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hidePivotFieldList="1"/>
  <mc:AlternateContent xmlns:mc="http://schemas.openxmlformats.org/markup-compatibility/2006">
    <mc:Choice Requires="x15">
      <x15ac:absPath xmlns:x15ac="http://schemas.microsoft.com/office/spreadsheetml/2010/11/ac" url="C:\Users\brownn\Documents\WCVI\Barkley-Sk-CSAS\1. data\"/>
    </mc:Choice>
  </mc:AlternateContent>
  <xr:revisionPtr revIDLastSave="0" documentId="13_ncr:1_{B5B42A99-6739-4840-AC28-FC70B3132338}" xr6:coauthVersionLast="47" xr6:coauthVersionMax="47" xr10:uidLastSave="{00000000-0000-0000-0000-000000000000}"/>
  <bookViews>
    <workbookView xWindow="-23148" yWindow="-108" windowWidth="23256" windowHeight="12456" tabRatio="798" xr2:uid="{00000000-000D-0000-FFFF-FFFF00000000}"/>
  </bookViews>
  <sheets>
    <sheet name="Data" sheetId="1" r:id="rId1"/>
  </sheets>
  <definedNames>
    <definedName name="_xlnm._FilterDatabase" localSheetId="0" hidden="1">Data!$A$1:$U$16591</definedName>
    <definedName name="_xlnm._FilterDatabase" hidden="1">Data!$A$1:$U$16148</definedName>
    <definedName name="_ZA100">#REF!+"J1"+0+0.378978422989274+1.50237031973646+0.02216189050947+0+"+"</definedName>
    <definedName name="_ZA101">#REF!+"a1"+0+0.00446428571428571+0.00546303397127409</definedName>
    <definedName name="DailyESC">#REF!</definedName>
    <definedName name="GCLEscapement">#REF!</definedName>
    <definedName name="_xlnm.Print_Titles">#REF!</definedName>
    <definedName name="somassesc">#REF!</definedName>
    <definedName name="SproatEscapement">#REF!</definedName>
    <definedName name="ZA0">"Crystal Ball Data : Ver. 5.0"</definedName>
    <definedName name="ZA0A">2+101</definedName>
    <definedName name="ZA0T">114556409+0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0" i="1" l="1"/>
  <c r="G2" i="1"/>
  <c r="G3" i="1"/>
  <c r="G4" i="1"/>
  <c r="G5" i="1"/>
  <c r="G6" i="1"/>
  <c r="G7" i="1"/>
  <c r="G8" i="1"/>
  <c r="G9"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G206" i="1"/>
  <c r="G207" i="1"/>
  <c r="G208" i="1"/>
  <c r="G209" i="1"/>
  <c r="G210" i="1"/>
  <c r="G211" i="1"/>
  <c r="G212" i="1"/>
  <c r="G213" i="1"/>
  <c r="G214" i="1"/>
  <c r="G215" i="1"/>
  <c r="O206" i="1"/>
  <c r="O207" i="1"/>
  <c r="O208" i="1"/>
  <c r="O209" i="1"/>
  <c r="O210" i="1"/>
  <c r="O211" i="1"/>
  <c r="O212" i="1"/>
  <c r="O213" i="1"/>
  <c r="O214" i="1"/>
  <c r="O215" i="1"/>
  <c r="G441" i="1"/>
  <c r="G442" i="1"/>
  <c r="G443" i="1"/>
  <c r="G444" i="1"/>
  <c r="G445" i="1"/>
  <c r="O441" i="1"/>
  <c r="O442" i="1"/>
  <c r="O443" i="1"/>
  <c r="O444" i="1"/>
  <c r="O44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C16593" i="1"/>
  <c r="C16594" i="1"/>
  <c r="C16595" i="1"/>
  <c r="C16596" i="1"/>
  <c r="C16597" i="1"/>
  <c r="C16598" i="1"/>
  <c r="C16599" i="1"/>
  <c r="C16600" i="1"/>
  <c r="C16601" i="1"/>
  <c r="C16602" i="1"/>
  <c r="C16603" i="1"/>
  <c r="C16604" i="1"/>
  <c r="C16605" i="1"/>
  <c r="C16606" i="1"/>
  <c r="C16592"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O16592" i="1"/>
  <c r="O16593" i="1"/>
  <c r="O16594" i="1"/>
  <c r="O16595" i="1"/>
  <c r="O16596" i="1"/>
  <c r="O16597" i="1"/>
  <c r="O16598" i="1"/>
  <c r="O16599" i="1"/>
  <c r="O16600" i="1"/>
  <c r="O16601" i="1"/>
  <c r="O16602" i="1"/>
  <c r="O16603" i="1"/>
  <c r="O16604" i="1"/>
  <c r="O16605" i="1"/>
  <c r="O16606" i="1"/>
  <c r="O16607" i="1"/>
  <c r="O16608" i="1"/>
  <c r="O16609" i="1"/>
  <c r="O16610" i="1"/>
  <c r="O16611" i="1"/>
  <c r="O16612" i="1"/>
  <c r="C16347" i="1"/>
  <c r="C16348" i="1"/>
  <c r="C16349" i="1"/>
  <c r="C16350" i="1"/>
  <c r="C16351" i="1"/>
  <c r="C16352" i="1"/>
  <c r="C16353" i="1"/>
  <c r="C16354" i="1"/>
  <c r="C16355" i="1"/>
  <c r="C16356" i="1"/>
  <c r="C16357" i="1"/>
  <c r="C16358" i="1"/>
  <c r="C16359" i="1"/>
  <c r="C16360" i="1"/>
  <c r="C16361" i="1"/>
  <c r="C16362" i="1"/>
  <c r="C16363" i="1"/>
  <c r="C16364" i="1"/>
  <c r="C16365" i="1"/>
  <c r="C16346" i="1"/>
  <c r="G16351" i="1"/>
  <c r="G16352" i="1"/>
  <c r="G16353" i="1"/>
  <c r="G16354" i="1"/>
  <c r="G16355" i="1"/>
  <c r="G16356" i="1"/>
  <c r="G16357" i="1"/>
  <c r="G16358" i="1"/>
  <c r="G16359" i="1"/>
  <c r="G16360" i="1"/>
  <c r="G16361" i="1"/>
  <c r="G16362" i="1"/>
  <c r="G16363" i="1"/>
  <c r="G16364" i="1"/>
  <c r="G16365" i="1"/>
  <c r="G16366" i="1"/>
  <c r="O16351" i="1"/>
  <c r="O16352" i="1"/>
  <c r="O16353" i="1"/>
  <c r="O16354" i="1"/>
  <c r="O16355" i="1"/>
  <c r="O16356" i="1"/>
  <c r="O16357" i="1"/>
  <c r="O16358" i="1"/>
  <c r="O16359" i="1"/>
  <c r="O16360" i="1"/>
  <c r="O16361" i="1"/>
  <c r="O16362" i="1"/>
  <c r="O16363" i="1"/>
  <c r="O16364" i="1"/>
  <c r="O16365" i="1"/>
  <c r="O16366" i="1"/>
  <c r="G660" i="1"/>
  <c r="G661" i="1"/>
  <c r="G662" i="1"/>
  <c r="G663" i="1"/>
  <c r="G664" i="1"/>
  <c r="G665" i="1"/>
  <c r="G666" i="1"/>
  <c r="G667" i="1"/>
  <c r="G668" i="1"/>
  <c r="G669" i="1"/>
  <c r="O660" i="1"/>
  <c r="O661" i="1"/>
  <c r="O662" i="1"/>
  <c r="O663" i="1"/>
  <c r="O664" i="1"/>
  <c r="O665" i="1"/>
  <c r="O666" i="1"/>
  <c r="O667" i="1"/>
  <c r="O668" i="1"/>
  <c r="O669" i="1"/>
  <c r="G446" i="1"/>
  <c r="G447" i="1"/>
  <c r="G448" i="1"/>
  <c r="G449" i="1"/>
  <c r="G450" i="1"/>
  <c r="G451" i="1"/>
  <c r="G452" i="1"/>
  <c r="G453" i="1"/>
  <c r="G454" i="1"/>
  <c r="G455" i="1"/>
  <c r="G456" i="1"/>
  <c r="G457" i="1"/>
  <c r="G458" i="1"/>
  <c r="G459" i="1"/>
  <c r="G460" i="1"/>
  <c r="G461" i="1"/>
  <c r="G462" i="1"/>
  <c r="G463" i="1"/>
  <c r="G464" i="1"/>
  <c r="G465" i="1"/>
  <c r="G466" i="1"/>
  <c r="G467" i="1"/>
  <c r="G468" i="1"/>
  <c r="O446" i="1"/>
  <c r="O447" i="1"/>
  <c r="O448" i="1"/>
  <c r="O449" i="1"/>
  <c r="O450" i="1"/>
  <c r="O451" i="1"/>
  <c r="O452" i="1"/>
  <c r="O453" i="1"/>
  <c r="O454" i="1"/>
  <c r="O455" i="1"/>
  <c r="O456" i="1"/>
  <c r="O457" i="1"/>
  <c r="O458" i="1"/>
  <c r="O459" i="1"/>
  <c r="O460" i="1"/>
  <c r="O461" i="1"/>
  <c r="O462" i="1"/>
  <c r="O463" i="1"/>
  <c r="O464" i="1"/>
  <c r="O465" i="1"/>
  <c r="O466" i="1"/>
  <c r="O467" i="1"/>
  <c r="O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16367" i="1" l="1"/>
  <c r="O16368" i="1"/>
  <c r="O16369" i="1"/>
  <c r="O16370" i="1"/>
  <c r="O16371" i="1"/>
  <c r="O16372" i="1"/>
  <c r="G16367" i="1" l="1"/>
  <c r="G16368" i="1"/>
  <c r="G16369" i="1"/>
  <c r="G16370" i="1"/>
  <c r="G16371" i="1"/>
  <c r="O16591" i="1"/>
  <c r="G16591" i="1"/>
  <c r="O16590" i="1"/>
  <c r="G16590" i="1"/>
  <c r="O16589" i="1"/>
  <c r="G16589" i="1"/>
  <c r="O16588" i="1"/>
  <c r="G16588" i="1"/>
  <c r="O16587" i="1"/>
  <c r="G16587" i="1"/>
  <c r="O16586" i="1"/>
  <c r="G16586" i="1"/>
  <c r="O16585" i="1"/>
  <c r="G16585" i="1"/>
  <c r="O16584" i="1"/>
  <c r="G16584" i="1"/>
  <c r="O16583" i="1"/>
  <c r="G16583" i="1"/>
  <c r="O16582" i="1"/>
  <c r="G16582" i="1"/>
  <c r="O16581" i="1"/>
  <c r="G16581" i="1"/>
  <c r="O16580" i="1"/>
  <c r="G16580" i="1"/>
  <c r="O16579" i="1"/>
  <c r="G16579" i="1"/>
  <c r="O16578" i="1"/>
  <c r="G16578" i="1"/>
  <c r="O16577" i="1"/>
  <c r="G16577" i="1"/>
  <c r="O16576" i="1"/>
  <c r="G16576" i="1"/>
  <c r="O16575" i="1"/>
  <c r="G16575" i="1"/>
  <c r="O16574" i="1"/>
  <c r="G16574" i="1"/>
  <c r="O16573" i="1"/>
  <c r="G16573" i="1"/>
  <c r="O16572" i="1"/>
  <c r="G16572" i="1"/>
  <c r="O16571" i="1"/>
  <c r="G16571" i="1"/>
  <c r="O16570" i="1"/>
  <c r="G16570" i="1"/>
  <c r="O16569" i="1"/>
  <c r="G16569" i="1"/>
  <c r="O16568" i="1"/>
  <c r="G16568" i="1"/>
  <c r="O16567" i="1"/>
  <c r="G16567" i="1"/>
  <c r="O16566" i="1"/>
  <c r="G16566" i="1"/>
  <c r="O16565" i="1"/>
  <c r="G16565" i="1"/>
  <c r="O16564" i="1"/>
  <c r="G16564" i="1"/>
  <c r="O16563" i="1"/>
  <c r="G16563" i="1"/>
  <c r="O16562" i="1"/>
  <c r="G16562" i="1"/>
  <c r="O16561" i="1"/>
  <c r="G16561" i="1"/>
  <c r="O16560" i="1"/>
  <c r="G16560" i="1"/>
  <c r="O16559" i="1"/>
  <c r="G16559" i="1"/>
  <c r="O16558" i="1"/>
  <c r="G16558" i="1"/>
  <c r="O16557" i="1"/>
  <c r="G16557" i="1"/>
  <c r="O16556" i="1"/>
  <c r="G16556" i="1"/>
  <c r="O16555" i="1"/>
  <c r="G16555" i="1"/>
  <c r="O16554" i="1"/>
  <c r="G16554" i="1"/>
  <c r="O16553" i="1"/>
  <c r="G16553" i="1"/>
  <c r="O16552" i="1"/>
  <c r="G16552" i="1"/>
  <c r="O16551" i="1"/>
  <c r="G16551" i="1"/>
  <c r="O16550" i="1"/>
  <c r="G16550" i="1"/>
  <c r="O16549" i="1"/>
  <c r="G16549" i="1"/>
  <c r="O16548" i="1"/>
  <c r="G16548" i="1"/>
  <c r="O16547" i="1"/>
  <c r="G16547" i="1"/>
  <c r="O16546" i="1"/>
  <c r="G16546" i="1"/>
  <c r="O16545" i="1"/>
  <c r="G16545" i="1"/>
  <c r="O16544" i="1"/>
  <c r="G16544" i="1"/>
  <c r="O16543" i="1"/>
  <c r="G16543" i="1"/>
  <c r="O16542" i="1"/>
  <c r="G16542" i="1"/>
  <c r="O16541" i="1"/>
  <c r="G16541" i="1"/>
  <c r="O16540" i="1"/>
  <c r="G16540" i="1"/>
  <c r="O16539" i="1"/>
  <c r="G16539" i="1"/>
  <c r="O16538" i="1"/>
  <c r="G16538" i="1"/>
  <c r="O16537" i="1"/>
  <c r="G16537" i="1"/>
  <c r="O16536" i="1"/>
  <c r="G16536" i="1"/>
  <c r="O16535" i="1"/>
  <c r="G16535" i="1"/>
  <c r="O16534" i="1"/>
  <c r="G16534" i="1"/>
  <c r="O16533" i="1"/>
  <c r="G16533" i="1"/>
  <c r="O16532" i="1"/>
  <c r="G16532" i="1"/>
  <c r="O16531" i="1"/>
  <c r="G16531" i="1"/>
  <c r="O16530" i="1"/>
  <c r="G16530" i="1"/>
  <c r="O16529" i="1"/>
  <c r="G16529" i="1"/>
  <c r="O16528" i="1"/>
  <c r="G16528" i="1"/>
  <c r="O16527" i="1"/>
  <c r="G16527" i="1"/>
  <c r="O16526" i="1"/>
  <c r="G16526" i="1"/>
  <c r="O16525" i="1"/>
  <c r="G16525" i="1"/>
  <c r="O16524" i="1"/>
  <c r="G16524" i="1"/>
  <c r="O16523" i="1"/>
  <c r="G16523" i="1"/>
  <c r="O16522" i="1"/>
  <c r="G16522" i="1"/>
  <c r="O16521" i="1"/>
  <c r="G16521" i="1"/>
  <c r="O16520" i="1"/>
  <c r="G16520" i="1"/>
  <c r="O16519" i="1"/>
  <c r="G16519" i="1"/>
  <c r="O16518" i="1"/>
  <c r="G16518" i="1"/>
  <c r="O16517" i="1"/>
  <c r="G16517" i="1"/>
  <c r="O16516" i="1"/>
  <c r="G16516" i="1"/>
  <c r="O16515" i="1"/>
  <c r="G16515" i="1"/>
  <c r="O16514" i="1"/>
  <c r="G16514" i="1"/>
  <c r="O16513" i="1"/>
  <c r="G16513" i="1"/>
  <c r="O16512" i="1"/>
  <c r="G16512" i="1"/>
  <c r="O16511" i="1"/>
  <c r="G16511" i="1"/>
  <c r="O16510" i="1"/>
  <c r="G16510" i="1"/>
  <c r="O16509" i="1"/>
  <c r="G16509" i="1"/>
  <c r="O16508" i="1"/>
  <c r="G16508" i="1"/>
  <c r="O16507" i="1"/>
  <c r="G16507" i="1"/>
  <c r="O16506" i="1"/>
  <c r="G16506" i="1"/>
  <c r="O16505" i="1"/>
  <c r="G16505" i="1"/>
  <c r="O16504" i="1"/>
  <c r="G16504" i="1"/>
  <c r="O16503" i="1"/>
  <c r="G16503" i="1"/>
  <c r="O16502" i="1"/>
  <c r="G16502" i="1"/>
  <c r="O16501" i="1"/>
  <c r="G16501" i="1"/>
  <c r="O16500" i="1"/>
  <c r="G16500" i="1"/>
  <c r="O16499" i="1"/>
  <c r="G16499" i="1"/>
  <c r="O16498" i="1"/>
  <c r="G16498" i="1"/>
  <c r="O16497" i="1"/>
  <c r="G16497" i="1"/>
  <c r="O16496" i="1"/>
  <c r="G16496" i="1"/>
  <c r="O16495" i="1"/>
  <c r="G16495" i="1"/>
  <c r="O16494" i="1"/>
  <c r="G16494" i="1"/>
  <c r="O16493" i="1"/>
  <c r="G16493" i="1"/>
  <c r="O16492" i="1"/>
  <c r="G16492" i="1"/>
  <c r="O16491" i="1"/>
  <c r="G16491" i="1"/>
  <c r="O16490" i="1"/>
  <c r="G16490" i="1"/>
  <c r="O16489" i="1"/>
  <c r="G16489" i="1"/>
  <c r="O16488" i="1"/>
  <c r="G16488" i="1"/>
  <c r="O16487" i="1"/>
  <c r="G16487" i="1"/>
  <c r="O16486" i="1"/>
  <c r="G16486" i="1"/>
  <c r="O16485" i="1"/>
  <c r="G16485" i="1"/>
  <c r="O16484" i="1"/>
  <c r="G16484" i="1"/>
  <c r="O16483" i="1"/>
  <c r="G16483" i="1"/>
  <c r="O16482" i="1"/>
  <c r="G16482" i="1"/>
  <c r="O16481" i="1"/>
  <c r="G16481" i="1"/>
  <c r="O16480" i="1"/>
  <c r="G16480" i="1"/>
  <c r="O16479" i="1"/>
  <c r="G16479" i="1"/>
  <c r="O16478" i="1"/>
  <c r="G16478" i="1"/>
  <c r="O16477" i="1"/>
  <c r="G16477" i="1"/>
  <c r="O16476" i="1"/>
  <c r="G16476" i="1"/>
  <c r="O16475" i="1"/>
  <c r="G16475" i="1"/>
  <c r="O16474" i="1"/>
  <c r="G16474" i="1"/>
  <c r="O16473" i="1"/>
  <c r="G16473" i="1"/>
  <c r="O16472" i="1"/>
  <c r="G16472" i="1"/>
  <c r="O16471" i="1"/>
  <c r="G16471" i="1"/>
  <c r="O16470" i="1"/>
  <c r="G16470" i="1"/>
  <c r="O16469" i="1"/>
  <c r="G16469" i="1"/>
  <c r="O16468" i="1"/>
  <c r="G16468" i="1"/>
  <c r="O16467" i="1"/>
  <c r="G16467" i="1"/>
  <c r="O16466" i="1"/>
  <c r="G16466" i="1"/>
  <c r="O16465" i="1"/>
  <c r="G16465" i="1"/>
  <c r="O16464" i="1"/>
  <c r="G16464" i="1"/>
  <c r="O16463" i="1"/>
  <c r="G16463" i="1"/>
  <c r="O16462" i="1"/>
  <c r="G16462" i="1"/>
  <c r="O16461" i="1"/>
  <c r="G16461" i="1"/>
  <c r="O16460" i="1"/>
  <c r="G16460" i="1"/>
  <c r="O16459" i="1"/>
  <c r="G16459" i="1"/>
  <c r="O16458" i="1"/>
  <c r="G16458" i="1"/>
  <c r="O16457" i="1"/>
  <c r="G16457" i="1"/>
  <c r="O16456" i="1"/>
  <c r="G16456" i="1"/>
  <c r="O16455" i="1"/>
  <c r="G16455" i="1"/>
  <c r="O16454" i="1"/>
  <c r="G16454" i="1"/>
  <c r="O16453" i="1"/>
  <c r="G16453" i="1"/>
  <c r="O16452" i="1"/>
  <c r="G16452" i="1"/>
  <c r="O16451" i="1"/>
  <c r="G16451" i="1"/>
  <c r="O16450" i="1"/>
  <c r="G16450" i="1"/>
  <c r="O16449" i="1"/>
  <c r="G16449" i="1"/>
  <c r="O16448" i="1"/>
  <c r="G16448" i="1"/>
  <c r="O16447" i="1"/>
  <c r="G16447" i="1"/>
  <c r="O16446" i="1"/>
  <c r="G16446" i="1"/>
  <c r="O16445" i="1"/>
  <c r="G16445" i="1"/>
  <c r="O16444" i="1"/>
  <c r="G16444" i="1"/>
  <c r="O16443" i="1"/>
  <c r="G16443" i="1"/>
  <c r="O16442" i="1"/>
  <c r="G16442" i="1"/>
  <c r="O16441" i="1"/>
  <c r="G16441" i="1"/>
  <c r="O16440" i="1"/>
  <c r="G16440" i="1"/>
  <c r="O16439" i="1"/>
  <c r="G16439" i="1"/>
  <c r="O16438" i="1"/>
  <c r="G16438" i="1"/>
  <c r="O16437" i="1"/>
  <c r="G16437" i="1"/>
  <c r="O16436" i="1"/>
  <c r="G16436" i="1"/>
  <c r="O16435" i="1"/>
  <c r="G16435" i="1"/>
  <c r="O16434" i="1"/>
  <c r="G16434" i="1"/>
  <c r="O16433" i="1"/>
  <c r="G16433" i="1"/>
  <c r="O16432" i="1"/>
  <c r="G16432" i="1"/>
  <c r="O16431" i="1"/>
  <c r="G16431" i="1"/>
  <c r="O16430" i="1"/>
  <c r="G16430" i="1"/>
  <c r="O16429" i="1"/>
  <c r="G16429" i="1"/>
  <c r="O16428" i="1"/>
  <c r="G16428" i="1"/>
  <c r="O16427" i="1"/>
  <c r="G16427" i="1"/>
  <c r="O16426" i="1"/>
  <c r="G16426" i="1"/>
  <c r="O16425" i="1"/>
  <c r="G16425" i="1"/>
  <c r="O16424" i="1"/>
  <c r="G16424" i="1"/>
  <c r="O16423" i="1"/>
  <c r="G16423" i="1"/>
  <c r="O16422" i="1"/>
  <c r="G16422" i="1"/>
  <c r="O16421" i="1"/>
  <c r="G16421" i="1"/>
  <c r="O16420" i="1"/>
  <c r="G16420" i="1"/>
  <c r="O16419" i="1"/>
  <c r="G16419" i="1"/>
  <c r="O16418" i="1"/>
  <c r="G16418" i="1"/>
  <c r="O16417" i="1"/>
  <c r="G16417" i="1"/>
  <c r="O16416" i="1"/>
  <c r="G16416" i="1"/>
  <c r="O16415" i="1"/>
  <c r="G16415" i="1"/>
  <c r="O16414" i="1"/>
  <c r="G16414" i="1"/>
  <c r="O16413" i="1"/>
  <c r="G16413" i="1"/>
  <c r="O16412" i="1"/>
  <c r="G16412" i="1"/>
  <c r="O16411" i="1"/>
  <c r="G16411" i="1"/>
  <c r="O16410" i="1"/>
  <c r="G16410" i="1"/>
  <c r="O16409" i="1"/>
  <c r="G16409" i="1"/>
  <c r="O16408" i="1"/>
  <c r="G16408" i="1"/>
  <c r="O16407" i="1"/>
  <c r="G16407" i="1"/>
  <c r="O16406" i="1"/>
  <c r="G16406" i="1"/>
  <c r="O16405" i="1"/>
  <c r="G16405" i="1"/>
  <c r="O16404" i="1"/>
  <c r="G16404" i="1"/>
  <c r="O16403" i="1"/>
  <c r="G16403" i="1"/>
  <c r="O16402" i="1"/>
  <c r="G16402" i="1"/>
  <c r="O16401" i="1"/>
  <c r="G16401" i="1"/>
  <c r="O16400" i="1"/>
  <c r="G16400" i="1"/>
  <c r="O16399" i="1"/>
  <c r="G16399" i="1"/>
  <c r="O16398" i="1"/>
  <c r="G16398" i="1"/>
  <c r="O16397" i="1"/>
  <c r="G16397" i="1"/>
  <c r="O16396" i="1"/>
  <c r="G16396" i="1"/>
  <c r="O16395" i="1"/>
  <c r="G16395" i="1"/>
  <c r="O16394" i="1"/>
  <c r="G16394" i="1"/>
  <c r="O16393" i="1"/>
  <c r="G16393" i="1"/>
  <c r="O16392" i="1"/>
  <c r="G16392" i="1"/>
  <c r="O16391" i="1"/>
  <c r="G16391" i="1"/>
  <c r="O16390" i="1"/>
  <c r="G16390" i="1"/>
  <c r="O16389" i="1"/>
  <c r="G16389" i="1"/>
  <c r="O16388" i="1"/>
  <c r="G16388" i="1"/>
  <c r="O16387" i="1"/>
  <c r="G16387" i="1"/>
  <c r="O16386" i="1"/>
  <c r="G16386" i="1"/>
  <c r="O16385" i="1"/>
  <c r="G16385" i="1"/>
  <c r="O16384" i="1"/>
  <c r="G16384" i="1"/>
  <c r="O16383" i="1"/>
  <c r="G16383" i="1"/>
  <c r="O16382" i="1"/>
  <c r="G16382" i="1"/>
  <c r="O16381" i="1"/>
  <c r="G16381" i="1"/>
  <c r="O16380" i="1"/>
  <c r="G16380" i="1"/>
  <c r="O16379" i="1"/>
  <c r="G16379" i="1"/>
  <c r="O16378" i="1"/>
  <c r="G16378" i="1"/>
  <c r="O16377" i="1"/>
  <c r="G16377" i="1"/>
  <c r="O16376" i="1"/>
  <c r="G16376" i="1"/>
  <c r="O16375" i="1"/>
  <c r="G16375" i="1"/>
  <c r="O16374" i="1"/>
  <c r="G16374" i="1"/>
  <c r="O16373" i="1"/>
  <c r="G16373" i="1"/>
  <c r="G16372" i="1"/>
  <c r="O16350" i="1"/>
  <c r="G16350" i="1"/>
  <c r="O16349" i="1"/>
  <c r="G16349" i="1"/>
  <c r="O16348" i="1"/>
  <c r="G16348" i="1"/>
  <c r="O16347" i="1"/>
  <c r="G16347" i="1"/>
  <c r="O16346" i="1"/>
  <c r="G16346" i="1"/>
  <c r="O16345" i="1"/>
  <c r="G16345" i="1"/>
  <c r="O16344" i="1"/>
  <c r="G16344" i="1"/>
  <c r="O16343" i="1"/>
  <c r="G16343" i="1"/>
  <c r="O16342" i="1"/>
  <c r="G16342" i="1"/>
  <c r="O16341" i="1"/>
  <c r="G16341" i="1"/>
  <c r="O16340" i="1"/>
  <c r="G16340" i="1"/>
  <c r="O16339" i="1"/>
  <c r="G16339" i="1"/>
  <c r="O16338" i="1"/>
  <c r="G16338" i="1"/>
  <c r="O16337" i="1"/>
  <c r="G16337" i="1"/>
  <c r="O16336" i="1"/>
  <c r="G16336" i="1"/>
  <c r="O16335" i="1"/>
  <c r="G16335" i="1"/>
  <c r="O16334" i="1"/>
  <c r="G16334" i="1"/>
  <c r="O16333" i="1"/>
  <c r="G16333" i="1"/>
  <c r="O16332" i="1"/>
  <c r="G16332" i="1"/>
  <c r="O16331" i="1"/>
  <c r="G16331" i="1"/>
  <c r="O16330" i="1"/>
  <c r="G16330" i="1"/>
  <c r="O16329" i="1"/>
  <c r="G16329" i="1"/>
  <c r="O16328" i="1"/>
  <c r="G16328" i="1"/>
  <c r="O16327" i="1"/>
  <c r="G16327" i="1"/>
  <c r="O16326" i="1"/>
  <c r="G16326" i="1"/>
  <c r="O16325" i="1"/>
  <c r="G16325" i="1"/>
  <c r="O16324" i="1"/>
  <c r="G16324" i="1"/>
  <c r="O16323" i="1"/>
  <c r="G16323" i="1"/>
  <c r="O16322" i="1"/>
  <c r="G16322" i="1"/>
  <c r="O16321" i="1"/>
  <c r="G16321" i="1"/>
  <c r="O16320" i="1"/>
  <c r="G16320" i="1"/>
  <c r="O16319" i="1"/>
  <c r="G16319" i="1"/>
  <c r="O16318" i="1"/>
  <c r="G16318" i="1"/>
  <c r="O16317" i="1"/>
  <c r="G16317" i="1"/>
  <c r="O16316" i="1"/>
  <c r="G16316" i="1"/>
  <c r="O16315" i="1"/>
  <c r="G16315" i="1"/>
  <c r="O16314" i="1"/>
  <c r="G16314" i="1"/>
  <c r="O16313" i="1"/>
  <c r="G16313" i="1"/>
  <c r="O16312" i="1"/>
  <c r="G16312" i="1"/>
  <c r="O16311" i="1"/>
  <c r="G16311" i="1"/>
  <c r="O16310" i="1"/>
  <c r="G16310" i="1"/>
  <c r="O16309" i="1"/>
  <c r="G16309" i="1"/>
  <c r="O16308" i="1"/>
  <c r="G16308" i="1"/>
  <c r="O16307" i="1"/>
  <c r="G16307" i="1"/>
  <c r="O16306" i="1"/>
  <c r="G16306" i="1"/>
  <c r="O16305" i="1"/>
  <c r="G16305" i="1"/>
  <c r="O16304" i="1"/>
  <c r="G16304" i="1"/>
  <c r="O16303" i="1"/>
  <c r="G16303" i="1"/>
  <c r="O16302" i="1"/>
  <c r="G16302" i="1"/>
  <c r="O16301" i="1"/>
  <c r="G16301" i="1"/>
  <c r="O16300" i="1"/>
  <c r="G16300" i="1"/>
  <c r="O16299" i="1"/>
  <c r="G16299" i="1"/>
  <c r="O16298" i="1"/>
  <c r="G16298" i="1"/>
  <c r="O16297" i="1"/>
  <c r="G16297" i="1"/>
  <c r="O16296" i="1"/>
  <c r="G16296" i="1"/>
  <c r="O16295" i="1"/>
  <c r="G16295" i="1"/>
  <c r="O16294" i="1"/>
  <c r="G16294" i="1"/>
  <c r="O16293" i="1"/>
  <c r="G16293" i="1"/>
  <c r="O16292" i="1"/>
  <c r="G16292" i="1"/>
  <c r="O16291" i="1"/>
  <c r="G16291" i="1"/>
  <c r="O16290" i="1"/>
  <c r="G16290" i="1"/>
  <c r="O16289" i="1"/>
  <c r="G16289" i="1"/>
  <c r="O16288" i="1"/>
  <c r="G16288" i="1"/>
  <c r="O16287" i="1"/>
  <c r="G16287" i="1"/>
  <c r="O16286" i="1"/>
  <c r="G16286" i="1"/>
  <c r="O16285" i="1"/>
  <c r="G16285" i="1"/>
  <c r="O16284" i="1"/>
  <c r="G16284" i="1"/>
  <c r="O16283" i="1"/>
  <c r="G16283" i="1"/>
  <c r="O16282" i="1"/>
  <c r="G16282" i="1"/>
  <c r="O16281" i="1"/>
  <c r="G16281" i="1"/>
  <c r="O16280" i="1"/>
  <c r="G16280" i="1"/>
  <c r="O16279" i="1"/>
  <c r="G16279" i="1"/>
  <c r="O16278" i="1"/>
  <c r="G16278" i="1"/>
  <c r="O16277" i="1"/>
  <c r="G16277" i="1"/>
  <c r="O16276" i="1"/>
  <c r="G16276" i="1"/>
  <c r="O16275" i="1"/>
  <c r="G16275" i="1"/>
  <c r="O16274" i="1"/>
  <c r="G16274" i="1"/>
  <c r="O16273" i="1"/>
  <c r="G16273" i="1"/>
  <c r="O16272" i="1"/>
  <c r="G16272" i="1"/>
  <c r="O16271" i="1"/>
  <c r="G16271" i="1"/>
  <c r="O16270" i="1"/>
  <c r="G16270" i="1"/>
  <c r="O16269" i="1"/>
  <c r="G16269" i="1"/>
  <c r="O16268" i="1"/>
  <c r="G16268" i="1"/>
  <c r="O16267" i="1"/>
  <c r="G16267" i="1"/>
  <c r="O16266" i="1"/>
  <c r="G16266" i="1"/>
  <c r="O16265" i="1"/>
  <c r="G16265" i="1"/>
  <c r="O16264" i="1"/>
  <c r="G16264" i="1"/>
  <c r="O16263" i="1"/>
  <c r="G16263" i="1"/>
  <c r="O16262" i="1"/>
  <c r="G16262" i="1"/>
  <c r="O16261" i="1"/>
  <c r="G16261" i="1"/>
  <c r="O16260" i="1"/>
  <c r="G16260" i="1"/>
  <c r="O16259" i="1"/>
  <c r="G16259" i="1"/>
  <c r="O16258" i="1"/>
  <c r="G16258" i="1"/>
  <c r="O16257" i="1"/>
  <c r="G16257" i="1"/>
  <c r="O16256" i="1"/>
  <c r="G16256" i="1"/>
  <c r="O16255" i="1"/>
  <c r="G16255" i="1"/>
  <c r="O16254" i="1"/>
  <c r="G16254" i="1"/>
  <c r="O16253" i="1"/>
  <c r="G16253" i="1"/>
  <c r="O16252" i="1"/>
  <c r="G16252" i="1"/>
  <c r="O16251" i="1"/>
  <c r="G16251" i="1"/>
  <c r="O16250" i="1"/>
  <c r="G16250" i="1"/>
  <c r="O16249" i="1"/>
  <c r="G16249" i="1"/>
  <c r="O16248" i="1"/>
  <c r="G16248" i="1"/>
  <c r="O16247" i="1"/>
  <c r="G16247" i="1"/>
  <c r="O16246" i="1"/>
  <c r="G16246" i="1"/>
  <c r="O16245" i="1"/>
  <c r="G16245" i="1"/>
  <c r="O16244" i="1"/>
  <c r="G16244" i="1"/>
  <c r="O16243" i="1"/>
  <c r="G16243" i="1"/>
  <c r="O16242" i="1"/>
  <c r="G16242" i="1"/>
  <c r="O16241" i="1"/>
  <c r="G16241" i="1"/>
  <c r="O16240" i="1"/>
  <c r="G16240" i="1"/>
  <c r="O16239" i="1"/>
  <c r="G16239" i="1"/>
  <c r="O16238" i="1"/>
  <c r="G16238" i="1"/>
  <c r="O16237" i="1"/>
  <c r="G16237" i="1"/>
  <c r="O16236" i="1"/>
  <c r="G16236" i="1"/>
  <c r="O16235" i="1"/>
  <c r="G16235" i="1"/>
  <c r="O16234" i="1"/>
  <c r="G16234" i="1"/>
  <c r="O16233" i="1"/>
  <c r="G16233" i="1"/>
  <c r="O16232" i="1"/>
  <c r="G16232" i="1"/>
  <c r="O16231" i="1"/>
  <c r="G16231" i="1"/>
  <c r="O16230" i="1"/>
  <c r="G16230" i="1"/>
  <c r="O16229" i="1"/>
  <c r="G16229" i="1"/>
  <c r="O16228" i="1"/>
  <c r="G16228" i="1"/>
  <c r="O16227" i="1"/>
  <c r="G16227" i="1"/>
  <c r="O16226" i="1"/>
  <c r="G16226" i="1"/>
  <c r="O16225" i="1"/>
  <c r="G16225" i="1"/>
  <c r="O16224" i="1"/>
  <c r="G16224" i="1"/>
  <c r="O16223" i="1"/>
  <c r="G16223" i="1"/>
  <c r="O16222" i="1"/>
  <c r="G16222" i="1"/>
  <c r="O16221" i="1"/>
  <c r="G16221" i="1"/>
  <c r="O16220" i="1"/>
  <c r="G16220" i="1"/>
  <c r="O16219" i="1"/>
  <c r="G16219" i="1"/>
  <c r="O16218" i="1"/>
  <c r="G16218" i="1"/>
  <c r="O16217" i="1"/>
  <c r="G16217" i="1"/>
  <c r="O16216" i="1"/>
  <c r="G16216" i="1"/>
  <c r="O16215" i="1"/>
  <c r="G16215" i="1"/>
  <c r="O16214" i="1"/>
  <c r="G16214" i="1"/>
  <c r="O16213" i="1"/>
  <c r="G16213" i="1"/>
  <c r="O16212" i="1"/>
  <c r="G16212" i="1"/>
  <c r="O16211" i="1"/>
  <c r="G16211" i="1"/>
  <c r="O16210" i="1"/>
  <c r="G16210" i="1"/>
  <c r="O16209" i="1"/>
  <c r="G16209" i="1"/>
  <c r="O16208" i="1"/>
  <c r="G16208" i="1"/>
  <c r="O16207" i="1"/>
  <c r="G16207" i="1"/>
  <c r="O16206" i="1"/>
  <c r="G16206" i="1"/>
  <c r="O16205" i="1"/>
  <c r="G16205" i="1"/>
  <c r="O16204" i="1"/>
  <c r="G16204" i="1"/>
  <c r="O16203" i="1"/>
  <c r="G16203" i="1"/>
  <c r="O16202" i="1"/>
  <c r="G16202" i="1"/>
  <c r="O16201" i="1"/>
  <c r="G16201" i="1"/>
  <c r="O16200" i="1"/>
  <c r="G16200" i="1"/>
  <c r="O16199" i="1"/>
  <c r="G16199" i="1"/>
  <c r="O16198" i="1"/>
  <c r="G16198" i="1"/>
  <c r="O16197" i="1"/>
  <c r="G16197" i="1"/>
  <c r="O16196" i="1"/>
  <c r="G16196" i="1"/>
  <c r="O16195" i="1"/>
  <c r="G16195" i="1"/>
  <c r="O16194" i="1"/>
  <c r="G16194" i="1"/>
  <c r="O16193" i="1"/>
  <c r="G16193" i="1"/>
  <c r="O16192" i="1"/>
  <c r="G16192" i="1"/>
  <c r="O16191" i="1"/>
  <c r="G16191" i="1"/>
  <c r="O16190" i="1"/>
  <c r="G16190" i="1"/>
  <c r="O16189" i="1"/>
  <c r="G16189" i="1"/>
  <c r="O16188" i="1"/>
  <c r="G16188" i="1"/>
  <c r="O16187" i="1"/>
  <c r="G16187" i="1"/>
  <c r="O16186" i="1"/>
  <c r="G16186" i="1"/>
  <c r="O16185" i="1"/>
  <c r="G16185" i="1"/>
  <c r="O16184" i="1"/>
  <c r="G16184" i="1"/>
  <c r="O16183" i="1"/>
  <c r="G16183" i="1"/>
  <c r="O16182" i="1"/>
  <c r="G16182" i="1"/>
  <c r="O16181" i="1"/>
  <c r="G16181" i="1"/>
  <c r="O16180" i="1"/>
  <c r="G16180" i="1"/>
  <c r="O16179" i="1"/>
  <c r="G16179" i="1"/>
  <c r="O16178" i="1"/>
  <c r="G16178" i="1"/>
  <c r="O16177" i="1"/>
  <c r="G16177" i="1"/>
  <c r="O16176" i="1"/>
  <c r="G16176" i="1"/>
  <c r="O16175" i="1"/>
  <c r="G16175" i="1"/>
  <c r="O16174" i="1"/>
  <c r="G16174" i="1"/>
  <c r="O16173" i="1"/>
  <c r="G16173" i="1"/>
  <c r="O16172" i="1"/>
  <c r="G16172" i="1"/>
  <c r="O16171" i="1"/>
  <c r="G16171" i="1"/>
  <c r="O16170" i="1"/>
  <c r="G16170" i="1"/>
  <c r="O16169" i="1"/>
  <c r="G16169" i="1"/>
  <c r="O16168" i="1"/>
  <c r="G16168" i="1"/>
  <c r="O16167" i="1"/>
  <c r="G16167" i="1"/>
  <c r="O16166" i="1"/>
  <c r="G16166" i="1"/>
  <c r="O16165" i="1"/>
  <c r="G16165" i="1"/>
  <c r="O16164" i="1"/>
  <c r="G16164" i="1"/>
  <c r="O16163" i="1"/>
  <c r="G16163" i="1"/>
  <c r="O16162" i="1"/>
  <c r="G16162" i="1"/>
  <c r="O16161" i="1"/>
  <c r="G16161" i="1"/>
  <c r="O16160" i="1"/>
  <c r="G16160" i="1"/>
  <c r="O16159" i="1"/>
  <c r="G16159" i="1"/>
  <c r="O16158" i="1"/>
  <c r="G16158" i="1"/>
  <c r="O16157" i="1"/>
  <c r="G16157" i="1"/>
  <c r="O16156" i="1"/>
  <c r="G16156" i="1"/>
  <c r="O16155" i="1"/>
  <c r="G16155" i="1"/>
  <c r="O16154" i="1"/>
  <c r="G16154" i="1"/>
  <c r="O16153" i="1"/>
  <c r="G16153" i="1"/>
  <c r="O16152" i="1"/>
  <c r="G16152" i="1"/>
  <c r="O16151" i="1"/>
  <c r="G16151" i="1"/>
  <c r="O16150" i="1"/>
  <c r="G16150" i="1"/>
  <c r="O16149" i="1"/>
  <c r="G16149" i="1"/>
  <c r="G1091" i="1" l="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O906" i="1" l="1"/>
  <c r="O1300" i="1"/>
  <c r="G1300" i="1"/>
  <c r="O1299" i="1"/>
  <c r="G1299" i="1"/>
  <c r="O1298" i="1"/>
  <c r="G1298" i="1"/>
  <c r="O1297" i="1"/>
  <c r="G1297" i="1"/>
  <c r="O1296" i="1"/>
  <c r="G1296" i="1"/>
  <c r="O1295" i="1"/>
  <c r="G1295" i="1"/>
  <c r="O1294" i="1"/>
  <c r="G1294" i="1"/>
  <c r="O1293" i="1"/>
  <c r="G1293" i="1"/>
  <c r="O1292" i="1"/>
  <c r="G1292" i="1"/>
  <c r="O1291" i="1"/>
  <c r="G1291" i="1"/>
  <c r="O1290" i="1"/>
  <c r="G1290" i="1"/>
  <c r="O1289" i="1"/>
  <c r="G1289" i="1"/>
  <c r="O1288" i="1"/>
  <c r="G1288" i="1"/>
  <c r="O1287" i="1"/>
  <c r="G1287" i="1"/>
  <c r="O1286" i="1"/>
  <c r="G1286" i="1"/>
  <c r="O1285" i="1"/>
  <c r="G1285" i="1"/>
  <c r="O1284" i="1"/>
  <c r="G1284" i="1"/>
  <c r="O1283" i="1"/>
  <c r="G1283" i="1"/>
  <c r="O1282" i="1"/>
  <c r="G1282" i="1"/>
  <c r="O1281" i="1"/>
  <c r="G1281" i="1"/>
  <c r="O1280" i="1"/>
  <c r="G1280" i="1"/>
  <c r="O1279" i="1"/>
  <c r="G1279" i="1"/>
  <c r="O1278" i="1"/>
  <c r="G1278" i="1"/>
  <c r="O1277" i="1"/>
  <c r="G1277" i="1"/>
  <c r="O1276" i="1"/>
  <c r="G1276" i="1"/>
  <c r="O1275" i="1"/>
  <c r="G1275" i="1"/>
  <c r="O1274" i="1"/>
  <c r="G1274" i="1"/>
  <c r="O1273" i="1"/>
  <c r="G1273" i="1"/>
  <c r="O1272" i="1"/>
  <c r="G1272" i="1"/>
  <c r="O1271" i="1"/>
  <c r="G1271" i="1"/>
  <c r="O1270" i="1"/>
  <c r="G1270" i="1"/>
  <c r="O1269" i="1"/>
  <c r="G1269" i="1"/>
  <c r="O1268" i="1"/>
  <c r="G1268" i="1"/>
  <c r="O1267" i="1"/>
  <c r="G1267" i="1"/>
  <c r="O1266" i="1"/>
  <c r="G1266" i="1"/>
  <c r="O1265" i="1"/>
  <c r="G1265" i="1"/>
  <c r="O1264" i="1"/>
  <c r="G1264" i="1"/>
  <c r="O1263" i="1"/>
  <c r="G1263" i="1"/>
  <c r="O1262" i="1"/>
  <c r="G1262" i="1"/>
  <c r="O1261" i="1"/>
  <c r="G1261" i="1"/>
  <c r="O1260" i="1"/>
  <c r="G1260" i="1"/>
  <c r="O1259" i="1"/>
  <c r="G1259" i="1"/>
  <c r="O1258" i="1"/>
  <c r="G1258" i="1"/>
  <c r="O1257" i="1"/>
  <c r="G1257" i="1"/>
  <c r="O1256" i="1"/>
  <c r="G1256" i="1"/>
  <c r="O1255" i="1"/>
  <c r="G1255" i="1"/>
  <c r="O1254" i="1"/>
  <c r="G1254" i="1"/>
  <c r="O1253" i="1"/>
  <c r="G1253" i="1"/>
  <c r="O1252" i="1"/>
  <c r="G1252" i="1"/>
  <c r="O1251" i="1"/>
  <c r="G1251" i="1"/>
  <c r="O1250" i="1"/>
  <c r="G1250" i="1"/>
  <c r="O1249" i="1"/>
  <c r="G1249" i="1"/>
  <c r="O1248" i="1"/>
  <c r="G1248" i="1"/>
  <c r="O1247" i="1"/>
  <c r="G1247" i="1"/>
  <c r="O1246" i="1"/>
  <c r="G1246" i="1"/>
  <c r="O1245" i="1"/>
  <c r="G1245" i="1"/>
  <c r="O1244" i="1"/>
  <c r="G1244" i="1"/>
  <c r="O1243" i="1"/>
  <c r="G1243" i="1"/>
  <c r="O1242" i="1"/>
  <c r="G1242" i="1"/>
  <c r="O1241" i="1"/>
  <c r="G1241" i="1"/>
  <c r="O1240" i="1"/>
  <c r="G1240" i="1"/>
  <c r="O1239" i="1"/>
  <c r="G1239" i="1"/>
  <c r="O1238" i="1"/>
  <c r="G1238" i="1"/>
  <c r="O1237" i="1"/>
  <c r="G1237" i="1"/>
  <c r="O1236" i="1"/>
  <c r="G1236" i="1"/>
  <c r="O1235" i="1"/>
  <c r="G1235" i="1"/>
  <c r="O1234" i="1"/>
  <c r="G1234" i="1"/>
  <c r="O1233" i="1"/>
  <c r="G1233" i="1"/>
  <c r="O1232" i="1"/>
  <c r="G1232" i="1"/>
  <c r="O1231" i="1"/>
  <c r="G1231" i="1"/>
  <c r="O1230" i="1"/>
  <c r="G1230" i="1"/>
  <c r="O1229" i="1"/>
  <c r="G1229" i="1"/>
  <c r="O1228" i="1"/>
  <c r="G1228" i="1"/>
  <c r="O1227" i="1"/>
  <c r="G1227" i="1"/>
  <c r="O1226" i="1"/>
  <c r="G1226" i="1"/>
  <c r="O1225" i="1"/>
  <c r="G1225" i="1"/>
  <c r="O1224" i="1"/>
  <c r="G1224" i="1"/>
  <c r="O1223" i="1"/>
  <c r="G1223" i="1"/>
  <c r="O1222" i="1"/>
  <c r="G1222" i="1"/>
  <c r="O1221" i="1"/>
  <c r="G1221" i="1"/>
  <c r="O1220" i="1"/>
  <c r="G1220" i="1"/>
  <c r="O1219" i="1"/>
  <c r="G1219" i="1"/>
  <c r="O1218" i="1"/>
  <c r="G1218" i="1"/>
  <c r="O1217" i="1"/>
  <c r="G1217" i="1"/>
  <c r="O1216" i="1"/>
  <c r="G1216" i="1"/>
  <c r="O1215" i="1"/>
  <c r="G1215" i="1"/>
  <c r="O1214" i="1"/>
  <c r="G1214" i="1"/>
  <c r="O1213" i="1"/>
  <c r="G1213" i="1"/>
  <c r="O1212" i="1"/>
  <c r="G1212" i="1"/>
  <c r="O1211" i="1"/>
  <c r="G1211" i="1"/>
  <c r="O1210" i="1"/>
  <c r="G1210" i="1"/>
  <c r="O1209" i="1"/>
  <c r="G1209" i="1"/>
  <c r="O1208" i="1"/>
  <c r="G1208" i="1"/>
  <c r="O1207" i="1"/>
  <c r="G1207" i="1"/>
  <c r="O1206" i="1"/>
  <c r="G1206" i="1"/>
  <c r="O1205" i="1"/>
  <c r="G1205" i="1"/>
  <c r="O1204" i="1"/>
  <c r="G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G1090" i="1"/>
  <c r="O1089" i="1"/>
  <c r="G1089" i="1"/>
  <c r="O1088" i="1"/>
  <c r="G1088" i="1"/>
  <c r="O1087" i="1"/>
  <c r="G1087" i="1"/>
  <c r="O1086" i="1"/>
  <c r="G1086" i="1"/>
  <c r="O1085" i="1"/>
  <c r="G1085" i="1"/>
  <c r="O1084" i="1"/>
  <c r="G1084" i="1"/>
  <c r="O1083" i="1"/>
  <c r="G1083" i="1"/>
  <c r="O1082" i="1"/>
  <c r="G1082" i="1"/>
  <c r="O1081" i="1"/>
  <c r="G1081" i="1"/>
  <c r="O1080" i="1"/>
  <c r="G1080" i="1"/>
  <c r="O1079" i="1"/>
  <c r="G1079" i="1"/>
  <c r="O1078" i="1"/>
  <c r="G1078" i="1"/>
  <c r="O1077" i="1"/>
  <c r="G1077" i="1"/>
  <c r="O1076" i="1"/>
  <c r="G1076" i="1"/>
  <c r="O1075" i="1"/>
  <c r="G1075" i="1"/>
  <c r="O1074" i="1"/>
  <c r="G1074" i="1"/>
  <c r="O1073" i="1"/>
  <c r="G1073" i="1"/>
  <c r="O1072" i="1"/>
  <c r="G1072" i="1"/>
  <c r="O1071" i="1"/>
  <c r="G1071" i="1"/>
  <c r="O1070" i="1"/>
  <c r="G1070" i="1"/>
  <c r="O1069" i="1"/>
  <c r="G1069" i="1"/>
  <c r="O1068" i="1"/>
  <c r="G1068" i="1"/>
  <c r="O1067" i="1"/>
  <c r="G1067" i="1"/>
  <c r="O1066" i="1"/>
  <c r="G1066" i="1"/>
  <c r="O1065" i="1"/>
  <c r="G1065" i="1"/>
  <c r="O1064" i="1"/>
  <c r="G1064" i="1"/>
  <c r="O1063" i="1"/>
  <c r="G1063" i="1"/>
  <c r="O1062" i="1"/>
  <c r="G1062" i="1"/>
  <c r="O1061" i="1"/>
  <c r="G1061" i="1"/>
  <c r="O1060" i="1"/>
  <c r="G1060" i="1"/>
  <c r="O1059" i="1"/>
  <c r="G1059" i="1"/>
  <c r="O1058" i="1"/>
  <c r="G1058" i="1"/>
  <c r="O1057" i="1"/>
  <c r="G1057" i="1"/>
  <c r="O1056" i="1"/>
  <c r="G1056" i="1"/>
  <c r="O1055" i="1"/>
  <c r="G1055" i="1"/>
  <c r="O1054" i="1"/>
  <c r="G1054" i="1"/>
  <c r="O1053" i="1"/>
  <c r="G1053" i="1"/>
  <c r="O1052" i="1"/>
  <c r="G1052" i="1"/>
  <c r="O1051" i="1"/>
  <c r="G1051" i="1"/>
  <c r="O1050" i="1"/>
  <c r="G1050" i="1"/>
  <c r="O1049" i="1"/>
  <c r="G1049" i="1"/>
  <c r="O1048" i="1"/>
  <c r="G1048" i="1"/>
  <c r="O1047" i="1"/>
  <c r="G1047" i="1"/>
  <c r="O1046" i="1"/>
  <c r="G1046" i="1"/>
  <c r="O1045" i="1"/>
  <c r="G1045" i="1"/>
  <c r="O1044" i="1"/>
  <c r="G1044" i="1"/>
  <c r="O1043" i="1"/>
  <c r="G1043" i="1"/>
  <c r="O1042" i="1"/>
  <c r="G1042" i="1"/>
  <c r="O1041" i="1"/>
  <c r="G1041" i="1"/>
  <c r="O1040" i="1"/>
  <c r="G1040" i="1"/>
  <c r="O1039" i="1"/>
  <c r="G1039" i="1"/>
  <c r="O1038" i="1"/>
  <c r="G1038" i="1"/>
  <c r="O1037" i="1"/>
  <c r="G1037" i="1"/>
  <c r="O1036" i="1"/>
  <c r="G1036" i="1"/>
  <c r="O1035" i="1"/>
  <c r="G1035" i="1"/>
  <c r="O1034" i="1"/>
  <c r="G1034" i="1"/>
  <c r="O1033" i="1"/>
  <c r="G1033" i="1"/>
  <c r="O1032" i="1"/>
  <c r="G1032" i="1"/>
  <c r="O1031" i="1"/>
  <c r="G1031" i="1"/>
  <c r="O1030" i="1"/>
  <c r="G1030" i="1"/>
  <c r="O1029" i="1"/>
  <c r="G1029" i="1"/>
  <c r="O1028" i="1"/>
  <c r="G1028" i="1"/>
  <c r="O1027" i="1"/>
  <c r="G1027" i="1"/>
  <c r="O1026" i="1"/>
  <c r="G1026" i="1"/>
  <c r="O1025" i="1"/>
  <c r="G1025" i="1"/>
  <c r="O1024" i="1"/>
  <c r="G1024" i="1"/>
  <c r="O1023" i="1"/>
  <c r="G1023" i="1"/>
  <c r="O1022" i="1"/>
  <c r="G1022" i="1"/>
  <c r="O1021" i="1"/>
  <c r="G1021" i="1"/>
  <c r="O1020" i="1"/>
  <c r="G1020" i="1"/>
  <c r="O1019" i="1"/>
  <c r="G1019" i="1"/>
  <c r="O1018" i="1"/>
  <c r="G1018" i="1"/>
  <c r="O1017" i="1"/>
  <c r="G1017" i="1"/>
  <c r="O1016" i="1"/>
  <c r="G1016" i="1"/>
  <c r="O1015" i="1"/>
  <c r="G1015" i="1"/>
  <c r="O1014" i="1"/>
  <c r="G1014" i="1"/>
  <c r="O1013" i="1"/>
  <c r="G1013" i="1"/>
  <c r="O1012" i="1"/>
  <c r="G1012" i="1"/>
  <c r="O1011" i="1"/>
  <c r="G1011" i="1"/>
  <c r="O1010" i="1"/>
  <c r="G1010" i="1"/>
  <c r="O1009" i="1"/>
  <c r="G1009" i="1"/>
  <c r="O1008" i="1"/>
  <c r="G1008" i="1"/>
  <c r="O1007" i="1"/>
  <c r="G1007" i="1"/>
  <c r="O1006" i="1"/>
  <c r="G1006" i="1"/>
  <c r="O1005" i="1"/>
  <c r="G1005" i="1"/>
  <c r="O1004" i="1"/>
  <c r="G1004" i="1"/>
  <c r="O1003" i="1"/>
  <c r="G1003" i="1"/>
  <c r="O1002" i="1"/>
  <c r="G1002" i="1"/>
  <c r="O1001" i="1"/>
  <c r="G1001" i="1"/>
  <c r="O1000" i="1"/>
  <c r="G1000" i="1"/>
  <c r="O999" i="1"/>
  <c r="G999" i="1"/>
  <c r="O998" i="1"/>
  <c r="G998" i="1"/>
  <c r="O997" i="1"/>
  <c r="G997" i="1"/>
  <c r="O996" i="1"/>
  <c r="G996" i="1"/>
  <c r="O995" i="1"/>
  <c r="G995" i="1"/>
  <c r="O994" i="1"/>
  <c r="G994" i="1"/>
  <c r="O993" i="1"/>
  <c r="G993" i="1"/>
  <c r="O992" i="1"/>
  <c r="G992" i="1"/>
  <c r="O991" i="1"/>
  <c r="G991" i="1"/>
  <c r="O990" i="1"/>
  <c r="G990" i="1"/>
  <c r="O989" i="1"/>
  <c r="G989" i="1"/>
  <c r="O988" i="1"/>
  <c r="G988" i="1"/>
  <c r="O987" i="1"/>
  <c r="G987" i="1"/>
  <c r="O986" i="1"/>
  <c r="G986" i="1"/>
  <c r="O985" i="1"/>
  <c r="G985" i="1"/>
  <c r="O984" i="1"/>
  <c r="G984" i="1"/>
  <c r="O983" i="1"/>
  <c r="G983" i="1"/>
  <c r="O982" i="1"/>
  <c r="G982" i="1"/>
  <c r="O981" i="1"/>
  <c r="G981" i="1"/>
  <c r="O980" i="1"/>
  <c r="G980" i="1"/>
  <c r="O979" i="1"/>
  <c r="G979" i="1"/>
  <c r="O978" i="1"/>
  <c r="G978" i="1"/>
  <c r="O977" i="1"/>
  <c r="G977" i="1"/>
  <c r="O976" i="1"/>
  <c r="G976" i="1"/>
  <c r="O975" i="1"/>
  <c r="G975" i="1"/>
  <c r="O974" i="1"/>
  <c r="G974" i="1"/>
  <c r="O973" i="1"/>
  <c r="G973" i="1"/>
  <c r="O972" i="1"/>
  <c r="G972" i="1"/>
  <c r="O971" i="1"/>
  <c r="G971" i="1"/>
  <c r="O970" i="1"/>
  <c r="G970" i="1"/>
  <c r="O969" i="1"/>
  <c r="G969" i="1"/>
  <c r="O968" i="1"/>
  <c r="G968" i="1"/>
  <c r="O967" i="1"/>
  <c r="G967" i="1"/>
  <c r="O966" i="1"/>
  <c r="G966" i="1"/>
  <c r="O965" i="1"/>
  <c r="G965" i="1"/>
  <c r="O964" i="1"/>
  <c r="G964" i="1"/>
  <c r="O963" i="1"/>
  <c r="G963" i="1"/>
  <c r="O962" i="1"/>
  <c r="G962" i="1"/>
  <c r="O961" i="1"/>
  <c r="G961" i="1"/>
  <c r="O960" i="1"/>
  <c r="G960" i="1"/>
  <c r="O959" i="1"/>
  <c r="G959" i="1"/>
  <c r="O958" i="1"/>
  <c r="G958" i="1"/>
  <c r="O957" i="1"/>
  <c r="G957" i="1"/>
  <c r="O956" i="1"/>
  <c r="G956" i="1"/>
  <c r="O955" i="1"/>
  <c r="G955" i="1"/>
  <c r="O954" i="1"/>
  <c r="G954" i="1"/>
  <c r="O953" i="1"/>
  <c r="G953" i="1"/>
  <c r="O952" i="1"/>
  <c r="G952" i="1"/>
  <c r="O951" i="1"/>
  <c r="G951" i="1"/>
  <c r="O950" i="1"/>
  <c r="G950" i="1"/>
  <c r="O949" i="1"/>
  <c r="G949" i="1"/>
  <c r="O948" i="1"/>
  <c r="G948" i="1"/>
  <c r="O947" i="1"/>
  <c r="G947" i="1"/>
  <c r="O946" i="1"/>
  <c r="G946" i="1"/>
  <c r="O945" i="1"/>
  <c r="G945" i="1"/>
  <c r="O944" i="1"/>
  <c r="G944" i="1"/>
  <c r="O943" i="1"/>
  <c r="G943" i="1"/>
  <c r="O942" i="1"/>
  <c r="G942" i="1"/>
  <c r="O941" i="1"/>
  <c r="G941" i="1"/>
  <c r="O940" i="1"/>
  <c r="G940" i="1"/>
  <c r="O939" i="1"/>
  <c r="G939" i="1"/>
  <c r="O938" i="1"/>
  <c r="G938" i="1"/>
  <c r="O937" i="1"/>
  <c r="G937" i="1"/>
  <c r="O936" i="1"/>
  <c r="G936" i="1"/>
  <c r="O935" i="1"/>
  <c r="G935" i="1"/>
  <c r="O934" i="1"/>
  <c r="G934" i="1"/>
  <c r="O933" i="1"/>
  <c r="G933" i="1"/>
  <c r="O932" i="1"/>
  <c r="G932" i="1"/>
  <c r="O931" i="1"/>
  <c r="G931" i="1"/>
  <c r="O930" i="1"/>
  <c r="G930" i="1"/>
  <c r="O929" i="1"/>
  <c r="G929" i="1"/>
  <c r="O928" i="1"/>
  <c r="G928" i="1"/>
  <c r="O927" i="1"/>
  <c r="G927" i="1"/>
  <c r="O926" i="1"/>
  <c r="G926" i="1"/>
  <c r="O925" i="1"/>
  <c r="G925" i="1"/>
  <c r="O924" i="1"/>
  <c r="G924" i="1"/>
  <c r="O923" i="1"/>
  <c r="G923" i="1"/>
  <c r="O922" i="1"/>
  <c r="G922" i="1"/>
  <c r="O921" i="1"/>
  <c r="G921" i="1"/>
  <c r="O920" i="1"/>
  <c r="G920" i="1"/>
  <c r="O919" i="1"/>
  <c r="G919" i="1"/>
  <c r="O918" i="1"/>
  <c r="G918" i="1"/>
  <c r="O917" i="1"/>
  <c r="G917" i="1"/>
  <c r="O916" i="1"/>
  <c r="G916" i="1"/>
  <c r="O915" i="1"/>
  <c r="G915" i="1"/>
  <c r="O914" i="1"/>
  <c r="G914" i="1"/>
  <c r="O913" i="1"/>
  <c r="G913" i="1"/>
  <c r="O912" i="1"/>
  <c r="G912" i="1"/>
  <c r="O911" i="1"/>
  <c r="G911" i="1"/>
  <c r="O910" i="1"/>
  <c r="G910" i="1"/>
  <c r="O909" i="1"/>
  <c r="G909" i="1"/>
  <c r="O908" i="1"/>
  <c r="G908" i="1"/>
  <c r="O907" i="1"/>
  <c r="G907" i="1"/>
  <c r="G906" i="1"/>
  <c r="O905" i="1"/>
  <c r="G905" i="1"/>
  <c r="O904" i="1"/>
  <c r="G904" i="1"/>
  <c r="O903" i="1"/>
  <c r="G903" i="1"/>
  <c r="O902" i="1"/>
  <c r="G902" i="1"/>
  <c r="O901" i="1"/>
  <c r="G901" i="1"/>
  <c r="O900" i="1"/>
  <c r="G900" i="1"/>
  <c r="O899" i="1"/>
  <c r="G899" i="1"/>
  <c r="O898" i="1"/>
  <c r="G898" i="1"/>
  <c r="O897" i="1"/>
  <c r="G897" i="1"/>
  <c r="O896" i="1"/>
  <c r="G896" i="1"/>
  <c r="O895" i="1"/>
  <c r="G895" i="1"/>
  <c r="O894" i="1"/>
  <c r="G894" i="1"/>
  <c r="O893" i="1"/>
  <c r="G893" i="1"/>
  <c r="O892" i="1"/>
  <c r="G892" i="1"/>
  <c r="O891" i="1"/>
  <c r="G891" i="1"/>
  <c r="O890" i="1"/>
  <c r="G890" i="1"/>
  <c r="O889" i="1"/>
  <c r="G889" i="1"/>
  <c r="O888" i="1"/>
  <c r="G888" i="1"/>
  <c r="O887" i="1"/>
  <c r="G887" i="1"/>
  <c r="O886" i="1"/>
  <c r="G886" i="1"/>
  <c r="O885" i="1"/>
  <c r="G885" i="1"/>
  <c r="O884" i="1"/>
  <c r="G884" i="1"/>
  <c r="O883" i="1"/>
  <c r="G883" i="1"/>
  <c r="O882" i="1"/>
  <c r="G882" i="1"/>
  <c r="O881" i="1"/>
  <c r="G881" i="1"/>
  <c r="O880" i="1"/>
  <c r="G880" i="1"/>
  <c r="O879" i="1"/>
  <c r="G879" i="1"/>
  <c r="G1503" i="1" l="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358" i="1" l="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O1302" i="1" l="1"/>
  <c r="O1303" i="1"/>
  <c r="O1555" i="1" l="1"/>
  <c r="O1556"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2395" i="1"/>
  <c r="O1507" i="1"/>
  <c r="O1722" i="1" l="1"/>
  <c r="G1722" i="1"/>
  <c r="O1721" i="1"/>
  <c r="G1721" i="1"/>
  <c r="O1720" i="1"/>
  <c r="G1720" i="1"/>
  <c r="O1719" i="1"/>
  <c r="G1719" i="1"/>
  <c r="O1718" i="1"/>
  <c r="G1718" i="1"/>
  <c r="O1717" i="1"/>
  <c r="G1717" i="1"/>
  <c r="O1716" i="1"/>
  <c r="G1716" i="1"/>
  <c r="O1715" i="1"/>
  <c r="G1715" i="1"/>
  <c r="O1714" i="1"/>
  <c r="G1714" i="1"/>
  <c r="O1713" i="1"/>
  <c r="G1713" i="1"/>
  <c r="O1712" i="1"/>
  <c r="G1712" i="1"/>
  <c r="O1711" i="1"/>
  <c r="G1711" i="1"/>
  <c r="O1710" i="1"/>
  <c r="G1710" i="1"/>
  <c r="O1709" i="1"/>
  <c r="G1709" i="1"/>
  <c r="O1708" i="1"/>
  <c r="G1708" i="1"/>
  <c r="O1707" i="1"/>
  <c r="G1707" i="1"/>
  <c r="O1706" i="1"/>
  <c r="G1706" i="1"/>
  <c r="O1705" i="1"/>
  <c r="G1705" i="1"/>
  <c r="O1704" i="1"/>
  <c r="G1704" i="1"/>
  <c r="O1703" i="1"/>
  <c r="G1703" i="1"/>
  <c r="O1702" i="1"/>
  <c r="G1702" i="1"/>
  <c r="O1701" i="1"/>
  <c r="G1701" i="1"/>
  <c r="O1700" i="1"/>
  <c r="G1700" i="1"/>
  <c r="O1699" i="1"/>
  <c r="G1699" i="1"/>
  <c r="O1698" i="1"/>
  <c r="G1698" i="1"/>
  <c r="O1697" i="1"/>
  <c r="G1697" i="1"/>
  <c r="O1696" i="1"/>
  <c r="G1696" i="1"/>
  <c r="O1695" i="1"/>
  <c r="G1695" i="1"/>
  <c r="O1694" i="1"/>
  <c r="G1694" i="1"/>
  <c r="O1693" i="1"/>
  <c r="G1693" i="1"/>
  <c r="O1692" i="1"/>
  <c r="G1692" i="1"/>
  <c r="O1691" i="1"/>
  <c r="G1691" i="1"/>
  <c r="O1690" i="1"/>
  <c r="G1690" i="1"/>
  <c r="O1689" i="1"/>
  <c r="G1689" i="1"/>
  <c r="O1688" i="1"/>
  <c r="G1688" i="1"/>
  <c r="O1687" i="1"/>
  <c r="G1687" i="1"/>
  <c r="O1686" i="1"/>
  <c r="G1686" i="1"/>
  <c r="O1685" i="1"/>
  <c r="G1685" i="1"/>
  <c r="O1684" i="1"/>
  <c r="G1684" i="1"/>
  <c r="O1683" i="1"/>
  <c r="G1683" i="1"/>
  <c r="O1682" i="1"/>
  <c r="G1682" i="1"/>
  <c r="O1681" i="1"/>
  <c r="G1681" i="1"/>
  <c r="O1680" i="1"/>
  <c r="G1680" i="1"/>
  <c r="O1679" i="1"/>
  <c r="G1679" i="1"/>
  <c r="O1678" i="1"/>
  <c r="G1678" i="1"/>
  <c r="O1677" i="1"/>
  <c r="G1677" i="1"/>
  <c r="O1676" i="1"/>
  <c r="G1676" i="1"/>
  <c r="O1675" i="1"/>
  <c r="G1675" i="1"/>
  <c r="O1674" i="1"/>
  <c r="G1674" i="1"/>
  <c r="O1673" i="1"/>
  <c r="G1673" i="1"/>
  <c r="O1672" i="1"/>
  <c r="G1672" i="1"/>
  <c r="O1671" i="1"/>
  <c r="G1671" i="1"/>
  <c r="O1670" i="1"/>
  <c r="G1670" i="1"/>
  <c r="O1669" i="1"/>
  <c r="G1669" i="1"/>
  <c r="O1668" i="1"/>
  <c r="G1668" i="1"/>
  <c r="O1667" i="1"/>
  <c r="G1667" i="1"/>
  <c r="O1666" i="1"/>
  <c r="G1666" i="1"/>
  <c r="O1665" i="1"/>
  <c r="G1665" i="1"/>
  <c r="O1664" i="1"/>
  <c r="G1664" i="1"/>
  <c r="O1663" i="1"/>
  <c r="G1663" i="1"/>
  <c r="O1662" i="1"/>
  <c r="G1662" i="1"/>
  <c r="O1661" i="1"/>
  <c r="G1661" i="1"/>
  <c r="O1660" i="1"/>
  <c r="G1660" i="1"/>
  <c r="O1659" i="1"/>
  <c r="G1659" i="1"/>
  <c r="O1658" i="1"/>
  <c r="G1658" i="1"/>
  <c r="O1657" i="1"/>
  <c r="G1657" i="1"/>
  <c r="O1656" i="1"/>
  <c r="G1656" i="1"/>
  <c r="O1655" i="1"/>
  <c r="G1655" i="1"/>
  <c r="O1654" i="1"/>
  <c r="G1654" i="1"/>
  <c r="O1653" i="1"/>
  <c r="G1653" i="1"/>
  <c r="O1652" i="1"/>
  <c r="G1652" i="1"/>
  <c r="O1651" i="1"/>
  <c r="G1651" i="1"/>
  <c r="O1650" i="1"/>
  <c r="G1650" i="1"/>
  <c r="O1649" i="1"/>
  <c r="G1649" i="1"/>
  <c r="O1648" i="1"/>
  <c r="G1648" i="1"/>
  <c r="O1647" i="1"/>
  <c r="G1647" i="1"/>
  <c r="O1646" i="1"/>
  <c r="G1646" i="1"/>
  <c r="O1645" i="1"/>
  <c r="G1645" i="1"/>
  <c r="O1644" i="1"/>
  <c r="G1644" i="1"/>
  <c r="O1643" i="1"/>
  <c r="G1643" i="1"/>
  <c r="O1642" i="1"/>
  <c r="G1642" i="1"/>
  <c r="O1641" i="1"/>
  <c r="G1641" i="1"/>
  <c r="O1640" i="1"/>
  <c r="G1640" i="1"/>
  <c r="O1639" i="1"/>
  <c r="G1639" i="1"/>
  <c r="O1638" i="1"/>
  <c r="G1638" i="1"/>
  <c r="O1637" i="1"/>
  <c r="G1637" i="1"/>
  <c r="O1636" i="1"/>
  <c r="G1636" i="1"/>
  <c r="O1635" i="1"/>
  <c r="G1635" i="1"/>
  <c r="O1634" i="1"/>
  <c r="G1634" i="1"/>
  <c r="O1633" i="1"/>
  <c r="G1633" i="1"/>
  <c r="O1632" i="1"/>
  <c r="G1632" i="1"/>
  <c r="O1631" i="1"/>
  <c r="G1631" i="1"/>
  <c r="O1630" i="1"/>
  <c r="G1630" i="1"/>
  <c r="O1629" i="1"/>
  <c r="G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4" i="1"/>
  <c r="O1553" i="1"/>
  <c r="O1506" i="1"/>
  <c r="O1505" i="1"/>
  <c r="O1504" i="1"/>
  <c r="O1503" i="1"/>
  <c r="O1502" i="1"/>
  <c r="G1502" i="1"/>
  <c r="O1501" i="1"/>
  <c r="G1501" i="1"/>
  <c r="O1500" i="1"/>
  <c r="G1500" i="1"/>
  <c r="O1499" i="1"/>
  <c r="G1499" i="1"/>
  <c r="O1498" i="1"/>
  <c r="G1498" i="1"/>
  <c r="O1497" i="1"/>
  <c r="G1497" i="1"/>
  <c r="O1496" i="1"/>
  <c r="G1496" i="1"/>
  <c r="O1495" i="1"/>
  <c r="G1495" i="1"/>
  <c r="O1494" i="1"/>
  <c r="G1494" i="1"/>
  <c r="O1493" i="1"/>
  <c r="G1493" i="1"/>
  <c r="O1492" i="1"/>
  <c r="G1492" i="1"/>
  <c r="O1491" i="1"/>
  <c r="G1491" i="1"/>
  <c r="O1490" i="1"/>
  <c r="G1490" i="1"/>
  <c r="O1489" i="1"/>
  <c r="G1489" i="1"/>
  <c r="O1488" i="1"/>
  <c r="G1488" i="1"/>
  <c r="O1487" i="1"/>
  <c r="G1487" i="1"/>
  <c r="O1486" i="1"/>
  <c r="G1486" i="1"/>
  <c r="O1485" i="1"/>
  <c r="G1485" i="1"/>
  <c r="O1484" i="1"/>
  <c r="G1484" i="1"/>
  <c r="O1483" i="1"/>
  <c r="G1483" i="1"/>
  <c r="O1482" i="1"/>
  <c r="G1482" i="1"/>
  <c r="O1481" i="1"/>
  <c r="G1481" i="1"/>
  <c r="O1480" i="1"/>
  <c r="G1480" i="1"/>
  <c r="O1479" i="1"/>
  <c r="G1479" i="1"/>
  <c r="O1478" i="1"/>
  <c r="G1478" i="1"/>
  <c r="O1477" i="1"/>
  <c r="G1477" i="1"/>
  <c r="O1476" i="1"/>
  <c r="G1476" i="1"/>
  <c r="O1475" i="1"/>
  <c r="G1475" i="1"/>
  <c r="O1474" i="1"/>
  <c r="G1474" i="1"/>
  <c r="O1473" i="1"/>
  <c r="G1473" i="1"/>
  <c r="O1472" i="1"/>
  <c r="G1472" i="1"/>
  <c r="O1471" i="1"/>
  <c r="G1471" i="1"/>
  <c r="O1470" i="1"/>
  <c r="G1470" i="1"/>
  <c r="O1469" i="1"/>
  <c r="G1469" i="1"/>
  <c r="O1468" i="1"/>
  <c r="G1468" i="1"/>
  <c r="O1467" i="1"/>
  <c r="G1467" i="1"/>
  <c r="O1466" i="1"/>
  <c r="G1466" i="1"/>
  <c r="O1465" i="1"/>
  <c r="G1465" i="1"/>
  <c r="O1464" i="1"/>
  <c r="G1464" i="1"/>
  <c r="O1463" i="1"/>
  <c r="G1463" i="1"/>
  <c r="O1462" i="1"/>
  <c r="G1462" i="1"/>
  <c r="O1461" i="1"/>
  <c r="G1461" i="1"/>
  <c r="O1460" i="1"/>
  <c r="G1460" i="1"/>
  <c r="O1459" i="1"/>
  <c r="G1459" i="1"/>
  <c r="O1458" i="1"/>
  <c r="G1458" i="1"/>
  <c r="O1457" i="1"/>
  <c r="G1457" i="1"/>
  <c r="O1456" i="1"/>
  <c r="G1456" i="1"/>
  <c r="O1455" i="1"/>
  <c r="G1455" i="1"/>
  <c r="O1454" i="1"/>
  <c r="G1454" i="1"/>
  <c r="O1453" i="1"/>
  <c r="G1453" i="1"/>
  <c r="O1452" i="1"/>
  <c r="G1452" i="1"/>
  <c r="O1451" i="1"/>
  <c r="G1451" i="1"/>
  <c r="O1450" i="1"/>
  <c r="G1450" i="1"/>
  <c r="O1449" i="1"/>
  <c r="G1449" i="1"/>
  <c r="O1448" i="1"/>
  <c r="G1448" i="1"/>
  <c r="O1447" i="1"/>
  <c r="G1447" i="1"/>
  <c r="O1446" i="1"/>
  <c r="G1446" i="1"/>
  <c r="O1445" i="1"/>
  <c r="G1445" i="1"/>
  <c r="O1444" i="1"/>
  <c r="G1444" i="1"/>
  <c r="O1443" i="1"/>
  <c r="G1443" i="1"/>
  <c r="O1442" i="1"/>
  <c r="G1442" i="1"/>
  <c r="O1441" i="1"/>
  <c r="G1441" i="1"/>
  <c r="O1440" i="1"/>
  <c r="G1440" i="1"/>
  <c r="O1439" i="1"/>
  <c r="G1439" i="1"/>
  <c r="O1438" i="1"/>
  <c r="G1438" i="1"/>
  <c r="O1437" i="1"/>
  <c r="G1437" i="1"/>
  <c r="O1436" i="1"/>
  <c r="G1436" i="1"/>
  <c r="O1435" i="1"/>
  <c r="G1435" i="1"/>
  <c r="O1434" i="1"/>
  <c r="G1434" i="1"/>
  <c r="O1433" i="1"/>
  <c r="G1433" i="1"/>
  <c r="O1432" i="1"/>
  <c r="G1432" i="1"/>
  <c r="O1431" i="1"/>
  <c r="G1431" i="1"/>
  <c r="O1430" i="1"/>
  <c r="G1430" i="1"/>
  <c r="O1429" i="1"/>
  <c r="G1429" i="1"/>
  <c r="O1428" i="1"/>
  <c r="G1428" i="1"/>
  <c r="O1427" i="1"/>
  <c r="G1427" i="1"/>
  <c r="O1426" i="1"/>
  <c r="G1426" i="1"/>
  <c r="O1425" i="1"/>
  <c r="G1425" i="1"/>
  <c r="O1424" i="1"/>
  <c r="G1424" i="1"/>
  <c r="O1423" i="1"/>
  <c r="G1423" i="1"/>
  <c r="O1422" i="1"/>
  <c r="G1422" i="1"/>
  <c r="O1421" i="1"/>
  <c r="G1421" i="1"/>
  <c r="O1420" i="1"/>
  <c r="G1420" i="1"/>
  <c r="O1419" i="1"/>
  <c r="G1419" i="1"/>
  <c r="O1418" i="1"/>
  <c r="G1418" i="1"/>
  <c r="O1417" i="1"/>
  <c r="G1417" i="1"/>
  <c r="O1416" i="1"/>
  <c r="G1416" i="1"/>
  <c r="O1415" i="1"/>
  <c r="G1415" i="1"/>
  <c r="O1414" i="1"/>
  <c r="G1414" i="1"/>
  <c r="O1413" i="1"/>
  <c r="G1413" i="1"/>
  <c r="O1412" i="1"/>
  <c r="G1412" i="1"/>
  <c r="O1411" i="1"/>
  <c r="G1411" i="1"/>
  <c r="O1410" i="1"/>
  <c r="G1410" i="1"/>
  <c r="O1409" i="1"/>
  <c r="G1409" i="1"/>
  <c r="O1408" i="1"/>
  <c r="G1408" i="1"/>
  <c r="O1407" i="1"/>
  <c r="G1407" i="1"/>
  <c r="O1406" i="1"/>
  <c r="G1406" i="1"/>
  <c r="O1405" i="1"/>
  <c r="G1405" i="1"/>
  <c r="O1404" i="1"/>
  <c r="G1404" i="1"/>
  <c r="O1403" i="1"/>
  <c r="G1403" i="1"/>
  <c r="O1402" i="1"/>
  <c r="G1402" i="1"/>
  <c r="O1401" i="1"/>
  <c r="G1401" i="1"/>
  <c r="O1400" i="1"/>
  <c r="G1400" i="1"/>
  <c r="O1399" i="1"/>
  <c r="G1399" i="1"/>
  <c r="O1398" i="1"/>
  <c r="G1398" i="1"/>
  <c r="O1397" i="1"/>
  <c r="G1397" i="1"/>
  <c r="O1396" i="1"/>
  <c r="G1396" i="1"/>
  <c r="O1395" i="1"/>
  <c r="G1395" i="1"/>
  <c r="O1394" i="1"/>
  <c r="G1394" i="1"/>
  <c r="O1393" i="1"/>
  <c r="G1393" i="1"/>
  <c r="O1392" i="1"/>
  <c r="G1392" i="1"/>
  <c r="O1391" i="1"/>
  <c r="G1391" i="1"/>
  <c r="O1390" i="1"/>
  <c r="G1390" i="1"/>
  <c r="O1389" i="1"/>
  <c r="G1389" i="1"/>
  <c r="O1388" i="1"/>
  <c r="G1388" i="1"/>
  <c r="O1387" i="1"/>
  <c r="G1387" i="1"/>
  <c r="O1386" i="1"/>
  <c r="G1386" i="1"/>
  <c r="O1385" i="1"/>
  <c r="G1385" i="1"/>
  <c r="O1384" i="1"/>
  <c r="G1384" i="1"/>
  <c r="O1383" i="1"/>
  <c r="G1383" i="1"/>
  <c r="O1382" i="1"/>
  <c r="G1382" i="1"/>
  <c r="O1381" i="1"/>
  <c r="G1381" i="1"/>
  <c r="O1380" i="1"/>
  <c r="G1380" i="1"/>
  <c r="O1379" i="1"/>
  <c r="G1379" i="1"/>
  <c r="O1378" i="1"/>
  <c r="G1378" i="1"/>
  <c r="O1377" i="1"/>
  <c r="G1377" i="1"/>
  <c r="O1376" i="1"/>
  <c r="G1376" i="1"/>
  <c r="O1375" i="1"/>
  <c r="G1375" i="1"/>
  <c r="O1374" i="1"/>
  <c r="G1374" i="1"/>
  <c r="O1373" i="1"/>
  <c r="G1373" i="1"/>
  <c r="O1372" i="1"/>
  <c r="G1372" i="1"/>
  <c r="O1371" i="1"/>
  <c r="G1371" i="1"/>
  <c r="O1370" i="1"/>
  <c r="G1370" i="1"/>
  <c r="O1369" i="1"/>
  <c r="G1369" i="1"/>
  <c r="O1368" i="1"/>
  <c r="G1368" i="1"/>
  <c r="O1367" i="1"/>
  <c r="G1367" i="1"/>
  <c r="O1366" i="1"/>
  <c r="G1366" i="1"/>
  <c r="O1365" i="1"/>
  <c r="G1365" i="1"/>
  <c r="O1364" i="1"/>
  <c r="G1364" i="1"/>
  <c r="O1363" i="1"/>
  <c r="G1363" i="1"/>
  <c r="O1362" i="1"/>
  <c r="G1362" i="1"/>
  <c r="O1361" i="1"/>
  <c r="G1361" i="1"/>
  <c r="O1360" i="1"/>
  <c r="G1360" i="1"/>
  <c r="O1359" i="1"/>
  <c r="G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G2138" i="1" l="1"/>
  <c r="G2139" i="1"/>
  <c r="G2140" i="1"/>
  <c r="G2141" i="1"/>
  <c r="G2142" i="1"/>
  <c r="G2143" i="1"/>
  <c r="G2144" i="1"/>
  <c r="G2145" i="1"/>
  <c r="G1922" i="1"/>
  <c r="G1923" i="1"/>
  <c r="G1924" i="1"/>
  <c r="G1925" i="1"/>
  <c r="G1926" i="1"/>
  <c r="G1927" i="1"/>
  <c r="G1928" i="1"/>
  <c r="O1723" i="1" l="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73" i="1" l="1"/>
  <c r="G2152" i="1" l="1"/>
  <c r="O2560" i="1"/>
  <c r="G2560" i="1"/>
  <c r="O2559" i="1"/>
  <c r="G2559" i="1"/>
  <c r="O2558" i="1"/>
  <c r="G2558" i="1"/>
  <c r="O2557" i="1"/>
  <c r="G2557" i="1"/>
  <c r="O2556" i="1"/>
  <c r="G2556" i="1"/>
  <c r="O2555" i="1"/>
  <c r="G2555" i="1"/>
  <c r="O2554" i="1"/>
  <c r="G2554" i="1"/>
  <c r="O2553" i="1"/>
  <c r="G2553" i="1"/>
  <c r="O2552" i="1"/>
  <c r="G2552" i="1"/>
  <c r="O2551" i="1"/>
  <c r="G2551" i="1"/>
  <c r="O2550" i="1"/>
  <c r="G2550" i="1"/>
  <c r="O2549" i="1"/>
  <c r="G2549" i="1"/>
  <c r="O2548" i="1"/>
  <c r="G2548" i="1"/>
  <c r="O2547" i="1"/>
  <c r="G2547" i="1"/>
  <c r="O2546" i="1"/>
  <c r="G2546" i="1"/>
  <c r="O2545" i="1"/>
  <c r="G2545" i="1"/>
  <c r="O2544" i="1"/>
  <c r="G2544" i="1"/>
  <c r="O2543" i="1"/>
  <c r="G2543" i="1"/>
  <c r="O2542" i="1"/>
  <c r="G2542" i="1"/>
  <c r="O2541" i="1"/>
  <c r="G2541" i="1"/>
  <c r="O2540" i="1"/>
  <c r="G2540" i="1"/>
  <c r="O2539" i="1"/>
  <c r="G2539" i="1"/>
  <c r="O2538" i="1"/>
  <c r="G2538" i="1"/>
  <c r="O2537" i="1"/>
  <c r="G2537" i="1"/>
  <c r="O2536" i="1"/>
  <c r="G2536" i="1"/>
  <c r="O2535" i="1"/>
  <c r="G2535" i="1"/>
  <c r="O2534" i="1"/>
  <c r="G2534" i="1"/>
  <c r="O2533" i="1"/>
  <c r="G2533" i="1"/>
  <c r="O2532" i="1"/>
  <c r="G2532" i="1"/>
  <c r="O2531" i="1"/>
  <c r="G2531" i="1"/>
  <c r="O2530" i="1"/>
  <c r="G2530" i="1"/>
  <c r="O2529" i="1"/>
  <c r="G2529" i="1"/>
  <c r="O2528" i="1"/>
  <c r="G2528" i="1"/>
  <c r="O2527" i="1"/>
  <c r="G2527" i="1"/>
  <c r="O2526" i="1"/>
  <c r="G2526" i="1"/>
  <c r="O2525" i="1"/>
  <c r="G2525" i="1"/>
  <c r="O2524" i="1"/>
  <c r="G2524" i="1"/>
  <c r="O2523" i="1"/>
  <c r="G2523" i="1"/>
  <c r="O2522" i="1"/>
  <c r="G2522" i="1"/>
  <c r="O2521" i="1"/>
  <c r="G2521" i="1"/>
  <c r="O2520" i="1"/>
  <c r="G2520" i="1"/>
  <c r="O2519" i="1"/>
  <c r="G2519" i="1"/>
  <c r="O2518" i="1"/>
  <c r="G2518" i="1"/>
  <c r="O2517" i="1"/>
  <c r="G2517" i="1"/>
  <c r="O2516" i="1"/>
  <c r="G2516" i="1"/>
  <c r="O2515" i="1"/>
  <c r="G2515" i="1"/>
  <c r="O2514" i="1"/>
  <c r="G2514" i="1"/>
  <c r="O2513" i="1"/>
  <c r="G2513" i="1"/>
  <c r="O2512" i="1"/>
  <c r="G2512" i="1"/>
  <c r="O2511" i="1"/>
  <c r="G2511" i="1"/>
  <c r="O2510" i="1"/>
  <c r="G2510" i="1"/>
  <c r="O2509" i="1"/>
  <c r="G2509" i="1"/>
  <c r="O2508" i="1"/>
  <c r="G2508" i="1"/>
  <c r="O2507" i="1"/>
  <c r="G2507" i="1"/>
  <c r="O2506" i="1"/>
  <c r="G2506" i="1"/>
  <c r="O2505" i="1"/>
  <c r="G2505" i="1"/>
  <c r="O2504" i="1"/>
  <c r="G2504" i="1"/>
  <c r="O2503" i="1"/>
  <c r="G2503" i="1"/>
  <c r="O2502" i="1"/>
  <c r="G2502" i="1"/>
  <c r="O2501" i="1"/>
  <c r="G2501" i="1"/>
  <c r="O2500" i="1"/>
  <c r="G2500" i="1"/>
  <c r="O2499" i="1"/>
  <c r="G2499" i="1"/>
  <c r="O2498" i="1"/>
  <c r="G2498" i="1"/>
  <c r="O2497" i="1"/>
  <c r="G2497" i="1"/>
  <c r="O2496" i="1"/>
  <c r="G2496" i="1"/>
  <c r="O2495" i="1"/>
  <c r="G2495" i="1"/>
  <c r="O2494" i="1"/>
  <c r="G2494" i="1"/>
  <c r="O2493" i="1"/>
  <c r="G2493" i="1"/>
  <c r="O2492" i="1"/>
  <c r="G2492" i="1"/>
  <c r="O2491" i="1"/>
  <c r="G2491" i="1"/>
  <c r="O2490" i="1"/>
  <c r="G2490" i="1"/>
  <c r="O2489" i="1"/>
  <c r="G2489" i="1"/>
  <c r="O2488" i="1"/>
  <c r="G2488" i="1"/>
  <c r="O2487" i="1"/>
  <c r="G2487" i="1"/>
  <c r="O2486" i="1"/>
  <c r="G2486" i="1"/>
  <c r="O2485" i="1"/>
  <c r="G2485" i="1"/>
  <c r="O2484" i="1"/>
  <c r="G2484" i="1"/>
  <c r="O2483" i="1"/>
  <c r="G2483" i="1"/>
  <c r="O2482" i="1"/>
  <c r="G2482" i="1"/>
  <c r="O2481" i="1"/>
  <c r="G2481" i="1"/>
  <c r="O2480" i="1"/>
  <c r="G2480" i="1"/>
  <c r="O2479" i="1"/>
  <c r="G2479" i="1"/>
  <c r="O2478" i="1"/>
  <c r="G2478" i="1"/>
  <c r="O2477" i="1"/>
  <c r="G2477" i="1"/>
  <c r="O2476" i="1"/>
  <c r="G2476" i="1"/>
  <c r="O2475" i="1"/>
  <c r="G2475" i="1"/>
  <c r="O2474" i="1"/>
  <c r="G2474" i="1"/>
  <c r="O2473" i="1"/>
  <c r="G2473" i="1"/>
  <c r="O2472" i="1"/>
  <c r="G2472" i="1"/>
  <c r="O2471" i="1"/>
  <c r="G2471" i="1"/>
  <c r="O2470" i="1"/>
  <c r="G2470" i="1"/>
  <c r="O2469" i="1"/>
  <c r="G2469" i="1"/>
  <c r="O2468" i="1"/>
  <c r="G2468" i="1"/>
  <c r="O2467" i="1"/>
  <c r="G2467" i="1"/>
  <c r="O2466" i="1"/>
  <c r="G2466" i="1"/>
  <c r="O2465" i="1"/>
  <c r="G2465" i="1"/>
  <c r="O2464" i="1"/>
  <c r="G2464" i="1"/>
  <c r="O2463" i="1"/>
  <c r="G2463" i="1"/>
  <c r="O2462" i="1"/>
  <c r="G2462" i="1"/>
  <c r="O2461" i="1"/>
  <c r="G2461" i="1"/>
  <c r="O2460" i="1"/>
  <c r="G2460" i="1"/>
  <c r="O2459" i="1"/>
  <c r="G2459" i="1"/>
  <c r="O2458" i="1"/>
  <c r="G2458" i="1"/>
  <c r="O2457" i="1"/>
  <c r="G2457" i="1"/>
  <c r="O2456" i="1"/>
  <c r="G2456" i="1"/>
  <c r="O2455" i="1"/>
  <c r="G2455" i="1"/>
  <c r="O2454" i="1"/>
  <c r="G2454" i="1"/>
  <c r="O2453" i="1"/>
  <c r="G2453" i="1"/>
  <c r="O2452" i="1"/>
  <c r="G2452" i="1"/>
  <c r="O2451" i="1"/>
  <c r="G2451" i="1"/>
  <c r="O2450" i="1"/>
  <c r="G2450" i="1"/>
  <c r="O2449" i="1"/>
  <c r="G2449" i="1"/>
  <c r="O2448" i="1"/>
  <c r="G2448" i="1"/>
  <c r="O2447" i="1"/>
  <c r="G2447" i="1"/>
  <c r="O2446" i="1"/>
  <c r="G2446" i="1"/>
  <c r="O2445" i="1"/>
  <c r="G2445" i="1"/>
  <c r="O2444" i="1"/>
  <c r="G2444" i="1"/>
  <c r="O2443" i="1"/>
  <c r="G2443" i="1"/>
  <c r="O2442" i="1"/>
  <c r="G2442" i="1"/>
  <c r="O2441" i="1"/>
  <c r="G2441" i="1"/>
  <c r="O2440" i="1"/>
  <c r="G2440" i="1"/>
  <c r="O2439" i="1"/>
  <c r="G2439" i="1"/>
  <c r="O2438" i="1"/>
  <c r="G2438" i="1"/>
  <c r="O2437" i="1"/>
  <c r="G2437" i="1"/>
  <c r="O2436" i="1"/>
  <c r="G2436" i="1"/>
  <c r="O2435" i="1"/>
  <c r="G2435" i="1"/>
  <c r="O2434" i="1"/>
  <c r="G2434" i="1"/>
  <c r="O2433" i="1"/>
  <c r="G2433" i="1"/>
  <c r="O2432" i="1"/>
  <c r="G2432" i="1"/>
  <c r="O2431" i="1"/>
  <c r="G2431" i="1"/>
  <c r="O2430" i="1"/>
  <c r="G2430" i="1"/>
  <c r="O2429" i="1"/>
  <c r="G2429" i="1"/>
  <c r="O2428" i="1"/>
  <c r="G2428" i="1"/>
  <c r="O2427" i="1"/>
  <c r="G2427" i="1"/>
  <c r="O2426" i="1"/>
  <c r="G2426" i="1"/>
  <c r="O2425" i="1"/>
  <c r="G2425" i="1"/>
  <c r="O2424" i="1"/>
  <c r="G2424" i="1"/>
  <c r="O2423" i="1"/>
  <c r="G2423" i="1"/>
  <c r="O2422" i="1"/>
  <c r="G2422" i="1"/>
  <c r="O2421" i="1"/>
  <c r="G2421" i="1"/>
  <c r="O2420" i="1"/>
  <c r="G2420" i="1"/>
  <c r="O2419" i="1"/>
  <c r="G2419" i="1"/>
  <c r="O2418" i="1"/>
  <c r="G2418" i="1"/>
  <c r="O2417" i="1"/>
  <c r="G2417" i="1"/>
  <c r="O2416" i="1"/>
  <c r="G2416" i="1"/>
  <c r="O2415" i="1"/>
  <c r="G2415" i="1"/>
  <c r="O2414" i="1"/>
  <c r="G2414" i="1"/>
  <c r="O2413" i="1"/>
  <c r="G2413" i="1"/>
  <c r="O2412" i="1"/>
  <c r="G2412" i="1"/>
  <c r="O2411" i="1"/>
  <c r="G2411" i="1"/>
  <c r="O2410" i="1"/>
  <c r="G2410" i="1"/>
  <c r="O2409" i="1"/>
  <c r="G2409" i="1"/>
  <c r="O2408" i="1"/>
  <c r="G2408" i="1"/>
  <c r="O2407" i="1"/>
  <c r="G2407" i="1"/>
  <c r="O2406" i="1"/>
  <c r="G2406" i="1"/>
  <c r="O2405" i="1"/>
  <c r="G2405" i="1"/>
  <c r="O2404" i="1"/>
  <c r="G2404" i="1"/>
  <c r="O2403" i="1"/>
  <c r="G2403" i="1"/>
  <c r="O2402" i="1"/>
  <c r="G2402" i="1"/>
  <c r="O2401" i="1"/>
  <c r="G2401" i="1"/>
  <c r="O2400" i="1"/>
  <c r="G2400" i="1"/>
  <c r="O2399" i="1"/>
  <c r="G2399" i="1"/>
  <c r="O2398" i="1"/>
  <c r="G2398" i="1"/>
  <c r="O2397" i="1"/>
  <c r="G2397" i="1"/>
  <c r="O2396" i="1"/>
  <c r="G2396" i="1"/>
  <c r="G2395" i="1"/>
  <c r="O2394" i="1"/>
  <c r="G2394" i="1"/>
  <c r="O2393" i="1"/>
  <c r="G2393" i="1"/>
  <c r="O2392" i="1"/>
  <c r="G2392" i="1"/>
  <c r="O2391" i="1"/>
  <c r="G2391" i="1"/>
  <c r="O2390" i="1"/>
  <c r="G2390" i="1"/>
  <c r="O2389" i="1"/>
  <c r="G2389" i="1"/>
  <c r="O2388" i="1"/>
  <c r="G2388" i="1"/>
  <c r="O2387" i="1"/>
  <c r="G2387" i="1"/>
  <c r="O2386" i="1"/>
  <c r="G2386" i="1"/>
  <c r="O2385" i="1"/>
  <c r="G2385" i="1"/>
  <c r="O2384" i="1"/>
  <c r="G2384" i="1"/>
  <c r="O2383" i="1"/>
  <c r="G2383" i="1"/>
  <c r="O2382" i="1"/>
  <c r="G2382" i="1"/>
  <c r="O2381" i="1"/>
  <c r="G2381" i="1"/>
  <c r="O2380" i="1"/>
  <c r="G2380" i="1"/>
  <c r="O2379" i="1"/>
  <c r="G2379" i="1"/>
  <c r="O2378" i="1"/>
  <c r="G2378" i="1"/>
  <c r="O2377" i="1"/>
  <c r="G2377" i="1"/>
  <c r="O2376" i="1"/>
  <c r="G2376" i="1"/>
  <c r="O2375" i="1"/>
  <c r="G2375" i="1"/>
  <c r="O2374" i="1"/>
  <c r="G2374" i="1"/>
  <c r="O2373" i="1"/>
  <c r="G2373" i="1"/>
  <c r="O2372" i="1"/>
  <c r="G2372" i="1"/>
  <c r="O2371" i="1"/>
  <c r="G2371" i="1"/>
  <c r="O2370" i="1"/>
  <c r="G2370" i="1"/>
  <c r="O2369" i="1"/>
  <c r="G2369" i="1"/>
  <c r="O2368" i="1"/>
  <c r="G2368" i="1"/>
  <c r="O2367" i="1"/>
  <c r="G2367" i="1"/>
  <c r="O2366" i="1"/>
  <c r="G2366" i="1"/>
  <c r="O2365" i="1"/>
  <c r="G2365" i="1"/>
  <c r="O2364" i="1"/>
  <c r="G2364" i="1"/>
  <c r="O2363" i="1"/>
  <c r="G2363" i="1"/>
  <c r="O2362" i="1"/>
  <c r="G2362" i="1"/>
  <c r="O2361" i="1"/>
  <c r="G2361" i="1"/>
  <c r="O2360" i="1"/>
  <c r="G2360" i="1"/>
  <c r="O2359" i="1"/>
  <c r="G2359" i="1"/>
  <c r="O2358" i="1"/>
  <c r="G2358" i="1"/>
  <c r="O2357" i="1"/>
  <c r="G2357" i="1"/>
  <c r="O2356" i="1"/>
  <c r="G2356" i="1"/>
  <c r="O2355" i="1"/>
  <c r="G2355" i="1"/>
  <c r="O2354" i="1"/>
  <c r="G2354" i="1"/>
  <c r="O2353" i="1"/>
  <c r="G2353" i="1"/>
  <c r="O2352" i="1"/>
  <c r="G2352" i="1"/>
  <c r="O2351" i="1"/>
  <c r="G2351" i="1"/>
  <c r="O2350" i="1"/>
  <c r="G2350" i="1"/>
  <c r="O2349" i="1"/>
  <c r="G2349" i="1"/>
  <c r="O2348" i="1"/>
  <c r="G2348" i="1"/>
  <c r="O2347" i="1"/>
  <c r="G2347" i="1"/>
  <c r="O2346" i="1"/>
  <c r="G2346" i="1"/>
  <c r="O2345" i="1"/>
  <c r="G2345" i="1"/>
  <c r="O2344" i="1"/>
  <c r="G2344" i="1"/>
  <c r="O2343" i="1"/>
  <c r="G2343" i="1"/>
  <c r="O2342" i="1"/>
  <c r="G2342" i="1"/>
  <c r="O2341" i="1"/>
  <c r="G2341" i="1"/>
  <c r="O2340" i="1"/>
  <c r="G2340" i="1"/>
  <c r="O2339" i="1"/>
  <c r="G2339" i="1"/>
  <c r="O2338" i="1"/>
  <c r="G2338" i="1"/>
  <c r="O2337" i="1"/>
  <c r="G2337" i="1"/>
  <c r="O2336" i="1"/>
  <c r="G2336" i="1"/>
  <c r="O2335" i="1"/>
  <c r="G2335" i="1"/>
  <c r="O2334" i="1"/>
  <c r="G2334" i="1"/>
  <c r="O2333" i="1"/>
  <c r="G2333" i="1"/>
  <c r="O2332" i="1"/>
  <c r="G2332" i="1"/>
  <c r="O2331" i="1"/>
  <c r="G2331" i="1"/>
  <c r="O2330" i="1"/>
  <c r="G2330" i="1"/>
  <c r="O2329" i="1"/>
  <c r="G2329" i="1"/>
  <c r="O2328" i="1"/>
  <c r="G2328" i="1"/>
  <c r="O2327" i="1"/>
  <c r="G2327" i="1"/>
  <c r="O2326" i="1"/>
  <c r="G2326" i="1"/>
  <c r="O2325" i="1"/>
  <c r="G2325" i="1"/>
  <c r="O2324" i="1"/>
  <c r="G2324" i="1"/>
  <c r="O2323" i="1"/>
  <c r="G2323" i="1"/>
  <c r="O2322" i="1"/>
  <c r="G2322" i="1"/>
  <c r="O2321" i="1"/>
  <c r="G2321" i="1"/>
  <c r="O2320" i="1"/>
  <c r="G2320" i="1"/>
  <c r="O2319" i="1"/>
  <c r="G2319" i="1"/>
  <c r="O2318" i="1"/>
  <c r="G2318" i="1"/>
  <c r="O2317" i="1"/>
  <c r="G2317" i="1"/>
  <c r="O2316" i="1"/>
  <c r="G2316" i="1"/>
  <c r="O2315" i="1"/>
  <c r="G2315" i="1"/>
  <c r="O2314" i="1"/>
  <c r="G2314" i="1"/>
  <c r="O2313" i="1"/>
  <c r="G2313" i="1"/>
  <c r="O2312" i="1"/>
  <c r="G2312" i="1"/>
  <c r="O2311" i="1"/>
  <c r="G2311" i="1"/>
  <c r="O2310" i="1"/>
  <c r="G2310" i="1"/>
  <c r="O2309" i="1"/>
  <c r="G2309" i="1"/>
  <c r="O2308" i="1"/>
  <c r="G2308" i="1"/>
  <c r="O2307" i="1"/>
  <c r="G2307" i="1"/>
  <c r="O2306" i="1"/>
  <c r="G2306" i="1"/>
  <c r="O2305" i="1"/>
  <c r="G2305" i="1"/>
  <c r="O2304" i="1"/>
  <c r="G2304" i="1"/>
  <c r="O2303" i="1"/>
  <c r="G2303" i="1"/>
  <c r="O2302" i="1"/>
  <c r="G2302" i="1"/>
  <c r="O2301" i="1"/>
  <c r="G2301" i="1"/>
  <c r="O2300" i="1"/>
  <c r="G2300" i="1"/>
  <c r="O2299" i="1"/>
  <c r="G2299" i="1"/>
  <c r="O2298" i="1"/>
  <c r="G2298" i="1"/>
  <c r="O2297" i="1"/>
  <c r="G2297" i="1"/>
  <c r="O2296" i="1"/>
  <c r="G2296" i="1"/>
  <c r="O2295" i="1"/>
  <c r="G2295" i="1"/>
  <c r="O2294" i="1"/>
  <c r="G2294" i="1"/>
  <c r="O2293" i="1"/>
  <c r="G2293" i="1"/>
  <c r="O2292" i="1"/>
  <c r="G2292" i="1"/>
  <c r="O2291" i="1"/>
  <c r="G2291" i="1"/>
  <c r="O2290" i="1"/>
  <c r="G2290" i="1"/>
  <c r="O2289" i="1"/>
  <c r="G2289" i="1"/>
  <c r="O2288" i="1"/>
  <c r="G2288" i="1"/>
  <c r="O2287" i="1"/>
  <c r="G2287" i="1"/>
  <c r="O2286" i="1"/>
  <c r="G2286" i="1"/>
  <c r="O2285" i="1"/>
  <c r="G2285" i="1"/>
  <c r="O2284" i="1"/>
  <c r="G2284" i="1"/>
  <c r="O2283" i="1"/>
  <c r="G2283" i="1"/>
  <c r="O2282" i="1"/>
  <c r="G2282" i="1"/>
  <c r="O2281" i="1"/>
  <c r="G2281" i="1"/>
  <c r="O2280" i="1"/>
  <c r="G2280" i="1"/>
  <c r="O2279" i="1"/>
  <c r="G2279" i="1"/>
  <c r="O2278" i="1"/>
  <c r="G2278" i="1"/>
  <c r="O2277" i="1"/>
  <c r="G2277" i="1"/>
  <c r="O2276" i="1"/>
  <c r="G2276" i="1"/>
  <c r="O2275" i="1"/>
  <c r="G2275" i="1"/>
  <c r="O2274" i="1"/>
  <c r="G2274" i="1"/>
  <c r="O2273" i="1"/>
  <c r="G2273" i="1"/>
  <c r="O2272" i="1"/>
  <c r="G2272" i="1"/>
  <c r="O2271" i="1"/>
  <c r="G2271" i="1"/>
  <c r="O2270" i="1"/>
  <c r="G2270" i="1"/>
  <c r="O2269" i="1"/>
  <c r="G2269" i="1"/>
  <c r="O2268" i="1"/>
  <c r="G2268" i="1"/>
  <c r="O2267" i="1"/>
  <c r="G2267" i="1"/>
  <c r="O2266" i="1"/>
  <c r="G2266" i="1"/>
  <c r="O2265" i="1"/>
  <c r="G2265" i="1"/>
  <c r="O2264" i="1"/>
  <c r="G2264" i="1"/>
  <c r="O2263" i="1"/>
  <c r="G2263" i="1"/>
  <c r="O2262" i="1"/>
  <c r="G2262" i="1"/>
  <c r="O2261" i="1"/>
  <c r="G2261" i="1"/>
  <c r="O2260" i="1"/>
  <c r="G2260" i="1"/>
  <c r="O2259" i="1"/>
  <c r="G2259" i="1"/>
  <c r="O2258" i="1"/>
  <c r="G2258" i="1"/>
  <c r="O2257" i="1"/>
  <c r="G2257" i="1"/>
  <c r="O2256" i="1"/>
  <c r="G2256" i="1"/>
  <c r="O2255" i="1"/>
  <c r="G2255" i="1"/>
  <c r="O2254" i="1"/>
  <c r="G2254" i="1"/>
  <c r="O2253" i="1"/>
  <c r="G2253" i="1"/>
  <c r="O2252" i="1"/>
  <c r="G2252" i="1"/>
  <c r="O2251" i="1"/>
  <c r="G2251" i="1"/>
  <c r="O2250" i="1"/>
  <c r="G2250" i="1"/>
  <c r="O2249" i="1"/>
  <c r="G2249" i="1"/>
  <c r="O2248" i="1"/>
  <c r="G2248" i="1"/>
  <c r="O2247" i="1"/>
  <c r="G2247" i="1"/>
  <c r="O2246" i="1"/>
  <c r="G2246" i="1"/>
  <c r="O2245" i="1"/>
  <c r="G2245" i="1"/>
  <c r="O2244" i="1"/>
  <c r="G2244" i="1"/>
  <c r="O2243" i="1"/>
  <c r="G2243" i="1"/>
  <c r="O2242" i="1"/>
  <c r="G2242" i="1"/>
  <c r="O2241" i="1"/>
  <c r="G2241" i="1"/>
  <c r="O2240" i="1"/>
  <c r="G2240" i="1"/>
  <c r="O2239" i="1"/>
  <c r="G2239" i="1"/>
  <c r="O2238" i="1"/>
  <c r="G2238" i="1"/>
  <c r="O2237" i="1"/>
  <c r="G2237" i="1"/>
  <c r="O2236" i="1"/>
  <c r="G2236" i="1"/>
  <c r="O2235" i="1"/>
  <c r="G2235" i="1"/>
  <c r="O2234" i="1"/>
  <c r="G2234" i="1"/>
  <c r="O2233" i="1"/>
  <c r="G2233" i="1"/>
  <c r="O2232" i="1"/>
  <c r="G2232" i="1"/>
  <c r="O2231" i="1"/>
  <c r="G2231" i="1"/>
  <c r="O2230" i="1"/>
  <c r="G2230" i="1"/>
  <c r="O2229" i="1"/>
  <c r="G2229" i="1"/>
  <c r="O2228" i="1"/>
  <c r="G2228" i="1"/>
  <c r="O2227" i="1"/>
  <c r="G2227" i="1"/>
  <c r="O2226" i="1"/>
  <c r="G2226" i="1"/>
  <c r="O2225" i="1"/>
  <c r="G2225" i="1"/>
  <c r="O2224" i="1"/>
  <c r="G2224" i="1"/>
  <c r="O2223" i="1"/>
  <c r="G2223" i="1"/>
  <c r="O2222" i="1"/>
  <c r="G2222" i="1"/>
  <c r="O2221" i="1"/>
  <c r="G2221" i="1"/>
  <c r="O2220" i="1"/>
  <c r="G2220" i="1"/>
  <c r="O2219" i="1"/>
  <c r="G2219" i="1"/>
  <c r="O2218" i="1"/>
  <c r="G2218" i="1"/>
  <c r="O2217" i="1"/>
  <c r="G2217" i="1"/>
  <c r="O2216" i="1"/>
  <c r="G2216" i="1"/>
  <c r="O2215" i="1"/>
  <c r="G2215" i="1"/>
  <c r="O2214" i="1"/>
  <c r="G2214" i="1"/>
  <c r="O2213" i="1"/>
  <c r="G2213" i="1"/>
  <c r="O2212" i="1"/>
  <c r="G2212" i="1"/>
  <c r="O2211" i="1"/>
  <c r="G2211" i="1"/>
  <c r="O2210" i="1"/>
  <c r="G2210" i="1"/>
  <c r="O2209" i="1"/>
  <c r="G2209" i="1"/>
  <c r="O2208" i="1"/>
  <c r="G2208" i="1"/>
  <c r="O2207" i="1"/>
  <c r="G2207" i="1"/>
  <c r="O2206" i="1"/>
  <c r="G2206" i="1"/>
  <c r="O2205" i="1"/>
  <c r="G2205" i="1"/>
  <c r="O2204" i="1"/>
  <c r="G2204" i="1"/>
  <c r="O2203" i="1"/>
  <c r="G2203" i="1"/>
  <c r="O2202" i="1"/>
  <c r="G2202" i="1"/>
  <c r="O2201" i="1"/>
  <c r="G2201" i="1"/>
  <c r="O2200" i="1"/>
  <c r="G2200" i="1"/>
  <c r="O2199" i="1"/>
  <c r="G2199" i="1"/>
  <c r="O2198" i="1"/>
  <c r="G2198" i="1"/>
  <c r="O2197" i="1"/>
  <c r="G2197" i="1"/>
  <c r="O2196" i="1"/>
  <c r="G2196" i="1"/>
  <c r="O2195" i="1"/>
  <c r="G2195" i="1"/>
  <c r="O2194" i="1"/>
  <c r="G2194" i="1"/>
  <c r="O2193" i="1"/>
  <c r="G2193" i="1"/>
  <c r="G2192" i="1"/>
  <c r="O2191" i="1"/>
  <c r="G2191" i="1"/>
  <c r="O2190" i="1"/>
  <c r="G2190" i="1"/>
  <c r="O2189" i="1"/>
  <c r="G2189" i="1"/>
  <c r="O2188" i="1"/>
  <c r="G2188" i="1"/>
  <c r="O2187" i="1"/>
  <c r="G2187" i="1"/>
  <c r="O2186" i="1"/>
  <c r="G2186" i="1"/>
  <c r="O2185" i="1"/>
  <c r="G2185" i="1"/>
  <c r="O2184" i="1"/>
  <c r="G2184" i="1"/>
  <c r="O2183" i="1"/>
  <c r="G2183" i="1"/>
  <c r="O2182" i="1"/>
  <c r="G2182" i="1"/>
  <c r="O2181" i="1"/>
  <c r="G2181" i="1"/>
  <c r="O2180" i="1"/>
  <c r="G2180" i="1"/>
  <c r="O2179" i="1"/>
  <c r="G2179" i="1"/>
  <c r="O2178" i="1"/>
  <c r="G2178" i="1"/>
  <c r="O2177" i="1"/>
  <c r="G2177" i="1"/>
  <c r="O2176" i="1"/>
  <c r="G2176" i="1"/>
  <c r="O2175" i="1"/>
  <c r="G2175" i="1"/>
  <c r="O2174" i="1"/>
  <c r="G2174" i="1"/>
  <c r="O2173" i="1"/>
  <c r="O2172" i="1"/>
  <c r="G2172" i="1"/>
  <c r="O2171" i="1"/>
  <c r="G2171" i="1"/>
  <c r="O2170" i="1"/>
  <c r="G2170" i="1"/>
  <c r="O2169" i="1"/>
  <c r="G2169" i="1"/>
  <c r="O2168" i="1"/>
  <c r="G2168" i="1"/>
  <c r="O2167" i="1"/>
  <c r="G2167" i="1"/>
  <c r="O2166" i="1"/>
  <c r="G2166" i="1"/>
  <c r="O2165" i="1"/>
  <c r="G2165" i="1"/>
  <c r="O2164" i="1"/>
  <c r="G2164" i="1"/>
  <c r="O2163" i="1"/>
  <c r="G2163" i="1"/>
  <c r="O2162" i="1"/>
  <c r="G2162" i="1"/>
  <c r="O2161" i="1"/>
  <c r="G2161" i="1"/>
  <c r="O2160" i="1"/>
  <c r="G2160" i="1"/>
  <c r="O2159" i="1"/>
  <c r="G2159" i="1"/>
  <c r="O2158" i="1"/>
  <c r="G2158" i="1"/>
  <c r="O2157" i="1"/>
  <c r="G2157" i="1"/>
  <c r="O2156" i="1"/>
  <c r="G2156" i="1"/>
  <c r="O2155" i="1"/>
  <c r="G2155" i="1"/>
  <c r="O2154" i="1"/>
  <c r="G2154" i="1"/>
  <c r="O2153" i="1"/>
  <c r="G2153" i="1"/>
  <c r="O2152" i="1"/>
  <c r="O2151" i="1"/>
  <c r="G2151" i="1"/>
  <c r="O2150" i="1"/>
  <c r="G2150" i="1"/>
  <c r="O2149" i="1"/>
  <c r="G2149" i="1"/>
  <c r="O2148" i="1"/>
  <c r="G2148" i="1"/>
  <c r="O2147" i="1"/>
  <c r="G2147" i="1"/>
  <c r="O2146" i="1"/>
  <c r="G2146" i="1"/>
  <c r="O2145" i="1"/>
  <c r="O2144" i="1"/>
  <c r="O2143" i="1"/>
  <c r="O2142" i="1"/>
  <c r="O2569" i="1" l="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2561" i="1" l="1"/>
  <c r="O2562" i="1"/>
  <c r="O2563" i="1"/>
  <c r="O2564" i="1"/>
  <c r="O2565" i="1"/>
  <c r="O2566" i="1"/>
  <c r="O2567" i="1"/>
  <c r="O2568"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3177" i="1" l="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2994" i="1" l="1"/>
  <c r="G2995" i="1"/>
  <c r="G3166" i="1"/>
  <c r="G3167" i="1"/>
  <c r="G3168" i="1"/>
  <c r="G3169" i="1"/>
  <c r="G3170" i="1"/>
  <c r="G3171" i="1"/>
  <c r="G3172" i="1"/>
  <c r="G3173" i="1"/>
  <c r="G3174" i="1"/>
  <c r="G3175" i="1"/>
  <c r="G3176" i="1"/>
  <c r="G3364" i="1"/>
  <c r="G3365" i="1"/>
  <c r="G3366" i="1"/>
  <c r="G3367" i="1"/>
  <c r="G3368" i="1"/>
  <c r="G2980" i="1" l="1"/>
  <c r="G2981" i="1"/>
  <c r="G2982" i="1"/>
  <c r="G2983" i="1"/>
  <c r="G2984" i="1"/>
  <c r="G2985" i="1"/>
  <c r="G2986" i="1"/>
  <c r="G2987" i="1"/>
  <c r="G2988" i="1"/>
  <c r="G2989" i="1"/>
  <c r="G2990" i="1"/>
  <c r="G2991" i="1"/>
  <c r="G2992" i="1"/>
  <c r="G2993" i="1"/>
  <c r="G3369" i="1"/>
  <c r="G3370" i="1"/>
  <c r="G3371" i="1"/>
  <c r="G3372" i="1"/>
  <c r="G3373" i="1"/>
  <c r="G3374" i="1"/>
  <c r="G3375" i="1"/>
  <c r="G3376" i="1"/>
  <c r="G3377" i="1"/>
  <c r="G3378" i="1"/>
  <c r="G3379" i="1"/>
  <c r="G3380" i="1"/>
  <c r="G3381" i="1"/>
  <c r="G3382" i="1"/>
  <c r="G3383" i="1"/>
  <c r="G3384" i="1"/>
  <c r="G3385" i="1"/>
  <c r="G3386" i="1"/>
  <c r="G3387" i="1"/>
  <c r="G3388" i="1"/>
  <c r="G3389" i="1"/>
  <c r="O3782" i="1"/>
  <c r="O3783" i="1"/>
  <c r="G3782" i="1"/>
  <c r="G3783" i="1"/>
  <c r="O3780" i="1"/>
  <c r="O3781" i="1"/>
  <c r="G3780" i="1"/>
  <c r="G3781" i="1"/>
  <c r="O3779" i="1"/>
  <c r="G3779" i="1"/>
  <c r="O3778" i="1"/>
  <c r="G3778" i="1"/>
  <c r="O3777" i="1"/>
  <c r="G3777" i="1"/>
  <c r="O3776" i="1"/>
  <c r="G3776" i="1"/>
  <c r="O3775" i="1"/>
  <c r="G3775" i="1"/>
  <c r="O3774" i="1"/>
  <c r="G3774" i="1"/>
  <c r="O3773" i="1"/>
  <c r="G3773" i="1"/>
  <c r="O3772" i="1"/>
  <c r="G3772" i="1"/>
  <c r="O3771" i="1"/>
  <c r="G3771" i="1"/>
  <c r="O3770" i="1"/>
  <c r="G3770" i="1"/>
  <c r="O3769" i="1"/>
  <c r="G3769" i="1"/>
  <c r="O3768" i="1"/>
  <c r="G3768" i="1"/>
  <c r="O3767" i="1"/>
  <c r="G3767" i="1"/>
  <c r="O3766" i="1"/>
  <c r="G3766" i="1"/>
  <c r="O3765" i="1"/>
  <c r="G3765" i="1"/>
  <c r="O3764" i="1"/>
  <c r="G3764" i="1"/>
  <c r="O3763" i="1"/>
  <c r="G3763" i="1"/>
  <c r="O3762" i="1"/>
  <c r="G3762" i="1"/>
  <c r="O3761" i="1"/>
  <c r="G3761" i="1"/>
  <c r="O3760" i="1"/>
  <c r="G3760" i="1"/>
  <c r="O3759" i="1"/>
  <c r="G3759" i="1"/>
  <c r="O3758" i="1"/>
  <c r="G3758" i="1"/>
  <c r="O3757" i="1"/>
  <c r="G3757" i="1"/>
  <c r="O3756" i="1"/>
  <c r="G3756" i="1"/>
  <c r="O3755" i="1"/>
  <c r="G3755" i="1"/>
  <c r="O3754" i="1"/>
  <c r="G3754" i="1"/>
  <c r="O3753" i="1"/>
  <c r="G3753" i="1"/>
  <c r="O3752" i="1"/>
  <c r="G3752" i="1"/>
  <c r="O3751" i="1"/>
  <c r="G3751" i="1"/>
  <c r="O3750" i="1"/>
  <c r="G3750" i="1"/>
  <c r="O3749" i="1"/>
  <c r="G3749" i="1"/>
  <c r="O3748" i="1"/>
  <c r="G3748" i="1"/>
  <c r="O3747" i="1"/>
  <c r="G3747" i="1"/>
  <c r="O3746" i="1"/>
  <c r="G3746" i="1"/>
  <c r="O3745" i="1"/>
  <c r="G3745" i="1"/>
  <c r="O3744" i="1"/>
  <c r="G3744" i="1"/>
  <c r="O3743" i="1"/>
  <c r="G3743" i="1"/>
  <c r="O3742" i="1"/>
  <c r="G3742" i="1"/>
  <c r="O3741" i="1"/>
  <c r="G3741" i="1"/>
  <c r="O3740" i="1"/>
  <c r="G3740" i="1"/>
  <c r="O3739" i="1"/>
  <c r="G3739" i="1"/>
  <c r="O3738" i="1"/>
  <c r="G3738" i="1"/>
  <c r="O3737" i="1"/>
  <c r="G3737" i="1"/>
  <c r="O3736" i="1"/>
  <c r="G3736" i="1"/>
  <c r="O3735" i="1"/>
  <c r="G3735" i="1"/>
  <c r="O3734" i="1"/>
  <c r="G3734" i="1"/>
  <c r="O3733" i="1"/>
  <c r="G3733" i="1"/>
  <c r="O3732" i="1"/>
  <c r="G3732" i="1"/>
  <c r="O3731" i="1"/>
  <c r="G3731" i="1"/>
  <c r="O3730" i="1"/>
  <c r="G3730" i="1"/>
  <c r="O3729" i="1"/>
  <c r="G3729" i="1"/>
  <c r="O3728" i="1"/>
  <c r="G3728" i="1"/>
  <c r="O3727" i="1"/>
  <c r="G3727" i="1"/>
  <c r="O3726" i="1"/>
  <c r="G3726" i="1"/>
  <c r="O3725" i="1"/>
  <c r="G3725" i="1"/>
  <c r="O3724" i="1"/>
  <c r="G3724" i="1"/>
  <c r="O3723" i="1"/>
  <c r="G3723" i="1"/>
  <c r="O3722" i="1"/>
  <c r="G3722" i="1"/>
  <c r="O3721" i="1"/>
  <c r="G3721" i="1"/>
  <c r="O3720" i="1"/>
  <c r="G3720" i="1"/>
  <c r="O3719" i="1"/>
  <c r="G3719" i="1"/>
  <c r="O3718" i="1"/>
  <c r="G3718" i="1"/>
  <c r="O3717" i="1"/>
  <c r="G3717" i="1"/>
  <c r="O3716" i="1"/>
  <c r="G3716" i="1"/>
  <c r="O3715" i="1"/>
  <c r="G3715" i="1"/>
  <c r="O3714" i="1"/>
  <c r="G3714" i="1"/>
  <c r="O3713" i="1"/>
  <c r="G3713" i="1"/>
  <c r="O3712" i="1"/>
  <c r="G3712" i="1"/>
  <c r="O3711" i="1"/>
  <c r="G3711" i="1"/>
  <c r="O3710" i="1"/>
  <c r="G3710" i="1"/>
  <c r="O3709" i="1"/>
  <c r="G3709" i="1"/>
  <c r="O3708" i="1"/>
  <c r="G3708" i="1"/>
  <c r="O3707" i="1"/>
  <c r="G3707" i="1"/>
  <c r="O3706" i="1"/>
  <c r="G3706" i="1"/>
  <c r="O3705" i="1"/>
  <c r="G3705" i="1"/>
  <c r="O3704" i="1"/>
  <c r="G3704" i="1"/>
  <c r="O3703" i="1"/>
  <c r="G3703" i="1"/>
  <c r="O3702" i="1"/>
  <c r="G3702" i="1"/>
  <c r="O3701" i="1"/>
  <c r="G3701" i="1"/>
  <c r="O3700" i="1"/>
  <c r="G3700" i="1"/>
  <c r="O3699" i="1"/>
  <c r="G3699" i="1"/>
  <c r="O3698" i="1"/>
  <c r="G3698" i="1"/>
  <c r="O3697" i="1"/>
  <c r="G3697" i="1"/>
  <c r="O3696" i="1"/>
  <c r="G3696" i="1"/>
  <c r="O3695" i="1"/>
  <c r="G3695" i="1"/>
  <c r="O3694" i="1"/>
  <c r="G3694" i="1"/>
  <c r="O3693" i="1"/>
  <c r="G3693" i="1"/>
  <c r="O3692" i="1"/>
  <c r="G3692" i="1"/>
  <c r="O3691" i="1"/>
  <c r="G3691" i="1"/>
  <c r="O3690" i="1"/>
  <c r="G3690" i="1"/>
  <c r="O3689" i="1"/>
  <c r="G3689" i="1"/>
  <c r="O3688" i="1"/>
  <c r="G3688" i="1"/>
  <c r="O3687" i="1"/>
  <c r="G3687" i="1"/>
  <c r="O3686" i="1"/>
  <c r="G3686" i="1"/>
  <c r="O3685" i="1"/>
  <c r="G3685" i="1"/>
  <c r="O3684" i="1"/>
  <c r="G3684" i="1"/>
  <c r="O3683" i="1"/>
  <c r="G3683" i="1"/>
  <c r="O3682" i="1"/>
  <c r="G3682" i="1"/>
  <c r="O3681" i="1"/>
  <c r="G3681" i="1"/>
  <c r="O3680" i="1"/>
  <c r="G3680" i="1"/>
  <c r="O3679" i="1"/>
  <c r="G3679" i="1"/>
  <c r="O3678" i="1"/>
  <c r="G3678" i="1"/>
  <c r="O3677" i="1"/>
  <c r="G3677" i="1"/>
  <c r="O3676" i="1"/>
  <c r="G3676" i="1"/>
  <c r="O3675" i="1"/>
  <c r="G3675" i="1"/>
  <c r="O3674" i="1"/>
  <c r="G3674" i="1"/>
  <c r="O3673" i="1"/>
  <c r="G3673" i="1"/>
  <c r="O3672" i="1"/>
  <c r="G3672" i="1"/>
  <c r="O3671" i="1"/>
  <c r="G3671" i="1"/>
  <c r="O3670" i="1"/>
  <c r="G3670" i="1"/>
  <c r="O3669" i="1"/>
  <c r="G3669" i="1"/>
  <c r="O3668" i="1"/>
  <c r="G3668" i="1"/>
  <c r="O3667" i="1"/>
  <c r="G3667" i="1"/>
  <c r="O3666" i="1"/>
  <c r="G3666" i="1"/>
  <c r="O3665" i="1"/>
  <c r="G3665" i="1"/>
  <c r="O3664" i="1"/>
  <c r="G3664" i="1"/>
  <c r="O3663" i="1"/>
  <c r="G3663" i="1"/>
  <c r="O3601" i="1"/>
  <c r="G3601" i="1"/>
  <c r="O3600" i="1"/>
  <c r="G3600" i="1"/>
  <c r="O3599" i="1"/>
  <c r="G3599" i="1"/>
  <c r="O3598" i="1"/>
  <c r="G3598" i="1"/>
  <c r="O3597" i="1"/>
  <c r="G3597" i="1"/>
  <c r="O3596" i="1"/>
  <c r="G3596" i="1"/>
  <c r="O3595" i="1"/>
  <c r="G3595" i="1"/>
  <c r="O3594" i="1"/>
  <c r="G3594" i="1"/>
  <c r="O3593" i="1"/>
  <c r="G3593" i="1"/>
  <c r="O3592" i="1"/>
  <c r="G3592" i="1"/>
  <c r="O3591" i="1"/>
  <c r="G3591" i="1"/>
  <c r="O3590" i="1"/>
  <c r="G3590" i="1"/>
  <c r="O3589" i="1"/>
  <c r="G3589" i="1"/>
  <c r="G3580" i="1"/>
  <c r="G3579" i="1"/>
  <c r="F3579" i="1"/>
  <c r="G3578" i="1"/>
  <c r="F3578" i="1"/>
  <c r="G3577" i="1"/>
  <c r="F3577" i="1"/>
  <c r="G3576" i="1"/>
  <c r="F3576" i="1"/>
  <c r="G3575" i="1"/>
  <c r="F3575" i="1"/>
  <c r="G3574" i="1"/>
  <c r="F3574" i="1"/>
  <c r="G3573" i="1"/>
  <c r="F3573" i="1"/>
  <c r="G3572" i="1"/>
  <c r="F3572" i="1"/>
  <c r="G3571" i="1"/>
  <c r="F3571" i="1"/>
  <c r="G3570" i="1"/>
  <c r="F3570" i="1"/>
  <c r="G3569" i="1"/>
  <c r="F3569" i="1"/>
  <c r="G3568" i="1"/>
  <c r="F3568" i="1"/>
  <c r="G3567" i="1"/>
  <c r="F3567" i="1"/>
  <c r="G3566" i="1"/>
  <c r="F3566" i="1"/>
  <c r="G3565" i="1"/>
  <c r="F3565" i="1"/>
  <c r="G3564"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G3410" i="1"/>
  <c r="G3409" i="1"/>
  <c r="G3408" i="1"/>
  <c r="G3407" i="1"/>
  <c r="G3406" i="1"/>
  <c r="G3405" i="1"/>
  <c r="G3404" i="1"/>
  <c r="G3403" i="1"/>
  <c r="G3402" i="1"/>
  <c r="G3401" i="1"/>
  <c r="G3400" i="1"/>
  <c r="G3399" i="1"/>
  <c r="G3398" i="1"/>
  <c r="G3397" i="1"/>
  <c r="G3396" i="1"/>
  <c r="G3395" i="1"/>
  <c r="G3394" i="1"/>
  <c r="G3393" i="1"/>
  <c r="G3392" i="1"/>
  <c r="G3391" i="1"/>
  <c r="G3390" i="1"/>
  <c r="O3902" i="1"/>
  <c r="O3903" i="1"/>
  <c r="O3904" i="1"/>
  <c r="O3905" i="1"/>
  <c r="O3906" i="1"/>
  <c r="O3907" i="1"/>
  <c r="O3908" i="1"/>
  <c r="O3909" i="1"/>
  <c r="O3910" i="1"/>
  <c r="O3911" i="1"/>
  <c r="O3912" i="1"/>
  <c r="O3913" i="1"/>
  <c r="O3914" i="1"/>
  <c r="O3915" i="1"/>
  <c r="O3916" i="1"/>
  <c r="O3917" i="1"/>
  <c r="O3918" i="1"/>
  <c r="O3919" i="1"/>
  <c r="O3920" i="1"/>
  <c r="O3921" i="1"/>
  <c r="G3903" i="1"/>
  <c r="G3904" i="1"/>
  <c r="G3905" i="1"/>
  <c r="G3906" i="1"/>
  <c r="G3907" i="1"/>
  <c r="G3908" i="1"/>
  <c r="G3909" i="1"/>
  <c r="G3910" i="1"/>
  <c r="G3911" i="1"/>
  <c r="G3912" i="1"/>
  <c r="G3913" i="1"/>
  <c r="G3914" i="1"/>
  <c r="G3915" i="1"/>
  <c r="G3916" i="1"/>
  <c r="G3917" i="1"/>
  <c r="G3918" i="1"/>
  <c r="G3919" i="1"/>
  <c r="G3920" i="1"/>
  <c r="G3921" i="1"/>
  <c r="G3922" i="1"/>
  <c r="O4106" i="1"/>
  <c r="O4107" i="1"/>
  <c r="O4108" i="1"/>
  <c r="O4109" i="1"/>
  <c r="O4110" i="1"/>
  <c r="O4111" i="1"/>
  <c r="O4112" i="1"/>
  <c r="O4113" i="1"/>
  <c r="O4114" i="1"/>
  <c r="O4115" i="1"/>
  <c r="O4116" i="1"/>
  <c r="O4117" i="1"/>
  <c r="O4118" i="1"/>
  <c r="O4119" i="1"/>
  <c r="O4120" i="1"/>
  <c r="O4121" i="1"/>
  <c r="O4122" i="1"/>
  <c r="O4123" i="1"/>
  <c r="O4124" i="1"/>
  <c r="O412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3923" i="1"/>
  <c r="O3922" i="1"/>
  <c r="G4100" i="1"/>
  <c r="G4101" i="1"/>
  <c r="G4102" i="1"/>
  <c r="G4103" i="1"/>
  <c r="G4104" i="1"/>
  <c r="G4105" i="1"/>
  <c r="O4102" i="1"/>
  <c r="O4103" i="1"/>
  <c r="O4104" i="1"/>
  <c r="O4105" i="1"/>
  <c r="O4099" i="1"/>
  <c r="O4100" i="1"/>
  <c r="O4101" i="1"/>
  <c r="O4091" i="1"/>
  <c r="O4092" i="1"/>
  <c r="O4093" i="1"/>
  <c r="O4094" i="1"/>
  <c r="O4095" i="1"/>
  <c r="O4096" i="1"/>
  <c r="O4097" i="1"/>
  <c r="O4098" i="1"/>
  <c r="G4091" i="1"/>
  <c r="G4092" i="1"/>
  <c r="G4093" i="1"/>
  <c r="G4094" i="1"/>
  <c r="G4095" i="1"/>
  <c r="G4096" i="1"/>
  <c r="G4097" i="1"/>
  <c r="G4098" i="1"/>
  <c r="G4099" i="1"/>
  <c r="O3894" i="1"/>
  <c r="O3895" i="1"/>
  <c r="O3896" i="1"/>
  <c r="O3897" i="1"/>
  <c r="O3898" i="1"/>
  <c r="O3899" i="1"/>
  <c r="O3900" i="1"/>
  <c r="O3901" i="1"/>
  <c r="G3895" i="1"/>
  <c r="G3896" i="1"/>
  <c r="G3897" i="1"/>
  <c r="G3898" i="1"/>
  <c r="G3899" i="1"/>
  <c r="G3900" i="1"/>
  <c r="G3901" i="1"/>
  <c r="G3902" i="1"/>
  <c r="O3891" i="1"/>
  <c r="O3892" i="1"/>
  <c r="O3893" i="1"/>
  <c r="G3892" i="1"/>
  <c r="G3893" i="1"/>
  <c r="G3894" i="1"/>
  <c r="O4070" i="1"/>
  <c r="O4071" i="1"/>
  <c r="O4072" i="1"/>
  <c r="O4073" i="1"/>
  <c r="O4074" i="1"/>
  <c r="O4075" i="1"/>
  <c r="O4076" i="1"/>
  <c r="O4077" i="1"/>
  <c r="O4078" i="1"/>
  <c r="O4079" i="1"/>
  <c r="O4080" i="1"/>
  <c r="O4081" i="1"/>
  <c r="O4082" i="1"/>
  <c r="O4083" i="1"/>
  <c r="O4084" i="1"/>
  <c r="O4085" i="1"/>
  <c r="O4086" i="1"/>
  <c r="O4087" i="1"/>
  <c r="O4088" i="1"/>
  <c r="O4089" i="1"/>
  <c r="O4090" i="1"/>
  <c r="O4126" i="1"/>
  <c r="O4127" i="1"/>
  <c r="O4128" i="1"/>
  <c r="O4129" i="1"/>
  <c r="O4130" i="1"/>
  <c r="O4131" i="1"/>
  <c r="O4132" i="1"/>
  <c r="O4133" i="1"/>
  <c r="O4134" i="1"/>
  <c r="O4135" i="1"/>
  <c r="O4136" i="1"/>
  <c r="O4137" i="1"/>
  <c r="G4075" i="1"/>
  <c r="G4076" i="1"/>
  <c r="G4077" i="1"/>
  <c r="G4078" i="1"/>
  <c r="G4079" i="1"/>
  <c r="G4080" i="1"/>
  <c r="G4081" i="1"/>
  <c r="G4082" i="1"/>
  <c r="G4083" i="1"/>
  <c r="G4084" i="1"/>
  <c r="G4085" i="1"/>
  <c r="G4086" i="1"/>
  <c r="G4087" i="1"/>
  <c r="G4088" i="1"/>
  <c r="G4089" i="1"/>
  <c r="G4090" i="1"/>
  <c r="G4129" i="1"/>
  <c r="G4130" i="1"/>
  <c r="G4131" i="1"/>
  <c r="G4132" i="1"/>
  <c r="G4133" i="1"/>
  <c r="G4134" i="1"/>
  <c r="G4135" i="1"/>
  <c r="G4136" i="1"/>
  <c r="O3886" i="1"/>
  <c r="O3887" i="1"/>
  <c r="O3888" i="1"/>
  <c r="O3889" i="1"/>
  <c r="O3890" i="1"/>
  <c r="G3887" i="1"/>
  <c r="G3888" i="1"/>
  <c r="G3889" i="1"/>
  <c r="G3890" i="1"/>
  <c r="G3891" i="1"/>
  <c r="G4073" i="1"/>
  <c r="G4074" i="1"/>
  <c r="O3884" i="1"/>
  <c r="O3885" i="1"/>
  <c r="G3886" i="1"/>
  <c r="G3880" i="1"/>
  <c r="G3881" i="1"/>
  <c r="G3882" i="1"/>
  <c r="G3883" i="1"/>
  <c r="G3884" i="1"/>
  <c r="G3885" i="1"/>
  <c r="O3881" i="1"/>
  <c r="O3882" i="1"/>
  <c r="O3883" i="1"/>
  <c r="O4054" i="1"/>
  <c r="O4055" i="1"/>
  <c r="O4056" i="1"/>
  <c r="O4057" i="1"/>
  <c r="O4058" i="1"/>
  <c r="O4059" i="1"/>
  <c r="O4060" i="1"/>
  <c r="O4061" i="1"/>
  <c r="O4062" i="1"/>
  <c r="O4063" i="1"/>
  <c r="O4064" i="1"/>
  <c r="O4065" i="1"/>
  <c r="O4066" i="1"/>
  <c r="O4067" i="1"/>
  <c r="O4068" i="1"/>
  <c r="O4069" i="1"/>
  <c r="G4055" i="1"/>
  <c r="G4056" i="1"/>
  <c r="G4057" i="1"/>
  <c r="G4058" i="1"/>
  <c r="G4059" i="1"/>
  <c r="G4060" i="1"/>
  <c r="G4061" i="1"/>
  <c r="G4062" i="1"/>
  <c r="G4063" i="1"/>
  <c r="G4064" i="1"/>
  <c r="G4065" i="1"/>
  <c r="G4066" i="1"/>
  <c r="G4067" i="1"/>
  <c r="G4068" i="1"/>
  <c r="G4069" i="1"/>
  <c r="G4070" i="1"/>
  <c r="G4071" i="1"/>
  <c r="G4072" i="1"/>
  <c r="O3879" i="1"/>
  <c r="O3880" i="1"/>
  <c r="O3863" i="1"/>
  <c r="O3864" i="1"/>
  <c r="O3865" i="1"/>
  <c r="O3866" i="1"/>
  <c r="O3867" i="1"/>
  <c r="O3868" i="1"/>
  <c r="O3869" i="1"/>
  <c r="O3870" i="1"/>
  <c r="O3871" i="1"/>
  <c r="O3872" i="1"/>
  <c r="O3873" i="1"/>
  <c r="O3874" i="1"/>
  <c r="O3875" i="1"/>
  <c r="O3876" i="1"/>
  <c r="O3877" i="1"/>
  <c r="O3878" i="1"/>
  <c r="G3865" i="1"/>
  <c r="G3866" i="1"/>
  <c r="G3867" i="1"/>
  <c r="G3868" i="1"/>
  <c r="G3869" i="1"/>
  <c r="G3870" i="1"/>
  <c r="G3871" i="1"/>
  <c r="G3872" i="1"/>
  <c r="G3873" i="1"/>
  <c r="G3874" i="1"/>
  <c r="G3875" i="1"/>
  <c r="G3876" i="1"/>
  <c r="G3877" i="1"/>
  <c r="G3878" i="1"/>
  <c r="G387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138" i="1"/>
  <c r="O4139" i="1"/>
  <c r="O4140" i="1"/>
  <c r="O3987" i="1"/>
  <c r="O3988" i="1"/>
  <c r="O3989"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137" i="1"/>
  <c r="G4138" i="1"/>
  <c r="G4139" i="1"/>
  <c r="G4140" i="1"/>
  <c r="G4141" i="1"/>
  <c r="G4142" i="1"/>
  <c r="G4143" i="1"/>
  <c r="G4144" i="1"/>
  <c r="G4145"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G3844" i="1"/>
  <c r="G3845" i="1"/>
  <c r="G3846" i="1"/>
  <c r="G3847" i="1"/>
  <c r="G3848" i="1"/>
  <c r="G3849" i="1"/>
  <c r="G3850" i="1"/>
  <c r="G3851" i="1"/>
  <c r="G3852" i="1"/>
  <c r="G3853" i="1"/>
  <c r="G3854" i="1"/>
  <c r="G3855" i="1"/>
  <c r="G3856" i="1"/>
  <c r="G3857" i="1"/>
  <c r="G3858" i="1"/>
  <c r="G3859" i="1"/>
  <c r="G3860" i="1"/>
  <c r="G3861" i="1"/>
  <c r="G3862" i="1"/>
  <c r="G3863" i="1"/>
  <c r="G3864" i="1"/>
  <c r="O3845" i="1"/>
  <c r="O3846" i="1"/>
  <c r="O3847" i="1"/>
  <c r="O3848" i="1"/>
  <c r="O3849" i="1"/>
  <c r="O3850" i="1"/>
  <c r="O3851" i="1"/>
  <c r="O3852" i="1"/>
  <c r="O3853" i="1"/>
  <c r="O3854" i="1"/>
  <c r="O3855" i="1"/>
  <c r="O3856" i="1"/>
  <c r="O3857" i="1"/>
  <c r="O3858" i="1"/>
  <c r="O3859" i="1"/>
  <c r="O3860" i="1"/>
  <c r="O3861" i="1"/>
  <c r="O3862" i="1"/>
  <c r="O3833" i="1"/>
  <c r="O3834" i="1"/>
  <c r="O3835" i="1"/>
  <c r="O3836" i="1"/>
  <c r="O3837" i="1"/>
  <c r="O3838" i="1"/>
  <c r="O3839" i="1"/>
  <c r="O3840" i="1"/>
  <c r="O3841" i="1"/>
  <c r="O3842" i="1"/>
  <c r="O3843" i="1"/>
  <c r="O3844" i="1"/>
  <c r="G3835" i="1"/>
  <c r="G3836" i="1"/>
  <c r="G3837" i="1"/>
  <c r="G3838" i="1"/>
  <c r="G3839" i="1"/>
  <c r="G3840" i="1"/>
  <c r="G3841" i="1"/>
  <c r="G3842" i="1"/>
  <c r="G3843" i="1"/>
  <c r="G3830" i="1"/>
  <c r="G3831" i="1"/>
  <c r="G3832" i="1"/>
  <c r="G3833" i="1"/>
  <c r="G383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4177" i="1"/>
  <c r="G4177" i="1"/>
  <c r="O4176" i="1"/>
  <c r="G4176" i="1"/>
  <c r="O4175" i="1"/>
  <c r="G4175" i="1"/>
  <c r="O4174" i="1"/>
  <c r="G4174" i="1"/>
  <c r="O4173" i="1"/>
  <c r="G4173" i="1"/>
  <c r="G4172" i="1"/>
  <c r="G4171" i="1"/>
  <c r="G4170" i="1"/>
  <c r="G4169" i="1"/>
  <c r="G4168" i="1"/>
  <c r="G4167" i="1"/>
  <c r="G4166" i="1"/>
  <c r="G4165" i="1"/>
  <c r="G4164" i="1"/>
  <c r="G4163" i="1"/>
  <c r="G4162" i="1"/>
  <c r="G4161" i="1"/>
  <c r="G4160" i="1"/>
  <c r="G4159" i="1"/>
  <c r="G4158" i="1"/>
  <c r="G4157" i="1"/>
  <c r="G4156" i="1"/>
  <c r="G4155" i="1"/>
  <c r="G4154" i="1"/>
  <c r="G4153" i="1"/>
  <c r="G4152" i="1"/>
  <c r="G4151" i="1"/>
  <c r="G4150" i="1"/>
  <c r="G4149" i="1"/>
  <c r="G4148" i="1"/>
  <c r="G4147" i="1"/>
  <c r="G4146" i="1"/>
  <c r="G3987" i="1"/>
  <c r="O3978" i="1"/>
  <c r="G3978" i="1"/>
  <c r="O3977" i="1"/>
  <c r="G3977" i="1"/>
  <c r="F3977" i="1"/>
  <c r="O3976" i="1"/>
  <c r="G3976" i="1"/>
  <c r="F3976" i="1"/>
  <c r="O3975" i="1"/>
  <c r="G3975" i="1"/>
  <c r="F3975" i="1"/>
  <c r="O3974" i="1"/>
  <c r="G3974" i="1"/>
  <c r="F3974" i="1"/>
  <c r="O3973" i="1"/>
  <c r="G3973" i="1"/>
  <c r="F3973" i="1"/>
  <c r="O3972" i="1"/>
  <c r="G3972" i="1"/>
  <c r="F3972" i="1"/>
  <c r="O3971" i="1"/>
  <c r="G3971" i="1"/>
  <c r="F3971" i="1"/>
  <c r="O3970" i="1"/>
  <c r="G3970" i="1"/>
  <c r="F3970" i="1"/>
  <c r="O3969" i="1"/>
  <c r="G3969" i="1"/>
  <c r="F3969" i="1"/>
  <c r="O3968" i="1"/>
  <c r="G3968" i="1"/>
  <c r="F3968" i="1"/>
  <c r="O3967" i="1"/>
  <c r="G3967" i="1"/>
  <c r="F3967" i="1"/>
  <c r="O3966" i="1"/>
  <c r="G3966" i="1"/>
  <c r="F3966" i="1"/>
  <c r="O3965" i="1"/>
  <c r="G3965" i="1"/>
  <c r="F3965" i="1"/>
  <c r="O3964" i="1"/>
  <c r="G3964" i="1"/>
  <c r="F3964" i="1"/>
  <c r="O3963" i="1"/>
  <c r="G3963" i="1"/>
  <c r="F3963" i="1"/>
  <c r="O3962" i="1"/>
  <c r="G3962" i="1"/>
  <c r="F3962" i="1"/>
  <c r="O3961" i="1"/>
  <c r="G3961" i="1"/>
  <c r="F3961" i="1"/>
  <c r="O3960" i="1"/>
  <c r="G3960" i="1"/>
  <c r="F3960" i="1"/>
  <c r="O3959" i="1"/>
  <c r="G3959" i="1"/>
  <c r="F3959" i="1"/>
  <c r="O3958" i="1"/>
  <c r="G3958" i="1"/>
  <c r="F3958" i="1"/>
  <c r="O3957" i="1"/>
  <c r="G3957" i="1"/>
  <c r="F3957" i="1"/>
  <c r="O3956" i="1"/>
  <c r="G3956" i="1"/>
  <c r="F3956" i="1"/>
  <c r="O3955" i="1"/>
  <c r="G3955" i="1"/>
  <c r="F3955" i="1"/>
  <c r="O3954" i="1"/>
  <c r="G3954" i="1"/>
  <c r="F3954" i="1"/>
  <c r="O3953" i="1"/>
  <c r="G3953" i="1"/>
  <c r="F3953" i="1"/>
  <c r="O3952" i="1"/>
  <c r="G3952" i="1"/>
  <c r="F3952" i="1"/>
  <c r="O3951" i="1"/>
  <c r="G3951" i="1"/>
  <c r="F3951" i="1"/>
  <c r="O3950" i="1"/>
  <c r="G3950" i="1"/>
  <c r="F3950" i="1"/>
  <c r="O3949" i="1"/>
  <c r="G3949" i="1"/>
  <c r="F3949" i="1"/>
  <c r="O3948" i="1"/>
  <c r="G3948" i="1"/>
  <c r="F3948" i="1"/>
  <c r="O3947" i="1"/>
  <c r="G3947" i="1"/>
  <c r="F3947" i="1"/>
  <c r="O3946" i="1"/>
  <c r="G3946" i="1"/>
  <c r="F3946" i="1"/>
  <c r="O3945" i="1"/>
  <c r="G3945" i="1"/>
  <c r="F3945" i="1"/>
  <c r="O3944" i="1"/>
  <c r="G3944" i="1"/>
  <c r="F3944" i="1"/>
  <c r="O3943" i="1"/>
  <c r="G3943" i="1"/>
  <c r="F3943" i="1"/>
  <c r="O3942" i="1"/>
  <c r="G3942" i="1"/>
  <c r="F3942" i="1"/>
  <c r="O3941" i="1"/>
  <c r="G3941" i="1"/>
  <c r="F3941" i="1"/>
  <c r="O3940" i="1"/>
  <c r="G3940" i="1"/>
  <c r="F3940" i="1"/>
  <c r="O3939" i="1"/>
  <c r="G3939" i="1"/>
  <c r="F3939" i="1"/>
  <c r="O3938" i="1"/>
  <c r="G3938" i="1"/>
  <c r="F3938" i="1"/>
  <c r="O3937" i="1"/>
  <c r="G3937" i="1"/>
  <c r="F3937" i="1"/>
  <c r="O3936" i="1"/>
  <c r="G3936" i="1"/>
  <c r="F3936" i="1"/>
  <c r="O3935" i="1"/>
  <c r="G3935" i="1"/>
  <c r="F3935" i="1"/>
  <c r="O3934" i="1"/>
  <c r="G3934" i="1"/>
  <c r="F3934" i="1"/>
  <c r="O3933" i="1"/>
  <c r="G3933" i="1"/>
  <c r="F3933" i="1"/>
  <c r="O3932" i="1"/>
  <c r="G3932" i="1"/>
  <c r="F3932" i="1"/>
  <c r="O3931" i="1"/>
  <c r="G3931" i="1"/>
  <c r="F3931" i="1"/>
  <c r="O3930" i="1"/>
  <c r="G3930" i="1"/>
  <c r="F3930" i="1"/>
  <c r="O3929" i="1"/>
  <c r="G3929" i="1"/>
  <c r="F3929" i="1"/>
  <c r="O3928" i="1"/>
  <c r="G3928" i="1"/>
  <c r="F3928" i="1"/>
  <c r="O3927" i="1"/>
  <c r="G3927" i="1"/>
  <c r="F3927" i="1"/>
  <c r="O3926" i="1"/>
  <c r="G3926" i="1"/>
  <c r="F3926" i="1"/>
  <c r="O3925" i="1"/>
  <c r="G3925" i="1"/>
  <c r="F3925" i="1"/>
  <c r="O3924" i="1"/>
  <c r="G3924" i="1"/>
  <c r="F3924" i="1"/>
  <c r="O3923" i="1"/>
  <c r="F3923" i="1"/>
  <c r="F3922" i="1"/>
  <c r="F3921" i="1"/>
  <c r="F3920" i="1"/>
  <c r="F3919" i="1"/>
  <c r="F3918" i="1"/>
  <c r="F3917" i="1"/>
  <c r="F3916" i="1"/>
  <c r="F3915" i="1"/>
  <c r="F3914" i="1"/>
  <c r="F3913" i="1"/>
  <c r="F3912" i="1"/>
  <c r="O3805" i="1"/>
  <c r="O3804" i="1"/>
  <c r="G3804" i="1"/>
  <c r="O3803" i="1"/>
  <c r="G3803" i="1"/>
  <c r="O3802" i="1"/>
  <c r="G3802" i="1"/>
  <c r="O3801" i="1"/>
  <c r="G3801" i="1"/>
  <c r="O3800" i="1"/>
  <c r="G3800" i="1"/>
  <c r="O3799" i="1"/>
  <c r="G3799" i="1"/>
  <c r="O3798" i="1"/>
  <c r="G3798" i="1"/>
  <c r="O3797" i="1"/>
  <c r="G3797" i="1"/>
  <c r="O3796" i="1"/>
  <c r="G3796" i="1"/>
  <c r="O3795" i="1"/>
  <c r="G3795" i="1"/>
  <c r="O3794" i="1"/>
  <c r="G3794" i="1"/>
  <c r="O3793" i="1"/>
  <c r="G3793" i="1"/>
  <c r="O3792" i="1"/>
  <c r="G3792" i="1"/>
  <c r="O3791" i="1"/>
  <c r="G3791" i="1"/>
  <c r="O3790" i="1"/>
  <c r="G3790" i="1"/>
  <c r="O3789" i="1"/>
  <c r="G3789" i="1"/>
  <c r="O3788" i="1"/>
  <c r="G3788" i="1"/>
  <c r="G4376"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O4412" i="1"/>
  <c r="O4413" i="1"/>
  <c r="O4414" i="1"/>
  <c r="O4385" i="1"/>
  <c r="O4386" i="1"/>
  <c r="O4387" i="1"/>
  <c r="O4388" i="1"/>
  <c r="O4389" i="1"/>
  <c r="O4390" i="1"/>
  <c r="O4391" i="1"/>
  <c r="O4392" i="1"/>
  <c r="O4393" i="1"/>
  <c r="O4394" i="1"/>
  <c r="G4385" i="1"/>
  <c r="G4386" i="1"/>
  <c r="G4387" i="1"/>
  <c r="G4388" i="1"/>
  <c r="G4389" i="1"/>
  <c r="G4390" i="1"/>
  <c r="G4391" i="1"/>
  <c r="G4413" i="1"/>
  <c r="G4412" i="1"/>
  <c r="O4411" i="1"/>
  <c r="G4411" i="1"/>
  <c r="O4410" i="1"/>
  <c r="G4410" i="1"/>
  <c r="O4409" i="1"/>
  <c r="G4409" i="1"/>
  <c r="O4408" i="1"/>
  <c r="G4408" i="1"/>
  <c r="O4407" i="1"/>
  <c r="G4407" i="1"/>
  <c r="O4406" i="1"/>
  <c r="G4406" i="1"/>
  <c r="O4405" i="1"/>
  <c r="G4405" i="1"/>
  <c r="O4404" i="1"/>
  <c r="G4404" i="1"/>
  <c r="O4403" i="1"/>
  <c r="G4403" i="1"/>
  <c r="O4402" i="1"/>
  <c r="G4402" i="1"/>
  <c r="O4401" i="1"/>
  <c r="G4401" i="1"/>
  <c r="O4400" i="1"/>
  <c r="G4400" i="1"/>
  <c r="O4399" i="1"/>
  <c r="G4399" i="1"/>
  <c r="O4398" i="1"/>
  <c r="G4398" i="1"/>
  <c r="O4397" i="1"/>
  <c r="G4397" i="1"/>
  <c r="O4396" i="1"/>
  <c r="G4396" i="1"/>
  <c r="O4395" i="1"/>
  <c r="G4395" i="1"/>
  <c r="G4394" i="1"/>
  <c r="G4393" i="1"/>
  <c r="G4392"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O4218" i="1"/>
  <c r="G4218" i="1"/>
  <c r="O4217" i="1"/>
  <c r="G4217" i="1"/>
  <c r="O4216" i="1"/>
  <c r="G4216" i="1"/>
  <c r="O4215" i="1"/>
  <c r="G4215" i="1"/>
  <c r="O4214" i="1"/>
  <c r="G4214" i="1"/>
  <c r="O4213" i="1"/>
  <c r="G4213" i="1"/>
  <c r="O4212" i="1"/>
  <c r="G4212" i="1"/>
  <c r="O4211" i="1"/>
  <c r="G4211" i="1"/>
  <c r="O4210" i="1"/>
  <c r="G4210" i="1"/>
  <c r="O4209" i="1"/>
  <c r="G4209" i="1"/>
  <c r="O4208" i="1"/>
  <c r="G4208" i="1"/>
  <c r="O4207" i="1"/>
  <c r="G4207" i="1"/>
  <c r="O4206" i="1"/>
  <c r="G4206" i="1"/>
  <c r="O4205" i="1"/>
  <c r="G4205" i="1"/>
  <c r="O4204" i="1"/>
  <c r="G4204" i="1"/>
  <c r="O4203" i="1"/>
  <c r="G4203" i="1"/>
  <c r="O4202" i="1"/>
  <c r="G4202" i="1"/>
  <c r="O4201" i="1"/>
  <c r="G4201" i="1"/>
  <c r="O4200" i="1"/>
  <c r="G4200" i="1"/>
  <c r="O4199" i="1"/>
  <c r="G4199" i="1"/>
  <c r="O4198" i="1"/>
  <c r="G4198" i="1"/>
  <c r="O4197" i="1"/>
  <c r="G4197" i="1"/>
  <c r="O4196" i="1"/>
  <c r="G4196" i="1"/>
  <c r="O4195" i="1"/>
  <c r="G4195" i="1"/>
  <c r="O4194" i="1"/>
  <c r="G4194" i="1"/>
  <c r="O4193" i="1"/>
  <c r="G4193" i="1"/>
  <c r="O4192" i="1"/>
  <c r="G4192" i="1"/>
  <c r="O4191" i="1"/>
  <c r="G4191" i="1"/>
  <c r="O4190" i="1"/>
  <c r="G4190" i="1"/>
  <c r="O4189" i="1"/>
  <c r="G4189" i="1"/>
  <c r="O4188" i="1"/>
  <c r="G4188" i="1"/>
  <c r="O4187" i="1"/>
  <c r="G4187" i="1"/>
  <c r="O4186" i="1"/>
  <c r="G4186" i="1"/>
  <c r="O4943" i="1"/>
  <c r="O4944" i="1"/>
  <c r="O4945" i="1"/>
  <c r="G4943" i="1"/>
  <c r="G4944" i="1"/>
  <c r="G4945" i="1"/>
  <c r="O4771" i="1"/>
  <c r="O4772" i="1"/>
  <c r="O4773" i="1"/>
  <c r="F4771" i="1"/>
  <c r="G4771" i="1" s="1"/>
  <c r="F4772" i="1"/>
  <c r="G4772" i="1" s="1"/>
  <c r="F4773" i="1"/>
  <c r="G4773" i="1" s="1"/>
  <c r="O4707" i="1"/>
  <c r="O4708" i="1"/>
  <c r="O4709" i="1"/>
  <c r="O4710" i="1"/>
  <c r="O4711" i="1"/>
  <c r="G4707" i="1"/>
  <c r="G4708" i="1"/>
  <c r="G4709" i="1"/>
  <c r="G4710" i="1"/>
  <c r="G4711" i="1"/>
  <c r="O4712" i="1"/>
  <c r="G4712" i="1"/>
  <c r="G4858" i="1"/>
  <c r="G4659" i="1"/>
  <c r="G4790" i="1"/>
  <c r="G4791" i="1"/>
  <c r="G4792" i="1"/>
  <c r="O4942" i="1"/>
  <c r="G4942" i="1"/>
  <c r="O4941" i="1"/>
  <c r="G4941" i="1"/>
  <c r="O4940" i="1"/>
  <c r="G4940" i="1"/>
  <c r="O4939" i="1"/>
  <c r="G4939" i="1"/>
  <c r="O4938" i="1"/>
  <c r="G4938" i="1"/>
  <c r="O4937" i="1"/>
  <c r="G4937" i="1"/>
  <c r="O4936" i="1"/>
  <c r="G4936" i="1"/>
  <c r="O4935" i="1"/>
  <c r="G4935" i="1"/>
  <c r="O4934" i="1"/>
  <c r="G4934" i="1"/>
  <c r="O4933" i="1"/>
  <c r="G4933" i="1"/>
  <c r="O4932" i="1"/>
  <c r="G4932" i="1"/>
  <c r="O4931" i="1"/>
  <c r="G4931" i="1"/>
  <c r="O4930" i="1"/>
  <c r="G4930" i="1"/>
  <c r="O4929" i="1"/>
  <c r="G4929" i="1"/>
  <c r="O4928" i="1"/>
  <c r="G4928" i="1"/>
  <c r="O4927" i="1"/>
  <c r="G4927" i="1"/>
  <c r="O4926" i="1"/>
  <c r="G4926" i="1"/>
  <c r="O4925" i="1"/>
  <c r="G4925" i="1"/>
  <c r="O4924" i="1"/>
  <c r="G4924" i="1"/>
  <c r="O4923" i="1"/>
  <c r="G4923" i="1"/>
  <c r="O4922" i="1"/>
  <c r="G4922" i="1"/>
  <c r="O4921" i="1"/>
  <c r="G4921" i="1"/>
  <c r="O4920" i="1"/>
  <c r="G4920" i="1"/>
  <c r="O4919" i="1"/>
  <c r="G4919" i="1"/>
  <c r="O4918" i="1"/>
  <c r="G4918" i="1"/>
  <c r="O4917" i="1"/>
  <c r="G4917" i="1"/>
  <c r="O4916" i="1"/>
  <c r="G4916" i="1"/>
  <c r="O4915" i="1"/>
  <c r="G4915" i="1"/>
  <c r="O4914" i="1"/>
  <c r="G4914" i="1"/>
  <c r="O4913" i="1"/>
  <c r="G4913" i="1"/>
  <c r="O4912" i="1"/>
  <c r="G4912" i="1"/>
  <c r="O4911" i="1"/>
  <c r="G4911" i="1"/>
  <c r="O4910" i="1"/>
  <c r="G4910" i="1"/>
  <c r="O4909" i="1"/>
  <c r="G4909" i="1"/>
  <c r="O4908" i="1"/>
  <c r="G4908" i="1"/>
  <c r="O4907" i="1"/>
  <c r="G4907" i="1"/>
  <c r="O4906" i="1"/>
  <c r="G4906" i="1"/>
  <c r="O4905" i="1"/>
  <c r="G4905" i="1"/>
  <c r="O4904" i="1"/>
  <c r="G4904" i="1"/>
  <c r="O4903" i="1"/>
  <c r="G4903" i="1"/>
  <c r="O4902" i="1"/>
  <c r="G4902" i="1"/>
  <c r="O4901" i="1"/>
  <c r="G4901" i="1"/>
  <c r="O4900" i="1"/>
  <c r="G4900" i="1"/>
  <c r="O4899" i="1"/>
  <c r="G4899" i="1"/>
  <c r="O4898" i="1"/>
  <c r="G4898" i="1"/>
  <c r="O4897" i="1"/>
  <c r="G4897" i="1"/>
  <c r="O4896" i="1"/>
  <c r="G4896" i="1"/>
  <c r="O4895" i="1"/>
  <c r="G4895" i="1"/>
  <c r="O4894" i="1"/>
  <c r="G4894" i="1"/>
  <c r="O4893" i="1"/>
  <c r="G4893" i="1"/>
  <c r="O4892" i="1"/>
  <c r="G4892" i="1"/>
  <c r="O4891" i="1"/>
  <c r="G4891" i="1"/>
  <c r="O4890" i="1"/>
  <c r="G4890" i="1"/>
  <c r="O4889" i="1"/>
  <c r="G4889" i="1"/>
  <c r="O4888" i="1"/>
  <c r="G4888" i="1"/>
  <c r="O4887" i="1"/>
  <c r="G4887" i="1"/>
  <c r="O4886" i="1"/>
  <c r="G4886" i="1"/>
  <c r="O4885" i="1"/>
  <c r="G4885" i="1"/>
  <c r="O4884" i="1"/>
  <c r="G4884" i="1"/>
  <c r="O4883" i="1"/>
  <c r="G4883" i="1"/>
  <c r="O4882" i="1"/>
  <c r="G4882" i="1"/>
  <c r="O4881" i="1"/>
  <c r="G4881" i="1"/>
  <c r="O4880" i="1"/>
  <c r="G4880" i="1"/>
  <c r="O4879" i="1"/>
  <c r="G4879" i="1"/>
  <c r="O4878" i="1"/>
  <c r="G4878" i="1"/>
  <c r="O4877" i="1"/>
  <c r="G4877" i="1"/>
  <c r="O4876" i="1"/>
  <c r="G4876" i="1"/>
  <c r="O4875" i="1"/>
  <c r="G4875" i="1"/>
  <c r="O4874" i="1"/>
  <c r="G4874" i="1"/>
  <c r="O4873" i="1"/>
  <c r="G4873" i="1"/>
  <c r="O4872" i="1"/>
  <c r="G4872" i="1"/>
  <c r="O4871" i="1"/>
  <c r="G4871" i="1"/>
  <c r="O4870" i="1"/>
  <c r="G4870" i="1"/>
  <c r="O4869" i="1"/>
  <c r="G4869" i="1"/>
  <c r="O4868" i="1"/>
  <c r="G4868" i="1"/>
  <c r="O4867" i="1"/>
  <c r="G4867" i="1"/>
  <c r="O4866" i="1"/>
  <c r="G4866" i="1"/>
  <c r="O4865" i="1"/>
  <c r="G4865" i="1"/>
  <c r="O4864" i="1"/>
  <c r="G4864" i="1"/>
  <c r="O4863" i="1"/>
  <c r="G4863" i="1"/>
  <c r="O4862" i="1"/>
  <c r="G4862" i="1"/>
  <c r="O4861" i="1"/>
  <c r="G4861" i="1"/>
  <c r="O4860" i="1"/>
  <c r="G4860" i="1"/>
  <c r="O4859" i="1"/>
  <c r="G4859" i="1"/>
  <c r="O4858" i="1"/>
  <c r="O4857" i="1"/>
  <c r="G4857" i="1"/>
  <c r="O4856" i="1"/>
  <c r="G4856" i="1"/>
  <c r="O4855" i="1"/>
  <c r="G4855" i="1"/>
  <c r="O4854" i="1"/>
  <c r="G4854" i="1"/>
  <c r="O4853" i="1"/>
  <c r="G4853" i="1"/>
  <c r="O4852" i="1"/>
  <c r="G4852" i="1"/>
  <c r="O4851" i="1"/>
  <c r="G4851" i="1"/>
  <c r="O4850" i="1"/>
  <c r="G4850" i="1"/>
  <c r="O4849" i="1"/>
  <c r="G4849" i="1"/>
  <c r="O4848" i="1"/>
  <c r="G4848" i="1"/>
  <c r="O4847" i="1"/>
  <c r="G4847" i="1"/>
  <c r="O4846" i="1"/>
  <c r="G4846" i="1"/>
  <c r="O4845" i="1"/>
  <c r="G4845" i="1"/>
  <c r="O4844" i="1"/>
  <c r="G4844" i="1"/>
  <c r="O4843" i="1"/>
  <c r="G4843" i="1"/>
  <c r="O4842" i="1"/>
  <c r="G4842" i="1"/>
  <c r="O4841" i="1"/>
  <c r="G4841" i="1"/>
  <c r="O4840" i="1"/>
  <c r="G4840" i="1"/>
  <c r="O4839" i="1"/>
  <c r="G4839" i="1"/>
  <c r="O4838" i="1"/>
  <c r="G4838" i="1"/>
  <c r="O4837" i="1"/>
  <c r="G4837" i="1"/>
  <c r="O4836" i="1"/>
  <c r="G4836" i="1"/>
  <c r="O4835" i="1"/>
  <c r="G4835" i="1"/>
  <c r="O4834" i="1"/>
  <c r="G4834" i="1"/>
  <c r="O4833" i="1"/>
  <c r="G4833" i="1"/>
  <c r="O4832" i="1"/>
  <c r="G4832" i="1"/>
  <c r="O4831" i="1"/>
  <c r="G4831" i="1"/>
  <c r="O4830" i="1"/>
  <c r="G4830" i="1"/>
  <c r="O4829" i="1"/>
  <c r="G4829" i="1"/>
  <c r="O4828" i="1"/>
  <c r="G4828" i="1"/>
  <c r="O4827" i="1"/>
  <c r="G4827" i="1"/>
  <c r="O4826" i="1"/>
  <c r="G4826" i="1"/>
  <c r="O4825" i="1"/>
  <c r="G4825" i="1"/>
  <c r="O4824" i="1"/>
  <c r="G4824" i="1"/>
  <c r="O4823" i="1"/>
  <c r="G4823" i="1"/>
  <c r="O4822" i="1"/>
  <c r="G4822" i="1"/>
  <c r="O4821" i="1"/>
  <c r="G4821" i="1"/>
  <c r="O4820" i="1"/>
  <c r="G4820" i="1"/>
  <c r="O4819" i="1"/>
  <c r="G4819" i="1"/>
  <c r="O4818" i="1"/>
  <c r="G4818" i="1"/>
  <c r="O4817" i="1"/>
  <c r="G4817" i="1"/>
  <c r="O4816" i="1"/>
  <c r="G4816" i="1"/>
  <c r="O4815" i="1"/>
  <c r="G4815" i="1"/>
  <c r="O4814" i="1"/>
  <c r="G4814" i="1"/>
  <c r="O4813" i="1"/>
  <c r="G4813" i="1"/>
  <c r="O4812" i="1"/>
  <c r="G4812" i="1"/>
  <c r="O4811" i="1"/>
  <c r="G4811" i="1"/>
  <c r="O4810" i="1"/>
  <c r="G4810" i="1"/>
  <c r="O4809" i="1"/>
  <c r="G4809" i="1"/>
  <c r="O4808" i="1"/>
  <c r="G4808" i="1"/>
  <c r="O4807" i="1"/>
  <c r="G4807" i="1"/>
  <c r="O4806" i="1"/>
  <c r="G4806" i="1"/>
  <c r="O4805" i="1"/>
  <c r="G4805" i="1"/>
  <c r="O4804" i="1"/>
  <c r="G4804" i="1"/>
  <c r="O4803" i="1"/>
  <c r="G4803" i="1"/>
  <c r="O4802" i="1"/>
  <c r="G4802" i="1"/>
  <c r="O4801" i="1"/>
  <c r="G4801" i="1"/>
  <c r="O4800" i="1"/>
  <c r="G4800" i="1"/>
  <c r="O4799" i="1"/>
  <c r="G4799" i="1"/>
  <c r="O4798" i="1"/>
  <c r="G4798" i="1"/>
  <c r="O4797" i="1"/>
  <c r="G4797" i="1"/>
  <c r="O4796" i="1"/>
  <c r="G4796" i="1"/>
  <c r="O4795" i="1"/>
  <c r="G4795" i="1"/>
  <c r="O4794" i="1"/>
  <c r="G4794" i="1"/>
  <c r="O4793" i="1"/>
  <c r="G4793" i="1"/>
  <c r="O4770" i="1"/>
  <c r="F4770" i="1"/>
  <c r="G4770" i="1" s="1"/>
  <c r="O4769" i="1"/>
  <c r="F4769" i="1"/>
  <c r="G4769" i="1" s="1"/>
  <c r="O4768" i="1"/>
  <c r="F4768" i="1"/>
  <c r="G4768" i="1" s="1"/>
  <c r="O4767" i="1"/>
  <c r="F4767" i="1"/>
  <c r="G4767" i="1" s="1"/>
  <c r="O4766" i="1"/>
  <c r="F4766" i="1"/>
  <c r="G4766" i="1" s="1"/>
  <c r="O4765" i="1"/>
  <c r="F4765" i="1"/>
  <c r="G4765" i="1" s="1"/>
  <c r="O4764" i="1"/>
  <c r="F4764" i="1"/>
  <c r="G4764" i="1" s="1"/>
  <c r="O4763" i="1"/>
  <c r="F4763" i="1"/>
  <c r="G4763" i="1" s="1"/>
  <c r="O4762" i="1"/>
  <c r="F4762" i="1"/>
  <c r="G4762" i="1" s="1"/>
  <c r="O4761" i="1"/>
  <c r="F4761" i="1"/>
  <c r="G4761" i="1" s="1"/>
  <c r="O4760" i="1"/>
  <c r="F4760" i="1"/>
  <c r="G4760" i="1" s="1"/>
  <c r="O4759" i="1"/>
  <c r="F4759" i="1"/>
  <c r="G4759" i="1" s="1"/>
  <c r="O4758" i="1"/>
  <c r="F4758" i="1"/>
  <c r="G4758" i="1" s="1"/>
  <c r="O4757" i="1"/>
  <c r="F4757" i="1"/>
  <c r="G4757" i="1" s="1"/>
  <c r="O4756" i="1"/>
  <c r="F4756" i="1"/>
  <c r="G4756" i="1" s="1"/>
  <c r="O4755" i="1"/>
  <c r="F4755" i="1"/>
  <c r="G4755" i="1" s="1"/>
  <c r="O4754" i="1"/>
  <c r="F4754" i="1"/>
  <c r="G4754" i="1" s="1"/>
  <c r="O4753" i="1"/>
  <c r="F4753" i="1"/>
  <c r="G4753" i="1" s="1"/>
  <c r="O4752" i="1"/>
  <c r="F4752" i="1"/>
  <c r="G4752" i="1" s="1"/>
  <c r="O4751" i="1"/>
  <c r="F4751" i="1"/>
  <c r="G4751" i="1" s="1"/>
  <c r="O4750" i="1"/>
  <c r="F4750" i="1"/>
  <c r="G4750" i="1" s="1"/>
  <c r="O4749" i="1"/>
  <c r="F4749" i="1"/>
  <c r="G4749" i="1" s="1"/>
  <c r="O4748" i="1"/>
  <c r="F4748" i="1"/>
  <c r="G4748" i="1" s="1"/>
  <c r="O4747" i="1"/>
  <c r="F4747" i="1"/>
  <c r="G4747" i="1" s="1"/>
  <c r="O4746" i="1"/>
  <c r="F4746" i="1"/>
  <c r="G4746" i="1" s="1"/>
  <c r="O4745" i="1"/>
  <c r="F4745" i="1"/>
  <c r="G4745" i="1" s="1"/>
  <c r="O4744" i="1"/>
  <c r="F4744" i="1"/>
  <c r="G4744" i="1" s="1"/>
  <c r="O4743" i="1"/>
  <c r="F4743" i="1"/>
  <c r="G4743" i="1" s="1"/>
  <c r="O4742" i="1"/>
  <c r="F4742" i="1"/>
  <c r="G4742" i="1" s="1"/>
  <c r="O4741" i="1"/>
  <c r="F4741" i="1"/>
  <c r="G4741" i="1" s="1"/>
  <c r="O4740" i="1"/>
  <c r="F4740" i="1"/>
  <c r="G4740" i="1" s="1"/>
  <c r="O4739" i="1"/>
  <c r="F4739" i="1"/>
  <c r="G4739" i="1" s="1"/>
  <c r="O4738" i="1"/>
  <c r="F4738" i="1"/>
  <c r="G4738" i="1" s="1"/>
  <c r="O4737" i="1"/>
  <c r="F4737" i="1"/>
  <c r="G4737" i="1" s="1"/>
  <c r="O4736" i="1"/>
  <c r="F4736" i="1"/>
  <c r="G4736" i="1" s="1"/>
  <c r="O4735" i="1"/>
  <c r="F4735" i="1"/>
  <c r="G4735" i="1" s="1"/>
  <c r="O4734" i="1"/>
  <c r="F4734" i="1"/>
  <c r="G4734" i="1" s="1"/>
  <c r="O4733" i="1"/>
  <c r="F4733" i="1"/>
  <c r="G4733" i="1" s="1"/>
  <c r="O4732" i="1"/>
  <c r="F4732" i="1"/>
  <c r="G4732" i="1" s="1"/>
  <c r="O4731" i="1"/>
  <c r="F4731" i="1"/>
  <c r="G4731" i="1" s="1"/>
  <c r="O4730" i="1"/>
  <c r="F4730" i="1"/>
  <c r="G4730" i="1" s="1"/>
  <c r="O4729" i="1"/>
  <c r="F4729" i="1"/>
  <c r="G4729" i="1" s="1"/>
  <c r="O4728" i="1"/>
  <c r="F4728" i="1"/>
  <c r="G4728" i="1" s="1"/>
  <c r="O4727" i="1"/>
  <c r="F4727" i="1"/>
  <c r="G4727" i="1" s="1"/>
  <c r="O4726" i="1"/>
  <c r="F4726" i="1"/>
  <c r="G4726" i="1" s="1"/>
  <c r="O4725" i="1"/>
  <c r="F4725" i="1"/>
  <c r="G4725" i="1" s="1"/>
  <c r="O4724" i="1"/>
  <c r="F4724" i="1"/>
  <c r="G4724" i="1" s="1"/>
  <c r="O4723" i="1"/>
  <c r="F4723" i="1"/>
  <c r="G4723" i="1" s="1"/>
  <c r="O4722" i="1"/>
  <c r="F4722" i="1"/>
  <c r="G4722" i="1" s="1"/>
  <c r="O4721" i="1"/>
  <c r="F4721" i="1"/>
  <c r="G4721" i="1" s="1"/>
  <c r="O4720" i="1"/>
  <c r="F4720" i="1"/>
  <c r="G4720" i="1" s="1"/>
  <c r="O4719" i="1"/>
  <c r="F4719" i="1"/>
  <c r="G4719" i="1" s="1"/>
  <c r="O4718" i="1"/>
  <c r="F4718" i="1"/>
  <c r="G4718" i="1" s="1"/>
  <c r="O4717" i="1"/>
  <c r="F4717" i="1"/>
  <c r="G4717" i="1" s="1"/>
  <c r="O4716" i="1"/>
  <c r="F4716" i="1"/>
  <c r="G4716" i="1" s="1"/>
  <c r="O4715" i="1"/>
  <c r="F4715" i="1"/>
  <c r="G4715" i="1" s="1"/>
  <c r="O4714" i="1"/>
  <c r="F4714" i="1"/>
  <c r="G4714" i="1" s="1"/>
  <c r="O4713" i="1"/>
  <c r="F4713" i="1"/>
  <c r="G4713" i="1" s="1"/>
  <c r="F4712" i="1"/>
  <c r="F4711" i="1"/>
  <c r="F4710" i="1"/>
  <c r="F4709" i="1"/>
  <c r="F4708" i="1"/>
  <c r="O4706" i="1"/>
  <c r="G4706" i="1"/>
  <c r="O4705" i="1"/>
  <c r="G4705" i="1"/>
  <c r="O4704" i="1"/>
  <c r="G4704" i="1"/>
  <c r="O4703" i="1"/>
  <c r="G4703" i="1"/>
  <c r="O4702" i="1"/>
  <c r="G4702" i="1"/>
  <c r="O4701" i="1"/>
  <c r="G4701" i="1"/>
  <c r="O4700" i="1"/>
  <c r="G4700" i="1"/>
  <c r="O4699" i="1"/>
  <c r="G4699" i="1"/>
  <c r="O4698" i="1"/>
  <c r="G4698" i="1"/>
  <c r="O4697" i="1"/>
  <c r="G4697" i="1"/>
  <c r="O4696" i="1"/>
  <c r="G4696" i="1"/>
  <c r="O4695" i="1"/>
  <c r="G4695" i="1"/>
  <c r="O4694" i="1"/>
  <c r="G4694" i="1"/>
  <c r="O4693" i="1"/>
  <c r="G4693" i="1"/>
  <c r="O4692" i="1"/>
  <c r="G4692" i="1"/>
  <c r="O4691" i="1"/>
  <c r="G4691" i="1"/>
  <c r="O4690" i="1"/>
  <c r="G4690" i="1"/>
  <c r="O4689" i="1"/>
  <c r="G4689" i="1"/>
  <c r="O4688" i="1"/>
  <c r="G4688" i="1"/>
  <c r="O4687" i="1"/>
  <c r="G4687" i="1"/>
  <c r="O4686" i="1"/>
  <c r="G4686" i="1"/>
  <c r="O4685" i="1"/>
  <c r="G4685" i="1"/>
  <c r="O4684" i="1"/>
  <c r="G4684" i="1"/>
  <c r="O4683" i="1"/>
  <c r="G4683" i="1"/>
  <c r="O4682" i="1"/>
  <c r="G4682" i="1"/>
  <c r="O4681" i="1"/>
  <c r="G4681" i="1"/>
  <c r="O4680" i="1"/>
  <c r="G4680" i="1"/>
  <c r="O4679" i="1"/>
  <c r="G4679" i="1"/>
  <c r="O4678" i="1"/>
  <c r="G4678" i="1"/>
  <c r="O4677" i="1"/>
  <c r="G4677" i="1"/>
  <c r="O4676" i="1"/>
  <c r="G4676" i="1"/>
  <c r="O4675" i="1"/>
  <c r="G4675" i="1"/>
  <c r="O4674" i="1"/>
  <c r="G4674" i="1"/>
  <c r="O4673" i="1"/>
  <c r="G4673" i="1"/>
  <c r="O4672" i="1"/>
  <c r="G4672" i="1"/>
  <c r="O4671" i="1"/>
  <c r="G4671" i="1"/>
  <c r="O4670" i="1"/>
  <c r="G4670" i="1"/>
  <c r="O4669" i="1"/>
  <c r="G4669" i="1"/>
  <c r="O4668" i="1"/>
  <c r="G4668" i="1"/>
  <c r="O4667" i="1"/>
  <c r="G4667" i="1"/>
  <c r="O4666" i="1"/>
  <c r="G4666" i="1"/>
  <c r="O4665" i="1"/>
  <c r="G4665" i="1"/>
  <c r="O4664" i="1"/>
  <c r="G4664" i="1"/>
  <c r="O4663" i="1"/>
  <c r="G4663" i="1"/>
  <c r="O4662" i="1"/>
  <c r="G4662" i="1"/>
  <c r="O4661" i="1"/>
  <c r="G4661" i="1"/>
  <c r="O4660" i="1"/>
  <c r="G4660" i="1"/>
  <c r="O4659" i="1"/>
  <c r="O4658" i="1"/>
  <c r="G4658" i="1"/>
  <c r="O4657" i="1"/>
  <c r="G4657" i="1"/>
  <c r="O4656" i="1"/>
  <c r="G4656" i="1"/>
  <c r="O4655" i="1"/>
  <c r="G4655" i="1"/>
  <c r="O4654" i="1"/>
  <c r="G4654" i="1"/>
  <c r="O4653" i="1"/>
  <c r="G4653" i="1"/>
  <c r="O4652" i="1"/>
  <c r="G4652" i="1"/>
  <c r="O4651" i="1"/>
  <c r="G4651" i="1"/>
  <c r="O4650" i="1"/>
  <c r="G4650" i="1"/>
  <c r="O4649" i="1"/>
  <c r="G4649" i="1"/>
  <c r="O4648" i="1"/>
  <c r="G4648" i="1"/>
  <c r="O4647" i="1"/>
  <c r="G4647" i="1"/>
  <c r="O4646" i="1"/>
  <c r="G4646" i="1"/>
  <c r="O4645" i="1"/>
  <c r="G4645" i="1"/>
  <c r="O4644" i="1"/>
  <c r="G4644" i="1"/>
  <c r="O4643" i="1"/>
  <c r="G4643" i="1"/>
  <c r="O4642" i="1"/>
  <c r="G4642" i="1"/>
  <c r="O4641" i="1"/>
  <c r="G4641" i="1"/>
  <c r="O4640" i="1"/>
  <c r="G4640" i="1"/>
  <c r="O4639" i="1"/>
  <c r="G4639" i="1"/>
  <c r="O4638" i="1"/>
  <c r="G4638" i="1"/>
  <c r="O4637" i="1"/>
  <c r="G4637" i="1"/>
  <c r="O4636" i="1"/>
  <c r="G4636" i="1"/>
  <c r="O4635" i="1"/>
  <c r="G4635" i="1"/>
  <c r="O4634" i="1"/>
  <c r="G4634" i="1"/>
  <c r="O4633" i="1"/>
  <c r="G4633" i="1"/>
  <c r="O4632" i="1"/>
  <c r="G4632" i="1"/>
  <c r="O4631" i="1"/>
  <c r="G4631" i="1"/>
  <c r="O4630" i="1"/>
  <c r="G4630" i="1"/>
  <c r="O4629" i="1"/>
  <c r="G4629" i="1"/>
  <c r="O4628" i="1"/>
  <c r="G4628" i="1"/>
  <c r="O4627" i="1"/>
  <c r="G4627" i="1"/>
  <c r="O4626" i="1"/>
  <c r="G4626" i="1"/>
  <c r="O4625" i="1"/>
  <c r="G4625" i="1"/>
  <c r="O4624" i="1"/>
  <c r="G4624" i="1"/>
  <c r="O4623" i="1"/>
  <c r="G4623" i="1"/>
  <c r="O4622" i="1"/>
  <c r="G4622" i="1"/>
  <c r="O4621" i="1"/>
  <c r="G4621" i="1"/>
  <c r="O4620" i="1"/>
  <c r="G4620" i="1"/>
  <c r="O4619" i="1"/>
  <c r="G4619" i="1"/>
  <c r="O4618" i="1"/>
  <c r="G4618" i="1"/>
  <c r="O4617" i="1"/>
  <c r="G4617" i="1"/>
  <c r="O4616" i="1"/>
  <c r="G4616" i="1"/>
  <c r="O4615" i="1"/>
  <c r="G4615" i="1"/>
  <c r="O4614" i="1"/>
  <c r="G4614" i="1"/>
  <c r="O4613" i="1"/>
  <c r="G4613" i="1"/>
  <c r="O4612" i="1"/>
  <c r="G4612" i="1"/>
  <c r="O4611" i="1"/>
  <c r="G4611" i="1"/>
  <c r="O4610" i="1"/>
  <c r="G4610" i="1"/>
  <c r="O4609" i="1"/>
  <c r="G4609" i="1"/>
  <c r="O4608" i="1"/>
  <c r="G4608" i="1"/>
  <c r="O4607" i="1"/>
  <c r="G4607" i="1"/>
  <c r="O4606" i="1"/>
  <c r="G4606" i="1"/>
  <c r="O4605" i="1"/>
  <c r="G4605" i="1"/>
  <c r="O4604" i="1"/>
  <c r="G4604" i="1"/>
  <c r="O4603" i="1"/>
  <c r="G4603" i="1"/>
  <c r="O4602" i="1"/>
  <c r="G4602" i="1"/>
  <c r="O4601" i="1"/>
  <c r="G4601" i="1"/>
  <c r="O4600" i="1"/>
  <c r="G4600" i="1"/>
  <c r="O4599" i="1"/>
  <c r="G4599" i="1"/>
  <c r="O4598" i="1"/>
  <c r="G4598" i="1"/>
  <c r="O4597" i="1"/>
  <c r="G4597" i="1"/>
  <c r="O4596" i="1"/>
  <c r="G4596" i="1"/>
  <c r="O4595" i="1"/>
  <c r="G4595" i="1"/>
  <c r="O4594" i="1"/>
  <c r="G4594" i="1"/>
  <c r="O4593" i="1"/>
  <c r="G4593" i="1"/>
  <c r="O4592" i="1"/>
  <c r="G4592" i="1"/>
  <c r="O4591" i="1"/>
  <c r="G4591" i="1"/>
  <c r="O4590" i="1"/>
  <c r="G4590" i="1"/>
  <c r="O4589" i="1"/>
  <c r="G4589" i="1"/>
  <c r="O4588" i="1"/>
  <c r="G4588" i="1"/>
  <c r="O4587" i="1"/>
  <c r="G4587" i="1"/>
  <c r="O4586" i="1"/>
  <c r="G4586" i="1"/>
  <c r="O4585" i="1"/>
  <c r="G4585" i="1"/>
  <c r="O4584" i="1"/>
  <c r="G4584"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294" i="1"/>
  <c r="G5295" i="1"/>
  <c r="G5296" i="1"/>
  <c r="G5297" i="1"/>
  <c r="G5298" i="1"/>
  <c r="G5299" i="1"/>
  <c r="G5300" i="1"/>
  <c r="G5301" i="1"/>
  <c r="G5302" i="1"/>
  <c r="G5303" i="1"/>
  <c r="G5304" i="1"/>
  <c r="G5305" i="1"/>
  <c r="G5306" i="1"/>
  <c r="G5307" i="1"/>
  <c r="G5308" i="1"/>
  <c r="G5309" i="1"/>
  <c r="G5310" i="1"/>
  <c r="F5106" i="1"/>
  <c r="G5106" i="1" s="1"/>
  <c r="F5107" i="1"/>
  <c r="G5107" i="1" s="1"/>
  <c r="F5108" i="1"/>
  <c r="G5108" i="1" s="1"/>
  <c r="F5109" i="1"/>
  <c r="G5109" i="1" s="1"/>
  <c r="F5110" i="1"/>
  <c r="G5110" i="1" s="1"/>
  <c r="G5105" i="1"/>
  <c r="O5106" i="1"/>
  <c r="O5107" i="1"/>
  <c r="O5108" i="1"/>
  <c r="O5109" i="1"/>
  <c r="O5105" i="1"/>
  <c r="G5095" i="1"/>
  <c r="G5096" i="1"/>
  <c r="G5097" i="1"/>
  <c r="G5098" i="1"/>
  <c r="G5099" i="1"/>
  <c r="G5100" i="1"/>
  <c r="G5101" i="1"/>
  <c r="G5102" i="1"/>
  <c r="G5103" i="1"/>
  <c r="G5104" i="1"/>
  <c r="G4982" i="1"/>
  <c r="O4982" i="1"/>
  <c r="G4983" i="1"/>
  <c r="O4983" i="1"/>
  <c r="G4984" i="1"/>
  <c r="O4984" i="1"/>
  <c r="G4985" i="1"/>
  <c r="O4985" i="1"/>
  <c r="G4986" i="1"/>
  <c r="O4986" i="1"/>
  <c r="G4987" i="1"/>
  <c r="O4987" i="1"/>
  <c r="G4988" i="1"/>
  <c r="O4988" i="1"/>
  <c r="G4989" i="1"/>
  <c r="O4989" i="1"/>
  <c r="G4990" i="1"/>
  <c r="O4990" i="1"/>
  <c r="G4991" i="1"/>
  <c r="O4991" i="1"/>
  <c r="G4992" i="1"/>
  <c r="O4992" i="1"/>
  <c r="G4993" i="1"/>
  <c r="O4993" i="1"/>
  <c r="G4994" i="1"/>
  <c r="O4994" i="1"/>
  <c r="G4995" i="1"/>
  <c r="O4995" i="1"/>
  <c r="G4996" i="1"/>
  <c r="O4996" i="1"/>
  <c r="G4997" i="1"/>
  <c r="O4997" i="1"/>
  <c r="G4998" i="1"/>
  <c r="O4998" i="1"/>
  <c r="G4999" i="1"/>
  <c r="O4999" i="1"/>
  <c r="G5000" i="1"/>
  <c r="O5000" i="1"/>
  <c r="G5001" i="1"/>
  <c r="O5001" i="1"/>
  <c r="G5002" i="1"/>
  <c r="O5002" i="1"/>
  <c r="G5003" i="1"/>
  <c r="O5003" i="1"/>
  <c r="G5004" i="1"/>
  <c r="O5004" i="1"/>
  <c r="G5005" i="1"/>
  <c r="O5005" i="1"/>
  <c r="G5006" i="1"/>
  <c r="O5006" i="1"/>
  <c r="G5007" i="1"/>
  <c r="O5007" i="1"/>
  <c r="G5008" i="1"/>
  <c r="O5008" i="1"/>
  <c r="G5009" i="1"/>
  <c r="O5009" i="1"/>
  <c r="G5010" i="1"/>
  <c r="O5010" i="1"/>
  <c r="G5011" i="1"/>
  <c r="O5011" i="1"/>
  <c r="G5012" i="1"/>
  <c r="O5012" i="1"/>
  <c r="G5013" i="1"/>
  <c r="O5013" i="1"/>
  <c r="G5014" i="1"/>
  <c r="O5014" i="1"/>
  <c r="G5015" i="1"/>
  <c r="O5015" i="1"/>
  <c r="G5016" i="1"/>
  <c r="O5016" i="1"/>
  <c r="G5017" i="1"/>
  <c r="O5017" i="1"/>
  <c r="G5018" i="1"/>
  <c r="O5018" i="1"/>
  <c r="G5019" i="1"/>
  <c r="O5019" i="1"/>
  <c r="G5020" i="1"/>
  <c r="O5020" i="1"/>
  <c r="G5021" i="1"/>
  <c r="O5021" i="1"/>
  <c r="G5022" i="1"/>
  <c r="O5022" i="1"/>
  <c r="G5023" i="1"/>
  <c r="O5023" i="1"/>
  <c r="G5024" i="1"/>
  <c r="O5024" i="1"/>
  <c r="G5025" i="1"/>
  <c r="O5025" i="1"/>
  <c r="G5026" i="1"/>
  <c r="O5026" i="1"/>
  <c r="G5027" i="1"/>
  <c r="O5027" i="1"/>
  <c r="G5028" i="1"/>
  <c r="O5028" i="1"/>
  <c r="G5029" i="1"/>
  <c r="O5029" i="1"/>
  <c r="G5030" i="1"/>
  <c r="O5030" i="1"/>
  <c r="G5031" i="1"/>
  <c r="O5031" i="1"/>
  <c r="G5032" i="1"/>
  <c r="O5032" i="1"/>
  <c r="G5033" i="1"/>
  <c r="O5033" i="1"/>
  <c r="G5034" i="1"/>
  <c r="O5034" i="1"/>
  <c r="G5035" i="1"/>
  <c r="O5035" i="1"/>
  <c r="G5036" i="1"/>
  <c r="O5036" i="1"/>
  <c r="G5037" i="1"/>
  <c r="O5037" i="1"/>
  <c r="G5038" i="1"/>
  <c r="O5038" i="1"/>
  <c r="G5039" i="1"/>
  <c r="O5039" i="1"/>
  <c r="G5040" i="1"/>
  <c r="O5040" i="1"/>
  <c r="G5041" i="1"/>
  <c r="O5041" i="1"/>
  <c r="G5042" i="1"/>
  <c r="O5042" i="1"/>
  <c r="G5043" i="1"/>
  <c r="O5043" i="1"/>
  <c r="G5044" i="1"/>
  <c r="O5044" i="1"/>
  <c r="G5045" i="1"/>
  <c r="O5045" i="1"/>
  <c r="G5046" i="1"/>
  <c r="O5046" i="1"/>
  <c r="G5047" i="1"/>
  <c r="O5047" i="1"/>
  <c r="G5048" i="1"/>
  <c r="O5048" i="1"/>
  <c r="G5049" i="1"/>
  <c r="O5049" i="1"/>
  <c r="G5050" i="1"/>
  <c r="O5050" i="1"/>
  <c r="G5051" i="1"/>
  <c r="O5051" i="1"/>
  <c r="G5052" i="1"/>
  <c r="O5052" i="1"/>
  <c r="G5053" i="1"/>
  <c r="O5053" i="1"/>
  <c r="G5054" i="1"/>
  <c r="O5054" i="1"/>
  <c r="G5055" i="1"/>
  <c r="O5055" i="1"/>
  <c r="G5056" i="1"/>
  <c r="O5056" i="1"/>
  <c r="G5057" i="1"/>
  <c r="O5057" i="1"/>
  <c r="G5058" i="1"/>
  <c r="O5058" i="1"/>
  <c r="G5059" i="1"/>
  <c r="O5059" i="1"/>
  <c r="G5060" i="1"/>
  <c r="O5060" i="1"/>
  <c r="G5061" i="1"/>
  <c r="O5061" i="1"/>
  <c r="G5062" i="1"/>
  <c r="O5062" i="1"/>
  <c r="G5063" i="1"/>
  <c r="O5063" i="1"/>
  <c r="G5064" i="1"/>
  <c r="O5064" i="1"/>
  <c r="G5065" i="1"/>
  <c r="O5065" i="1"/>
  <c r="G5066" i="1"/>
  <c r="O5066" i="1"/>
  <c r="G5067" i="1"/>
  <c r="O5067" i="1"/>
  <c r="G5068" i="1"/>
  <c r="O5068" i="1"/>
  <c r="G5069" i="1"/>
  <c r="O5069" i="1"/>
  <c r="G5070" i="1"/>
  <c r="O5070" i="1"/>
  <c r="G5071" i="1"/>
  <c r="O5071" i="1"/>
  <c r="G5072" i="1"/>
  <c r="O5072" i="1"/>
  <c r="G5073" i="1"/>
  <c r="O5073" i="1"/>
  <c r="G5074" i="1"/>
  <c r="O5074" i="1"/>
  <c r="G5075" i="1"/>
  <c r="O5075" i="1"/>
  <c r="G5076" i="1"/>
  <c r="O5076" i="1"/>
  <c r="G5077" i="1"/>
  <c r="O5077" i="1"/>
  <c r="G5078" i="1"/>
  <c r="O5078" i="1"/>
  <c r="G5079" i="1"/>
  <c r="O5079" i="1"/>
  <c r="G5080" i="1"/>
  <c r="O5080" i="1"/>
  <c r="G5081" i="1"/>
  <c r="O5081" i="1"/>
  <c r="G5082" i="1"/>
  <c r="O5082" i="1"/>
  <c r="G5083" i="1"/>
  <c r="O5083" i="1"/>
  <c r="G5084" i="1"/>
  <c r="O5084" i="1"/>
  <c r="G5085" i="1"/>
  <c r="O5085" i="1"/>
  <c r="G5086" i="1"/>
  <c r="O5086" i="1"/>
  <c r="G5087" i="1"/>
  <c r="O5087" i="1"/>
  <c r="G5088" i="1"/>
  <c r="O5088" i="1"/>
  <c r="G5089" i="1"/>
  <c r="O5089" i="1"/>
  <c r="G5090" i="1"/>
  <c r="O5090" i="1"/>
  <c r="G5091" i="1"/>
  <c r="O5091" i="1"/>
  <c r="G5092" i="1"/>
  <c r="O5092" i="1"/>
  <c r="G5093" i="1"/>
  <c r="O5093" i="1"/>
  <c r="G5094" i="1"/>
  <c r="O5094" i="1"/>
  <c r="O5095" i="1"/>
  <c r="O5096" i="1"/>
  <c r="O5097" i="1"/>
  <c r="O5098" i="1"/>
  <c r="O5099" i="1"/>
  <c r="O5100" i="1"/>
  <c r="O5101" i="1"/>
  <c r="O5102" i="1"/>
  <c r="O5103" i="1"/>
  <c r="O5104" i="1"/>
  <c r="O5110" i="1"/>
  <c r="F5111" i="1"/>
  <c r="G5111" i="1" s="1"/>
  <c r="O5111" i="1"/>
  <c r="F5112" i="1"/>
  <c r="G5112" i="1" s="1"/>
  <c r="O5112" i="1"/>
  <c r="F5113" i="1"/>
  <c r="G5113" i="1" s="1"/>
  <c r="O5113" i="1"/>
  <c r="F5114" i="1"/>
  <c r="G5114" i="1" s="1"/>
  <c r="O5114" i="1"/>
  <c r="F5115" i="1"/>
  <c r="G5115" i="1" s="1"/>
  <c r="O5115" i="1"/>
  <c r="F5116" i="1"/>
  <c r="G5116" i="1" s="1"/>
  <c r="O5116" i="1"/>
  <c r="F5117" i="1"/>
  <c r="G5117" i="1" s="1"/>
  <c r="O5117" i="1"/>
  <c r="F5118" i="1"/>
  <c r="G5118" i="1" s="1"/>
  <c r="O5118" i="1"/>
  <c r="F5119" i="1"/>
  <c r="G5119" i="1" s="1"/>
  <c r="O5119" i="1"/>
  <c r="F5120" i="1"/>
  <c r="G5120" i="1" s="1"/>
  <c r="O5120" i="1"/>
  <c r="F5121" i="1"/>
  <c r="G5121" i="1" s="1"/>
  <c r="O5121" i="1"/>
  <c r="F5122" i="1"/>
  <c r="G5122" i="1" s="1"/>
  <c r="O5122" i="1"/>
  <c r="F5123" i="1"/>
  <c r="G5123" i="1" s="1"/>
  <c r="O5123" i="1"/>
  <c r="F5124" i="1"/>
  <c r="G5124" i="1" s="1"/>
  <c r="O5124" i="1"/>
  <c r="F5125" i="1"/>
  <c r="G5125" i="1" s="1"/>
  <c r="O5125" i="1"/>
  <c r="F5126" i="1"/>
  <c r="G5126" i="1" s="1"/>
  <c r="O5126" i="1"/>
  <c r="F5127" i="1"/>
  <c r="G5127" i="1" s="1"/>
  <c r="O5127" i="1"/>
  <c r="F5128" i="1"/>
  <c r="G5128" i="1" s="1"/>
  <c r="O5128" i="1"/>
  <c r="F5129" i="1"/>
  <c r="G5129" i="1" s="1"/>
  <c r="O5129" i="1"/>
  <c r="F5130" i="1"/>
  <c r="G5130" i="1" s="1"/>
  <c r="O5130" i="1"/>
  <c r="F5131" i="1"/>
  <c r="G5131" i="1" s="1"/>
  <c r="O5131" i="1"/>
  <c r="F5132" i="1"/>
  <c r="G5132" i="1" s="1"/>
  <c r="O5132" i="1"/>
  <c r="F5133" i="1"/>
  <c r="G5133" i="1" s="1"/>
  <c r="O5133" i="1"/>
  <c r="F5134" i="1"/>
  <c r="G5134" i="1" s="1"/>
  <c r="O5134" i="1"/>
  <c r="F5135" i="1"/>
  <c r="G5135" i="1" s="1"/>
  <c r="O5135" i="1"/>
  <c r="F5136" i="1"/>
  <c r="G5136" i="1" s="1"/>
  <c r="O5136" i="1"/>
  <c r="F5137" i="1"/>
  <c r="G5137" i="1" s="1"/>
  <c r="O5137" i="1"/>
  <c r="F5138" i="1"/>
  <c r="G5138" i="1" s="1"/>
  <c r="O5138" i="1"/>
  <c r="F5139" i="1"/>
  <c r="G5139" i="1" s="1"/>
  <c r="O5139" i="1"/>
  <c r="F5140" i="1"/>
  <c r="G5140" i="1" s="1"/>
  <c r="O5140" i="1"/>
  <c r="F5141" i="1"/>
  <c r="G5141" i="1" s="1"/>
  <c r="O5141" i="1"/>
  <c r="F5142" i="1"/>
  <c r="G5142" i="1" s="1"/>
  <c r="O5142" i="1"/>
  <c r="F5143" i="1"/>
  <c r="G5143" i="1" s="1"/>
  <c r="O5143" i="1"/>
  <c r="F5144" i="1"/>
  <c r="G5144" i="1" s="1"/>
  <c r="O5144" i="1"/>
  <c r="F5145" i="1"/>
  <c r="G5145" i="1" s="1"/>
  <c r="O5145" i="1"/>
  <c r="F5146" i="1"/>
  <c r="G5146" i="1" s="1"/>
  <c r="O5146" i="1"/>
  <c r="F5147" i="1"/>
  <c r="G5147" i="1" s="1"/>
  <c r="O5147" i="1"/>
  <c r="F5148" i="1"/>
  <c r="G5148" i="1" s="1"/>
  <c r="O5148" i="1"/>
  <c r="F5149" i="1"/>
  <c r="G5149" i="1" s="1"/>
  <c r="O5149" i="1"/>
  <c r="F5150" i="1"/>
  <c r="G5150" i="1" s="1"/>
  <c r="O5150" i="1"/>
  <c r="F5151" i="1"/>
  <c r="G5151" i="1" s="1"/>
  <c r="O5151" i="1"/>
  <c r="F5152" i="1"/>
  <c r="G5152" i="1" s="1"/>
  <c r="O5152" i="1"/>
  <c r="F5153" i="1"/>
  <c r="G5153" i="1" s="1"/>
  <c r="O5153" i="1"/>
  <c r="F5154" i="1"/>
  <c r="G5154" i="1" s="1"/>
  <c r="O5154" i="1"/>
  <c r="F5155" i="1"/>
  <c r="G5155" i="1" s="1"/>
  <c r="O5155" i="1"/>
  <c r="F5156" i="1"/>
  <c r="G5156" i="1" s="1"/>
  <c r="O5156" i="1"/>
  <c r="F5157" i="1"/>
  <c r="G5157" i="1" s="1"/>
  <c r="O5157" i="1"/>
  <c r="F5158" i="1"/>
  <c r="G5158" i="1" s="1"/>
  <c r="O5158" i="1"/>
  <c r="F5159" i="1"/>
  <c r="G5159" i="1" s="1"/>
  <c r="O5159" i="1"/>
  <c r="F5160" i="1"/>
  <c r="G5160" i="1" s="1"/>
  <c r="O5160" i="1"/>
  <c r="F5161" i="1"/>
  <c r="G5161" i="1" s="1"/>
  <c r="O5161" i="1"/>
  <c r="F5162" i="1"/>
  <c r="G5162" i="1" s="1"/>
  <c r="O5162" i="1"/>
  <c r="F5163" i="1"/>
  <c r="G5163" i="1" s="1"/>
  <c r="O5163" i="1"/>
  <c r="F5164" i="1"/>
  <c r="G5164" i="1" s="1"/>
  <c r="O5164" i="1"/>
  <c r="F5165" i="1"/>
  <c r="G5165" i="1" s="1"/>
  <c r="O5165" i="1"/>
  <c r="F5166" i="1"/>
  <c r="G5166" i="1" s="1"/>
  <c r="O5166" i="1"/>
  <c r="F5167" i="1"/>
  <c r="G5167" i="1" s="1"/>
  <c r="O5167" i="1"/>
  <c r="F5168" i="1"/>
  <c r="G5168" i="1" s="1"/>
  <c r="O5168" i="1"/>
  <c r="G5191" i="1"/>
  <c r="O5191" i="1"/>
  <c r="G5192" i="1"/>
  <c r="O5192" i="1"/>
  <c r="G5193" i="1"/>
  <c r="O5193" i="1"/>
  <c r="G5194" i="1"/>
  <c r="O5194" i="1"/>
  <c r="G5195" i="1"/>
  <c r="O5195" i="1"/>
  <c r="G5196" i="1"/>
  <c r="O5196" i="1"/>
  <c r="G5197" i="1"/>
  <c r="O5197" i="1"/>
  <c r="G5198" i="1"/>
  <c r="O5198" i="1"/>
  <c r="G5199" i="1"/>
  <c r="O5199" i="1"/>
  <c r="G5200" i="1"/>
  <c r="O5200" i="1"/>
  <c r="G5201" i="1"/>
  <c r="O5201" i="1"/>
  <c r="G5202" i="1"/>
  <c r="O5202" i="1"/>
  <c r="G5203" i="1"/>
  <c r="O5203" i="1"/>
  <c r="G5204" i="1"/>
  <c r="O5204" i="1"/>
  <c r="G5205" i="1"/>
  <c r="O5205" i="1"/>
  <c r="G5206" i="1"/>
  <c r="O5206" i="1"/>
  <c r="G5207" i="1"/>
  <c r="O5207" i="1"/>
  <c r="G5208" i="1"/>
  <c r="O5208" i="1"/>
  <c r="G5209" i="1"/>
  <c r="O5209" i="1"/>
  <c r="G5210" i="1"/>
  <c r="O5210" i="1"/>
  <c r="G5211" i="1"/>
  <c r="O5211" i="1"/>
  <c r="G5212" i="1"/>
  <c r="O5212" i="1"/>
  <c r="G5213" i="1"/>
  <c r="O5213" i="1"/>
  <c r="G5214" i="1"/>
  <c r="O5214" i="1"/>
  <c r="G5215" i="1"/>
  <c r="O5215" i="1"/>
  <c r="G5216" i="1"/>
  <c r="O5216" i="1"/>
  <c r="G5217" i="1"/>
  <c r="O5217" i="1"/>
  <c r="G5218" i="1"/>
  <c r="O5218" i="1"/>
  <c r="G5219" i="1"/>
  <c r="O5219" i="1"/>
  <c r="G5220" i="1"/>
  <c r="O5220" i="1"/>
  <c r="G5221" i="1"/>
  <c r="O5221" i="1"/>
  <c r="G5222" i="1"/>
  <c r="O5222" i="1"/>
  <c r="G5223" i="1"/>
  <c r="O5223" i="1"/>
  <c r="G5224" i="1"/>
  <c r="O5224" i="1"/>
  <c r="G5225" i="1"/>
  <c r="O5225" i="1"/>
  <c r="G5226" i="1"/>
  <c r="O5226" i="1"/>
  <c r="G5227" i="1"/>
  <c r="O5227" i="1"/>
  <c r="G5228" i="1"/>
  <c r="O5228" i="1"/>
  <c r="G5229" i="1"/>
  <c r="O5229" i="1"/>
  <c r="G5230" i="1"/>
  <c r="O5230" i="1"/>
  <c r="G5231" i="1"/>
  <c r="O5231" i="1"/>
  <c r="G5232" i="1"/>
  <c r="O5232" i="1"/>
  <c r="G5233" i="1"/>
  <c r="O5233" i="1"/>
  <c r="G5234" i="1"/>
  <c r="O5234" i="1"/>
  <c r="G5235" i="1"/>
  <c r="O5235" i="1"/>
  <c r="G5236" i="1"/>
  <c r="O5236" i="1"/>
  <c r="G5237" i="1"/>
  <c r="O5237" i="1"/>
  <c r="G5238" i="1"/>
  <c r="O5238" i="1"/>
  <c r="G5239" i="1"/>
  <c r="O5239" i="1"/>
  <c r="G5240" i="1"/>
  <c r="O5240" i="1"/>
  <c r="G5241" i="1"/>
  <c r="O5241" i="1"/>
  <c r="G5242" i="1"/>
  <c r="O5242" i="1"/>
  <c r="G5243" i="1"/>
  <c r="O5243" i="1"/>
  <c r="G5244" i="1"/>
  <c r="O5244" i="1"/>
  <c r="G5245" i="1"/>
  <c r="O5245" i="1"/>
  <c r="G5246" i="1"/>
  <c r="O5246" i="1"/>
  <c r="G5247" i="1"/>
  <c r="O5247" i="1"/>
  <c r="G5248" i="1"/>
  <c r="O5248" i="1"/>
  <c r="G5249" i="1"/>
  <c r="O5249" i="1"/>
  <c r="G5250" i="1"/>
  <c r="O5250" i="1"/>
  <c r="G5251" i="1"/>
  <c r="O5251" i="1"/>
  <c r="G5252" i="1"/>
  <c r="O5252" i="1"/>
  <c r="G5253" i="1"/>
  <c r="O5253" i="1"/>
  <c r="G5254" i="1"/>
  <c r="O5254" i="1"/>
  <c r="G5255" i="1"/>
  <c r="O5255" i="1"/>
  <c r="G5256" i="1"/>
  <c r="O5256" i="1"/>
  <c r="G5257" i="1"/>
  <c r="O5257" i="1"/>
  <c r="G5258" i="1"/>
  <c r="O5258" i="1"/>
  <c r="G5259" i="1"/>
  <c r="O5259" i="1"/>
  <c r="G5260" i="1"/>
  <c r="O5260" i="1"/>
  <c r="G5261" i="1"/>
  <c r="O5261" i="1"/>
  <c r="G5262" i="1"/>
  <c r="O5262" i="1"/>
  <c r="G5263" i="1"/>
  <c r="O5263" i="1"/>
  <c r="G5264" i="1"/>
  <c r="O5264" i="1"/>
  <c r="G5265" i="1"/>
  <c r="O5265" i="1"/>
  <c r="G5266" i="1"/>
  <c r="O5266" i="1"/>
  <c r="G5267" i="1"/>
  <c r="O5267" i="1"/>
  <c r="G5268" i="1"/>
  <c r="O5268" i="1"/>
  <c r="G5269" i="1"/>
  <c r="O5269" i="1"/>
  <c r="G5270" i="1"/>
  <c r="O5270" i="1"/>
  <c r="G5271" i="1"/>
  <c r="O5271" i="1"/>
  <c r="G5272" i="1"/>
  <c r="O5272" i="1"/>
  <c r="G5273" i="1"/>
  <c r="O5273" i="1"/>
  <c r="G5274" i="1"/>
  <c r="O5274" i="1"/>
  <c r="G5275" i="1"/>
  <c r="O5275" i="1"/>
  <c r="G5276" i="1"/>
  <c r="O5276" i="1"/>
  <c r="G5277" i="1"/>
  <c r="O5277" i="1"/>
  <c r="G5278" i="1"/>
  <c r="O5278" i="1"/>
  <c r="G5279" i="1"/>
  <c r="O5279" i="1"/>
  <c r="G5280" i="1"/>
  <c r="O5280" i="1"/>
  <c r="G5281" i="1"/>
  <c r="O5281" i="1"/>
  <c r="G5282" i="1"/>
  <c r="O5282" i="1"/>
  <c r="G5283" i="1"/>
  <c r="O5283" i="1"/>
  <c r="G5284" i="1"/>
  <c r="O5284" i="1"/>
  <c r="G5285" i="1"/>
  <c r="O5285" i="1"/>
  <c r="G5286" i="1"/>
  <c r="O5286" i="1"/>
  <c r="G5287" i="1"/>
  <c r="O5287" i="1"/>
  <c r="G5288" i="1"/>
  <c r="O5288" i="1"/>
  <c r="G5289" i="1"/>
  <c r="O5289" i="1"/>
  <c r="G5290" i="1"/>
  <c r="O5290" i="1"/>
  <c r="G5291" i="1"/>
  <c r="O5291" i="1"/>
  <c r="G5292" i="1"/>
  <c r="O5292" i="1"/>
  <c r="G5293"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G5380" i="1"/>
  <c r="O5380" i="1"/>
  <c r="G5381" i="1"/>
  <c r="O5381" i="1"/>
  <c r="G5382" i="1"/>
  <c r="O5382" i="1"/>
  <c r="G5383" i="1"/>
  <c r="O5383" i="1"/>
  <c r="G5384" i="1"/>
  <c r="O5384" i="1"/>
  <c r="G5385" i="1"/>
  <c r="O5385" i="1"/>
  <c r="G5386" i="1"/>
  <c r="O5386" i="1"/>
  <c r="G5387" i="1"/>
  <c r="O5387" i="1"/>
  <c r="G5388" i="1"/>
  <c r="O5388" i="1"/>
  <c r="G5389" i="1"/>
  <c r="O5389" i="1"/>
  <c r="G5390" i="1"/>
  <c r="O5390" i="1"/>
  <c r="G5391" i="1"/>
  <c r="O5391" i="1"/>
  <c r="G5392" i="1"/>
  <c r="O5392" i="1"/>
  <c r="G5393" i="1"/>
  <c r="O5393" i="1"/>
  <c r="G5394" i="1"/>
  <c r="O5394" i="1"/>
  <c r="G5395" i="1"/>
  <c r="O5395" i="1"/>
  <c r="G5396" i="1"/>
  <c r="O5396" i="1"/>
  <c r="G5397" i="1"/>
  <c r="O5397" i="1"/>
  <c r="G5398" i="1"/>
  <c r="O5398" i="1"/>
  <c r="G5399" i="1"/>
  <c r="O5399" i="1"/>
  <c r="G5400" i="1"/>
  <c r="O5400" i="1"/>
  <c r="G5401" i="1"/>
  <c r="O5401" i="1"/>
  <c r="G5402" i="1"/>
  <c r="O5402" i="1"/>
  <c r="G5403" i="1"/>
  <c r="O5403" i="1"/>
  <c r="G5404" i="1"/>
  <c r="O5404" i="1"/>
  <c r="G5405" i="1"/>
  <c r="O5405" i="1"/>
  <c r="G5406" i="1"/>
  <c r="O5406" i="1"/>
  <c r="G5407" i="1"/>
  <c r="O5407" i="1"/>
  <c r="G5408" i="1"/>
  <c r="O5408" i="1"/>
  <c r="G5409" i="1"/>
  <c r="O5409" i="1"/>
  <c r="G5410" i="1"/>
  <c r="O5410" i="1"/>
  <c r="G5411" i="1"/>
  <c r="O5411" i="1"/>
  <c r="G5412" i="1"/>
  <c r="O5412" i="1"/>
  <c r="G5413" i="1"/>
  <c r="O5413" i="1"/>
  <c r="G5414" i="1"/>
  <c r="O5414" i="1"/>
  <c r="G5415" i="1"/>
  <c r="O5415" i="1"/>
  <c r="G5416" i="1"/>
  <c r="O5416" i="1"/>
  <c r="G5417" i="1"/>
  <c r="O5417" i="1"/>
  <c r="G5418" i="1"/>
  <c r="O5418" i="1"/>
  <c r="G5419" i="1"/>
  <c r="O5419" i="1"/>
  <c r="G5420" i="1"/>
  <c r="O5420" i="1"/>
  <c r="G5421" i="1"/>
  <c r="O5421" i="1"/>
  <c r="G5422" i="1"/>
  <c r="O5422" i="1"/>
  <c r="G5423" i="1"/>
  <c r="O5423" i="1"/>
  <c r="G5424" i="1"/>
  <c r="O5424" i="1"/>
  <c r="G5425" i="1"/>
  <c r="O5425" i="1"/>
  <c r="G5426" i="1"/>
  <c r="O5426" i="1"/>
  <c r="G5427" i="1"/>
  <c r="O5427" i="1"/>
  <c r="G5428" i="1"/>
  <c r="O5428" i="1"/>
  <c r="G5429" i="1"/>
  <c r="O5429" i="1"/>
  <c r="G5430" i="1"/>
  <c r="O5430" i="1"/>
  <c r="G5431" i="1"/>
  <c r="O5431" i="1"/>
  <c r="G5432" i="1"/>
  <c r="O5432" i="1"/>
  <c r="G5433" i="1"/>
  <c r="O5433" i="1"/>
  <c r="G5434" i="1"/>
  <c r="O5434" i="1"/>
  <c r="G5435" i="1"/>
  <c r="O5435" i="1"/>
  <c r="G5436" i="1"/>
  <c r="O5436" i="1"/>
  <c r="G5437" i="1"/>
  <c r="O5437" i="1"/>
  <c r="G5438" i="1"/>
  <c r="O5438" i="1"/>
  <c r="G5439" i="1"/>
  <c r="O5439" i="1"/>
  <c r="G5440" i="1"/>
  <c r="O5440" i="1"/>
  <c r="G5441" i="1"/>
  <c r="O5441" i="1"/>
  <c r="G5442" i="1"/>
  <c r="O5442" i="1"/>
  <c r="G5443" i="1"/>
  <c r="O5443" i="1"/>
  <c r="G5444" i="1"/>
  <c r="O5444" i="1"/>
  <c r="G5445" i="1"/>
  <c r="O5445" i="1"/>
  <c r="G5446" i="1"/>
  <c r="O5446" i="1"/>
  <c r="G5447" i="1"/>
  <c r="O5447" i="1"/>
  <c r="G5448" i="1"/>
  <c r="O5448" i="1"/>
  <c r="G5449" i="1"/>
  <c r="O5449" i="1"/>
  <c r="G5450" i="1"/>
  <c r="O5450" i="1"/>
  <c r="G5451" i="1"/>
  <c r="O5451" i="1"/>
  <c r="G5452" i="1"/>
  <c r="O5452" i="1"/>
  <c r="G5453" i="1"/>
  <c r="O5453" i="1"/>
  <c r="G5454" i="1"/>
  <c r="O5454" i="1"/>
  <c r="G5455" i="1"/>
  <c r="O5455" i="1"/>
  <c r="G5456" i="1"/>
  <c r="O5456" i="1"/>
  <c r="G5457" i="1"/>
  <c r="O5457" i="1"/>
  <c r="G5458" i="1"/>
  <c r="O5458" i="1"/>
  <c r="G5459" i="1"/>
  <c r="O5459" i="1"/>
  <c r="G5460" i="1"/>
  <c r="O5460" i="1"/>
  <c r="G5461" i="1"/>
  <c r="O5461" i="1"/>
  <c r="G5462" i="1"/>
  <c r="O5462" i="1"/>
  <c r="G5463" i="1"/>
  <c r="O5463" i="1"/>
  <c r="G5464" i="1"/>
  <c r="O5464" i="1"/>
  <c r="G5465" i="1"/>
  <c r="O5465" i="1"/>
  <c r="G5466" i="1"/>
  <c r="O5466" i="1"/>
  <c r="G5467" i="1"/>
  <c r="O5467" i="1"/>
  <c r="G5468" i="1"/>
  <c r="O5468" i="1"/>
  <c r="G5469" i="1"/>
  <c r="O5469" i="1"/>
  <c r="G5470" i="1"/>
  <c r="O5470" i="1"/>
  <c r="G5471" i="1"/>
  <c r="O5471" i="1"/>
  <c r="G5472" i="1"/>
  <c r="O5472" i="1"/>
  <c r="G5473" i="1"/>
  <c r="O5473" i="1"/>
  <c r="G5474" i="1"/>
  <c r="O5474" i="1"/>
  <c r="G5475" i="1"/>
  <c r="O5475" i="1"/>
  <c r="G5476" i="1"/>
  <c r="O5476" i="1"/>
  <c r="G5477" i="1"/>
  <c r="O5477" i="1"/>
  <c r="G5478" i="1"/>
  <c r="O5478" i="1"/>
  <c r="G5479" i="1"/>
  <c r="O5479" i="1"/>
  <c r="G5480" i="1"/>
  <c r="O5480" i="1"/>
  <c r="G5481" i="1"/>
  <c r="O5481" i="1"/>
  <c r="G5482" i="1"/>
  <c r="O5482" i="1"/>
  <c r="G5483" i="1"/>
  <c r="O5483" i="1"/>
  <c r="G5484" i="1"/>
  <c r="O5484" i="1"/>
  <c r="G5485" i="1"/>
  <c r="O5485" i="1"/>
  <c r="G5486" i="1"/>
  <c r="O5486" i="1"/>
  <c r="G5487" i="1"/>
  <c r="O5487" i="1"/>
  <c r="G5488" i="1"/>
  <c r="O5488" i="1"/>
  <c r="G5489" i="1"/>
  <c r="O5489" i="1"/>
  <c r="G5490" i="1"/>
  <c r="O5490" i="1"/>
  <c r="G5491" i="1"/>
  <c r="O5491" i="1"/>
  <c r="G5492" i="1"/>
  <c r="O5492" i="1"/>
  <c r="G5493" i="1"/>
  <c r="O5493" i="1"/>
  <c r="G5494" i="1"/>
  <c r="O5494" i="1"/>
  <c r="G5495" i="1"/>
  <c r="O5495" i="1"/>
  <c r="G5496" i="1"/>
  <c r="O5496" i="1"/>
  <c r="G5497" i="1"/>
  <c r="O5497" i="1"/>
  <c r="G5498" i="1"/>
  <c r="O5498" i="1"/>
  <c r="G5499" i="1"/>
  <c r="O5499" i="1"/>
  <c r="G5500" i="1"/>
  <c r="O5500" i="1"/>
  <c r="G5501" i="1"/>
  <c r="O5501" i="1"/>
  <c r="G5502" i="1"/>
  <c r="O5502" i="1"/>
  <c r="G5503" i="1"/>
  <c r="O5503" i="1"/>
  <c r="G5504" i="1"/>
  <c r="O5504" i="1"/>
  <c r="F5505" i="1"/>
  <c r="G5505" i="1" s="1"/>
  <c r="O5505" i="1"/>
  <c r="F5506" i="1"/>
  <c r="G5506" i="1" s="1"/>
  <c r="O5506" i="1"/>
  <c r="F5507" i="1"/>
  <c r="G5507" i="1" s="1"/>
  <c r="O5507" i="1"/>
  <c r="F5508" i="1"/>
  <c r="G5508" i="1" s="1"/>
  <c r="O5508" i="1"/>
  <c r="F5509" i="1"/>
  <c r="G5509" i="1" s="1"/>
  <c r="O5509" i="1"/>
  <c r="F5510" i="1"/>
  <c r="G5510" i="1" s="1"/>
  <c r="O5510" i="1"/>
  <c r="F5511" i="1"/>
  <c r="G5511" i="1" s="1"/>
  <c r="O5511" i="1"/>
  <c r="F5512" i="1"/>
  <c r="G5512" i="1" s="1"/>
  <c r="O5512" i="1"/>
  <c r="F5513" i="1"/>
  <c r="G5513" i="1" s="1"/>
  <c r="O5513" i="1"/>
  <c r="F5514" i="1"/>
  <c r="G5514" i="1" s="1"/>
  <c r="O5514" i="1"/>
  <c r="F5515" i="1"/>
  <c r="G5515" i="1" s="1"/>
  <c r="O5515" i="1"/>
  <c r="F5516" i="1"/>
  <c r="G5516" i="1" s="1"/>
  <c r="O5516" i="1"/>
  <c r="F5517" i="1"/>
  <c r="G5517" i="1" s="1"/>
  <c r="O5517" i="1"/>
  <c r="F5518" i="1"/>
  <c r="G5518" i="1" s="1"/>
  <c r="O5518" i="1"/>
  <c r="F5519" i="1"/>
  <c r="G5519" i="1" s="1"/>
  <c r="O5519" i="1"/>
  <c r="F5520" i="1"/>
  <c r="G5520" i="1" s="1"/>
  <c r="O5520" i="1"/>
  <c r="F5521" i="1"/>
  <c r="G5521" i="1" s="1"/>
  <c r="O5521" i="1"/>
  <c r="F5522" i="1"/>
  <c r="G5522" i="1" s="1"/>
  <c r="O5522" i="1"/>
  <c r="F5523" i="1"/>
  <c r="G5523" i="1" s="1"/>
  <c r="O5523" i="1"/>
  <c r="F5524" i="1"/>
  <c r="G5524" i="1" s="1"/>
  <c r="O5524" i="1"/>
  <c r="F5525" i="1"/>
  <c r="G5525" i="1" s="1"/>
  <c r="O5525" i="1"/>
  <c r="F5526" i="1"/>
  <c r="G5526" i="1" s="1"/>
  <c r="O5526" i="1"/>
  <c r="F5527" i="1"/>
  <c r="G5527" i="1" s="1"/>
  <c r="O5527" i="1"/>
  <c r="F5528" i="1"/>
  <c r="G5528" i="1" s="1"/>
  <c r="O5528" i="1"/>
  <c r="F5529" i="1"/>
  <c r="G5529" i="1" s="1"/>
  <c r="O5529" i="1"/>
  <c r="F5530" i="1"/>
  <c r="G5530" i="1" s="1"/>
  <c r="O5530" i="1"/>
  <c r="F5531" i="1"/>
  <c r="G5531" i="1" s="1"/>
  <c r="O5531" i="1"/>
  <c r="F5532" i="1"/>
  <c r="G5532" i="1" s="1"/>
  <c r="O5532" i="1"/>
  <c r="F5533" i="1"/>
  <c r="G5533" i="1" s="1"/>
  <c r="O5533" i="1"/>
  <c r="F5534" i="1"/>
  <c r="G5534" i="1" s="1"/>
  <c r="O5534" i="1"/>
  <c r="F5535" i="1"/>
  <c r="G5535" i="1" s="1"/>
  <c r="O5535" i="1"/>
  <c r="F5536" i="1"/>
  <c r="G5536" i="1" s="1"/>
  <c r="O5536" i="1"/>
  <c r="F5537" i="1"/>
  <c r="G5537" i="1" s="1"/>
  <c r="O5537" i="1"/>
  <c r="F5538" i="1"/>
  <c r="G5538" i="1" s="1"/>
  <c r="O5538" i="1"/>
  <c r="F5539" i="1"/>
  <c r="G5539" i="1" s="1"/>
  <c r="O5539" i="1"/>
  <c r="F5540" i="1"/>
  <c r="G5540" i="1" s="1"/>
  <c r="O5540" i="1"/>
  <c r="F5541" i="1"/>
  <c r="G5541" i="1" s="1"/>
  <c r="O5541" i="1"/>
  <c r="F5542" i="1"/>
  <c r="G5542" i="1" s="1"/>
  <c r="O5542" i="1"/>
  <c r="F5543" i="1"/>
  <c r="G5543" i="1" s="1"/>
  <c r="O5543" i="1"/>
  <c r="F5544" i="1"/>
  <c r="G5544" i="1" s="1"/>
  <c r="O5544" i="1"/>
  <c r="F5545" i="1"/>
  <c r="G5545" i="1" s="1"/>
  <c r="O5545" i="1"/>
  <c r="F5546" i="1"/>
  <c r="G5546" i="1" s="1"/>
  <c r="O5546" i="1"/>
  <c r="F5547" i="1"/>
  <c r="G5547" i="1" s="1"/>
  <c r="O5547" i="1"/>
  <c r="F5548" i="1"/>
  <c r="G5548" i="1" s="1"/>
  <c r="O5548" i="1"/>
  <c r="F5549" i="1"/>
  <c r="G5549" i="1" s="1"/>
  <c r="O5549" i="1"/>
  <c r="F5550" i="1"/>
  <c r="G5550" i="1" s="1"/>
  <c r="O5550" i="1"/>
  <c r="F5551" i="1"/>
  <c r="G5551" i="1" s="1"/>
  <c r="O5551" i="1"/>
  <c r="F5552" i="1"/>
  <c r="G5552" i="1" s="1"/>
  <c r="O5552" i="1"/>
  <c r="F5553" i="1"/>
  <c r="G5553" i="1" s="1"/>
  <c r="O5553" i="1"/>
  <c r="F5554" i="1"/>
  <c r="G5554" i="1" s="1"/>
  <c r="O5554" i="1"/>
  <c r="F5555" i="1"/>
  <c r="G5555" i="1" s="1"/>
  <c r="O5555" i="1"/>
  <c r="F5556" i="1"/>
  <c r="G5556" i="1" s="1"/>
  <c r="O5556" i="1"/>
  <c r="F5557" i="1"/>
  <c r="G5557" i="1" s="1"/>
  <c r="O5557" i="1"/>
  <c r="F5558" i="1"/>
  <c r="G5558" i="1" s="1"/>
  <c r="O5558" i="1"/>
  <c r="F5559" i="1"/>
  <c r="G5559" i="1" s="1"/>
  <c r="O5559" i="1"/>
  <c r="F5560" i="1"/>
  <c r="G5560" i="1" s="1"/>
  <c r="O5560" i="1"/>
  <c r="F5561" i="1"/>
  <c r="G5561" i="1" s="1"/>
  <c r="O5561" i="1"/>
  <c r="F5562" i="1"/>
  <c r="G5562" i="1" s="1"/>
  <c r="O5562" i="1"/>
  <c r="F5563" i="1"/>
  <c r="G5563" i="1" s="1"/>
  <c r="O5563" i="1"/>
  <c r="F5564" i="1"/>
  <c r="G5564" i="1" s="1"/>
  <c r="O5564" i="1"/>
  <c r="F5565" i="1"/>
  <c r="G5565" i="1" s="1"/>
  <c r="O5565" i="1"/>
  <c r="F5566" i="1"/>
  <c r="G5566" i="1" s="1"/>
  <c r="O5566" i="1"/>
  <c r="F5567" i="1"/>
  <c r="G5567" i="1" s="1"/>
  <c r="O5567" i="1"/>
  <c r="F5568" i="1"/>
  <c r="G5568" i="1" s="1"/>
  <c r="O5568" i="1"/>
  <c r="F5569" i="1"/>
  <c r="G5569" i="1" s="1"/>
  <c r="O5569" i="1"/>
  <c r="F5570" i="1"/>
  <c r="G5570" i="1" s="1"/>
  <c r="O5570" i="1"/>
  <c r="F5571" i="1"/>
  <c r="G5571" i="1" s="1"/>
  <c r="O5571" i="1"/>
  <c r="F5572" i="1"/>
  <c r="G5572" i="1" s="1"/>
  <c r="O5572" i="1"/>
  <c r="F5573" i="1"/>
  <c r="G5573" i="1" s="1"/>
  <c r="O5573" i="1"/>
  <c r="F5574" i="1"/>
  <c r="G5574" i="1" s="1"/>
  <c r="O5574" i="1"/>
  <c r="F5575" i="1"/>
  <c r="G5575" i="1" s="1"/>
  <c r="O5575" i="1"/>
  <c r="G5579" i="1"/>
  <c r="O5579" i="1"/>
  <c r="G5580" i="1"/>
  <c r="O5580" i="1"/>
  <c r="G5581" i="1"/>
  <c r="O5581" i="1"/>
  <c r="G5582" i="1"/>
  <c r="O5582" i="1"/>
  <c r="G5583" i="1"/>
  <c r="O5583" i="1"/>
  <c r="G5584" i="1"/>
  <c r="O5584" i="1"/>
  <c r="G5585" i="1"/>
  <c r="O5585" i="1"/>
  <c r="G5586" i="1"/>
  <c r="O5586" i="1"/>
  <c r="G5587" i="1"/>
  <c r="O5587" i="1"/>
  <c r="G5588" i="1"/>
  <c r="O5588" i="1"/>
  <c r="G5589" i="1"/>
  <c r="O5589" i="1"/>
  <c r="G5590" i="1"/>
  <c r="O5590" i="1"/>
  <c r="G5591" i="1"/>
  <c r="O5591" i="1"/>
  <c r="G5592" i="1"/>
  <c r="O5592" i="1"/>
  <c r="G5593" i="1"/>
  <c r="O5593" i="1"/>
  <c r="G5594" i="1"/>
  <c r="O5594" i="1"/>
  <c r="G5595" i="1"/>
  <c r="O5595" i="1"/>
  <c r="G5596" i="1"/>
  <c r="O5596" i="1"/>
  <c r="G5597" i="1"/>
  <c r="O5597" i="1"/>
  <c r="G5598" i="1"/>
  <c r="O5598" i="1"/>
  <c r="G5599" i="1"/>
  <c r="O5599" i="1"/>
  <c r="G5600" i="1"/>
  <c r="O5600" i="1"/>
  <c r="G5601" i="1"/>
  <c r="O5601" i="1"/>
  <c r="G5602" i="1"/>
  <c r="O5602" i="1"/>
  <c r="G5603" i="1"/>
  <c r="O5603" i="1"/>
  <c r="G5604" i="1"/>
  <c r="O5604" i="1"/>
  <c r="G5605" i="1"/>
  <c r="O5605" i="1"/>
  <c r="G5606" i="1"/>
  <c r="O5606" i="1"/>
  <c r="G5607" i="1"/>
  <c r="O5607" i="1"/>
  <c r="G5608" i="1"/>
  <c r="O5608" i="1"/>
  <c r="G5609" i="1"/>
  <c r="O5609" i="1"/>
  <c r="G5610" i="1"/>
  <c r="O5610" i="1"/>
  <c r="G5611" i="1"/>
  <c r="O5611" i="1"/>
  <c r="G5612" i="1"/>
  <c r="O5612" i="1"/>
  <c r="G5613" i="1"/>
  <c r="O5613" i="1"/>
  <c r="G5614" i="1"/>
  <c r="O5614" i="1"/>
  <c r="G5615" i="1"/>
  <c r="O5615" i="1"/>
  <c r="G5616" i="1"/>
  <c r="O5616" i="1"/>
  <c r="G5617" i="1"/>
  <c r="O5617" i="1"/>
  <c r="G5618" i="1"/>
  <c r="O5618" i="1"/>
  <c r="G5619" i="1"/>
  <c r="O5619" i="1"/>
  <c r="G5620" i="1"/>
  <c r="O5620" i="1"/>
  <c r="G5621" i="1"/>
  <c r="O5621" i="1"/>
  <c r="G5622" i="1"/>
  <c r="O5622" i="1"/>
  <c r="G5623" i="1"/>
  <c r="O5623" i="1"/>
  <c r="G5624" i="1"/>
  <c r="O5624" i="1"/>
  <c r="G5625" i="1"/>
  <c r="O5625" i="1"/>
  <c r="G5626" i="1"/>
  <c r="O5626" i="1"/>
  <c r="G5627" i="1"/>
  <c r="O5627" i="1"/>
  <c r="G5628" i="1"/>
  <c r="O5628" i="1"/>
  <c r="G5629" i="1"/>
  <c r="O5629" i="1"/>
  <c r="G5630" i="1"/>
  <c r="O5630" i="1"/>
  <c r="G5631" i="1"/>
  <c r="O5631" i="1"/>
  <c r="G5632" i="1"/>
  <c r="O5632" i="1"/>
  <c r="G5633" i="1"/>
  <c r="O5633" i="1"/>
  <c r="G5634" i="1"/>
  <c r="O5634" i="1"/>
  <c r="G5635" i="1"/>
  <c r="O5635" i="1"/>
  <c r="G5636" i="1"/>
  <c r="O5636" i="1"/>
  <c r="G5637" i="1"/>
  <c r="O5637" i="1"/>
  <c r="G5638" i="1"/>
  <c r="O5638" i="1"/>
  <c r="G5639" i="1"/>
  <c r="O5639" i="1"/>
  <c r="G5640" i="1"/>
  <c r="O5640" i="1"/>
  <c r="G5641" i="1"/>
  <c r="O5641" i="1"/>
  <c r="G5642" i="1"/>
  <c r="O5642" i="1"/>
  <c r="G5643" i="1"/>
  <c r="O5643" i="1"/>
  <c r="G5644" i="1"/>
  <c r="O5644" i="1"/>
  <c r="G5645" i="1"/>
  <c r="O5645" i="1"/>
  <c r="G5646" i="1"/>
  <c r="O5646" i="1"/>
  <c r="G5647" i="1"/>
  <c r="O5647" i="1"/>
  <c r="G5648" i="1"/>
  <c r="O5648" i="1"/>
  <c r="G5649" i="1"/>
  <c r="O5649" i="1"/>
  <c r="G5650" i="1"/>
  <c r="O5650" i="1"/>
  <c r="G5651" i="1"/>
  <c r="O5651" i="1"/>
  <c r="G5652" i="1"/>
  <c r="O5652" i="1"/>
  <c r="G5653" i="1"/>
  <c r="O5653" i="1"/>
  <c r="G5654" i="1"/>
  <c r="O5654" i="1"/>
  <c r="G5655" i="1"/>
  <c r="O5655" i="1"/>
  <c r="G5656" i="1"/>
  <c r="O5656" i="1"/>
  <c r="G5657" i="1"/>
  <c r="O5657" i="1"/>
  <c r="G5658" i="1"/>
  <c r="O5658" i="1"/>
  <c r="G5659" i="1"/>
  <c r="O5659" i="1"/>
  <c r="G5660" i="1"/>
  <c r="O5660" i="1"/>
  <c r="G5661" i="1"/>
  <c r="O5661" i="1"/>
  <c r="G5662" i="1"/>
  <c r="O5662" i="1"/>
  <c r="G5663" i="1"/>
  <c r="O5663" i="1"/>
  <c r="G5664" i="1"/>
  <c r="O5664" i="1"/>
  <c r="G5665" i="1"/>
  <c r="O5665" i="1"/>
  <c r="G5666" i="1"/>
  <c r="O5666" i="1"/>
  <c r="G5667" i="1"/>
  <c r="O5667" i="1"/>
  <c r="G5668" i="1"/>
  <c r="O5668" i="1"/>
  <c r="G5669" i="1"/>
  <c r="O5669" i="1"/>
  <c r="G5670" i="1"/>
  <c r="O5670" i="1"/>
  <c r="G5671" i="1"/>
  <c r="O5671" i="1"/>
  <c r="G5672" i="1"/>
  <c r="O5672" i="1"/>
  <c r="G5673" i="1"/>
  <c r="O5673" i="1"/>
  <c r="G5674" i="1"/>
  <c r="O5674" i="1"/>
  <c r="G5675" i="1"/>
  <c r="O5675" i="1"/>
  <c r="G5676" i="1"/>
  <c r="O5676" i="1"/>
  <c r="G5677" i="1"/>
  <c r="O5677" i="1"/>
  <c r="G5678" i="1"/>
  <c r="O5678" i="1"/>
  <c r="G5679" i="1"/>
  <c r="O5679" i="1"/>
  <c r="G5680" i="1"/>
  <c r="O5680" i="1"/>
  <c r="G5681" i="1"/>
  <c r="O5681" i="1"/>
  <c r="G5682" i="1"/>
  <c r="O5682" i="1"/>
  <c r="G5683" i="1"/>
  <c r="O5683" i="1"/>
  <c r="G5684" i="1"/>
  <c r="O5684" i="1"/>
  <c r="G5685" i="1"/>
  <c r="O5685" i="1"/>
  <c r="G5686" i="1"/>
  <c r="O5686" i="1"/>
  <c r="G5687" i="1"/>
  <c r="O5687" i="1"/>
  <c r="G5688" i="1"/>
  <c r="O5688" i="1"/>
  <c r="G5689" i="1"/>
  <c r="O5689" i="1"/>
  <c r="G5690" i="1"/>
  <c r="O5690" i="1"/>
  <c r="G5691" i="1"/>
  <c r="O5691" i="1"/>
  <c r="G5692" i="1"/>
  <c r="O5692" i="1"/>
  <c r="G5693" i="1"/>
  <c r="O5693" i="1"/>
  <c r="G5694" i="1"/>
  <c r="O5694" i="1"/>
  <c r="G5695" i="1"/>
  <c r="O5695" i="1"/>
  <c r="G5696" i="1"/>
  <c r="O5696" i="1"/>
  <c r="G5697" i="1"/>
  <c r="O5697" i="1"/>
  <c r="G5698" i="1"/>
  <c r="O5698" i="1"/>
  <c r="G5699" i="1"/>
  <c r="O5699" i="1"/>
  <c r="G5700" i="1"/>
  <c r="O5700" i="1"/>
  <c r="G5701" i="1"/>
  <c r="O5701" i="1"/>
  <c r="G5702" i="1"/>
  <c r="O5702" i="1"/>
  <c r="G5703" i="1"/>
  <c r="O5703" i="1"/>
  <c r="G5704" i="1"/>
  <c r="O5704" i="1"/>
  <c r="G5705" i="1"/>
  <c r="O5705" i="1"/>
  <c r="G5706" i="1"/>
  <c r="O5706" i="1"/>
  <c r="G5707" i="1"/>
  <c r="O5707" i="1"/>
  <c r="G5708" i="1"/>
  <c r="O5708" i="1"/>
  <c r="G5709" i="1"/>
  <c r="O5709" i="1"/>
  <c r="G5710" i="1"/>
  <c r="O5710" i="1"/>
  <c r="G5711" i="1"/>
  <c r="O5711" i="1"/>
  <c r="G5712" i="1"/>
  <c r="O5712" i="1"/>
  <c r="G5713" i="1"/>
  <c r="O5713" i="1"/>
  <c r="G5714" i="1"/>
  <c r="O5714" i="1"/>
  <c r="G5715" i="1"/>
  <c r="O5715" i="1"/>
  <c r="G5716" i="1"/>
  <c r="O5716" i="1"/>
  <c r="G5717" i="1"/>
  <c r="O5717" i="1"/>
  <c r="G5718" i="1"/>
  <c r="O5718" i="1"/>
  <c r="G5719" i="1"/>
  <c r="O5719" i="1"/>
  <c r="G5720" i="1"/>
  <c r="O5720" i="1"/>
  <c r="G5721" i="1"/>
  <c r="O5721" i="1"/>
  <c r="G5722" i="1"/>
  <c r="O5722" i="1"/>
  <c r="G5723" i="1"/>
  <c r="O5723" i="1"/>
  <c r="G5724" i="1"/>
  <c r="O5724" i="1"/>
  <c r="G5725" i="1"/>
  <c r="O5725" i="1"/>
  <c r="G5726" i="1"/>
  <c r="O5726" i="1"/>
  <c r="G5727" i="1"/>
  <c r="O5727" i="1"/>
  <c r="G5728" i="1"/>
  <c r="O5728" i="1"/>
  <c r="G5729" i="1"/>
  <c r="O5729" i="1"/>
  <c r="G5730" i="1"/>
  <c r="O5730" i="1"/>
  <c r="G5731" i="1"/>
  <c r="O5731" i="1"/>
  <c r="G5732" i="1"/>
  <c r="O5732" i="1"/>
  <c r="G5733" i="1"/>
  <c r="O5733" i="1"/>
  <c r="G5734" i="1"/>
  <c r="O5734" i="1"/>
  <c r="G5735" i="1"/>
  <c r="O5735" i="1"/>
  <c r="G5736" i="1"/>
  <c r="O5736" i="1"/>
  <c r="G5737" i="1"/>
  <c r="O5737" i="1"/>
  <c r="G5738" i="1"/>
  <c r="O5738" i="1"/>
  <c r="G5739" i="1"/>
  <c r="O5739" i="1"/>
  <c r="G5740" i="1"/>
  <c r="O5740" i="1"/>
  <c r="G5741" i="1"/>
  <c r="O5741" i="1"/>
  <c r="G5742" i="1"/>
  <c r="O5742" i="1"/>
  <c r="G5743" i="1"/>
  <c r="O5743" i="1"/>
  <c r="G5744" i="1"/>
  <c r="O5744" i="1"/>
  <c r="G5745" i="1"/>
  <c r="O5745" i="1"/>
  <c r="G5746" i="1"/>
  <c r="O5746" i="1"/>
  <c r="G5778" i="1"/>
  <c r="O5778" i="1"/>
  <c r="G5779" i="1"/>
  <c r="O5779" i="1"/>
  <c r="G5780" i="1"/>
  <c r="O5780" i="1"/>
  <c r="G5781" i="1"/>
  <c r="O5781" i="1"/>
  <c r="G5782" i="1"/>
  <c r="O5782" i="1"/>
  <c r="G5783" i="1"/>
  <c r="O5783" i="1"/>
  <c r="G5784" i="1"/>
  <c r="O5784" i="1"/>
  <c r="G5785" i="1"/>
  <c r="O5785" i="1"/>
  <c r="G5786" i="1"/>
  <c r="O5786" i="1"/>
  <c r="G5787" i="1"/>
  <c r="O5787" i="1"/>
  <c r="G5788" i="1"/>
  <c r="O5788" i="1"/>
  <c r="G5789" i="1"/>
  <c r="O5789" i="1"/>
  <c r="G5790" i="1"/>
  <c r="O5790" i="1"/>
  <c r="G5791" i="1"/>
  <c r="O5791" i="1"/>
  <c r="G5792" i="1"/>
  <c r="O5792" i="1"/>
  <c r="G5793" i="1"/>
  <c r="O5793" i="1"/>
  <c r="G5794" i="1"/>
  <c r="O5794" i="1"/>
  <c r="G5795" i="1"/>
  <c r="O5795" i="1"/>
  <c r="G5796" i="1"/>
  <c r="O5796" i="1"/>
  <c r="G5797" i="1"/>
  <c r="O5797" i="1"/>
  <c r="G5798" i="1"/>
  <c r="O5798" i="1"/>
  <c r="G5799" i="1"/>
  <c r="O5799" i="1"/>
  <c r="G5800" i="1"/>
  <c r="O5800" i="1"/>
  <c r="G5801" i="1"/>
  <c r="O5801" i="1"/>
  <c r="G5802" i="1"/>
  <c r="O5802" i="1"/>
  <c r="G5803" i="1"/>
  <c r="O5803" i="1"/>
  <c r="G5804" i="1"/>
  <c r="O5804" i="1"/>
  <c r="G5805" i="1"/>
  <c r="O5805" i="1"/>
  <c r="G5806" i="1"/>
  <c r="O5806" i="1"/>
  <c r="G5807" i="1"/>
  <c r="O5807" i="1"/>
  <c r="G5808" i="1"/>
  <c r="O5808" i="1"/>
  <c r="G5809" i="1"/>
  <c r="O5809" i="1"/>
  <c r="G5810" i="1"/>
  <c r="O5810" i="1"/>
  <c r="G5811" i="1"/>
  <c r="O5811" i="1"/>
  <c r="G5812" i="1"/>
  <c r="O5812" i="1"/>
  <c r="G5813" i="1"/>
  <c r="O5813" i="1"/>
  <c r="G5814" i="1"/>
  <c r="O5814" i="1"/>
  <c r="G5815" i="1"/>
  <c r="O5815" i="1"/>
  <c r="G5816" i="1"/>
  <c r="O5816" i="1"/>
  <c r="G5817" i="1"/>
  <c r="O5817" i="1"/>
  <c r="G5818" i="1"/>
  <c r="O5818" i="1"/>
  <c r="G5819" i="1"/>
  <c r="O5819" i="1"/>
  <c r="G5820" i="1"/>
  <c r="O5820" i="1"/>
  <c r="G5821" i="1"/>
  <c r="O5821" i="1"/>
  <c r="G5822" i="1"/>
  <c r="O5822" i="1"/>
  <c r="G5823" i="1"/>
  <c r="O5823" i="1"/>
  <c r="G5824" i="1"/>
  <c r="O5824" i="1"/>
  <c r="G5825" i="1"/>
  <c r="O5825" i="1"/>
  <c r="G5826" i="1"/>
  <c r="O5826" i="1"/>
  <c r="G5827" i="1"/>
  <c r="O5827" i="1"/>
  <c r="G5828" i="1"/>
  <c r="O5828" i="1"/>
  <c r="G5829" i="1"/>
  <c r="O5829" i="1"/>
  <c r="G5830" i="1"/>
  <c r="O5830" i="1"/>
  <c r="G5831" i="1"/>
  <c r="O5831" i="1"/>
  <c r="G5832" i="1"/>
  <c r="O5832" i="1"/>
  <c r="G5833" i="1"/>
  <c r="O5833" i="1"/>
  <c r="G5834" i="1"/>
  <c r="O5834" i="1"/>
  <c r="G5835" i="1"/>
  <c r="O5835" i="1"/>
  <c r="G5836" i="1"/>
  <c r="O5836" i="1"/>
  <c r="G5837" i="1"/>
  <c r="O5837" i="1"/>
  <c r="G5838" i="1"/>
  <c r="O5838" i="1"/>
  <c r="G5839" i="1"/>
  <c r="O5839" i="1"/>
  <c r="G5840" i="1"/>
  <c r="O5840" i="1"/>
  <c r="G5841" i="1"/>
  <c r="O5841" i="1"/>
  <c r="G5842" i="1"/>
  <c r="O5842" i="1"/>
  <c r="G5843" i="1"/>
  <c r="O5843" i="1"/>
  <c r="G5844" i="1"/>
  <c r="O5844" i="1"/>
  <c r="G5845" i="1"/>
  <c r="O5845" i="1"/>
  <c r="G5846" i="1"/>
  <c r="O5846" i="1"/>
  <c r="G5847" i="1"/>
  <c r="O5847" i="1"/>
  <c r="G5848" i="1"/>
  <c r="O5848" i="1"/>
  <c r="G5849" i="1"/>
  <c r="O5849" i="1"/>
  <c r="G5850" i="1"/>
  <c r="O5850" i="1"/>
  <c r="G5851" i="1"/>
  <c r="O5851" i="1"/>
  <c r="G5852" i="1"/>
  <c r="O5852" i="1"/>
  <c r="G5853" i="1"/>
  <c r="O5853" i="1"/>
  <c r="G5854" i="1"/>
  <c r="O5854" i="1"/>
  <c r="G5855" i="1"/>
  <c r="O5855" i="1"/>
  <c r="G5856" i="1"/>
  <c r="O5856" i="1"/>
  <c r="G5857" i="1"/>
  <c r="O5857" i="1"/>
  <c r="G5858" i="1"/>
  <c r="O5858" i="1"/>
  <c r="G5859" i="1"/>
  <c r="O5859" i="1"/>
  <c r="G5860" i="1"/>
  <c r="O5860" i="1"/>
  <c r="G5861" i="1"/>
  <c r="O5861" i="1"/>
  <c r="G5862" i="1"/>
  <c r="O5862" i="1"/>
  <c r="G5863" i="1"/>
  <c r="O5863" i="1"/>
  <c r="G5864" i="1"/>
  <c r="O5864" i="1"/>
  <c r="G5865" i="1"/>
  <c r="O5865" i="1"/>
  <c r="G5866" i="1"/>
  <c r="O5866" i="1"/>
  <c r="G5867" i="1"/>
  <c r="O5867" i="1"/>
  <c r="G5868" i="1"/>
  <c r="O5868" i="1"/>
  <c r="G5869" i="1"/>
  <c r="O5869" i="1"/>
  <c r="G5870" i="1"/>
  <c r="O5870" i="1"/>
  <c r="G5871" i="1"/>
  <c r="O5871" i="1"/>
  <c r="G5872" i="1"/>
  <c r="O5872" i="1"/>
  <c r="G5873" i="1"/>
  <c r="O5873" i="1"/>
  <c r="G5874" i="1"/>
  <c r="O5874" i="1"/>
  <c r="G5875" i="1"/>
  <c r="O5875" i="1"/>
  <c r="G5876" i="1"/>
  <c r="O5876" i="1"/>
  <c r="G5877" i="1"/>
  <c r="O5877" i="1"/>
  <c r="G5878" i="1"/>
  <c r="O5878" i="1"/>
  <c r="G5879" i="1"/>
  <c r="O5879" i="1"/>
  <c r="G5880" i="1"/>
  <c r="O5880" i="1"/>
  <c r="G5881" i="1"/>
  <c r="O5881" i="1"/>
  <c r="G5882" i="1"/>
  <c r="O5882" i="1"/>
  <c r="G5883" i="1"/>
  <c r="O5883" i="1"/>
  <c r="G5884" i="1"/>
  <c r="O5884" i="1"/>
  <c r="G5885" i="1"/>
  <c r="O5885" i="1"/>
  <c r="G5886" i="1"/>
  <c r="O5886" i="1"/>
  <c r="G5887" i="1"/>
  <c r="O5887" i="1"/>
  <c r="G5888" i="1"/>
  <c r="O5888" i="1"/>
  <c r="G5889" i="1"/>
  <c r="O5889" i="1"/>
  <c r="G5890" i="1"/>
  <c r="O5890" i="1"/>
  <c r="G5891" i="1"/>
  <c r="O5891" i="1"/>
  <c r="G5892" i="1"/>
  <c r="O5892" i="1"/>
  <c r="G5893" i="1"/>
  <c r="O5893" i="1"/>
  <c r="G5894" i="1"/>
  <c r="O5894" i="1"/>
  <c r="G5895" i="1"/>
  <c r="O5895" i="1"/>
  <c r="G5896" i="1"/>
  <c r="O5896" i="1"/>
  <c r="G5897" i="1"/>
  <c r="O5897" i="1"/>
  <c r="G5898" i="1"/>
  <c r="O5898" i="1"/>
  <c r="G5899" i="1"/>
  <c r="O5899" i="1"/>
  <c r="G5900" i="1"/>
  <c r="O5900" i="1"/>
  <c r="G5901" i="1"/>
  <c r="O5901" i="1"/>
  <c r="G5902" i="1"/>
  <c r="O5902" i="1"/>
  <c r="Q5903" i="1"/>
  <c r="F5903" i="1" s="1"/>
  <c r="G5903" i="1" s="1"/>
  <c r="R5903" i="1"/>
  <c r="O5903" i="1" s="1"/>
  <c r="F5904" i="1"/>
  <c r="G5904" i="1" s="1"/>
  <c r="O5904" i="1"/>
  <c r="F5905" i="1"/>
  <c r="G5905" i="1" s="1"/>
  <c r="O5905" i="1"/>
  <c r="F5906" i="1"/>
  <c r="G5906" i="1" s="1"/>
  <c r="O5906" i="1"/>
  <c r="F5907" i="1"/>
  <c r="G5907" i="1" s="1"/>
  <c r="O5907" i="1"/>
  <c r="F5908" i="1"/>
  <c r="G5908" i="1" s="1"/>
  <c r="O5908" i="1"/>
  <c r="F5909" i="1"/>
  <c r="G5909" i="1" s="1"/>
  <c r="O5909" i="1"/>
  <c r="F5910" i="1"/>
  <c r="G5910" i="1" s="1"/>
  <c r="O5910" i="1"/>
  <c r="F5911" i="1"/>
  <c r="G5911" i="1" s="1"/>
  <c r="O5911" i="1"/>
  <c r="F5912" i="1"/>
  <c r="G5912" i="1" s="1"/>
  <c r="O5912" i="1"/>
  <c r="F5913" i="1"/>
  <c r="G5913" i="1" s="1"/>
  <c r="O5913" i="1"/>
  <c r="F5914" i="1"/>
  <c r="G5914" i="1" s="1"/>
  <c r="O5914" i="1"/>
  <c r="F5915" i="1"/>
  <c r="G5915" i="1" s="1"/>
  <c r="O5915" i="1"/>
  <c r="F5916" i="1"/>
  <c r="G5916" i="1" s="1"/>
  <c r="O5916" i="1"/>
  <c r="F5917" i="1"/>
  <c r="G5917" i="1" s="1"/>
  <c r="O5917" i="1"/>
  <c r="F5918" i="1"/>
  <c r="G5918" i="1" s="1"/>
  <c r="O5918" i="1"/>
  <c r="F5919" i="1"/>
  <c r="G5919" i="1" s="1"/>
  <c r="O5919" i="1"/>
  <c r="F5920" i="1"/>
  <c r="G5920" i="1" s="1"/>
  <c r="O5920" i="1"/>
  <c r="F5921" i="1"/>
  <c r="G5921" i="1" s="1"/>
  <c r="O5921" i="1"/>
  <c r="F5922" i="1"/>
  <c r="G5922" i="1" s="1"/>
  <c r="O5922" i="1"/>
  <c r="F5923" i="1"/>
  <c r="G5923" i="1" s="1"/>
  <c r="O5923" i="1"/>
  <c r="F5924" i="1"/>
  <c r="G5924" i="1" s="1"/>
  <c r="O5924" i="1"/>
  <c r="F5925" i="1"/>
  <c r="G5925" i="1" s="1"/>
  <c r="O5925" i="1"/>
  <c r="F5926" i="1"/>
  <c r="G5926" i="1" s="1"/>
  <c r="O5926" i="1"/>
  <c r="F5927" i="1"/>
  <c r="G5927" i="1" s="1"/>
  <c r="O5927" i="1"/>
  <c r="F5928" i="1"/>
  <c r="G5928" i="1" s="1"/>
  <c r="O5928" i="1"/>
  <c r="F5929" i="1"/>
  <c r="G5929" i="1" s="1"/>
  <c r="O5929" i="1"/>
  <c r="F5930" i="1"/>
  <c r="G5930" i="1" s="1"/>
  <c r="O5930" i="1"/>
  <c r="F5931" i="1"/>
  <c r="G5931" i="1" s="1"/>
  <c r="O5931" i="1"/>
  <c r="F5932" i="1"/>
  <c r="G5932" i="1" s="1"/>
  <c r="O5932" i="1"/>
  <c r="F5933" i="1"/>
  <c r="G5933" i="1" s="1"/>
  <c r="O5933" i="1"/>
  <c r="F5934" i="1"/>
  <c r="G5934" i="1" s="1"/>
  <c r="O5934" i="1"/>
  <c r="F5935" i="1"/>
  <c r="G5935" i="1" s="1"/>
  <c r="O5935" i="1"/>
  <c r="F5936" i="1"/>
  <c r="G5936" i="1" s="1"/>
  <c r="O5936" i="1"/>
  <c r="F5937" i="1"/>
  <c r="G5937" i="1" s="1"/>
  <c r="O5937" i="1"/>
  <c r="F5938" i="1"/>
  <c r="G5938" i="1" s="1"/>
  <c r="O5938" i="1"/>
  <c r="F5939" i="1"/>
  <c r="G5939" i="1" s="1"/>
  <c r="O5939" i="1"/>
  <c r="F5940" i="1"/>
  <c r="G5940" i="1" s="1"/>
  <c r="O5940" i="1"/>
  <c r="F5941" i="1"/>
  <c r="G5941" i="1" s="1"/>
  <c r="O5941" i="1"/>
  <c r="F5942" i="1"/>
  <c r="G5942" i="1" s="1"/>
  <c r="O5942" i="1"/>
  <c r="F5943" i="1"/>
  <c r="G5943" i="1" s="1"/>
  <c r="O5943" i="1"/>
  <c r="F5944" i="1"/>
  <c r="G5944" i="1" s="1"/>
  <c r="O5944" i="1"/>
  <c r="F5945" i="1"/>
  <c r="G5945" i="1" s="1"/>
  <c r="O5945" i="1"/>
  <c r="F5946" i="1"/>
  <c r="G5946" i="1" s="1"/>
  <c r="O5946" i="1"/>
  <c r="F5947" i="1"/>
  <c r="G5947" i="1" s="1"/>
  <c r="O5947" i="1"/>
  <c r="F5948" i="1"/>
  <c r="G5948" i="1" s="1"/>
  <c r="O5948" i="1"/>
  <c r="F5949" i="1"/>
  <c r="G5949" i="1" s="1"/>
  <c r="O5949" i="1"/>
  <c r="F5950" i="1"/>
  <c r="G5950" i="1" s="1"/>
  <c r="O5950" i="1"/>
  <c r="F5951" i="1"/>
  <c r="G5951" i="1" s="1"/>
  <c r="O5951" i="1"/>
  <c r="F5952" i="1"/>
  <c r="G5952" i="1" s="1"/>
  <c r="O5952" i="1"/>
  <c r="F5953" i="1"/>
  <c r="G5953" i="1" s="1"/>
  <c r="O5953" i="1"/>
  <c r="F5954" i="1"/>
  <c r="G5954" i="1" s="1"/>
  <c r="O5954" i="1"/>
  <c r="F5955" i="1"/>
  <c r="G5955" i="1" s="1"/>
  <c r="O5955" i="1"/>
  <c r="F5956" i="1"/>
  <c r="G5956" i="1" s="1"/>
  <c r="O5956" i="1"/>
  <c r="F5957" i="1"/>
  <c r="G5957" i="1" s="1"/>
  <c r="O5957" i="1"/>
  <c r="F5958" i="1"/>
  <c r="G5958" i="1" s="1"/>
  <c r="O5958" i="1"/>
  <c r="F5959" i="1"/>
  <c r="G5959" i="1" s="1"/>
  <c r="O5959" i="1"/>
  <c r="F5960" i="1"/>
  <c r="G5960" i="1" s="1"/>
  <c r="O5960" i="1"/>
  <c r="F5961" i="1"/>
  <c r="G5961" i="1" s="1"/>
  <c r="O5961" i="1"/>
  <c r="F5962" i="1"/>
  <c r="G5962" i="1" s="1"/>
  <c r="O5962" i="1"/>
  <c r="F5963" i="1"/>
  <c r="G5963" i="1" s="1"/>
  <c r="O5963" i="1"/>
  <c r="F5964" i="1"/>
  <c r="G5964" i="1" s="1"/>
  <c r="O5964" i="1"/>
  <c r="F5965" i="1"/>
  <c r="G5965" i="1" s="1"/>
  <c r="O5965" i="1"/>
  <c r="F5966" i="1"/>
  <c r="G5966" i="1" s="1"/>
  <c r="O5966" i="1"/>
  <c r="F5967" i="1"/>
  <c r="G5967" i="1" s="1"/>
  <c r="O5967" i="1"/>
  <c r="F5968" i="1"/>
  <c r="G5968" i="1" s="1"/>
  <c r="O5968" i="1"/>
  <c r="F5969" i="1"/>
  <c r="G5969" i="1" s="1"/>
  <c r="O5969" i="1"/>
  <c r="F5970" i="1"/>
  <c r="G5970" i="1" s="1"/>
  <c r="O5970" i="1"/>
  <c r="F5971" i="1"/>
  <c r="G5971" i="1" s="1"/>
  <c r="O5971" i="1"/>
  <c r="F5972" i="1"/>
  <c r="G5972" i="1" s="1"/>
  <c r="O5972" i="1"/>
  <c r="F5973" i="1"/>
  <c r="G5973" i="1" s="1"/>
  <c r="O5973" i="1"/>
  <c r="G5977" i="1"/>
  <c r="O5977" i="1"/>
  <c r="G5978" i="1"/>
  <c r="O5978" i="1"/>
  <c r="G5979" i="1"/>
  <c r="O5979" i="1"/>
  <c r="G5980" i="1"/>
  <c r="O5980" i="1"/>
  <c r="G5981" i="1"/>
  <c r="O5981" i="1"/>
  <c r="G5982" i="1"/>
  <c r="O5982" i="1"/>
  <c r="G5983" i="1"/>
  <c r="O5983" i="1"/>
  <c r="G5984" i="1"/>
  <c r="O5984" i="1"/>
  <c r="G5985" i="1"/>
  <c r="O5985" i="1"/>
  <c r="G5986" i="1"/>
  <c r="O5986" i="1"/>
  <c r="G5987" i="1"/>
  <c r="O5987" i="1"/>
  <c r="G5988" i="1"/>
  <c r="O5988" i="1"/>
  <c r="G5989" i="1"/>
  <c r="O5989" i="1"/>
  <c r="G5990" i="1"/>
  <c r="O5990" i="1"/>
  <c r="G5991" i="1"/>
  <c r="O5991" i="1"/>
  <c r="G5992" i="1"/>
  <c r="O5992" i="1"/>
  <c r="G5993" i="1"/>
  <c r="O5993" i="1"/>
  <c r="G5994" i="1"/>
  <c r="O5994" i="1"/>
  <c r="G5995" i="1"/>
  <c r="O5995" i="1"/>
  <c r="G5996" i="1"/>
  <c r="O5996" i="1"/>
  <c r="G5997" i="1"/>
  <c r="O5997" i="1"/>
  <c r="G5998" i="1"/>
  <c r="O5998" i="1"/>
  <c r="G5999" i="1"/>
  <c r="O5999" i="1"/>
  <c r="G6000" i="1"/>
  <c r="O6000" i="1"/>
  <c r="G6001" i="1"/>
  <c r="O6001" i="1"/>
  <c r="G6002" i="1"/>
  <c r="O6002" i="1"/>
  <c r="G6003" i="1"/>
  <c r="O6003" i="1"/>
  <c r="G6004" i="1"/>
  <c r="O6004" i="1"/>
  <c r="G6005" i="1"/>
  <c r="O6005" i="1"/>
  <c r="G6006" i="1"/>
  <c r="O6006" i="1"/>
  <c r="G6007" i="1"/>
  <c r="O6007" i="1"/>
  <c r="G6008" i="1"/>
  <c r="O6008" i="1"/>
  <c r="G6009" i="1"/>
  <c r="O6009" i="1"/>
  <c r="G6010" i="1"/>
  <c r="O6010" i="1"/>
  <c r="G6011" i="1"/>
  <c r="O6011" i="1"/>
  <c r="G6012" i="1"/>
  <c r="O6012" i="1"/>
  <c r="G6013" i="1"/>
  <c r="O6013" i="1"/>
  <c r="G6014" i="1"/>
  <c r="O6014" i="1"/>
  <c r="G6015" i="1"/>
  <c r="O6015" i="1"/>
  <c r="G6016" i="1"/>
  <c r="O6016" i="1"/>
  <c r="G6017" i="1"/>
  <c r="O6017" i="1"/>
  <c r="G6018" i="1"/>
  <c r="O6018" i="1"/>
  <c r="G6019" i="1"/>
  <c r="O6019" i="1"/>
  <c r="G6020" i="1"/>
  <c r="O6020" i="1"/>
  <c r="G6021" i="1"/>
  <c r="O6021" i="1"/>
  <c r="G6022" i="1"/>
  <c r="O6022" i="1"/>
  <c r="G6023" i="1"/>
  <c r="O6023" i="1"/>
  <c r="G6024" i="1"/>
  <c r="O6024" i="1"/>
  <c r="G6025" i="1"/>
  <c r="O6025" i="1"/>
  <c r="G6026" i="1"/>
  <c r="O6026" i="1"/>
  <c r="G6027" i="1"/>
  <c r="O6027" i="1"/>
  <c r="G6028" i="1"/>
  <c r="O6028" i="1"/>
  <c r="G6029" i="1"/>
  <c r="O6029" i="1"/>
  <c r="G6030" i="1"/>
  <c r="O6030" i="1"/>
  <c r="G6031" i="1"/>
  <c r="O6031" i="1"/>
  <c r="G6032" i="1"/>
  <c r="O6032" i="1"/>
  <c r="G6033" i="1"/>
  <c r="O6033" i="1"/>
  <c r="G6034" i="1"/>
  <c r="O6034" i="1"/>
  <c r="G6035" i="1"/>
  <c r="O6035" i="1"/>
  <c r="G6036" i="1"/>
  <c r="O6036" i="1"/>
  <c r="G6037" i="1"/>
  <c r="O6037" i="1"/>
  <c r="G6038" i="1"/>
  <c r="O6038" i="1"/>
  <c r="G6039" i="1"/>
  <c r="O6039" i="1"/>
  <c r="G6040" i="1"/>
  <c r="O6040" i="1"/>
  <c r="G6041" i="1"/>
  <c r="O6041" i="1"/>
  <c r="G6042" i="1"/>
  <c r="O6042" i="1"/>
  <c r="G6043" i="1"/>
  <c r="O6043" i="1"/>
  <c r="G6044" i="1"/>
  <c r="O6044" i="1"/>
  <c r="G6045" i="1"/>
  <c r="O6045" i="1"/>
  <c r="G6046" i="1"/>
  <c r="O6046" i="1"/>
  <c r="G6047" i="1"/>
  <c r="O6047" i="1"/>
  <c r="G6048" i="1"/>
  <c r="O6048" i="1"/>
  <c r="G6049" i="1"/>
  <c r="O6049" i="1"/>
  <c r="G6050" i="1"/>
  <c r="O6050" i="1"/>
  <c r="G6051" i="1"/>
  <c r="O6051" i="1"/>
  <c r="G6052" i="1"/>
  <c r="O6052" i="1"/>
  <c r="G6053" i="1"/>
  <c r="O6053" i="1"/>
  <c r="G6054" i="1"/>
  <c r="O6054" i="1"/>
  <c r="G6055" i="1"/>
  <c r="O6055" i="1"/>
  <c r="G6056" i="1"/>
  <c r="O6056" i="1"/>
  <c r="G6057" i="1"/>
  <c r="O6057" i="1"/>
  <c r="G6058" i="1"/>
  <c r="O6058" i="1"/>
  <c r="G6059" i="1"/>
  <c r="O6059" i="1"/>
  <c r="G6060" i="1"/>
  <c r="O6060" i="1"/>
  <c r="G6061" i="1"/>
  <c r="O6061" i="1"/>
  <c r="G6062" i="1"/>
  <c r="O6062" i="1"/>
  <c r="G6063" i="1"/>
  <c r="O6063" i="1"/>
  <c r="G6064" i="1"/>
  <c r="O6064" i="1"/>
  <c r="G6065" i="1"/>
  <c r="O6065" i="1"/>
  <c r="G6066" i="1"/>
  <c r="O6066" i="1"/>
  <c r="G6067" i="1"/>
  <c r="O6067" i="1"/>
  <c r="G6068" i="1"/>
  <c r="O6068" i="1"/>
  <c r="G6069" i="1"/>
  <c r="O6069" i="1"/>
  <c r="G6070" i="1"/>
  <c r="O6070" i="1"/>
  <c r="G6071" i="1"/>
  <c r="O6071" i="1"/>
  <c r="G6072" i="1"/>
  <c r="O6072" i="1"/>
  <c r="G6073" i="1"/>
  <c r="O6073" i="1"/>
  <c r="G6074" i="1"/>
  <c r="O6074" i="1"/>
  <c r="G6075" i="1"/>
  <c r="O6075" i="1"/>
  <c r="G6076" i="1"/>
  <c r="O6076" i="1"/>
  <c r="G6077" i="1"/>
  <c r="O6077" i="1"/>
  <c r="G6078" i="1"/>
  <c r="O6078" i="1"/>
  <c r="G6079" i="1"/>
  <c r="O6079" i="1"/>
  <c r="G6080" i="1"/>
  <c r="O6080" i="1"/>
  <c r="G6081" i="1"/>
  <c r="O6081" i="1"/>
  <c r="G6082" i="1"/>
  <c r="O6082" i="1"/>
  <c r="G6083" i="1"/>
  <c r="O6083" i="1"/>
  <c r="G6084" i="1"/>
  <c r="O6084" i="1"/>
  <c r="G6085" i="1"/>
  <c r="O6085" i="1"/>
  <c r="G6086" i="1"/>
  <c r="O6086" i="1"/>
  <c r="G6087" i="1"/>
  <c r="O6087" i="1"/>
  <c r="G6088" i="1"/>
  <c r="O6088" i="1"/>
  <c r="G6089" i="1"/>
  <c r="O6089" i="1"/>
  <c r="G6090" i="1"/>
  <c r="O6090" i="1"/>
  <c r="G6091" i="1"/>
  <c r="O6091" i="1"/>
  <c r="G6092" i="1"/>
  <c r="O6092" i="1"/>
  <c r="G6093" i="1"/>
  <c r="O6093" i="1"/>
  <c r="G6094" i="1"/>
  <c r="O6094" i="1"/>
  <c r="G6095" i="1"/>
  <c r="O6095" i="1"/>
  <c r="G6096" i="1"/>
  <c r="O6096" i="1"/>
  <c r="G6097" i="1"/>
  <c r="O6097" i="1"/>
  <c r="G6098" i="1"/>
  <c r="O6098" i="1"/>
  <c r="G6099" i="1"/>
  <c r="O6099" i="1"/>
  <c r="G6100" i="1"/>
  <c r="O6100" i="1"/>
  <c r="G6101" i="1"/>
  <c r="O6101" i="1"/>
  <c r="G6102" i="1"/>
  <c r="O6102" i="1"/>
  <c r="G6103" i="1"/>
  <c r="O6103" i="1"/>
  <c r="G6104" i="1"/>
  <c r="O6104" i="1"/>
  <c r="G6105" i="1"/>
  <c r="O6105" i="1"/>
  <c r="G6106" i="1"/>
  <c r="O6106" i="1"/>
  <c r="G6107" i="1"/>
  <c r="O6107" i="1"/>
  <c r="G6108" i="1"/>
  <c r="O6108" i="1"/>
  <c r="G6109" i="1"/>
  <c r="O6109" i="1"/>
  <c r="G6110" i="1"/>
  <c r="O6110" i="1"/>
  <c r="G6111" i="1"/>
  <c r="O6111" i="1"/>
  <c r="G6112" i="1"/>
  <c r="O6112" i="1"/>
  <c r="G6113" i="1"/>
  <c r="O6113" i="1"/>
  <c r="G6114" i="1"/>
  <c r="O6114" i="1"/>
  <c r="G6115" i="1"/>
  <c r="O6115" i="1"/>
  <c r="G6116" i="1"/>
  <c r="O6116" i="1"/>
  <c r="G6117" i="1"/>
  <c r="O6117" i="1"/>
  <c r="G6118" i="1"/>
  <c r="O6118" i="1"/>
  <c r="G6119" i="1"/>
  <c r="O6119" i="1"/>
  <c r="G6120" i="1"/>
  <c r="O6120" i="1"/>
  <c r="G6121" i="1"/>
  <c r="O6121" i="1"/>
  <c r="G6122" i="1"/>
  <c r="O6122" i="1"/>
  <c r="G6123" i="1"/>
  <c r="O6123" i="1"/>
  <c r="G6124" i="1"/>
  <c r="O6124" i="1"/>
  <c r="G6125" i="1"/>
  <c r="O6125" i="1"/>
  <c r="G6126" i="1"/>
  <c r="O6126" i="1"/>
  <c r="G6127" i="1"/>
  <c r="O6127" i="1"/>
  <c r="G6128" i="1"/>
  <c r="O6128" i="1"/>
  <c r="G6129" i="1"/>
  <c r="O6129" i="1"/>
  <c r="G6130" i="1"/>
  <c r="O6130" i="1"/>
  <c r="G6131" i="1"/>
  <c r="O6131" i="1"/>
  <c r="G6132" i="1"/>
  <c r="O6132" i="1"/>
  <c r="G6133" i="1"/>
  <c r="O6133" i="1"/>
  <c r="G6134" i="1"/>
  <c r="O6134" i="1"/>
  <c r="G6135" i="1"/>
  <c r="O6135" i="1"/>
  <c r="G6136" i="1"/>
  <c r="O6136" i="1"/>
  <c r="G6137" i="1"/>
  <c r="O6137" i="1"/>
  <c r="G6138" i="1"/>
  <c r="O6138" i="1"/>
  <c r="G6139" i="1"/>
  <c r="O6139" i="1"/>
  <c r="G6140" i="1"/>
  <c r="O6140" i="1"/>
  <c r="G6141" i="1"/>
  <c r="O6141" i="1"/>
  <c r="G6142" i="1"/>
  <c r="O6142" i="1"/>
  <c r="G6143" i="1"/>
  <c r="O6143" i="1"/>
  <c r="G6144" i="1"/>
  <c r="O6144" i="1"/>
  <c r="G6145" i="1"/>
  <c r="O6145" i="1"/>
  <c r="G6146" i="1"/>
  <c r="O6146" i="1"/>
  <c r="G6176" i="1"/>
  <c r="O6176" i="1"/>
  <c r="G6177" i="1"/>
  <c r="O6177" i="1"/>
  <c r="G6178" i="1"/>
  <c r="O6178" i="1"/>
  <c r="G6179" i="1"/>
  <c r="O6179" i="1"/>
  <c r="G6180" i="1"/>
  <c r="O6180" i="1"/>
  <c r="G6181" i="1"/>
  <c r="O6181" i="1"/>
  <c r="G6182" i="1"/>
  <c r="O6182" i="1"/>
  <c r="G6183" i="1"/>
  <c r="O6183" i="1"/>
  <c r="G6184" i="1"/>
  <c r="O6184" i="1"/>
  <c r="G6185" i="1"/>
  <c r="O6185" i="1"/>
  <c r="G6186" i="1"/>
  <c r="O6186" i="1"/>
  <c r="G6187" i="1"/>
  <c r="O6187" i="1"/>
  <c r="G6188" i="1"/>
  <c r="O6188" i="1"/>
  <c r="G6189" i="1"/>
  <c r="O6189" i="1"/>
  <c r="G6190" i="1"/>
  <c r="O6190" i="1"/>
  <c r="G6191" i="1"/>
  <c r="O6191" i="1"/>
  <c r="G6192" i="1"/>
  <c r="O6192" i="1"/>
  <c r="G6193" i="1"/>
  <c r="O6193" i="1"/>
  <c r="G6194" i="1"/>
  <c r="O6194" i="1"/>
  <c r="G6195" i="1"/>
  <c r="O6195" i="1"/>
  <c r="G6196" i="1"/>
  <c r="O6196" i="1"/>
  <c r="G6197" i="1"/>
  <c r="O6197" i="1"/>
  <c r="G6198" i="1"/>
  <c r="O6198" i="1"/>
  <c r="G6199" i="1"/>
  <c r="O6199" i="1"/>
  <c r="G6200" i="1"/>
  <c r="O6200" i="1"/>
  <c r="G6201" i="1"/>
  <c r="O6201" i="1"/>
  <c r="G6202" i="1"/>
  <c r="O6202" i="1"/>
  <c r="G6203" i="1"/>
  <c r="O6203" i="1"/>
  <c r="G6204" i="1"/>
  <c r="O6204" i="1"/>
  <c r="G6205" i="1"/>
  <c r="O6205" i="1"/>
  <c r="G6206" i="1"/>
  <c r="O6206" i="1"/>
  <c r="G6207" i="1"/>
  <c r="O6207" i="1"/>
  <c r="G6208" i="1"/>
  <c r="O6208" i="1"/>
  <c r="G6209" i="1"/>
  <c r="O6209" i="1"/>
  <c r="G6210" i="1"/>
  <c r="O6210" i="1"/>
  <c r="G6211" i="1"/>
  <c r="O6211" i="1"/>
  <c r="G6212" i="1"/>
  <c r="O6212" i="1"/>
  <c r="G6213" i="1"/>
  <c r="O6213" i="1"/>
  <c r="G6214" i="1"/>
  <c r="O6214" i="1"/>
  <c r="G6215" i="1"/>
  <c r="O6215" i="1"/>
  <c r="G6216" i="1"/>
  <c r="O6216" i="1"/>
  <c r="G6217" i="1"/>
  <c r="O6217" i="1"/>
  <c r="G6218" i="1"/>
  <c r="O6218" i="1"/>
  <c r="G6219" i="1"/>
  <c r="O6219" i="1"/>
  <c r="G6220" i="1"/>
  <c r="O6220" i="1"/>
  <c r="G6221" i="1"/>
  <c r="O6221" i="1"/>
  <c r="G6222" i="1"/>
  <c r="O6222" i="1"/>
  <c r="G6223" i="1"/>
  <c r="O6223" i="1"/>
  <c r="G6224" i="1"/>
  <c r="O6224" i="1"/>
  <c r="G6225" i="1"/>
  <c r="O6225" i="1"/>
  <c r="G6226" i="1"/>
  <c r="O6226" i="1"/>
  <c r="G6227" i="1"/>
  <c r="O6227" i="1"/>
  <c r="G6228" i="1"/>
  <c r="O6228" i="1"/>
  <c r="G6229" i="1"/>
  <c r="O6229" i="1"/>
  <c r="G6230" i="1"/>
  <c r="O6230" i="1"/>
  <c r="G6231" i="1"/>
  <c r="O6231" i="1"/>
  <c r="G6232" i="1"/>
  <c r="O6232" i="1"/>
  <c r="G6233" i="1"/>
  <c r="O6233" i="1"/>
  <c r="G6234" i="1"/>
  <c r="O6234" i="1"/>
  <c r="G6235" i="1"/>
  <c r="O6235" i="1"/>
  <c r="G6236" i="1"/>
  <c r="O6236" i="1"/>
  <c r="G6237" i="1"/>
  <c r="O6237" i="1"/>
  <c r="G6238" i="1"/>
  <c r="O6238" i="1"/>
  <c r="G6239" i="1"/>
  <c r="O6239" i="1"/>
  <c r="G6240" i="1"/>
  <c r="O6240" i="1"/>
  <c r="G6241" i="1"/>
  <c r="O6241" i="1"/>
  <c r="G6242" i="1"/>
  <c r="O6242" i="1"/>
  <c r="G6243" i="1"/>
  <c r="O6243" i="1"/>
  <c r="G6244" i="1"/>
  <c r="O6244" i="1"/>
  <c r="G6245" i="1"/>
  <c r="O6245" i="1"/>
  <c r="G6246" i="1"/>
  <c r="O6246" i="1"/>
  <c r="G6247" i="1"/>
  <c r="O6247" i="1"/>
  <c r="G6248" i="1"/>
  <c r="O6248" i="1"/>
  <c r="G6249" i="1"/>
  <c r="O6249" i="1"/>
  <c r="G6250" i="1"/>
  <c r="O6250" i="1"/>
  <c r="G6251" i="1"/>
  <c r="O6251" i="1"/>
  <c r="G6252" i="1"/>
  <c r="O6252" i="1"/>
  <c r="G6253" i="1"/>
  <c r="O6253" i="1"/>
  <c r="G6254" i="1"/>
  <c r="O6254" i="1"/>
  <c r="G6255" i="1"/>
  <c r="O6255" i="1"/>
  <c r="G6256" i="1"/>
  <c r="O6256" i="1"/>
  <c r="G6257" i="1"/>
  <c r="O6257" i="1"/>
  <c r="G6258" i="1"/>
  <c r="O6258" i="1"/>
  <c r="G6259" i="1"/>
  <c r="O6259" i="1"/>
  <c r="G6260" i="1"/>
  <c r="O6260" i="1"/>
  <c r="G6261" i="1"/>
  <c r="O6261" i="1"/>
  <c r="G6262" i="1"/>
  <c r="O6262" i="1"/>
  <c r="G6263" i="1"/>
  <c r="O6263" i="1"/>
  <c r="G6264" i="1"/>
  <c r="O6264" i="1"/>
  <c r="G6265" i="1"/>
  <c r="O6265" i="1"/>
  <c r="G6266" i="1"/>
  <c r="O6266" i="1"/>
  <c r="G6267" i="1"/>
  <c r="O6267" i="1"/>
  <c r="G6268" i="1"/>
  <c r="O6268" i="1"/>
  <c r="G6269" i="1"/>
  <c r="O6269" i="1"/>
  <c r="G6270" i="1"/>
  <c r="O6270" i="1"/>
  <c r="G6271" i="1"/>
  <c r="O6271" i="1"/>
  <c r="G6272" i="1"/>
  <c r="O6272" i="1"/>
  <c r="G6273" i="1"/>
  <c r="O6273" i="1"/>
  <c r="G6274" i="1"/>
  <c r="O6274" i="1"/>
  <c r="G6275" i="1"/>
  <c r="O6275" i="1"/>
  <c r="G6276" i="1"/>
  <c r="O6276" i="1"/>
  <c r="G6277" i="1"/>
  <c r="O6277" i="1"/>
  <c r="G6278" i="1"/>
  <c r="O6278" i="1"/>
  <c r="G6279" i="1"/>
  <c r="O6279" i="1"/>
  <c r="G6280" i="1"/>
  <c r="O6280" i="1"/>
  <c r="G6281" i="1"/>
  <c r="O6281" i="1"/>
  <c r="G6282" i="1"/>
  <c r="O6282" i="1"/>
  <c r="G6283" i="1"/>
  <c r="O6283" i="1"/>
  <c r="G6284" i="1"/>
  <c r="O6284" i="1"/>
  <c r="G6285" i="1"/>
  <c r="O6285" i="1"/>
  <c r="G6286" i="1"/>
  <c r="O6286" i="1"/>
  <c r="G6287" i="1"/>
  <c r="O6287" i="1"/>
  <c r="G6288" i="1"/>
  <c r="O6288" i="1"/>
  <c r="G6289" i="1"/>
  <c r="O6289" i="1"/>
  <c r="G6290" i="1"/>
  <c r="O6290" i="1"/>
  <c r="G6291" i="1"/>
  <c r="O6291" i="1"/>
  <c r="G6292" i="1"/>
  <c r="O6292" i="1"/>
  <c r="G6293" i="1"/>
  <c r="O6293" i="1"/>
  <c r="G6294" i="1"/>
  <c r="O6294" i="1"/>
  <c r="G6295" i="1"/>
  <c r="O6295" i="1"/>
  <c r="G6296" i="1"/>
  <c r="O6296" i="1"/>
  <c r="G6297" i="1"/>
  <c r="O6297" i="1"/>
  <c r="G6298" i="1"/>
  <c r="O6298" i="1"/>
  <c r="G6299" i="1"/>
  <c r="O6299" i="1"/>
  <c r="G6300" i="1"/>
  <c r="O6300" i="1"/>
  <c r="G6301" i="1"/>
  <c r="O6301" i="1"/>
  <c r="Q6302" i="1"/>
  <c r="F6302" i="1" s="1"/>
  <c r="G6302" i="1" s="1"/>
  <c r="O6302" i="1"/>
  <c r="F6303" i="1"/>
  <c r="G6303" i="1" s="1"/>
  <c r="O6303" i="1"/>
  <c r="F6304" i="1"/>
  <c r="G6304" i="1" s="1"/>
  <c r="O6304" i="1"/>
  <c r="F6305" i="1"/>
  <c r="G6305" i="1" s="1"/>
  <c r="O6305" i="1"/>
  <c r="F6306" i="1"/>
  <c r="G6306" i="1" s="1"/>
  <c r="O6306" i="1"/>
  <c r="F6307" i="1"/>
  <c r="G6307" i="1" s="1"/>
  <c r="O6307" i="1"/>
  <c r="F6308" i="1"/>
  <c r="G6308" i="1" s="1"/>
  <c r="O6308" i="1"/>
  <c r="F6309" i="1"/>
  <c r="G6309" i="1" s="1"/>
  <c r="O6309" i="1"/>
  <c r="F6310" i="1"/>
  <c r="G6310" i="1" s="1"/>
  <c r="O6310" i="1"/>
  <c r="F6311" i="1"/>
  <c r="G6311" i="1" s="1"/>
  <c r="O6311" i="1"/>
  <c r="F6312" i="1"/>
  <c r="G6312" i="1" s="1"/>
  <c r="O6312" i="1"/>
  <c r="F6313" i="1"/>
  <c r="G6313" i="1" s="1"/>
  <c r="O6313" i="1"/>
  <c r="F6314" i="1"/>
  <c r="G6314" i="1" s="1"/>
  <c r="O6314" i="1"/>
  <c r="F6315" i="1"/>
  <c r="G6315" i="1" s="1"/>
  <c r="O6315" i="1"/>
  <c r="F6316" i="1"/>
  <c r="G6316" i="1" s="1"/>
  <c r="O6316" i="1"/>
  <c r="F6317" i="1"/>
  <c r="G6317" i="1" s="1"/>
  <c r="O6317" i="1"/>
  <c r="F6318" i="1"/>
  <c r="G6318" i="1" s="1"/>
  <c r="O6318" i="1"/>
  <c r="F6319" i="1"/>
  <c r="G6319" i="1" s="1"/>
  <c r="O6319" i="1"/>
  <c r="F6320" i="1"/>
  <c r="G6320" i="1" s="1"/>
  <c r="O6320" i="1"/>
  <c r="F6321" i="1"/>
  <c r="G6321" i="1" s="1"/>
  <c r="O6321" i="1"/>
  <c r="F6322" i="1"/>
  <c r="G6322" i="1" s="1"/>
  <c r="O6322" i="1"/>
  <c r="F6323" i="1"/>
  <c r="G6323" i="1" s="1"/>
  <c r="O6323" i="1"/>
  <c r="F6324" i="1"/>
  <c r="G6324" i="1" s="1"/>
  <c r="O6324" i="1"/>
  <c r="F6325" i="1"/>
  <c r="G6325" i="1" s="1"/>
  <c r="O6325" i="1"/>
  <c r="F6326" i="1"/>
  <c r="G6326" i="1" s="1"/>
  <c r="O6326" i="1"/>
  <c r="F6327" i="1"/>
  <c r="G6327" i="1" s="1"/>
  <c r="O6327" i="1"/>
  <c r="F6328" i="1"/>
  <c r="G6328" i="1" s="1"/>
  <c r="O6328" i="1"/>
  <c r="F6329" i="1"/>
  <c r="G6329" i="1" s="1"/>
  <c r="O6329" i="1"/>
  <c r="F6330" i="1"/>
  <c r="G6330" i="1" s="1"/>
  <c r="O6330" i="1"/>
  <c r="F6331" i="1"/>
  <c r="G6331" i="1" s="1"/>
  <c r="O6331" i="1"/>
  <c r="F6332" i="1"/>
  <c r="G6332" i="1" s="1"/>
  <c r="O6332" i="1"/>
  <c r="F6333" i="1"/>
  <c r="G6333" i="1" s="1"/>
  <c r="O6333" i="1"/>
  <c r="F6334" i="1"/>
  <c r="G6334" i="1" s="1"/>
  <c r="O6334" i="1"/>
  <c r="F6335" i="1"/>
  <c r="G6335" i="1" s="1"/>
  <c r="O6335" i="1"/>
  <c r="F6336" i="1"/>
  <c r="G6336" i="1" s="1"/>
  <c r="O6336" i="1"/>
  <c r="F6337" i="1"/>
  <c r="G6337" i="1" s="1"/>
  <c r="O6337" i="1"/>
  <c r="F6338" i="1"/>
  <c r="G6338" i="1" s="1"/>
  <c r="O6338" i="1"/>
  <c r="F6339" i="1"/>
  <c r="G6339" i="1" s="1"/>
  <c r="O6339" i="1"/>
  <c r="F6340" i="1"/>
  <c r="G6340" i="1" s="1"/>
  <c r="O6340" i="1"/>
  <c r="F6341" i="1"/>
  <c r="G6341" i="1" s="1"/>
  <c r="O6341" i="1"/>
  <c r="F6342" i="1"/>
  <c r="G6342" i="1" s="1"/>
  <c r="O6342" i="1"/>
  <c r="F6343" i="1"/>
  <c r="G6343" i="1" s="1"/>
  <c r="O6343" i="1"/>
  <c r="F6344" i="1"/>
  <c r="G6344" i="1" s="1"/>
  <c r="O6344" i="1"/>
  <c r="F6345" i="1"/>
  <c r="G6345" i="1" s="1"/>
  <c r="O6345" i="1"/>
  <c r="F6346" i="1"/>
  <c r="G6346" i="1" s="1"/>
  <c r="O6346" i="1"/>
  <c r="F6347" i="1"/>
  <c r="G6347" i="1" s="1"/>
  <c r="O6347" i="1"/>
  <c r="F6348" i="1"/>
  <c r="G6348" i="1" s="1"/>
  <c r="O6348" i="1"/>
  <c r="F6349" i="1"/>
  <c r="G6349" i="1" s="1"/>
  <c r="O6349" i="1"/>
  <c r="F6350" i="1"/>
  <c r="G6350" i="1" s="1"/>
  <c r="O6350" i="1"/>
  <c r="F6351" i="1"/>
  <c r="G6351" i="1" s="1"/>
  <c r="O6351" i="1"/>
  <c r="F6352" i="1"/>
  <c r="G6352" i="1" s="1"/>
  <c r="O6352" i="1"/>
  <c r="F6353" i="1"/>
  <c r="G6353" i="1" s="1"/>
  <c r="O6353" i="1"/>
  <c r="F6354" i="1"/>
  <c r="G6354" i="1" s="1"/>
  <c r="O6354" i="1"/>
  <c r="F6355" i="1"/>
  <c r="G6355" i="1" s="1"/>
  <c r="O6355" i="1"/>
  <c r="F6356" i="1"/>
  <c r="G6356" i="1" s="1"/>
  <c r="O6356" i="1"/>
  <c r="F6357" i="1"/>
  <c r="G6357" i="1" s="1"/>
  <c r="O6357" i="1"/>
  <c r="F6358" i="1"/>
  <c r="G6358" i="1" s="1"/>
  <c r="O6358" i="1"/>
  <c r="F6359" i="1"/>
  <c r="G6359" i="1" s="1"/>
  <c r="O6359" i="1"/>
  <c r="F6360" i="1"/>
  <c r="G6360" i="1" s="1"/>
  <c r="O6360" i="1"/>
  <c r="F6361" i="1"/>
  <c r="G6361" i="1" s="1"/>
  <c r="O6361" i="1"/>
  <c r="F6362" i="1"/>
  <c r="G6362" i="1" s="1"/>
  <c r="O6362" i="1"/>
  <c r="F6363" i="1"/>
  <c r="G6363" i="1" s="1"/>
  <c r="O6363" i="1"/>
  <c r="F6364" i="1"/>
  <c r="G6364" i="1" s="1"/>
  <c r="O6364" i="1"/>
  <c r="F6365" i="1"/>
  <c r="G6365" i="1" s="1"/>
  <c r="O6365" i="1"/>
  <c r="F6366" i="1"/>
  <c r="G6366" i="1" s="1"/>
  <c r="O6366" i="1"/>
  <c r="F6367" i="1"/>
  <c r="G6367" i="1" s="1"/>
  <c r="O6367" i="1"/>
  <c r="F6368" i="1"/>
  <c r="G6368" i="1" s="1"/>
  <c r="O6368" i="1"/>
  <c r="F6369" i="1"/>
  <c r="G6369" i="1" s="1"/>
  <c r="O6369" i="1"/>
  <c r="F6370" i="1"/>
  <c r="G6370" i="1" s="1"/>
  <c r="O6370" i="1"/>
  <c r="F6371" i="1"/>
  <c r="G6371" i="1" s="1"/>
  <c r="O6371" i="1"/>
  <c r="G6375" i="1"/>
  <c r="O6375" i="1"/>
  <c r="G6376" i="1"/>
  <c r="O6376" i="1"/>
  <c r="G6377" i="1"/>
  <c r="O6377" i="1"/>
  <c r="G6378" i="1"/>
  <c r="O6378" i="1"/>
  <c r="G6379" i="1"/>
  <c r="O6379" i="1"/>
  <c r="G6380" i="1"/>
  <c r="O6380" i="1"/>
  <c r="G6381" i="1"/>
  <c r="O6381" i="1"/>
  <c r="G6382" i="1"/>
  <c r="O6382" i="1"/>
  <c r="G6383" i="1"/>
  <c r="O6383" i="1"/>
  <c r="G6384" i="1"/>
  <c r="O6384" i="1"/>
  <c r="G6385" i="1"/>
  <c r="O6385" i="1"/>
  <c r="G6386" i="1"/>
  <c r="O6386" i="1"/>
  <c r="G6387" i="1"/>
  <c r="O6387" i="1"/>
  <c r="G6388" i="1"/>
  <c r="O6388" i="1"/>
  <c r="G6389" i="1"/>
  <c r="O6389" i="1"/>
  <c r="G6390" i="1"/>
  <c r="O6390" i="1"/>
  <c r="G6391" i="1"/>
  <c r="O6391" i="1"/>
  <c r="G6392" i="1"/>
  <c r="O6392" i="1"/>
  <c r="G6393" i="1"/>
  <c r="O6393" i="1"/>
  <c r="G6394" i="1"/>
  <c r="O6394" i="1"/>
  <c r="G6395" i="1"/>
  <c r="O6395" i="1"/>
  <c r="G6396" i="1"/>
  <c r="O6396" i="1"/>
  <c r="G6397" i="1"/>
  <c r="O6397" i="1"/>
  <c r="G6398" i="1"/>
  <c r="O6398" i="1"/>
  <c r="G6399" i="1"/>
  <c r="O6399" i="1"/>
  <c r="G6400" i="1"/>
  <c r="O6400" i="1"/>
  <c r="G6401" i="1"/>
  <c r="O6401" i="1"/>
  <c r="G6402" i="1"/>
  <c r="O6402" i="1"/>
  <c r="G6403" i="1"/>
  <c r="O6403" i="1"/>
  <c r="G6404" i="1"/>
  <c r="O6404" i="1"/>
  <c r="G6405" i="1"/>
  <c r="O6405" i="1"/>
  <c r="G6406" i="1"/>
  <c r="O6406" i="1"/>
  <c r="G6407" i="1"/>
  <c r="O6407" i="1"/>
  <c r="G6408" i="1"/>
  <c r="O6408" i="1"/>
  <c r="G6409" i="1"/>
  <c r="O6409" i="1"/>
  <c r="G6410" i="1"/>
  <c r="O6410" i="1"/>
  <c r="G6411" i="1"/>
  <c r="O6411" i="1"/>
  <c r="G6412" i="1"/>
  <c r="O6412" i="1"/>
  <c r="G6413" i="1"/>
  <c r="O6413" i="1"/>
  <c r="G6414" i="1"/>
  <c r="O6414" i="1"/>
  <c r="G6415" i="1"/>
  <c r="O6415" i="1"/>
  <c r="G6416" i="1"/>
  <c r="O6416" i="1"/>
  <c r="G6417" i="1"/>
  <c r="O6417" i="1"/>
  <c r="G6418" i="1"/>
  <c r="O6418" i="1"/>
  <c r="G6419" i="1"/>
  <c r="O6419" i="1"/>
  <c r="G6420" i="1"/>
  <c r="O6420" i="1"/>
  <c r="G6421" i="1"/>
  <c r="O6421" i="1"/>
  <c r="G6422" i="1"/>
  <c r="O6422" i="1"/>
  <c r="G6423" i="1"/>
  <c r="O6423" i="1"/>
  <c r="G6424" i="1"/>
  <c r="O6424" i="1"/>
  <c r="G6425" i="1"/>
  <c r="O6425" i="1"/>
  <c r="G6426" i="1"/>
  <c r="O6426" i="1"/>
  <c r="G6427" i="1"/>
  <c r="O6427" i="1"/>
  <c r="G6428" i="1"/>
  <c r="O6428" i="1"/>
  <c r="G6429" i="1"/>
  <c r="O6429" i="1"/>
  <c r="G6430" i="1"/>
  <c r="O6430" i="1"/>
  <c r="G6431" i="1"/>
  <c r="O6431" i="1"/>
  <c r="G6432" i="1"/>
  <c r="O6432" i="1"/>
  <c r="G6433" i="1"/>
  <c r="O6433" i="1"/>
  <c r="G6434" i="1"/>
  <c r="O6434" i="1"/>
  <c r="G6435" i="1"/>
  <c r="O6435" i="1"/>
  <c r="G6436" i="1"/>
  <c r="O6436" i="1"/>
  <c r="G6437" i="1"/>
  <c r="O6437" i="1"/>
  <c r="G6438" i="1"/>
  <c r="O6438" i="1"/>
  <c r="G6439" i="1"/>
  <c r="O6439" i="1"/>
  <c r="G6440" i="1"/>
  <c r="O6440" i="1"/>
  <c r="G6441" i="1"/>
  <c r="O6441" i="1"/>
  <c r="G6442" i="1"/>
  <c r="O6442" i="1"/>
  <c r="G6443" i="1"/>
  <c r="O6443" i="1"/>
  <c r="G6444" i="1"/>
  <c r="O6444" i="1"/>
  <c r="G6445" i="1"/>
  <c r="O6445" i="1"/>
  <c r="G6446" i="1"/>
  <c r="O6446" i="1"/>
  <c r="G6447" i="1"/>
  <c r="O6447" i="1"/>
  <c r="G6448" i="1"/>
  <c r="O6448" i="1"/>
  <c r="G6449" i="1"/>
  <c r="O6449" i="1"/>
  <c r="G6450" i="1"/>
  <c r="O6450" i="1"/>
  <c r="G6451" i="1"/>
  <c r="O6451" i="1"/>
  <c r="G6452" i="1"/>
  <c r="O6452" i="1"/>
  <c r="G6453" i="1"/>
  <c r="O6453" i="1"/>
  <c r="G6454" i="1"/>
  <c r="O6454" i="1"/>
  <c r="G6455" i="1"/>
  <c r="O6455" i="1"/>
  <c r="G6456" i="1"/>
  <c r="O6456" i="1"/>
  <c r="G6457" i="1"/>
  <c r="O6457" i="1"/>
  <c r="G6458" i="1"/>
  <c r="O6458" i="1"/>
  <c r="G6459" i="1"/>
  <c r="O6459" i="1"/>
  <c r="G6460" i="1"/>
  <c r="O6460" i="1"/>
  <c r="G6461" i="1"/>
  <c r="O6461" i="1"/>
  <c r="G6462" i="1"/>
  <c r="O6462" i="1"/>
  <c r="G6463" i="1"/>
  <c r="O6463" i="1"/>
  <c r="G6464" i="1"/>
  <c r="O6464" i="1"/>
  <c r="G6465" i="1"/>
  <c r="O6465" i="1"/>
  <c r="G6466" i="1"/>
  <c r="O6466" i="1"/>
  <c r="G6467" i="1"/>
  <c r="O6467" i="1"/>
  <c r="G6468" i="1"/>
  <c r="O6468" i="1"/>
  <c r="G6469" i="1"/>
  <c r="O6469" i="1"/>
  <c r="G6470" i="1"/>
  <c r="O6470" i="1"/>
  <c r="G6471" i="1"/>
  <c r="O6471" i="1"/>
  <c r="G6472" i="1"/>
  <c r="O6472" i="1"/>
  <c r="G6473" i="1"/>
  <c r="O6473" i="1"/>
  <c r="G6474" i="1"/>
  <c r="O6474" i="1"/>
  <c r="G6475" i="1"/>
  <c r="O6475" i="1"/>
  <c r="G6476" i="1"/>
  <c r="O6476" i="1"/>
  <c r="G6477" i="1"/>
  <c r="O6477" i="1"/>
  <c r="G6478" i="1"/>
  <c r="O6478" i="1"/>
  <c r="G6479" i="1"/>
  <c r="O6479" i="1"/>
  <c r="G6480" i="1"/>
  <c r="O6480" i="1"/>
  <c r="G6481" i="1"/>
  <c r="O6481" i="1"/>
  <c r="G6482" i="1"/>
  <c r="O6482" i="1"/>
  <c r="G6483" i="1"/>
  <c r="O6483" i="1"/>
  <c r="G6484" i="1"/>
  <c r="O6484" i="1"/>
  <c r="G6485" i="1"/>
  <c r="O6485" i="1"/>
  <c r="G6486" i="1"/>
  <c r="O6486" i="1"/>
  <c r="G6487" i="1"/>
  <c r="O6487" i="1"/>
  <c r="G6488" i="1"/>
  <c r="O6488" i="1"/>
  <c r="G6489" i="1"/>
  <c r="O6489" i="1"/>
  <c r="G6490" i="1"/>
  <c r="O6490" i="1"/>
  <c r="G6491" i="1"/>
  <c r="O6491" i="1"/>
  <c r="G6492" i="1"/>
  <c r="O6492" i="1"/>
  <c r="G6493" i="1"/>
  <c r="O6493" i="1"/>
  <c r="G6494" i="1"/>
  <c r="O6494" i="1"/>
  <c r="G6495" i="1"/>
  <c r="O6495" i="1"/>
  <c r="G6496" i="1"/>
  <c r="O6496" i="1"/>
  <c r="G6497" i="1"/>
  <c r="O6497" i="1"/>
  <c r="G6498" i="1"/>
  <c r="O6498" i="1"/>
  <c r="G6499" i="1"/>
  <c r="O6499" i="1"/>
  <c r="G6500" i="1"/>
  <c r="O6500" i="1"/>
  <c r="G6501" i="1"/>
  <c r="O6501" i="1"/>
  <c r="G6502" i="1"/>
  <c r="O6502" i="1"/>
  <c r="G6503" i="1"/>
  <c r="O6503" i="1"/>
  <c r="G6504" i="1"/>
  <c r="O6504" i="1"/>
  <c r="G6505" i="1"/>
  <c r="O6505" i="1"/>
  <c r="G6506" i="1"/>
  <c r="O6506" i="1"/>
  <c r="G6507" i="1"/>
  <c r="O6507" i="1"/>
  <c r="G6508" i="1"/>
  <c r="O6508" i="1"/>
  <c r="G6509" i="1"/>
  <c r="O6509" i="1"/>
  <c r="G6510" i="1"/>
  <c r="O6510" i="1"/>
  <c r="G6511" i="1"/>
  <c r="O6511" i="1"/>
  <c r="G6512" i="1"/>
  <c r="O6512" i="1"/>
  <c r="G6513" i="1"/>
  <c r="O6513" i="1"/>
  <c r="G6514" i="1"/>
  <c r="O6514" i="1"/>
  <c r="G6515" i="1"/>
  <c r="O6515" i="1"/>
  <c r="G6516" i="1"/>
  <c r="O6516" i="1"/>
  <c r="G6517" i="1"/>
  <c r="O6517" i="1"/>
  <c r="G6518" i="1"/>
  <c r="O6518" i="1"/>
  <c r="G6519" i="1"/>
  <c r="O6519" i="1"/>
  <c r="G6520" i="1"/>
  <c r="O6520" i="1"/>
  <c r="G6521" i="1"/>
  <c r="O6521" i="1"/>
  <c r="G6522" i="1"/>
  <c r="O6522" i="1"/>
  <c r="G6523" i="1"/>
  <c r="O6523" i="1"/>
  <c r="G6524" i="1"/>
  <c r="O6524" i="1"/>
  <c r="G6525" i="1"/>
  <c r="O6525" i="1"/>
  <c r="G6526" i="1"/>
  <c r="O6526" i="1"/>
  <c r="G6527" i="1"/>
  <c r="O6527" i="1"/>
  <c r="G6528" i="1"/>
  <c r="O6528" i="1"/>
  <c r="G6529" i="1"/>
  <c r="O6529" i="1"/>
  <c r="G6530" i="1"/>
  <c r="O6530" i="1"/>
  <c r="G6531" i="1"/>
  <c r="O6531" i="1"/>
  <c r="G6532" i="1"/>
  <c r="O6532" i="1"/>
  <c r="G6533" i="1"/>
  <c r="O6533" i="1"/>
  <c r="G6534" i="1"/>
  <c r="O6534" i="1"/>
  <c r="G6535" i="1"/>
  <c r="O6535" i="1"/>
  <c r="G6536" i="1"/>
  <c r="O6536" i="1"/>
  <c r="G6537" i="1"/>
  <c r="O6537" i="1"/>
  <c r="G6538" i="1"/>
  <c r="O6538" i="1"/>
  <c r="G6539" i="1"/>
  <c r="O6539" i="1"/>
  <c r="G6540" i="1"/>
  <c r="O6540" i="1"/>
  <c r="G6541" i="1"/>
  <c r="O6541" i="1"/>
  <c r="G6542" i="1"/>
  <c r="O6542" i="1"/>
  <c r="G6543" i="1"/>
  <c r="O6543" i="1"/>
  <c r="G6544" i="1"/>
  <c r="O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G6574" i="1"/>
  <c r="O6574" i="1"/>
  <c r="G6575" i="1"/>
  <c r="O6575" i="1"/>
  <c r="G6576" i="1"/>
  <c r="O6576" i="1"/>
  <c r="G6577" i="1"/>
  <c r="O6577" i="1"/>
  <c r="G6578" i="1"/>
  <c r="O6578" i="1"/>
  <c r="G6579" i="1"/>
  <c r="O6579" i="1"/>
  <c r="G6580" i="1"/>
  <c r="O6580" i="1"/>
  <c r="G6581" i="1"/>
  <c r="O6581" i="1"/>
  <c r="G6582" i="1"/>
  <c r="O6582" i="1"/>
  <c r="G6583" i="1"/>
  <c r="O6583" i="1"/>
  <c r="G6584" i="1"/>
  <c r="O6584" i="1"/>
  <c r="G6585" i="1"/>
  <c r="O6585" i="1"/>
  <c r="G6586" i="1"/>
  <c r="O6586" i="1"/>
  <c r="G6587" i="1"/>
  <c r="O6587" i="1"/>
  <c r="G6588" i="1"/>
  <c r="O6588" i="1"/>
  <c r="G6589" i="1"/>
  <c r="O6589" i="1"/>
  <c r="G6590" i="1"/>
  <c r="O6590" i="1"/>
  <c r="G6591" i="1"/>
  <c r="O6591" i="1"/>
  <c r="G6592" i="1"/>
  <c r="O6592" i="1"/>
  <c r="G6593" i="1"/>
  <c r="O6593" i="1"/>
  <c r="G6594" i="1"/>
  <c r="O6594" i="1"/>
  <c r="G6595" i="1"/>
  <c r="O6595" i="1"/>
  <c r="G6596" i="1"/>
  <c r="O6596" i="1"/>
  <c r="G6597" i="1"/>
  <c r="O6597" i="1"/>
  <c r="G6598" i="1"/>
  <c r="O6598" i="1"/>
  <c r="G6599" i="1"/>
  <c r="O6599" i="1"/>
  <c r="G6600" i="1"/>
  <c r="O6600" i="1"/>
  <c r="G6601" i="1"/>
  <c r="O6601" i="1"/>
  <c r="G6602" i="1"/>
  <c r="O6602" i="1"/>
  <c r="G6603" i="1"/>
  <c r="O6603" i="1"/>
  <c r="G6604" i="1"/>
  <c r="O6604" i="1"/>
  <c r="G6605" i="1"/>
  <c r="O6605" i="1"/>
  <c r="G6606" i="1"/>
  <c r="O6606" i="1"/>
  <c r="G6607" i="1"/>
  <c r="O6607" i="1"/>
  <c r="G6608" i="1"/>
  <c r="O6608" i="1"/>
  <c r="G6609" i="1"/>
  <c r="O6609" i="1"/>
  <c r="G6610" i="1"/>
  <c r="O6610" i="1"/>
  <c r="G6611" i="1"/>
  <c r="O6611" i="1"/>
  <c r="G6612" i="1"/>
  <c r="O6612" i="1"/>
  <c r="G6613" i="1"/>
  <c r="O6613" i="1"/>
  <c r="G6614" i="1"/>
  <c r="O6614" i="1"/>
  <c r="G6615" i="1"/>
  <c r="O6615" i="1"/>
  <c r="G6616" i="1"/>
  <c r="O6616" i="1"/>
  <c r="G6617" i="1"/>
  <c r="O6617" i="1"/>
  <c r="G6618" i="1"/>
  <c r="O6618" i="1"/>
  <c r="G6619" i="1"/>
  <c r="O6619" i="1"/>
  <c r="G6620" i="1"/>
  <c r="O6620" i="1"/>
  <c r="G6621" i="1"/>
  <c r="O6621" i="1"/>
  <c r="G6622" i="1"/>
  <c r="O6622" i="1"/>
  <c r="G6623" i="1"/>
  <c r="O6623" i="1"/>
  <c r="G6624" i="1"/>
  <c r="O6624" i="1"/>
  <c r="G6625" i="1"/>
  <c r="O6625" i="1"/>
  <c r="G6626" i="1"/>
  <c r="O6626" i="1"/>
  <c r="G6627" i="1"/>
  <c r="O6627" i="1"/>
  <c r="G6628" i="1"/>
  <c r="O6628" i="1"/>
  <c r="G6629" i="1"/>
  <c r="O6629" i="1"/>
  <c r="G6630" i="1"/>
  <c r="O6630" i="1"/>
  <c r="G6631" i="1"/>
  <c r="O6631" i="1"/>
  <c r="G6632" i="1"/>
  <c r="O6632" i="1"/>
  <c r="G6633" i="1"/>
  <c r="O6633" i="1"/>
  <c r="G6634" i="1"/>
  <c r="O6634" i="1"/>
  <c r="G6635" i="1"/>
  <c r="O6635" i="1"/>
  <c r="G6636" i="1"/>
  <c r="O6636" i="1"/>
  <c r="G6637" i="1"/>
  <c r="O6637" i="1"/>
  <c r="G6638" i="1"/>
  <c r="O6638" i="1"/>
  <c r="G6639" i="1"/>
  <c r="O6639" i="1"/>
  <c r="G6640" i="1"/>
  <c r="O6640" i="1"/>
  <c r="G6641" i="1"/>
  <c r="O6641" i="1"/>
  <c r="G6642" i="1"/>
  <c r="O6642" i="1"/>
  <c r="G6643" i="1"/>
  <c r="O6643" i="1"/>
  <c r="G6644" i="1"/>
  <c r="O6644" i="1"/>
  <c r="G6645" i="1"/>
  <c r="O6645" i="1"/>
  <c r="G6646" i="1"/>
  <c r="O6646" i="1"/>
  <c r="G6647" i="1"/>
  <c r="O6647" i="1"/>
  <c r="G6648" i="1"/>
  <c r="O6648" i="1"/>
  <c r="G6649" i="1"/>
  <c r="O6649" i="1"/>
  <c r="G6650" i="1"/>
  <c r="O6650" i="1"/>
  <c r="G6651" i="1"/>
  <c r="O6651" i="1"/>
  <c r="G6652" i="1"/>
  <c r="O6652" i="1"/>
  <c r="G6653" i="1"/>
  <c r="O6653" i="1"/>
  <c r="G6654" i="1"/>
  <c r="O6654" i="1"/>
  <c r="G6655" i="1"/>
  <c r="O6655" i="1"/>
  <c r="G6656" i="1"/>
  <c r="O6656" i="1"/>
  <c r="G6657" i="1"/>
  <c r="O6657" i="1"/>
  <c r="G6658" i="1"/>
  <c r="O6658" i="1"/>
  <c r="G6659" i="1"/>
  <c r="O6659" i="1"/>
  <c r="G6660" i="1"/>
  <c r="O6660" i="1"/>
  <c r="G6661" i="1"/>
  <c r="O6661" i="1"/>
  <c r="G6662" i="1"/>
  <c r="O6662" i="1"/>
  <c r="G6663" i="1"/>
  <c r="O6663" i="1"/>
  <c r="G6664" i="1"/>
  <c r="O6664" i="1"/>
  <c r="G6665" i="1"/>
  <c r="O6665" i="1"/>
  <c r="G6666" i="1"/>
  <c r="O6666" i="1"/>
  <c r="G6667" i="1"/>
  <c r="O6667" i="1"/>
  <c r="G6668" i="1"/>
  <c r="O6668" i="1"/>
  <c r="G6669" i="1"/>
  <c r="O6669" i="1"/>
  <c r="G6670" i="1"/>
  <c r="O6670" i="1"/>
  <c r="G6671" i="1"/>
  <c r="O6671" i="1"/>
  <c r="G6672" i="1"/>
  <c r="O6672" i="1"/>
  <c r="G6673" i="1"/>
  <c r="O6673" i="1"/>
  <c r="G6674" i="1"/>
  <c r="O6674" i="1"/>
  <c r="G6675" i="1"/>
  <c r="O6675" i="1"/>
  <c r="G6676" i="1"/>
  <c r="O6676" i="1"/>
  <c r="G6677" i="1"/>
  <c r="O6677" i="1"/>
  <c r="G6678" i="1"/>
  <c r="O6678" i="1"/>
  <c r="G6679" i="1"/>
  <c r="O6679" i="1"/>
  <c r="G6680" i="1"/>
  <c r="O6680" i="1"/>
  <c r="G6681" i="1"/>
  <c r="O6681" i="1"/>
  <c r="G6682" i="1"/>
  <c r="O6682" i="1"/>
  <c r="G6683" i="1"/>
  <c r="O6683" i="1"/>
  <c r="G6684" i="1"/>
  <c r="O6684" i="1"/>
  <c r="G6685" i="1"/>
  <c r="O6685" i="1"/>
  <c r="G6686" i="1"/>
  <c r="O6686" i="1"/>
  <c r="G6687" i="1"/>
  <c r="O6687" i="1"/>
  <c r="G6688" i="1"/>
  <c r="O6688" i="1"/>
  <c r="G6689" i="1"/>
  <c r="O6689" i="1"/>
  <c r="G6690" i="1"/>
  <c r="O6690" i="1"/>
  <c r="G6691" i="1"/>
  <c r="O6691" i="1"/>
  <c r="G6692" i="1"/>
  <c r="O6692" i="1"/>
  <c r="G6693" i="1"/>
  <c r="O6693" i="1"/>
  <c r="G6694" i="1"/>
  <c r="O6694" i="1"/>
  <c r="G6695" i="1"/>
  <c r="O6695" i="1"/>
  <c r="G6696" i="1"/>
  <c r="O6696" i="1"/>
  <c r="G6697" i="1"/>
  <c r="O6697" i="1"/>
  <c r="G6698" i="1"/>
  <c r="O6698" i="1"/>
  <c r="G6699" i="1"/>
  <c r="O6699" i="1"/>
  <c r="G6700" i="1"/>
  <c r="O6700" i="1"/>
  <c r="G6701" i="1"/>
  <c r="O6701" i="1"/>
  <c r="Q6702" i="1"/>
  <c r="F6702" i="1" s="1"/>
  <c r="G6702" i="1" s="1"/>
  <c r="R6702" i="1"/>
  <c r="O6702" i="1" s="1"/>
  <c r="F6703" i="1"/>
  <c r="G6703" i="1" s="1"/>
  <c r="O6703" i="1"/>
  <c r="F6704" i="1"/>
  <c r="G6704" i="1" s="1"/>
  <c r="O6704" i="1"/>
  <c r="F6705" i="1"/>
  <c r="G6705" i="1" s="1"/>
  <c r="O6705" i="1"/>
  <c r="F6706" i="1"/>
  <c r="G6706" i="1" s="1"/>
  <c r="O6706" i="1"/>
  <c r="F6707" i="1"/>
  <c r="G6707" i="1" s="1"/>
  <c r="O6707" i="1"/>
  <c r="F6708" i="1"/>
  <c r="G6708" i="1" s="1"/>
  <c r="O6708" i="1"/>
  <c r="F6709" i="1"/>
  <c r="G6709" i="1" s="1"/>
  <c r="O6709" i="1"/>
  <c r="F6710" i="1"/>
  <c r="G6710" i="1" s="1"/>
  <c r="O6710" i="1"/>
  <c r="F6711" i="1"/>
  <c r="G6711" i="1" s="1"/>
  <c r="O6711" i="1"/>
  <c r="F6712" i="1"/>
  <c r="G6712" i="1" s="1"/>
  <c r="O6712" i="1"/>
  <c r="F6713" i="1"/>
  <c r="G6713" i="1" s="1"/>
  <c r="O6713" i="1"/>
  <c r="F6714" i="1"/>
  <c r="G6714" i="1" s="1"/>
  <c r="O6714" i="1"/>
  <c r="F6715" i="1"/>
  <c r="G6715" i="1" s="1"/>
  <c r="O6715" i="1"/>
  <c r="F6716" i="1"/>
  <c r="G6716" i="1" s="1"/>
  <c r="O6716" i="1"/>
  <c r="F6717" i="1"/>
  <c r="G6717" i="1" s="1"/>
  <c r="O6717" i="1"/>
  <c r="F6718" i="1"/>
  <c r="G6718" i="1" s="1"/>
  <c r="O6718" i="1"/>
  <c r="F6719" i="1"/>
  <c r="G6719" i="1" s="1"/>
  <c r="O6719" i="1"/>
  <c r="F6720" i="1"/>
  <c r="G6720" i="1" s="1"/>
  <c r="O6720" i="1"/>
  <c r="F6721" i="1"/>
  <c r="G6721" i="1" s="1"/>
  <c r="O6721" i="1"/>
  <c r="F6722" i="1"/>
  <c r="G6722" i="1" s="1"/>
  <c r="O6722" i="1"/>
  <c r="F6723" i="1"/>
  <c r="G6723" i="1" s="1"/>
  <c r="O6723" i="1"/>
  <c r="F6724" i="1"/>
  <c r="G6724" i="1" s="1"/>
  <c r="O6724" i="1"/>
  <c r="F6725" i="1"/>
  <c r="G6725" i="1" s="1"/>
  <c r="O6725" i="1"/>
  <c r="F6726" i="1"/>
  <c r="G6726" i="1" s="1"/>
  <c r="O6726" i="1"/>
  <c r="F6727" i="1"/>
  <c r="G6727" i="1" s="1"/>
  <c r="O6727" i="1"/>
  <c r="F6728" i="1"/>
  <c r="G6728" i="1" s="1"/>
  <c r="O6728" i="1"/>
  <c r="F6729" i="1"/>
  <c r="G6729" i="1" s="1"/>
  <c r="O6729" i="1"/>
  <c r="F6730" i="1"/>
  <c r="G6730" i="1" s="1"/>
  <c r="O6730" i="1"/>
  <c r="F6731" i="1"/>
  <c r="G6731" i="1" s="1"/>
  <c r="O6731" i="1"/>
  <c r="F6732" i="1"/>
  <c r="G6732" i="1" s="1"/>
  <c r="O6732" i="1"/>
  <c r="F6733" i="1"/>
  <c r="G6733" i="1" s="1"/>
  <c r="O6733" i="1"/>
  <c r="F6734" i="1"/>
  <c r="G6734" i="1" s="1"/>
  <c r="O6734" i="1"/>
  <c r="F6735" i="1"/>
  <c r="G6735" i="1" s="1"/>
  <c r="O6735" i="1"/>
  <c r="F6736" i="1"/>
  <c r="G6736" i="1" s="1"/>
  <c r="O6736" i="1"/>
  <c r="F6737" i="1"/>
  <c r="G6737" i="1" s="1"/>
  <c r="O6737" i="1"/>
  <c r="F6738" i="1"/>
  <c r="G6738" i="1" s="1"/>
  <c r="O6738" i="1"/>
  <c r="F6739" i="1"/>
  <c r="G6739" i="1" s="1"/>
  <c r="O6739" i="1"/>
  <c r="F6740" i="1"/>
  <c r="G6740" i="1" s="1"/>
  <c r="O6740" i="1"/>
  <c r="F6741" i="1"/>
  <c r="G6741" i="1" s="1"/>
  <c r="O6741" i="1"/>
  <c r="F6742" i="1"/>
  <c r="G6742" i="1" s="1"/>
  <c r="O6742" i="1"/>
  <c r="F6743" i="1"/>
  <c r="G6743" i="1" s="1"/>
  <c r="O6743" i="1"/>
  <c r="F6744" i="1"/>
  <c r="G6744" i="1" s="1"/>
  <c r="O6744" i="1"/>
  <c r="F6745" i="1"/>
  <c r="G6745" i="1" s="1"/>
  <c r="O6745" i="1"/>
  <c r="F6746" i="1"/>
  <c r="G6746" i="1" s="1"/>
  <c r="O6746" i="1"/>
  <c r="F6747" i="1"/>
  <c r="G6747" i="1" s="1"/>
  <c r="O6747" i="1"/>
  <c r="F6748" i="1"/>
  <c r="G6748" i="1" s="1"/>
  <c r="O6748" i="1"/>
  <c r="F6749" i="1"/>
  <c r="G6749" i="1" s="1"/>
  <c r="O6749" i="1"/>
  <c r="F6750" i="1"/>
  <c r="G6750" i="1" s="1"/>
  <c r="O6750" i="1"/>
  <c r="F6751" i="1"/>
  <c r="G6751" i="1" s="1"/>
  <c r="O6751" i="1"/>
  <c r="F6752" i="1"/>
  <c r="G6752" i="1" s="1"/>
  <c r="O6752" i="1"/>
  <c r="F6753" i="1"/>
  <c r="G6753" i="1" s="1"/>
  <c r="O6753" i="1"/>
  <c r="F6754" i="1"/>
  <c r="G6754" i="1" s="1"/>
  <c r="O6754" i="1"/>
  <c r="F6755" i="1"/>
  <c r="G6755" i="1" s="1"/>
  <c r="O6755" i="1"/>
  <c r="F6756" i="1"/>
  <c r="G6756" i="1" s="1"/>
  <c r="O6756" i="1"/>
  <c r="F6757" i="1"/>
  <c r="G6757" i="1" s="1"/>
  <c r="O6757" i="1"/>
  <c r="F6758" i="1"/>
  <c r="G6758" i="1" s="1"/>
  <c r="O6758" i="1"/>
  <c r="F6759" i="1"/>
  <c r="G6759" i="1" s="1"/>
  <c r="O6759" i="1"/>
  <c r="F6760" i="1"/>
  <c r="G6760" i="1" s="1"/>
  <c r="O6760" i="1"/>
  <c r="F6761" i="1"/>
  <c r="G6761" i="1" s="1"/>
  <c r="O6761" i="1"/>
  <c r="F6762" i="1"/>
  <c r="G6762" i="1" s="1"/>
  <c r="O6762" i="1"/>
  <c r="F6763" i="1"/>
  <c r="G6763" i="1" s="1"/>
  <c r="O6763" i="1"/>
  <c r="F6764" i="1"/>
  <c r="G6764" i="1" s="1"/>
  <c r="O6764" i="1"/>
  <c r="F6765" i="1"/>
  <c r="G6765" i="1" s="1"/>
  <c r="O6765" i="1"/>
  <c r="F6766" i="1"/>
  <c r="G6766" i="1" s="1"/>
  <c r="O6766" i="1"/>
  <c r="F6767" i="1"/>
  <c r="G6767" i="1" s="1"/>
  <c r="O6767" i="1"/>
  <c r="F6768" i="1"/>
  <c r="G6768" i="1" s="1"/>
  <c r="O6768" i="1"/>
  <c r="F6769" i="1"/>
  <c r="G6769" i="1" s="1"/>
  <c r="O6769" i="1"/>
  <c r="F6770" i="1"/>
  <c r="G6770" i="1" s="1"/>
  <c r="O6770" i="1"/>
  <c r="G6780" i="1"/>
  <c r="O6780" i="1"/>
  <c r="G6781" i="1"/>
  <c r="O6781" i="1"/>
  <c r="G6782" i="1"/>
  <c r="O6782" i="1"/>
  <c r="G6783" i="1"/>
  <c r="O6783" i="1"/>
  <c r="G6784" i="1"/>
  <c r="O6784" i="1"/>
  <c r="G6785" i="1"/>
  <c r="O6785" i="1"/>
  <c r="G6786" i="1"/>
  <c r="O6786" i="1"/>
  <c r="G6787" i="1"/>
  <c r="O6787" i="1"/>
  <c r="G6788" i="1"/>
  <c r="O6788" i="1"/>
  <c r="G6789" i="1"/>
  <c r="O6789" i="1"/>
  <c r="G6790" i="1"/>
  <c r="O6790" i="1"/>
  <c r="G6791" i="1"/>
  <c r="O6791" i="1"/>
  <c r="G6792" i="1"/>
  <c r="O6792" i="1"/>
  <c r="G6793" i="1"/>
  <c r="O6793" i="1"/>
  <c r="G6794" i="1"/>
  <c r="O6794" i="1"/>
  <c r="G6795" i="1"/>
  <c r="O6795" i="1"/>
  <c r="G6796" i="1"/>
  <c r="O6796" i="1"/>
  <c r="G6797" i="1"/>
  <c r="O6797" i="1"/>
  <c r="G6798" i="1"/>
  <c r="O6798" i="1"/>
  <c r="G6799" i="1"/>
  <c r="O6799" i="1"/>
  <c r="G6800" i="1"/>
  <c r="O6800" i="1"/>
  <c r="G6801" i="1"/>
  <c r="O6801" i="1"/>
  <c r="G6802" i="1"/>
  <c r="O6802" i="1"/>
  <c r="G6803" i="1"/>
  <c r="O6803" i="1"/>
  <c r="G6804" i="1"/>
  <c r="O6804" i="1"/>
  <c r="G6805" i="1"/>
  <c r="O6805" i="1"/>
  <c r="G6806" i="1"/>
  <c r="O6806" i="1"/>
  <c r="G6807" i="1"/>
  <c r="O6807" i="1"/>
  <c r="G6808" i="1"/>
  <c r="O6808" i="1"/>
  <c r="G6809" i="1"/>
  <c r="O6809" i="1"/>
  <c r="G6810" i="1"/>
  <c r="O6810" i="1"/>
  <c r="G6811" i="1"/>
  <c r="O6811" i="1"/>
  <c r="G6812" i="1"/>
  <c r="O6812" i="1"/>
  <c r="G6813" i="1"/>
  <c r="O6813" i="1"/>
  <c r="G6814" i="1"/>
  <c r="O6814" i="1"/>
  <c r="G6815" i="1"/>
  <c r="O6815" i="1"/>
  <c r="G6816" i="1"/>
  <c r="O6816" i="1"/>
  <c r="G6817" i="1"/>
  <c r="O6817" i="1"/>
  <c r="G6818" i="1"/>
  <c r="O6818" i="1"/>
  <c r="G6819" i="1"/>
  <c r="O6819" i="1"/>
  <c r="G6820" i="1"/>
  <c r="O6820" i="1"/>
  <c r="G6821" i="1"/>
  <c r="O6821" i="1"/>
  <c r="G6822" i="1"/>
  <c r="O6822" i="1"/>
  <c r="G6823" i="1"/>
  <c r="O6823" i="1"/>
  <c r="G6824" i="1"/>
  <c r="O6824" i="1"/>
  <c r="G6825" i="1"/>
  <c r="O6825" i="1"/>
  <c r="G6826" i="1"/>
  <c r="O6826" i="1"/>
  <c r="G6827" i="1"/>
  <c r="O6827" i="1"/>
  <c r="G6828" i="1"/>
  <c r="O6828" i="1"/>
  <c r="G6829" i="1"/>
  <c r="O6829" i="1"/>
  <c r="G6830" i="1"/>
  <c r="O6830" i="1"/>
  <c r="G6831" i="1"/>
  <c r="O6831" i="1"/>
  <c r="G6832" i="1"/>
  <c r="O6832" i="1"/>
  <c r="G6833" i="1"/>
  <c r="O6833" i="1"/>
  <c r="G6834" i="1"/>
  <c r="O6834" i="1"/>
  <c r="G6835" i="1"/>
  <c r="O6835" i="1"/>
  <c r="G6836" i="1"/>
  <c r="O6836" i="1"/>
  <c r="G6837" i="1"/>
  <c r="O6837" i="1"/>
  <c r="G6838" i="1"/>
  <c r="O6838" i="1"/>
  <c r="G6839" i="1"/>
  <c r="O6839" i="1"/>
  <c r="G6840" i="1"/>
  <c r="O6840" i="1"/>
  <c r="G6841" i="1"/>
  <c r="O6841" i="1"/>
  <c r="G6842" i="1"/>
  <c r="O6842" i="1"/>
  <c r="G6843" i="1"/>
  <c r="O6843" i="1"/>
  <c r="G6844" i="1"/>
  <c r="O6844" i="1"/>
  <c r="G6845" i="1"/>
  <c r="O6845" i="1"/>
  <c r="G6846" i="1"/>
  <c r="O6846" i="1"/>
  <c r="G6847" i="1"/>
  <c r="O6847" i="1"/>
  <c r="G6848" i="1"/>
  <c r="O6848" i="1"/>
  <c r="G6849" i="1"/>
  <c r="O6849" i="1"/>
  <c r="G6850" i="1"/>
  <c r="O6850" i="1"/>
  <c r="G6851" i="1"/>
  <c r="O6851" i="1"/>
  <c r="G6852" i="1"/>
  <c r="O6852" i="1"/>
  <c r="G6853" i="1"/>
  <c r="O6853" i="1"/>
  <c r="G6854" i="1"/>
  <c r="O6854" i="1"/>
  <c r="G6855" i="1"/>
  <c r="O6855" i="1"/>
  <c r="G6856" i="1"/>
  <c r="O6856" i="1"/>
  <c r="G6857" i="1"/>
  <c r="O6857" i="1"/>
  <c r="G6858" i="1"/>
  <c r="O6858" i="1"/>
  <c r="G6859" i="1"/>
  <c r="O6859" i="1"/>
  <c r="G6860" i="1"/>
  <c r="O6860" i="1"/>
  <c r="G6861" i="1"/>
  <c r="O6861" i="1"/>
  <c r="G6862" i="1"/>
  <c r="O6862" i="1"/>
  <c r="G6863" i="1"/>
  <c r="O6863" i="1"/>
  <c r="G6864" i="1"/>
  <c r="O6864" i="1"/>
  <c r="G6865" i="1"/>
  <c r="O6865" i="1"/>
  <c r="G6866" i="1"/>
  <c r="O6866" i="1"/>
  <c r="G6867" i="1"/>
  <c r="O6867" i="1"/>
  <c r="G6868" i="1"/>
  <c r="O6868" i="1"/>
  <c r="G6869" i="1"/>
  <c r="O6869" i="1"/>
  <c r="G6870" i="1"/>
  <c r="O6870" i="1"/>
  <c r="G6871" i="1"/>
  <c r="O6871" i="1"/>
  <c r="G6872" i="1"/>
  <c r="O6872" i="1"/>
  <c r="G6873" i="1"/>
  <c r="O6873" i="1"/>
  <c r="G6874" i="1"/>
  <c r="O6874" i="1"/>
  <c r="G6875" i="1"/>
  <c r="O6875" i="1"/>
  <c r="G6876" i="1"/>
  <c r="O6876" i="1"/>
  <c r="G6877" i="1"/>
  <c r="O6877" i="1"/>
  <c r="G6878" i="1"/>
  <c r="O6878" i="1"/>
  <c r="G6879" i="1"/>
  <c r="O6879" i="1"/>
  <c r="G6880" i="1"/>
  <c r="O6880" i="1"/>
  <c r="G6881" i="1"/>
  <c r="O6881" i="1"/>
  <c r="G6882" i="1"/>
  <c r="O6882" i="1"/>
  <c r="G6883" i="1"/>
  <c r="O6883" i="1"/>
  <c r="G6884" i="1"/>
  <c r="O6884" i="1"/>
  <c r="G6885" i="1"/>
  <c r="O6885" i="1"/>
  <c r="G6886" i="1"/>
  <c r="O6886" i="1"/>
  <c r="G6887" i="1"/>
  <c r="O6887" i="1"/>
  <c r="G6888" i="1"/>
  <c r="O6888" i="1"/>
  <c r="G6889" i="1"/>
  <c r="O6889" i="1"/>
  <c r="G6890" i="1"/>
  <c r="O6890" i="1"/>
  <c r="G6891" i="1"/>
  <c r="O6891" i="1"/>
  <c r="G6892" i="1"/>
  <c r="O6892" i="1"/>
  <c r="G6893" i="1"/>
  <c r="O6893" i="1"/>
  <c r="G6894" i="1"/>
  <c r="O6894" i="1"/>
  <c r="G6895" i="1"/>
  <c r="O6895" i="1"/>
  <c r="G6896" i="1"/>
  <c r="O6896" i="1"/>
  <c r="G6897" i="1"/>
  <c r="O6897" i="1"/>
  <c r="G6898" i="1"/>
  <c r="O6898" i="1"/>
  <c r="G6899" i="1"/>
  <c r="O6899" i="1"/>
  <c r="G6900" i="1"/>
  <c r="O6900" i="1"/>
  <c r="G6901" i="1"/>
  <c r="O6901" i="1"/>
  <c r="G6902" i="1"/>
  <c r="O6902" i="1"/>
  <c r="G6903" i="1"/>
  <c r="O6903" i="1"/>
  <c r="G6904" i="1"/>
  <c r="O6904" i="1"/>
  <c r="G6905" i="1"/>
  <c r="O6905" i="1"/>
  <c r="G6906" i="1"/>
  <c r="O6906" i="1"/>
  <c r="G6907" i="1"/>
  <c r="O6907" i="1"/>
  <c r="G6908" i="1"/>
  <c r="O6908" i="1"/>
  <c r="G6909" i="1"/>
  <c r="O6909" i="1"/>
  <c r="G6910" i="1"/>
  <c r="O6910" i="1"/>
  <c r="G6911" i="1"/>
  <c r="O6911" i="1"/>
  <c r="G6912"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G6987" i="1"/>
  <c r="O6987" i="1"/>
  <c r="G6988" i="1"/>
  <c r="O6988" i="1"/>
  <c r="G6989" i="1"/>
  <c r="O6989" i="1"/>
  <c r="G6990" i="1"/>
  <c r="O6990" i="1"/>
  <c r="G6991" i="1"/>
  <c r="O6991" i="1"/>
  <c r="G6992" i="1"/>
  <c r="O6992" i="1"/>
  <c r="G6993" i="1"/>
  <c r="O6993" i="1"/>
  <c r="G6994" i="1"/>
  <c r="O6994" i="1"/>
  <c r="G6995" i="1"/>
  <c r="O6995" i="1"/>
  <c r="G6996" i="1"/>
  <c r="O6996" i="1"/>
  <c r="G6997" i="1"/>
  <c r="O6997" i="1"/>
  <c r="G6998" i="1"/>
  <c r="O6998" i="1"/>
  <c r="G6999" i="1"/>
  <c r="O6999" i="1"/>
  <c r="G7000" i="1"/>
  <c r="O7000" i="1"/>
  <c r="G7001" i="1"/>
  <c r="O7001" i="1"/>
  <c r="G7002" i="1"/>
  <c r="O7002" i="1"/>
  <c r="G7003" i="1"/>
  <c r="O7003" i="1"/>
  <c r="G7004" i="1"/>
  <c r="O7004" i="1"/>
  <c r="G7005" i="1"/>
  <c r="O7005" i="1"/>
  <c r="G7006" i="1"/>
  <c r="O7006" i="1"/>
  <c r="G7007" i="1"/>
  <c r="O7007" i="1"/>
  <c r="G7008" i="1"/>
  <c r="O7008" i="1"/>
  <c r="G7009" i="1"/>
  <c r="O7009" i="1"/>
  <c r="G7010" i="1"/>
  <c r="O7010" i="1"/>
  <c r="G7011" i="1"/>
  <c r="O7011" i="1"/>
  <c r="G7012" i="1"/>
  <c r="O7012" i="1"/>
  <c r="G7013" i="1"/>
  <c r="O7013" i="1"/>
  <c r="G7014" i="1"/>
  <c r="O7014" i="1"/>
  <c r="G7015" i="1"/>
  <c r="O7015" i="1"/>
  <c r="G7016" i="1"/>
  <c r="O7016" i="1"/>
  <c r="G7017" i="1"/>
  <c r="O7017" i="1"/>
  <c r="G7018" i="1"/>
  <c r="O7018" i="1"/>
  <c r="G7019" i="1"/>
  <c r="O7019" i="1"/>
  <c r="G7020" i="1"/>
  <c r="O7020" i="1"/>
  <c r="G7021" i="1"/>
  <c r="O7021" i="1"/>
  <c r="G7022" i="1"/>
  <c r="O7022" i="1"/>
  <c r="G7023" i="1"/>
  <c r="O7023" i="1"/>
  <c r="G7024" i="1"/>
  <c r="O7024" i="1"/>
  <c r="G7025" i="1"/>
  <c r="O7025" i="1"/>
  <c r="G7026" i="1"/>
  <c r="O7026" i="1"/>
  <c r="G7027" i="1"/>
  <c r="O7027" i="1"/>
  <c r="G7028" i="1"/>
  <c r="O7028" i="1"/>
  <c r="G7029" i="1"/>
  <c r="O7029" i="1"/>
  <c r="G7030" i="1"/>
  <c r="O7030" i="1"/>
  <c r="G7031" i="1"/>
  <c r="O7031" i="1"/>
  <c r="G7032" i="1"/>
  <c r="O7032" i="1"/>
  <c r="G7033" i="1"/>
  <c r="O7033" i="1"/>
  <c r="G7034" i="1"/>
  <c r="O7034" i="1"/>
  <c r="G7035" i="1"/>
  <c r="O7035" i="1"/>
  <c r="G7036" i="1"/>
  <c r="O7036" i="1"/>
  <c r="G7037" i="1"/>
  <c r="O7037" i="1"/>
  <c r="G7038" i="1"/>
  <c r="O7038" i="1"/>
  <c r="G7039" i="1"/>
  <c r="O7039" i="1"/>
  <c r="G7040" i="1"/>
  <c r="O7040" i="1"/>
  <c r="G7041" i="1"/>
  <c r="O7041" i="1"/>
  <c r="G7042" i="1"/>
  <c r="O7042" i="1"/>
  <c r="G7043" i="1"/>
  <c r="O7043" i="1"/>
  <c r="G7044" i="1"/>
  <c r="O7044" i="1"/>
  <c r="G7045" i="1"/>
  <c r="O7045" i="1"/>
  <c r="G7046" i="1"/>
  <c r="O7046" i="1"/>
  <c r="G7047" i="1"/>
  <c r="O7047" i="1"/>
  <c r="G7048" i="1"/>
  <c r="O7048" i="1"/>
  <c r="G7049" i="1"/>
  <c r="O7049" i="1"/>
  <c r="G7050" i="1"/>
  <c r="O7050" i="1"/>
  <c r="G7051" i="1"/>
  <c r="O7051" i="1"/>
  <c r="G7052" i="1"/>
  <c r="O7052" i="1"/>
  <c r="G7053" i="1"/>
  <c r="O7053" i="1"/>
  <c r="G7054" i="1"/>
  <c r="O7054" i="1"/>
  <c r="G7055" i="1"/>
  <c r="O7055" i="1"/>
  <c r="G7056" i="1"/>
  <c r="O7056" i="1"/>
  <c r="G7057" i="1"/>
  <c r="O7057" i="1"/>
  <c r="G7058" i="1"/>
  <c r="O7058" i="1"/>
  <c r="G7059" i="1"/>
  <c r="O7059" i="1"/>
  <c r="G7060" i="1"/>
  <c r="O7060" i="1"/>
  <c r="G7061" i="1"/>
  <c r="O7061" i="1"/>
  <c r="G7062" i="1"/>
  <c r="O7062" i="1"/>
  <c r="G7063" i="1"/>
  <c r="O7063" i="1"/>
  <c r="G7064" i="1"/>
  <c r="O7064" i="1"/>
  <c r="G7065" i="1"/>
  <c r="O7065" i="1"/>
  <c r="G7066" i="1"/>
  <c r="O7066" i="1"/>
  <c r="G7067" i="1"/>
  <c r="O7067" i="1"/>
  <c r="G7068" i="1"/>
  <c r="O7068" i="1"/>
  <c r="G7069" i="1"/>
  <c r="O7069" i="1"/>
  <c r="G7070" i="1"/>
  <c r="O7070" i="1"/>
  <c r="G7071" i="1"/>
  <c r="O7071" i="1"/>
  <c r="G7072" i="1"/>
  <c r="O7072" i="1"/>
  <c r="G7073" i="1"/>
  <c r="O7073" i="1"/>
  <c r="G7074" i="1"/>
  <c r="O7074" i="1"/>
  <c r="G7075" i="1"/>
  <c r="O7075" i="1"/>
  <c r="G7076" i="1"/>
  <c r="O7076" i="1"/>
  <c r="G7077" i="1"/>
  <c r="O7077" i="1"/>
  <c r="G7078" i="1"/>
  <c r="O7078" i="1"/>
  <c r="G7079" i="1"/>
  <c r="O7079" i="1"/>
  <c r="G7080" i="1"/>
  <c r="O7080" i="1"/>
  <c r="G7081" i="1"/>
  <c r="O7081" i="1"/>
  <c r="G7082" i="1"/>
  <c r="O7082" i="1"/>
  <c r="G7083" i="1"/>
  <c r="O7083" i="1"/>
  <c r="G7084" i="1"/>
  <c r="O7084" i="1"/>
  <c r="G7085" i="1"/>
  <c r="O7085" i="1"/>
  <c r="G7086" i="1"/>
  <c r="O7086" i="1"/>
  <c r="G7087" i="1"/>
  <c r="O7087" i="1"/>
  <c r="G7088" i="1"/>
  <c r="O7088" i="1"/>
  <c r="G7089" i="1"/>
  <c r="O7089" i="1"/>
  <c r="G7090" i="1"/>
  <c r="O7090" i="1"/>
  <c r="G7091" i="1"/>
  <c r="O7091" i="1"/>
  <c r="G7092" i="1"/>
  <c r="O7092" i="1"/>
  <c r="G7093" i="1"/>
  <c r="O7093" i="1"/>
  <c r="G7094" i="1"/>
  <c r="O7094" i="1"/>
  <c r="G7095" i="1"/>
  <c r="O7095" i="1"/>
  <c r="G7096" i="1"/>
  <c r="O7096" i="1"/>
  <c r="G7097" i="1"/>
  <c r="O7097" i="1"/>
  <c r="G7098" i="1"/>
  <c r="O7098" i="1"/>
  <c r="G7099" i="1"/>
  <c r="O7099" i="1"/>
  <c r="G7100" i="1"/>
  <c r="O7100" i="1"/>
  <c r="Q7101" i="1"/>
  <c r="F7101" i="1" s="1"/>
  <c r="R7101" i="1"/>
  <c r="O7101" i="1" s="1"/>
  <c r="F7102" i="1"/>
  <c r="G7102" i="1"/>
  <c r="O7102" i="1"/>
  <c r="F7103" i="1"/>
  <c r="G7103" i="1"/>
  <c r="O7103" i="1"/>
  <c r="F7104" i="1"/>
  <c r="G7104" i="1"/>
  <c r="O7104" i="1"/>
  <c r="F7105" i="1"/>
  <c r="G7105" i="1"/>
  <c r="O7105" i="1"/>
  <c r="F7106" i="1"/>
  <c r="G7106" i="1"/>
  <c r="O7106" i="1"/>
  <c r="F7107" i="1"/>
  <c r="G7107" i="1"/>
  <c r="O7107" i="1"/>
  <c r="F7108" i="1"/>
  <c r="G7108" i="1"/>
  <c r="O7108" i="1"/>
  <c r="F7109" i="1"/>
  <c r="G7109" i="1"/>
  <c r="O7109" i="1"/>
  <c r="F7110" i="1"/>
  <c r="G7110" i="1"/>
  <c r="O7110" i="1"/>
  <c r="F7111" i="1"/>
  <c r="G7111" i="1"/>
  <c r="O7111" i="1"/>
  <c r="F7112" i="1"/>
  <c r="G7112" i="1"/>
  <c r="O7112" i="1"/>
  <c r="F7113" i="1"/>
  <c r="G7113" i="1"/>
  <c r="O7113" i="1"/>
  <c r="F7114" i="1"/>
  <c r="G7114" i="1"/>
  <c r="O7114" i="1"/>
  <c r="F7115" i="1"/>
  <c r="G7115" i="1"/>
  <c r="O7115" i="1"/>
  <c r="F7116" i="1"/>
  <c r="G7116" i="1"/>
  <c r="O7116" i="1"/>
  <c r="F7117" i="1"/>
  <c r="G7117" i="1"/>
  <c r="O7117" i="1"/>
  <c r="F7118" i="1"/>
  <c r="G7118" i="1"/>
  <c r="O7118" i="1"/>
  <c r="F7119" i="1"/>
  <c r="G7119" i="1"/>
  <c r="O7119" i="1"/>
  <c r="F7120" i="1"/>
  <c r="G7120" i="1"/>
  <c r="O7120" i="1"/>
  <c r="F7121" i="1"/>
  <c r="G7121" i="1"/>
  <c r="O7121" i="1"/>
  <c r="F7122" i="1"/>
  <c r="G7122" i="1"/>
  <c r="O7122" i="1"/>
  <c r="F7123" i="1"/>
  <c r="G7123" i="1"/>
  <c r="O7123" i="1"/>
  <c r="F7124" i="1"/>
  <c r="G7124" i="1"/>
  <c r="O7124" i="1"/>
  <c r="F7125" i="1"/>
  <c r="G7125" i="1"/>
  <c r="O7125" i="1"/>
  <c r="F7126" i="1"/>
  <c r="G7126" i="1"/>
  <c r="O7126" i="1"/>
  <c r="F7127" i="1"/>
  <c r="G7127" i="1"/>
  <c r="O7127" i="1"/>
  <c r="F7128" i="1"/>
  <c r="G7128" i="1"/>
  <c r="O7128" i="1"/>
  <c r="F7129" i="1"/>
  <c r="G7129" i="1"/>
  <c r="O7129" i="1"/>
  <c r="F7130" i="1"/>
  <c r="G7130" i="1"/>
  <c r="O7130" i="1"/>
  <c r="F7131" i="1"/>
  <c r="G7131" i="1"/>
  <c r="O7131" i="1"/>
  <c r="F7132" i="1"/>
  <c r="G7132" i="1"/>
  <c r="O7132" i="1"/>
  <c r="F7133" i="1"/>
  <c r="G7133" i="1"/>
  <c r="O7133" i="1"/>
  <c r="F7134" i="1"/>
  <c r="G7134" i="1"/>
  <c r="O7134" i="1"/>
  <c r="F7135" i="1"/>
  <c r="G7135" i="1"/>
  <c r="O7135" i="1"/>
  <c r="F7136" i="1"/>
  <c r="G7136" i="1"/>
  <c r="O7136" i="1"/>
  <c r="F7137" i="1"/>
  <c r="G7137" i="1"/>
  <c r="O7137" i="1"/>
  <c r="F7138" i="1"/>
  <c r="G7138" i="1"/>
  <c r="O7138" i="1"/>
  <c r="F7139" i="1"/>
  <c r="G7139" i="1"/>
  <c r="O7139" i="1"/>
  <c r="F7140" i="1"/>
  <c r="G7140" i="1"/>
  <c r="O7140" i="1"/>
  <c r="F7141" i="1"/>
  <c r="G7141" i="1"/>
  <c r="O7141" i="1"/>
  <c r="F7142" i="1"/>
  <c r="G7142" i="1"/>
  <c r="O7142" i="1"/>
  <c r="F7143" i="1"/>
  <c r="G7143" i="1"/>
  <c r="O7143" i="1"/>
  <c r="F7144" i="1"/>
  <c r="G7144" i="1"/>
  <c r="O7144" i="1"/>
  <c r="F7145" i="1"/>
  <c r="G7145" i="1"/>
  <c r="O7145" i="1"/>
  <c r="F7146" i="1"/>
  <c r="G7146" i="1"/>
  <c r="O7146" i="1"/>
  <c r="F7147" i="1"/>
  <c r="G7147" i="1"/>
  <c r="O7147" i="1"/>
  <c r="F7148" i="1"/>
  <c r="G7148" i="1"/>
  <c r="O7148" i="1"/>
  <c r="F7149" i="1"/>
  <c r="G7149" i="1"/>
  <c r="O7149" i="1"/>
  <c r="F7150" i="1"/>
  <c r="G7150" i="1"/>
  <c r="O7150" i="1"/>
  <c r="F7151" i="1"/>
  <c r="G7151" i="1"/>
  <c r="O7151" i="1"/>
  <c r="F7152" i="1"/>
  <c r="G7152" i="1"/>
  <c r="O7152" i="1"/>
  <c r="F7153" i="1"/>
  <c r="G7153" i="1"/>
  <c r="O7153" i="1"/>
  <c r="F7154" i="1"/>
  <c r="G7154" i="1"/>
  <c r="O7154" i="1"/>
  <c r="F7155" i="1"/>
  <c r="G7155" i="1"/>
  <c r="O7155" i="1"/>
  <c r="F7156" i="1"/>
  <c r="G7156" i="1"/>
  <c r="O7156" i="1"/>
  <c r="F7157" i="1"/>
  <c r="G7157" i="1"/>
  <c r="O7157" i="1"/>
  <c r="F7158" i="1"/>
  <c r="G7158" i="1"/>
  <c r="O7158" i="1"/>
  <c r="F7159" i="1"/>
  <c r="G7159" i="1"/>
  <c r="O7159" i="1"/>
  <c r="F7160" i="1"/>
  <c r="G7160" i="1"/>
  <c r="O7160" i="1"/>
  <c r="F7161" i="1"/>
  <c r="G7161" i="1"/>
  <c r="O7161" i="1"/>
  <c r="F7162" i="1"/>
  <c r="G7162" i="1"/>
  <c r="O7162" i="1"/>
  <c r="F7163" i="1"/>
  <c r="G7163" i="1"/>
  <c r="O7163" i="1"/>
  <c r="F7164" i="1"/>
  <c r="G7164" i="1"/>
  <c r="O7164" i="1"/>
  <c r="F7165" i="1"/>
  <c r="G7165" i="1"/>
  <c r="O7165" i="1"/>
  <c r="F7166" i="1"/>
  <c r="G7166" i="1"/>
  <c r="O7166" i="1"/>
  <c r="F7167" i="1"/>
  <c r="G7167" i="1"/>
  <c r="O7167" i="1"/>
  <c r="F7168" i="1"/>
  <c r="G7168" i="1"/>
  <c r="O7168" i="1"/>
  <c r="F7169" i="1"/>
  <c r="G7169" i="1"/>
  <c r="O7169" i="1"/>
  <c r="G7182" i="1"/>
  <c r="O7182" i="1"/>
  <c r="G7183" i="1"/>
  <c r="O7183" i="1"/>
  <c r="G7184" i="1"/>
  <c r="O7184" i="1"/>
  <c r="G7185" i="1"/>
  <c r="O7185" i="1"/>
  <c r="G7186" i="1"/>
  <c r="O7186" i="1"/>
  <c r="G7187" i="1"/>
  <c r="O7187" i="1"/>
  <c r="G7188" i="1"/>
  <c r="O7188" i="1"/>
  <c r="G7189" i="1"/>
  <c r="O7189" i="1"/>
  <c r="G7190" i="1"/>
  <c r="O7190" i="1"/>
  <c r="G7191" i="1"/>
  <c r="O7191" i="1"/>
  <c r="G7192" i="1"/>
  <c r="O7192" i="1"/>
  <c r="G7193" i="1"/>
  <c r="O7193" i="1"/>
  <c r="G7194" i="1"/>
  <c r="O7194" i="1"/>
  <c r="G7195" i="1"/>
  <c r="O7195" i="1"/>
  <c r="G7196" i="1"/>
  <c r="O7196" i="1"/>
  <c r="G7197" i="1"/>
  <c r="O7197" i="1"/>
  <c r="G7198" i="1"/>
  <c r="O7198" i="1"/>
  <c r="G7199" i="1"/>
  <c r="O7199" i="1"/>
  <c r="G7200" i="1"/>
  <c r="O7200" i="1"/>
  <c r="G7201" i="1"/>
  <c r="O7201" i="1"/>
  <c r="G7202" i="1"/>
  <c r="O7202" i="1"/>
  <c r="G7203" i="1"/>
  <c r="O7203" i="1"/>
  <c r="G7204" i="1"/>
  <c r="O7204" i="1"/>
  <c r="G7205" i="1"/>
  <c r="O7205" i="1"/>
  <c r="G7206" i="1"/>
  <c r="O7206" i="1"/>
  <c r="G7207" i="1"/>
  <c r="O7207" i="1"/>
  <c r="G7208" i="1"/>
  <c r="O7208" i="1"/>
  <c r="G7209" i="1"/>
  <c r="O7209" i="1"/>
  <c r="G7210" i="1"/>
  <c r="O7210" i="1"/>
  <c r="G7211" i="1"/>
  <c r="O7211" i="1"/>
  <c r="G7212" i="1"/>
  <c r="O7212" i="1"/>
  <c r="G7213" i="1"/>
  <c r="O7213" i="1"/>
  <c r="G7214" i="1"/>
  <c r="O7214" i="1"/>
  <c r="G7215" i="1"/>
  <c r="O7215" i="1"/>
  <c r="G7216" i="1"/>
  <c r="O7216" i="1"/>
  <c r="G7217" i="1"/>
  <c r="O7217" i="1"/>
  <c r="G7218" i="1"/>
  <c r="O7218" i="1"/>
  <c r="G7219" i="1"/>
  <c r="O7219" i="1"/>
  <c r="G7220" i="1"/>
  <c r="O7220" i="1"/>
  <c r="G7221" i="1"/>
  <c r="O7221" i="1"/>
  <c r="G7222" i="1"/>
  <c r="O7222" i="1"/>
  <c r="G7223" i="1"/>
  <c r="O7223" i="1"/>
  <c r="G7224" i="1"/>
  <c r="O7224" i="1"/>
  <c r="G7225" i="1"/>
  <c r="O7225" i="1"/>
  <c r="G7226" i="1"/>
  <c r="O7226" i="1"/>
  <c r="G7227" i="1"/>
  <c r="O7227" i="1"/>
  <c r="G7228" i="1"/>
  <c r="O7228" i="1"/>
  <c r="G7229" i="1"/>
  <c r="O7229" i="1"/>
  <c r="G7230" i="1"/>
  <c r="O7230" i="1"/>
  <c r="G7231" i="1"/>
  <c r="O7231" i="1"/>
  <c r="G7232" i="1"/>
  <c r="O7232" i="1"/>
  <c r="G7233" i="1"/>
  <c r="O7233" i="1"/>
  <c r="G7234" i="1"/>
  <c r="O7234" i="1"/>
  <c r="G7235" i="1"/>
  <c r="O7235" i="1"/>
  <c r="G7236" i="1"/>
  <c r="O7236" i="1"/>
  <c r="G7237" i="1"/>
  <c r="O7237" i="1"/>
  <c r="G7238" i="1"/>
  <c r="O7238" i="1"/>
  <c r="G7239" i="1"/>
  <c r="O7239" i="1"/>
  <c r="G7240" i="1"/>
  <c r="O7240" i="1"/>
  <c r="G7241" i="1"/>
  <c r="O7241" i="1"/>
  <c r="G7242" i="1"/>
  <c r="O7242" i="1"/>
  <c r="G7243" i="1"/>
  <c r="O7243" i="1"/>
  <c r="G7244" i="1"/>
  <c r="O7244" i="1"/>
  <c r="G7245" i="1"/>
  <c r="O7245" i="1"/>
  <c r="G7246" i="1"/>
  <c r="O7246" i="1"/>
  <c r="G7247" i="1"/>
  <c r="O7247" i="1"/>
  <c r="G7248" i="1"/>
  <c r="O7248" i="1"/>
  <c r="G7249" i="1"/>
  <c r="O7249" i="1"/>
  <c r="G7250" i="1"/>
  <c r="O7250" i="1"/>
  <c r="G7251" i="1"/>
  <c r="O7251" i="1"/>
  <c r="G7252" i="1"/>
  <c r="O7252" i="1"/>
  <c r="G7253" i="1"/>
  <c r="O7253" i="1"/>
  <c r="G7254" i="1"/>
  <c r="O7254" i="1"/>
  <c r="G7255" i="1"/>
  <c r="O7255" i="1"/>
  <c r="G7256" i="1"/>
  <c r="O7256" i="1"/>
  <c r="G7257" i="1"/>
  <c r="O7257" i="1"/>
  <c r="G7258" i="1"/>
  <c r="O7258" i="1"/>
  <c r="G7259" i="1"/>
  <c r="O7259" i="1"/>
  <c r="G7260" i="1"/>
  <c r="O7260" i="1"/>
  <c r="G7261" i="1"/>
  <c r="O7261" i="1"/>
  <c r="G7262" i="1"/>
  <c r="O7262" i="1"/>
  <c r="G7263" i="1"/>
  <c r="O7263" i="1"/>
  <c r="G7264" i="1"/>
  <c r="O7264" i="1"/>
  <c r="G7265" i="1"/>
  <c r="O7265" i="1"/>
  <c r="G7266" i="1"/>
  <c r="O7266" i="1"/>
  <c r="G7267" i="1"/>
  <c r="O7267" i="1"/>
  <c r="G7268" i="1"/>
  <c r="O7268" i="1"/>
  <c r="G7269" i="1"/>
  <c r="O7269" i="1"/>
  <c r="G7270" i="1"/>
  <c r="O7270" i="1"/>
  <c r="G7271" i="1"/>
  <c r="O7271" i="1"/>
  <c r="G7272" i="1"/>
  <c r="O7272" i="1"/>
  <c r="G7273" i="1"/>
  <c r="O7273" i="1"/>
  <c r="G7274" i="1"/>
  <c r="O7274" i="1"/>
  <c r="G7275" i="1"/>
  <c r="O7275" i="1"/>
  <c r="G7276" i="1"/>
  <c r="O7276" i="1"/>
  <c r="G7277" i="1"/>
  <c r="O7277" i="1"/>
  <c r="G7278" i="1"/>
  <c r="O7278" i="1"/>
  <c r="G7279" i="1"/>
  <c r="O7279" i="1"/>
  <c r="G7280" i="1"/>
  <c r="O7280" i="1"/>
  <c r="G7281" i="1"/>
  <c r="O7281" i="1"/>
  <c r="G7282" i="1"/>
  <c r="O7282" i="1"/>
  <c r="G7283" i="1"/>
  <c r="O7283" i="1"/>
  <c r="G7284" i="1"/>
  <c r="O7284" i="1"/>
  <c r="G7285" i="1"/>
  <c r="O7285" i="1"/>
  <c r="G7286" i="1"/>
  <c r="O7286" i="1"/>
  <c r="G7287" i="1"/>
  <c r="O7287" i="1"/>
  <c r="G7288" i="1"/>
  <c r="O7288" i="1"/>
  <c r="G7289" i="1"/>
  <c r="O7289" i="1"/>
  <c r="G7290" i="1"/>
  <c r="O7290" i="1"/>
  <c r="G7291" i="1"/>
  <c r="O7291" i="1"/>
  <c r="G7292" i="1"/>
  <c r="O7292" i="1"/>
  <c r="G7293" i="1"/>
  <c r="O7293" i="1"/>
  <c r="G7294" i="1"/>
  <c r="O7294" i="1"/>
  <c r="G7295" i="1"/>
  <c r="O7295" i="1"/>
  <c r="G7296" i="1"/>
  <c r="O7296" i="1"/>
  <c r="G7297" i="1"/>
  <c r="O7297" i="1"/>
  <c r="G7298" i="1"/>
  <c r="O7298" i="1"/>
  <c r="G7299" i="1"/>
  <c r="O7299" i="1"/>
  <c r="G7300" i="1"/>
  <c r="O7300" i="1"/>
  <c r="G7301" i="1"/>
  <c r="O7301" i="1"/>
  <c r="G7302" i="1"/>
  <c r="O7302" i="1"/>
  <c r="G7303" i="1"/>
  <c r="O7303" i="1"/>
  <c r="G7304" i="1"/>
  <c r="O7304" i="1"/>
  <c r="G7305" i="1"/>
  <c r="O7305" i="1"/>
  <c r="G7306" i="1"/>
  <c r="O7306" i="1"/>
  <c r="G7307" i="1"/>
  <c r="O7307" i="1"/>
  <c r="G7308" i="1"/>
  <c r="O7308" i="1"/>
  <c r="G7309" i="1"/>
  <c r="O7309" i="1"/>
  <c r="G7310" i="1"/>
  <c r="O7310" i="1"/>
  <c r="G7311" i="1"/>
  <c r="O7311" i="1"/>
  <c r="G7312" i="1"/>
  <c r="O7312" i="1"/>
  <c r="G7313" i="1"/>
  <c r="O7313" i="1"/>
  <c r="G7314" i="1"/>
  <c r="O7314" i="1"/>
  <c r="G7315" i="1"/>
  <c r="O7315" i="1"/>
  <c r="G7316" i="1"/>
  <c r="O7316" i="1"/>
  <c r="G7317" i="1"/>
  <c r="O7317" i="1"/>
  <c r="G7318" i="1"/>
  <c r="O7318" i="1"/>
  <c r="G7319" i="1"/>
  <c r="O7319" i="1"/>
  <c r="G7320" i="1"/>
  <c r="O7320" i="1"/>
  <c r="G7321" i="1"/>
  <c r="O7321" i="1"/>
  <c r="G7322" i="1"/>
  <c r="O7322" i="1"/>
  <c r="G7372" i="1"/>
  <c r="O7372" i="1"/>
  <c r="G7373" i="1"/>
  <c r="O7373" i="1"/>
  <c r="G7374" i="1"/>
  <c r="O7374" i="1"/>
  <c r="G7375" i="1"/>
  <c r="O7375" i="1"/>
  <c r="G7376" i="1"/>
  <c r="O7376" i="1"/>
  <c r="G7377" i="1"/>
  <c r="O7377" i="1"/>
  <c r="G7378" i="1"/>
  <c r="O7378" i="1"/>
  <c r="G7379" i="1"/>
  <c r="O7379" i="1"/>
  <c r="G7380" i="1"/>
  <c r="O7380" i="1"/>
  <c r="G7381" i="1"/>
  <c r="O7381" i="1"/>
  <c r="G7382" i="1"/>
  <c r="O7382" i="1"/>
  <c r="G7383" i="1"/>
  <c r="O7383" i="1"/>
  <c r="G7384" i="1"/>
  <c r="O7384" i="1"/>
  <c r="G7385" i="1"/>
  <c r="O7385" i="1"/>
  <c r="G7386" i="1"/>
  <c r="O7386" i="1"/>
  <c r="G7387" i="1"/>
  <c r="O7387" i="1"/>
  <c r="G7388" i="1"/>
  <c r="O7388" i="1"/>
  <c r="G7389" i="1"/>
  <c r="O7389" i="1"/>
  <c r="G7390" i="1"/>
  <c r="O7390" i="1"/>
  <c r="G7391" i="1"/>
  <c r="O7391" i="1"/>
  <c r="G7392" i="1"/>
  <c r="O7392" i="1"/>
  <c r="G7393" i="1"/>
  <c r="O7393" i="1"/>
  <c r="G7394" i="1"/>
  <c r="O7394" i="1"/>
  <c r="G7395" i="1"/>
  <c r="O7395" i="1"/>
  <c r="G7396" i="1"/>
  <c r="O7396" i="1"/>
  <c r="G7397" i="1"/>
  <c r="O7397" i="1"/>
  <c r="G7398" i="1"/>
  <c r="O7398" i="1"/>
  <c r="G7399" i="1"/>
  <c r="O7399" i="1"/>
  <c r="G7400" i="1"/>
  <c r="O7400" i="1"/>
  <c r="G7401" i="1"/>
  <c r="O7401" i="1"/>
  <c r="G7402" i="1"/>
  <c r="O7402" i="1"/>
  <c r="G7403" i="1"/>
  <c r="O7403" i="1"/>
  <c r="G7404" i="1"/>
  <c r="O7404" i="1"/>
  <c r="G7405" i="1"/>
  <c r="O7405" i="1"/>
  <c r="G7406" i="1"/>
  <c r="O7406" i="1"/>
  <c r="G7407" i="1"/>
  <c r="O7407" i="1"/>
  <c r="G7408" i="1"/>
  <c r="O7408" i="1"/>
  <c r="G7409" i="1"/>
  <c r="O7409" i="1"/>
  <c r="G7410" i="1"/>
  <c r="O7410" i="1"/>
  <c r="G7411" i="1"/>
  <c r="O7411" i="1"/>
  <c r="G7412" i="1"/>
  <c r="O7412" i="1"/>
  <c r="G7413" i="1"/>
  <c r="O7413" i="1"/>
  <c r="G7414" i="1"/>
  <c r="O7414" i="1"/>
  <c r="G7415" i="1"/>
  <c r="O7415" i="1"/>
  <c r="G7416" i="1"/>
  <c r="O7416" i="1"/>
  <c r="G7417" i="1"/>
  <c r="O7417" i="1"/>
  <c r="G7418" i="1"/>
  <c r="O7418" i="1"/>
  <c r="G7419" i="1"/>
  <c r="O7419" i="1"/>
  <c r="G7420" i="1"/>
  <c r="O7420" i="1"/>
  <c r="G7421" i="1"/>
  <c r="O7421" i="1"/>
  <c r="G7422" i="1"/>
  <c r="O7422" i="1"/>
  <c r="G7423" i="1"/>
  <c r="O7423" i="1"/>
  <c r="G7424" i="1"/>
  <c r="O7424" i="1"/>
  <c r="G7425" i="1"/>
  <c r="O7425" i="1"/>
  <c r="G7426" i="1"/>
  <c r="O7426" i="1"/>
  <c r="G7427" i="1"/>
  <c r="O7427" i="1"/>
  <c r="G7428" i="1"/>
  <c r="O7428" i="1"/>
  <c r="G7429" i="1"/>
  <c r="O7429" i="1"/>
  <c r="G7430" i="1"/>
  <c r="O7430" i="1"/>
  <c r="G7431" i="1"/>
  <c r="O7431" i="1"/>
  <c r="G7432" i="1"/>
  <c r="O7432" i="1"/>
  <c r="G7433" i="1"/>
  <c r="O7433" i="1"/>
  <c r="G7434" i="1"/>
  <c r="O7434" i="1"/>
  <c r="G7435" i="1"/>
  <c r="O7435" i="1"/>
  <c r="G7436" i="1"/>
  <c r="O7436" i="1"/>
  <c r="G7437" i="1"/>
  <c r="O7437" i="1"/>
  <c r="G7438" i="1"/>
  <c r="O7438" i="1"/>
  <c r="G7439" i="1"/>
  <c r="O7439" i="1"/>
  <c r="G7440" i="1"/>
  <c r="O7440" i="1"/>
  <c r="G7441" i="1"/>
  <c r="O7441" i="1"/>
  <c r="G7442" i="1"/>
  <c r="O7442" i="1"/>
  <c r="G7443" i="1"/>
  <c r="O7443" i="1"/>
  <c r="G7444" i="1"/>
  <c r="O7444" i="1"/>
  <c r="G7445" i="1"/>
  <c r="O7445" i="1"/>
  <c r="G7446" i="1"/>
  <c r="O7446" i="1"/>
  <c r="G7447" i="1"/>
  <c r="O7447" i="1"/>
  <c r="G7448" i="1"/>
  <c r="O7448" i="1"/>
  <c r="G7449" i="1"/>
  <c r="O7449" i="1"/>
  <c r="G7450" i="1"/>
  <c r="O7450" i="1"/>
  <c r="G7451" i="1"/>
  <c r="O7451" i="1"/>
  <c r="G7452" i="1"/>
  <c r="O7452" i="1"/>
  <c r="G7453" i="1"/>
  <c r="O7453" i="1"/>
  <c r="G7454" i="1"/>
  <c r="O7454" i="1"/>
  <c r="G7455" i="1"/>
  <c r="O7455" i="1"/>
  <c r="G7456" i="1"/>
  <c r="O7456" i="1"/>
  <c r="G7457" i="1"/>
  <c r="O7457" i="1"/>
  <c r="G7458" i="1"/>
  <c r="O7458" i="1"/>
  <c r="G7459" i="1"/>
  <c r="O7459" i="1"/>
  <c r="G7460" i="1"/>
  <c r="O7460" i="1"/>
  <c r="G7461" i="1"/>
  <c r="O7461" i="1"/>
  <c r="G7462" i="1"/>
  <c r="O7462" i="1"/>
  <c r="G7463" i="1"/>
  <c r="O7463" i="1"/>
  <c r="G7464" i="1"/>
  <c r="O7464" i="1"/>
  <c r="G7465" i="1"/>
  <c r="O7465" i="1"/>
  <c r="G7466" i="1"/>
  <c r="O7466" i="1"/>
  <c r="G7467" i="1"/>
  <c r="O7467" i="1"/>
  <c r="G7468" i="1"/>
  <c r="O7468" i="1"/>
  <c r="G7469" i="1"/>
  <c r="O7469" i="1"/>
  <c r="G7470" i="1"/>
  <c r="O7470" i="1"/>
  <c r="G7471" i="1"/>
  <c r="O7471" i="1"/>
  <c r="G7472" i="1"/>
  <c r="O7472" i="1"/>
  <c r="G7473" i="1"/>
  <c r="O7473" i="1"/>
  <c r="G7474" i="1"/>
  <c r="O7474" i="1"/>
  <c r="G7475" i="1"/>
  <c r="O7475" i="1"/>
  <c r="G7476" i="1"/>
  <c r="O7476" i="1"/>
  <c r="G7477" i="1"/>
  <c r="O7477" i="1"/>
  <c r="G7478" i="1"/>
  <c r="O7478" i="1"/>
  <c r="G7479" i="1"/>
  <c r="O7479" i="1"/>
  <c r="G7480" i="1"/>
  <c r="O7480" i="1"/>
  <c r="G7481" i="1"/>
  <c r="O7481" i="1"/>
  <c r="G7482" i="1"/>
  <c r="O7482" i="1"/>
  <c r="G7483" i="1"/>
  <c r="O7483" i="1"/>
  <c r="G7484" i="1"/>
  <c r="O7484" i="1"/>
  <c r="G7485" i="1"/>
  <c r="O7485" i="1"/>
  <c r="G7486" i="1"/>
  <c r="O7486" i="1"/>
  <c r="G7487" i="1"/>
  <c r="O7487" i="1"/>
  <c r="G7488" i="1"/>
  <c r="O7488" i="1"/>
  <c r="G7489" i="1"/>
  <c r="O7489" i="1"/>
  <c r="G7490" i="1"/>
  <c r="O7490" i="1"/>
  <c r="G7491" i="1"/>
  <c r="O7491" i="1"/>
  <c r="G7492" i="1"/>
  <c r="O7492" i="1"/>
  <c r="G7493" i="1"/>
  <c r="O7493" i="1"/>
  <c r="G7494" i="1"/>
  <c r="O7494" i="1"/>
  <c r="G7495" i="1"/>
  <c r="O7495" i="1"/>
  <c r="G7496" i="1"/>
  <c r="O7496" i="1"/>
  <c r="G7497" i="1"/>
  <c r="O7497" i="1"/>
  <c r="G7498" i="1"/>
  <c r="O7498" i="1"/>
  <c r="G7499" i="1"/>
  <c r="O7499" i="1"/>
  <c r="F7500" i="1"/>
  <c r="G7500" i="1" s="1"/>
  <c r="R7500" i="1"/>
  <c r="O7500" i="1" s="1"/>
  <c r="Q7500" i="1"/>
  <c r="F7501" i="1"/>
  <c r="G7501" i="1" s="1"/>
  <c r="O7501" i="1"/>
  <c r="F7502" i="1"/>
  <c r="G7502" i="1" s="1"/>
  <c r="O7502" i="1"/>
  <c r="F7503" i="1"/>
  <c r="G7503" i="1" s="1"/>
  <c r="O7503" i="1"/>
  <c r="F7504" i="1"/>
  <c r="G7504" i="1" s="1"/>
  <c r="O7504" i="1"/>
  <c r="F7505" i="1"/>
  <c r="G7505" i="1" s="1"/>
  <c r="O7505" i="1"/>
  <c r="F7506" i="1"/>
  <c r="G7506" i="1" s="1"/>
  <c r="O7506" i="1"/>
  <c r="F7507" i="1"/>
  <c r="G7507" i="1" s="1"/>
  <c r="O7507" i="1"/>
  <c r="F7508" i="1"/>
  <c r="G7508" i="1" s="1"/>
  <c r="O7508" i="1"/>
  <c r="F7509" i="1"/>
  <c r="G7509" i="1" s="1"/>
  <c r="O7509" i="1"/>
  <c r="F7510" i="1"/>
  <c r="G7510" i="1" s="1"/>
  <c r="O7510" i="1"/>
  <c r="F7511" i="1"/>
  <c r="G7511" i="1" s="1"/>
  <c r="O7511" i="1"/>
  <c r="F7512" i="1"/>
  <c r="G7512" i="1" s="1"/>
  <c r="O7512" i="1"/>
  <c r="F7513" i="1"/>
  <c r="G7513" i="1" s="1"/>
  <c r="O7513" i="1"/>
  <c r="F7514" i="1"/>
  <c r="G7514" i="1" s="1"/>
  <c r="O7514" i="1"/>
  <c r="F7515" i="1"/>
  <c r="G7515" i="1" s="1"/>
  <c r="O7515" i="1"/>
  <c r="F7516" i="1"/>
  <c r="G7516" i="1" s="1"/>
  <c r="O7516" i="1"/>
  <c r="F7517" i="1"/>
  <c r="G7517" i="1" s="1"/>
  <c r="O7517" i="1"/>
  <c r="F7518" i="1"/>
  <c r="G7518" i="1" s="1"/>
  <c r="O7518" i="1"/>
  <c r="F7519" i="1"/>
  <c r="G7519" i="1" s="1"/>
  <c r="O7519" i="1"/>
  <c r="F7520" i="1"/>
  <c r="G7520" i="1" s="1"/>
  <c r="O7520" i="1"/>
  <c r="F7521" i="1"/>
  <c r="G7521" i="1" s="1"/>
  <c r="O7521" i="1"/>
  <c r="F7522" i="1"/>
  <c r="G7522" i="1" s="1"/>
  <c r="O7522" i="1"/>
  <c r="F7523" i="1"/>
  <c r="G7523" i="1" s="1"/>
  <c r="O7523" i="1"/>
  <c r="F7524" i="1"/>
  <c r="G7524" i="1" s="1"/>
  <c r="O7524" i="1"/>
  <c r="F7525" i="1"/>
  <c r="G7525" i="1" s="1"/>
  <c r="O7525" i="1"/>
  <c r="F7526" i="1"/>
  <c r="G7526" i="1" s="1"/>
  <c r="O7526" i="1"/>
  <c r="F7527" i="1"/>
  <c r="G7527" i="1" s="1"/>
  <c r="O7527" i="1"/>
  <c r="F7528" i="1"/>
  <c r="G7528" i="1" s="1"/>
  <c r="O7528" i="1"/>
  <c r="F7529" i="1"/>
  <c r="G7529" i="1" s="1"/>
  <c r="O7529" i="1"/>
  <c r="F7530" i="1"/>
  <c r="G7530" i="1" s="1"/>
  <c r="O7530" i="1"/>
  <c r="F7531" i="1"/>
  <c r="G7531" i="1" s="1"/>
  <c r="O7531" i="1"/>
  <c r="F7532" i="1"/>
  <c r="G7532" i="1" s="1"/>
  <c r="O7532" i="1"/>
  <c r="F7533" i="1"/>
  <c r="G7533" i="1" s="1"/>
  <c r="O7533" i="1"/>
  <c r="F7534" i="1"/>
  <c r="G7534" i="1" s="1"/>
  <c r="O7534" i="1"/>
  <c r="F7535" i="1"/>
  <c r="G7535" i="1" s="1"/>
  <c r="O7535" i="1"/>
  <c r="F7536" i="1"/>
  <c r="G7536" i="1" s="1"/>
  <c r="O7536" i="1"/>
  <c r="F7537" i="1"/>
  <c r="G7537" i="1" s="1"/>
  <c r="O7537" i="1"/>
  <c r="F7538" i="1"/>
  <c r="G7538" i="1" s="1"/>
  <c r="O7538" i="1"/>
  <c r="F7539" i="1"/>
  <c r="G7539" i="1" s="1"/>
  <c r="O7539" i="1"/>
  <c r="F7540" i="1"/>
  <c r="G7540" i="1" s="1"/>
  <c r="O7540" i="1"/>
  <c r="F7541" i="1"/>
  <c r="G7541" i="1" s="1"/>
  <c r="O7541" i="1"/>
  <c r="F7542" i="1"/>
  <c r="G7542" i="1" s="1"/>
  <c r="O7542" i="1"/>
  <c r="F7543" i="1"/>
  <c r="G7543" i="1" s="1"/>
  <c r="O7543" i="1"/>
  <c r="F7544" i="1"/>
  <c r="G7544" i="1" s="1"/>
  <c r="O7544" i="1"/>
  <c r="F7545" i="1"/>
  <c r="G7545" i="1" s="1"/>
  <c r="O7545" i="1"/>
  <c r="F7546" i="1"/>
  <c r="G7546" i="1" s="1"/>
  <c r="O7546" i="1"/>
  <c r="F7547" i="1"/>
  <c r="G7547" i="1" s="1"/>
  <c r="O7547" i="1"/>
  <c r="F7548" i="1"/>
  <c r="G7548" i="1" s="1"/>
  <c r="O7548" i="1"/>
  <c r="F7549" i="1"/>
  <c r="G7549" i="1" s="1"/>
  <c r="O7549" i="1"/>
  <c r="F7550" i="1"/>
  <c r="G7550" i="1" s="1"/>
  <c r="O7550" i="1"/>
  <c r="F7551" i="1"/>
  <c r="G7551" i="1" s="1"/>
  <c r="O7551" i="1"/>
  <c r="F7552" i="1"/>
  <c r="G7552" i="1" s="1"/>
  <c r="O7552" i="1"/>
  <c r="F7553" i="1"/>
  <c r="G7553" i="1" s="1"/>
  <c r="O7553" i="1"/>
  <c r="F7554" i="1"/>
  <c r="G7554" i="1" s="1"/>
  <c r="O7554" i="1"/>
  <c r="F7555" i="1"/>
  <c r="G7555" i="1" s="1"/>
  <c r="O7555" i="1"/>
  <c r="F7556" i="1"/>
  <c r="G7556" i="1" s="1"/>
  <c r="O7556" i="1"/>
  <c r="F7557" i="1"/>
  <c r="G7557" i="1" s="1"/>
  <c r="O7557" i="1"/>
  <c r="F7558" i="1"/>
  <c r="G7558" i="1" s="1"/>
  <c r="O7558" i="1"/>
  <c r="F7559" i="1"/>
  <c r="G7559" i="1" s="1"/>
  <c r="O7559" i="1"/>
  <c r="F7560" i="1"/>
  <c r="G7560" i="1" s="1"/>
  <c r="O7560" i="1"/>
  <c r="G7573" i="1"/>
  <c r="O7573" i="1"/>
  <c r="G7574" i="1"/>
  <c r="O7574" i="1"/>
  <c r="G7575" i="1"/>
  <c r="O7575" i="1"/>
  <c r="G7576" i="1"/>
  <c r="O7576" i="1"/>
  <c r="G7577" i="1"/>
  <c r="O7577" i="1"/>
  <c r="G7578" i="1"/>
  <c r="O7578" i="1"/>
  <c r="G7579" i="1"/>
  <c r="O7579" i="1"/>
  <c r="G7580" i="1"/>
  <c r="O7580" i="1"/>
  <c r="G7581" i="1"/>
  <c r="O7581" i="1"/>
  <c r="G7582" i="1"/>
  <c r="O7582" i="1"/>
  <c r="G7583" i="1"/>
  <c r="O7583" i="1"/>
  <c r="G7584" i="1"/>
  <c r="O7584" i="1"/>
  <c r="G7585" i="1"/>
  <c r="O7585" i="1"/>
  <c r="G7586" i="1"/>
  <c r="O7586" i="1"/>
  <c r="G7587" i="1"/>
  <c r="O7587" i="1"/>
  <c r="G7588" i="1"/>
  <c r="O7588" i="1"/>
  <c r="G7589" i="1"/>
  <c r="O7589" i="1"/>
  <c r="G7590" i="1"/>
  <c r="O7590" i="1"/>
  <c r="G7591" i="1"/>
  <c r="O7591" i="1"/>
  <c r="G7592" i="1"/>
  <c r="O7592" i="1"/>
  <c r="G7593" i="1"/>
  <c r="O7593" i="1"/>
  <c r="G7594" i="1"/>
  <c r="O7594" i="1"/>
  <c r="G7595" i="1"/>
  <c r="O7595" i="1"/>
  <c r="G7596" i="1"/>
  <c r="O7596" i="1"/>
  <c r="G7597" i="1"/>
  <c r="O7597" i="1"/>
  <c r="G7598" i="1"/>
  <c r="O7598" i="1"/>
  <c r="G7599" i="1"/>
  <c r="O7599" i="1"/>
  <c r="G7600" i="1"/>
  <c r="O7600" i="1"/>
  <c r="G7601" i="1"/>
  <c r="O7601" i="1"/>
  <c r="G7602" i="1"/>
  <c r="O7602" i="1"/>
  <c r="G7603" i="1"/>
  <c r="O7603" i="1"/>
  <c r="G7604" i="1"/>
  <c r="O7604" i="1"/>
  <c r="G7605" i="1"/>
  <c r="O7605" i="1"/>
  <c r="G7606" i="1"/>
  <c r="O7606" i="1"/>
  <c r="G7607" i="1"/>
  <c r="O7607" i="1"/>
  <c r="G7608" i="1"/>
  <c r="O7608" i="1"/>
  <c r="G7609" i="1"/>
  <c r="O7609" i="1"/>
  <c r="G7610" i="1"/>
  <c r="O7610" i="1"/>
  <c r="G7611" i="1"/>
  <c r="O7611" i="1"/>
  <c r="G7612" i="1"/>
  <c r="O7612" i="1"/>
  <c r="G7613" i="1"/>
  <c r="O7613" i="1"/>
  <c r="G7614" i="1"/>
  <c r="O7614" i="1"/>
  <c r="G7615" i="1"/>
  <c r="O7615" i="1"/>
  <c r="G7616" i="1"/>
  <c r="O7616" i="1"/>
  <c r="G7617" i="1"/>
  <c r="O7617" i="1"/>
  <c r="G7618" i="1"/>
  <c r="O7618" i="1"/>
  <c r="G7619" i="1"/>
  <c r="O7619" i="1"/>
  <c r="G7620" i="1"/>
  <c r="O7620" i="1"/>
  <c r="G7621" i="1"/>
  <c r="O7621" i="1"/>
  <c r="G7622" i="1"/>
  <c r="O7622" i="1"/>
  <c r="G7623" i="1"/>
  <c r="O7623" i="1"/>
  <c r="G7624" i="1"/>
  <c r="O7624" i="1"/>
  <c r="G7625" i="1"/>
  <c r="O7625" i="1"/>
  <c r="G7626" i="1"/>
  <c r="O7626" i="1"/>
  <c r="G7627" i="1"/>
  <c r="O7627" i="1"/>
  <c r="G7628" i="1"/>
  <c r="O7628" i="1"/>
  <c r="G7629" i="1"/>
  <c r="O7629" i="1"/>
  <c r="G7630" i="1"/>
  <c r="O7630" i="1"/>
  <c r="G7631" i="1"/>
  <c r="O7631" i="1"/>
  <c r="G7632" i="1"/>
  <c r="O7632" i="1"/>
  <c r="G7633" i="1"/>
  <c r="O7633" i="1"/>
  <c r="G7634" i="1"/>
  <c r="O7634" i="1"/>
  <c r="G7635" i="1"/>
  <c r="O7635" i="1"/>
  <c r="G7636" i="1"/>
  <c r="O7636" i="1"/>
  <c r="G7637" i="1"/>
  <c r="O7637" i="1"/>
  <c r="G7638" i="1"/>
  <c r="O7638" i="1"/>
  <c r="G7639" i="1"/>
  <c r="O7639" i="1"/>
  <c r="G7640" i="1"/>
  <c r="O7640" i="1"/>
  <c r="G7641" i="1"/>
  <c r="O7641" i="1"/>
  <c r="G7642" i="1"/>
  <c r="O7642" i="1"/>
  <c r="G7643" i="1"/>
  <c r="O7643" i="1"/>
  <c r="G7644" i="1"/>
  <c r="O7644" i="1"/>
  <c r="G7645" i="1"/>
  <c r="O7645" i="1"/>
  <c r="G7646" i="1"/>
  <c r="O7646" i="1"/>
  <c r="G7647" i="1"/>
  <c r="O7647" i="1"/>
  <c r="G7648" i="1"/>
  <c r="O7648" i="1"/>
  <c r="G7649" i="1"/>
  <c r="O7649" i="1"/>
  <c r="G7650" i="1"/>
  <c r="O7650" i="1"/>
  <c r="G7651" i="1"/>
  <c r="O7651" i="1"/>
  <c r="G7652" i="1"/>
  <c r="O7652" i="1"/>
  <c r="G7653" i="1"/>
  <c r="O7653" i="1"/>
  <c r="G7654" i="1"/>
  <c r="O7654" i="1"/>
  <c r="G7655" i="1"/>
  <c r="O7655" i="1"/>
  <c r="G7656" i="1"/>
  <c r="O7656" i="1"/>
  <c r="G7657" i="1"/>
  <c r="O7657" i="1"/>
  <c r="G7658" i="1"/>
  <c r="O7658" i="1"/>
  <c r="G7659" i="1"/>
  <c r="O7659" i="1"/>
  <c r="G7660" i="1"/>
  <c r="O7660" i="1"/>
  <c r="G7661" i="1"/>
  <c r="O7661" i="1"/>
  <c r="G7662" i="1"/>
  <c r="O7662" i="1"/>
  <c r="G7663" i="1"/>
  <c r="O7663" i="1"/>
  <c r="G7664" i="1"/>
  <c r="O7664" i="1"/>
  <c r="G7665" i="1"/>
  <c r="O7665" i="1"/>
  <c r="G7666" i="1"/>
  <c r="O7666" i="1"/>
  <c r="G7667" i="1"/>
  <c r="O7667" i="1"/>
  <c r="G7668" i="1"/>
  <c r="O7668" i="1"/>
  <c r="G7669" i="1"/>
  <c r="O7669" i="1"/>
  <c r="G7670" i="1"/>
  <c r="O7670" i="1"/>
  <c r="G7671" i="1"/>
  <c r="O7671" i="1"/>
  <c r="G7672" i="1"/>
  <c r="O7672" i="1"/>
  <c r="G7673" i="1"/>
  <c r="O7673" i="1"/>
  <c r="G7674" i="1"/>
  <c r="O7674" i="1"/>
  <c r="G7675" i="1"/>
  <c r="O7675" i="1"/>
  <c r="G7676" i="1"/>
  <c r="O7676" i="1"/>
  <c r="G7677" i="1"/>
  <c r="O7677" i="1"/>
  <c r="G7678" i="1"/>
  <c r="O7678" i="1"/>
  <c r="G7679" i="1"/>
  <c r="O7679" i="1"/>
  <c r="G7680" i="1"/>
  <c r="O7680" i="1"/>
  <c r="G7681" i="1"/>
  <c r="O7681" i="1"/>
  <c r="G7682" i="1"/>
  <c r="O7682" i="1"/>
  <c r="G7683" i="1"/>
  <c r="O7683" i="1"/>
  <c r="G7684" i="1"/>
  <c r="O7684" i="1"/>
  <c r="G7685" i="1"/>
  <c r="O7685" i="1"/>
  <c r="G7686" i="1"/>
  <c r="O7686" i="1"/>
  <c r="G7687" i="1"/>
  <c r="O7687" i="1"/>
  <c r="G7688" i="1"/>
  <c r="O7688" i="1"/>
  <c r="G7689" i="1"/>
  <c r="O7689" i="1"/>
  <c r="G7690" i="1"/>
  <c r="O7690" i="1"/>
  <c r="G7691" i="1"/>
  <c r="O7691" i="1"/>
  <c r="G7692" i="1"/>
  <c r="O7692" i="1"/>
  <c r="G7693" i="1"/>
  <c r="O7693" i="1"/>
  <c r="G7694" i="1"/>
  <c r="O7694" i="1"/>
  <c r="G7695" i="1"/>
  <c r="O7695" i="1"/>
  <c r="G7696" i="1"/>
  <c r="O7696" i="1"/>
  <c r="G7697" i="1"/>
  <c r="O7697" i="1"/>
  <c r="G7698" i="1"/>
  <c r="O7698" i="1"/>
  <c r="G7699" i="1"/>
  <c r="O7699" i="1"/>
  <c r="G7700" i="1"/>
  <c r="O7700" i="1"/>
  <c r="G7701" i="1"/>
  <c r="O7701" i="1"/>
  <c r="G7702" i="1"/>
  <c r="O7702" i="1"/>
  <c r="G7703" i="1"/>
  <c r="O7703" i="1"/>
  <c r="G7704" i="1"/>
  <c r="O7704" i="1"/>
  <c r="G7705" i="1"/>
  <c r="O7705" i="1"/>
  <c r="G7706" i="1"/>
  <c r="O7706" i="1"/>
  <c r="G7707" i="1"/>
  <c r="O7707" i="1"/>
  <c r="G7708" i="1"/>
  <c r="O7708" i="1"/>
  <c r="G7709" i="1"/>
  <c r="O7709" i="1"/>
  <c r="G7710" i="1"/>
  <c r="O7710" i="1"/>
  <c r="G7711" i="1"/>
  <c r="O7711" i="1"/>
  <c r="G7712" i="1"/>
  <c r="O7712" i="1"/>
  <c r="G7713" i="1"/>
  <c r="O7713" i="1"/>
  <c r="G7714" i="1"/>
  <c r="O7714" i="1"/>
  <c r="G7715" i="1"/>
  <c r="O7715" i="1"/>
  <c r="G7716" i="1"/>
  <c r="O7716" i="1"/>
  <c r="G7717" i="1"/>
  <c r="O7717" i="1"/>
  <c r="G7718" i="1"/>
  <c r="O7718" i="1"/>
  <c r="G7719" i="1"/>
  <c r="O7719" i="1"/>
  <c r="G7720" i="1"/>
  <c r="O7720" i="1"/>
  <c r="G7721" i="1"/>
  <c r="O7721" i="1"/>
  <c r="G7722" i="1"/>
  <c r="O7722" i="1"/>
  <c r="G7723" i="1"/>
  <c r="O7723" i="1"/>
  <c r="G7724" i="1"/>
  <c r="O7724" i="1"/>
  <c r="G7725" i="1"/>
  <c r="O7725" i="1"/>
  <c r="G7726" i="1"/>
  <c r="O7726" i="1"/>
  <c r="G7727" i="1"/>
  <c r="O7727" i="1"/>
  <c r="G7728" i="1"/>
  <c r="O7728" i="1"/>
  <c r="G7729" i="1"/>
  <c r="O7729" i="1"/>
  <c r="G7730" i="1"/>
  <c r="O7730" i="1"/>
  <c r="G7731" i="1"/>
  <c r="O7731" i="1"/>
  <c r="G7732" i="1"/>
  <c r="O7732" i="1"/>
  <c r="G7733" i="1"/>
  <c r="O7733" i="1"/>
  <c r="G7734" i="1"/>
  <c r="O7734" i="1"/>
  <c r="G7735" i="1"/>
  <c r="O7735" i="1"/>
  <c r="G7736" i="1"/>
  <c r="O7736" i="1"/>
  <c r="G7737" i="1"/>
  <c r="O7737" i="1"/>
  <c r="G7738" i="1"/>
  <c r="O7738" i="1"/>
  <c r="G7739" i="1"/>
  <c r="O7739" i="1"/>
  <c r="G7740" i="1"/>
  <c r="O7740" i="1"/>
  <c r="G7741" i="1"/>
  <c r="O7741" i="1"/>
  <c r="G7742" i="1"/>
  <c r="O7742" i="1"/>
  <c r="G7743" i="1"/>
  <c r="O7743" i="1"/>
  <c r="G7744" i="1"/>
  <c r="O7744" i="1"/>
  <c r="G7745" i="1"/>
  <c r="O7745" i="1"/>
  <c r="G7746" i="1"/>
  <c r="O7746" i="1"/>
  <c r="G7747" i="1"/>
  <c r="O7747" i="1"/>
  <c r="G7748" i="1"/>
  <c r="O7748" i="1"/>
  <c r="G7749" i="1"/>
  <c r="O7749" i="1"/>
  <c r="G7750" i="1"/>
  <c r="O7750" i="1"/>
  <c r="G7751" i="1"/>
  <c r="O7751" i="1"/>
  <c r="G7752" i="1"/>
  <c r="O7752" i="1"/>
  <c r="G7753" i="1"/>
  <c r="O7753" i="1"/>
  <c r="G7754" i="1"/>
  <c r="O7754" i="1"/>
  <c r="G7755" i="1"/>
  <c r="O7755" i="1"/>
  <c r="G7756" i="1"/>
  <c r="O7756" i="1"/>
  <c r="G7757" i="1"/>
  <c r="O7757" i="1"/>
  <c r="G7758" i="1"/>
  <c r="O7758" i="1"/>
  <c r="G7759" i="1"/>
  <c r="O7759" i="1"/>
  <c r="G7760" i="1"/>
  <c r="O7760" i="1"/>
  <c r="G7761" i="1"/>
  <c r="O7761" i="1"/>
  <c r="G7762" i="1"/>
  <c r="O7762" i="1"/>
  <c r="G7773" i="1"/>
  <c r="O7773" i="1"/>
  <c r="G7774" i="1"/>
  <c r="O7774" i="1"/>
  <c r="G7775" i="1"/>
  <c r="O7775" i="1"/>
  <c r="G7776" i="1"/>
  <c r="O7776" i="1"/>
  <c r="G7777" i="1"/>
  <c r="O7777" i="1"/>
  <c r="G7778" i="1"/>
  <c r="O7778" i="1"/>
  <c r="G7779" i="1"/>
  <c r="O7779" i="1"/>
  <c r="G7780" i="1"/>
  <c r="O7780" i="1"/>
  <c r="G7781" i="1"/>
  <c r="O7781" i="1"/>
  <c r="G7782" i="1"/>
  <c r="O7782" i="1"/>
  <c r="G7783" i="1"/>
  <c r="O7783" i="1"/>
  <c r="G7784" i="1"/>
  <c r="O7784" i="1"/>
  <c r="G7785" i="1"/>
  <c r="O7785" i="1"/>
  <c r="G7786" i="1"/>
  <c r="O7786" i="1"/>
  <c r="G7787" i="1"/>
  <c r="O7787" i="1"/>
  <c r="G7788" i="1"/>
  <c r="O7788" i="1"/>
  <c r="G7789" i="1"/>
  <c r="O7789" i="1"/>
  <c r="G7790" i="1"/>
  <c r="O7790" i="1"/>
  <c r="G7791" i="1"/>
  <c r="O7791" i="1"/>
  <c r="G7792" i="1"/>
  <c r="O7792" i="1"/>
  <c r="G7793" i="1"/>
  <c r="O7793" i="1"/>
  <c r="G7794" i="1"/>
  <c r="O7794" i="1"/>
  <c r="G7795" i="1"/>
  <c r="O7795" i="1"/>
  <c r="G7796" i="1"/>
  <c r="O7796" i="1"/>
  <c r="G7797" i="1"/>
  <c r="O7797" i="1"/>
  <c r="G7798" i="1"/>
  <c r="O7798" i="1"/>
  <c r="G7799" i="1"/>
  <c r="O7799" i="1"/>
  <c r="G7800" i="1"/>
  <c r="O7800" i="1"/>
  <c r="G7801" i="1"/>
  <c r="O7801" i="1"/>
  <c r="G7802" i="1"/>
  <c r="O7802" i="1"/>
  <c r="G7803" i="1"/>
  <c r="O7803" i="1"/>
  <c r="G7804" i="1"/>
  <c r="O7804" i="1"/>
  <c r="G7805" i="1"/>
  <c r="O7805" i="1"/>
  <c r="G7806" i="1"/>
  <c r="O7806" i="1"/>
  <c r="G7807" i="1"/>
  <c r="O7807" i="1"/>
  <c r="G7808" i="1"/>
  <c r="O7808" i="1"/>
  <c r="G7809" i="1"/>
  <c r="O7809" i="1"/>
  <c r="G7810" i="1"/>
  <c r="O7810" i="1"/>
  <c r="G7811" i="1"/>
  <c r="O7811" i="1"/>
  <c r="G7812" i="1"/>
  <c r="O7812" i="1"/>
  <c r="G7813" i="1"/>
  <c r="O7813" i="1"/>
  <c r="G7814" i="1"/>
  <c r="O7814" i="1"/>
  <c r="G7815" i="1"/>
  <c r="N7815" i="1"/>
  <c r="O7815" i="1" s="1"/>
  <c r="G7816" i="1"/>
  <c r="N7816" i="1"/>
  <c r="O7816" i="1" s="1"/>
  <c r="G7817" i="1"/>
  <c r="N7817" i="1"/>
  <c r="O7817" i="1" s="1"/>
  <c r="G7818" i="1"/>
  <c r="N7818" i="1"/>
  <c r="O7818" i="1" s="1"/>
  <c r="G7819" i="1"/>
  <c r="N7819" i="1"/>
  <c r="O7819" i="1" s="1"/>
  <c r="G7820" i="1"/>
  <c r="N7820" i="1"/>
  <c r="O7820" i="1" s="1"/>
  <c r="G7821" i="1"/>
  <c r="N7821" i="1"/>
  <c r="O7821" i="1" s="1"/>
  <c r="G7822" i="1"/>
  <c r="N7822" i="1"/>
  <c r="O7822" i="1" s="1"/>
  <c r="G7823" i="1"/>
  <c r="O7823" i="1"/>
  <c r="G7824" i="1"/>
  <c r="O7824" i="1"/>
  <c r="G7825" i="1"/>
  <c r="O7825" i="1"/>
  <c r="G7826" i="1"/>
  <c r="O7826" i="1"/>
  <c r="G7827" i="1"/>
  <c r="O7827" i="1"/>
  <c r="G7828" i="1"/>
  <c r="O7828" i="1"/>
  <c r="G7829" i="1"/>
  <c r="O7829" i="1"/>
  <c r="G7830" i="1"/>
  <c r="O7830" i="1"/>
  <c r="G7831" i="1"/>
  <c r="O7831" i="1"/>
  <c r="G7832" i="1"/>
  <c r="O7832" i="1"/>
  <c r="G7833" i="1"/>
  <c r="O7833" i="1"/>
  <c r="G7834" i="1"/>
  <c r="O7834" i="1"/>
  <c r="G7835" i="1"/>
  <c r="O7835" i="1"/>
  <c r="G7836" i="1"/>
  <c r="O7836" i="1"/>
  <c r="G7837" i="1"/>
  <c r="O7837" i="1"/>
  <c r="G7838" i="1"/>
  <c r="O7838" i="1"/>
  <c r="G7839" i="1"/>
  <c r="O7839" i="1"/>
  <c r="G7840" i="1"/>
  <c r="O7840" i="1"/>
  <c r="G7841" i="1"/>
  <c r="O7841" i="1"/>
  <c r="G7842" i="1"/>
  <c r="O7842" i="1"/>
  <c r="G7843" i="1"/>
  <c r="O7843" i="1"/>
  <c r="G7844" i="1"/>
  <c r="O7844" i="1"/>
  <c r="G7845" i="1"/>
  <c r="O7845" i="1"/>
  <c r="G7846" i="1"/>
  <c r="O7846" i="1"/>
  <c r="G7847" i="1"/>
  <c r="O7847" i="1"/>
  <c r="G7848" i="1"/>
  <c r="O7848" i="1"/>
  <c r="G7849" i="1"/>
  <c r="O7849" i="1"/>
  <c r="G7850" i="1"/>
  <c r="O7850" i="1"/>
  <c r="G7851" i="1"/>
  <c r="O7851" i="1"/>
  <c r="G7852" i="1"/>
  <c r="O7852" i="1"/>
  <c r="G7853" i="1"/>
  <c r="O7853" i="1"/>
  <c r="G7854" i="1"/>
  <c r="O7854" i="1"/>
  <c r="G7855" i="1"/>
  <c r="O7855" i="1"/>
  <c r="G7856" i="1"/>
  <c r="J7856" i="1"/>
  <c r="O7856" i="1"/>
  <c r="G7857" i="1"/>
  <c r="O7857" i="1"/>
  <c r="G7858" i="1"/>
  <c r="O7858" i="1"/>
  <c r="G7859" i="1"/>
  <c r="O7859" i="1"/>
  <c r="G7860" i="1"/>
  <c r="O7860" i="1"/>
  <c r="G7861" i="1"/>
  <c r="O7861" i="1"/>
  <c r="G7862" i="1"/>
  <c r="O7862" i="1"/>
  <c r="G7863" i="1"/>
  <c r="O7863" i="1"/>
  <c r="G7864" i="1"/>
  <c r="O7864" i="1"/>
  <c r="G7865" i="1"/>
  <c r="O7865" i="1"/>
  <c r="G7866" i="1"/>
  <c r="O7866" i="1"/>
  <c r="G7867" i="1"/>
  <c r="O7867" i="1"/>
  <c r="G7868" i="1"/>
  <c r="O7868" i="1"/>
  <c r="G7869" i="1"/>
  <c r="O7869" i="1"/>
  <c r="G7870" i="1"/>
  <c r="O7870" i="1"/>
  <c r="G7871" i="1"/>
  <c r="O7871" i="1"/>
  <c r="G7872" i="1"/>
  <c r="O7872" i="1"/>
  <c r="G7873" i="1"/>
  <c r="O7873" i="1"/>
  <c r="G7874" i="1"/>
  <c r="O7874" i="1"/>
  <c r="G7875" i="1"/>
  <c r="O7875" i="1"/>
  <c r="G7876" i="1"/>
  <c r="O7876" i="1"/>
  <c r="K7877" i="1"/>
  <c r="G7877" i="1" s="1"/>
  <c r="N7877" i="1"/>
  <c r="O7877" i="1" s="1"/>
  <c r="G7878" i="1"/>
  <c r="O7878" i="1"/>
  <c r="G7879" i="1"/>
  <c r="O7879" i="1"/>
  <c r="G7880" i="1"/>
  <c r="O7880" i="1"/>
  <c r="G7881" i="1"/>
  <c r="O7881" i="1"/>
  <c r="G7882" i="1"/>
  <c r="O7882" i="1"/>
  <c r="G7883" i="1"/>
  <c r="O7883" i="1"/>
  <c r="G7884" i="1"/>
  <c r="O7884" i="1"/>
  <c r="G7885" i="1"/>
  <c r="O7885" i="1"/>
  <c r="K7886" i="1"/>
  <c r="G7886" i="1" s="1"/>
  <c r="N7886" i="1"/>
  <c r="O7886" i="1" s="1"/>
  <c r="F7887" i="1"/>
  <c r="G7887" i="1" s="1"/>
  <c r="R7887" i="1"/>
  <c r="O7887" i="1" s="1"/>
  <c r="F7888" i="1"/>
  <c r="G7888" i="1" s="1"/>
  <c r="R7888" i="1"/>
  <c r="O7888" i="1" s="1"/>
  <c r="G7889" i="1"/>
  <c r="O7889" i="1"/>
  <c r="G7890" i="1"/>
  <c r="O7890" i="1"/>
  <c r="G7891" i="1"/>
  <c r="O7891" i="1"/>
  <c r="G7892" i="1"/>
  <c r="O7892" i="1"/>
  <c r="G7893" i="1"/>
  <c r="O7893" i="1"/>
  <c r="G7894" i="1"/>
  <c r="O7894" i="1"/>
  <c r="G7895" i="1"/>
  <c r="O7895" i="1"/>
  <c r="G7896" i="1"/>
  <c r="O7896" i="1"/>
  <c r="G7897" i="1"/>
  <c r="O7897" i="1"/>
  <c r="G7898" i="1"/>
  <c r="O7898" i="1"/>
  <c r="G7899" i="1"/>
  <c r="O7899" i="1"/>
  <c r="G7900" i="1"/>
  <c r="O7900" i="1"/>
  <c r="G7901" i="1"/>
  <c r="K7901" i="1"/>
  <c r="N7901" i="1"/>
  <c r="O7901" i="1"/>
  <c r="G7902" i="1"/>
  <c r="O7902" i="1"/>
  <c r="G7903" i="1"/>
  <c r="O7903" i="1"/>
  <c r="G7904" i="1"/>
  <c r="O7904" i="1"/>
  <c r="G7905" i="1"/>
  <c r="O7905" i="1"/>
  <c r="G7906" i="1"/>
  <c r="O7906" i="1"/>
  <c r="G7907" i="1"/>
  <c r="O7907" i="1"/>
  <c r="G7908" i="1"/>
  <c r="O7908" i="1"/>
  <c r="G7909" i="1"/>
  <c r="O7909" i="1"/>
  <c r="P7909" i="1"/>
  <c r="G7910" i="1"/>
  <c r="O7910" i="1"/>
  <c r="P7910" i="1"/>
  <c r="G7911" i="1"/>
  <c r="O7911" i="1"/>
  <c r="P7911" i="1"/>
  <c r="G7912" i="1"/>
  <c r="K7912" i="1"/>
  <c r="N7912" i="1"/>
  <c r="O7912" i="1"/>
  <c r="P7912" i="1"/>
  <c r="G7913" i="1"/>
  <c r="O7913" i="1"/>
  <c r="P7913" i="1"/>
  <c r="G7914" i="1"/>
  <c r="O7914" i="1"/>
  <c r="P7914" i="1"/>
  <c r="G7915" i="1"/>
  <c r="O7915" i="1"/>
  <c r="P7915" i="1"/>
  <c r="G7916" i="1"/>
  <c r="O7916" i="1"/>
  <c r="P7916" i="1"/>
  <c r="G7917" i="1"/>
  <c r="O7917" i="1"/>
  <c r="P7917" i="1"/>
  <c r="G7918" i="1"/>
  <c r="O7918" i="1"/>
  <c r="P7918" i="1"/>
  <c r="G7919" i="1"/>
  <c r="O7919" i="1"/>
  <c r="P7919" i="1"/>
  <c r="G7920" i="1"/>
  <c r="O7920" i="1"/>
  <c r="P7920" i="1"/>
  <c r="G7921" i="1"/>
  <c r="O7921" i="1"/>
  <c r="P7921" i="1"/>
  <c r="G7922" i="1"/>
  <c r="O7922" i="1"/>
  <c r="P7922" i="1"/>
  <c r="G7923" i="1"/>
  <c r="O7923" i="1"/>
  <c r="P7923" i="1"/>
  <c r="G7924" i="1"/>
  <c r="O7924" i="1"/>
  <c r="P7924" i="1"/>
  <c r="G7925" i="1"/>
  <c r="O7925" i="1"/>
  <c r="P7925" i="1"/>
  <c r="G7926" i="1"/>
  <c r="O7926" i="1"/>
  <c r="P7926" i="1"/>
  <c r="G7927" i="1"/>
  <c r="O7927" i="1"/>
  <c r="G7928" i="1"/>
  <c r="O7928" i="1"/>
  <c r="G7929" i="1"/>
  <c r="O7929" i="1"/>
  <c r="G7930" i="1"/>
  <c r="O7930" i="1"/>
  <c r="G7931" i="1"/>
  <c r="O7931" i="1"/>
  <c r="G7932" i="1"/>
  <c r="O7932" i="1"/>
  <c r="G7933" i="1"/>
  <c r="O7933" i="1"/>
  <c r="G7934" i="1"/>
  <c r="O7934" i="1"/>
  <c r="G7935" i="1"/>
  <c r="O7935" i="1"/>
  <c r="G7936" i="1"/>
  <c r="O7936" i="1"/>
  <c r="G7937" i="1"/>
  <c r="O7937" i="1"/>
  <c r="G7938" i="1"/>
  <c r="O7938" i="1"/>
  <c r="G7939" i="1"/>
  <c r="O7939" i="1"/>
  <c r="G7940" i="1"/>
  <c r="O7940" i="1"/>
  <c r="G7941" i="1"/>
  <c r="O7941" i="1"/>
  <c r="G7942" i="1"/>
  <c r="O7942" i="1"/>
  <c r="G7943" i="1"/>
  <c r="O7943" i="1"/>
  <c r="G7944" i="1"/>
  <c r="O7944" i="1"/>
  <c r="G7945" i="1"/>
  <c r="O7945" i="1"/>
  <c r="G7946" i="1"/>
  <c r="O7946" i="1"/>
  <c r="G7947" i="1"/>
  <c r="O7947" i="1"/>
  <c r="G7948" i="1"/>
  <c r="O7948" i="1"/>
  <c r="G7949" i="1"/>
  <c r="O7949" i="1"/>
  <c r="G7950" i="1"/>
  <c r="O7950" i="1"/>
  <c r="G7951" i="1"/>
  <c r="O7951" i="1"/>
  <c r="G7952" i="1"/>
  <c r="O7952" i="1"/>
  <c r="G7953" i="1"/>
  <c r="O7953" i="1"/>
  <c r="G7960" i="1"/>
  <c r="O7960" i="1"/>
  <c r="G7961" i="1"/>
  <c r="O7961" i="1"/>
  <c r="G7962" i="1"/>
  <c r="O7962" i="1"/>
  <c r="G7963" i="1"/>
  <c r="O7963" i="1"/>
  <c r="G7964" i="1"/>
  <c r="O7964" i="1"/>
  <c r="G7965" i="1"/>
  <c r="O7965" i="1"/>
  <c r="G7966" i="1"/>
  <c r="O7966" i="1"/>
  <c r="G7967" i="1"/>
  <c r="O7967" i="1"/>
  <c r="G7968" i="1"/>
  <c r="O7968" i="1"/>
  <c r="G7969" i="1"/>
  <c r="O7969" i="1"/>
  <c r="G7970" i="1"/>
  <c r="O7970" i="1"/>
  <c r="S7970" i="1"/>
  <c r="G7971" i="1"/>
  <c r="O7971" i="1"/>
  <c r="S7971" i="1"/>
  <c r="G7972" i="1"/>
  <c r="O7972" i="1"/>
  <c r="S7972" i="1"/>
  <c r="G7973" i="1"/>
  <c r="O7973" i="1"/>
  <c r="S7973" i="1"/>
  <c r="G7974" i="1"/>
  <c r="O7974" i="1"/>
  <c r="S7974" i="1"/>
  <c r="G7975" i="1"/>
  <c r="O7975" i="1"/>
  <c r="S7975" i="1"/>
  <c r="G7976" i="1"/>
  <c r="O7976" i="1"/>
  <c r="S7976" i="1"/>
  <c r="G7977" i="1"/>
  <c r="O7977" i="1"/>
  <c r="G7978" i="1"/>
  <c r="O7978" i="1"/>
  <c r="G7979" i="1"/>
  <c r="O7979" i="1"/>
  <c r="S7979" i="1"/>
  <c r="G7980" i="1"/>
  <c r="O7980" i="1"/>
  <c r="S7980" i="1"/>
  <c r="G7981" i="1"/>
  <c r="O7981" i="1"/>
  <c r="S7981" i="1"/>
  <c r="G7982" i="1"/>
  <c r="O7982" i="1"/>
  <c r="S7982" i="1"/>
  <c r="G7983" i="1"/>
  <c r="O7983" i="1"/>
  <c r="G7984" i="1"/>
  <c r="O7984" i="1"/>
  <c r="G7985" i="1"/>
  <c r="O7985" i="1"/>
  <c r="G7986" i="1"/>
  <c r="O7986" i="1"/>
  <c r="G7987" i="1"/>
  <c r="O7987" i="1"/>
  <c r="G7988" i="1"/>
  <c r="O7988" i="1"/>
  <c r="G7989" i="1"/>
  <c r="O7989" i="1"/>
  <c r="G7990" i="1"/>
  <c r="O7990" i="1"/>
  <c r="G7991" i="1"/>
  <c r="O7991" i="1"/>
  <c r="G7992" i="1"/>
  <c r="O7992" i="1"/>
  <c r="G7993" i="1"/>
  <c r="O7993" i="1"/>
  <c r="G7994" i="1"/>
  <c r="O7994" i="1"/>
  <c r="G7995" i="1"/>
  <c r="O7995" i="1"/>
  <c r="G7996" i="1"/>
  <c r="O7996" i="1"/>
  <c r="G7997" i="1"/>
  <c r="O7997" i="1"/>
  <c r="G7998" i="1"/>
  <c r="O7998" i="1"/>
  <c r="G7999" i="1"/>
  <c r="O7999" i="1"/>
  <c r="G8000" i="1"/>
  <c r="O8000" i="1"/>
  <c r="G8001" i="1"/>
  <c r="O8001" i="1"/>
  <c r="G8002" i="1"/>
  <c r="O8002" i="1"/>
  <c r="G8003" i="1"/>
  <c r="O8003" i="1"/>
  <c r="G8004" i="1"/>
  <c r="O8004" i="1"/>
  <c r="G8005" i="1"/>
  <c r="O8005" i="1"/>
  <c r="G8006" i="1"/>
  <c r="O8006" i="1"/>
  <c r="G8007" i="1"/>
  <c r="O8007" i="1"/>
  <c r="G8008" i="1"/>
  <c r="O8008" i="1"/>
  <c r="G8009" i="1"/>
  <c r="O8009" i="1"/>
  <c r="G8010" i="1"/>
  <c r="O8010" i="1"/>
  <c r="G8011" i="1"/>
  <c r="O8011" i="1"/>
  <c r="G8012" i="1"/>
  <c r="O8012" i="1"/>
  <c r="G8013" i="1"/>
  <c r="O8013" i="1"/>
  <c r="G8014" i="1"/>
  <c r="O8014" i="1"/>
  <c r="G8015" i="1"/>
  <c r="O8015" i="1"/>
  <c r="G8016" i="1"/>
  <c r="O8016" i="1"/>
  <c r="G8017" i="1"/>
  <c r="O8017" i="1"/>
  <c r="G8018" i="1"/>
  <c r="O8018" i="1"/>
  <c r="G8019" i="1"/>
  <c r="O8019" i="1"/>
  <c r="G8020" i="1"/>
  <c r="O8020" i="1"/>
  <c r="G8021" i="1"/>
  <c r="O8021" i="1"/>
  <c r="G8022" i="1"/>
  <c r="O8022" i="1"/>
  <c r="G8023" i="1"/>
  <c r="O8023" i="1"/>
  <c r="G8024" i="1"/>
  <c r="O8024" i="1"/>
  <c r="G8025" i="1"/>
  <c r="O8025" i="1"/>
  <c r="G8026" i="1"/>
  <c r="O8026" i="1"/>
  <c r="G8027" i="1"/>
  <c r="O8027" i="1"/>
  <c r="G8028" i="1"/>
  <c r="O8028" i="1"/>
  <c r="G8029" i="1"/>
  <c r="O8029" i="1"/>
  <c r="G8030" i="1"/>
  <c r="O8030" i="1"/>
  <c r="G8031" i="1"/>
  <c r="O8031" i="1"/>
  <c r="G8032" i="1"/>
  <c r="O8032" i="1"/>
  <c r="G8033" i="1"/>
  <c r="O8033" i="1"/>
  <c r="G8034" i="1"/>
  <c r="O8034" i="1"/>
  <c r="G8035" i="1"/>
  <c r="O8035" i="1"/>
  <c r="G8036" i="1"/>
  <c r="O8036" i="1"/>
  <c r="G8037" i="1"/>
  <c r="O8037" i="1"/>
  <c r="G8038" i="1"/>
  <c r="O8038" i="1"/>
  <c r="G8039" i="1"/>
  <c r="O8039" i="1"/>
  <c r="G8040" i="1"/>
  <c r="O8040" i="1"/>
  <c r="G8041" i="1"/>
  <c r="O8041" i="1"/>
  <c r="G8042" i="1"/>
  <c r="O8042" i="1"/>
  <c r="G8043" i="1"/>
  <c r="O8043" i="1"/>
  <c r="G8044" i="1"/>
  <c r="O8044" i="1"/>
  <c r="G8045" i="1"/>
  <c r="O8045" i="1"/>
  <c r="G8046" i="1"/>
  <c r="O8046" i="1"/>
  <c r="G8047" i="1"/>
  <c r="O8047" i="1"/>
  <c r="G8048" i="1"/>
  <c r="O8048" i="1"/>
  <c r="G8049" i="1"/>
  <c r="O8049" i="1"/>
  <c r="G8050" i="1"/>
  <c r="O8050" i="1"/>
  <c r="G8051" i="1"/>
  <c r="O8051" i="1"/>
  <c r="G8052" i="1"/>
  <c r="O8052" i="1"/>
  <c r="G8053" i="1"/>
  <c r="O8053" i="1"/>
  <c r="G8054" i="1"/>
  <c r="O8054" i="1"/>
  <c r="G8055" i="1"/>
  <c r="O8055" i="1"/>
  <c r="G8056" i="1"/>
  <c r="O8056" i="1"/>
  <c r="G8057" i="1"/>
  <c r="O8057" i="1"/>
  <c r="G8058" i="1"/>
  <c r="O8058" i="1"/>
  <c r="G8059" i="1"/>
  <c r="O8059" i="1"/>
  <c r="G8060" i="1"/>
  <c r="O8060" i="1"/>
  <c r="G8061" i="1"/>
  <c r="O8061" i="1"/>
  <c r="G8062" i="1"/>
  <c r="O8062" i="1"/>
  <c r="G8063" i="1"/>
  <c r="O8063" i="1"/>
  <c r="G8064" i="1"/>
  <c r="O8064" i="1"/>
  <c r="G8065" i="1"/>
  <c r="O8065" i="1"/>
  <c r="G8066" i="1"/>
  <c r="O8066" i="1"/>
  <c r="G8067" i="1"/>
  <c r="O8067" i="1"/>
  <c r="G8068" i="1"/>
  <c r="O8068" i="1"/>
  <c r="G8069" i="1"/>
  <c r="O8069" i="1"/>
  <c r="G8070" i="1"/>
  <c r="O8070" i="1"/>
  <c r="G8071" i="1"/>
  <c r="O8071" i="1"/>
  <c r="G8072" i="1"/>
  <c r="O8072" i="1"/>
  <c r="G8073" i="1"/>
  <c r="O8073" i="1"/>
  <c r="G8074" i="1"/>
  <c r="O8074" i="1"/>
  <c r="G8075" i="1"/>
  <c r="O8075" i="1"/>
  <c r="G8076" i="1"/>
  <c r="O8076" i="1"/>
  <c r="G8077" i="1"/>
  <c r="O8077" i="1"/>
  <c r="G8078" i="1"/>
  <c r="O8078" i="1"/>
  <c r="G8079" i="1"/>
  <c r="O8079" i="1"/>
  <c r="G8080" i="1"/>
  <c r="O8080" i="1"/>
  <c r="G8081" i="1"/>
  <c r="O8081" i="1"/>
  <c r="G8082" i="1"/>
  <c r="O8082" i="1"/>
  <c r="G8083" i="1"/>
  <c r="O8083" i="1"/>
  <c r="G8084" i="1"/>
  <c r="G8089" i="1"/>
  <c r="O8084" i="1"/>
  <c r="O8085" i="1"/>
  <c r="O8086" i="1"/>
  <c r="O8087" i="1"/>
  <c r="G8090" i="1"/>
  <c r="O8088" i="1"/>
  <c r="O8089" i="1"/>
  <c r="O8090" i="1"/>
  <c r="G8091" i="1"/>
  <c r="O8091" i="1"/>
  <c r="G8092" i="1"/>
  <c r="O8092" i="1"/>
  <c r="G8093" i="1"/>
  <c r="O8093" i="1"/>
  <c r="G8094" i="1"/>
  <c r="O8094" i="1"/>
  <c r="G8095" i="1"/>
  <c r="O8095" i="1"/>
  <c r="G8096" i="1"/>
  <c r="O8096" i="1"/>
  <c r="G8097" i="1"/>
  <c r="O8097" i="1"/>
  <c r="G8098" i="1"/>
  <c r="O8098" i="1"/>
  <c r="G8099" i="1"/>
  <c r="O8099" i="1"/>
  <c r="G8100" i="1"/>
  <c r="O8100" i="1"/>
  <c r="G8101" i="1"/>
  <c r="O8101" i="1"/>
  <c r="G8102" i="1"/>
  <c r="O8102" i="1"/>
  <c r="G8103" i="1"/>
  <c r="O8103" i="1"/>
  <c r="G8104" i="1"/>
  <c r="O8104" i="1"/>
  <c r="G8105" i="1"/>
  <c r="O8105" i="1"/>
  <c r="G8106" i="1"/>
  <c r="O8106" i="1"/>
  <c r="G8107" i="1"/>
  <c r="O8107" i="1"/>
  <c r="G8108" i="1"/>
  <c r="O8108" i="1"/>
  <c r="G8109" i="1"/>
  <c r="O8109" i="1"/>
  <c r="G8110" i="1"/>
  <c r="O8110" i="1"/>
  <c r="G8111" i="1"/>
  <c r="O8111" i="1"/>
  <c r="G8112" i="1"/>
  <c r="O8112" i="1"/>
  <c r="G8113" i="1"/>
  <c r="O8113" i="1"/>
  <c r="G8114" i="1"/>
  <c r="O8114" i="1"/>
  <c r="G8115" i="1"/>
  <c r="O8115" i="1"/>
  <c r="G8116" i="1"/>
  <c r="O8116" i="1"/>
  <c r="G8117" i="1"/>
  <c r="O8117" i="1"/>
  <c r="G8118" i="1"/>
  <c r="O8118" i="1"/>
  <c r="G8119" i="1"/>
  <c r="O8119" i="1"/>
  <c r="G8120" i="1"/>
  <c r="O8120" i="1"/>
  <c r="G8121" i="1"/>
  <c r="O8121" i="1"/>
  <c r="G8122" i="1"/>
  <c r="O8122" i="1"/>
  <c r="G8123" i="1"/>
  <c r="O8123" i="1"/>
  <c r="G8124" i="1"/>
  <c r="O8124" i="1"/>
  <c r="G8125" i="1"/>
  <c r="O8125" i="1"/>
  <c r="G8126" i="1"/>
  <c r="O8126" i="1"/>
  <c r="G8127" i="1"/>
  <c r="O8127" i="1"/>
  <c r="G8128" i="1"/>
  <c r="O8128" i="1"/>
  <c r="G8129" i="1"/>
  <c r="O8129" i="1"/>
  <c r="G8146" i="1"/>
  <c r="O8146" i="1"/>
  <c r="Q8146" i="1"/>
  <c r="G8147" i="1"/>
  <c r="O8147" i="1"/>
  <c r="Q8147" i="1"/>
  <c r="G8148" i="1"/>
  <c r="O8148" i="1"/>
  <c r="Q8148" i="1"/>
  <c r="G8149" i="1"/>
  <c r="O8149" i="1"/>
  <c r="Q8149" i="1"/>
  <c r="G8150" i="1"/>
  <c r="O8150" i="1"/>
  <c r="Q8150" i="1"/>
  <c r="G8151" i="1"/>
  <c r="O8151" i="1"/>
  <c r="Q8151" i="1"/>
  <c r="G8152" i="1"/>
  <c r="O8152" i="1"/>
  <c r="Q8152" i="1"/>
  <c r="G8153" i="1"/>
  <c r="G8154" i="1"/>
  <c r="G8155" i="1"/>
  <c r="G8156" i="1"/>
  <c r="G8157" i="1"/>
  <c r="G8158" i="1"/>
  <c r="G8159" i="1"/>
  <c r="O8153" i="1"/>
  <c r="Q8153" i="1"/>
  <c r="O8154" i="1"/>
  <c r="Q8154" i="1"/>
  <c r="O8155" i="1"/>
  <c r="Q8155" i="1"/>
  <c r="O8156" i="1"/>
  <c r="Q8156" i="1"/>
  <c r="O8157" i="1"/>
  <c r="Q8157" i="1"/>
  <c r="O8158" i="1"/>
  <c r="Q8158" i="1"/>
  <c r="O8159" i="1"/>
  <c r="Q8159" i="1"/>
  <c r="G8160" i="1"/>
  <c r="O8160" i="1"/>
  <c r="Q8160" i="1"/>
  <c r="G8161" i="1"/>
  <c r="O8161" i="1"/>
  <c r="Q8161" i="1"/>
  <c r="G8162" i="1"/>
  <c r="O8162" i="1"/>
  <c r="Q8162" i="1"/>
  <c r="G8163" i="1"/>
  <c r="O8163" i="1"/>
  <c r="Q8163" i="1"/>
  <c r="G8164" i="1"/>
  <c r="O8164" i="1"/>
  <c r="Q8164" i="1"/>
  <c r="G8165" i="1"/>
  <c r="O8165" i="1"/>
  <c r="Q8165" i="1"/>
  <c r="G8166" i="1"/>
  <c r="O8166" i="1"/>
  <c r="Q8166" i="1"/>
  <c r="G8167" i="1"/>
  <c r="G8168" i="1"/>
  <c r="G8169" i="1"/>
  <c r="G8170" i="1"/>
  <c r="G8171" i="1"/>
  <c r="G8172" i="1"/>
  <c r="G8173" i="1"/>
  <c r="O8167" i="1"/>
  <c r="Q8167" i="1"/>
  <c r="O8168" i="1"/>
  <c r="Q8168" i="1"/>
  <c r="O8169" i="1"/>
  <c r="Q8169" i="1"/>
  <c r="O8170" i="1"/>
  <c r="Q8170" i="1"/>
  <c r="O8171" i="1"/>
  <c r="Q8171" i="1"/>
  <c r="O8172" i="1"/>
  <c r="Q8172" i="1"/>
  <c r="O8173" i="1"/>
  <c r="Q8173" i="1"/>
  <c r="G8174" i="1"/>
  <c r="O8174" i="1"/>
  <c r="Q8174" i="1"/>
  <c r="G8175" i="1"/>
  <c r="O8175" i="1"/>
  <c r="Q8175" i="1"/>
  <c r="G8176" i="1"/>
  <c r="O8176" i="1"/>
  <c r="Q8176" i="1"/>
  <c r="G8177" i="1"/>
  <c r="O8177" i="1"/>
  <c r="Q8177" i="1"/>
  <c r="G8178" i="1"/>
  <c r="O8178" i="1"/>
  <c r="Q8178" i="1"/>
  <c r="G8179" i="1"/>
  <c r="O8179" i="1"/>
  <c r="Q8179" i="1"/>
  <c r="G8180" i="1"/>
  <c r="O8180" i="1"/>
  <c r="Q8180" i="1"/>
  <c r="G8181" i="1"/>
  <c r="G8182" i="1"/>
  <c r="G8183" i="1"/>
  <c r="G8184" i="1"/>
  <c r="G8185" i="1"/>
  <c r="G8186" i="1"/>
  <c r="G8187" i="1"/>
  <c r="O8181" i="1"/>
  <c r="Q8181" i="1"/>
  <c r="O8182" i="1"/>
  <c r="Q8182" i="1"/>
  <c r="O8183" i="1"/>
  <c r="Q8183" i="1"/>
  <c r="O8184" i="1"/>
  <c r="Q8184" i="1"/>
  <c r="O8185" i="1"/>
  <c r="Q8185" i="1"/>
  <c r="O8186" i="1"/>
  <c r="Q8186" i="1"/>
  <c r="O8187" i="1"/>
  <c r="Q8187" i="1"/>
  <c r="G8188" i="1"/>
  <c r="O8188" i="1"/>
  <c r="Q8188" i="1"/>
  <c r="G8189" i="1"/>
  <c r="O8189" i="1"/>
  <c r="Q8189" i="1"/>
  <c r="G8190" i="1"/>
  <c r="O8190" i="1"/>
  <c r="Q8190" i="1"/>
  <c r="G8191" i="1"/>
  <c r="O8191" i="1"/>
  <c r="Q8191" i="1"/>
  <c r="G8192" i="1"/>
  <c r="O8192" i="1"/>
  <c r="Q8192" i="1"/>
  <c r="G8193" i="1"/>
  <c r="O8193" i="1"/>
  <c r="Q8193" i="1"/>
  <c r="G8194" i="1"/>
  <c r="O8194" i="1"/>
  <c r="Q8194" i="1"/>
  <c r="G8195" i="1"/>
  <c r="G8196" i="1"/>
  <c r="G8197" i="1"/>
  <c r="G8198" i="1"/>
  <c r="G8199" i="1"/>
  <c r="G8200" i="1"/>
  <c r="G8201" i="1"/>
  <c r="O8195" i="1"/>
  <c r="Q8195" i="1"/>
  <c r="O8196" i="1"/>
  <c r="Q8196" i="1"/>
  <c r="O8197" i="1"/>
  <c r="Q8197" i="1"/>
  <c r="O8198" i="1"/>
  <c r="Q8198" i="1"/>
  <c r="O8199" i="1"/>
  <c r="Q8199" i="1"/>
  <c r="O8200" i="1"/>
  <c r="Q8200" i="1"/>
  <c r="O8201" i="1"/>
  <c r="Q8201" i="1"/>
  <c r="G8202" i="1"/>
  <c r="O8202" i="1"/>
  <c r="Q8202" i="1"/>
  <c r="G8203" i="1"/>
  <c r="O8203" i="1"/>
  <c r="Q8203" i="1"/>
  <c r="G8204" i="1"/>
  <c r="O8204" i="1"/>
  <c r="Q8204" i="1"/>
  <c r="G8205" i="1"/>
  <c r="O8205" i="1"/>
  <c r="Q8205" i="1"/>
  <c r="G8206" i="1"/>
  <c r="O8206" i="1"/>
  <c r="Q8206" i="1"/>
  <c r="G8207" i="1"/>
  <c r="O8207" i="1"/>
  <c r="Q8207" i="1"/>
  <c r="G8208" i="1"/>
  <c r="O8208" i="1"/>
  <c r="Q8208" i="1"/>
  <c r="G8209" i="1"/>
  <c r="G8210" i="1"/>
  <c r="G8211" i="1"/>
  <c r="G8212" i="1"/>
  <c r="G8213" i="1"/>
  <c r="G8214" i="1"/>
  <c r="G8215" i="1"/>
  <c r="O8209" i="1"/>
  <c r="Q8209" i="1"/>
  <c r="O8210" i="1"/>
  <c r="Q8210" i="1"/>
  <c r="O8211" i="1"/>
  <c r="Q8211" i="1"/>
  <c r="O8212" i="1"/>
  <c r="Q8212" i="1"/>
  <c r="O8213" i="1"/>
  <c r="Q8213" i="1"/>
  <c r="O8214" i="1"/>
  <c r="Q8214" i="1"/>
  <c r="O8215" i="1"/>
  <c r="Q8215" i="1"/>
  <c r="G8216" i="1"/>
  <c r="O8216" i="1"/>
  <c r="Q8216" i="1"/>
  <c r="G8217" i="1"/>
  <c r="O8217" i="1"/>
  <c r="Q8217" i="1"/>
  <c r="G8218" i="1"/>
  <c r="O8218" i="1"/>
  <c r="Q8218" i="1"/>
  <c r="G8219" i="1"/>
  <c r="O8219" i="1"/>
  <c r="Q8219" i="1"/>
  <c r="G8220" i="1"/>
  <c r="O8220" i="1"/>
  <c r="Q8220" i="1"/>
  <c r="G8221" i="1"/>
  <c r="O8221" i="1"/>
  <c r="Q8221" i="1"/>
  <c r="G8222" i="1"/>
  <c r="O8222" i="1"/>
  <c r="Q8222" i="1"/>
  <c r="G8223" i="1"/>
  <c r="G8224" i="1"/>
  <c r="G8225" i="1"/>
  <c r="G8226" i="1"/>
  <c r="G8227" i="1"/>
  <c r="G8228" i="1"/>
  <c r="G8229" i="1"/>
  <c r="O8223" i="1"/>
  <c r="Q8223" i="1"/>
  <c r="O8224" i="1"/>
  <c r="Q8224" i="1"/>
  <c r="O8225" i="1"/>
  <c r="Q8225" i="1"/>
  <c r="O8226" i="1"/>
  <c r="Q8226" i="1"/>
  <c r="O8227" i="1"/>
  <c r="Q8227" i="1"/>
  <c r="O8228" i="1"/>
  <c r="Q8228" i="1"/>
  <c r="O8229" i="1"/>
  <c r="Q8229" i="1"/>
  <c r="G8230" i="1"/>
  <c r="O8230" i="1"/>
  <c r="Q8230" i="1"/>
  <c r="G8231" i="1"/>
  <c r="O8231" i="1"/>
  <c r="Q8231" i="1"/>
  <c r="G8232" i="1"/>
  <c r="O8232" i="1"/>
  <c r="Q8232" i="1"/>
  <c r="G8233" i="1"/>
  <c r="O8233" i="1"/>
  <c r="Q8233" i="1"/>
  <c r="G8234" i="1"/>
  <c r="O8234" i="1"/>
  <c r="Q8234" i="1"/>
  <c r="G8235" i="1"/>
  <c r="O8235" i="1"/>
  <c r="Q8235" i="1"/>
  <c r="G8236" i="1"/>
  <c r="O8236" i="1"/>
  <c r="Q8236" i="1"/>
  <c r="F8237" i="1"/>
  <c r="G8237" i="1" s="1"/>
  <c r="R8237" i="1"/>
  <c r="O8237" i="1" s="1"/>
  <c r="G8238" i="1"/>
  <c r="G8239" i="1"/>
  <c r="G8240" i="1"/>
  <c r="G8241" i="1"/>
  <c r="G8242" i="1"/>
  <c r="G8243" i="1"/>
  <c r="O8238" i="1"/>
  <c r="O8239" i="1"/>
  <c r="O8240" i="1"/>
  <c r="O8241" i="1"/>
  <c r="O8242" i="1"/>
  <c r="O8243" i="1"/>
  <c r="G8244" i="1"/>
  <c r="O8244" i="1"/>
  <c r="G8245" i="1"/>
  <c r="G8246" i="1"/>
  <c r="G8247" i="1"/>
  <c r="G8248" i="1"/>
  <c r="G8249" i="1"/>
  <c r="G8250" i="1"/>
  <c r="O8245" i="1"/>
  <c r="O8246" i="1"/>
  <c r="O8247" i="1"/>
  <c r="O8248" i="1"/>
  <c r="O8249" i="1"/>
  <c r="O8250" i="1"/>
  <c r="G8251" i="1"/>
  <c r="O8251" i="1"/>
  <c r="G8252" i="1"/>
  <c r="G8253" i="1"/>
  <c r="G8254" i="1"/>
  <c r="G8255" i="1"/>
  <c r="G8256" i="1"/>
  <c r="G8257" i="1"/>
  <c r="O8252" i="1"/>
  <c r="O8253" i="1"/>
  <c r="O8254" i="1"/>
  <c r="O8255" i="1"/>
  <c r="O8256" i="1"/>
  <c r="O8257" i="1"/>
  <c r="G8258" i="1"/>
  <c r="O8258" i="1"/>
  <c r="G8259" i="1"/>
  <c r="O8259" i="1"/>
  <c r="G8260" i="1"/>
  <c r="O8260" i="1"/>
  <c r="G8261" i="1"/>
  <c r="O8261" i="1"/>
  <c r="G8262" i="1"/>
  <c r="O8262" i="1"/>
  <c r="G8263" i="1"/>
  <c r="O8263" i="1"/>
  <c r="G8264" i="1"/>
  <c r="O8264" i="1"/>
  <c r="G8265" i="1"/>
  <c r="O8265" i="1"/>
  <c r="G8266" i="1"/>
  <c r="G8267" i="1"/>
  <c r="G8268" i="1"/>
  <c r="G8269" i="1"/>
  <c r="G8270" i="1"/>
  <c r="G8271" i="1"/>
  <c r="O8266" i="1"/>
  <c r="O8267" i="1"/>
  <c r="O8268" i="1"/>
  <c r="O8269" i="1"/>
  <c r="O8270" i="1"/>
  <c r="O8271" i="1"/>
  <c r="G8272" i="1"/>
  <c r="O8272" i="1"/>
  <c r="G8273" i="1"/>
  <c r="G8274" i="1"/>
  <c r="G8275" i="1"/>
  <c r="G8276" i="1"/>
  <c r="G8277" i="1"/>
  <c r="G8278" i="1"/>
  <c r="O8273" i="1"/>
  <c r="O8274" i="1"/>
  <c r="O8275" i="1"/>
  <c r="O8276" i="1"/>
  <c r="O8277" i="1"/>
  <c r="O8278" i="1"/>
  <c r="G8279" i="1"/>
  <c r="O8279" i="1"/>
  <c r="G8280" i="1"/>
  <c r="O8280" i="1"/>
  <c r="G8281" i="1"/>
  <c r="O8281" i="1"/>
  <c r="G8282" i="1"/>
  <c r="O8282" i="1"/>
  <c r="G8283" i="1"/>
  <c r="O8283" i="1"/>
  <c r="G8284" i="1"/>
  <c r="O8284" i="1"/>
  <c r="G8285" i="1"/>
  <c r="O8285" i="1"/>
  <c r="G8286" i="1"/>
  <c r="O8286" i="1"/>
  <c r="G8287" i="1"/>
  <c r="O8287" i="1"/>
  <c r="G8288" i="1"/>
  <c r="O8288" i="1"/>
  <c r="G8289" i="1"/>
  <c r="O8289" i="1"/>
  <c r="G8290" i="1"/>
  <c r="O8290" i="1"/>
  <c r="G8291" i="1"/>
  <c r="O8291" i="1"/>
  <c r="G8292" i="1"/>
  <c r="O8292" i="1"/>
  <c r="G8293" i="1"/>
  <c r="G8294" i="1"/>
  <c r="G8295" i="1"/>
  <c r="G8296" i="1"/>
  <c r="G8297" i="1"/>
  <c r="G8298" i="1"/>
  <c r="G8299" i="1"/>
  <c r="O8293" i="1"/>
  <c r="O8294" i="1"/>
  <c r="O8295" i="1"/>
  <c r="O8296" i="1"/>
  <c r="O8297" i="1"/>
  <c r="O8298" i="1"/>
  <c r="O8299" i="1"/>
  <c r="G8300" i="1"/>
  <c r="O8300" i="1"/>
  <c r="G8354" i="1"/>
  <c r="O8354" i="1"/>
  <c r="G8355" i="1"/>
  <c r="G8356" i="1"/>
  <c r="G8357" i="1"/>
  <c r="G8358" i="1"/>
  <c r="G8359" i="1"/>
  <c r="G8360" i="1"/>
  <c r="O8355" i="1"/>
  <c r="O8356" i="1"/>
  <c r="O8357" i="1"/>
  <c r="O8358" i="1"/>
  <c r="O8359" i="1"/>
  <c r="O8360" i="1"/>
  <c r="G8361" i="1"/>
  <c r="G8362" i="1"/>
  <c r="G8363" i="1"/>
  <c r="G8364" i="1"/>
  <c r="G8365" i="1"/>
  <c r="G8366" i="1"/>
  <c r="G8367" i="1"/>
  <c r="O8361" i="1"/>
  <c r="O8362" i="1"/>
  <c r="O8363" i="1"/>
  <c r="O8364" i="1"/>
  <c r="O8365" i="1"/>
  <c r="O8366" i="1"/>
  <c r="O8367" i="1"/>
  <c r="G8368" i="1"/>
  <c r="O8368" i="1"/>
  <c r="G8369" i="1"/>
  <c r="G8370" i="1"/>
  <c r="G8371" i="1"/>
  <c r="G8372" i="1"/>
  <c r="G8373" i="1"/>
  <c r="G8374" i="1"/>
  <c r="O8369" i="1"/>
  <c r="O8370" i="1"/>
  <c r="O8371" i="1"/>
  <c r="O8372" i="1"/>
  <c r="O8373" i="1"/>
  <c r="O8374" i="1"/>
  <c r="G8375" i="1"/>
  <c r="O8375" i="1"/>
  <c r="G8376" i="1"/>
  <c r="O8376" i="1"/>
  <c r="G8377" i="1"/>
  <c r="O8377" i="1"/>
  <c r="G8378" i="1"/>
  <c r="O8378" i="1"/>
  <c r="G8379" i="1"/>
  <c r="O8379" i="1"/>
  <c r="G8380" i="1"/>
  <c r="O8380" i="1"/>
  <c r="G8381" i="1"/>
  <c r="O8381" i="1"/>
  <c r="G8382" i="1"/>
  <c r="O8382" i="1"/>
  <c r="G8383" i="1"/>
  <c r="O8383" i="1"/>
  <c r="G8384" i="1"/>
  <c r="G8385" i="1"/>
  <c r="G8386" i="1"/>
  <c r="G8387" i="1"/>
  <c r="G8388" i="1"/>
  <c r="O8384" i="1"/>
  <c r="O8385" i="1"/>
  <c r="O8386" i="1"/>
  <c r="O8387" i="1"/>
  <c r="O8388" i="1"/>
  <c r="G8389" i="1"/>
  <c r="O8389" i="1"/>
  <c r="G8390" i="1"/>
  <c r="O8390" i="1"/>
  <c r="G8391" i="1"/>
  <c r="O8391" i="1"/>
  <c r="G8392" i="1"/>
  <c r="O8392" i="1"/>
  <c r="G8393" i="1"/>
  <c r="O8393" i="1"/>
  <c r="G8394" i="1"/>
  <c r="O8394" i="1"/>
  <c r="G8395" i="1"/>
  <c r="O8395" i="1"/>
  <c r="G8396" i="1"/>
  <c r="G8397" i="1"/>
  <c r="G8398" i="1"/>
  <c r="G8399" i="1"/>
  <c r="G8400" i="1"/>
  <c r="G8401" i="1"/>
  <c r="G8402" i="1"/>
  <c r="O8396" i="1"/>
  <c r="O8397" i="1"/>
  <c r="O8398" i="1"/>
  <c r="O8399" i="1"/>
  <c r="O8400" i="1"/>
  <c r="O8401" i="1"/>
  <c r="O8402" i="1"/>
  <c r="G8403" i="1"/>
  <c r="G8404" i="1"/>
  <c r="G8405" i="1"/>
  <c r="G8406" i="1"/>
  <c r="G8407" i="1"/>
  <c r="G8408" i="1"/>
  <c r="G8409" i="1"/>
  <c r="O8403" i="1"/>
  <c r="O8404" i="1"/>
  <c r="O8405" i="1"/>
  <c r="O8406" i="1"/>
  <c r="O8407" i="1"/>
  <c r="O8408" i="1"/>
  <c r="O8409" i="1"/>
  <c r="G8410" i="1"/>
  <c r="O8410" i="1"/>
  <c r="G8411" i="1"/>
  <c r="O8411" i="1"/>
  <c r="G8412" i="1"/>
  <c r="O8412" i="1"/>
  <c r="G8413" i="1"/>
  <c r="O8413" i="1"/>
  <c r="G8414" i="1"/>
  <c r="O8414" i="1"/>
  <c r="G8415" i="1"/>
  <c r="G8416" i="1"/>
  <c r="O8415" i="1"/>
  <c r="O8416" i="1"/>
  <c r="G8417" i="1"/>
  <c r="O8417" i="1"/>
  <c r="G8418" i="1"/>
  <c r="O8418" i="1"/>
  <c r="G8419" i="1"/>
  <c r="G8420" i="1"/>
  <c r="G8421" i="1"/>
  <c r="G8422" i="1"/>
  <c r="G8423" i="1"/>
  <c r="O8419" i="1"/>
  <c r="O8420" i="1"/>
  <c r="O8421" i="1"/>
  <c r="O8422" i="1"/>
  <c r="O8423" i="1"/>
  <c r="G8424" i="1"/>
  <c r="G8425" i="1"/>
  <c r="G8426" i="1"/>
  <c r="G8427" i="1"/>
  <c r="G8428" i="1"/>
  <c r="G8429" i="1"/>
  <c r="G8430" i="1"/>
  <c r="O8424" i="1"/>
  <c r="O8425" i="1"/>
  <c r="O8426" i="1"/>
  <c r="O8427" i="1"/>
  <c r="O8428" i="1"/>
  <c r="O8429" i="1"/>
  <c r="O8430" i="1"/>
  <c r="G8431" i="1"/>
  <c r="O8431" i="1"/>
  <c r="G8432" i="1"/>
  <c r="O8432" i="1"/>
  <c r="G8433" i="1"/>
  <c r="O8433" i="1"/>
  <c r="G8434" i="1"/>
  <c r="O8434" i="1"/>
  <c r="G8435" i="1"/>
  <c r="O8435" i="1"/>
  <c r="G8436" i="1"/>
  <c r="O8436" i="1"/>
  <c r="G8437" i="1"/>
  <c r="O8437" i="1"/>
  <c r="G8438" i="1"/>
  <c r="O8438" i="1"/>
  <c r="G8439" i="1"/>
  <c r="O8439" i="1"/>
  <c r="G8440" i="1"/>
  <c r="O8440" i="1"/>
  <c r="G8441" i="1"/>
  <c r="G8442" i="1"/>
  <c r="G8443" i="1"/>
  <c r="G8444" i="1"/>
  <c r="O8441" i="1"/>
  <c r="O8442" i="1"/>
  <c r="O8443" i="1"/>
  <c r="O8444" i="1"/>
  <c r="G8445" i="1"/>
  <c r="O8445" i="1"/>
  <c r="G8446" i="1"/>
  <c r="G8447" i="1"/>
  <c r="G8448" i="1"/>
  <c r="G8449" i="1"/>
  <c r="G8450" i="1"/>
  <c r="G8451" i="1"/>
  <c r="O8446" i="1"/>
  <c r="O8447" i="1"/>
  <c r="O8448" i="1"/>
  <c r="O8449" i="1"/>
  <c r="O8450" i="1"/>
  <c r="O8451" i="1"/>
  <c r="G8452" i="1"/>
  <c r="G8453" i="1"/>
  <c r="G8454" i="1"/>
  <c r="G8455" i="1"/>
  <c r="G8456" i="1"/>
  <c r="G8457" i="1"/>
  <c r="G8458" i="1"/>
  <c r="O8452" i="1"/>
  <c r="O8453" i="1"/>
  <c r="O8454" i="1"/>
  <c r="O8455" i="1"/>
  <c r="O8456" i="1"/>
  <c r="O8457" i="1"/>
  <c r="O8458" i="1"/>
  <c r="G8459" i="1"/>
  <c r="O8459" i="1"/>
  <c r="G8460" i="1"/>
  <c r="G8461" i="1"/>
  <c r="G8462" i="1"/>
  <c r="G8463" i="1"/>
  <c r="G8464" i="1"/>
  <c r="G8465" i="1"/>
  <c r="O8460" i="1"/>
  <c r="O8461" i="1"/>
  <c r="O8462" i="1"/>
  <c r="O8463" i="1"/>
  <c r="O8464" i="1"/>
  <c r="O8465" i="1"/>
  <c r="G8466" i="1"/>
  <c r="O8466" i="1"/>
  <c r="G8467" i="1"/>
  <c r="O8467" i="1"/>
  <c r="G8468" i="1"/>
  <c r="O8468" i="1"/>
  <c r="G8469" i="1"/>
  <c r="O8469" i="1"/>
  <c r="G8470" i="1"/>
  <c r="O8470" i="1"/>
  <c r="G8471" i="1"/>
  <c r="O8471" i="1"/>
  <c r="G8472" i="1"/>
  <c r="O8472" i="1"/>
  <c r="G8473" i="1"/>
  <c r="G8474" i="1"/>
  <c r="G8475" i="1"/>
  <c r="G8476" i="1"/>
  <c r="G8477" i="1"/>
  <c r="G8478" i="1"/>
  <c r="G8479" i="1"/>
  <c r="O8473" i="1"/>
  <c r="O8474" i="1"/>
  <c r="O8475" i="1"/>
  <c r="O8476" i="1"/>
  <c r="O8477" i="1"/>
  <c r="O8478" i="1"/>
  <c r="O8479" i="1"/>
  <c r="G8480" i="1"/>
  <c r="O8480" i="1"/>
  <c r="G8481" i="1"/>
  <c r="G8482" i="1"/>
  <c r="G8483" i="1"/>
  <c r="G8484" i="1"/>
  <c r="G8485" i="1"/>
  <c r="G8486" i="1"/>
  <c r="O8481" i="1"/>
  <c r="O8482" i="1"/>
  <c r="O8483" i="1"/>
  <c r="O8484" i="1"/>
  <c r="O8485" i="1"/>
  <c r="O8486" i="1"/>
  <c r="G8487" i="1"/>
  <c r="O8487" i="1"/>
  <c r="G8488" i="1"/>
  <c r="G8489" i="1"/>
  <c r="G8490" i="1"/>
  <c r="G8491" i="1"/>
  <c r="G8492" i="1"/>
  <c r="G8493" i="1"/>
  <c r="O8488" i="1"/>
  <c r="O8489" i="1"/>
  <c r="O8490" i="1"/>
  <c r="O8491" i="1"/>
  <c r="O8492" i="1"/>
  <c r="O8493" i="1"/>
  <c r="G8494" i="1"/>
  <c r="O8494" i="1"/>
  <c r="G8495" i="1"/>
  <c r="O8495" i="1"/>
  <c r="G8496" i="1"/>
  <c r="O8496" i="1"/>
  <c r="G8497" i="1"/>
  <c r="O8497" i="1"/>
  <c r="G8498" i="1"/>
  <c r="O8498" i="1"/>
  <c r="G8499" i="1"/>
  <c r="O8499" i="1"/>
  <c r="G8500" i="1"/>
  <c r="O8500" i="1"/>
  <c r="G8501" i="1"/>
  <c r="O8501" i="1"/>
  <c r="G8502" i="1"/>
  <c r="G8503" i="1"/>
  <c r="G8504" i="1"/>
  <c r="G8505" i="1"/>
  <c r="G8506" i="1"/>
  <c r="G8507" i="1"/>
  <c r="O8502" i="1"/>
  <c r="O8503" i="1"/>
  <c r="O8504" i="1"/>
  <c r="O8505" i="1"/>
  <c r="O8506" i="1"/>
  <c r="O8507" i="1"/>
  <c r="G8508" i="1"/>
  <c r="O8508" i="1"/>
  <c r="H8521" i="1"/>
  <c r="H8528" i="1"/>
  <c r="H8535" i="1"/>
  <c r="H8574" i="1"/>
  <c r="H8581" i="1"/>
  <c r="H8588" i="1"/>
  <c r="H8595" i="1"/>
  <c r="H8602" i="1"/>
  <c r="H8609" i="1"/>
  <c r="H8616" i="1"/>
  <c r="H8623" i="1"/>
  <c r="H8630" i="1"/>
  <c r="H8637" i="1"/>
  <c r="H8644" i="1"/>
  <c r="H8651" i="1"/>
  <c r="H8658" i="1"/>
  <c r="H8665" i="1"/>
  <c r="H8672" i="1"/>
  <c r="H8679" i="1"/>
  <c r="H8686" i="1"/>
  <c r="H8693" i="1"/>
  <c r="G8694" i="1"/>
  <c r="O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H8789" i="1"/>
  <c r="H8796" i="1"/>
  <c r="H8803" i="1"/>
  <c r="H8810" i="1"/>
  <c r="H8817" i="1"/>
  <c r="H8824" i="1"/>
  <c r="H8831" i="1"/>
  <c r="H8838" i="1"/>
  <c r="H8845" i="1"/>
  <c r="H8852" i="1"/>
  <c r="H8859" i="1"/>
  <c r="S8861" i="1"/>
  <c r="S8862" i="1"/>
  <c r="S8863" i="1"/>
  <c r="S8864" i="1"/>
  <c r="S8865" i="1"/>
  <c r="H8866" i="1"/>
  <c r="S8866" i="1"/>
  <c r="S8867" i="1"/>
  <c r="S8868" i="1"/>
  <c r="S8869" i="1"/>
  <c r="S8870" i="1"/>
  <c r="S8871" i="1"/>
  <c r="S8872" i="1"/>
  <c r="H8873" i="1"/>
  <c r="S8873" i="1"/>
  <c r="S8874" i="1"/>
  <c r="S8875" i="1"/>
  <c r="S8876" i="1"/>
  <c r="S8877" i="1"/>
  <c r="S8878" i="1"/>
  <c r="S8879" i="1"/>
  <c r="H8880" i="1"/>
  <c r="S8880" i="1"/>
  <c r="S8881" i="1"/>
  <c r="S8882" i="1"/>
  <c r="S8883" i="1"/>
  <c r="S8884" i="1"/>
  <c r="S8885" i="1"/>
  <c r="S8886" i="1"/>
  <c r="H8887" i="1"/>
  <c r="S8887" i="1"/>
  <c r="S8888" i="1"/>
  <c r="S8889" i="1"/>
  <c r="S8890" i="1"/>
  <c r="S8891" i="1"/>
  <c r="S8892" i="1"/>
  <c r="S8893" i="1"/>
  <c r="H8894" i="1"/>
  <c r="S8894" i="1"/>
  <c r="S8895" i="1"/>
  <c r="S8896" i="1"/>
  <c r="S8897" i="1"/>
  <c r="S8898" i="1"/>
  <c r="S8899" i="1"/>
  <c r="S8900" i="1"/>
  <c r="H8901" i="1"/>
  <c r="S8901" i="1"/>
  <c r="S8902" i="1"/>
  <c r="S8903" i="1"/>
  <c r="S8904" i="1"/>
  <c r="S8905" i="1"/>
  <c r="S8906" i="1"/>
  <c r="S8907" i="1"/>
  <c r="H8908" i="1"/>
  <c r="S8909" i="1"/>
  <c r="S8910" i="1"/>
  <c r="S8911" i="1"/>
  <c r="S8912" i="1"/>
  <c r="S8913" i="1"/>
  <c r="S8914" i="1"/>
  <c r="H8915" i="1"/>
  <c r="S8915" i="1"/>
  <c r="S8916" i="1"/>
  <c r="S8917" i="1"/>
  <c r="S8918" i="1"/>
  <c r="S8919" i="1"/>
  <c r="S8920" i="1"/>
  <c r="S8921" i="1"/>
  <c r="H8922" i="1"/>
  <c r="S8922" i="1"/>
  <c r="S8923" i="1"/>
  <c r="S8924" i="1"/>
  <c r="S8925" i="1"/>
  <c r="S8926" i="1"/>
  <c r="S8927" i="1"/>
  <c r="S8928" i="1"/>
  <c r="H8929" i="1"/>
  <c r="S8929" i="1"/>
  <c r="S8930" i="1"/>
  <c r="S8931" i="1"/>
  <c r="S8932" i="1"/>
  <c r="S8933" i="1"/>
  <c r="S8934" i="1"/>
  <c r="S8935" i="1"/>
  <c r="H8936" i="1"/>
  <c r="S8936" i="1"/>
  <c r="S8937" i="1"/>
  <c r="S8938" i="1"/>
  <c r="S8939" i="1"/>
  <c r="S8940" i="1"/>
  <c r="S8941" i="1"/>
  <c r="S8942" i="1"/>
  <c r="H8943" i="1"/>
  <c r="S8943" i="1"/>
  <c r="S8944" i="1"/>
  <c r="S8945" i="1"/>
  <c r="S8946" i="1"/>
  <c r="S8947" i="1"/>
  <c r="H8950" i="1"/>
  <c r="S8951" i="1"/>
  <c r="S8952" i="1"/>
  <c r="H8957" i="1"/>
  <c r="H8964" i="1"/>
  <c r="H8971" i="1"/>
  <c r="H8978" i="1"/>
  <c r="H8985" i="1"/>
  <c r="H8992" i="1"/>
  <c r="H9052" i="1"/>
  <c r="H9059" i="1"/>
  <c r="H9066" i="1"/>
  <c r="H9073" i="1"/>
  <c r="H9080" i="1"/>
  <c r="H9087" i="1"/>
  <c r="H9094" i="1"/>
  <c r="K9096" i="1"/>
  <c r="G9096" i="1" s="1"/>
  <c r="K9097" i="1"/>
  <c r="G9097" i="1" s="1"/>
  <c r="K9098" i="1"/>
  <c r="G9098" i="1" s="1"/>
  <c r="K9099" i="1"/>
  <c r="G9099" i="1" s="1"/>
  <c r="K9100" i="1"/>
  <c r="G9100" i="1" s="1"/>
  <c r="H9108" i="1"/>
  <c r="H9115" i="1"/>
  <c r="H9122" i="1"/>
  <c r="H9129" i="1"/>
  <c r="H9136" i="1"/>
  <c r="H9143" i="1"/>
  <c r="H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F9206" i="1"/>
  <c r="G9206" i="1" s="1"/>
  <c r="O9206" i="1"/>
  <c r="H9245" i="1"/>
  <c r="H9252" i="1"/>
  <c r="H9259" i="1"/>
  <c r="H9266" i="1"/>
  <c r="H9273" i="1"/>
  <c r="H9280" i="1"/>
  <c r="H9287" i="1"/>
  <c r="H9294" i="1"/>
  <c r="H9301" i="1"/>
  <c r="H9308" i="1"/>
  <c r="H9315" i="1"/>
  <c r="H9322" i="1"/>
  <c r="H9329" i="1"/>
  <c r="H9336" i="1"/>
  <c r="H9343" i="1"/>
  <c r="H9350" i="1"/>
  <c r="H9357" i="1"/>
  <c r="H9364" i="1"/>
  <c r="H9371" i="1"/>
  <c r="H9378" i="1"/>
  <c r="H9385" i="1"/>
  <c r="H9392" i="1"/>
  <c r="H9399" i="1"/>
  <c r="H9434" i="1"/>
  <c r="H9441" i="1"/>
  <c r="H9448" i="1"/>
  <c r="H9455" i="1"/>
  <c r="H9462" i="1"/>
  <c r="H9469" i="1"/>
  <c r="H9476" i="1"/>
  <c r="H9483" i="1"/>
  <c r="H9490" i="1"/>
  <c r="H9497" i="1"/>
  <c r="H9504" i="1"/>
  <c r="H9511" i="1"/>
  <c r="H9518" i="1"/>
  <c r="H9525" i="1"/>
  <c r="H9532" i="1"/>
  <c r="H9539" i="1"/>
  <c r="G9541" i="1"/>
  <c r="G9542" i="1"/>
  <c r="G9543" i="1"/>
  <c r="G9544" i="1"/>
  <c r="G9545" i="1"/>
  <c r="G9546" i="1"/>
  <c r="G9547" i="1"/>
  <c r="G9548" i="1"/>
  <c r="G9549" i="1"/>
  <c r="G9550" i="1"/>
  <c r="G9551" i="1"/>
  <c r="G9552" i="1"/>
  <c r="G9553" i="1"/>
  <c r="G9554" i="1"/>
  <c r="G9555" i="1"/>
  <c r="G9556" i="1"/>
  <c r="G9557" i="1"/>
  <c r="G9558" i="1"/>
  <c r="G9559" i="1"/>
  <c r="B9560" i="1"/>
  <c r="B9561" i="1" s="1"/>
  <c r="B9562" i="1" s="1"/>
  <c r="B9563" i="1" s="1"/>
  <c r="B9564" i="1" s="1"/>
  <c r="B9565" i="1" s="1"/>
  <c r="B9566" i="1" s="1"/>
  <c r="B9567" i="1" s="1"/>
  <c r="B9568" i="1" s="1"/>
  <c r="B9569" i="1" s="1"/>
  <c r="B9570" i="1" s="1"/>
  <c r="B9571" i="1" s="1"/>
  <c r="B9572" i="1" s="1"/>
  <c r="B9573" i="1" s="1"/>
  <c r="B9574" i="1" s="1"/>
  <c r="B9575" i="1" s="1"/>
  <c r="B9576" i="1" s="1"/>
  <c r="B9577" i="1" s="1"/>
  <c r="B9578" i="1" s="1"/>
  <c r="B9579" i="1" s="1"/>
  <c r="B9580" i="1" s="1"/>
  <c r="B9581" i="1" s="1"/>
  <c r="B9582" i="1" s="1"/>
  <c r="B9583" i="1" s="1"/>
  <c r="B9584" i="1" s="1"/>
  <c r="B9585" i="1" s="1"/>
  <c r="B9586" i="1" s="1"/>
  <c r="B9587" i="1" s="1"/>
  <c r="C9560" i="1"/>
  <c r="C9561" i="1" s="1"/>
  <c r="C9562" i="1" s="1"/>
  <c r="C9563" i="1" s="1"/>
  <c r="C9564" i="1" s="1"/>
  <c r="C9565" i="1" s="1"/>
  <c r="C9566" i="1" s="1"/>
  <c r="C9567" i="1" s="1"/>
  <c r="C9568" i="1" s="1"/>
  <c r="C9569" i="1" s="1"/>
  <c r="C9570" i="1" s="1"/>
  <c r="C9571" i="1" s="1"/>
  <c r="C9572" i="1" s="1"/>
  <c r="C9573" i="1" s="1"/>
  <c r="C9574" i="1" s="1"/>
  <c r="C9575" i="1" s="1"/>
  <c r="C9576" i="1" s="1"/>
  <c r="C9577" i="1" s="1"/>
  <c r="C9578" i="1" s="1"/>
  <c r="C9579" i="1" s="1"/>
  <c r="C9580" i="1" s="1"/>
  <c r="C9581" i="1" s="1"/>
  <c r="C9582" i="1" s="1"/>
  <c r="C9583" i="1" s="1"/>
  <c r="C9584" i="1" s="1"/>
  <c r="C9585" i="1" s="1"/>
  <c r="C9586" i="1" s="1"/>
  <c r="C9587" i="1" s="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H9601" i="1"/>
  <c r="H9608" i="1"/>
  <c r="H9615" i="1"/>
  <c r="H9622" i="1"/>
  <c r="H9629" i="1"/>
  <c r="H9636" i="1"/>
  <c r="H9643" i="1"/>
  <c r="H9650"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B9880" i="1"/>
  <c r="B9881" i="1" s="1"/>
  <c r="B9882" i="1" s="1"/>
  <c r="B9883" i="1" s="1"/>
  <c r="B9884" i="1" s="1"/>
  <c r="B9885" i="1" s="1"/>
  <c r="B9886" i="1" s="1"/>
  <c r="B9887" i="1" s="1"/>
  <c r="B9888" i="1" s="1"/>
  <c r="B9889" i="1" s="1"/>
  <c r="B9890" i="1" s="1"/>
  <c r="B9891" i="1" s="1"/>
  <c r="B9892" i="1" s="1"/>
  <c r="B9893" i="1" s="1"/>
  <c r="B9894" i="1" s="1"/>
  <c r="B9895" i="1" s="1"/>
  <c r="B9896" i="1" s="1"/>
  <c r="B9897" i="1" s="1"/>
  <c r="B9898" i="1" s="1"/>
  <c r="B9899" i="1" s="1"/>
  <c r="B9900" i="1" s="1"/>
  <c r="B9901" i="1" s="1"/>
  <c r="B9902" i="1" s="1"/>
  <c r="B9903" i="1" s="1"/>
  <c r="B9904" i="1" s="1"/>
  <c r="B9905" i="1" s="1"/>
  <c r="B9906" i="1" s="1"/>
  <c r="B9907" i="1" s="1"/>
  <c r="C9880" i="1"/>
  <c r="C9881" i="1" s="1"/>
  <c r="C9882" i="1" s="1"/>
  <c r="C9883" i="1" s="1"/>
  <c r="C9884" i="1" s="1"/>
  <c r="C9885" i="1" s="1"/>
  <c r="C9886" i="1" s="1"/>
  <c r="C9887" i="1" s="1"/>
  <c r="C9888" i="1" s="1"/>
  <c r="C9889" i="1" s="1"/>
  <c r="C9890" i="1" s="1"/>
  <c r="C9891" i="1" s="1"/>
  <c r="C9892" i="1" s="1"/>
  <c r="C9893" i="1" s="1"/>
  <c r="C9894" i="1" s="1"/>
  <c r="C9895" i="1" s="1"/>
  <c r="C9896" i="1" s="1"/>
  <c r="C9897" i="1" s="1"/>
  <c r="C9898" i="1" s="1"/>
  <c r="C9899" i="1" s="1"/>
  <c r="C9900" i="1" s="1"/>
  <c r="C9901" i="1" s="1"/>
  <c r="C9902" i="1" s="1"/>
  <c r="C9903" i="1" s="1"/>
  <c r="C9904" i="1" s="1"/>
  <c r="C9905" i="1" s="1"/>
  <c r="C9906" i="1" s="1"/>
  <c r="C9907" i="1" s="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C9910" i="1"/>
  <c r="C9911" i="1" s="1"/>
  <c r="C9912" i="1" s="1"/>
  <c r="C9913" i="1" s="1"/>
  <c r="G9910" i="1"/>
  <c r="G9911" i="1"/>
  <c r="G9912" i="1"/>
  <c r="G9913" i="1"/>
  <c r="H10069" i="1"/>
  <c r="H10076" i="1"/>
  <c r="H10083" i="1"/>
  <c r="H10090" i="1"/>
  <c r="H10097" i="1"/>
  <c r="H10104" i="1"/>
  <c r="H10111" i="1"/>
  <c r="H10118" i="1"/>
  <c r="H10125" i="1"/>
  <c r="H10132" i="1"/>
  <c r="H10139" i="1"/>
  <c r="H10146" i="1"/>
  <c r="H10153" i="1"/>
  <c r="H10160" i="1"/>
  <c r="F10167" i="1"/>
  <c r="H10167" i="1"/>
  <c r="F10168" i="1"/>
  <c r="F10169" i="1"/>
  <c r="F10170" i="1"/>
  <c r="F10171" i="1"/>
  <c r="F10172" i="1"/>
  <c r="F10173" i="1"/>
  <c r="F10174" i="1"/>
  <c r="H10174" i="1"/>
  <c r="F10175" i="1"/>
  <c r="F10176" i="1"/>
  <c r="F10177" i="1"/>
  <c r="F10178" i="1"/>
  <c r="F10179" i="1"/>
  <c r="F10180" i="1"/>
  <c r="F10181" i="1"/>
  <c r="H10181" i="1"/>
  <c r="F10182" i="1"/>
  <c r="F10183" i="1"/>
  <c r="F10184" i="1"/>
  <c r="F10185" i="1"/>
  <c r="F10186" i="1"/>
  <c r="F10187" i="1"/>
  <c r="F10188" i="1"/>
  <c r="H10188" i="1"/>
  <c r="F10189" i="1"/>
  <c r="F10190" i="1"/>
  <c r="F10191" i="1"/>
  <c r="F10192" i="1"/>
  <c r="F10193" i="1"/>
  <c r="F10194" i="1"/>
  <c r="F10195" i="1"/>
  <c r="H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H10252" i="1"/>
  <c r="H10259" i="1"/>
  <c r="H10266" i="1"/>
  <c r="H10273" i="1"/>
  <c r="H10280" i="1"/>
  <c r="H10287" i="1"/>
  <c r="H10294" i="1"/>
  <c r="H10301" i="1"/>
  <c r="H10308" i="1"/>
  <c r="H10315" i="1"/>
  <c r="H10322" i="1"/>
  <c r="H10329" i="1"/>
  <c r="H10336" i="1"/>
  <c r="H10343" i="1"/>
  <c r="H10350" i="1"/>
  <c r="H10357" i="1"/>
  <c r="H10364" i="1"/>
  <c r="H10371" i="1"/>
  <c r="H10378" i="1"/>
  <c r="H10385" i="1"/>
  <c r="H10392" i="1"/>
  <c r="H10399" i="1"/>
  <c r="H10406" i="1"/>
  <c r="H10413" i="1"/>
  <c r="H10420" i="1"/>
  <c r="H10427" i="1"/>
  <c r="H10434" i="1"/>
  <c r="H10441" i="1"/>
  <c r="I10443" i="1"/>
  <c r="I10444" i="1"/>
  <c r="H10448" i="1"/>
  <c r="I10449" i="1"/>
  <c r="H10455" i="1"/>
  <c r="H10462" i="1"/>
  <c r="I10467" i="1"/>
  <c r="I10468" i="1"/>
  <c r="H10469" i="1"/>
  <c r="I10469" i="1"/>
  <c r="H10476" i="1"/>
  <c r="I10481" i="1"/>
  <c r="H10483" i="1"/>
  <c r="H10490" i="1"/>
  <c r="F10497" i="1"/>
  <c r="G10497" i="1" s="1"/>
  <c r="F10498" i="1"/>
  <c r="G10498" i="1" s="1"/>
  <c r="F10499" i="1"/>
  <c r="G10499" i="1" s="1"/>
  <c r="F10500" i="1"/>
  <c r="G10500" i="1" s="1"/>
  <c r="F10501" i="1"/>
  <c r="G10501" i="1" s="1"/>
  <c r="F10502" i="1"/>
  <c r="G10502" i="1" s="1"/>
  <c r="F10503" i="1"/>
  <c r="G10503" i="1" s="1"/>
  <c r="F10504" i="1"/>
  <c r="G10504" i="1" s="1"/>
  <c r="H10504" i="1"/>
  <c r="F10505" i="1"/>
  <c r="G10505" i="1" s="1"/>
  <c r="F10506" i="1"/>
  <c r="G10506" i="1" s="1"/>
  <c r="F10507" i="1"/>
  <c r="G10507" i="1" s="1"/>
  <c r="F10508" i="1"/>
  <c r="G10508" i="1" s="1"/>
  <c r="F10509" i="1"/>
  <c r="G10509" i="1" s="1"/>
  <c r="F10510" i="1"/>
  <c r="G10510" i="1" s="1"/>
  <c r="F10511" i="1"/>
  <c r="G10511" i="1" s="1"/>
  <c r="F10512" i="1"/>
  <c r="G10512" i="1" s="1"/>
  <c r="F10513" i="1"/>
  <c r="G10513" i="1" s="1"/>
  <c r="F10514" i="1"/>
  <c r="G10514" i="1" s="1"/>
  <c r="F10515" i="1"/>
  <c r="G10515" i="1" s="1"/>
  <c r="F10516" i="1"/>
  <c r="G10516" i="1" s="1"/>
  <c r="F10517" i="1"/>
  <c r="G10517" i="1" s="1"/>
  <c r="F10518" i="1"/>
  <c r="G10518" i="1" s="1"/>
  <c r="F10519" i="1"/>
  <c r="G10519" i="1" s="1"/>
  <c r="F10520" i="1"/>
  <c r="G10520" i="1" s="1"/>
  <c r="F10521" i="1"/>
  <c r="G10521" i="1" s="1"/>
  <c r="F10522" i="1"/>
  <c r="G10522" i="1" s="1"/>
  <c r="F10523" i="1"/>
  <c r="G10523" i="1" s="1"/>
  <c r="F10524" i="1"/>
  <c r="G10524" i="1" s="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H10557" i="1"/>
  <c r="H10564" i="1"/>
  <c r="H10571" i="1"/>
  <c r="H10578" i="1"/>
  <c r="H10585" i="1"/>
  <c r="H10592" i="1"/>
  <c r="H10599" i="1"/>
  <c r="H10606" i="1"/>
  <c r="H10613" i="1"/>
  <c r="H10620" i="1"/>
  <c r="H10627" i="1"/>
  <c r="H10634" i="1"/>
  <c r="H10641" i="1"/>
  <c r="H10648" i="1"/>
  <c r="H10655" i="1"/>
  <c r="H10662" i="1"/>
  <c r="G10687" i="1"/>
  <c r="G10694" i="1"/>
  <c r="H10714" i="1"/>
  <c r="H10721" i="1"/>
  <c r="I10723" i="1"/>
  <c r="I10725" i="1"/>
  <c r="I10726" i="1"/>
  <c r="H10728" i="1"/>
  <c r="H10735" i="1"/>
  <c r="H10742" i="1"/>
  <c r="H10749" i="1"/>
  <c r="H10756" i="1"/>
  <c r="H10763" i="1"/>
  <c r="H10770" i="1"/>
  <c r="H10777" i="1"/>
  <c r="H10784" i="1"/>
  <c r="H10791" i="1"/>
  <c r="H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H10852" i="1"/>
  <c r="I10879" i="1"/>
  <c r="H10880" i="1"/>
  <c r="H10887" i="1"/>
  <c r="I10892" i="1"/>
  <c r="H10894" i="1"/>
  <c r="I10899" i="1"/>
  <c r="H10901" i="1"/>
  <c r="H10908" i="1"/>
  <c r="H10915" i="1"/>
  <c r="H10922" i="1"/>
  <c r="H10929" i="1"/>
  <c r="G10935" i="1"/>
  <c r="G10936" i="1"/>
  <c r="G10937" i="1"/>
  <c r="G10938" i="1"/>
  <c r="G10939" i="1"/>
  <c r="G10940" i="1"/>
  <c r="G10941" i="1"/>
  <c r="G10942" i="1"/>
  <c r="G10943" i="1"/>
  <c r="I10944" i="1"/>
  <c r="G10944" i="1" s="1"/>
  <c r="G10945" i="1"/>
  <c r="G10950" i="1"/>
  <c r="G10952" i="1"/>
  <c r="H10964" i="1"/>
  <c r="H10971" i="1"/>
  <c r="G11090" i="1"/>
  <c r="G11091" i="1"/>
  <c r="G11092" i="1"/>
  <c r="G11093" i="1"/>
  <c r="G11094" i="1"/>
  <c r="G11095" i="1"/>
  <c r="G11096" i="1"/>
  <c r="G11097" i="1"/>
  <c r="G11098" i="1"/>
  <c r="G11099" i="1"/>
  <c r="G11100" i="1"/>
  <c r="G11101" i="1"/>
  <c r="H11200" i="1"/>
  <c r="H11207" i="1"/>
  <c r="H11214" i="1"/>
  <c r="H11221" i="1"/>
  <c r="H11228" i="1"/>
  <c r="H11235" i="1"/>
  <c r="H11242" i="1"/>
  <c r="H11249" i="1"/>
  <c r="H11256" i="1"/>
  <c r="H11263" i="1"/>
  <c r="H11270" i="1"/>
  <c r="H11277" i="1"/>
  <c r="H11284" i="1"/>
  <c r="H11291" i="1"/>
  <c r="H11298" i="1"/>
  <c r="H11305" i="1"/>
  <c r="H11312"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H11480" i="1"/>
  <c r="H11487" i="1"/>
  <c r="H11494" i="1"/>
  <c r="H11501" i="1"/>
  <c r="H11508" i="1"/>
  <c r="H11515" i="1"/>
  <c r="H11522" i="1"/>
  <c r="H11529" i="1"/>
  <c r="H11536" i="1"/>
  <c r="H11543" i="1"/>
  <c r="H11550" i="1"/>
  <c r="H11557" i="1"/>
  <c r="H11564" i="1"/>
  <c r="H11571" i="1"/>
  <c r="H11578"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F11631" i="1"/>
  <c r="G11631" i="1" s="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F11926" i="1"/>
  <c r="G11926" i="1" s="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H12922" i="1"/>
  <c r="H12929" i="1"/>
  <c r="H12936" i="1"/>
  <c r="H12943" i="1"/>
  <c r="H12950" i="1"/>
  <c r="H12957" i="1"/>
  <c r="H12964" i="1"/>
  <c r="H12971" i="1"/>
  <c r="H12978" i="1"/>
  <c r="H12985" i="1"/>
  <c r="H12992" i="1"/>
  <c r="H12999" i="1"/>
  <c r="H13006" i="1"/>
  <c r="H13013" i="1"/>
  <c r="H13020" i="1"/>
  <c r="H13027"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H13087" i="1"/>
  <c r="H13094" i="1"/>
  <c r="H13101" i="1"/>
  <c r="H13108" i="1"/>
  <c r="H13115" i="1"/>
  <c r="H13122" i="1"/>
  <c r="H13129" i="1"/>
  <c r="H13136" i="1"/>
  <c r="H13143" i="1"/>
  <c r="H13150" i="1"/>
  <c r="H13157" i="1"/>
  <c r="H13164" i="1"/>
  <c r="H13171" i="1"/>
  <c r="H13178" i="1"/>
  <c r="H13185"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3662" i="1"/>
  <c r="G3646" i="1"/>
  <c r="G3630" i="1"/>
  <c r="G3614" i="1"/>
  <c r="O3659" i="1"/>
  <c r="O3643" i="1"/>
  <c r="O3627" i="1"/>
  <c r="O3611" i="1"/>
  <c r="G3608" i="1"/>
  <c r="O3641" i="1"/>
  <c r="O3609" i="1"/>
  <c r="G3647" i="1"/>
  <c r="O3639" i="1"/>
  <c r="G3631" i="1"/>
  <c r="G3615" i="1"/>
  <c r="O3607" i="1"/>
  <c r="O3644" i="1"/>
  <c r="G3620" i="1"/>
  <c r="G3661" i="1"/>
  <c r="O3657" i="1"/>
  <c r="O3649" i="1"/>
  <c r="G3658" i="1"/>
  <c r="G3642" i="1"/>
  <c r="G3626" i="1"/>
  <c r="G3610" i="1"/>
  <c r="O3655" i="1"/>
  <c r="O3623" i="1"/>
  <c r="O3661" i="1"/>
  <c r="O3633" i="1"/>
  <c r="G3655" i="1"/>
  <c r="O3647" i="1"/>
  <c r="G3639" i="1"/>
  <c r="G3623" i="1"/>
  <c r="O3615" i="1"/>
  <c r="G3607" i="1"/>
  <c r="O3636" i="1"/>
  <c r="O3620" i="1"/>
  <c r="G3657" i="1"/>
  <c r="G3649" i="1"/>
  <c r="G3641" i="1"/>
  <c r="G3633" i="1"/>
  <c r="G3625" i="1"/>
  <c r="G3617" i="1"/>
  <c r="G3609" i="1"/>
  <c r="O3662" i="1"/>
  <c r="O3654" i="1"/>
  <c r="G3650" i="1"/>
  <c r="O3646" i="1"/>
  <c r="O3638" i="1"/>
  <c r="G3634" i="1"/>
  <c r="O3630" i="1"/>
  <c r="O3622" i="1"/>
  <c r="G3618" i="1"/>
  <c r="O3614" i="1"/>
  <c r="O3606" i="1"/>
  <c r="G3602" i="1"/>
  <c r="G3660" i="1"/>
  <c r="G3652" i="1"/>
  <c r="G3644" i="1"/>
  <c r="G3636" i="1"/>
  <c r="G3628" i="1"/>
  <c r="O3612" i="1"/>
  <c r="G3604" i="1"/>
  <c r="O3645" i="1"/>
  <c r="G3637" i="1"/>
  <c r="O3629" i="1"/>
  <c r="O3613" i="1"/>
  <c r="G3605" i="1"/>
  <c r="G3659" i="1"/>
  <c r="G3643" i="1"/>
  <c r="O3635" i="1"/>
  <c r="G3627" i="1"/>
  <c r="G3611" i="1"/>
  <c r="O3603" i="1"/>
  <c r="O3656" i="1"/>
  <c r="O3640" i="1"/>
  <c r="G3632" i="1"/>
  <c r="O3624" i="1"/>
  <c r="O3608" i="1"/>
  <c r="G3654" i="1"/>
  <c r="G3638" i="1"/>
  <c r="G3622" i="1"/>
  <c r="G3606" i="1"/>
  <c r="O3651" i="1"/>
  <c r="O3619" i="1"/>
  <c r="O3625" i="1"/>
  <c r="O3660" i="1"/>
  <c r="O3628" i="1"/>
  <c r="G3653" i="1"/>
  <c r="G3645" i="1"/>
  <c r="G3629" i="1"/>
  <c r="G3621" i="1"/>
  <c r="O3631" i="1"/>
  <c r="O3642" i="1"/>
  <c r="O3634" i="1"/>
  <c r="O3618" i="1"/>
  <c r="O3610" i="1"/>
  <c r="G3648" i="1"/>
  <c r="G3612" i="1"/>
  <c r="O3637" i="1"/>
  <c r="O3621" i="1"/>
  <c r="G3619" i="1"/>
  <c r="G3603" i="1"/>
  <c r="O3632" i="1"/>
  <c r="O3616" i="1"/>
  <c r="O3652" i="1"/>
  <c r="O3650" i="1"/>
  <c r="O3626" i="1"/>
  <c r="G3640" i="1"/>
  <c r="G3613" i="1"/>
  <c r="G3651" i="1"/>
  <c r="O3648" i="1"/>
  <c r="G3624" i="1"/>
  <c r="O3617" i="1"/>
  <c r="O3604" i="1"/>
  <c r="O3658" i="1"/>
  <c r="O3602" i="1"/>
  <c r="G3656" i="1"/>
  <c r="O3653" i="1"/>
  <c r="O3605" i="1"/>
  <c r="G3616" i="1"/>
  <c r="G3635" i="1"/>
  <c r="G3563" i="1"/>
  <c r="G3540" i="1"/>
  <c r="G3553" i="1"/>
  <c r="G3422" i="1"/>
  <c r="G3455" i="1"/>
  <c r="G3498" i="1"/>
  <c r="G3476" i="1"/>
  <c r="G3559" i="1"/>
  <c r="G3486" i="1"/>
  <c r="G3484" i="1"/>
  <c r="G3537" i="1"/>
  <c r="G3465" i="1"/>
  <c r="G3429" i="1"/>
  <c r="G3426" i="1"/>
  <c r="G3503" i="1"/>
  <c r="G3535" i="1"/>
  <c r="G3412" i="1"/>
  <c r="G3414" i="1"/>
  <c r="G3432" i="1"/>
  <c r="G3454" i="1"/>
  <c r="G3533" i="1"/>
  <c r="G3441" i="1"/>
  <c r="G3470" i="1"/>
  <c r="G3512" i="1"/>
  <c r="G3500" i="1"/>
  <c r="G3434" i="1"/>
  <c r="G3483" i="1"/>
  <c r="G3472" i="1"/>
  <c r="G3436" i="1"/>
  <c r="G3446" i="1"/>
  <c r="G3544" i="1"/>
  <c r="G3509" i="1"/>
  <c r="G3427" i="1"/>
  <c r="G3461" i="1"/>
  <c r="G3528" i="1"/>
  <c r="G3443" i="1"/>
  <c r="G3502" i="1"/>
  <c r="G3496" i="1"/>
  <c r="G3499" i="1"/>
  <c r="G3552" i="1"/>
  <c r="G3541" i="1"/>
  <c r="G3547" i="1"/>
  <c r="G3505" i="1"/>
  <c r="G3411" i="1"/>
  <c r="G3469" i="1"/>
  <c r="G3521" i="1"/>
  <c r="G3416" i="1"/>
  <c r="G3438" i="1"/>
  <c r="G3479" i="1"/>
  <c r="G3539" i="1"/>
  <c r="G3420" i="1"/>
  <c r="G3511" i="1"/>
  <c r="G3444" i="1"/>
  <c r="G3542" i="1"/>
  <c r="G3430" i="1"/>
  <c r="G3518" i="1"/>
  <c r="G3495" i="1"/>
  <c r="G3494" i="1"/>
  <c r="G3556" i="1"/>
  <c r="G3445" i="1"/>
  <c r="G3506" i="1"/>
  <c r="G3527" i="1"/>
  <c r="G3474" i="1"/>
  <c r="G3489" i="1"/>
  <c r="G3471" i="1"/>
  <c r="G3458" i="1"/>
  <c r="G3466" i="1"/>
  <c r="G3557" i="1"/>
  <c r="G3493" i="1"/>
  <c r="G3437" i="1"/>
  <c r="G3473" i="1"/>
  <c r="G3560" i="1"/>
  <c r="G3517" i="1"/>
  <c r="G3490" i="1"/>
  <c r="G3510" i="1"/>
  <c r="G3413" i="1"/>
  <c r="G3417" i="1"/>
  <c r="G3532" i="1"/>
  <c r="G3530" i="1"/>
  <c r="G3477" i="1"/>
  <c r="G3549" i="1"/>
  <c r="G3487" i="1"/>
  <c r="G3431" i="1"/>
  <c r="G3555" i="1"/>
  <c r="G3462" i="1"/>
  <c r="G3558" i="1"/>
  <c r="G3491" i="1"/>
  <c r="G3504" i="1"/>
  <c r="G3531" i="1"/>
  <c r="G3550" i="1"/>
  <c r="G3546" i="1"/>
  <c r="G3561" i="1"/>
  <c r="G3514" i="1"/>
  <c r="G3456" i="1"/>
  <c r="G3534" i="1"/>
  <c r="G3450" i="1"/>
  <c r="G3551" i="1"/>
  <c r="G3453" i="1"/>
  <c r="G3525" i="1"/>
  <c r="G3463" i="1"/>
  <c r="G3440" i="1"/>
  <c r="G3497" i="1"/>
  <c r="G3562" i="1"/>
  <c r="G3481" i="1"/>
  <c r="G3418" i="1"/>
  <c r="G3520" i="1"/>
  <c r="G3468" i="1"/>
  <c r="G3554" i="1"/>
  <c r="G3475" i="1"/>
  <c r="G3523" i="1"/>
  <c r="G3526" i="1"/>
  <c r="G3492" i="1"/>
  <c r="G3482" i="1"/>
  <c r="G3415" i="1"/>
  <c r="G3423" i="1"/>
  <c r="G3485" i="1"/>
  <c r="G3516" i="1"/>
  <c r="G3522" i="1"/>
  <c r="G3545" i="1"/>
  <c r="G3488" i="1"/>
  <c r="G3524" i="1"/>
  <c r="G3457" i="1"/>
  <c r="G3425" i="1"/>
  <c r="G3451" i="1"/>
  <c r="G3460" i="1"/>
  <c r="G3449" i="1"/>
  <c r="G3433" i="1"/>
  <c r="G3448" i="1"/>
  <c r="G3424" i="1"/>
  <c r="G3439" i="1"/>
  <c r="G3538" i="1"/>
  <c r="G3513" i="1"/>
  <c r="G3529" i="1"/>
  <c r="G3508" i="1"/>
  <c r="G3452" i="1"/>
  <c r="G3501" i="1"/>
  <c r="G3435" i="1"/>
  <c r="G3515" i="1"/>
  <c r="G3519" i="1"/>
  <c r="G3419" i="1"/>
  <c r="G3548" i="1"/>
  <c r="G3480" i="1"/>
  <c r="G3428" i="1"/>
  <c r="G3464" i="1"/>
  <c r="G3543" i="1"/>
  <c r="G3467" i="1"/>
  <c r="G3442" i="1"/>
  <c r="G3478" i="1"/>
  <c r="G3421" i="1"/>
  <c r="G3459" i="1"/>
  <c r="G3536" i="1"/>
  <c r="G3447" i="1"/>
  <c r="G3507" i="1"/>
  <c r="H8306" i="1" l="1"/>
  <c r="H10957" i="1"/>
  <c r="H10497" i="1"/>
  <c r="H8514" i="1"/>
  <c r="T6543" i="1"/>
  <c r="T6541" i="1"/>
  <c r="T6539" i="1"/>
  <c r="T6537" i="1"/>
  <c r="T6535" i="1"/>
  <c r="T6533" i="1"/>
  <c r="T6531" i="1"/>
  <c r="T6529" i="1"/>
  <c r="T6527" i="1"/>
  <c r="T6525" i="1"/>
  <c r="T6523" i="1"/>
  <c r="T6521" i="1"/>
  <c r="T6519" i="1"/>
  <c r="T6517" i="1"/>
  <c r="T6515" i="1"/>
  <c r="T6513" i="1"/>
  <c r="T6511" i="1"/>
  <c r="T6509" i="1"/>
  <c r="T6507" i="1"/>
  <c r="T6505" i="1"/>
  <c r="T6503" i="1"/>
  <c r="T6501" i="1"/>
  <c r="T6499" i="1"/>
  <c r="T6497" i="1"/>
  <c r="T6495" i="1"/>
  <c r="T6493" i="1"/>
  <c r="T6491" i="1"/>
  <c r="T6489" i="1"/>
  <c r="T6487" i="1"/>
  <c r="T6485" i="1"/>
  <c r="T6483" i="1"/>
  <c r="T6481" i="1"/>
  <c r="T6479" i="1"/>
  <c r="T6477" i="1"/>
  <c r="T6475" i="1"/>
  <c r="T6473" i="1"/>
  <c r="T6471" i="1"/>
  <c r="T6469" i="1"/>
  <c r="T6467" i="1"/>
  <c r="T6465" i="1"/>
  <c r="T6463" i="1"/>
  <c r="T6461" i="1"/>
  <c r="T6459" i="1"/>
  <c r="T6457" i="1"/>
  <c r="T6455" i="1"/>
  <c r="T6453" i="1"/>
  <c r="T6451" i="1"/>
  <c r="T6449" i="1"/>
  <c r="T6447" i="1"/>
  <c r="T6445" i="1"/>
  <c r="T6443" i="1"/>
  <c r="T6441" i="1"/>
  <c r="T6439" i="1"/>
  <c r="T6437" i="1"/>
  <c r="T6435" i="1"/>
  <c r="T6433" i="1"/>
  <c r="T6431" i="1"/>
  <c r="T6429" i="1"/>
  <c r="T6427" i="1"/>
  <c r="T6425" i="1"/>
  <c r="T6423" i="1"/>
  <c r="T6421" i="1"/>
  <c r="T6419" i="1"/>
  <c r="T6417" i="1"/>
  <c r="T6415" i="1"/>
  <c r="T6413" i="1"/>
  <c r="T6411" i="1"/>
  <c r="T6409" i="1"/>
  <c r="T6407" i="1"/>
  <c r="T6405" i="1"/>
  <c r="T6403" i="1"/>
  <c r="T6401" i="1"/>
  <c r="T6399" i="1"/>
  <c r="T6397" i="1"/>
  <c r="T6395" i="1"/>
  <c r="T6393" i="1"/>
  <c r="T6391" i="1"/>
  <c r="T6389" i="1"/>
  <c r="T6387" i="1"/>
  <c r="T6385" i="1"/>
  <c r="T6383" i="1"/>
  <c r="T6381" i="1"/>
  <c r="T6379" i="1"/>
  <c r="T6377" i="1"/>
  <c r="T6375" i="1"/>
  <c r="T6370" i="1"/>
  <c r="T6368" i="1"/>
  <c r="T6366" i="1"/>
  <c r="T6364" i="1"/>
  <c r="T6362" i="1"/>
  <c r="T6360" i="1"/>
  <c r="T6358" i="1"/>
  <c r="T6356" i="1"/>
  <c r="T6354" i="1"/>
  <c r="T6352" i="1"/>
  <c r="T6350" i="1"/>
  <c r="T6348" i="1"/>
  <c r="T6346" i="1"/>
  <c r="T6344" i="1"/>
  <c r="T6342" i="1"/>
  <c r="T6340" i="1"/>
  <c r="T6338" i="1"/>
  <c r="T6336" i="1"/>
  <c r="T6334" i="1"/>
  <c r="T6332" i="1"/>
  <c r="T6330" i="1"/>
  <c r="T6328" i="1"/>
  <c r="T6326" i="1"/>
  <c r="T6324" i="1"/>
  <c r="T6322" i="1"/>
  <c r="T6320" i="1"/>
  <c r="T6318" i="1"/>
  <c r="T6316" i="1"/>
  <c r="T6314" i="1"/>
  <c r="T6312" i="1"/>
  <c r="T6310" i="1"/>
  <c r="T6308" i="1"/>
  <c r="T6306" i="1"/>
  <c r="T6304" i="1"/>
  <c r="T6302" i="1"/>
  <c r="T6300" i="1"/>
  <c r="T6298" i="1"/>
  <c r="T6296" i="1"/>
  <c r="T6294" i="1"/>
  <c r="T6292" i="1"/>
  <c r="T6290" i="1"/>
  <c r="T6288" i="1"/>
  <c r="T6286" i="1"/>
  <c r="T6284" i="1"/>
  <c r="T6282" i="1"/>
  <c r="T6280" i="1"/>
  <c r="T6278" i="1"/>
  <c r="T6276" i="1"/>
  <c r="T6274" i="1"/>
  <c r="T6272" i="1"/>
  <c r="T6544" i="1"/>
  <c r="T6542" i="1"/>
  <c r="T6540" i="1"/>
  <c r="T6538" i="1"/>
  <c r="T6536" i="1"/>
  <c r="T6534" i="1"/>
  <c r="T6532" i="1"/>
  <c r="T6530" i="1"/>
  <c r="T6528" i="1"/>
  <c r="T6526" i="1"/>
  <c r="T6524" i="1"/>
  <c r="T6522" i="1"/>
  <c r="T6520" i="1"/>
  <c r="T6518" i="1"/>
  <c r="T6516" i="1"/>
  <c r="T6514" i="1"/>
  <c r="T6512" i="1"/>
  <c r="T6510" i="1"/>
  <c r="T6508" i="1"/>
  <c r="T6506" i="1"/>
  <c r="T6504" i="1"/>
  <c r="T6502" i="1"/>
  <c r="T6500" i="1"/>
  <c r="T6498" i="1"/>
  <c r="T6496" i="1"/>
  <c r="T6494" i="1"/>
  <c r="T6492" i="1"/>
  <c r="T6490" i="1"/>
  <c r="T6488" i="1"/>
  <c r="T6486" i="1"/>
  <c r="T6484" i="1"/>
  <c r="T6482" i="1"/>
  <c r="T6480" i="1"/>
  <c r="T6478" i="1"/>
  <c r="T6476" i="1"/>
  <c r="T6474" i="1"/>
  <c r="T6472" i="1"/>
  <c r="T6470" i="1"/>
  <c r="T6468" i="1"/>
  <c r="T6466" i="1"/>
  <c r="T6464" i="1"/>
  <c r="T6462" i="1"/>
  <c r="T6460" i="1"/>
  <c r="T6458" i="1"/>
  <c r="T6456" i="1"/>
  <c r="T6454" i="1"/>
  <c r="T6452" i="1"/>
  <c r="T6450" i="1"/>
  <c r="T6448" i="1"/>
  <c r="T6446" i="1"/>
  <c r="T6444" i="1"/>
  <c r="T6442" i="1"/>
  <c r="T6440" i="1"/>
  <c r="T6438" i="1"/>
  <c r="T6436" i="1"/>
  <c r="T6434" i="1"/>
  <c r="T6432" i="1"/>
  <c r="T6430" i="1"/>
  <c r="T6428" i="1"/>
  <c r="T6426" i="1"/>
  <c r="T6424" i="1"/>
  <c r="T6422" i="1"/>
  <c r="T6420" i="1"/>
  <c r="T6418" i="1"/>
  <c r="T6416" i="1"/>
  <c r="T6414" i="1"/>
  <c r="T6412" i="1"/>
  <c r="T6410" i="1"/>
  <c r="T6408" i="1"/>
  <c r="T6406" i="1"/>
  <c r="T6404" i="1"/>
  <c r="T6402" i="1"/>
  <c r="T6400" i="1"/>
  <c r="T6398" i="1"/>
  <c r="T6396" i="1"/>
  <c r="T6394" i="1"/>
  <c r="T6392" i="1"/>
  <c r="T6390" i="1"/>
  <c r="T6388" i="1"/>
  <c r="T6386" i="1"/>
  <c r="T6384" i="1"/>
  <c r="T6382" i="1"/>
  <c r="T6380" i="1"/>
  <c r="T6378" i="1"/>
  <c r="T6376" i="1"/>
  <c r="T6371" i="1"/>
  <c r="T6369" i="1"/>
  <c r="T6367" i="1"/>
  <c r="T6365" i="1"/>
  <c r="T6363" i="1"/>
  <c r="T6361" i="1"/>
  <c r="T6359" i="1"/>
  <c r="T6357" i="1"/>
  <c r="T6355" i="1"/>
  <c r="T6353" i="1"/>
  <c r="T6351" i="1"/>
  <c r="T6349" i="1"/>
  <c r="T6347" i="1"/>
  <c r="T6345" i="1"/>
  <c r="T6343" i="1"/>
  <c r="T6341" i="1"/>
  <c r="T6339" i="1"/>
  <c r="T6337" i="1"/>
  <c r="T6335" i="1"/>
  <c r="T6333" i="1"/>
  <c r="T6331" i="1"/>
  <c r="T6329" i="1"/>
  <c r="T6327" i="1"/>
  <c r="T6325" i="1"/>
  <c r="T6323" i="1"/>
  <c r="T6321" i="1"/>
  <c r="T6319" i="1"/>
  <c r="T6317" i="1"/>
  <c r="T6315" i="1"/>
  <c r="T6313" i="1"/>
  <c r="T6311" i="1"/>
  <c r="T6309" i="1"/>
  <c r="T6307" i="1"/>
  <c r="T6305" i="1"/>
  <c r="T6303" i="1"/>
  <c r="T6301" i="1"/>
  <c r="T6299" i="1"/>
  <c r="T6297" i="1"/>
  <c r="T6295" i="1"/>
  <c r="T6293" i="1"/>
  <c r="T6291" i="1"/>
  <c r="T6289" i="1"/>
  <c r="T6287" i="1"/>
  <c r="T6285" i="1"/>
  <c r="T6283" i="1"/>
  <c r="T6281" i="1"/>
  <c r="T6279" i="1"/>
  <c r="T6277" i="1"/>
  <c r="T6275" i="1"/>
  <c r="T6273" i="1"/>
  <c r="T6271" i="1"/>
  <c r="T6269" i="1"/>
  <c r="T6267" i="1"/>
  <c r="T6265" i="1"/>
  <c r="T6263" i="1"/>
  <c r="T6261" i="1"/>
  <c r="T6259" i="1"/>
  <c r="T6257" i="1"/>
  <c r="T6255" i="1"/>
  <c r="T6253" i="1"/>
  <c r="T6251" i="1"/>
  <c r="T6249" i="1"/>
  <c r="T6247" i="1"/>
  <c r="T6245" i="1"/>
  <c r="T6243" i="1"/>
  <c r="T6241" i="1"/>
  <c r="T6239" i="1"/>
  <c r="T6237" i="1"/>
  <c r="T6235" i="1"/>
  <c r="T6233" i="1"/>
  <c r="T6231" i="1"/>
  <c r="T6229" i="1"/>
  <c r="T6227" i="1"/>
  <c r="T6225" i="1"/>
  <c r="T6223" i="1"/>
  <c r="T6221" i="1"/>
  <c r="T6219" i="1"/>
  <c r="T6217" i="1"/>
  <c r="T6215" i="1"/>
  <c r="T6213" i="1"/>
  <c r="T6211" i="1"/>
  <c r="T6209" i="1"/>
  <c r="T6207" i="1"/>
  <c r="T6205" i="1"/>
  <c r="T6203" i="1"/>
  <c r="T6201" i="1"/>
  <c r="T6199" i="1"/>
  <c r="T6197" i="1"/>
  <c r="T6195" i="1"/>
  <c r="T6193" i="1"/>
  <c r="T6191" i="1"/>
  <c r="T6189" i="1"/>
  <c r="T6187" i="1"/>
  <c r="T6185" i="1"/>
  <c r="T6183" i="1"/>
  <c r="T6181" i="1"/>
  <c r="T6179" i="1"/>
  <c r="T6177" i="1"/>
  <c r="T6270" i="1"/>
  <c r="T6268" i="1"/>
  <c r="T6266" i="1"/>
  <c r="T6264" i="1"/>
  <c r="T6262" i="1"/>
  <c r="T6260" i="1"/>
  <c r="T6258" i="1"/>
  <c r="T6256" i="1"/>
  <c r="T6254" i="1"/>
  <c r="T6252" i="1"/>
  <c r="T6250" i="1"/>
  <c r="T6248" i="1"/>
  <c r="T6246" i="1"/>
  <c r="T6244" i="1"/>
  <c r="T6242" i="1"/>
  <c r="T6240" i="1"/>
  <c r="T6238" i="1"/>
  <c r="T6236" i="1"/>
  <c r="T6234" i="1"/>
  <c r="T6232" i="1"/>
  <c r="T6230" i="1"/>
  <c r="T6228" i="1"/>
  <c r="T6226" i="1"/>
  <c r="T6224" i="1"/>
  <c r="T6222" i="1"/>
  <c r="T6220" i="1"/>
  <c r="T6218" i="1"/>
  <c r="T6216" i="1"/>
  <c r="T6214" i="1"/>
  <c r="T6212" i="1"/>
  <c r="T6210" i="1"/>
  <c r="T6208" i="1"/>
  <c r="T6206" i="1"/>
  <c r="T6204" i="1"/>
  <c r="T6202" i="1"/>
  <c r="T6200" i="1"/>
  <c r="T6198" i="1"/>
  <c r="T6196" i="1"/>
  <c r="T6194" i="1"/>
  <c r="T6192" i="1"/>
  <c r="T6190" i="1"/>
  <c r="T6188" i="1"/>
  <c r="T6186" i="1"/>
  <c r="T6184" i="1"/>
  <c r="T6182" i="1"/>
  <c r="T6180" i="1"/>
  <c r="T6178" i="1"/>
  <c r="T6176" i="1"/>
  <c r="H11592" i="1"/>
  <c r="H13076" i="1"/>
  <c r="H13069" i="1"/>
  <c r="H11606" i="1"/>
  <c r="H11585" i="1"/>
  <c r="H11333" i="1"/>
  <c r="H11326" i="1"/>
  <c r="H11319" i="1"/>
  <c r="H11627" i="1"/>
  <c r="H8707" i="1"/>
  <c r="H8714" i="1"/>
  <c r="H8388" i="1"/>
  <c r="H8222" i="1"/>
  <c r="H9171" i="1"/>
  <c r="H8763" i="1"/>
  <c r="H8507" i="1"/>
  <c r="H8458" i="1"/>
  <c r="G8086" i="1"/>
  <c r="H10826" i="1"/>
  <c r="H9192" i="1"/>
  <c r="H8152" i="1"/>
  <c r="H9164" i="1"/>
  <c r="H8271" i="1"/>
  <c r="H8229" i="1"/>
  <c r="H8194" i="1"/>
  <c r="H8180" i="1"/>
  <c r="H10819" i="1"/>
  <c r="H10812" i="1"/>
  <c r="H8166" i="1"/>
  <c r="H8159" i="1"/>
  <c r="H10936" i="1"/>
  <c r="H9178" i="1"/>
  <c r="H8735" i="1"/>
  <c r="H8721" i="1"/>
  <c r="H8451" i="1"/>
  <c r="H8437" i="1"/>
  <c r="H8430" i="1"/>
  <c r="H8416" i="1"/>
  <c r="H8374" i="1"/>
  <c r="H8173" i="1"/>
  <c r="H9101" i="1"/>
  <c r="H11620" i="1"/>
  <c r="H11613" i="1"/>
  <c r="H11347" i="1"/>
  <c r="H11340" i="1"/>
  <c r="H10943" i="1"/>
  <c r="H8756" i="1"/>
  <c r="H8500" i="1"/>
  <c r="H8493" i="1"/>
  <c r="H8465" i="1"/>
  <c r="H8402" i="1"/>
  <c r="G8087" i="1"/>
  <c r="H8728" i="1"/>
  <c r="H8278" i="1"/>
  <c r="H13055" i="1"/>
  <c r="H10839" i="1"/>
  <c r="H9185" i="1"/>
  <c r="H8700" i="1"/>
  <c r="H8479" i="1"/>
  <c r="H8472" i="1"/>
  <c r="H8444" i="1"/>
  <c r="H8423" i="1"/>
  <c r="H8409" i="1"/>
  <c r="H8299" i="1"/>
  <c r="H8285" i="1"/>
  <c r="H8257" i="1"/>
  <c r="H8250" i="1"/>
  <c r="H8243" i="1"/>
  <c r="H8236" i="1"/>
  <c r="H8215" i="1"/>
  <c r="H9594" i="1"/>
  <c r="H8292" i="1"/>
  <c r="H8264" i="1"/>
  <c r="H13041" i="1"/>
  <c r="H9206" i="1"/>
  <c r="H8749" i="1"/>
  <c r="H8486" i="1"/>
  <c r="H8381" i="1"/>
  <c r="H8208" i="1"/>
  <c r="H13048" i="1"/>
  <c r="H13034" i="1"/>
  <c r="H11599" i="1"/>
  <c r="H11354" i="1"/>
  <c r="H10950" i="1"/>
  <c r="H13062" i="1"/>
  <c r="H10833" i="1"/>
  <c r="H10805" i="1"/>
  <c r="H9199" i="1"/>
  <c r="H9157" i="1"/>
  <c r="H8742" i="1"/>
  <c r="H8395" i="1"/>
  <c r="H8367" i="1"/>
  <c r="H8360" i="1"/>
  <c r="H8201" i="1"/>
  <c r="H8187" i="1"/>
  <c r="G8088" i="1"/>
  <c r="G8085" i="1"/>
  <c r="G7101" i="1"/>
  <c r="O2192" i="1" l="1"/>
  <c r="O1758" i="1" l="1"/>
  <c r="O1301" i="1"/>
  <c r="G130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Jeff Till</author>
    <author>Jeffrey Till</author>
    <author xml:space="preserve"> Jeff Till</author>
    <author>Sue C. DiNovo</author>
  </authors>
  <commentList>
    <comment ref="F1" authorId="0" shapeId="0" xr:uid="{00000000-0006-0000-0100-000003000000}">
      <text>
        <r>
          <rPr>
            <b/>
            <sz val="8"/>
            <color indexed="81"/>
            <rFont val="Tahoma"/>
            <family val="2"/>
          </rPr>
          <t>Jeff Till:</t>
        </r>
        <r>
          <rPr>
            <sz val="8"/>
            <color indexed="81"/>
            <rFont val="Tahoma"/>
            <family val="2"/>
          </rPr>
          <t xml:space="preserve">
Adjusted for observer error and including night time estimate if in red font.  Data from Tape Times &amp; Raw Data, 2003.</t>
        </r>
      </text>
    </comment>
    <comment ref="G1" authorId="1" shapeId="0" xr:uid="{00000000-0006-0000-0100-000004000000}">
      <text>
        <r>
          <rPr>
            <b/>
            <sz val="8"/>
            <color indexed="81"/>
            <rFont val="Tahoma"/>
            <family val="2"/>
          </rPr>
          <t>Jeffrey Till:</t>
        </r>
        <r>
          <rPr>
            <sz val="8"/>
            <color indexed="81"/>
            <rFont val="Tahoma"/>
            <family val="2"/>
          </rPr>
          <t xml:space="preserve">
Net daily escapement includes adjusted counts from fishways plus bypass but not biosample mortalities. </t>
        </r>
      </text>
    </comment>
    <comment ref="I1" authorId="1" shapeId="0" xr:uid="{00000000-0006-0000-0100-000005000000}">
      <text>
        <r>
          <rPr>
            <b/>
            <sz val="8"/>
            <color indexed="81"/>
            <rFont val="Tahoma"/>
            <family val="2"/>
          </rPr>
          <t>Jeffrey Till:</t>
        </r>
        <r>
          <rPr>
            <sz val="8"/>
            <color indexed="81"/>
            <rFont val="Tahoma"/>
            <family val="2"/>
          </rPr>
          <t xml:space="preserve">
NB.  Raw  counter values entered here until separate adjusted adult values can be entered (red font only) here and adjusted jack values entered into column 'O' (in red). </t>
        </r>
      </text>
    </comment>
    <comment ref="J1" authorId="1" shapeId="0" xr:uid="{00000000-0006-0000-0100-000006000000}">
      <text>
        <r>
          <rPr>
            <b/>
            <sz val="8"/>
            <color indexed="81"/>
            <rFont val="Tahoma"/>
            <family val="2"/>
          </rPr>
          <t>Jeffrey Till:</t>
        </r>
        <r>
          <rPr>
            <sz val="8"/>
            <color indexed="81"/>
            <rFont val="Tahoma"/>
            <family val="2"/>
          </rPr>
          <t xml:space="preserve">
Added in 2003</t>
        </r>
      </text>
    </comment>
    <comment ref="K1" authorId="1" shapeId="0" xr:uid="{00000000-0006-0000-0100-000007000000}">
      <text>
        <r>
          <rPr>
            <b/>
            <sz val="8"/>
            <color indexed="81"/>
            <rFont val="Tahoma"/>
            <family val="2"/>
          </rPr>
          <t>Jeffrey Till:</t>
        </r>
        <r>
          <rPr>
            <sz val="8"/>
            <color indexed="81"/>
            <rFont val="Tahoma"/>
            <family val="2"/>
          </rPr>
          <t xml:space="preserve">
Formerly called 'Adjustments' but from 2003 is the Sproat adult bypass count.  From 2008 includes biosample releases.</t>
        </r>
      </text>
    </comment>
    <comment ref="M1" authorId="1" shapeId="0" xr:uid="{00000000-0006-0000-0100-000008000000}">
      <text>
        <r>
          <rPr>
            <b/>
            <sz val="8"/>
            <color indexed="81"/>
            <rFont val="Tahoma"/>
            <family val="2"/>
          </rPr>
          <t>Jeffrey Till:</t>
        </r>
        <r>
          <rPr>
            <sz val="8"/>
            <color indexed="81"/>
            <rFont val="Tahoma"/>
            <family val="2"/>
          </rPr>
          <t xml:space="preserve">
Added in 2003</t>
        </r>
      </text>
    </comment>
    <comment ref="N1" authorId="1" shapeId="0" xr:uid="{00000000-0006-0000-0100-000009000000}">
      <text>
        <r>
          <rPr>
            <b/>
            <sz val="8"/>
            <color indexed="81"/>
            <rFont val="Tahoma"/>
            <family val="2"/>
          </rPr>
          <t>Jeffrey Till:</t>
        </r>
        <r>
          <rPr>
            <sz val="8"/>
            <color indexed="81"/>
            <rFont val="Tahoma"/>
            <family val="2"/>
          </rPr>
          <t xml:space="preserve">
Formerly called caib=x.
From 2003 is Sproat jack bypass.  From 2008 includes biosample releases.</t>
        </r>
      </text>
    </comment>
    <comment ref="O1" authorId="1" shapeId="0" xr:uid="{00000000-0006-0000-0100-00000A000000}">
      <text>
        <r>
          <rPr>
            <b/>
            <sz val="8"/>
            <color indexed="81"/>
            <rFont val="Tahoma"/>
            <family val="2"/>
          </rPr>
          <t>Jeffrey Till:</t>
        </r>
        <r>
          <rPr>
            <sz val="8"/>
            <color indexed="81"/>
            <rFont val="Tahoma"/>
            <family val="2"/>
          </rPr>
          <t xml:space="preserve">
Net daily escapement includes adjusted counts from fishways plus bypass but not biosample mortalities. </t>
        </r>
      </text>
    </comment>
    <comment ref="Q1" authorId="2" shapeId="0" xr:uid="{00000000-0006-0000-0100-00000B000000}">
      <text>
        <r>
          <rPr>
            <b/>
            <sz val="8"/>
            <color indexed="81"/>
            <rFont val="Tahoma"/>
            <family val="2"/>
          </rPr>
          <t xml:space="preserve"> Jeff Till:</t>
        </r>
        <r>
          <rPr>
            <sz val="8"/>
            <color indexed="81"/>
            <rFont val="Tahoma"/>
            <family val="2"/>
          </rPr>
          <t xml:space="preserve">
Should include daytime and night time counts/estimates.</t>
        </r>
      </text>
    </comment>
    <comment ref="G4707" authorId="2" shapeId="0" xr:uid="{00000000-0006-0000-0100-00000C000000}">
      <text>
        <r>
          <rPr>
            <b/>
            <sz val="8"/>
            <color indexed="81"/>
            <rFont val="Tahoma"/>
            <family val="2"/>
          </rPr>
          <t xml:space="preserve"> Jeff Till:</t>
        </r>
        <r>
          <rPr>
            <sz val="8"/>
            <color indexed="81"/>
            <rFont val="Tahoma"/>
            <family val="2"/>
          </rPr>
          <t xml:space="preserve">
2011. Include swim survey, SF count + GCL count for this day as most sockeye through GCL counters by time of swim.</t>
        </r>
      </text>
    </comment>
    <comment ref="G4712" authorId="2" shapeId="0" xr:uid="{00000000-0006-0000-0100-00000D000000}">
      <text>
        <r>
          <rPr>
            <b/>
            <sz val="8"/>
            <color indexed="81"/>
            <rFont val="Tahoma"/>
            <family val="2"/>
          </rPr>
          <t xml:space="preserve"> Jeff Till:</t>
        </r>
        <r>
          <rPr>
            <sz val="8"/>
            <color indexed="81"/>
            <rFont val="Tahoma"/>
            <family val="2"/>
          </rPr>
          <t xml:space="preserve">
2011. Include swim survey, SF count + GCL count for this day as most sockeye through GCL counters by time of swim.</t>
        </r>
      </text>
    </comment>
    <comment ref="O4712" authorId="2" shapeId="0" xr:uid="{00000000-0006-0000-0100-00000E000000}">
      <text>
        <r>
          <rPr>
            <b/>
            <sz val="8"/>
            <color indexed="81"/>
            <rFont val="Tahoma"/>
            <family val="2"/>
          </rPr>
          <t xml:space="preserve"> Jeff Till:</t>
        </r>
        <r>
          <rPr>
            <sz val="8"/>
            <color indexed="81"/>
            <rFont val="Tahoma"/>
            <family val="2"/>
          </rPr>
          <t xml:space="preserve">
2011.  Include swim survey, SF count + GCL count for this day as most sockeye through GCL counters by time of swim.</t>
        </r>
      </text>
    </comment>
    <comment ref="Q4712" authorId="2" shapeId="0" xr:uid="{00000000-0006-0000-0100-00000F000000}">
      <text>
        <r>
          <rPr>
            <b/>
            <sz val="8"/>
            <color indexed="81"/>
            <rFont val="Tahoma"/>
            <family val="2"/>
          </rPr>
          <t xml:space="preserve"> Jeff Till:</t>
        </r>
        <r>
          <rPr>
            <sz val="8"/>
            <color indexed="81"/>
            <rFont val="Tahoma"/>
            <family val="2"/>
          </rPr>
          <t xml:space="preserve">
20112   82 from swim survey and 0
 from Stamp Falls count.</t>
        </r>
      </text>
    </comment>
    <comment ref="R4712" authorId="2" shapeId="0" xr:uid="{00000000-0006-0000-0100-000010000000}">
      <text>
        <r>
          <rPr>
            <b/>
            <sz val="8"/>
            <color indexed="81"/>
            <rFont val="Tahoma"/>
            <family val="2"/>
          </rPr>
          <t xml:space="preserve"> Jeff Till:</t>
        </r>
        <r>
          <rPr>
            <sz val="8"/>
            <color indexed="81"/>
            <rFont val="Tahoma"/>
            <family val="2"/>
          </rPr>
          <t xml:space="preserve">
2012.  13 from swim survey and 0 from Stamp Falls count</t>
        </r>
      </text>
    </comment>
    <comment ref="P4713" authorId="2" shapeId="0" xr:uid="{00000000-0006-0000-0100-000011000000}">
      <text>
        <r>
          <rPr>
            <b/>
            <sz val="8"/>
            <color indexed="81"/>
            <rFont val="Tahoma"/>
            <family val="2"/>
          </rPr>
          <t xml:space="preserve"> Jeff Till:</t>
        </r>
        <r>
          <rPr>
            <sz val="8"/>
            <color indexed="81"/>
            <rFont val="Tahoma"/>
            <family val="2"/>
          </rPr>
          <t xml:space="preserve">
2012.  Calibrations at GCL before and after this date indicated that only Coho were moving through with the possibility of a few Chinook. </t>
        </r>
      </text>
    </comment>
    <comment ref="G5105" authorId="2" shapeId="0" xr:uid="{00000000-0006-0000-0100-000012000000}">
      <text>
        <r>
          <rPr>
            <b/>
            <sz val="8"/>
            <color indexed="81"/>
            <rFont val="Tahoma"/>
            <family val="2"/>
          </rPr>
          <t xml:space="preserve"> Jeff Till:</t>
        </r>
        <r>
          <rPr>
            <sz val="8"/>
            <color indexed="81"/>
            <rFont val="Tahoma"/>
            <family val="2"/>
          </rPr>
          <t xml:space="preserve">
include swim survey, SF count + GCL count for this day as most sockeye through GCL counters by time of swim.</t>
        </r>
      </text>
    </comment>
    <comment ref="O5105" authorId="2" shapeId="0" xr:uid="{00000000-0006-0000-0100-000013000000}">
      <text>
        <r>
          <rPr>
            <b/>
            <sz val="8"/>
            <color indexed="81"/>
            <rFont val="Tahoma"/>
            <family val="2"/>
          </rPr>
          <t xml:space="preserve"> Jeff Till:</t>
        </r>
        <r>
          <rPr>
            <sz val="8"/>
            <color indexed="81"/>
            <rFont val="Tahoma"/>
            <family val="2"/>
          </rPr>
          <t xml:space="preserve">
include swim survey, SF count + GCL count for this day as most sockeye through GCL counters by time of swim.</t>
        </r>
      </text>
    </comment>
    <comment ref="Q5105" authorId="2" shapeId="0" xr:uid="{00000000-0006-0000-0100-000014000000}">
      <text>
        <r>
          <rPr>
            <b/>
            <sz val="8"/>
            <color indexed="81"/>
            <rFont val="Tahoma"/>
            <family val="2"/>
          </rPr>
          <t xml:space="preserve"> Jeff Till:</t>
        </r>
        <r>
          <rPr>
            <sz val="8"/>
            <color indexed="81"/>
            <rFont val="Tahoma"/>
            <family val="2"/>
          </rPr>
          <t xml:space="preserve">
2011.   314 from swim survey and 19
 from Stamp Falls day (no  night) count.</t>
        </r>
      </text>
    </comment>
    <comment ref="R5105" authorId="2" shapeId="0" xr:uid="{00000000-0006-0000-0100-000015000000}">
      <text>
        <r>
          <rPr>
            <b/>
            <sz val="8"/>
            <color indexed="81"/>
            <rFont val="Tahoma"/>
            <family val="2"/>
          </rPr>
          <t xml:space="preserve"> Jeff Till:</t>
        </r>
        <r>
          <rPr>
            <sz val="8"/>
            <color indexed="81"/>
            <rFont val="Tahoma"/>
            <family val="2"/>
          </rPr>
          <t xml:space="preserve">
2011.  0 from swim survey and 0 from Stamp Falls day (no night) count</t>
        </r>
      </text>
    </comment>
    <comment ref="P5106" authorId="2" shapeId="0" xr:uid="{00000000-0006-0000-0100-000016000000}">
      <text>
        <r>
          <rPr>
            <b/>
            <sz val="8"/>
            <color indexed="81"/>
            <rFont val="Tahoma"/>
            <family val="2"/>
          </rPr>
          <t xml:space="preserve"> Jeff Till:</t>
        </r>
        <r>
          <rPr>
            <sz val="8"/>
            <color indexed="81"/>
            <rFont val="Tahoma"/>
            <family val="2"/>
          </rPr>
          <t xml:space="preserve">
2011.  Note that these 'SK' through tunnels after S Fallls started likely include a substantial no. of coho that were not picked up in the calibrations by the observers.  Biosamples indicate high coho presence but calibration species composition does not reflect this.</t>
        </r>
      </text>
    </comment>
    <comment ref="G5504" authorId="2" shapeId="0" xr:uid="{00000000-0006-0000-0100-000017000000}">
      <text>
        <r>
          <rPr>
            <b/>
            <sz val="8"/>
            <color indexed="81"/>
            <rFont val="Tahoma"/>
            <family val="2"/>
          </rPr>
          <t xml:space="preserve"> Jeff Till:</t>
        </r>
        <r>
          <rPr>
            <sz val="8"/>
            <color indexed="81"/>
            <rFont val="Tahoma"/>
            <family val="2"/>
          </rPr>
          <t xml:space="preserve">
include swim survey, SF count + GCL count for this day as most sockeye through GCL counters by time of swim.</t>
        </r>
      </text>
    </comment>
    <comment ref="O5504" authorId="2" shapeId="0" xr:uid="{00000000-0006-0000-0100-000018000000}">
      <text>
        <r>
          <rPr>
            <b/>
            <sz val="8"/>
            <color indexed="81"/>
            <rFont val="Tahoma"/>
            <family val="2"/>
          </rPr>
          <t xml:space="preserve"> Jeff Till:</t>
        </r>
        <r>
          <rPr>
            <sz val="8"/>
            <color indexed="81"/>
            <rFont val="Tahoma"/>
            <family val="2"/>
          </rPr>
          <t xml:space="preserve">
include swim survey, SF count + GCL count for this day as most sockeye through GCL counters by time of swim.</t>
        </r>
      </text>
    </comment>
    <comment ref="Q5504" authorId="2" shapeId="0" xr:uid="{00000000-0006-0000-0100-000019000000}">
      <text>
        <r>
          <rPr>
            <b/>
            <sz val="8"/>
            <color indexed="81"/>
            <rFont val="Tahoma"/>
            <family val="2"/>
          </rPr>
          <t xml:space="preserve"> Jeff Till:</t>
        </r>
        <r>
          <rPr>
            <sz val="8"/>
            <color indexed="81"/>
            <rFont val="Tahoma"/>
            <family val="2"/>
          </rPr>
          <t xml:space="preserve">
5319 from swim survey and 1569 from Stamp Falls day  + night count.</t>
        </r>
      </text>
    </comment>
    <comment ref="R5504" authorId="2" shapeId="0" xr:uid="{00000000-0006-0000-0100-00001A000000}">
      <text>
        <r>
          <rPr>
            <b/>
            <sz val="8"/>
            <color indexed="81"/>
            <rFont val="Tahoma"/>
            <family val="2"/>
          </rPr>
          <t xml:space="preserve"> Jeff Till:</t>
        </r>
        <r>
          <rPr>
            <sz val="8"/>
            <color indexed="81"/>
            <rFont val="Tahoma"/>
            <family val="2"/>
          </rPr>
          <t xml:space="preserve">
0 from swim survey and 73 from Stamp Falls day + night count</t>
        </r>
      </text>
    </comment>
    <comment ref="G5903" authorId="2" shapeId="0" xr:uid="{00000000-0006-0000-0100-00001B000000}">
      <text>
        <r>
          <rPr>
            <b/>
            <sz val="8"/>
            <color indexed="81"/>
            <rFont val="Tahoma"/>
            <family val="2"/>
          </rPr>
          <t xml:space="preserve"> Jeff Till:</t>
        </r>
        <r>
          <rPr>
            <sz val="8"/>
            <color indexed="81"/>
            <rFont val="Tahoma"/>
            <family val="2"/>
          </rPr>
          <t xml:space="preserve">
include swim survey, SF count + GCL count for this day as most sockeye through GCL counters by time of swim.</t>
        </r>
      </text>
    </comment>
    <comment ref="O5903" authorId="2" shapeId="0" xr:uid="{00000000-0006-0000-0100-00001C000000}">
      <text>
        <r>
          <rPr>
            <b/>
            <sz val="8"/>
            <color indexed="81"/>
            <rFont val="Tahoma"/>
            <family val="2"/>
          </rPr>
          <t xml:space="preserve"> Jeff Till:</t>
        </r>
        <r>
          <rPr>
            <sz val="8"/>
            <color indexed="81"/>
            <rFont val="Tahoma"/>
            <family val="2"/>
          </rPr>
          <t xml:space="preserve">
include swim survey, SF count + GCL count for this day as most sockeye through GCL counters by time of swim.</t>
        </r>
      </text>
    </comment>
    <comment ref="Q5903" authorId="2" shapeId="0" xr:uid="{00000000-0006-0000-0100-00001D000000}">
      <text>
        <r>
          <rPr>
            <b/>
            <sz val="8"/>
            <color indexed="81"/>
            <rFont val="Tahoma"/>
            <family val="2"/>
          </rPr>
          <t xml:space="preserve"> Jeff Till:</t>
        </r>
        <r>
          <rPr>
            <sz val="8"/>
            <color indexed="81"/>
            <rFont val="Tahoma"/>
            <family val="2"/>
          </rPr>
          <t xml:space="preserve">
1880 from swim survey and 599 from Stamp Falls day + night count.</t>
        </r>
      </text>
    </comment>
    <comment ref="R5903" authorId="2" shapeId="0" xr:uid="{00000000-0006-0000-0100-00001E000000}">
      <text>
        <r>
          <rPr>
            <b/>
            <sz val="8"/>
            <color indexed="81"/>
            <rFont val="Tahoma"/>
            <family val="2"/>
          </rPr>
          <t xml:space="preserve"> Jeff Till:</t>
        </r>
        <r>
          <rPr>
            <sz val="8"/>
            <color indexed="81"/>
            <rFont val="Tahoma"/>
            <family val="2"/>
          </rPr>
          <t xml:space="preserve">
0 from swim survey and 31 from Stamp Falls day + night count</t>
        </r>
      </text>
    </comment>
    <comment ref="Q6302" authorId="2" shapeId="0" xr:uid="{00000000-0006-0000-0100-00001F000000}">
      <text>
        <r>
          <rPr>
            <b/>
            <sz val="8"/>
            <color indexed="81"/>
            <rFont val="Tahoma"/>
            <family val="2"/>
          </rPr>
          <t xml:space="preserve"> Jeff Till:</t>
        </r>
        <r>
          <rPr>
            <sz val="8"/>
            <color indexed="81"/>
            <rFont val="Tahoma"/>
            <family val="2"/>
          </rPr>
          <t xml:space="preserve">
Daily esc. estimate based on regressions comparing Realtime Observer Counts and Verified Observer Counts from Stamp Falls.  + Swim Count.</t>
        </r>
      </text>
    </comment>
    <comment ref="P6702" authorId="2" shapeId="0" xr:uid="{00000000-0006-0000-0100-000020000000}">
      <text>
        <r>
          <rPr>
            <b/>
            <sz val="8"/>
            <color indexed="81"/>
            <rFont val="Tahoma"/>
            <family val="2"/>
          </rPr>
          <t xml:space="preserve"> Jeff Till:</t>
        </r>
        <r>
          <rPr>
            <sz val="8"/>
            <color indexed="81"/>
            <rFont val="Tahoma"/>
            <family val="2"/>
          </rPr>
          <t xml:space="preserve">
These are already adjusted nos fopr 2007</t>
        </r>
      </text>
    </comment>
    <comment ref="Q6702" authorId="0" shapeId="0" xr:uid="{00000000-0006-0000-0100-000021000000}">
      <text>
        <r>
          <rPr>
            <b/>
            <sz val="8"/>
            <color indexed="81"/>
            <rFont val="Tahoma"/>
            <family val="2"/>
          </rPr>
          <t>Jeff Till:</t>
        </r>
        <r>
          <rPr>
            <sz val="8"/>
            <color indexed="81"/>
            <rFont val="Tahoma"/>
            <family val="2"/>
          </rPr>
          <t xml:space="preserve">
249 from swim survey and 0 through Stamp Falls after end of swim survey.</t>
        </r>
      </text>
    </comment>
    <comment ref="R6702" authorId="0" shapeId="0" xr:uid="{00000000-0006-0000-0100-000022000000}">
      <text>
        <r>
          <rPr>
            <b/>
            <sz val="8"/>
            <color indexed="81"/>
            <rFont val="Tahoma"/>
            <family val="2"/>
          </rPr>
          <t>Jeff Till:</t>
        </r>
        <r>
          <rPr>
            <sz val="8"/>
            <color indexed="81"/>
            <rFont val="Tahoma"/>
            <family val="2"/>
          </rPr>
          <t xml:space="preserve">
1 from swim survey and 0 through Stamp Falls after end of swim survey.</t>
        </r>
      </text>
    </comment>
    <comment ref="G7101" authorId="2" shapeId="0" xr:uid="{00000000-0006-0000-0100-000023000000}">
      <text>
        <r>
          <rPr>
            <b/>
            <sz val="8"/>
            <color indexed="81"/>
            <rFont val="Tahoma"/>
            <family val="2"/>
          </rPr>
          <t xml:space="preserve"> Jeff Till:</t>
        </r>
        <r>
          <rPr>
            <sz val="8"/>
            <color indexed="81"/>
            <rFont val="Tahoma"/>
            <family val="2"/>
          </rPr>
          <t xml:space="preserve">
includes count thro GCL, swim count from GCL to Stamp Falls + migration through Stamp Falls after end of swim survey.</t>
        </r>
      </text>
    </comment>
    <comment ref="O7101" authorId="0" shapeId="0" xr:uid="{00000000-0006-0000-0100-000024000000}">
      <text>
        <r>
          <rPr>
            <b/>
            <sz val="8"/>
            <color indexed="81"/>
            <rFont val="Tahoma"/>
            <family val="2"/>
          </rPr>
          <t>Jeff Till:</t>
        </r>
        <r>
          <rPr>
            <sz val="8"/>
            <color indexed="81"/>
            <rFont val="Tahoma"/>
            <family val="2"/>
          </rPr>
          <t xml:space="preserve">
includes count thro GCL, swim count from GCL to Stamp Falls + migration through Stamp Falls after end of swim survey.</t>
        </r>
      </text>
    </comment>
    <comment ref="Q7101" authorId="0" shapeId="0" xr:uid="{00000000-0006-0000-0100-000025000000}">
      <text>
        <r>
          <rPr>
            <b/>
            <sz val="8"/>
            <color indexed="81"/>
            <rFont val="Tahoma"/>
            <family val="2"/>
          </rPr>
          <t>Jeff Till:</t>
        </r>
        <r>
          <rPr>
            <sz val="8"/>
            <color indexed="81"/>
            <rFont val="Tahoma"/>
            <family val="2"/>
          </rPr>
          <t xml:space="preserve">
18 thro Sfalls after swim count + 4204 from swim count.</t>
        </r>
      </text>
    </comment>
    <comment ref="R7101" authorId="0" shapeId="0" xr:uid="{00000000-0006-0000-0100-000026000000}">
      <text>
        <r>
          <rPr>
            <b/>
            <sz val="8"/>
            <color indexed="81"/>
            <rFont val="Tahoma"/>
            <family val="2"/>
          </rPr>
          <t>Jeff Till:</t>
        </r>
        <r>
          <rPr>
            <sz val="8"/>
            <color indexed="81"/>
            <rFont val="Tahoma"/>
            <family val="2"/>
          </rPr>
          <t xml:space="preserve">
0 thro Sfalls after swim count + 0 from swim count. </t>
        </r>
      </text>
    </comment>
    <comment ref="T7109" authorId="0" shapeId="0" xr:uid="{00000000-0006-0000-0100-000027000000}">
      <text>
        <r>
          <rPr>
            <b/>
            <sz val="8"/>
            <color indexed="81"/>
            <rFont val="Tahoma"/>
            <family val="2"/>
          </rPr>
          <t>Jeff Till:</t>
        </r>
        <r>
          <rPr>
            <sz val="8"/>
            <color indexed="81"/>
            <rFont val="Tahoma"/>
            <family val="2"/>
          </rPr>
          <t xml:space="preserve">
Night time SK adult migration through Stamp Falls</t>
        </r>
      </text>
    </comment>
    <comment ref="K7451" authorId="0" shapeId="0" xr:uid="{00000000-0006-0000-0100-000028000000}">
      <text>
        <r>
          <rPr>
            <b/>
            <sz val="8"/>
            <color indexed="81"/>
            <rFont val="Tahoma"/>
            <family val="2"/>
          </rPr>
          <t>Jeff Till:</t>
        </r>
        <r>
          <rPr>
            <sz val="8"/>
            <color indexed="81"/>
            <rFont val="Tahoma"/>
            <family val="2"/>
          </rPr>
          <t xml:space="preserve">
I noticed some bypass fropm bottom of grates at downstream side of counters during calibrations.  Appeared to be a small hole where grating was bent slightly and fish could wriggle through.  Approx half of all fish migrating at that time of very low migration were bypassing.  Dont think it's been a serious problem because during periods of higher migration fish would be congregating and goinmg trhough the 1 gap slowly whilst at the same time there were 12 tunnels available.  Not sure how long this has been there but earlier in July there appeared to be a dead sockeye stuck in that location.  Also an otter (not seal) swam right up to and through a tunnel, turned around and came back out.</t>
        </r>
      </text>
    </comment>
    <comment ref="N7451" authorId="0" shapeId="0" xr:uid="{00000000-0006-0000-0100-000029000000}">
      <text>
        <r>
          <rPr>
            <b/>
            <sz val="8"/>
            <color indexed="81"/>
            <rFont val="Tahoma"/>
            <family val="2"/>
          </rPr>
          <t>Jeff Till:</t>
        </r>
        <r>
          <rPr>
            <sz val="8"/>
            <color indexed="81"/>
            <rFont val="Tahoma"/>
            <family val="2"/>
          </rPr>
          <t xml:space="preserve">
I noticed some bypass fropm bottom of grates at downstream side of counters during calibrations.  Appeared to be a small hole where grating was bent slightly and fish could wriggle through.  Approx half of all fish migrating at that time of very low migration were bypassing.  Dont think it's been a serious problem because during periods of higher migration fish would be congregating and goinmg trhough the 1 gap slowly whilst at the same time there were 12 tunnels available.  Not sure how long this has been there but earlier in July there appeared to be a dead sockeye stuck in that location.  Also an otter (not seal) swam right up to and through a tunnel, turned around and came back out.</t>
        </r>
      </text>
    </comment>
    <comment ref="G7500" authorId="0" shapeId="0" xr:uid="{00000000-0006-0000-0100-00002A000000}">
      <text>
        <r>
          <rPr>
            <b/>
            <sz val="8"/>
            <color indexed="81"/>
            <rFont val="Tahoma"/>
            <family val="2"/>
          </rPr>
          <t>Jeff Till:</t>
        </r>
        <r>
          <rPr>
            <sz val="8"/>
            <color indexed="81"/>
            <rFont val="Tahoma"/>
            <family val="2"/>
          </rPr>
          <t xml:space="preserve">
includes count thro GCL, swim count from GCL to Stamp Falls + migration through Stamp Falls after end of swim survey.</t>
        </r>
      </text>
    </comment>
    <comment ref="O7500" authorId="0" shapeId="0" xr:uid="{00000000-0006-0000-0100-00002B000000}">
      <text>
        <r>
          <rPr>
            <b/>
            <sz val="8"/>
            <color indexed="81"/>
            <rFont val="Tahoma"/>
            <family val="2"/>
          </rPr>
          <t>Jeff Till:</t>
        </r>
        <r>
          <rPr>
            <sz val="8"/>
            <color indexed="81"/>
            <rFont val="Tahoma"/>
            <family val="2"/>
          </rPr>
          <t xml:space="preserve">
includes swim count from GCL to Stamp Falls + adjusted jack count through Stamp Falls after end of swim survey.</t>
        </r>
      </text>
    </comment>
    <comment ref="Q7500" authorId="0" shapeId="0" xr:uid="{00000000-0006-0000-0100-00002C000000}">
      <text>
        <r>
          <rPr>
            <b/>
            <sz val="8"/>
            <color indexed="81"/>
            <rFont val="Tahoma"/>
            <family val="2"/>
          </rPr>
          <t>Jeff Till:</t>
        </r>
        <r>
          <rPr>
            <sz val="8"/>
            <color indexed="81"/>
            <rFont val="Tahoma"/>
            <family val="2"/>
          </rPr>
          <t xml:space="preserve">
4816 from swim survey and 461 through Stamp Falls after end of swim survey.</t>
        </r>
      </text>
    </comment>
    <comment ref="R7500" authorId="0" shapeId="0" xr:uid="{00000000-0006-0000-0100-00002D000000}">
      <text>
        <r>
          <rPr>
            <b/>
            <sz val="8"/>
            <color indexed="81"/>
            <rFont val="Tahoma"/>
            <family val="2"/>
          </rPr>
          <t>Jeff Till:</t>
        </r>
        <r>
          <rPr>
            <sz val="8"/>
            <color indexed="81"/>
            <rFont val="Tahoma"/>
            <family val="2"/>
          </rPr>
          <t xml:space="preserve">
0 from swim survey and 10 through Stamp Falls after end of swim survey.</t>
        </r>
      </text>
    </comment>
    <comment ref="F7507" authorId="0" shapeId="0" xr:uid="{00000000-0006-0000-0100-00002E000000}">
      <text>
        <r>
          <rPr>
            <b/>
            <sz val="8"/>
            <color indexed="81"/>
            <rFont val="Tahoma"/>
            <family val="2"/>
          </rPr>
          <t>Jeff Till:</t>
        </r>
        <r>
          <rPr>
            <sz val="8"/>
            <color indexed="81"/>
            <rFont val="Tahoma"/>
            <family val="2"/>
          </rPr>
          <t xml:space="preserve">
Includes night time migration thro Stamp Falls.</t>
        </r>
      </text>
    </comment>
    <comment ref="O7507" authorId="0" shapeId="0" xr:uid="{00000000-0006-0000-0100-00002F000000}">
      <text>
        <r>
          <rPr>
            <b/>
            <sz val="8"/>
            <color indexed="81"/>
            <rFont val="Tahoma"/>
            <family val="2"/>
          </rPr>
          <t>Jeff Till:</t>
        </r>
        <r>
          <rPr>
            <sz val="8"/>
            <color indexed="81"/>
            <rFont val="Tahoma"/>
            <family val="2"/>
          </rPr>
          <t xml:space="preserve">
night time counts added in from Sept 15 to Oct 12.</t>
        </r>
      </text>
    </comment>
    <comment ref="S7507" authorId="0" shapeId="0" xr:uid="{00000000-0006-0000-0100-000030000000}">
      <text>
        <r>
          <rPr>
            <b/>
            <sz val="8"/>
            <color indexed="81"/>
            <rFont val="Tahoma"/>
            <family val="2"/>
          </rPr>
          <t>Jeff Till:</t>
        </r>
        <r>
          <rPr>
            <sz val="8"/>
            <color indexed="81"/>
            <rFont val="Tahoma"/>
            <family val="2"/>
          </rPr>
          <t xml:space="preserve">
Night time SK jacks migration through Stamp Falls</t>
        </r>
      </text>
    </comment>
    <comment ref="T7507" authorId="0" shapeId="0" xr:uid="{00000000-0006-0000-0100-000031000000}">
      <text>
        <r>
          <rPr>
            <b/>
            <sz val="8"/>
            <color indexed="81"/>
            <rFont val="Tahoma"/>
            <family val="2"/>
          </rPr>
          <t>Jeff Till:</t>
        </r>
        <r>
          <rPr>
            <sz val="8"/>
            <color indexed="81"/>
            <rFont val="Tahoma"/>
            <family val="2"/>
          </rPr>
          <t xml:space="preserve">
Night time SK adult migration through Stamp Falls</t>
        </r>
      </text>
    </comment>
    <comment ref="K7773" authorId="0" shapeId="0" xr:uid="{00000000-0006-0000-0100-000032000000}">
      <text>
        <r>
          <rPr>
            <b/>
            <sz val="8"/>
            <color indexed="81"/>
            <rFont val="Tahoma"/>
            <family val="2"/>
          </rPr>
          <t>Jeff Till:</t>
        </r>
        <r>
          <rPr>
            <sz val="8"/>
            <color indexed="81"/>
            <rFont val="Tahoma"/>
            <family val="2"/>
          </rPr>
          <t xml:space="preserve">
don’t paste anything into Adult or Jack bypass for GCL</t>
        </r>
      </text>
    </comment>
    <comment ref="N7815" authorId="0" shapeId="0" xr:uid="{00000000-0006-0000-0100-000033000000}">
      <text>
        <r>
          <rPr>
            <b/>
            <sz val="8"/>
            <color indexed="81"/>
            <rFont val="Tahoma"/>
            <family val="2"/>
          </rPr>
          <t>Jeff Till:</t>
        </r>
        <r>
          <rPr>
            <sz val="8"/>
            <color indexed="81"/>
            <rFont val="Tahoma"/>
            <family val="2"/>
          </rPr>
          <t xml:space="preserve">
Estimate of jacks is 10% of adults based on calibraion periods.</t>
        </r>
      </text>
    </comment>
    <comment ref="F7887" authorId="0" shapeId="0" xr:uid="{00000000-0006-0000-0100-000034000000}">
      <text>
        <r>
          <rPr>
            <b/>
            <sz val="8"/>
            <color indexed="81"/>
            <rFont val="Tahoma"/>
            <family val="2"/>
          </rPr>
          <t>Jeff Till:</t>
        </r>
        <r>
          <rPr>
            <sz val="8"/>
            <color indexed="81"/>
            <rFont val="Tahoma"/>
            <family val="2"/>
          </rPr>
          <t xml:space="preserve">
379 sk after swim survey + 6084 from swim survey</t>
        </r>
      </text>
    </comment>
    <comment ref="I7887" authorId="0" shapeId="0" xr:uid="{00000000-0006-0000-0100-000035000000}">
      <text>
        <r>
          <rPr>
            <b/>
            <sz val="8"/>
            <color indexed="81"/>
            <rFont val="Tahoma"/>
            <family val="2"/>
          </rPr>
          <t>Jeff Till:</t>
        </r>
        <r>
          <rPr>
            <sz val="8"/>
            <color indexed="81"/>
            <rFont val="Tahoma"/>
            <family val="2"/>
          </rPr>
          <t xml:space="preserve">
Swim survey took place today starting at small falls below dam.  Figured rest of day required for fish above these falls to migrate thro the counters.</t>
        </r>
      </text>
    </comment>
    <comment ref="L7887" authorId="0" shapeId="0" xr:uid="{00000000-0006-0000-0100-000036000000}">
      <text>
        <r>
          <rPr>
            <b/>
            <sz val="8"/>
            <color indexed="81"/>
            <rFont val="Tahoma"/>
            <family val="2"/>
          </rPr>
          <t>Jeff Till:</t>
        </r>
        <r>
          <rPr>
            <sz val="8"/>
            <color indexed="81"/>
            <rFont val="Tahoma"/>
            <family val="2"/>
          </rPr>
          <t xml:space="preserve">
Swim survey took place today starting at small falls below dam.  Figured rest of day required for fish above these falls to migrate thro the counters.</t>
        </r>
      </text>
    </comment>
    <comment ref="P7887" authorId="0" shapeId="0" xr:uid="{00000000-0006-0000-0100-000037000000}">
      <text>
        <r>
          <rPr>
            <b/>
            <sz val="8"/>
            <color indexed="81"/>
            <rFont val="Tahoma"/>
            <family val="2"/>
          </rPr>
          <t>Jeff Till:</t>
        </r>
        <r>
          <rPr>
            <sz val="8"/>
            <color indexed="81"/>
            <rFont val="Tahoma"/>
            <family val="2"/>
          </rPr>
          <t xml:space="preserve">
need reviewing</t>
        </r>
      </text>
    </comment>
    <comment ref="R7887" authorId="0" shapeId="0" xr:uid="{00000000-0006-0000-0100-000038000000}">
      <text>
        <r>
          <rPr>
            <b/>
            <sz val="8"/>
            <color indexed="81"/>
            <rFont val="Tahoma"/>
            <family val="2"/>
          </rPr>
          <t>Jeff Till:</t>
        </r>
        <r>
          <rPr>
            <sz val="8"/>
            <color indexed="81"/>
            <rFont val="Tahoma"/>
            <family val="2"/>
          </rPr>
          <t xml:space="preserve">
16 sk after swim survey + 1 from swim survey</t>
        </r>
      </text>
    </comment>
    <comment ref="F7888" authorId="2" shapeId="0" xr:uid="{00000000-0006-0000-0100-000039000000}">
      <text>
        <r>
          <rPr>
            <b/>
            <sz val="8"/>
            <color indexed="81"/>
            <rFont val="Tahoma"/>
            <family val="2"/>
          </rPr>
          <t>Jeff Till:</t>
        </r>
        <r>
          <rPr>
            <sz val="8"/>
            <color indexed="81"/>
            <rFont val="Tahoma"/>
            <family val="2"/>
          </rPr>
          <t xml:space="preserve">
estimated 38,000 night time migrants based on most of night time video has been reviewed.  Est 40% of daytime count migrate at night</t>
        </r>
      </text>
    </comment>
    <comment ref="R7888" authorId="0" shapeId="0" xr:uid="{00000000-0006-0000-0100-00003A000000}">
      <text>
        <r>
          <rPr>
            <b/>
            <sz val="8"/>
            <color indexed="81"/>
            <rFont val="Tahoma"/>
            <family val="2"/>
          </rPr>
          <t>Jeff Till:</t>
        </r>
        <r>
          <rPr>
            <sz val="8"/>
            <color indexed="81"/>
            <rFont val="Tahoma"/>
            <family val="2"/>
          </rPr>
          <t xml:space="preserve">
estimated 700 night time migrants based on most of night time video has been reviewed.  Est 22% of daytime count migrate at night</t>
        </r>
      </text>
    </comment>
    <comment ref="J8001" authorId="0" shapeId="0" xr:uid="{00000000-0006-0000-0100-00003B000000}">
      <text>
        <r>
          <rPr>
            <b/>
            <sz val="8"/>
            <color indexed="81"/>
            <rFont val="Tahoma"/>
            <family val="2"/>
          </rPr>
          <t>Jeff Till:</t>
        </r>
        <r>
          <rPr>
            <sz val="8"/>
            <color indexed="81"/>
            <rFont val="Tahoma"/>
            <family val="2"/>
          </rPr>
          <t xml:space="preserve">
Not random sample as fish screen not set properly and may have allowed smaller fish to escape..  2nd set only was random and had 20 adults and 13 jacks.</t>
        </r>
      </text>
    </comment>
    <comment ref="K8188" authorId="0" shapeId="0" xr:uid="{00000000-0006-0000-0100-00003C000000}">
      <text>
        <r>
          <rPr>
            <b/>
            <sz val="8"/>
            <color indexed="81"/>
            <rFont val="Tahoma"/>
            <family val="2"/>
          </rPr>
          <t>Jeff Till:</t>
        </r>
        <r>
          <rPr>
            <sz val="8"/>
            <color indexed="81"/>
            <rFont val="Tahoma"/>
            <family val="2"/>
          </rPr>
          <t xml:space="preserve">
See comments</t>
        </r>
      </text>
    </comment>
    <comment ref="N8188" authorId="0" shapeId="0" xr:uid="{00000000-0006-0000-0100-00003D000000}">
      <text>
        <r>
          <rPr>
            <b/>
            <sz val="8"/>
            <color indexed="81"/>
            <rFont val="Tahoma"/>
            <family val="2"/>
          </rPr>
          <t>Jeff Till:</t>
        </r>
        <r>
          <rPr>
            <sz val="8"/>
            <color indexed="81"/>
            <rFont val="Tahoma"/>
            <family val="2"/>
          </rPr>
          <t xml:space="preserve">
See comments</t>
        </r>
      </text>
    </comment>
    <comment ref="F8237" authorId="0" shapeId="0" xr:uid="{00000000-0006-0000-0100-00003E000000}">
      <text>
        <r>
          <rPr>
            <b/>
            <sz val="8"/>
            <color indexed="81"/>
            <rFont val="Tahoma"/>
            <family val="2"/>
          </rPr>
          <t>Jeff Till:</t>
        </r>
        <r>
          <rPr>
            <sz val="8"/>
            <color indexed="81"/>
            <rFont val="Tahoma"/>
            <family val="2"/>
          </rPr>
          <t xml:space="preserve">
Swim survey + Stamp Falls after 14:00.</t>
        </r>
      </text>
    </comment>
    <comment ref="R8237" authorId="0" shapeId="0" xr:uid="{00000000-0006-0000-0100-00003F000000}">
      <text>
        <r>
          <rPr>
            <b/>
            <sz val="8"/>
            <color indexed="81"/>
            <rFont val="Tahoma"/>
            <family val="2"/>
          </rPr>
          <t>Jeff Till:</t>
        </r>
        <r>
          <rPr>
            <sz val="8"/>
            <color indexed="81"/>
            <rFont val="Tahoma"/>
            <family val="2"/>
          </rPr>
          <t xml:space="preserve">
2003 Sfalls jacks not adjusted for observer error due to poor R</t>
        </r>
        <r>
          <rPr>
            <vertAlign val="superscript"/>
            <sz val="8"/>
            <color indexed="81"/>
            <rFont val="Tahoma"/>
            <family val="2"/>
          </rPr>
          <t>2</t>
        </r>
        <r>
          <rPr>
            <sz val="8"/>
            <color indexed="81"/>
            <rFont val="Tahoma"/>
            <family val="2"/>
          </rPr>
          <t xml:space="preserve"> value but does include nighttime estimate.</t>
        </r>
      </text>
    </comment>
    <comment ref="T8861" authorId="3" shapeId="0" xr:uid="{00000000-0006-0000-0100-000040000000}">
      <text>
        <r>
          <rPr>
            <b/>
            <sz val="8"/>
            <color indexed="81"/>
            <rFont val="Tahoma"/>
            <family val="2"/>
          </rPr>
          <t>Jeffrey Till:
Adjustments for bypass.  Estimated at 4% (of calibrated value) on July 5, 14% on July 17, 12% on July 30</t>
        </r>
      </text>
    </comment>
    <comment ref="S8941" authorId="3" shapeId="0" xr:uid="{00000000-0006-0000-0100-000041000000}">
      <text>
        <r>
          <rPr>
            <b/>
            <sz val="8"/>
            <color indexed="81"/>
            <rFont val="Tahoma"/>
            <family val="2"/>
          </rPr>
          <t>no daily activity for this date</t>
        </r>
      </text>
    </comment>
    <comment ref="S8944" authorId="3" shapeId="0" xr:uid="{00000000-0006-0000-0100-000042000000}">
      <text>
        <r>
          <rPr>
            <b/>
            <sz val="8"/>
            <color indexed="81"/>
            <rFont val="Tahoma"/>
            <family val="2"/>
          </rPr>
          <t>no daily activity for this date</t>
        </r>
      </text>
    </comment>
    <comment ref="S8946" authorId="3" shapeId="0" xr:uid="{00000000-0006-0000-0100-000043000000}">
      <text>
        <r>
          <rPr>
            <b/>
            <sz val="8"/>
            <color indexed="81"/>
            <rFont val="Tahoma"/>
            <family val="2"/>
          </rPr>
          <t>daily activity sheet is different (138-1) assumed transcript error used tape #'s</t>
        </r>
      </text>
    </comment>
    <comment ref="K9096" authorId="1" shapeId="0" xr:uid="{00000000-0006-0000-0100-000044000000}">
      <text>
        <r>
          <rPr>
            <b/>
            <sz val="8"/>
            <color indexed="81"/>
            <rFont val="Tahoma"/>
            <family val="2"/>
          </rPr>
          <t>Jeffrey Till:</t>
        </r>
        <r>
          <rPr>
            <sz val="8"/>
            <color indexed="81"/>
            <rFont val="Tahoma"/>
            <family val="2"/>
          </rPr>
          <t xml:space="preserve">
Bypass at 11:00 on July 17 (screens dislodged) indicated an adult bypass equivalent to 95% of adjusted adult sk through counter.   Must have occurred since previous calib (done midday July 13th) as bypass not evident then.   Applied </t>
        </r>
        <r>
          <rPr>
            <b/>
            <sz val="8"/>
            <color indexed="81"/>
            <rFont val="Tahoma"/>
            <family val="2"/>
          </rPr>
          <t>interpolated</t>
        </r>
        <r>
          <rPr>
            <sz val="8"/>
            <color indexed="81"/>
            <rFont val="Tahoma"/>
            <family val="2"/>
          </rPr>
          <t xml:space="preserve"> daily calibration values, then </t>
        </r>
        <r>
          <rPr>
            <b/>
            <sz val="8"/>
            <color indexed="81"/>
            <rFont val="Tahoma"/>
            <family val="2"/>
          </rPr>
          <t>interpolated</t>
        </r>
        <r>
          <rPr>
            <sz val="8"/>
            <color indexed="81"/>
            <rFont val="Tahoma"/>
            <family val="2"/>
          </rPr>
          <t xml:space="preserve"> % of adult sockeye , then applied the 95% bypass rate for each day up until grates fixed (july 17 at 11:00.  Then divided by 2 as best guesstimate as to when the screens may have been dislodged.  Total adjustment 5846 Adults added.</t>
        </r>
      </text>
    </comment>
    <comment ref="G9363" authorId="1" shapeId="0" xr:uid="{00000000-0006-0000-0100-000045000000}">
      <text>
        <r>
          <rPr>
            <b/>
            <sz val="8"/>
            <color indexed="81"/>
            <rFont val="Tahoma"/>
            <family val="2"/>
          </rPr>
          <t>Jeffrey Till:</t>
        </r>
        <r>
          <rPr>
            <sz val="8"/>
            <color indexed="81"/>
            <rFont val="Tahoma"/>
            <family val="2"/>
          </rPr>
          <t xml:space="preserve">
Counts are adjusted for calibration data but have not been adjusted for species composition based on biosample data.</t>
        </r>
      </text>
    </comment>
    <comment ref="E10687" authorId="2" shapeId="0" xr:uid="{00000000-0006-0000-0100-000046000000}">
      <text>
        <r>
          <rPr>
            <b/>
            <sz val="8"/>
            <color indexed="81"/>
            <rFont val="Tahoma"/>
            <family val="2"/>
          </rPr>
          <t xml:space="preserve"> Jeff Till:</t>
        </r>
        <r>
          <rPr>
            <sz val="8"/>
            <color indexed="81"/>
            <rFont val="Tahoma"/>
            <family val="2"/>
          </rPr>
          <t xml:space="preserve">
Unclear as to whether Escday includes jacks for 1996.  Some weeks appears as tho it does and others it appears as tho it doesn't (compared with nos in Soxsum) Jeff T + Howard Stiff Jan 2009.</t>
        </r>
      </text>
    </comment>
  </commentList>
</comments>
</file>

<file path=xl/sharedStrings.xml><?xml version="1.0" encoding="utf-8"?>
<sst xmlns="http://schemas.openxmlformats.org/spreadsheetml/2006/main" count="18528" uniqueCount="68">
  <si>
    <t>month</t>
  </si>
  <si>
    <t>day</t>
  </si>
  <si>
    <t>mmdd</t>
  </si>
  <si>
    <t>system</t>
  </si>
  <si>
    <t>year</t>
  </si>
  <si>
    <t>Weekly count</t>
  </si>
  <si>
    <t>GCL</t>
  </si>
  <si>
    <t>SPR</t>
  </si>
  <si>
    <t>count from 15:00 hours only</t>
  </si>
  <si>
    <t>Stamp count from Sep13.</t>
  </si>
  <si>
    <t>Stamp count from Sep14.</t>
  </si>
  <si>
    <t>Stamp count from Sep15.</t>
  </si>
  <si>
    <t>etc.</t>
  </si>
  <si>
    <t>x</t>
  </si>
  <si>
    <t>X</t>
  </si>
  <si>
    <t>Fishway closed for 4.5 hours while we did work.</t>
  </si>
  <si>
    <t>99 Sproat adjusted adults only May 24 to Sept 30. Need to check % coho from Sept on.</t>
  </si>
  <si>
    <t>Counts from counters only - excludes Stamp Falls</t>
  </si>
  <si>
    <t>99 GCL adjusted adults only May 25 to Sept 30.  No Stamp Falls counts included</t>
  </si>
  <si>
    <t>Adjusted counters - no Stamp Falls counts included.</t>
  </si>
  <si>
    <t>Comment</t>
  </si>
  <si>
    <t/>
  </si>
  <si>
    <t>Counts from here on are from Stamp Falls adjusted for observer error plus night time counts.</t>
  </si>
  <si>
    <t>Includes count from GCL counter plus swim count from the Stamp River</t>
  </si>
  <si>
    <t xml:space="preserve">Adjusted values from Oct 31 to Nov 9 from Stamp Falls </t>
  </si>
  <si>
    <t>only 20 minute bypass count??</t>
  </si>
  <si>
    <t>Adult Escapement based on adjusted counter values + manually added calibrations (column R)</t>
  </si>
  <si>
    <t>includes adjusted swim survey counts of 3803 adults and 12 jacks</t>
  </si>
  <si>
    <t>All subsequent counts are from Stamp Falls</t>
  </si>
  <si>
    <t>Changed to Counter 024 from 025.  Appears to be working properly.  Fish observed in fishway during mid afternoon.</t>
  </si>
  <si>
    <t>Counters appear to be not working properly from April 30 to May 15 at 09:00</t>
  </si>
  <si>
    <t>Counters appeared to be not working properly from May 20 to June 05 at 09:00 so added in an estimate for this period of 231 sockeye adults on June 5.  See database for details.</t>
  </si>
  <si>
    <t>These negative adult (-1644) and jack (-56) bypasses are a result of bypas through a hole in the grate.  Once a calibration had been completetd at 11:00 the hole was blocked but the database calculated the calibration adjustment value through to the end of the days counts. See Machine calibration data sheet for calculations to estimate the overage calculated by the database.</t>
  </si>
  <si>
    <t>Adjustments</t>
  </si>
  <si>
    <t>Unadjusted counts</t>
  </si>
  <si>
    <t>Includes swim survey above Stamp Falls + estimate in RCH raceways + Stamp Falls count after 14:00</t>
  </si>
  <si>
    <t>Stamp Falls Adult Counts</t>
  </si>
  <si>
    <t>Stamp Falls Jack Counts</t>
  </si>
  <si>
    <t>GCL Adult Sk counter data after Stamp Falls</t>
  </si>
  <si>
    <t>Biosample morts includes 2 samples.  Sample 1 was biased but counts are included as they were 'removed from the system'.</t>
  </si>
  <si>
    <t>below are GCL Bypass adults</t>
  </si>
  <si>
    <t>1644 adult count from midnight to noon</t>
  </si>
  <si>
    <t>1051 adult count from 16:00 to midnight</t>
  </si>
  <si>
    <t>Jack bypass (from 2004 on)</t>
  </si>
  <si>
    <t>Stamp Falls Adjusted Adults</t>
  </si>
  <si>
    <t>Bios were only partially sampled due to injury sustained by worker.  88 adults sampled + estimated another 50 unsampled.</t>
  </si>
  <si>
    <t xml:space="preserve">Adult bypass (from 2004 on).  </t>
  </si>
  <si>
    <t>Adjusted Adults.  Includes bypass since 2004 but not Biosamples.</t>
  </si>
  <si>
    <t>Adjusted Jacks.  Includes bypass since 2004 but not Biosamples.</t>
  </si>
  <si>
    <t>enter GCL data into column Q from here.</t>
  </si>
  <si>
    <t>Installed counters, 13:30</t>
  </si>
  <si>
    <t>check these zeros</t>
  </si>
  <si>
    <t>Installed counters 16:20</t>
  </si>
  <si>
    <t>Installed counters, 12:00</t>
  </si>
  <si>
    <t>Installed counters 16:00</t>
  </si>
  <si>
    <t>Adjusted net Adult up count</t>
  </si>
  <si>
    <t>Adult Biosample mortalities</t>
  </si>
  <si>
    <t>Adjusted net Jack up count</t>
  </si>
  <si>
    <t>Jack Biosample mortalities</t>
  </si>
  <si>
    <t>Counting finished for season.</t>
  </si>
  <si>
    <t>Installed counters.  Operational as of  13:00</t>
  </si>
  <si>
    <t>Installed counters.  Operational as of  15:00</t>
  </si>
  <si>
    <t>Counters removed today</t>
  </si>
  <si>
    <t xml:space="preserve">Daily counts are adjusted in-season by age composition from biosampling events. i.e., daily age composition is interpolated between biosampling events, and applied to daily totals counted by observers.  Observers do not distinguish between jacks and adults. </t>
  </si>
  <si>
    <t>Daily count is 1 adult, but added an adult counted on Nov 16 to avoid reformatting file</t>
  </si>
  <si>
    <t>Daily count is 1 adult, but added an adult counted on Nov 19 to avoid reformatting file</t>
  </si>
  <si>
    <t>Daily count is 0 adults, but added an adult counted on Nov 16 to avoid reformatting file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</si>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</sst>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_-;\-* #,##0.00_-;_-* &quot;-&quot;??_-;_-@_-"/>
    <numFmt numFmtId="166" formatCode="0.000"/>
    <numFmt numFmtId="169" formatCode="0.0"/>
    <numFmt numFmtId="170" formatCode="0.000000"/>
    <numFmt numFmtId="171" formatCode="0.00000000"/>
    <numFmt numFmtId="172" formatCode="0.0000"/>
  </numFmts>
  <fonts count="6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0"/>
      <color indexed="10"/>
      <name val="Arial"/>
      <family val="2"/>
    </font>
    <font>
      <sz val="10"/>
      <name val="Arial"/>
      <family val="2"/>
    </font>
    <font>
      <sz val="10"/>
      <color indexed="8"/>
      <name val="MS Sans Serif"/>
      <family val="2"/>
    </font>
    <font>
      <sz val="8"/>
      <color indexed="81"/>
      <name val="Tahoma"/>
      <family val="2"/>
    </font>
    <font>
      <b/>
      <sz val="8"/>
      <color indexed="81"/>
      <name val="Tahoma"/>
      <family val="2"/>
    </font>
    <font>
      <sz val="10"/>
      <color indexed="8"/>
      <name val="Arial"/>
      <family val="2"/>
    </font>
    <font>
      <sz val="12"/>
      <color indexed="10"/>
      <name val="Arial"/>
      <family val="2"/>
    </font>
    <font>
      <sz val="10"/>
      <color indexed="12"/>
      <name val="Arial"/>
      <family val="2"/>
    </font>
    <font>
      <sz val="10"/>
      <color indexed="10"/>
      <name val="Arial"/>
      <family val="2"/>
    </font>
    <font>
      <sz val="10"/>
      <color indexed="23"/>
      <name val="Arial"/>
      <family val="2"/>
    </font>
    <font>
      <sz val="10"/>
      <color indexed="55"/>
      <name val="Arial"/>
      <family val="2"/>
    </font>
    <font>
      <sz val="10"/>
      <color indexed="23"/>
      <name val="Arial"/>
      <family val="2"/>
    </font>
    <font>
      <sz val="10"/>
      <color indexed="50"/>
      <name val="Arial"/>
      <family val="2"/>
    </font>
    <font>
      <sz val="10"/>
      <color indexed="14"/>
      <name val="Arial"/>
      <family val="2"/>
    </font>
    <font>
      <vertAlign val="superscript"/>
      <sz val="8"/>
      <color indexed="81"/>
      <name val="Tahoma"/>
      <family val="2"/>
    </font>
    <font>
      <sz val="10"/>
      <color indexed="11"/>
      <name val="Arial"/>
      <family val="2"/>
    </font>
    <font>
      <sz val="10"/>
      <color indexed="10"/>
      <name val="MS Sans Serif"/>
      <family val="2"/>
    </font>
    <font>
      <sz val="10"/>
      <name val="Arial"/>
      <family val="2"/>
    </font>
    <font>
      <sz val="10"/>
      <color indexed="12"/>
      <name val="Arial"/>
      <family val="2"/>
    </font>
    <font>
      <sz val="10"/>
      <color indexed="12"/>
      <name val="MS Sans Serif"/>
      <family val="2"/>
    </font>
    <font>
      <b/>
      <sz val="10"/>
      <color indexed="14"/>
      <name val="Arial"/>
      <family val="2"/>
    </font>
    <font>
      <sz val="10"/>
      <color indexed="8"/>
      <name val="Arial"/>
      <family val="2"/>
    </font>
    <font>
      <sz val="11"/>
      <name val="Calibri"/>
      <family val="2"/>
      <scheme val="minor"/>
    </font>
    <font>
      <sz val="11"/>
      <color indexed="10"/>
      <name val="Calibri"/>
      <family val="2"/>
      <scheme val="minor"/>
    </font>
    <font>
      <sz val="11"/>
      <color indexed="12"/>
      <name val="Calibri"/>
      <family val="2"/>
      <scheme val="minor"/>
    </font>
    <font>
      <sz val="11"/>
      <color indexed="8"/>
      <name val="Calibri"/>
      <family val="2"/>
      <scheme val="minor"/>
    </font>
    <font>
      <sz val="11"/>
      <color rgb="FFFF0000"/>
      <name val="Calibri"/>
      <family val="2"/>
      <scheme val="minor"/>
    </font>
    <font>
      <b/>
      <sz val="11"/>
      <color rgb="FFFF0000"/>
      <name val="Calibri"/>
      <family val="2"/>
      <scheme val="minor"/>
    </font>
    <font>
      <sz val="12"/>
      <color theme="1"/>
      <name val="Calibri"/>
      <family val="2"/>
      <scheme val="minor"/>
    </font>
    <font>
      <b/>
      <sz val="11"/>
      <color rgb="FF00B050"/>
      <name val="Calibri"/>
      <family val="2"/>
      <scheme val="minor"/>
    </font>
    <font>
      <sz val="10"/>
      <name val="Arial"/>
      <family val="2"/>
    </font>
  </fonts>
  <fills count="4">
    <fill>
      <patternFill patternType="none"/>
    </fill>
    <fill>
      <patternFill patternType="gray125"/>
    </fill>
    <fill>
      <patternFill patternType="solid">
        <fgColor indexed="43"/>
        <bgColor indexed="64"/>
      </patternFill>
    </fill>
    <fill>
      <patternFill patternType="solid">
        <fgColor indexed="43"/>
        <bgColor indexed="8"/>
      </patternFill>
    </fill>
  </fills>
  <borders count="10">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22"/>
      </left>
      <right/>
      <top style="thin">
        <color indexed="22"/>
      </top>
      <bottom style="thin">
        <color indexed="22"/>
      </bottom>
      <diagonal/>
    </border>
    <border>
      <left style="thin">
        <color indexed="22"/>
      </left>
      <right/>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bottom style="thin">
        <color indexed="22"/>
      </bottom>
      <diagonal/>
    </border>
    <border>
      <left style="thin">
        <color indexed="22"/>
      </left>
      <right style="thin">
        <color indexed="22"/>
      </right>
      <top/>
      <bottom/>
      <diagonal/>
    </border>
    <border>
      <left/>
      <right style="thin">
        <color indexed="22"/>
      </right>
      <top style="thin">
        <color indexed="22"/>
      </top>
      <bottom style="thin">
        <color indexed="22"/>
      </bottom>
      <diagonal/>
    </border>
    <border>
      <left/>
      <right style="thin">
        <color indexed="22"/>
      </right>
      <top/>
      <bottom style="thin">
        <color indexed="22"/>
      </bottom>
      <diagonal/>
    </border>
  </borders>
  <cellStyleXfs count="72">
    <xf numFmtId="0" fontId="0" fillId="0" borderId="0"/>
    <xf numFmtId="0" fontId="35" fillId="0" borderId="0"/>
    <xf numFmtId="0" fontId="42" fillId="0" borderId="0"/>
    <xf numFmtId="0" fontId="39" fillId="0" borderId="0"/>
    <xf numFmtId="0" fontId="39" fillId="0" borderId="0"/>
    <xf numFmtId="0" fontId="39" fillId="0" borderId="0"/>
    <xf numFmtId="0" fontId="39" fillId="0" borderId="0"/>
    <xf numFmtId="0" fontId="39" fillId="0" borderId="0" applyNumberFormat="0" applyFont="0" applyFill="0" applyBorder="0" applyAlignment="0" applyProtection="0"/>
    <xf numFmtId="0" fontId="39" fillId="0" borderId="0"/>
    <xf numFmtId="0" fontId="34" fillId="0" borderId="0"/>
    <xf numFmtId="0" fontId="33" fillId="0" borderId="0"/>
    <xf numFmtId="0" fontId="32" fillId="0" borderId="0"/>
    <xf numFmtId="0" fontId="31" fillId="0" borderId="0"/>
    <xf numFmtId="43" fontId="31" fillId="0" borderId="0" applyFont="0" applyFill="0" applyBorder="0" applyAlignment="0" applyProtection="0"/>
    <xf numFmtId="0" fontId="30" fillId="0" borderId="0"/>
    <xf numFmtId="43" fontId="30" fillId="0" borderId="0" applyFont="0" applyFill="0" applyBorder="0" applyAlignment="0" applyProtection="0"/>
    <xf numFmtId="0" fontId="29" fillId="0" borderId="0"/>
    <xf numFmtId="43" fontId="29" fillId="0" borderId="0" applyFont="0" applyFill="0" applyBorder="0" applyAlignment="0" applyProtection="0"/>
    <xf numFmtId="0" fontId="28" fillId="0" borderId="0"/>
    <xf numFmtId="43" fontId="28" fillId="0" borderId="0" applyFont="0" applyFill="0" applyBorder="0" applyAlignment="0" applyProtection="0"/>
    <xf numFmtId="0" fontId="27" fillId="0" borderId="0"/>
    <xf numFmtId="43" fontId="27" fillId="0" borderId="0" applyFont="0" applyFill="0" applyBorder="0" applyAlignment="0" applyProtection="0"/>
    <xf numFmtId="0" fontId="26" fillId="0" borderId="0"/>
    <xf numFmtId="43" fontId="26" fillId="0" borderId="0" applyFont="0" applyFill="0" applyBorder="0" applyAlignment="0" applyProtection="0"/>
    <xf numFmtId="0" fontId="25" fillId="0" borderId="0"/>
    <xf numFmtId="43" fontId="25" fillId="0" borderId="0" applyFont="0" applyFill="0" applyBorder="0" applyAlignment="0" applyProtection="0"/>
    <xf numFmtId="0" fontId="24" fillId="0" borderId="0"/>
    <xf numFmtId="43" fontId="24" fillId="0" borderId="0" applyFont="0" applyFill="0" applyBorder="0" applyAlignment="0" applyProtection="0"/>
    <xf numFmtId="0" fontId="23" fillId="0" borderId="0"/>
    <xf numFmtId="43" fontId="23" fillId="0" borderId="0" applyFont="0" applyFill="0" applyBorder="0" applyAlignment="0" applyProtection="0"/>
    <xf numFmtId="0" fontId="22" fillId="0" borderId="0"/>
    <xf numFmtId="43" fontId="22" fillId="0" borderId="0" applyFont="0" applyFill="0" applyBorder="0" applyAlignment="0" applyProtection="0"/>
    <xf numFmtId="0" fontId="21" fillId="0" borderId="0"/>
    <xf numFmtId="43" fontId="21" fillId="0" borderId="0" applyFont="0" applyFill="0" applyBorder="0" applyAlignment="0" applyProtection="0"/>
    <xf numFmtId="0" fontId="20" fillId="0" borderId="0"/>
    <xf numFmtId="43" fontId="20" fillId="0" borderId="0" applyFont="0" applyFill="0" applyBorder="0" applyAlignment="0" applyProtection="0"/>
    <xf numFmtId="0" fontId="19" fillId="0" borderId="0"/>
    <xf numFmtId="43" fontId="19" fillId="0" borderId="0" applyFont="0" applyFill="0" applyBorder="0" applyAlignment="0" applyProtection="0"/>
    <xf numFmtId="0" fontId="18" fillId="0" borderId="0"/>
    <xf numFmtId="43" fontId="18" fillId="0" borderId="0" applyFont="0" applyFill="0" applyBorder="0" applyAlignment="0" applyProtection="0"/>
    <xf numFmtId="0" fontId="17" fillId="0" borderId="0"/>
    <xf numFmtId="164" fontId="17" fillId="0" borderId="0" applyFont="0" applyFill="0" applyBorder="0" applyAlignment="0" applyProtection="0"/>
    <xf numFmtId="0" fontId="16" fillId="0" borderId="0"/>
    <xf numFmtId="164" fontId="16" fillId="0" borderId="0" applyFont="0" applyFill="0" applyBorder="0" applyAlignment="0" applyProtection="0"/>
    <xf numFmtId="0" fontId="15" fillId="0" borderId="0"/>
    <xf numFmtId="164" fontId="15" fillId="0" borderId="0" applyFont="0" applyFill="0" applyBorder="0" applyAlignment="0" applyProtection="0"/>
    <xf numFmtId="0" fontId="14" fillId="0" borderId="0"/>
    <xf numFmtId="43" fontId="14" fillId="0" borderId="0" applyFont="0" applyFill="0" applyBorder="0" applyAlignment="0" applyProtection="0"/>
    <xf numFmtId="0" fontId="13" fillId="0" borderId="0"/>
    <xf numFmtId="43" fontId="13" fillId="0" borderId="0" applyFont="0" applyFill="0" applyBorder="0" applyAlignment="0" applyProtection="0"/>
    <xf numFmtId="0" fontId="12" fillId="0" borderId="0"/>
    <xf numFmtId="43" fontId="12" fillId="0" borderId="0" applyFont="0" applyFill="0" applyBorder="0" applyAlignment="0" applyProtection="0"/>
    <xf numFmtId="0" fontId="11" fillId="0" borderId="0"/>
    <xf numFmtId="43" fontId="11" fillId="0" borderId="0" applyFont="0" applyFill="0" applyBorder="0" applyAlignment="0" applyProtection="0"/>
    <xf numFmtId="0" fontId="10" fillId="0" borderId="0"/>
    <xf numFmtId="43" fontId="10" fillId="0" borderId="0" applyFont="0" applyFill="0" applyBorder="0" applyAlignment="0" applyProtection="0"/>
    <xf numFmtId="0" fontId="9" fillId="0" borderId="0"/>
    <xf numFmtId="43" fontId="9" fillId="0" borderId="0" applyFont="0" applyFill="0" applyBorder="0" applyAlignment="0" applyProtection="0"/>
    <xf numFmtId="0" fontId="8" fillId="0" borderId="0"/>
    <xf numFmtId="43" fontId="8" fillId="0" borderId="0" applyFont="0" applyFill="0" applyBorder="0" applyAlignment="0" applyProtection="0"/>
    <xf numFmtId="0" fontId="7" fillId="0" borderId="0"/>
    <xf numFmtId="43" fontId="7" fillId="0" borderId="0" applyFont="0" applyFill="0" applyBorder="0" applyAlignment="0" applyProtection="0"/>
    <xf numFmtId="0" fontId="6" fillId="0" borderId="0"/>
    <xf numFmtId="43" fontId="6" fillId="0" borderId="0" applyFont="0" applyFill="0" applyBorder="0" applyAlignment="0" applyProtection="0"/>
    <xf numFmtId="0" fontId="5" fillId="0" borderId="0"/>
    <xf numFmtId="43" fontId="5" fillId="0" borderId="0" applyFont="0" applyFill="0" applyBorder="0" applyAlignment="0" applyProtection="0"/>
    <xf numFmtId="0" fontId="4" fillId="0" borderId="0"/>
    <xf numFmtId="43" fontId="4" fillId="0" borderId="0" applyFont="0" applyFill="0" applyBorder="0" applyAlignment="0" applyProtection="0"/>
    <xf numFmtId="0" fontId="3" fillId="0" borderId="0"/>
    <xf numFmtId="43" fontId="3" fillId="0" borderId="0" applyFont="0" applyFill="0" applyBorder="0" applyAlignment="0" applyProtection="0"/>
    <xf numFmtId="0" fontId="2" fillId="0" borderId="0"/>
    <xf numFmtId="0" fontId="1" fillId="0" borderId="0"/>
  </cellStyleXfs>
  <cellXfs count="247">
    <xf numFmtId="0" fontId="0" fillId="0" borderId="0" xfId="0"/>
    <xf numFmtId="0" fontId="0" fillId="0" borderId="0" xfId="0" applyBorder="1"/>
    <xf numFmtId="0" fontId="35" fillId="0" borderId="0" xfId="0" applyFont="1"/>
    <xf numFmtId="1" fontId="0" fillId="0" borderId="0" xfId="0" applyNumberFormat="1"/>
    <xf numFmtId="2" fontId="0" fillId="0" borderId="0" xfId="0" applyNumberFormat="1"/>
    <xf numFmtId="166" fontId="0" fillId="0" borderId="0" xfId="0" applyNumberFormat="1"/>
    <xf numFmtId="0" fontId="0" fillId="0" borderId="0" xfId="0" applyNumberFormat="1"/>
    <xf numFmtId="0" fontId="0" fillId="0" borderId="0" xfId="0" applyAlignment="1">
      <alignment wrapText="1"/>
    </xf>
    <xf numFmtId="0" fontId="37" fillId="0" borderId="0" xfId="0" applyFont="1"/>
    <xf numFmtId="0" fontId="38" fillId="0" borderId="0" xfId="0" applyFont="1"/>
    <xf numFmtId="1" fontId="37" fillId="0" borderId="0" xfId="0" applyNumberFormat="1" applyFont="1"/>
    <xf numFmtId="3" fontId="0" fillId="0" borderId="0" xfId="0" applyNumberFormat="1"/>
    <xf numFmtId="3" fontId="37" fillId="0" borderId="1" xfId="4" applyNumberFormat="1" applyFont="1" applyFill="1" applyBorder="1" applyAlignment="1">
      <alignment horizontal="right" wrapText="1"/>
    </xf>
    <xf numFmtId="0" fontId="42" fillId="0" borderId="1" xfId="4" applyFont="1" applyFill="1" applyBorder="1" applyAlignment="1">
      <alignment horizontal="right" wrapText="1"/>
    </xf>
    <xf numFmtId="0" fontId="37" fillId="0" borderId="1" xfId="4" applyFont="1" applyFill="1" applyBorder="1" applyAlignment="1">
      <alignment horizontal="right" wrapText="1"/>
    </xf>
    <xf numFmtId="1" fontId="43" fillId="0" borderId="1" xfId="4" applyNumberFormat="1" applyFont="1" applyFill="1" applyBorder="1" applyAlignment="1">
      <alignment horizontal="right" wrapText="1"/>
    </xf>
    <xf numFmtId="0" fontId="37" fillId="0" borderId="1" xfId="5" applyFont="1" applyFill="1" applyBorder="1" applyAlignment="1">
      <alignment horizontal="right" wrapText="1"/>
    </xf>
    <xf numFmtId="3" fontId="42" fillId="0" borderId="1" xfId="4" applyNumberFormat="1" applyFont="1" applyFill="1" applyBorder="1" applyAlignment="1">
      <alignment horizontal="right" wrapText="1"/>
    </xf>
    <xf numFmtId="1" fontId="38" fillId="0" borderId="0" xfId="0" applyNumberFormat="1" applyFont="1"/>
    <xf numFmtId="0" fontId="38" fillId="0" borderId="1" xfId="4" applyFont="1" applyFill="1" applyBorder="1" applyAlignment="1">
      <alignment horizontal="right" wrapText="1"/>
    </xf>
    <xf numFmtId="3" fontId="38" fillId="0" borderId="1" xfId="4" applyNumberFormat="1" applyFont="1" applyFill="1" applyBorder="1" applyAlignment="1">
      <alignment horizontal="right" wrapText="1"/>
    </xf>
    <xf numFmtId="1" fontId="44" fillId="0" borderId="0" xfId="0" applyNumberFormat="1" applyFont="1"/>
    <xf numFmtId="0" fontId="44" fillId="0" borderId="0" xfId="0" applyFont="1"/>
    <xf numFmtId="1" fontId="37" fillId="0" borderId="1" xfId="4" applyNumberFormat="1" applyFont="1" applyFill="1" applyBorder="1" applyAlignment="1">
      <alignment horizontal="right" wrapText="1"/>
    </xf>
    <xf numFmtId="2" fontId="37" fillId="0" borderId="0" xfId="0" applyNumberFormat="1" applyFont="1"/>
    <xf numFmtId="1" fontId="38" fillId="0" borderId="1" xfId="4" applyNumberFormat="1" applyFont="1" applyFill="1" applyBorder="1" applyAlignment="1">
      <alignment horizontal="right" wrapText="1"/>
    </xf>
    <xf numFmtId="3" fontId="0" fillId="0" borderId="0" xfId="0" applyNumberFormat="1" applyAlignment="1">
      <alignment wrapText="1"/>
    </xf>
    <xf numFmtId="0" fontId="42" fillId="0" borderId="1" xfId="4" applyFont="1" applyFill="1" applyBorder="1" applyAlignment="1">
      <alignment horizontal="right"/>
    </xf>
    <xf numFmtId="0" fontId="37" fillId="0" borderId="1" xfId="4" applyFont="1" applyFill="1" applyBorder="1" applyAlignment="1">
      <alignment horizontal="right"/>
    </xf>
    <xf numFmtId="0" fontId="37" fillId="0" borderId="0" xfId="4" applyFont="1" applyFill="1" applyBorder="1" applyAlignment="1">
      <alignment horizontal="right" wrapText="1"/>
    </xf>
    <xf numFmtId="0" fontId="42" fillId="0" borderId="0" xfId="4" applyFont="1" applyFill="1" applyBorder="1" applyAlignment="1">
      <alignment horizontal="right" wrapText="1"/>
    </xf>
    <xf numFmtId="0" fontId="37" fillId="0" borderId="0" xfId="0" applyFont="1" applyAlignment="1">
      <alignment wrapText="1"/>
    </xf>
    <xf numFmtId="0" fontId="45" fillId="0" borderId="0" xfId="0" applyFont="1"/>
    <xf numFmtId="0" fontId="45" fillId="0" borderId="0" xfId="0" applyFont="1" applyFill="1" applyBorder="1"/>
    <xf numFmtId="0" fontId="46" fillId="0" borderId="3" xfId="4" applyFont="1" applyFill="1" applyBorder="1" applyAlignment="1">
      <alignment horizontal="right"/>
    </xf>
    <xf numFmtId="0" fontId="46" fillId="0" borderId="0" xfId="0" applyFont="1" applyBorder="1"/>
    <xf numFmtId="0" fontId="46" fillId="0" borderId="4" xfId="4" applyFont="1" applyFill="1" applyBorder="1" applyAlignment="1">
      <alignment horizontal="right"/>
    </xf>
    <xf numFmtId="0" fontId="42" fillId="0" borderId="5" xfId="4" applyFont="1" applyFill="1" applyBorder="1" applyAlignment="1">
      <alignment horizontal="right"/>
    </xf>
    <xf numFmtId="0" fontId="0" fillId="0" borderId="0" xfId="0" applyFill="1" applyBorder="1"/>
    <xf numFmtId="1" fontId="0" fillId="0" borderId="0" xfId="0" applyNumberFormat="1" applyFill="1" applyBorder="1"/>
    <xf numFmtId="0" fontId="46" fillId="0" borderId="0" xfId="4" applyFont="1" applyFill="1" applyBorder="1" applyAlignment="1">
      <alignment horizontal="right"/>
    </xf>
    <xf numFmtId="0" fontId="46" fillId="0" borderId="0" xfId="0" applyFont="1" applyFill="1" applyBorder="1"/>
    <xf numFmtId="0" fontId="47" fillId="0" borderId="0" xfId="0" applyFont="1"/>
    <xf numFmtId="1" fontId="35" fillId="0" borderId="0" xfId="0" applyNumberFormat="1" applyFont="1"/>
    <xf numFmtId="37" fontId="0" fillId="0" borderId="0" xfId="0" applyNumberFormat="1" applyProtection="1"/>
    <xf numFmtId="166" fontId="35" fillId="0" borderId="0" xfId="0" applyNumberFormat="1" applyFont="1"/>
    <xf numFmtId="0" fontId="48" fillId="0" borderId="0" xfId="0" applyFont="1"/>
    <xf numFmtId="1" fontId="45" fillId="0" borderId="0" xfId="0" applyNumberFormat="1" applyFont="1"/>
    <xf numFmtId="1" fontId="49" fillId="0" borderId="0" xfId="0" applyNumberFormat="1" applyFont="1" applyFill="1"/>
    <xf numFmtId="1" fontId="50" fillId="0" borderId="0" xfId="0" applyNumberFormat="1" applyFont="1"/>
    <xf numFmtId="0" fontId="42" fillId="0" borderId="1" xfId="8" applyFont="1" applyFill="1" applyBorder="1" applyAlignment="1">
      <alignment horizontal="right" wrapText="1"/>
    </xf>
    <xf numFmtId="0" fontId="0" fillId="0" borderId="0" xfId="0" applyNumberFormat="1" applyFill="1" applyBorder="1"/>
    <xf numFmtId="0" fontId="45" fillId="0" borderId="1" xfId="8" applyFont="1" applyFill="1" applyBorder="1" applyAlignment="1">
      <alignment horizontal="right" wrapText="1"/>
    </xf>
    <xf numFmtId="1" fontId="37" fillId="0" borderId="6" xfId="4" applyNumberFormat="1" applyFont="1" applyFill="1" applyBorder="1" applyAlignment="1">
      <alignment horizontal="right" wrapText="1"/>
    </xf>
    <xf numFmtId="0" fontId="37" fillId="0" borderId="0" xfId="0" applyFont="1" applyFill="1" applyBorder="1"/>
    <xf numFmtId="1" fontId="46" fillId="0" borderId="0" xfId="4" applyNumberFormat="1" applyFont="1" applyFill="1" applyBorder="1" applyAlignment="1">
      <alignment horizontal="right" wrapText="1"/>
    </xf>
    <xf numFmtId="1" fontId="46" fillId="0" borderId="0" xfId="0" applyNumberFormat="1" applyFont="1" applyFill="1" applyBorder="1"/>
    <xf numFmtId="0" fontId="35" fillId="2" borderId="0" xfId="0" applyFont="1" applyFill="1" applyBorder="1" applyAlignment="1">
      <alignment wrapText="1"/>
    </xf>
    <xf numFmtId="0" fontId="44" fillId="2" borderId="0" xfId="0" applyFont="1" applyFill="1" applyBorder="1" applyAlignment="1">
      <alignment wrapText="1"/>
    </xf>
    <xf numFmtId="0" fontId="45" fillId="0" borderId="1" xfId="4" applyFont="1" applyFill="1" applyBorder="1" applyAlignment="1">
      <alignment horizontal="right" wrapText="1"/>
    </xf>
    <xf numFmtId="0" fontId="38" fillId="0" borderId="0" xfId="0" applyFont="1" applyAlignment="1">
      <alignment wrapText="1"/>
    </xf>
    <xf numFmtId="0" fontId="52" fillId="0" borderId="0" xfId="0" applyFont="1" applyAlignment="1">
      <alignment wrapText="1"/>
    </xf>
    <xf numFmtId="0" fontId="45" fillId="0" borderId="0" xfId="0" applyFont="1" applyAlignment="1">
      <alignment wrapText="1"/>
    </xf>
    <xf numFmtId="0" fontId="35" fillId="0" borderId="0" xfId="0" applyFont="1" applyAlignment="1">
      <alignment wrapText="1"/>
    </xf>
    <xf numFmtId="0" fontId="37" fillId="0" borderId="0" xfId="0" applyFont="1" applyFill="1" applyAlignment="1">
      <alignment wrapText="1"/>
    </xf>
    <xf numFmtId="0" fontId="0" fillId="0" borderId="0" xfId="0" applyFill="1" applyAlignment="1">
      <alignment wrapText="1"/>
    </xf>
    <xf numFmtId="1" fontId="38" fillId="3" borderId="1" xfId="4" applyNumberFormat="1" applyFont="1" applyFill="1" applyBorder="1" applyAlignment="1">
      <alignment horizontal="right" wrapText="1"/>
    </xf>
    <xf numFmtId="1" fontId="37" fillId="0" borderId="0" xfId="0" applyNumberFormat="1" applyFont="1" applyFill="1" applyAlignment="1">
      <alignment wrapText="1"/>
    </xf>
    <xf numFmtId="0" fontId="52" fillId="2" borderId="0" xfId="0" applyFont="1" applyFill="1" applyBorder="1" applyAlignment="1">
      <alignment wrapText="1"/>
    </xf>
    <xf numFmtId="0" fontId="52" fillId="2" borderId="0" xfId="0" applyFont="1" applyFill="1" applyAlignment="1">
      <alignment wrapText="1"/>
    </xf>
    <xf numFmtId="0" fontId="37" fillId="2" borderId="0" xfId="0" applyFont="1" applyFill="1" applyBorder="1" applyAlignment="1">
      <alignment wrapText="1"/>
    </xf>
    <xf numFmtId="0" fontId="38" fillId="2" borderId="0" xfId="0" applyFont="1" applyFill="1" applyBorder="1" applyAlignment="1">
      <alignment wrapText="1"/>
    </xf>
    <xf numFmtId="1" fontId="39" fillId="2" borderId="0" xfId="7" applyNumberFormat="1" applyFont="1" applyFill="1" applyBorder="1" applyAlignment="1" applyProtection="1"/>
    <xf numFmtId="1" fontId="44" fillId="0" borderId="1" xfId="4" applyNumberFormat="1" applyFont="1" applyFill="1" applyBorder="1" applyAlignment="1">
      <alignment horizontal="right" wrapText="1"/>
    </xf>
    <xf numFmtId="0" fontId="38" fillId="0" borderId="1" xfId="8" applyFont="1" applyFill="1" applyBorder="1" applyAlignment="1">
      <alignment horizontal="right" wrapText="1"/>
    </xf>
    <xf numFmtId="0" fontId="35" fillId="0" borderId="1" xfId="8" applyFont="1" applyFill="1" applyBorder="1" applyAlignment="1">
      <alignment horizontal="right" wrapText="1"/>
    </xf>
    <xf numFmtId="0" fontId="0" fillId="0" borderId="0" xfId="0" quotePrefix="1" applyNumberFormat="1"/>
    <xf numFmtId="0" fontId="0" fillId="2" borderId="0" xfId="0" applyFill="1"/>
    <xf numFmtId="0" fontId="45" fillId="0" borderId="0" xfId="0" applyFont="1" applyBorder="1"/>
    <xf numFmtId="0" fontId="45" fillId="0" borderId="1" xfId="2" applyFont="1" applyFill="1" applyBorder="1" applyAlignment="1">
      <alignment horizontal="right" wrapText="1"/>
    </xf>
    <xf numFmtId="0" fontId="35" fillId="0" borderId="7" xfId="2" applyFont="1" applyFill="1" applyBorder="1" applyAlignment="1">
      <alignment horizontal="right" wrapText="1"/>
    </xf>
    <xf numFmtId="1" fontId="35" fillId="2" borderId="0" xfId="0" applyNumberFormat="1" applyFont="1" applyFill="1" applyBorder="1" applyAlignment="1">
      <alignment wrapText="1"/>
    </xf>
    <xf numFmtId="0" fontId="0" fillId="2" borderId="0" xfId="0" quotePrefix="1" applyNumberFormat="1" applyFill="1"/>
    <xf numFmtId="0" fontId="38" fillId="2" borderId="0" xfId="0" applyFont="1" applyFill="1" applyAlignment="1">
      <alignment wrapText="1"/>
    </xf>
    <xf numFmtId="0" fontId="45" fillId="0" borderId="0" xfId="0" quotePrefix="1" applyNumberFormat="1" applyFont="1"/>
    <xf numFmtId="0" fontId="35" fillId="0" borderId="1" xfId="2" applyFont="1" applyFill="1" applyBorder="1" applyAlignment="1">
      <alignment horizontal="right" wrapText="1"/>
    </xf>
    <xf numFmtId="3" fontId="42" fillId="0" borderId="1" xfId="3" applyNumberFormat="1" applyFont="1" applyFill="1" applyBorder="1" applyAlignment="1">
      <alignment horizontal="right" wrapText="1"/>
    </xf>
    <xf numFmtId="1" fontId="53" fillId="2" borderId="0" xfId="7" applyNumberFormat="1" applyFont="1" applyFill="1" applyBorder="1" applyAlignment="1" applyProtection="1"/>
    <xf numFmtId="0" fontId="45" fillId="0" borderId="7" xfId="2" quotePrefix="1" applyFont="1" applyFill="1" applyBorder="1" applyAlignment="1">
      <alignment horizontal="right" wrapText="1"/>
    </xf>
    <xf numFmtId="1" fontId="0" fillId="0" borderId="0" xfId="0" applyNumberFormat="1" applyAlignment="1">
      <alignment wrapText="1"/>
    </xf>
    <xf numFmtId="1" fontId="37" fillId="0" borderId="0" xfId="0" applyNumberFormat="1" applyFont="1" applyAlignment="1">
      <alignment wrapText="1"/>
    </xf>
    <xf numFmtId="1" fontId="44" fillId="2" borderId="0" xfId="0" applyNumberFormat="1" applyFont="1" applyFill="1" applyBorder="1" applyAlignment="1">
      <alignment wrapText="1"/>
    </xf>
    <xf numFmtId="1" fontId="38" fillId="0" borderId="0" xfId="0" applyNumberFormat="1" applyFont="1" applyAlignment="1">
      <alignment wrapText="1"/>
    </xf>
    <xf numFmtId="1" fontId="38" fillId="0" borderId="1" xfId="8" applyNumberFormat="1" applyFont="1" applyFill="1" applyBorder="1" applyAlignment="1">
      <alignment horizontal="right" wrapText="1"/>
    </xf>
    <xf numFmtId="1" fontId="45" fillId="0" borderId="1" xfId="8" applyNumberFormat="1" applyFont="1" applyFill="1" applyBorder="1" applyAlignment="1">
      <alignment horizontal="right" wrapText="1"/>
    </xf>
    <xf numFmtId="1" fontId="45" fillId="0" borderId="1" xfId="2" applyNumberFormat="1" applyFont="1" applyFill="1" applyBorder="1" applyAlignment="1">
      <alignment horizontal="right" wrapText="1"/>
    </xf>
    <xf numFmtId="1" fontId="0" fillId="0" borderId="0" xfId="0" quotePrefix="1" applyNumberFormat="1"/>
    <xf numFmtId="1" fontId="45" fillId="0" borderId="0" xfId="0" applyNumberFormat="1" applyFont="1" applyAlignment="1">
      <alignment wrapText="1"/>
    </xf>
    <xf numFmtId="1" fontId="45" fillId="0" borderId="0" xfId="0" quotePrefix="1" applyNumberFormat="1" applyFont="1"/>
    <xf numFmtId="1" fontId="35" fillId="0" borderId="0" xfId="0" applyNumberFormat="1" applyFont="1" applyAlignment="1">
      <alignment wrapText="1"/>
    </xf>
    <xf numFmtId="1" fontId="37" fillId="2" borderId="0" xfId="0" applyNumberFormat="1" applyFont="1" applyFill="1" applyBorder="1" applyAlignment="1">
      <alignment wrapText="1"/>
    </xf>
    <xf numFmtId="1" fontId="38" fillId="2" borderId="0" xfId="0" applyNumberFormat="1" applyFont="1" applyFill="1" applyBorder="1" applyAlignment="1">
      <alignment wrapText="1"/>
    </xf>
    <xf numFmtId="1" fontId="38" fillId="2" borderId="0" xfId="0" applyNumberFormat="1" applyFont="1" applyFill="1" applyAlignment="1">
      <alignment wrapText="1"/>
    </xf>
    <xf numFmtId="0" fontId="0" fillId="0" borderId="0" xfId="0" applyFill="1"/>
    <xf numFmtId="0" fontId="45" fillId="0" borderId="1" xfId="2" applyNumberFormat="1" applyFont="1" applyFill="1" applyBorder="1" applyAlignment="1">
      <alignment horizontal="right" wrapText="1"/>
    </xf>
    <xf numFmtId="0" fontId="35" fillId="0" borderId="1" xfId="2" applyNumberFormat="1" applyFont="1" applyFill="1" applyBorder="1" applyAlignment="1">
      <alignment horizontal="right" wrapText="1"/>
    </xf>
    <xf numFmtId="1" fontId="39" fillId="0" borderId="0" xfId="7" applyNumberFormat="1" applyFont="1" applyFill="1" applyBorder="1" applyAlignment="1" applyProtection="1"/>
    <xf numFmtId="0" fontId="35" fillId="0" borderId="0" xfId="0" applyFont="1" applyFill="1"/>
    <xf numFmtId="0" fontId="35" fillId="0" borderId="0" xfId="0" applyFont="1" applyFill="1" applyBorder="1" applyAlignment="1">
      <alignment wrapText="1"/>
    </xf>
    <xf numFmtId="0" fontId="54" fillId="0" borderId="0" xfId="0" applyFont="1"/>
    <xf numFmtId="0" fontId="54" fillId="2" borderId="0" xfId="0" applyFont="1" applyFill="1"/>
    <xf numFmtId="1" fontId="45" fillId="0" borderId="0" xfId="0" applyNumberFormat="1" applyFont="1" applyBorder="1"/>
    <xf numFmtId="0" fontId="44" fillId="0" borderId="0" xfId="0" applyFont="1" applyFill="1" applyBorder="1" applyAlignment="1">
      <alignment wrapText="1"/>
    </xf>
    <xf numFmtId="1" fontId="55" fillId="0" borderId="0" xfId="0" applyNumberFormat="1" applyFont="1" applyFill="1"/>
    <xf numFmtId="1" fontId="55" fillId="0" borderId="0" xfId="0" applyNumberFormat="1" applyFont="1" applyFill="1" applyBorder="1" applyAlignment="1">
      <alignment wrapText="1"/>
    </xf>
    <xf numFmtId="1" fontId="56" fillId="0" borderId="0" xfId="7" applyNumberFormat="1" applyFont="1" applyFill="1" applyBorder="1" applyAlignment="1" applyProtection="1"/>
    <xf numFmtId="0" fontId="54" fillId="0" borderId="0" xfId="0" applyFont="1" applyFill="1"/>
    <xf numFmtId="0" fontId="57" fillId="0" borderId="0" xfId="0" applyFont="1"/>
    <xf numFmtId="0" fontId="58" fillId="0" borderId="0" xfId="0" applyFont="1" applyFill="1"/>
    <xf numFmtId="0" fontId="58" fillId="0" borderId="0" xfId="0" applyFont="1"/>
    <xf numFmtId="1" fontId="45" fillId="0" borderId="0" xfId="0" applyNumberFormat="1" applyFont="1" applyFill="1" applyBorder="1"/>
    <xf numFmtId="0" fontId="45" fillId="0" borderId="0" xfId="0" applyFont="1" applyFill="1"/>
    <xf numFmtId="0" fontId="35" fillId="0" borderId="0" xfId="0" applyFont="1" applyFill="1" applyBorder="1"/>
    <xf numFmtId="0" fontId="45" fillId="0" borderId="7" xfId="2" applyFont="1" applyFill="1" applyBorder="1" applyAlignment="1">
      <alignment horizontal="right" wrapText="1"/>
    </xf>
    <xf numFmtId="0" fontId="45" fillId="0" borderId="7" xfId="2" applyNumberFormat="1" applyFont="1" applyFill="1" applyBorder="1" applyAlignment="1">
      <alignment horizontal="right" wrapText="1"/>
    </xf>
    <xf numFmtId="0" fontId="37" fillId="0" borderId="0" xfId="0" applyFont="1" applyFill="1" applyBorder="1" applyAlignment="1">
      <alignment wrapText="1"/>
    </xf>
    <xf numFmtId="0" fontId="37" fillId="0" borderId="0" xfId="0" applyFont="1" applyFill="1"/>
    <xf numFmtId="1" fontId="53" fillId="0" borderId="0" xfId="7" applyNumberFormat="1" applyFont="1" applyFill="1" applyBorder="1" applyAlignment="1" applyProtection="1"/>
    <xf numFmtId="0" fontId="0" fillId="0" borderId="0" xfId="0" applyNumberFormat="1" applyBorder="1"/>
    <xf numFmtId="0" fontId="45" fillId="0" borderId="8" xfId="2" applyFont="1" applyFill="1" applyBorder="1" applyAlignment="1">
      <alignment horizontal="right" wrapText="1"/>
    </xf>
    <xf numFmtId="0" fontId="45" fillId="0" borderId="5" xfId="2" applyFont="1" applyFill="1" applyBorder="1" applyAlignment="1">
      <alignment horizontal="right" wrapText="1"/>
    </xf>
    <xf numFmtId="0" fontId="45" fillId="0" borderId="0" xfId="2" applyFont="1" applyFill="1" applyBorder="1" applyAlignment="1">
      <alignment horizontal="right" wrapText="1"/>
    </xf>
    <xf numFmtId="0" fontId="37" fillId="0" borderId="0" xfId="2" applyFont="1" applyFill="1" applyBorder="1" applyAlignment="1">
      <alignment horizontal="right" wrapText="1"/>
    </xf>
    <xf numFmtId="1" fontId="45" fillId="0" borderId="0" xfId="2" applyNumberFormat="1" applyFont="1" applyFill="1" applyBorder="1" applyAlignment="1">
      <alignment horizontal="right" wrapText="1"/>
    </xf>
    <xf numFmtId="1" fontId="37" fillId="0" borderId="0" xfId="2" applyNumberFormat="1" applyFont="1" applyFill="1" applyBorder="1" applyAlignment="1">
      <alignment horizontal="right" wrapText="1"/>
    </xf>
    <xf numFmtId="1" fontId="45" fillId="0" borderId="9" xfId="2" applyNumberFormat="1" applyFont="1" applyFill="1" applyBorder="1" applyAlignment="1">
      <alignment horizontal="right" wrapText="1"/>
    </xf>
    <xf numFmtId="1" fontId="45" fillId="0" borderId="8" xfId="2" applyNumberFormat="1" applyFont="1" applyFill="1" applyBorder="1" applyAlignment="1">
      <alignment horizontal="right" wrapText="1"/>
    </xf>
    <xf numFmtId="1" fontId="0" fillId="0" borderId="0" xfId="0" applyNumberFormat="1" applyFill="1"/>
    <xf numFmtId="0" fontId="35" fillId="0" borderId="0" xfId="0" applyNumberFormat="1" applyFont="1" applyBorder="1"/>
    <xf numFmtId="0" fontId="35" fillId="0" borderId="0" xfId="0" applyFont="1" applyBorder="1"/>
    <xf numFmtId="1" fontId="45" fillId="0" borderId="0" xfId="0" applyNumberFormat="1" applyFont="1" applyFill="1"/>
    <xf numFmtId="0" fontId="59" fillId="0" borderId="0" xfId="0" applyFont="1"/>
    <xf numFmtId="0" fontId="59" fillId="0" borderId="0" xfId="0" applyFont="1" applyFill="1"/>
    <xf numFmtId="0" fontId="59" fillId="0" borderId="0" xfId="0" applyFont="1" applyAlignment="1">
      <alignment wrapText="1"/>
    </xf>
    <xf numFmtId="0" fontId="59" fillId="0" borderId="0" xfId="0" applyFont="1" applyBorder="1"/>
    <xf numFmtId="0" fontId="59" fillId="0" borderId="0" xfId="0" applyNumberFormat="1" applyFont="1"/>
    <xf numFmtId="1" fontId="59" fillId="0" borderId="0" xfId="0" applyNumberFormat="1" applyFont="1"/>
    <xf numFmtId="0" fontId="59" fillId="2" borderId="2" xfId="0" applyFont="1" applyFill="1" applyBorder="1" applyAlignment="1">
      <alignment wrapText="1"/>
    </xf>
    <xf numFmtId="1" fontId="59" fillId="0" borderId="2" xfId="0" applyNumberFormat="1" applyFont="1" applyFill="1" applyBorder="1" applyAlignment="1">
      <alignment wrapText="1"/>
    </xf>
    <xf numFmtId="0" fontId="60" fillId="0" borderId="0" xfId="0" applyFont="1" applyFill="1" applyAlignment="1">
      <alignment wrapText="1"/>
    </xf>
    <xf numFmtId="0" fontId="61" fillId="2" borderId="2" xfId="0" applyFont="1" applyFill="1" applyBorder="1" applyAlignment="1">
      <alignment wrapText="1"/>
    </xf>
    <xf numFmtId="0" fontId="59" fillId="2" borderId="0" xfId="0" applyFont="1" applyFill="1" applyBorder="1" applyAlignment="1">
      <alignment wrapText="1"/>
    </xf>
    <xf numFmtId="0" fontId="61" fillId="0" borderId="0" xfId="0" applyFont="1"/>
    <xf numFmtId="0" fontId="61" fillId="2" borderId="0" xfId="0" applyFont="1" applyFill="1" applyBorder="1" applyAlignment="1">
      <alignment wrapText="1"/>
    </xf>
    <xf numFmtId="0" fontId="60" fillId="0" borderId="1" xfId="2" applyNumberFormat="1" applyFont="1" applyFill="1" applyBorder="1" applyAlignment="1">
      <alignment horizontal="right" wrapText="1"/>
    </xf>
    <xf numFmtId="0" fontId="60" fillId="0" borderId="1" xfId="2" applyFont="1" applyFill="1" applyBorder="1" applyAlignment="1">
      <alignment horizontal="right" wrapText="1"/>
    </xf>
    <xf numFmtId="0" fontId="59" fillId="0" borderId="1" xfId="2" applyFont="1" applyFill="1" applyBorder="1" applyAlignment="1">
      <alignment horizontal="right" wrapText="1"/>
    </xf>
    <xf numFmtId="1" fontId="61" fillId="0" borderId="1" xfId="4" applyNumberFormat="1" applyFont="1" applyFill="1" applyBorder="1" applyAlignment="1">
      <alignment horizontal="right" wrapText="1"/>
    </xf>
    <xf numFmtId="0" fontId="60" fillId="0" borderId="8" xfId="2" applyFont="1" applyFill="1" applyBorder="1" applyAlignment="1">
      <alignment horizontal="right" wrapText="1"/>
    </xf>
    <xf numFmtId="0" fontId="59" fillId="0" borderId="0" xfId="0" applyNumberFormat="1" applyFont="1" applyBorder="1"/>
    <xf numFmtId="0" fontId="60" fillId="0" borderId="0" xfId="0" applyFont="1" applyAlignment="1">
      <alignment wrapText="1"/>
    </xf>
    <xf numFmtId="0" fontId="60" fillId="0" borderId="0" xfId="0" applyFont="1"/>
    <xf numFmtId="1" fontId="59" fillId="2" borderId="0" xfId="0" applyNumberFormat="1" applyFont="1" applyFill="1" applyBorder="1" applyAlignment="1">
      <alignment wrapText="1"/>
    </xf>
    <xf numFmtId="0" fontId="62" fillId="0" borderId="0" xfId="0" applyFont="1" applyFill="1"/>
    <xf numFmtId="0" fontId="62" fillId="0" borderId="0" xfId="0" applyFont="1"/>
    <xf numFmtId="0" fontId="60" fillId="0" borderId="0" xfId="0" applyFont="1" applyFill="1" applyBorder="1" applyAlignment="1">
      <alignment wrapText="1"/>
    </xf>
    <xf numFmtId="0" fontId="60" fillId="0" borderId="0" xfId="0" applyFont="1" applyFill="1"/>
    <xf numFmtId="1" fontId="60" fillId="0" borderId="0" xfId="7" applyNumberFormat="1" applyFont="1" applyFill="1" applyBorder="1" applyAlignment="1" applyProtection="1"/>
    <xf numFmtId="1" fontId="62" fillId="0" borderId="0" xfId="7" applyNumberFormat="1" applyFont="1" applyFill="1" applyBorder="1" applyAlignment="1" applyProtection="1"/>
    <xf numFmtId="0" fontId="59" fillId="2" borderId="0" xfId="0" applyFont="1" applyFill="1"/>
    <xf numFmtId="1" fontId="59" fillId="0" borderId="0" xfId="0" applyNumberFormat="1" applyFont="1" applyAlignment="1">
      <alignment wrapText="1"/>
    </xf>
    <xf numFmtId="1" fontId="61" fillId="0" borderId="0" xfId="0" applyNumberFormat="1" applyFont="1"/>
    <xf numFmtId="1" fontId="60" fillId="0" borderId="0" xfId="0" applyNumberFormat="1" applyFont="1" applyAlignment="1">
      <alignment wrapText="1"/>
    </xf>
    <xf numFmtId="1" fontId="60" fillId="0" borderId="1" xfId="2" applyNumberFormat="1" applyFont="1" applyFill="1" applyBorder="1" applyAlignment="1">
      <alignment horizontal="right" wrapText="1"/>
    </xf>
    <xf numFmtId="1" fontId="60" fillId="0" borderId="0" xfId="0" applyNumberFormat="1" applyFont="1" applyFill="1"/>
    <xf numFmtId="1" fontId="59" fillId="0" borderId="0" xfId="0" applyNumberFormat="1" applyFont="1" applyFill="1"/>
    <xf numFmtId="1" fontId="60" fillId="0" borderId="0" xfId="0" applyNumberFormat="1" applyFont="1" applyFill="1" applyBorder="1"/>
    <xf numFmtId="1" fontId="59" fillId="0" borderId="1" xfId="2" applyNumberFormat="1" applyFont="1" applyFill="1" applyBorder="1" applyAlignment="1">
      <alignment horizontal="right" wrapText="1"/>
    </xf>
    <xf numFmtId="0" fontId="63" fillId="0" borderId="0" xfId="0" applyFont="1" applyFill="1"/>
    <xf numFmtId="1" fontId="63" fillId="0" borderId="0" xfId="0" applyNumberFormat="1" applyFont="1" applyFill="1"/>
    <xf numFmtId="0" fontId="63" fillId="0" borderId="0" xfId="0" applyNumberFormat="1" applyFont="1" applyBorder="1"/>
    <xf numFmtId="169" fontId="59" fillId="0" borderId="0" xfId="0" applyNumberFormat="1" applyFont="1" applyFill="1"/>
    <xf numFmtId="0" fontId="64" fillId="0" borderId="0" xfId="0" applyFont="1"/>
    <xf numFmtId="2" fontId="59" fillId="0" borderId="0" xfId="0" applyNumberFormat="1" applyFont="1" applyFill="1"/>
    <xf numFmtId="170" fontId="59" fillId="0" borderId="0" xfId="0" applyNumberFormat="1" applyFont="1" applyFill="1"/>
    <xf numFmtId="170" fontId="59" fillId="0" borderId="0" xfId="0" applyNumberFormat="1" applyFont="1"/>
    <xf numFmtId="171" fontId="59" fillId="0" borderId="0" xfId="0" applyNumberFormat="1" applyFont="1"/>
    <xf numFmtId="166" fontId="59" fillId="0" borderId="0" xfId="0" applyNumberFormat="1" applyFont="1"/>
    <xf numFmtId="172" fontId="59" fillId="0" borderId="1" xfId="2" applyNumberFormat="1" applyFont="1" applyFill="1" applyBorder="1" applyAlignment="1">
      <alignment horizontal="right" wrapText="1"/>
    </xf>
    <xf numFmtId="166" fontId="59" fillId="0" borderId="0" xfId="0" applyNumberFormat="1" applyFont="1" applyFill="1"/>
    <xf numFmtId="172" fontId="59" fillId="0" borderId="0" xfId="0" applyNumberFormat="1" applyFont="1"/>
    <xf numFmtId="172" fontId="59" fillId="0" borderId="0" xfId="0" applyNumberFormat="1" applyFont="1" applyFill="1"/>
    <xf numFmtId="166" fontId="59" fillId="0" borderId="1" xfId="2" applyNumberFormat="1" applyFont="1" applyFill="1" applyBorder="1" applyAlignment="1">
      <alignment horizontal="right" wrapText="1"/>
    </xf>
    <xf numFmtId="1" fontId="59" fillId="0" borderId="8" xfId="2" applyNumberFormat="1" applyFont="1" applyFill="1" applyBorder="1" applyAlignment="1">
      <alignment horizontal="right" wrapText="1"/>
    </xf>
    <xf numFmtId="0" fontId="0" fillId="0" borderId="0" xfId="0" applyAlignment="1">
      <alignment vertical="center" wrapText="1"/>
    </xf>
    <xf numFmtId="0" fontId="35" fillId="0" borderId="0" xfId="1"/>
    <xf numFmtId="3" fontId="0" fillId="0" borderId="0" xfId="0" applyNumberFormat="1" applyAlignment="1">
      <alignment vertical="center" wrapText="1"/>
    </xf>
    <xf numFmtId="3" fontId="59" fillId="0" borderId="0" xfId="0" applyNumberFormat="1" applyFont="1" applyFill="1"/>
    <xf numFmtId="0" fontId="35" fillId="0" borderId="0" xfId="0" applyFont="1" applyAlignment="1">
      <alignment vertical="center" wrapText="1"/>
    </xf>
    <xf numFmtId="0" fontId="63" fillId="0" borderId="0" xfId="0" applyFont="1"/>
    <xf numFmtId="0" fontId="59" fillId="0" borderId="0" xfId="0" applyFont="1" applyFill="1" applyAlignment="1">
      <alignment wrapText="1"/>
    </xf>
    <xf numFmtId="1" fontId="60" fillId="0" borderId="0" xfId="0" applyNumberFormat="1" applyFont="1" applyFill="1" applyAlignment="1">
      <alignment wrapText="1"/>
    </xf>
    <xf numFmtId="0" fontId="65" fillId="0" borderId="0" xfId="0" applyFont="1" applyAlignment="1">
      <alignment vertical="center" wrapText="1"/>
    </xf>
    <xf numFmtId="3" fontId="65" fillId="0" borderId="0" xfId="0" applyNumberFormat="1" applyFont="1" applyAlignment="1">
      <alignment vertical="center" wrapText="1"/>
    </xf>
    <xf numFmtId="0" fontId="63" fillId="0" borderId="0" xfId="0" applyFont="1" applyFill="1" applyAlignment="1">
      <alignment wrapText="1"/>
    </xf>
    <xf numFmtId="0" fontId="21" fillId="0" borderId="0" xfId="32" applyAlignment="1">
      <alignment vertical="center" wrapText="1"/>
    </xf>
    <xf numFmtId="0" fontId="21" fillId="0" borderId="0" xfId="32" applyAlignment="1">
      <alignment vertical="center" wrapText="1"/>
    </xf>
    <xf numFmtId="0" fontId="21" fillId="0" borderId="0" xfId="32" applyAlignment="1">
      <alignment vertical="center" wrapText="1"/>
    </xf>
    <xf numFmtId="0" fontId="21" fillId="0" borderId="0" xfId="32" applyAlignment="1">
      <alignment vertical="center" wrapText="1"/>
    </xf>
    <xf numFmtId="0" fontId="20" fillId="0" borderId="0" xfId="34" applyAlignment="1">
      <alignment vertical="center" wrapText="1"/>
    </xf>
    <xf numFmtId="3" fontId="59" fillId="0" borderId="0" xfId="0" applyNumberFormat="1" applyFont="1" applyFill="1" applyAlignment="1">
      <alignment wrapText="1"/>
    </xf>
    <xf numFmtId="0" fontId="0" fillId="0" borderId="0" xfId="0" applyFont="1" applyAlignment="1">
      <alignment vertical="center" wrapText="1"/>
    </xf>
    <xf numFmtId="0" fontId="14" fillId="0" borderId="0" xfId="46" applyAlignment="1">
      <alignment vertical="center" wrapText="1"/>
    </xf>
    <xf numFmtId="3" fontId="14" fillId="0" borderId="0" xfId="46" applyNumberFormat="1" applyAlignment="1">
      <alignment vertical="center" wrapText="1"/>
    </xf>
    <xf numFmtId="0" fontId="14" fillId="0" borderId="0" xfId="46" applyAlignment="1">
      <alignment vertical="center" wrapText="1"/>
    </xf>
    <xf numFmtId="3" fontId="14" fillId="0" borderId="0" xfId="46" applyNumberFormat="1" applyAlignment="1">
      <alignment vertical="center" wrapText="1"/>
    </xf>
    <xf numFmtId="0" fontId="14" fillId="0" borderId="0" xfId="46" applyAlignment="1">
      <alignment vertical="center" wrapText="1"/>
    </xf>
    <xf numFmtId="3" fontId="14" fillId="0" borderId="0" xfId="46" applyNumberFormat="1" applyAlignment="1">
      <alignment vertical="center" wrapText="1"/>
    </xf>
    <xf numFmtId="0" fontId="14" fillId="0" borderId="0" xfId="46" applyAlignment="1">
      <alignment vertical="center" wrapText="1"/>
    </xf>
    <xf numFmtId="3" fontId="14" fillId="0" borderId="0" xfId="46" applyNumberFormat="1" applyAlignment="1">
      <alignment vertical="center" wrapText="1"/>
    </xf>
    <xf numFmtId="0" fontId="66" fillId="0" borderId="0" xfId="0" applyFont="1" applyFill="1" applyAlignment="1">
      <alignment wrapText="1"/>
    </xf>
    <xf numFmtId="0" fontId="6" fillId="0" borderId="0" xfId="62" applyAlignment="1">
      <alignment vertical="center" wrapText="1"/>
    </xf>
    <xf numFmtId="3" fontId="6" fillId="0" borderId="0" xfId="62" applyNumberFormat="1" applyAlignment="1">
      <alignment vertical="center" wrapText="1"/>
    </xf>
    <xf numFmtId="1" fontId="59" fillId="0" borderId="0" xfId="46" applyNumberFormat="1" applyFont="1" applyAlignment="1">
      <alignment vertical="center" wrapText="1"/>
    </xf>
    <xf numFmtId="1" fontId="67" fillId="0" borderId="0" xfId="0" applyNumberFormat="1" applyFont="1" applyAlignment="1">
      <alignment vertical="center" wrapText="1"/>
    </xf>
    <xf numFmtId="1" fontId="35" fillId="0" borderId="0" xfId="0" applyNumberFormat="1" applyFont="1" applyAlignment="1">
      <alignment vertical="center" wrapText="1"/>
    </xf>
    <xf numFmtId="1" fontId="0" fillId="0" borderId="0" xfId="0" applyNumberFormat="1" applyAlignment="1">
      <alignment vertical="center" wrapText="1"/>
    </xf>
    <xf numFmtId="0" fontId="5" fillId="0" borderId="0" xfId="64" applyAlignment="1">
      <alignment vertical="center" wrapText="1"/>
    </xf>
    <xf numFmtId="3" fontId="5" fillId="0" borderId="0" xfId="64" applyNumberFormat="1" applyAlignment="1">
      <alignment vertical="center" wrapText="1"/>
    </xf>
    <xf numFmtId="0" fontId="4" fillId="0" borderId="0" xfId="66" applyAlignment="1">
      <alignment vertical="center" wrapText="1"/>
    </xf>
    <xf numFmtId="0" fontId="5" fillId="0" borderId="0" xfId="64" applyFill="1" applyAlignment="1">
      <alignment vertical="center" wrapText="1"/>
    </xf>
    <xf numFmtId="1" fontId="61" fillId="0" borderId="0" xfId="0" applyNumberFormat="1" applyFont="1" applyFill="1" applyBorder="1" applyAlignment="1">
      <alignment wrapText="1"/>
    </xf>
    <xf numFmtId="0" fontId="3" fillId="0" borderId="0" xfId="68" applyAlignment="1">
      <alignment vertical="center" wrapText="1"/>
    </xf>
    <xf numFmtId="0" fontId="59" fillId="2" borderId="0" xfId="0" applyFont="1" applyFill="1" applyAlignment="1">
      <alignment wrapText="1"/>
    </xf>
    <xf numFmtId="0" fontId="61" fillId="2" borderId="0" xfId="0" applyFont="1" applyFill="1" applyAlignment="1">
      <alignment wrapText="1"/>
    </xf>
    <xf numFmtId="1" fontId="59" fillId="0" borderId="0" xfId="0" applyNumberFormat="1" applyFont="1" applyFill="1" applyAlignment="1">
      <alignment wrapText="1"/>
    </xf>
    <xf numFmtId="1" fontId="3" fillId="0" borderId="0" xfId="68" applyNumberFormat="1" applyAlignment="1">
      <alignment vertical="center" wrapText="1"/>
    </xf>
    <xf numFmtId="1" fontId="57" fillId="0" borderId="1" xfId="4" applyNumberFormat="1" applyFont="1" applyFill="1" applyBorder="1" applyAlignment="1">
      <alignment horizontal="right" wrapText="1"/>
    </xf>
    <xf numFmtId="1" fontId="37" fillId="0" borderId="1" xfId="6" applyNumberFormat="1" applyFont="1" applyFill="1" applyBorder="1" applyAlignment="1">
      <alignment horizontal="right" wrapText="1"/>
    </xf>
    <xf numFmtId="1" fontId="37" fillId="0" borderId="1" xfId="5" applyNumberFormat="1" applyFont="1" applyFill="1" applyBorder="1" applyAlignment="1">
      <alignment horizontal="right" wrapText="1"/>
    </xf>
    <xf numFmtId="1" fontId="42" fillId="0" borderId="1" xfId="4" applyNumberFormat="1" applyFont="1" applyFill="1" applyBorder="1" applyAlignment="1">
      <alignment horizontal="right" wrapText="1"/>
    </xf>
    <xf numFmtId="1" fontId="42" fillId="0" borderId="1" xfId="3" applyNumberFormat="1" applyFont="1" applyFill="1" applyBorder="1" applyAlignment="1">
      <alignment horizontal="right" wrapText="1"/>
    </xf>
    <xf numFmtId="1" fontId="59" fillId="0" borderId="0" xfId="0" applyNumberFormat="1" applyFont="1" applyFill="1" applyBorder="1" applyAlignment="1">
      <alignment wrapText="1"/>
    </xf>
    <xf numFmtId="0" fontId="1" fillId="0" borderId="0" xfId="71" applyAlignment="1">
      <alignment vertical="center" wrapText="1"/>
    </xf>
    <xf numFmtId="3" fontId="1" fillId="0" borderId="0" xfId="71" applyNumberFormat="1" applyAlignment="1">
      <alignment vertical="center" wrapText="1"/>
    </xf>
    <xf numFmtId="0" fontId="1" fillId="0" borderId="0" xfId="71" applyAlignment="1">
      <alignment vertical="center" wrapText="1"/>
    </xf>
    <xf numFmtId="3" fontId="1" fillId="0" borderId="0" xfId="71" applyNumberFormat="1" applyAlignment="1">
      <alignment vertical="center" wrapText="1"/>
    </xf>
  </cellXfs>
  <cellStyles count="72">
    <cellStyle name="Comma 10" xfId="29" xr:uid="{00000000-0005-0000-0000-000001000000}"/>
    <cellStyle name="Comma 11" xfId="31" xr:uid="{00000000-0005-0000-0000-000002000000}"/>
    <cellStyle name="Comma 12" xfId="33" xr:uid="{00000000-0005-0000-0000-000003000000}"/>
    <cellStyle name="Comma 13" xfId="35" xr:uid="{00000000-0005-0000-0000-000004000000}"/>
    <cellStyle name="Comma 14" xfId="37" xr:uid="{00000000-0005-0000-0000-000005000000}"/>
    <cellStyle name="Comma 15" xfId="39" xr:uid="{00000000-0005-0000-0000-000006000000}"/>
    <cellStyle name="Comma 16" xfId="41" xr:uid="{00000000-0005-0000-0000-000007000000}"/>
    <cellStyle name="Comma 17" xfId="43" xr:uid="{00000000-0005-0000-0000-000008000000}"/>
    <cellStyle name="Comma 18" xfId="45" xr:uid="{00000000-0005-0000-0000-000009000000}"/>
    <cellStyle name="Comma 19" xfId="47" xr:uid="{00000000-0005-0000-0000-00000A000000}"/>
    <cellStyle name="Comma 2" xfId="13" xr:uid="{00000000-0005-0000-0000-00000B000000}"/>
    <cellStyle name="Comma 20" xfId="49" xr:uid="{00000000-0005-0000-0000-00000C000000}"/>
    <cellStyle name="Comma 21" xfId="51" xr:uid="{00000000-0005-0000-0000-00000D000000}"/>
    <cellStyle name="Comma 22" xfId="53" xr:uid="{00000000-0005-0000-0000-00000E000000}"/>
    <cellStyle name="Comma 23" xfId="55" xr:uid="{00000000-0005-0000-0000-00000F000000}"/>
    <cellStyle name="Comma 24" xfId="57" xr:uid="{00000000-0005-0000-0000-000010000000}"/>
    <cellStyle name="Comma 25" xfId="59" xr:uid="{00000000-0005-0000-0000-000011000000}"/>
    <cellStyle name="Comma 26" xfId="61" xr:uid="{0FE2CBC8-27BB-492A-8604-DEDF791A99D4}"/>
    <cellStyle name="Comma 27" xfId="63" xr:uid="{18CEDDFC-690D-4BDE-9BBA-DF738E3D4696}"/>
    <cellStyle name="Comma 28" xfId="65" xr:uid="{27DC3F1F-5DB8-45BE-9350-F37D02667A49}"/>
    <cellStyle name="Comma 29" xfId="67" xr:uid="{9B26182D-4516-47DE-B82C-723E4E799E91}"/>
    <cellStyle name="Comma 3" xfId="15" xr:uid="{00000000-0005-0000-0000-000012000000}"/>
    <cellStyle name="Comma 30" xfId="69" xr:uid="{E960E79C-6016-4E7E-AA6D-D763064D75D8}"/>
    <cellStyle name="Comma 4" xfId="17" xr:uid="{00000000-0005-0000-0000-000013000000}"/>
    <cellStyle name="Comma 5" xfId="19" xr:uid="{00000000-0005-0000-0000-000014000000}"/>
    <cellStyle name="Comma 6" xfId="21" xr:uid="{00000000-0005-0000-0000-000015000000}"/>
    <cellStyle name="Comma 7" xfId="23" xr:uid="{00000000-0005-0000-0000-000016000000}"/>
    <cellStyle name="Comma 8" xfId="25" xr:uid="{00000000-0005-0000-0000-000017000000}"/>
    <cellStyle name="Comma 9" xfId="27" xr:uid="{00000000-0005-0000-0000-000018000000}"/>
    <cellStyle name="Normal" xfId="0" builtinId="0"/>
    <cellStyle name="Normal 10" xfId="20" xr:uid="{00000000-0005-0000-0000-00001C000000}"/>
    <cellStyle name="Normal 11" xfId="22" xr:uid="{00000000-0005-0000-0000-00001D000000}"/>
    <cellStyle name="Normal 12" xfId="24" xr:uid="{00000000-0005-0000-0000-00001E000000}"/>
    <cellStyle name="Normal 13" xfId="26" xr:uid="{00000000-0005-0000-0000-00001F000000}"/>
    <cellStyle name="Normal 14" xfId="28" xr:uid="{00000000-0005-0000-0000-000020000000}"/>
    <cellStyle name="Normal 15" xfId="30" xr:uid="{00000000-0005-0000-0000-000021000000}"/>
    <cellStyle name="Normal 16" xfId="32" xr:uid="{00000000-0005-0000-0000-000022000000}"/>
    <cellStyle name="Normal 17" xfId="34" xr:uid="{00000000-0005-0000-0000-000023000000}"/>
    <cellStyle name="Normal 18" xfId="36" xr:uid="{00000000-0005-0000-0000-000024000000}"/>
    <cellStyle name="Normal 19" xfId="38" xr:uid="{00000000-0005-0000-0000-000025000000}"/>
    <cellStyle name="Normal 2" xfId="1" xr:uid="{00000000-0005-0000-0000-000026000000}"/>
    <cellStyle name="Normal 20" xfId="40" xr:uid="{00000000-0005-0000-0000-000027000000}"/>
    <cellStyle name="Normal 21" xfId="42" xr:uid="{00000000-0005-0000-0000-000028000000}"/>
    <cellStyle name="Normal 22" xfId="44" xr:uid="{00000000-0005-0000-0000-000029000000}"/>
    <cellStyle name="Normal 23" xfId="46" xr:uid="{00000000-0005-0000-0000-00002A000000}"/>
    <cellStyle name="Normal 24" xfId="48" xr:uid="{00000000-0005-0000-0000-00002B000000}"/>
    <cellStyle name="Normal 25" xfId="50" xr:uid="{00000000-0005-0000-0000-00002C000000}"/>
    <cellStyle name="Normal 26" xfId="52" xr:uid="{00000000-0005-0000-0000-00002D000000}"/>
    <cellStyle name="Normal 27" xfId="54" xr:uid="{00000000-0005-0000-0000-00002E000000}"/>
    <cellStyle name="Normal 28" xfId="56" xr:uid="{00000000-0005-0000-0000-00002F000000}"/>
    <cellStyle name="Normal 29" xfId="58" xr:uid="{00000000-0005-0000-0000-000030000000}"/>
    <cellStyle name="Normal 3" xfId="9" xr:uid="{00000000-0005-0000-0000-000031000000}"/>
    <cellStyle name="Normal 30" xfId="60" xr:uid="{80B550AA-1A28-4BF5-9664-AB950A5D3A94}"/>
    <cellStyle name="Normal 31" xfId="62" xr:uid="{F040F362-EF3F-4428-990A-2B0E4ECF9372}"/>
    <cellStyle name="Normal 32" xfId="64" xr:uid="{0AE8575A-75B2-4187-9AC1-E6270F70EB6C}"/>
    <cellStyle name="Normal 33" xfId="66" xr:uid="{420901EF-5B27-4604-8B45-FC19B074C15B}"/>
    <cellStyle name="Normal 34" xfId="68" xr:uid="{A715F596-25CF-4F2C-9DFF-F1B91EC5662E}"/>
    <cellStyle name="Normal 35" xfId="70" xr:uid="{2BDBB3B2-8A86-497C-9DDB-688F57E04C29}"/>
    <cellStyle name="Normal 36" xfId="71" xr:uid="{C88CB96B-5915-4F95-82AA-46085848CB61}"/>
    <cellStyle name="Normal 4" xfId="10" xr:uid="{00000000-0005-0000-0000-000032000000}"/>
    <cellStyle name="Normal 5" xfId="11" xr:uid="{00000000-0005-0000-0000-000033000000}"/>
    <cellStyle name="Normal 6" xfId="12" xr:uid="{00000000-0005-0000-0000-000034000000}"/>
    <cellStyle name="Normal 7" xfId="14" xr:uid="{00000000-0005-0000-0000-000035000000}"/>
    <cellStyle name="Normal 8" xfId="16" xr:uid="{00000000-0005-0000-0000-000036000000}"/>
    <cellStyle name="Normal 9" xfId="18" xr:uid="{00000000-0005-0000-0000-000037000000}"/>
    <cellStyle name="Normal_data import" xfId="2" xr:uid="{00000000-0005-0000-0000-000039000000}"/>
    <cellStyle name="Normal_data import_1" xfId="3" xr:uid="{00000000-0005-0000-0000-00003A000000}"/>
    <cellStyle name="Normal_Sheet1" xfId="4" xr:uid="{00000000-0005-0000-0000-00003B000000}"/>
    <cellStyle name="Normal_Sheet2" xfId="5" xr:uid="{00000000-0005-0000-0000-00003C000000}"/>
    <cellStyle name="Normal_Sheet3" xfId="6" xr:uid="{00000000-0005-0000-0000-00003D000000}"/>
    <cellStyle name="Normal_Tapetimes99" xfId="7" xr:uid="{00000000-0005-0000-0000-00003E000000}"/>
    <cellStyle name="Normal_Temp" xfId="8" xr:uid="{00000000-0005-0000-0000-00003F000000}"/>
  </cellStyles>
  <dxfs count="23">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indexed="12"/>
        <name val="Calibri"/>
        <family val="2"/>
        <scheme val="minor"/>
      </font>
      <fill>
        <patternFill patternType="solid">
          <fgColor indexed="64"/>
          <bgColor indexed="43"/>
        </patternFill>
      </fill>
      <alignment horizontal="general" vertical="bottom" textRotation="0" wrapText="1" indent="0" justifyLastLine="0" shrinkToFit="0" readingOrder="0"/>
    </dxf>
    <dxf>
      <font>
        <b val="0"/>
        <i val="0"/>
        <strike val="0"/>
        <condense val="0"/>
        <extend val="0"/>
        <outline val="0"/>
        <shadow val="0"/>
        <u val="none"/>
        <vertAlign val="baseline"/>
        <sz val="11"/>
        <color indexed="12"/>
        <name val="Calibri"/>
        <family val="2"/>
        <scheme val="minor"/>
      </font>
      <fill>
        <patternFill patternType="solid">
          <fgColor indexed="64"/>
          <bgColor indexed="43"/>
        </patternFill>
      </fill>
      <alignment horizontal="general" vertical="bottom" textRotation="0" wrapText="1" indent="0" justifyLastLine="0" shrinkToFit="0" readingOrder="0"/>
    </dxf>
    <dxf>
      <font>
        <b val="0"/>
        <i val="0"/>
        <strike val="0"/>
        <condense val="0"/>
        <extend val="0"/>
        <outline val="0"/>
        <shadow val="0"/>
        <u val="none"/>
        <vertAlign val="baseline"/>
        <sz val="11"/>
        <color indexed="12"/>
        <name val="Calibri"/>
        <family val="2"/>
        <scheme val="minor"/>
      </font>
      <fill>
        <patternFill patternType="solid">
          <fgColor indexed="64"/>
          <bgColor indexed="43"/>
        </patternFill>
      </fill>
      <alignment horizontal="general" vertical="bottom" textRotation="0" wrapText="1" indent="0" justifyLastLine="0" shrinkToFit="0" readingOrder="0"/>
    </dxf>
    <dxf>
      <font>
        <b val="0"/>
        <i val="0"/>
        <strike val="0"/>
        <condense val="0"/>
        <extend val="0"/>
        <outline val="0"/>
        <shadow val="0"/>
        <u val="none"/>
        <vertAlign val="baseline"/>
        <sz val="11"/>
        <color indexed="12"/>
        <name val="Calibri"/>
        <family val="2"/>
        <scheme val="minor"/>
      </font>
    </dxf>
    <dxf>
      <font>
        <b val="0"/>
        <i val="0"/>
        <strike val="0"/>
        <condense val="0"/>
        <extend val="0"/>
        <outline val="0"/>
        <shadow val="0"/>
        <u val="none"/>
        <vertAlign val="baseline"/>
        <sz val="11"/>
        <color indexed="10"/>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indexed="10"/>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indexed="12"/>
        <name val="Calibri"/>
        <family val="2"/>
        <scheme val="minor"/>
      </font>
      <numFmt numFmtId="1" formatCode="0"/>
      <fill>
        <patternFill patternType="none">
          <fgColor indexed="64"/>
          <bgColor indexed="65"/>
        </patternFill>
      </fill>
      <alignment horizontal="right" vertical="bottom" textRotation="0" wrapText="1" indent="0" justifyLastLine="0" shrinkToFit="0" readingOrder="0"/>
      <border diagonalUp="0" diagonalDown="0" outline="0">
        <left style="thin">
          <color indexed="22"/>
        </left>
        <right style="thin">
          <color indexed="22"/>
        </right>
        <top style="thin">
          <color indexed="22"/>
        </top>
        <bottom style="thin">
          <color indexed="22"/>
        </bottom>
      </border>
    </dxf>
    <dxf>
      <font>
        <b val="0"/>
        <i val="0"/>
        <strike val="0"/>
        <condense val="0"/>
        <extend val="0"/>
        <outline val="0"/>
        <shadow val="0"/>
        <u val="none"/>
        <vertAlign val="baseline"/>
        <sz val="11"/>
        <color auto="1"/>
        <name val="Calibri"/>
        <family val="2"/>
        <scheme val="minor"/>
      </font>
      <fill>
        <patternFill patternType="solid">
          <fgColor indexed="64"/>
          <bgColor indexed="43"/>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 formatCode="0"/>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99"/>
      <color rgb="FFFFCC00"/>
      <color rgb="FFE3DE1C"/>
      <color rgb="FFCCFF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90236C-091E-48DD-9D38-E4DC60805E92}" name="RawEsc" displayName="RawEsc" ref="A1:U16612" totalsRowShown="0" headerRowDxfId="22" dataDxfId="21">
  <autoFilter ref="A1:U16612" xr:uid="{6390236C-091E-48DD-9D38-E4DC60805E92}"/>
  <tableColumns count="21">
    <tableColumn id="1" xr3:uid="{7E47471D-E05C-48D3-8214-303240BA879B}" name="month" dataDxfId="20"/>
    <tableColumn id="2" xr3:uid="{1FC9DBE1-A15B-45AD-A526-0F819B9A765A}" name="day" dataDxfId="19"/>
    <tableColumn id="3" xr3:uid="{A4655D58-8471-408B-8EE1-AC60E7B4DE81}" name="mmdd" dataDxfId="18"/>
    <tableColumn id="5" xr3:uid="{D52697B2-E56F-4D2A-8E02-DF3F80EA58F6}" name="system" dataDxfId="17"/>
    <tableColumn id="6" xr3:uid="{1BE9AD04-43AC-42C5-B6B7-EA340CFFDC1C}" name="year" dataDxfId="16"/>
    <tableColumn id="7" xr3:uid="{4F006ED9-578E-4FF2-898D-0AC0770EB1F2}" name="Stamp Falls Adjusted Adults" dataDxfId="15"/>
    <tableColumn id="8" xr3:uid="{3DF2BC42-6484-4435-A043-AD27D8FE1AC9}" name="Adjusted Adults.  Includes bypass since 2004 but not Biosamples." dataDxfId="14" dataCellStyle="Normal_Sheet1">
      <calculatedColumnFormula>I2+K2</calculatedColumnFormula>
    </tableColumn>
    <tableColumn id="9" xr3:uid="{A091A629-99E0-46E2-89FC-F06932BFC6C5}" name="Weekly count" dataDxfId="13"/>
    <tableColumn id="10" xr3:uid="{331208F4-B402-45B8-8D65-B0FB3E88DFE8}" name="Adjusted net Adult up count" dataDxfId="12"/>
    <tableColumn id="11" xr3:uid="{1C25E7C9-21FE-4CD2-870F-C418E335A45B}" name="Adult Biosample mortalities" dataDxfId="11"/>
    <tableColumn id="12" xr3:uid="{C175A18A-685F-400A-A20A-2EA0E2423BA7}" name="Adult bypass (from 2004 on).  " dataDxfId="10"/>
    <tableColumn id="13" xr3:uid="{729CCEC9-AF38-42F6-B392-E662F4EEC70A}" name="Adjusted net Jack up count" dataDxfId="9"/>
    <tableColumn id="14" xr3:uid="{2FFFF8F3-1DE0-453B-9004-985C4AB4C912}" name="Jack Biosample mortalities" dataDxfId="8"/>
    <tableColumn id="15" xr3:uid="{471269E7-A6BF-4555-A823-7B14B4B1450C}" name="Jack bypass (from 2004 on)" dataDxfId="7"/>
    <tableColumn id="16" xr3:uid="{98DE85A5-8621-4D11-A3F6-961E4B991D39}" name="Adjusted Jacks.  Includes bypass since 2004 but not Biosamples." dataDxfId="6">
      <calculatedColumnFormula>L2+N2</calculatedColumnFormula>
    </tableColumn>
    <tableColumn id="17" xr3:uid="{D118E40B-B3A6-4D2D-A881-C9FA46CC239F}" name="GCL Adult Sk counter data after Stamp Falls" dataDxfId="5"/>
    <tableColumn id="18" xr3:uid="{0D89DA88-CD34-4BAB-A2C9-C0DA97F57844}" name="Stamp Falls Adult Counts" dataDxfId="4"/>
    <tableColumn id="19" xr3:uid="{22E57443-89D0-426C-8508-D592CBE395F4}" name="Stamp Falls Jack Counts" dataDxfId="3"/>
    <tableColumn id="20" xr3:uid="{54078667-1E5C-4B6F-808E-A0C6019B415E}" name="Unadjusted counts" dataDxfId="2"/>
    <tableColumn id="21" xr3:uid="{D62ADB3F-5482-49B7-AA49-710F17662D1F}" name="Adjustments" dataDxfId="1"/>
    <tableColumn id="22" xr3:uid="{EBAEF38C-26EA-49A5-BC14-534C19B72607}" name="Comment"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5000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extLst>
          <a:ext uri="{53640926-AAD7-44D8-BBD7-CCE9431645EC}">
            <a14:shadowObscured xmlns:a14="http://schemas.microsoft.com/office/drawing/2010/main" val="1"/>
          </a:ext>
        </a:extLst>
      </a:spPr>
      <a:bodyPr vertOverflow="clip" wrap="square" lIns="18288" tIns="0" rIns="0" bIns="0" upright="1"/>
      <a:lstStyle/>
    </a:spDef>
    <a:lnDef>
      <a:spPr bwMode="auto">
        <a:xfrm>
          <a:off x="0" y="0"/>
          <a:ext cx="1" cy="1"/>
        </a:xfrm>
        <a:custGeom>
          <a:avLst/>
          <a:gdLst/>
          <a:ahLst/>
          <a:cxnLst/>
          <a:rect l="0" t="0" r="0" b="0"/>
          <a:pathLst/>
        </a:custGeom>
        <a:solidFill>
          <a:srgbClr val="50000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extLst>
          <a:ext uri="{53640926-AAD7-44D8-BBD7-CCE9431645EC}">
            <a14:shadowObscured xmlns:a14="http://schemas.microsoft.com/office/drawing/2010/main" val="1"/>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indexed="12"/>
    <pageSetUpPr fitToPage="1"/>
  </sheetPr>
  <dimension ref="A1:U16612"/>
  <sheetViews>
    <sheetView tabSelected="1" zoomScale="69" zoomScaleNormal="69" workbookViewId="0">
      <pane xSplit="5" ySplit="1" topLeftCell="F20" activePane="bottomRight" state="frozen"/>
      <selection pane="topRight" activeCell="G1" sqref="G1"/>
      <selection pane="bottomLeft" activeCell="A5" sqref="A5"/>
      <selection pane="bottomRight"/>
    </sheetView>
  </sheetViews>
  <sheetFormatPr defaultColWidth="9.33203125" defaultRowHeight="14.4" x14ac:dyDescent="0.3"/>
  <cols>
    <col min="1" max="2" width="14.6640625" style="141" customWidth="1"/>
    <col min="3" max="3" width="14.6640625" style="146" customWidth="1"/>
    <col min="4" max="6" width="14.6640625" style="141" customWidth="1"/>
    <col min="7" max="7" width="14.6640625" style="146" customWidth="1"/>
    <col min="8" max="8" width="14.6640625" style="141" customWidth="1"/>
    <col min="9" max="14" width="14.6640625" style="142" customWidth="1"/>
    <col min="15" max="15" width="14.6640625" style="146" customWidth="1"/>
    <col min="16" max="21" width="14.6640625" style="141" customWidth="1"/>
    <col min="22" max="16384" width="9.33203125" style="141"/>
  </cols>
  <sheetData>
    <row r="1" spans="1:21" ht="95.4" customHeight="1" x14ac:dyDescent="0.3">
      <c r="A1" s="141" t="s">
        <v>0</v>
      </c>
      <c r="B1" s="141" t="s">
        <v>1</v>
      </c>
      <c r="C1" s="146" t="s">
        <v>2</v>
      </c>
      <c r="D1" s="141" t="s">
        <v>3</v>
      </c>
      <c r="E1" s="141" t="s">
        <v>4</v>
      </c>
      <c r="F1" s="147" t="s">
        <v>44</v>
      </c>
      <c r="G1" s="148" t="s">
        <v>47</v>
      </c>
      <c r="H1" s="143" t="s">
        <v>5</v>
      </c>
      <c r="I1" s="220" t="s">
        <v>55</v>
      </c>
      <c r="J1" s="149" t="s">
        <v>56</v>
      </c>
      <c r="K1" s="149" t="s">
        <v>46</v>
      </c>
      <c r="L1" s="220" t="s">
        <v>57</v>
      </c>
      <c r="M1" s="149" t="s">
        <v>58</v>
      </c>
      <c r="N1" s="149" t="s">
        <v>43</v>
      </c>
      <c r="O1" s="148" t="s">
        <v>48</v>
      </c>
      <c r="P1" s="150" t="s">
        <v>38</v>
      </c>
      <c r="Q1" s="150" t="s">
        <v>36</v>
      </c>
      <c r="R1" s="150" t="s">
        <v>37</v>
      </c>
      <c r="S1" s="143" t="s">
        <v>34</v>
      </c>
      <c r="T1" s="143" t="s">
        <v>33</v>
      </c>
      <c r="U1" s="143" t="s">
        <v>20</v>
      </c>
    </row>
    <row r="2" spans="1:21" x14ac:dyDescent="0.3">
      <c r="A2" s="141">
        <v>4</v>
      </c>
      <c r="B2" s="141">
        <v>26</v>
      </c>
      <c r="C2" s="146">
        <v>426</v>
      </c>
      <c r="D2" s="141" t="s">
        <v>6</v>
      </c>
      <c r="E2" s="141">
        <v>2024</v>
      </c>
      <c r="F2" s="151"/>
      <c r="G2" s="157">
        <f t="shared" ref="G2:G44" si="0">I2+K2</f>
        <v>0</v>
      </c>
      <c r="H2" s="143"/>
      <c r="I2" s="243">
        <v>0</v>
      </c>
      <c r="J2" s="200"/>
      <c r="K2" s="200"/>
      <c r="L2" s="245">
        <v>0</v>
      </c>
      <c r="M2" s="149"/>
      <c r="N2" s="149"/>
      <c r="O2" s="231">
        <f t="shared" ref="O2:O44" si="1">L2+N2</f>
        <v>0</v>
      </c>
      <c r="P2" s="153"/>
      <c r="Q2" s="153"/>
      <c r="R2" s="153"/>
      <c r="S2" s="143"/>
      <c r="T2" s="143"/>
      <c r="U2" s="143"/>
    </row>
    <row r="3" spans="1:21" x14ac:dyDescent="0.3">
      <c r="A3" s="141">
        <v>4</v>
      </c>
      <c r="B3" s="141">
        <v>27</v>
      </c>
      <c r="C3" s="146">
        <v>427</v>
      </c>
      <c r="D3" s="141" t="s">
        <v>6</v>
      </c>
      <c r="E3" s="141">
        <v>2024</v>
      </c>
      <c r="F3" s="151"/>
      <c r="G3" s="157">
        <f t="shared" si="0"/>
        <v>0</v>
      </c>
      <c r="H3" s="143"/>
      <c r="I3" s="243">
        <v>0</v>
      </c>
      <c r="J3" s="200"/>
      <c r="K3" s="200"/>
      <c r="L3" s="245">
        <v>0</v>
      </c>
      <c r="M3" s="149"/>
      <c r="N3" s="149"/>
      <c r="O3" s="231">
        <f t="shared" si="1"/>
        <v>0</v>
      </c>
      <c r="P3" s="153"/>
      <c r="Q3" s="153"/>
      <c r="R3" s="153"/>
      <c r="S3" s="143"/>
      <c r="T3" s="143"/>
      <c r="U3" s="143"/>
    </row>
    <row r="4" spans="1:21" x14ac:dyDescent="0.3">
      <c r="A4" s="141">
        <v>4</v>
      </c>
      <c r="B4" s="141">
        <v>28</v>
      </c>
      <c r="C4" s="146">
        <v>428</v>
      </c>
      <c r="D4" s="141" t="s">
        <v>6</v>
      </c>
      <c r="E4" s="141">
        <v>2024</v>
      </c>
      <c r="F4" s="151"/>
      <c r="G4" s="157">
        <f t="shared" si="0"/>
        <v>0</v>
      </c>
      <c r="H4" s="143"/>
      <c r="I4" s="243">
        <v>0</v>
      </c>
      <c r="J4" s="200"/>
      <c r="K4" s="200"/>
      <c r="L4" s="245">
        <v>0</v>
      </c>
      <c r="M4" s="149"/>
      <c r="N4" s="149"/>
      <c r="O4" s="231">
        <f t="shared" si="1"/>
        <v>0</v>
      </c>
      <c r="P4" s="153"/>
      <c r="Q4" s="153"/>
      <c r="R4" s="153"/>
      <c r="S4" s="143"/>
      <c r="T4" s="143"/>
      <c r="U4" s="143"/>
    </row>
    <row r="5" spans="1:21" x14ac:dyDescent="0.3">
      <c r="A5" s="141">
        <v>4</v>
      </c>
      <c r="B5" s="141">
        <v>29</v>
      </c>
      <c r="C5" s="146">
        <v>429</v>
      </c>
      <c r="D5" s="141" t="s">
        <v>6</v>
      </c>
      <c r="E5" s="141">
        <v>2024</v>
      </c>
      <c r="F5" s="151"/>
      <c r="G5" s="157">
        <f t="shared" si="0"/>
        <v>0</v>
      </c>
      <c r="H5" s="143"/>
      <c r="I5" s="243">
        <v>0</v>
      </c>
      <c r="J5" s="200"/>
      <c r="K5" s="200"/>
      <c r="L5" s="245">
        <v>0</v>
      </c>
      <c r="M5" s="149"/>
      <c r="N5" s="149"/>
      <c r="O5" s="231">
        <f t="shared" si="1"/>
        <v>0</v>
      </c>
      <c r="P5" s="153"/>
      <c r="Q5" s="153"/>
      <c r="R5" s="153"/>
      <c r="S5" s="143"/>
      <c r="T5" s="143"/>
      <c r="U5" s="143"/>
    </row>
    <row r="6" spans="1:21" x14ac:dyDescent="0.3">
      <c r="A6" s="141">
        <v>4</v>
      </c>
      <c r="B6" s="141">
        <v>30</v>
      </c>
      <c r="C6" s="146">
        <v>430</v>
      </c>
      <c r="D6" s="141" t="s">
        <v>6</v>
      </c>
      <c r="E6" s="141">
        <v>2024</v>
      </c>
      <c r="F6" s="151"/>
      <c r="G6" s="157">
        <f t="shared" si="0"/>
        <v>0</v>
      </c>
      <c r="H6" s="143"/>
      <c r="I6" s="243">
        <v>0</v>
      </c>
      <c r="J6" s="200"/>
      <c r="K6" s="200"/>
      <c r="L6" s="245">
        <v>0</v>
      </c>
      <c r="M6" s="149"/>
      <c r="N6" s="149"/>
      <c r="O6" s="231">
        <f t="shared" si="1"/>
        <v>0</v>
      </c>
      <c r="P6" s="153"/>
      <c r="Q6" s="153"/>
      <c r="R6" s="153"/>
      <c r="S6" s="143"/>
      <c r="T6" s="143"/>
      <c r="U6" s="143"/>
    </row>
    <row r="7" spans="1:21" x14ac:dyDescent="0.3">
      <c r="A7" s="141">
        <v>5</v>
      </c>
      <c r="B7" s="141">
        <v>1</v>
      </c>
      <c r="C7" s="146">
        <v>501</v>
      </c>
      <c r="D7" s="141" t="s">
        <v>6</v>
      </c>
      <c r="E7" s="141">
        <v>2024</v>
      </c>
      <c r="F7" s="151"/>
      <c r="G7" s="157">
        <f t="shared" si="0"/>
        <v>0</v>
      </c>
      <c r="H7" s="143"/>
      <c r="I7" s="243">
        <v>0</v>
      </c>
      <c r="J7" s="200"/>
      <c r="K7" s="200"/>
      <c r="L7" s="245">
        <v>0</v>
      </c>
      <c r="M7" s="149"/>
      <c r="N7" s="149"/>
      <c r="O7" s="231">
        <f t="shared" si="1"/>
        <v>0</v>
      </c>
      <c r="P7" s="153"/>
      <c r="Q7" s="153"/>
      <c r="R7" s="153"/>
      <c r="S7" s="143"/>
      <c r="T7" s="143"/>
      <c r="U7" s="143"/>
    </row>
    <row r="8" spans="1:21" x14ac:dyDescent="0.3">
      <c r="A8" s="141">
        <v>5</v>
      </c>
      <c r="B8" s="141">
        <v>2</v>
      </c>
      <c r="C8" s="146">
        <v>502</v>
      </c>
      <c r="D8" s="141" t="s">
        <v>6</v>
      </c>
      <c r="E8" s="141">
        <v>2024</v>
      </c>
      <c r="F8" s="151"/>
      <c r="G8" s="157">
        <f t="shared" si="0"/>
        <v>0</v>
      </c>
      <c r="H8" s="143"/>
      <c r="I8" s="243">
        <v>0</v>
      </c>
      <c r="J8" s="200"/>
      <c r="K8" s="200"/>
      <c r="L8" s="245">
        <v>0</v>
      </c>
      <c r="M8" s="149"/>
      <c r="N8" s="149"/>
      <c r="O8" s="231">
        <f t="shared" si="1"/>
        <v>0</v>
      </c>
      <c r="P8" s="153"/>
      <c r="Q8" s="153"/>
      <c r="R8" s="153"/>
      <c r="S8" s="143"/>
      <c r="T8" s="143"/>
      <c r="U8" s="143"/>
    </row>
    <row r="9" spans="1:21" x14ac:dyDescent="0.3">
      <c r="A9" s="141">
        <v>5</v>
      </c>
      <c r="B9" s="141">
        <v>3</v>
      </c>
      <c r="C9" s="146">
        <v>503</v>
      </c>
      <c r="D9" s="141" t="s">
        <v>6</v>
      </c>
      <c r="E9" s="141">
        <v>2024</v>
      </c>
      <c r="F9" s="151"/>
      <c r="G9" s="157">
        <f t="shared" si="0"/>
        <v>0</v>
      </c>
      <c r="H9" s="143"/>
      <c r="I9" s="243">
        <v>0</v>
      </c>
      <c r="J9" s="200"/>
      <c r="K9" s="200"/>
      <c r="L9" s="245">
        <v>0</v>
      </c>
      <c r="M9" s="149"/>
      <c r="N9" s="149"/>
      <c r="O9" s="231">
        <f t="shared" si="1"/>
        <v>0</v>
      </c>
      <c r="P9" s="153"/>
      <c r="Q9" s="153"/>
      <c r="R9" s="153"/>
      <c r="S9" s="143"/>
      <c r="T9" s="143"/>
      <c r="U9" s="143"/>
    </row>
    <row r="10" spans="1:21" x14ac:dyDescent="0.3">
      <c r="A10" s="141">
        <v>5</v>
      </c>
      <c r="B10" s="141">
        <v>4</v>
      </c>
      <c r="C10" s="146">
        <v>504</v>
      </c>
      <c r="D10" s="141" t="s">
        <v>6</v>
      </c>
      <c r="E10" s="141">
        <v>2024</v>
      </c>
      <c r="F10" s="151"/>
      <c r="G10" s="157">
        <f>I10+K10</f>
        <v>2</v>
      </c>
      <c r="H10" s="143"/>
      <c r="I10" s="243">
        <v>2</v>
      </c>
      <c r="J10" s="200"/>
      <c r="K10" s="200"/>
      <c r="L10" s="245">
        <v>0</v>
      </c>
      <c r="M10" s="149"/>
      <c r="N10" s="149"/>
      <c r="O10" s="231">
        <f t="shared" si="1"/>
        <v>0</v>
      </c>
      <c r="P10" s="153"/>
      <c r="Q10" s="153"/>
      <c r="R10" s="153"/>
      <c r="S10" s="143"/>
      <c r="T10" s="143"/>
      <c r="U10" s="143"/>
    </row>
    <row r="11" spans="1:21" x14ac:dyDescent="0.3">
      <c r="A11" s="141">
        <v>5</v>
      </c>
      <c r="B11" s="141">
        <v>5</v>
      </c>
      <c r="C11" s="146">
        <v>505</v>
      </c>
      <c r="D11" s="141" t="s">
        <v>6</v>
      </c>
      <c r="E11" s="141">
        <v>2024</v>
      </c>
      <c r="F11" s="151"/>
      <c r="G11" s="157">
        <f t="shared" si="0"/>
        <v>0</v>
      </c>
      <c r="H11" s="143"/>
      <c r="I11" s="243">
        <v>0</v>
      </c>
      <c r="J11" s="200"/>
      <c r="K11" s="200"/>
      <c r="L11" s="245">
        <v>0</v>
      </c>
      <c r="M11" s="149"/>
      <c r="N11" s="149"/>
      <c r="O11" s="231">
        <f t="shared" si="1"/>
        <v>0</v>
      </c>
      <c r="P11" s="153"/>
      <c r="Q11" s="153"/>
      <c r="R11" s="153"/>
      <c r="S11" s="143"/>
      <c r="T11" s="143"/>
      <c r="U11" s="143"/>
    </row>
    <row r="12" spans="1:21" x14ac:dyDescent="0.3">
      <c r="A12" s="141">
        <v>5</v>
      </c>
      <c r="B12" s="141">
        <v>6</v>
      </c>
      <c r="C12" s="146">
        <v>506</v>
      </c>
      <c r="D12" s="141" t="s">
        <v>6</v>
      </c>
      <c r="E12" s="141">
        <v>2024</v>
      </c>
      <c r="F12" s="151"/>
      <c r="G12" s="157">
        <f t="shared" si="0"/>
        <v>0</v>
      </c>
      <c r="H12" s="143"/>
      <c r="I12" s="243">
        <v>0</v>
      </c>
      <c r="J12" s="200"/>
      <c r="K12" s="200"/>
      <c r="L12" s="245">
        <v>0</v>
      </c>
      <c r="M12" s="149"/>
      <c r="N12" s="149"/>
      <c r="O12" s="231">
        <f t="shared" si="1"/>
        <v>0</v>
      </c>
      <c r="P12" s="153"/>
      <c r="Q12" s="153"/>
      <c r="R12" s="153"/>
      <c r="S12" s="143"/>
      <c r="T12" s="143"/>
      <c r="U12" s="143"/>
    </row>
    <row r="13" spans="1:21" x14ac:dyDescent="0.3">
      <c r="A13" s="141">
        <v>5</v>
      </c>
      <c r="B13" s="141">
        <v>7</v>
      </c>
      <c r="C13" s="146">
        <v>507</v>
      </c>
      <c r="D13" s="141" t="s">
        <v>6</v>
      </c>
      <c r="E13" s="141">
        <v>2024</v>
      </c>
      <c r="F13" s="151"/>
      <c r="G13" s="157">
        <f t="shared" si="0"/>
        <v>0</v>
      </c>
      <c r="H13" s="143"/>
      <c r="I13" s="243">
        <v>0</v>
      </c>
      <c r="J13" s="200"/>
      <c r="K13" s="200"/>
      <c r="L13" s="245">
        <v>0</v>
      </c>
      <c r="M13" s="149"/>
      <c r="N13" s="149"/>
      <c r="O13" s="231">
        <f t="shared" si="1"/>
        <v>0</v>
      </c>
      <c r="P13" s="153"/>
      <c r="Q13" s="153"/>
      <c r="R13" s="153"/>
      <c r="S13" s="143"/>
      <c r="T13" s="143"/>
      <c r="U13" s="143"/>
    </row>
    <row r="14" spans="1:21" x14ac:dyDescent="0.3">
      <c r="A14" s="141">
        <v>5</v>
      </c>
      <c r="B14" s="141">
        <v>8</v>
      </c>
      <c r="C14" s="146">
        <v>508</v>
      </c>
      <c r="D14" s="141" t="s">
        <v>6</v>
      </c>
      <c r="E14" s="141">
        <v>2024</v>
      </c>
      <c r="F14" s="151"/>
      <c r="G14" s="157">
        <f t="shared" si="0"/>
        <v>0</v>
      </c>
      <c r="H14" s="143"/>
      <c r="I14" s="243">
        <v>0</v>
      </c>
      <c r="J14" s="200"/>
      <c r="K14" s="200"/>
      <c r="L14" s="245">
        <v>0</v>
      </c>
      <c r="M14" s="149"/>
      <c r="N14" s="149"/>
      <c r="O14" s="231">
        <f t="shared" si="1"/>
        <v>0</v>
      </c>
      <c r="P14" s="153"/>
      <c r="Q14" s="153"/>
      <c r="R14" s="153"/>
      <c r="S14" s="143"/>
      <c r="T14" s="143"/>
      <c r="U14" s="143"/>
    </row>
    <row r="15" spans="1:21" x14ac:dyDescent="0.3">
      <c r="A15" s="141">
        <v>5</v>
      </c>
      <c r="B15" s="141">
        <v>9</v>
      </c>
      <c r="C15" s="146">
        <v>509</v>
      </c>
      <c r="D15" s="141" t="s">
        <v>6</v>
      </c>
      <c r="E15" s="141">
        <v>2024</v>
      </c>
      <c r="F15" s="151"/>
      <c r="G15" s="157">
        <f t="shared" si="0"/>
        <v>0</v>
      </c>
      <c r="H15" s="143"/>
      <c r="I15" s="243">
        <v>0</v>
      </c>
      <c r="J15" s="200"/>
      <c r="K15" s="200"/>
      <c r="L15" s="245">
        <v>0</v>
      </c>
      <c r="M15" s="149"/>
      <c r="N15" s="149"/>
      <c r="O15" s="231">
        <f t="shared" si="1"/>
        <v>0</v>
      </c>
      <c r="P15" s="153"/>
      <c r="Q15" s="153"/>
      <c r="R15" s="153"/>
      <c r="S15" s="143"/>
      <c r="T15" s="143"/>
      <c r="U15" s="143"/>
    </row>
    <row r="16" spans="1:21" x14ac:dyDescent="0.3">
      <c r="A16" s="141">
        <v>5</v>
      </c>
      <c r="B16" s="141">
        <v>10</v>
      </c>
      <c r="C16" s="146">
        <v>510</v>
      </c>
      <c r="D16" s="141" t="s">
        <v>6</v>
      </c>
      <c r="E16" s="141">
        <v>2024</v>
      </c>
      <c r="F16" s="151"/>
      <c r="G16" s="157">
        <f t="shared" si="0"/>
        <v>0</v>
      </c>
      <c r="H16" s="143"/>
      <c r="I16" s="243">
        <v>0</v>
      </c>
      <c r="J16" s="200"/>
      <c r="K16" s="200"/>
      <c r="L16" s="245">
        <v>0</v>
      </c>
      <c r="M16" s="149"/>
      <c r="N16" s="149"/>
      <c r="O16" s="231">
        <f t="shared" si="1"/>
        <v>0</v>
      </c>
      <c r="P16" s="153"/>
      <c r="Q16" s="153"/>
      <c r="R16" s="153"/>
      <c r="S16" s="143"/>
      <c r="T16" s="143"/>
      <c r="U16" s="143"/>
    </row>
    <row r="17" spans="1:21" x14ac:dyDescent="0.3">
      <c r="A17" s="141">
        <v>5</v>
      </c>
      <c r="B17" s="141">
        <v>11</v>
      </c>
      <c r="C17" s="146">
        <v>511</v>
      </c>
      <c r="D17" s="141" t="s">
        <v>6</v>
      </c>
      <c r="E17" s="141">
        <v>2024</v>
      </c>
      <c r="F17" s="151"/>
      <c r="G17" s="157">
        <f t="shared" si="0"/>
        <v>2</v>
      </c>
      <c r="H17" s="143"/>
      <c r="I17" s="243">
        <v>2</v>
      </c>
      <c r="J17" s="200"/>
      <c r="K17" s="200"/>
      <c r="L17" s="245">
        <v>0</v>
      </c>
      <c r="M17" s="149"/>
      <c r="N17" s="149"/>
      <c r="O17" s="231">
        <f t="shared" si="1"/>
        <v>0</v>
      </c>
      <c r="P17" s="153"/>
      <c r="Q17" s="153"/>
      <c r="R17" s="153"/>
      <c r="S17" s="143"/>
      <c r="T17" s="143"/>
      <c r="U17" s="143"/>
    </row>
    <row r="18" spans="1:21" x14ac:dyDescent="0.3">
      <c r="A18" s="141">
        <v>5</v>
      </c>
      <c r="B18" s="141">
        <v>12</v>
      </c>
      <c r="C18" s="146">
        <v>512</v>
      </c>
      <c r="D18" s="141" t="s">
        <v>6</v>
      </c>
      <c r="E18" s="141">
        <v>2024</v>
      </c>
      <c r="F18" s="151"/>
      <c r="G18" s="157">
        <f t="shared" si="0"/>
        <v>0</v>
      </c>
      <c r="H18" s="143"/>
      <c r="I18" s="243">
        <v>0</v>
      </c>
      <c r="J18" s="200"/>
      <c r="K18" s="200"/>
      <c r="L18" s="245">
        <v>0</v>
      </c>
      <c r="M18" s="149"/>
      <c r="N18" s="149"/>
      <c r="O18" s="231">
        <f t="shared" si="1"/>
        <v>0</v>
      </c>
      <c r="P18" s="153"/>
      <c r="Q18" s="153"/>
      <c r="R18" s="153"/>
      <c r="S18" s="143"/>
      <c r="T18" s="143"/>
      <c r="U18" s="143"/>
    </row>
    <row r="19" spans="1:21" x14ac:dyDescent="0.3">
      <c r="A19" s="141">
        <v>5</v>
      </c>
      <c r="B19" s="141">
        <v>13</v>
      </c>
      <c r="C19" s="146">
        <v>513</v>
      </c>
      <c r="D19" s="141" t="s">
        <v>6</v>
      </c>
      <c r="E19" s="141">
        <v>2024</v>
      </c>
      <c r="F19" s="151"/>
      <c r="G19" s="157">
        <f t="shared" si="0"/>
        <v>4</v>
      </c>
      <c r="H19" s="143"/>
      <c r="I19" s="243">
        <v>4</v>
      </c>
      <c r="J19" s="200"/>
      <c r="K19" s="200"/>
      <c r="L19" s="245">
        <v>0</v>
      </c>
      <c r="M19" s="149"/>
      <c r="N19" s="149"/>
      <c r="O19" s="231">
        <f t="shared" si="1"/>
        <v>0</v>
      </c>
      <c r="P19" s="153"/>
      <c r="Q19" s="153"/>
      <c r="R19" s="153"/>
      <c r="S19" s="143"/>
      <c r="T19" s="143"/>
      <c r="U19" s="143"/>
    </row>
    <row r="20" spans="1:21" x14ac:dyDescent="0.3">
      <c r="A20" s="141">
        <v>5</v>
      </c>
      <c r="B20" s="141">
        <v>14</v>
      </c>
      <c r="C20" s="146">
        <v>514</v>
      </c>
      <c r="D20" s="141" t="s">
        <v>6</v>
      </c>
      <c r="E20" s="141">
        <v>2024</v>
      </c>
      <c r="F20" s="151"/>
      <c r="G20" s="157">
        <f t="shared" si="0"/>
        <v>1</v>
      </c>
      <c r="H20" s="143"/>
      <c r="I20" s="243">
        <v>1</v>
      </c>
      <c r="J20" s="200"/>
      <c r="K20" s="200"/>
      <c r="L20" s="245">
        <v>0</v>
      </c>
      <c r="M20" s="149"/>
      <c r="N20" s="149"/>
      <c r="O20" s="231">
        <f t="shared" si="1"/>
        <v>0</v>
      </c>
      <c r="P20" s="153"/>
      <c r="Q20" s="153"/>
      <c r="R20" s="153"/>
      <c r="S20" s="143"/>
      <c r="T20" s="143"/>
      <c r="U20" s="143"/>
    </row>
    <row r="21" spans="1:21" x14ac:dyDescent="0.3">
      <c r="A21" s="141">
        <v>5</v>
      </c>
      <c r="B21" s="141">
        <v>15</v>
      </c>
      <c r="C21" s="146">
        <v>515</v>
      </c>
      <c r="D21" s="141" t="s">
        <v>6</v>
      </c>
      <c r="E21" s="141">
        <v>2024</v>
      </c>
      <c r="F21" s="151"/>
      <c r="G21" s="157">
        <f t="shared" si="0"/>
        <v>1</v>
      </c>
      <c r="H21" s="143"/>
      <c r="I21" s="243">
        <v>1</v>
      </c>
      <c r="J21" s="200"/>
      <c r="K21" s="200"/>
      <c r="L21" s="245">
        <v>0</v>
      </c>
      <c r="M21" s="149"/>
      <c r="N21" s="149"/>
      <c r="O21" s="231">
        <f t="shared" si="1"/>
        <v>0</v>
      </c>
      <c r="P21" s="153"/>
      <c r="Q21" s="153"/>
      <c r="R21" s="153"/>
      <c r="S21" s="143"/>
      <c r="T21" s="143"/>
      <c r="U21" s="143"/>
    </row>
    <row r="22" spans="1:21" x14ac:dyDescent="0.3">
      <c r="A22" s="141">
        <v>5</v>
      </c>
      <c r="B22" s="141">
        <v>16</v>
      </c>
      <c r="C22" s="146">
        <v>516</v>
      </c>
      <c r="D22" s="141" t="s">
        <v>6</v>
      </c>
      <c r="E22" s="141">
        <v>2024</v>
      </c>
      <c r="F22" s="151"/>
      <c r="G22" s="157">
        <f t="shared" si="0"/>
        <v>12</v>
      </c>
      <c r="H22" s="143"/>
      <c r="I22" s="243">
        <v>12</v>
      </c>
      <c r="J22" s="200"/>
      <c r="K22" s="200"/>
      <c r="L22" s="245">
        <v>1</v>
      </c>
      <c r="M22" s="149"/>
      <c r="N22" s="149"/>
      <c r="O22" s="231">
        <f t="shared" si="1"/>
        <v>1</v>
      </c>
      <c r="P22" s="153"/>
      <c r="Q22" s="153"/>
      <c r="R22" s="153"/>
      <c r="S22" s="143"/>
      <c r="T22" s="143"/>
      <c r="U22" s="143"/>
    </row>
    <row r="23" spans="1:21" x14ac:dyDescent="0.3">
      <c r="A23" s="141">
        <v>5</v>
      </c>
      <c r="B23" s="141">
        <v>17</v>
      </c>
      <c r="C23" s="146">
        <v>517</v>
      </c>
      <c r="D23" s="141" t="s">
        <v>6</v>
      </c>
      <c r="E23" s="141">
        <v>2024</v>
      </c>
      <c r="F23" s="151"/>
      <c r="G23" s="157">
        <f t="shared" si="0"/>
        <v>3</v>
      </c>
      <c r="H23" s="143"/>
      <c r="I23" s="243">
        <v>3</v>
      </c>
      <c r="J23" s="200"/>
      <c r="K23" s="200"/>
      <c r="L23" s="245">
        <v>0</v>
      </c>
      <c r="M23" s="149"/>
      <c r="N23" s="149"/>
      <c r="O23" s="231">
        <f t="shared" si="1"/>
        <v>0</v>
      </c>
      <c r="P23" s="153"/>
      <c r="Q23" s="153"/>
      <c r="R23" s="153"/>
      <c r="S23" s="143"/>
      <c r="T23" s="143"/>
      <c r="U23" s="143"/>
    </row>
    <row r="24" spans="1:21" x14ac:dyDescent="0.3">
      <c r="A24" s="141">
        <v>5</v>
      </c>
      <c r="B24" s="141">
        <v>18</v>
      </c>
      <c r="C24" s="146">
        <v>518</v>
      </c>
      <c r="D24" s="141" t="s">
        <v>6</v>
      </c>
      <c r="E24" s="141">
        <v>2024</v>
      </c>
      <c r="F24" s="151"/>
      <c r="G24" s="157">
        <f t="shared" si="0"/>
        <v>7</v>
      </c>
      <c r="H24" s="143"/>
      <c r="I24" s="243">
        <v>7</v>
      </c>
      <c r="J24" s="200"/>
      <c r="K24" s="200"/>
      <c r="L24" s="245">
        <v>1</v>
      </c>
      <c r="M24" s="149"/>
      <c r="N24" s="149"/>
      <c r="O24" s="231">
        <f t="shared" si="1"/>
        <v>1</v>
      </c>
      <c r="P24" s="153"/>
      <c r="Q24" s="153"/>
      <c r="R24" s="153"/>
      <c r="S24" s="143"/>
      <c r="T24" s="143"/>
      <c r="U24" s="143"/>
    </row>
    <row r="25" spans="1:21" x14ac:dyDescent="0.3">
      <c r="A25" s="141">
        <v>5</v>
      </c>
      <c r="B25" s="141">
        <v>19</v>
      </c>
      <c r="C25" s="146">
        <v>519</v>
      </c>
      <c r="D25" s="141" t="s">
        <v>6</v>
      </c>
      <c r="E25" s="141">
        <v>2024</v>
      </c>
      <c r="F25" s="151"/>
      <c r="G25" s="157">
        <f t="shared" si="0"/>
        <v>5</v>
      </c>
      <c r="H25" s="143"/>
      <c r="I25" s="243">
        <v>5</v>
      </c>
      <c r="J25" s="200"/>
      <c r="K25" s="200"/>
      <c r="L25" s="245">
        <v>0</v>
      </c>
      <c r="M25" s="149"/>
      <c r="N25" s="149"/>
      <c r="O25" s="231">
        <f t="shared" si="1"/>
        <v>0</v>
      </c>
      <c r="P25" s="153"/>
      <c r="Q25" s="153"/>
      <c r="R25" s="153"/>
      <c r="S25" s="143"/>
      <c r="T25" s="143"/>
      <c r="U25" s="143"/>
    </row>
    <row r="26" spans="1:21" x14ac:dyDescent="0.3">
      <c r="A26" s="141">
        <v>5</v>
      </c>
      <c r="B26" s="141">
        <v>20</v>
      </c>
      <c r="C26" s="146">
        <v>520</v>
      </c>
      <c r="D26" s="141" t="s">
        <v>6</v>
      </c>
      <c r="E26" s="141">
        <v>2024</v>
      </c>
      <c r="F26" s="151"/>
      <c r="G26" s="157">
        <f t="shared" si="0"/>
        <v>4</v>
      </c>
      <c r="H26" s="143"/>
      <c r="I26" s="243">
        <v>4</v>
      </c>
      <c r="J26" s="200"/>
      <c r="K26" s="200"/>
      <c r="L26" s="245">
        <v>0</v>
      </c>
      <c r="M26" s="149"/>
      <c r="N26" s="149"/>
      <c r="O26" s="231">
        <f t="shared" si="1"/>
        <v>0</v>
      </c>
      <c r="P26" s="153"/>
      <c r="Q26" s="153"/>
      <c r="R26" s="153"/>
      <c r="S26" s="143"/>
      <c r="T26" s="143"/>
      <c r="U26" s="143"/>
    </row>
    <row r="27" spans="1:21" x14ac:dyDescent="0.3">
      <c r="A27" s="141">
        <v>5</v>
      </c>
      <c r="B27" s="141">
        <v>21</v>
      </c>
      <c r="C27" s="146">
        <v>521</v>
      </c>
      <c r="D27" s="141" t="s">
        <v>6</v>
      </c>
      <c r="E27" s="141">
        <v>2024</v>
      </c>
      <c r="F27" s="151"/>
      <c r="G27" s="157">
        <f t="shared" si="0"/>
        <v>7</v>
      </c>
      <c r="H27" s="143"/>
      <c r="I27" s="243">
        <v>7</v>
      </c>
      <c r="J27" s="200"/>
      <c r="K27" s="200"/>
      <c r="L27" s="245">
        <v>0</v>
      </c>
      <c r="M27" s="149"/>
      <c r="N27" s="149"/>
      <c r="O27" s="231">
        <f t="shared" si="1"/>
        <v>0</v>
      </c>
      <c r="P27" s="153"/>
      <c r="Q27" s="153"/>
      <c r="R27" s="153"/>
      <c r="S27" s="143"/>
      <c r="T27" s="143"/>
      <c r="U27" s="143"/>
    </row>
    <row r="28" spans="1:21" x14ac:dyDescent="0.3">
      <c r="A28" s="141">
        <v>5</v>
      </c>
      <c r="B28" s="141">
        <v>22</v>
      </c>
      <c r="C28" s="146">
        <v>522</v>
      </c>
      <c r="D28" s="141" t="s">
        <v>6</v>
      </c>
      <c r="E28" s="141">
        <v>2024</v>
      </c>
      <c r="F28" s="151"/>
      <c r="G28" s="157">
        <f t="shared" si="0"/>
        <v>17</v>
      </c>
      <c r="H28" s="143"/>
      <c r="I28" s="243">
        <v>17</v>
      </c>
      <c r="J28" s="200"/>
      <c r="K28" s="200"/>
      <c r="L28" s="245">
        <v>1</v>
      </c>
      <c r="M28" s="149"/>
      <c r="N28" s="149"/>
      <c r="O28" s="231">
        <f t="shared" si="1"/>
        <v>1</v>
      </c>
      <c r="P28" s="153"/>
      <c r="Q28" s="153"/>
      <c r="R28" s="153"/>
      <c r="S28" s="143"/>
      <c r="T28" s="143"/>
      <c r="U28" s="143"/>
    </row>
    <row r="29" spans="1:21" x14ac:dyDescent="0.3">
      <c r="A29" s="141">
        <v>5</v>
      </c>
      <c r="B29" s="141">
        <v>23</v>
      </c>
      <c r="C29" s="146">
        <v>523</v>
      </c>
      <c r="D29" s="141" t="s">
        <v>6</v>
      </c>
      <c r="E29" s="141">
        <v>2024</v>
      </c>
      <c r="F29" s="151"/>
      <c r="G29" s="157">
        <f t="shared" si="0"/>
        <v>9</v>
      </c>
      <c r="H29" s="143"/>
      <c r="I29" s="243">
        <v>9</v>
      </c>
      <c r="J29" s="200"/>
      <c r="K29" s="200"/>
      <c r="L29" s="245">
        <v>1</v>
      </c>
      <c r="M29" s="149"/>
      <c r="N29" s="149"/>
      <c r="O29" s="231">
        <f t="shared" si="1"/>
        <v>1</v>
      </c>
      <c r="P29" s="153"/>
      <c r="Q29" s="153"/>
      <c r="R29" s="153"/>
      <c r="S29" s="143"/>
      <c r="T29" s="143"/>
      <c r="U29" s="143"/>
    </row>
    <row r="30" spans="1:21" x14ac:dyDescent="0.3">
      <c r="A30" s="141">
        <v>5</v>
      </c>
      <c r="B30" s="141">
        <v>24</v>
      </c>
      <c r="C30" s="146">
        <v>524</v>
      </c>
      <c r="D30" s="141" t="s">
        <v>6</v>
      </c>
      <c r="E30" s="141">
        <v>2024</v>
      </c>
      <c r="F30" s="151"/>
      <c r="G30" s="157">
        <f t="shared" si="0"/>
        <v>39</v>
      </c>
      <c r="H30" s="143"/>
      <c r="I30" s="243">
        <v>39</v>
      </c>
      <c r="J30" s="200"/>
      <c r="K30" s="200"/>
      <c r="L30" s="245">
        <v>3</v>
      </c>
      <c r="M30" s="149"/>
      <c r="N30" s="149"/>
      <c r="O30" s="231">
        <f t="shared" si="1"/>
        <v>3</v>
      </c>
      <c r="P30" s="153"/>
      <c r="Q30" s="153"/>
      <c r="R30" s="153"/>
      <c r="S30" s="143"/>
      <c r="T30" s="143"/>
      <c r="U30" s="143"/>
    </row>
    <row r="31" spans="1:21" x14ac:dyDescent="0.3">
      <c r="A31" s="141">
        <v>5</v>
      </c>
      <c r="B31" s="141">
        <v>25</v>
      </c>
      <c r="C31" s="146">
        <v>525</v>
      </c>
      <c r="D31" s="141" t="s">
        <v>6</v>
      </c>
      <c r="E31" s="141">
        <v>2024</v>
      </c>
      <c r="F31" s="151"/>
      <c r="G31" s="157">
        <f t="shared" si="0"/>
        <v>45</v>
      </c>
      <c r="H31" s="143"/>
      <c r="I31" s="243">
        <v>45</v>
      </c>
      <c r="J31" s="200"/>
      <c r="K31" s="200"/>
      <c r="L31" s="245">
        <v>3</v>
      </c>
      <c r="M31" s="149"/>
      <c r="N31" s="149"/>
      <c r="O31" s="231">
        <f t="shared" si="1"/>
        <v>3</v>
      </c>
      <c r="P31" s="153"/>
      <c r="Q31" s="153"/>
      <c r="R31" s="153"/>
      <c r="S31" s="143"/>
      <c r="T31" s="143"/>
      <c r="U31" s="143"/>
    </row>
    <row r="32" spans="1:21" x14ac:dyDescent="0.3">
      <c r="A32" s="141">
        <v>5</v>
      </c>
      <c r="B32" s="141">
        <v>26</v>
      </c>
      <c r="C32" s="146">
        <v>526</v>
      </c>
      <c r="D32" s="141" t="s">
        <v>6</v>
      </c>
      <c r="E32" s="141">
        <v>2024</v>
      </c>
      <c r="F32" s="151"/>
      <c r="G32" s="157">
        <f t="shared" si="0"/>
        <v>22</v>
      </c>
      <c r="H32" s="143"/>
      <c r="I32" s="243">
        <v>22</v>
      </c>
      <c r="J32" s="200"/>
      <c r="K32" s="200"/>
      <c r="L32" s="245">
        <v>2</v>
      </c>
      <c r="M32" s="149"/>
      <c r="N32" s="149"/>
      <c r="O32" s="231">
        <f t="shared" si="1"/>
        <v>2</v>
      </c>
      <c r="P32" s="153"/>
      <c r="Q32" s="153"/>
      <c r="R32" s="153"/>
      <c r="S32" s="143"/>
      <c r="T32" s="143"/>
      <c r="U32" s="143"/>
    </row>
    <row r="33" spans="1:21" x14ac:dyDescent="0.3">
      <c r="A33" s="141">
        <v>5</v>
      </c>
      <c r="B33" s="141">
        <v>27</v>
      </c>
      <c r="C33" s="146">
        <v>527</v>
      </c>
      <c r="D33" s="141" t="s">
        <v>6</v>
      </c>
      <c r="E33" s="141">
        <v>2024</v>
      </c>
      <c r="F33" s="151"/>
      <c r="G33" s="157">
        <f t="shared" si="0"/>
        <v>72</v>
      </c>
      <c r="H33" s="143"/>
      <c r="I33" s="243">
        <v>72</v>
      </c>
      <c r="J33" s="200"/>
      <c r="K33" s="200"/>
      <c r="L33" s="245">
        <v>5</v>
      </c>
      <c r="M33" s="149"/>
      <c r="N33" s="149"/>
      <c r="O33" s="231">
        <f t="shared" si="1"/>
        <v>5</v>
      </c>
      <c r="P33" s="153"/>
      <c r="Q33" s="153"/>
      <c r="R33" s="153"/>
      <c r="S33" s="143"/>
      <c r="T33" s="143"/>
      <c r="U33" s="143"/>
    </row>
    <row r="34" spans="1:21" x14ac:dyDescent="0.3">
      <c r="A34" s="141">
        <v>5</v>
      </c>
      <c r="B34" s="141">
        <v>28</v>
      </c>
      <c r="C34" s="146">
        <v>528</v>
      </c>
      <c r="D34" s="141" t="s">
        <v>6</v>
      </c>
      <c r="E34" s="141">
        <v>2024</v>
      </c>
      <c r="F34" s="151"/>
      <c r="G34" s="157">
        <f t="shared" si="0"/>
        <v>20</v>
      </c>
      <c r="H34" s="143"/>
      <c r="I34" s="243">
        <v>20</v>
      </c>
      <c r="J34" s="200"/>
      <c r="K34" s="200"/>
      <c r="L34" s="245">
        <v>1</v>
      </c>
      <c r="M34" s="149"/>
      <c r="N34" s="149"/>
      <c r="O34" s="231">
        <f t="shared" si="1"/>
        <v>1</v>
      </c>
      <c r="P34" s="153"/>
      <c r="Q34" s="153"/>
      <c r="R34" s="153"/>
      <c r="S34" s="143"/>
      <c r="T34" s="143"/>
      <c r="U34" s="143"/>
    </row>
    <row r="35" spans="1:21" x14ac:dyDescent="0.3">
      <c r="A35" s="141">
        <v>5</v>
      </c>
      <c r="B35" s="141">
        <v>29</v>
      </c>
      <c r="C35" s="146">
        <v>529</v>
      </c>
      <c r="D35" s="141" t="s">
        <v>6</v>
      </c>
      <c r="E35" s="141">
        <v>2024</v>
      </c>
      <c r="F35" s="151"/>
      <c r="G35" s="157">
        <f t="shared" si="0"/>
        <v>74</v>
      </c>
      <c r="H35" s="143"/>
      <c r="I35" s="243">
        <v>74</v>
      </c>
      <c r="J35" s="200"/>
      <c r="K35" s="200"/>
      <c r="L35" s="245">
        <v>6</v>
      </c>
      <c r="M35" s="149"/>
      <c r="N35" s="149"/>
      <c r="O35" s="231">
        <f t="shared" si="1"/>
        <v>6</v>
      </c>
      <c r="P35" s="153"/>
      <c r="Q35" s="153"/>
      <c r="R35" s="153"/>
      <c r="S35" s="143"/>
      <c r="T35" s="143"/>
      <c r="U35" s="143"/>
    </row>
    <row r="36" spans="1:21" x14ac:dyDescent="0.3">
      <c r="A36" s="141">
        <v>5</v>
      </c>
      <c r="B36" s="141">
        <v>30</v>
      </c>
      <c r="C36" s="146">
        <v>530</v>
      </c>
      <c r="D36" s="141" t="s">
        <v>6</v>
      </c>
      <c r="E36" s="141">
        <v>2024</v>
      </c>
      <c r="F36" s="151"/>
      <c r="G36" s="157">
        <f t="shared" si="0"/>
        <v>30</v>
      </c>
      <c r="H36" s="143"/>
      <c r="I36" s="243">
        <v>30</v>
      </c>
      <c r="J36" s="200"/>
      <c r="K36" s="200"/>
      <c r="L36" s="245">
        <v>2</v>
      </c>
      <c r="M36" s="149"/>
      <c r="N36" s="149"/>
      <c r="O36" s="231">
        <f t="shared" si="1"/>
        <v>2</v>
      </c>
      <c r="P36" s="153"/>
      <c r="Q36" s="153"/>
      <c r="R36" s="153"/>
      <c r="S36" s="143"/>
      <c r="T36" s="143"/>
      <c r="U36" s="143"/>
    </row>
    <row r="37" spans="1:21" x14ac:dyDescent="0.3">
      <c r="A37" s="141">
        <v>5</v>
      </c>
      <c r="B37" s="141">
        <v>31</v>
      </c>
      <c r="C37" s="146">
        <v>531</v>
      </c>
      <c r="D37" s="141" t="s">
        <v>6</v>
      </c>
      <c r="E37" s="141">
        <v>2024</v>
      </c>
      <c r="F37" s="151"/>
      <c r="G37" s="157">
        <f t="shared" si="0"/>
        <v>75</v>
      </c>
      <c r="H37" s="143"/>
      <c r="I37" s="243">
        <v>75</v>
      </c>
      <c r="J37" s="200"/>
      <c r="K37" s="200"/>
      <c r="L37" s="245">
        <v>6</v>
      </c>
      <c r="M37" s="149"/>
      <c r="N37" s="149"/>
      <c r="O37" s="231">
        <f t="shared" si="1"/>
        <v>6</v>
      </c>
      <c r="P37" s="153"/>
      <c r="Q37" s="153"/>
      <c r="R37" s="153"/>
      <c r="S37" s="143"/>
      <c r="T37" s="143"/>
      <c r="U37" s="143"/>
    </row>
    <row r="38" spans="1:21" x14ac:dyDescent="0.3">
      <c r="A38" s="141">
        <v>6</v>
      </c>
      <c r="B38" s="141">
        <v>1</v>
      </c>
      <c r="C38" s="146">
        <v>601</v>
      </c>
      <c r="D38" s="141" t="s">
        <v>6</v>
      </c>
      <c r="E38" s="141">
        <v>2024</v>
      </c>
      <c r="F38" s="151"/>
      <c r="G38" s="157">
        <f t="shared" si="0"/>
        <v>122</v>
      </c>
      <c r="H38" s="143"/>
      <c r="I38" s="243">
        <v>122</v>
      </c>
      <c r="J38" s="200"/>
      <c r="K38" s="200"/>
      <c r="L38" s="245">
        <v>9</v>
      </c>
      <c r="M38" s="149"/>
      <c r="N38" s="149"/>
      <c r="O38" s="231">
        <f t="shared" si="1"/>
        <v>9</v>
      </c>
      <c r="P38" s="153"/>
      <c r="Q38" s="153"/>
      <c r="R38" s="153"/>
      <c r="S38" s="143"/>
      <c r="T38" s="143"/>
      <c r="U38" s="143"/>
    </row>
    <row r="39" spans="1:21" x14ac:dyDescent="0.3">
      <c r="A39" s="141">
        <v>6</v>
      </c>
      <c r="B39" s="141">
        <v>2</v>
      </c>
      <c r="C39" s="146">
        <v>602</v>
      </c>
      <c r="D39" s="141" t="s">
        <v>6</v>
      </c>
      <c r="E39" s="141">
        <v>2024</v>
      </c>
      <c r="F39" s="151"/>
      <c r="G39" s="157">
        <f t="shared" si="0"/>
        <v>248</v>
      </c>
      <c r="H39" s="143"/>
      <c r="I39" s="243">
        <v>248</v>
      </c>
      <c r="J39" s="200"/>
      <c r="K39" s="200"/>
      <c r="L39" s="245">
        <v>19</v>
      </c>
      <c r="M39" s="149"/>
      <c r="N39" s="149"/>
      <c r="O39" s="231">
        <f t="shared" si="1"/>
        <v>19</v>
      </c>
      <c r="P39" s="153"/>
      <c r="Q39" s="153"/>
      <c r="R39" s="153"/>
      <c r="S39" s="143"/>
      <c r="T39" s="143"/>
      <c r="U39" s="143"/>
    </row>
    <row r="40" spans="1:21" x14ac:dyDescent="0.3">
      <c r="A40" s="141">
        <v>6</v>
      </c>
      <c r="B40" s="141">
        <v>3</v>
      </c>
      <c r="C40" s="146">
        <v>603</v>
      </c>
      <c r="D40" s="141" t="s">
        <v>6</v>
      </c>
      <c r="E40" s="141">
        <v>2024</v>
      </c>
      <c r="F40" s="151"/>
      <c r="G40" s="157">
        <f t="shared" si="0"/>
        <v>536</v>
      </c>
      <c r="H40" s="143"/>
      <c r="I40" s="243">
        <v>536</v>
      </c>
      <c r="J40" s="200"/>
      <c r="K40" s="200"/>
      <c r="L40" s="245">
        <v>41</v>
      </c>
      <c r="M40" s="149"/>
      <c r="N40" s="149"/>
      <c r="O40" s="231">
        <f t="shared" si="1"/>
        <v>41</v>
      </c>
      <c r="P40" s="153"/>
      <c r="Q40" s="153"/>
      <c r="R40" s="153"/>
      <c r="S40" s="143"/>
      <c r="T40" s="143"/>
      <c r="U40" s="143"/>
    </row>
    <row r="41" spans="1:21" x14ac:dyDescent="0.3">
      <c r="A41" s="141">
        <v>6</v>
      </c>
      <c r="B41" s="141">
        <v>4</v>
      </c>
      <c r="C41" s="146">
        <v>604</v>
      </c>
      <c r="D41" s="141" t="s">
        <v>6</v>
      </c>
      <c r="E41" s="141">
        <v>2024</v>
      </c>
      <c r="F41" s="151"/>
      <c r="G41" s="157">
        <f t="shared" si="0"/>
        <v>135</v>
      </c>
      <c r="H41" s="143"/>
      <c r="I41" s="243">
        <v>135</v>
      </c>
      <c r="J41" s="200"/>
      <c r="K41" s="200"/>
      <c r="L41" s="245">
        <v>10</v>
      </c>
      <c r="M41" s="149"/>
      <c r="N41" s="149"/>
      <c r="O41" s="231">
        <f t="shared" si="1"/>
        <v>10</v>
      </c>
      <c r="P41" s="153"/>
      <c r="Q41" s="153"/>
      <c r="R41" s="153"/>
      <c r="S41" s="143"/>
      <c r="T41" s="143"/>
      <c r="U41" s="143"/>
    </row>
    <row r="42" spans="1:21" x14ac:dyDescent="0.3">
      <c r="A42" s="141">
        <v>6</v>
      </c>
      <c r="B42" s="141">
        <v>5</v>
      </c>
      <c r="C42" s="146">
        <v>605</v>
      </c>
      <c r="D42" s="141" t="s">
        <v>6</v>
      </c>
      <c r="E42" s="141">
        <v>2024</v>
      </c>
      <c r="F42" s="151"/>
      <c r="G42" s="157">
        <f t="shared" si="0"/>
        <v>117</v>
      </c>
      <c r="H42" s="143"/>
      <c r="I42" s="243">
        <v>117</v>
      </c>
      <c r="J42" s="200"/>
      <c r="K42" s="200"/>
      <c r="L42" s="245">
        <v>9</v>
      </c>
      <c r="M42" s="149"/>
      <c r="N42" s="149"/>
      <c r="O42" s="231">
        <f t="shared" si="1"/>
        <v>9</v>
      </c>
      <c r="P42" s="153"/>
      <c r="Q42" s="153"/>
      <c r="R42" s="153"/>
      <c r="S42" s="143"/>
      <c r="T42" s="143"/>
      <c r="U42" s="143"/>
    </row>
    <row r="43" spans="1:21" x14ac:dyDescent="0.3">
      <c r="A43" s="141">
        <v>6</v>
      </c>
      <c r="B43" s="141">
        <v>6</v>
      </c>
      <c r="C43" s="146">
        <v>606</v>
      </c>
      <c r="D43" s="141" t="s">
        <v>6</v>
      </c>
      <c r="E43" s="141">
        <v>2024</v>
      </c>
      <c r="F43" s="151"/>
      <c r="G43" s="157">
        <f t="shared" si="0"/>
        <v>37</v>
      </c>
      <c r="H43" s="143"/>
      <c r="I43" s="243">
        <v>37</v>
      </c>
      <c r="J43" s="200"/>
      <c r="K43" s="200"/>
      <c r="L43" s="245">
        <v>3</v>
      </c>
      <c r="M43" s="149"/>
      <c r="N43" s="149"/>
      <c r="O43" s="231">
        <f t="shared" si="1"/>
        <v>3</v>
      </c>
      <c r="P43" s="153"/>
      <c r="Q43" s="153"/>
      <c r="R43" s="153"/>
      <c r="S43" s="143"/>
      <c r="T43" s="143"/>
      <c r="U43" s="143"/>
    </row>
    <row r="44" spans="1:21" x14ac:dyDescent="0.3">
      <c r="A44" s="141">
        <v>6</v>
      </c>
      <c r="B44" s="141">
        <v>7</v>
      </c>
      <c r="C44" s="146">
        <v>607</v>
      </c>
      <c r="D44" s="141" t="s">
        <v>6</v>
      </c>
      <c r="E44" s="141">
        <v>2024</v>
      </c>
      <c r="F44" s="151"/>
      <c r="G44" s="157">
        <f t="shared" si="0"/>
        <v>81</v>
      </c>
      <c r="H44" s="143"/>
      <c r="I44" s="243">
        <v>81</v>
      </c>
      <c r="J44" s="200"/>
      <c r="K44" s="200"/>
      <c r="L44" s="245">
        <v>6</v>
      </c>
      <c r="M44" s="149"/>
      <c r="N44" s="149"/>
      <c r="O44" s="231">
        <f t="shared" si="1"/>
        <v>6</v>
      </c>
      <c r="P44" s="153"/>
      <c r="Q44" s="153"/>
      <c r="R44" s="153"/>
      <c r="S44" s="143"/>
      <c r="T44" s="143"/>
      <c r="U44" s="143"/>
    </row>
    <row r="45" spans="1:21" x14ac:dyDescent="0.3">
      <c r="A45" s="141">
        <v>6</v>
      </c>
      <c r="B45" s="141">
        <v>8</v>
      </c>
      <c r="C45" s="146">
        <v>608</v>
      </c>
      <c r="D45" s="141" t="s">
        <v>6</v>
      </c>
      <c r="E45" s="141">
        <v>2024</v>
      </c>
      <c r="F45" s="151"/>
      <c r="G45" s="157">
        <f t="shared" ref="G45:G108" si="2">I45+K45</f>
        <v>895</v>
      </c>
      <c r="H45" s="143"/>
      <c r="I45" s="243">
        <v>895</v>
      </c>
      <c r="J45" s="200"/>
      <c r="K45" s="200"/>
      <c r="L45" s="245">
        <v>68</v>
      </c>
      <c r="M45" s="149"/>
      <c r="N45" s="149"/>
      <c r="O45" s="231">
        <f t="shared" ref="O45:O108" si="3">L45+N45</f>
        <v>68</v>
      </c>
      <c r="P45" s="153"/>
      <c r="Q45" s="153"/>
      <c r="R45" s="153"/>
      <c r="S45" s="143"/>
      <c r="T45" s="143"/>
      <c r="U45" s="143"/>
    </row>
    <row r="46" spans="1:21" x14ac:dyDescent="0.3">
      <c r="A46" s="141">
        <v>6</v>
      </c>
      <c r="B46" s="141">
        <v>9</v>
      </c>
      <c r="C46" s="146">
        <v>609</v>
      </c>
      <c r="D46" s="141" t="s">
        <v>6</v>
      </c>
      <c r="E46" s="141">
        <v>2024</v>
      </c>
      <c r="F46" s="151"/>
      <c r="G46" s="157">
        <f t="shared" si="2"/>
        <v>3138</v>
      </c>
      <c r="H46" s="143"/>
      <c r="I46" s="244">
        <v>3138</v>
      </c>
      <c r="J46" s="200"/>
      <c r="K46" s="200"/>
      <c r="L46" s="245">
        <v>238</v>
      </c>
      <c r="M46" s="149"/>
      <c r="N46" s="149"/>
      <c r="O46" s="231">
        <f t="shared" si="3"/>
        <v>238</v>
      </c>
      <c r="P46" s="153"/>
      <c r="Q46" s="153"/>
      <c r="R46" s="153"/>
      <c r="S46" s="143"/>
      <c r="T46" s="143"/>
      <c r="U46" s="143"/>
    </row>
    <row r="47" spans="1:21" x14ac:dyDescent="0.3">
      <c r="A47" s="141">
        <v>6</v>
      </c>
      <c r="B47" s="141">
        <v>10</v>
      </c>
      <c r="C47" s="146">
        <v>610</v>
      </c>
      <c r="D47" s="141" t="s">
        <v>6</v>
      </c>
      <c r="E47" s="141">
        <v>2024</v>
      </c>
      <c r="F47" s="151"/>
      <c r="G47" s="157">
        <f t="shared" si="2"/>
        <v>2542</v>
      </c>
      <c r="H47" s="143"/>
      <c r="I47" s="244">
        <v>2542</v>
      </c>
      <c r="J47" s="200"/>
      <c r="K47" s="200"/>
      <c r="L47" s="245">
        <v>193</v>
      </c>
      <c r="M47" s="149"/>
      <c r="N47" s="149"/>
      <c r="O47" s="231">
        <f t="shared" si="3"/>
        <v>193</v>
      </c>
      <c r="P47" s="153"/>
      <c r="Q47" s="153"/>
      <c r="R47" s="153"/>
      <c r="S47" s="143"/>
      <c r="T47" s="143"/>
      <c r="U47" s="143"/>
    </row>
    <row r="48" spans="1:21" x14ac:dyDescent="0.3">
      <c r="A48" s="141">
        <v>6</v>
      </c>
      <c r="B48" s="141">
        <v>11</v>
      </c>
      <c r="C48" s="146">
        <v>611</v>
      </c>
      <c r="D48" s="141" t="s">
        <v>6</v>
      </c>
      <c r="E48" s="141">
        <v>2024</v>
      </c>
      <c r="F48" s="151"/>
      <c r="G48" s="157">
        <f t="shared" si="2"/>
        <v>2616</v>
      </c>
      <c r="H48" s="143"/>
      <c r="I48" s="244">
        <v>2616</v>
      </c>
      <c r="J48" s="200"/>
      <c r="K48" s="200"/>
      <c r="L48" s="245">
        <v>198</v>
      </c>
      <c r="M48" s="149"/>
      <c r="N48" s="149"/>
      <c r="O48" s="231">
        <f t="shared" si="3"/>
        <v>198</v>
      </c>
      <c r="P48" s="153"/>
      <c r="Q48" s="153"/>
      <c r="R48" s="153"/>
      <c r="S48" s="143"/>
      <c r="T48" s="143"/>
      <c r="U48" s="143"/>
    </row>
    <row r="49" spans="1:21" x14ac:dyDescent="0.3">
      <c r="A49" s="141">
        <v>6</v>
      </c>
      <c r="B49" s="141">
        <v>12</v>
      </c>
      <c r="C49" s="146">
        <v>612</v>
      </c>
      <c r="D49" s="141" t="s">
        <v>6</v>
      </c>
      <c r="E49" s="141">
        <v>2024</v>
      </c>
      <c r="F49" s="151"/>
      <c r="G49" s="157">
        <f t="shared" si="2"/>
        <v>1093</v>
      </c>
      <c r="H49" s="143"/>
      <c r="I49" s="244">
        <v>1093</v>
      </c>
      <c r="J49" s="200"/>
      <c r="K49" s="200"/>
      <c r="L49" s="245">
        <v>83</v>
      </c>
      <c r="M49" s="149"/>
      <c r="N49" s="149"/>
      <c r="O49" s="231">
        <f t="shared" si="3"/>
        <v>83</v>
      </c>
      <c r="P49" s="153"/>
      <c r="Q49" s="153"/>
      <c r="R49" s="153"/>
      <c r="S49" s="143"/>
      <c r="T49" s="143"/>
      <c r="U49" s="143"/>
    </row>
    <row r="50" spans="1:21" x14ac:dyDescent="0.3">
      <c r="A50" s="141">
        <v>6</v>
      </c>
      <c r="B50" s="141">
        <v>13</v>
      </c>
      <c r="C50" s="146">
        <v>613</v>
      </c>
      <c r="D50" s="141" t="s">
        <v>6</v>
      </c>
      <c r="E50" s="141">
        <v>2024</v>
      </c>
      <c r="F50" s="151"/>
      <c r="G50" s="157">
        <f t="shared" si="2"/>
        <v>1403</v>
      </c>
      <c r="H50" s="143"/>
      <c r="I50" s="244">
        <v>1403</v>
      </c>
      <c r="J50" s="200"/>
      <c r="K50" s="200"/>
      <c r="L50" s="245">
        <v>107</v>
      </c>
      <c r="M50" s="149"/>
      <c r="N50" s="149"/>
      <c r="O50" s="231">
        <f t="shared" si="3"/>
        <v>107</v>
      </c>
      <c r="P50" s="153"/>
      <c r="Q50" s="153"/>
      <c r="R50" s="153"/>
      <c r="S50" s="143"/>
      <c r="T50" s="143"/>
      <c r="U50" s="143"/>
    </row>
    <row r="51" spans="1:21" x14ac:dyDescent="0.3">
      <c r="A51" s="141">
        <v>6</v>
      </c>
      <c r="B51" s="141">
        <v>14</v>
      </c>
      <c r="C51" s="146">
        <v>614</v>
      </c>
      <c r="D51" s="141" t="s">
        <v>6</v>
      </c>
      <c r="E51" s="141">
        <v>2024</v>
      </c>
      <c r="F51" s="151"/>
      <c r="G51" s="157">
        <f t="shared" si="2"/>
        <v>1847</v>
      </c>
      <c r="H51" s="143"/>
      <c r="I51" s="244">
        <v>1847</v>
      </c>
      <c r="J51" s="200"/>
      <c r="K51" s="200"/>
      <c r="L51" s="245">
        <v>141</v>
      </c>
      <c r="M51" s="149"/>
      <c r="N51" s="149"/>
      <c r="O51" s="231">
        <f t="shared" si="3"/>
        <v>141</v>
      </c>
      <c r="P51" s="153"/>
      <c r="Q51" s="153"/>
      <c r="R51" s="153"/>
      <c r="S51" s="143"/>
      <c r="T51" s="143"/>
      <c r="U51" s="143"/>
    </row>
    <row r="52" spans="1:21" x14ac:dyDescent="0.3">
      <c r="A52" s="141">
        <v>6</v>
      </c>
      <c r="B52" s="141">
        <v>15</v>
      </c>
      <c r="C52" s="146">
        <v>615</v>
      </c>
      <c r="D52" s="141" t="s">
        <v>6</v>
      </c>
      <c r="E52" s="141">
        <v>2024</v>
      </c>
      <c r="F52" s="151"/>
      <c r="G52" s="157">
        <f t="shared" si="2"/>
        <v>1576</v>
      </c>
      <c r="H52" s="143"/>
      <c r="I52" s="244">
        <v>1576</v>
      </c>
      <c r="J52" s="200"/>
      <c r="K52" s="200"/>
      <c r="L52" s="245">
        <v>121</v>
      </c>
      <c r="M52" s="149"/>
      <c r="N52" s="149"/>
      <c r="O52" s="231">
        <f t="shared" si="3"/>
        <v>121</v>
      </c>
      <c r="P52" s="153"/>
      <c r="Q52" s="153"/>
      <c r="R52" s="153"/>
      <c r="S52" s="143"/>
      <c r="T52" s="143"/>
      <c r="U52" s="143"/>
    </row>
    <row r="53" spans="1:21" x14ac:dyDescent="0.3">
      <c r="A53" s="141">
        <v>6</v>
      </c>
      <c r="B53" s="141">
        <v>16</v>
      </c>
      <c r="C53" s="146">
        <v>616</v>
      </c>
      <c r="D53" s="141" t="s">
        <v>6</v>
      </c>
      <c r="E53" s="141">
        <v>2024</v>
      </c>
      <c r="F53" s="151"/>
      <c r="G53" s="157">
        <f t="shared" si="2"/>
        <v>2097</v>
      </c>
      <c r="H53" s="143"/>
      <c r="I53" s="244">
        <v>2097</v>
      </c>
      <c r="J53" s="200"/>
      <c r="K53" s="200"/>
      <c r="L53" s="245">
        <v>161</v>
      </c>
      <c r="M53" s="149"/>
      <c r="N53" s="149"/>
      <c r="O53" s="231">
        <f t="shared" si="3"/>
        <v>161</v>
      </c>
      <c r="P53" s="153"/>
      <c r="Q53" s="153"/>
      <c r="R53" s="153"/>
      <c r="S53" s="143"/>
      <c r="T53" s="143"/>
      <c r="U53" s="143"/>
    </row>
    <row r="54" spans="1:21" x14ac:dyDescent="0.3">
      <c r="A54" s="141">
        <v>6</v>
      </c>
      <c r="B54" s="141">
        <v>17</v>
      </c>
      <c r="C54" s="146">
        <v>617</v>
      </c>
      <c r="D54" s="141" t="s">
        <v>6</v>
      </c>
      <c r="E54" s="141">
        <v>2024</v>
      </c>
      <c r="F54" s="151"/>
      <c r="G54" s="157">
        <f t="shared" si="2"/>
        <v>1811</v>
      </c>
      <c r="H54" s="143"/>
      <c r="I54" s="244">
        <v>1811</v>
      </c>
      <c r="J54" s="200"/>
      <c r="K54" s="200"/>
      <c r="L54" s="245">
        <v>139</v>
      </c>
      <c r="M54" s="149"/>
      <c r="N54" s="149"/>
      <c r="O54" s="231">
        <f t="shared" si="3"/>
        <v>139</v>
      </c>
      <c r="P54" s="153"/>
      <c r="Q54" s="153"/>
      <c r="R54" s="153"/>
      <c r="S54" s="143"/>
      <c r="T54" s="143"/>
      <c r="U54" s="143"/>
    </row>
    <row r="55" spans="1:21" x14ac:dyDescent="0.3">
      <c r="A55" s="141">
        <v>6</v>
      </c>
      <c r="B55" s="141">
        <v>18</v>
      </c>
      <c r="C55" s="146">
        <v>618</v>
      </c>
      <c r="D55" s="141" t="s">
        <v>6</v>
      </c>
      <c r="E55" s="141">
        <v>2024</v>
      </c>
      <c r="F55" s="151"/>
      <c r="G55" s="157">
        <f t="shared" si="2"/>
        <v>1991</v>
      </c>
      <c r="H55" s="143"/>
      <c r="I55" s="244">
        <v>1991</v>
      </c>
      <c r="J55" s="200"/>
      <c r="K55" s="200"/>
      <c r="L55" s="245">
        <v>176</v>
      </c>
      <c r="M55" s="149"/>
      <c r="N55" s="149"/>
      <c r="O55" s="231">
        <f t="shared" si="3"/>
        <v>176</v>
      </c>
      <c r="P55" s="153"/>
      <c r="Q55" s="153"/>
      <c r="R55" s="153"/>
      <c r="S55" s="143"/>
      <c r="T55" s="143"/>
      <c r="U55" s="143"/>
    </row>
    <row r="56" spans="1:21" x14ac:dyDescent="0.3">
      <c r="A56" s="141">
        <v>6</v>
      </c>
      <c r="B56" s="141">
        <v>19</v>
      </c>
      <c r="C56" s="146">
        <v>619</v>
      </c>
      <c r="D56" s="141" t="s">
        <v>6</v>
      </c>
      <c r="E56" s="141">
        <v>2024</v>
      </c>
      <c r="F56" s="151"/>
      <c r="G56" s="157">
        <f t="shared" si="2"/>
        <v>1100</v>
      </c>
      <c r="H56" s="143"/>
      <c r="I56" s="244">
        <v>1100</v>
      </c>
      <c r="J56" s="200"/>
      <c r="K56" s="200"/>
      <c r="L56" s="245">
        <v>110</v>
      </c>
      <c r="M56" s="149"/>
      <c r="N56" s="149"/>
      <c r="O56" s="231">
        <f t="shared" si="3"/>
        <v>110</v>
      </c>
      <c r="P56" s="153"/>
      <c r="Q56" s="153"/>
      <c r="R56" s="153"/>
      <c r="S56" s="143"/>
      <c r="T56" s="143"/>
      <c r="U56" s="143"/>
    </row>
    <row r="57" spans="1:21" x14ac:dyDescent="0.3">
      <c r="A57" s="141">
        <v>6</v>
      </c>
      <c r="B57" s="141">
        <v>20</v>
      </c>
      <c r="C57" s="146">
        <v>620</v>
      </c>
      <c r="D57" s="141" t="s">
        <v>6</v>
      </c>
      <c r="E57" s="141">
        <v>2024</v>
      </c>
      <c r="F57" s="151"/>
      <c r="G57" s="157">
        <f t="shared" si="2"/>
        <v>5053</v>
      </c>
      <c r="H57" s="143"/>
      <c r="I57" s="244">
        <v>5053</v>
      </c>
      <c r="J57" s="200"/>
      <c r="K57" s="200"/>
      <c r="L57" s="245">
        <v>558</v>
      </c>
      <c r="M57" s="149"/>
      <c r="N57" s="149"/>
      <c r="O57" s="231">
        <f t="shared" si="3"/>
        <v>558</v>
      </c>
      <c r="P57" s="153"/>
      <c r="Q57" s="153"/>
      <c r="R57" s="153"/>
      <c r="S57" s="143"/>
      <c r="T57" s="143"/>
      <c r="U57" s="143"/>
    </row>
    <row r="58" spans="1:21" x14ac:dyDescent="0.3">
      <c r="A58" s="141">
        <v>6</v>
      </c>
      <c r="B58" s="141">
        <v>21</v>
      </c>
      <c r="C58" s="146">
        <v>621</v>
      </c>
      <c r="D58" s="141" t="s">
        <v>6</v>
      </c>
      <c r="E58" s="141">
        <v>2024</v>
      </c>
      <c r="F58" s="151"/>
      <c r="G58" s="157">
        <f t="shared" si="2"/>
        <v>4398</v>
      </c>
      <c r="H58" s="143"/>
      <c r="I58" s="244">
        <v>4398</v>
      </c>
      <c r="J58" s="200"/>
      <c r="K58" s="200"/>
      <c r="L58" s="245">
        <v>531</v>
      </c>
      <c r="M58" s="149"/>
      <c r="N58" s="149"/>
      <c r="O58" s="231">
        <f t="shared" si="3"/>
        <v>531</v>
      </c>
      <c r="P58" s="153"/>
      <c r="Q58" s="153"/>
      <c r="R58" s="153"/>
      <c r="S58" s="143"/>
      <c r="T58" s="143"/>
      <c r="U58" s="143"/>
    </row>
    <row r="59" spans="1:21" x14ac:dyDescent="0.3">
      <c r="A59" s="141">
        <v>6</v>
      </c>
      <c r="B59" s="141">
        <v>22</v>
      </c>
      <c r="C59" s="146">
        <v>622</v>
      </c>
      <c r="D59" s="141" t="s">
        <v>6</v>
      </c>
      <c r="E59" s="141">
        <v>2024</v>
      </c>
      <c r="F59" s="151"/>
      <c r="G59" s="157">
        <f t="shared" si="2"/>
        <v>2551</v>
      </c>
      <c r="H59" s="143"/>
      <c r="I59" s="244">
        <v>2551</v>
      </c>
      <c r="J59" s="200"/>
      <c r="K59" s="200"/>
      <c r="L59" s="245">
        <v>336</v>
      </c>
      <c r="M59" s="149"/>
      <c r="N59" s="149"/>
      <c r="O59" s="231">
        <f t="shared" si="3"/>
        <v>336</v>
      </c>
      <c r="P59" s="153"/>
      <c r="Q59" s="153"/>
      <c r="R59" s="153"/>
      <c r="S59" s="143"/>
      <c r="T59" s="143"/>
      <c r="U59" s="143"/>
    </row>
    <row r="60" spans="1:21" x14ac:dyDescent="0.3">
      <c r="A60" s="141">
        <v>6</v>
      </c>
      <c r="B60" s="141">
        <v>23</v>
      </c>
      <c r="C60" s="146">
        <v>623</v>
      </c>
      <c r="D60" s="141" t="s">
        <v>6</v>
      </c>
      <c r="E60" s="141">
        <v>2024</v>
      </c>
      <c r="F60" s="151"/>
      <c r="G60" s="157">
        <f t="shared" si="2"/>
        <v>1126</v>
      </c>
      <c r="H60" s="143"/>
      <c r="I60" s="244">
        <v>1126</v>
      </c>
      <c r="J60" s="200"/>
      <c r="K60" s="200"/>
      <c r="L60" s="245">
        <v>161</v>
      </c>
      <c r="M60" s="149"/>
      <c r="N60" s="149"/>
      <c r="O60" s="231">
        <f t="shared" si="3"/>
        <v>161</v>
      </c>
      <c r="P60" s="153"/>
      <c r="Q60" s="153"/>
      <c r="R60" s="153"/>
      <c r="S60" s="143"/>
      <c r="T60" s="143"/>
      <c r="U60" s="143"/>
    </row>
    <row r="61" spans="1:21" x14ac:dyDescent="0.3">
      <c r="A61" s="141">
        <v>6</v>
      </c>
      <c r="B61" s="141">
        <v>24</v>
      </c>
      <c r="C61" s="146">
        <v>624</v>
      </c>
      <c r="D61" s="141" t="s">
        <v>6</v>
      </c>
      <c r="E61" s="141">
        <v>2024</v>
      </c>
      <c r="F61" s="151"/>
      <c r="G61" s="157">
        <f t="shared" si="2"/>
        <v>562</v>
      </c>
      <c r="H61" s="143"/>
      <c r="I61" s="243">
        <v>562</v>
      </c>
      <c r="J61" s="200"/>
      <c r="K61" s="200"/>
      <c r="L61" s="245">
        <v>86</v>
      </c>
      <c r="M61" s="149"/>
      <c r="N61" s="149"/>
      <c r="O61" s="231">
        <f t="shared" si="3"/>
        <v>86</v>
      </c>
      <c r="P61" s="153"/>
      <c r="Q61" s="153"/>
      <c r="R61" s="153"/>
      <c r="S61" s="143"/>
      <c r="T61" s="143"/>
      <c r="U61" s="143"/>
    </row>
    <row r="62" spans="1:21" x14ac:dyDescent="0.3">
      <c r="A62" s="141">
        <v>6</v>
      </c>
      <c r="B62" s="141">
        <v>25</v>
      </c>
      <c r="C62" s="146">
        <v>625</v>
      </c>
      <c r="D62" s="141" t="s">
        <v>6</v>
      </c>
      <c r="E62" s="141">
        <v>2024</v>
      </c>
      <c r="F62" s="151"/>
      <c r="G62" s="157">
        <f t="shared" si="2"/>
        <v>11512</v>
      </c>
      <c r="H62" s="143"/>
      <c r="I62" s="244">
        <v>11512</v>
      </c>
      <c r="J62" s="200"/>
      <c r="K62" s="200"/>
      <c r="L62" s="246">
        <v>1622</v>
      </c>
      <c r="M62" s="149"/>
      <c r="N62" s="149"/>
      <c r="O62" s="231">
        <f t="shared" si="3"/>
        <v>1622</v>
      </c>
      <c r="P62" s="153"/>
      <c r="Q62" s="153"/>
      <c r="R62" s="153"/>
      <c r="S62" s="143"/>
      <c r="T62" s="143"/>
      <c r="U62" s="143"/>
    </row>
    <row r="63" spans="1:21" x14ac:dyDescent="0.3">
      <c r="A63" s="141">
        <v>6</v>
      </c>
      <c r="B63" s="141">
        <v>26</v>
      </c>
      <c r="C63" s="146">
        <v>626</v>
      </c>
      <c r="D63" s="141" t="s">
        <v>6</v>
      </c>
      <c r="E63" s="141">
        <v>2024</v>
      </c>
      <c r="F63" s="151"/>
      <c r="G63" s="157">
        <f t="shared" si="2"/>
        <v>6318</v>
      </c>
      <c r="H63" s="143"/>
      <c r="I63" s="210">
        <v>6318</v>
      </c>
      <c r="J63" s="200"/>
      <c r="K63" s="200"/>
      <c r="L63" s="200">
        <v>810</v>
      </c>
      <c r="M63" s="149"/>
      <c r="N63" s="149"/>
      <c r="O63" s="231">
        <f t="shared" si="3"/>
        <v>810</v>
      </c>
      <c r="P63" s="153"/>
      <c r="Q63" s="153"/>
      <c r="R63" s="153"/>
      <c r="S63" s="143"/>
      <c r="T63" s="143"/>
      <c r="U63" s="143"/>
    </row>
    <row r="64" spans="1:21" x14ac:dyDescent="0.3">
      <c r="A64" s="141">
        <v>6</v>
      </c>
      <c r="B64" s="141">
        <v>27</v>
      </c>
      <c r="C64" s="146">
        <v>627</v>
      </c>
      <c r="D64" s="141" t="s">
        <v>6</v>
      </c>
      <c r="E64" s="141">
        <v>2024</v>
      </c>
      <c r="F64" s="151"/>
      <c r="G64" s="157">
        <f t="shared" si="2"/>
        <v>5934</v>
      </c>
      <c r="H64" s="143"/>
      <c r="I64" s="210">
        <v>5934</v>
      </c>
      <c r="J64" s="200"/>
      <c r="K64" s="200"/>
      <c r="L64" s="200">
        <v>642</v>
      </c>
      <c r="M64" s="149"/>
      <c r="N64" s="149"/>
      <c r="O64" s="231">
        <f t="shared" si="3"/>
        <v>642</v>
      </c>
      <c r="P64" s="153"/>
      <c r="Q64" s="153"/>
      <c r="R64" s="153"/>
      <c r="S64" s="143"/>
      <c r="T64" s="143"/>
      <c r="U64" s="143"/>
    </row>
    <row r="65" spans="1:21" x14ac:dyDescent="0.3">
      <c r="A65" s="141">
        <v>6</v>
      </c>
      <c r="B65" s="141">
        <v>28</v>
      </c>
      <c r="C65" s="146">
        <v>628</v>
      </c>
      <c r="D65" s="141" t="s">
        <v>6</v>
      </c>
      <c r="E65" s="141">
        <v>2024</v>
      </c>
      <c r="F65" s="151"/>
      <c r="G65" s="157">
        <f t="shared" si="2"/>
        <v>8244</v>
      </c>
      <c r="H65" s="143"/>
      <c r="I65" s="210">
        <v>8244</v>
      </c>
      <c r="J65" s="200"/>
      <c r="K65" s="200"/>
      <c r="L65" s="200">
        <v>733</v>
      </c>
      <c r="M65" s="149"/>
      <c r="N65" s="149"/>
      <c r="O65" s="231">
        <f t="shared" si="3"/>
        <v>733</v>
      </c>
      <c r="P65" s="153"/>
      <c r="Q65" s="153"/>
      <c r="R65" s="153"/>
      <c r="S65" s="143"/>
      <c r="T65" s="143"/>
      <c r="U65" s="143"/>
    </row>
    <row r="66" spans="1:21" x14ac:dyDescent="0.3">
      <c r="A66" s="141">
        <v>6</v>
      </c>
      <c r="B66" s="141">
        <v>29</v>
      </c>
      <c r="C66" s="146">
        <v>629</v>
      </c>
      <c r="D66" s="141" t="s">
        <v>6</v>
      </c>
      <c r="E66" s="141">
        <v>2024</v>
      </c>
      <c r="F66" s="151"/>
      <c r="G66" s="157">
        <f t="shared" si="2"/>
        <v>10067</v>
      </c>
      <c r="H66" s="143"/>
      <c r="I66" s="210">
        <v>10067</v>
      </c>
      <c r="J66" s="200"/>
      <c r="K66" s="200"/>
      <c r="L66" s="210">
        <v>1346</v>
      </c>
      <c r="M66" s="149"/>
      <c r="N66" s="149"/>
      <c r="O66" s="231">
        <f t="shared" si="3"/>
        <v>1346</v>
      </c>
      <c r="P66" s="153"/>
      <c r="Q66" s="153"/>
      <c r="R66" s="153"/>
      <c r="S66" s="143"/>
      <c r="T66" s="143"/>
      <c r="U66" s="143"/>
    </row>
    <row r="67" spans="1:21" x14ac:dyDescent="0.3">
      <c r="A67" s="141">
        <v>6</v>
      </c>
      <c r="B67" s="141">
        <v>30</v>
      </c>
      <c r="C67" s="146">
        <v>630</v>
      </c>
      <c r="D67" s="141" t="s">
        <v>6</v>
      </c>
      <c r="E67" s="141">
        <v>2024</v>
      </c>
      <c r="F67" s="151"/>
      <c r="G67" s="157">
        <f t="shared" si="2"/>
        <v>10007</v>
      </c>
      <c r="H67" s="143"/>
      <c r="I67" s="210">
        <v>10007</v>
      </c>
      <c r="J67" s="200"/>
      <c r="K67" s="200"/>
      <c r="L67" s="210">
        <v>1825</v>
      </c>
      <c r="M67" s="149"/>
      <c r="N67" s="149"/>
      <c r="O67" s="231">
        <f t="shared" si="3"/>
        <v>1825</v>
      </c>
      <c r="P67" s="153"/>
      <c r="Q67" s="153"/>
      <c r="R67" s="153"/>
      <c r="S67" s="143"/>
      <c r="T67" s="143"/>
      <c r="U67" s="143"/>
    </row>
    <row r="68" spans="1:21" x14ac:dyDescent="0.3">
      <c r="A68" s="141">
        <v>7</v>
      </c>
      <c r="B68" s="141">
        <v>1</v>
      </c>
      <c r="C68" s="146">
        <v>701</v>
      </c>
      <c r="D68" s="141" t="s">
        <v>6</v>
      </c>
      <c r="E68" s="141">
        <v>2024</v>
      </c>
      <c r="F68" s="151"/>
      <c r="G68" s="157">
        <f t="shared" si="2"/>
        <v>5723</v>
      </c>
      <c r="H68" s="143"/>
      <c r="I68" s="210">
        <v>5723</v>
      </c>
      <c r="J68" s="200"/>
      <c r="K68" s="200"/>
      <c r="L68" s="210">
        <v>1348</v>
      </c>
      <c r="M68" s="149"/>
      <c r="N68" s="149"/>
      <c r="O68" s="231">
        <f t="shared" si="3"/>
        <v>1348</v>
      </c>
      <c r="P68" s="153"/>
      <c r="Q68" s="153"/>
      <c r="R68" s="153"/>
      <c r="S68" s="143"/>
      <c r="T68" s="143"/>
      <c r="U68" s="143"/>
    </row>
    <row r="69" spans="1:21" x14ac:dyDescent="0.3">
      <c r="A69" s="141">
        <v>7</v>
      </c>
      <c r="B69" s="141">
        <v>2</v>
      </c>
      <c r="C69" s="146">
        <v>702</v>
      </c>
      <c r="D69" s="141" t="s">
        <v>6</v>
      </c>
      <c r="E69" s="141">
        <v>2024</v>
      </c>
      <c r="F69" s="151"/>
      <c r="G69" s="157">
        <f t="shared" si="2"/>
        <v>5093</v>
      </c>
      <c r="H69" s="143"/>
      <c r="I69" s="210">
        <v>5093</v>
      </c>
      <c r="J69" s="200"/>
      <c r="K69" s="200"/>
      <c r="L69" s="210">
        <v>1495</v>
      </c>
      <c r="M69" s="149"/>
      <c r="N69" s="149"/>
      <c r="O69" s="231">
        <f t="shared" si="3"/>
        <v>1495</v>
      </c>
      <c r="P69" s="153"/>
      <c r="Q69" s="153"/>
      <c r="R69" s="153"/>
      <c r="S69" s="143"/>
      <c r="T69" s="143"/>
      <c r="U69" s="143"/>
    </row>
    <row r="70" spans="1:21" x14ac:dyDescent="0.3">
      <c r="A70" s="141">
        <v>7</v>
      </c>
      <c r="B70" s="141">
        <v>3</v>
      </c>
      <c r="C70" s="146">
        <v>703</v>
      </c>
      <c r="D70" s="141" t="s">
        <v>6</v>
      </c>
      <c r="E70" s="141">
        <v>2024</v>
      </c>
      <c r="F70" s="151"/>
      <c r="G70" s="157">
        <f t="shared" si="2"/>
        <v>4405</v>
      </c>
      <c r="H70" s="143"/>
      <c r="I70" s="210">
        <v>4405</v>
      </c>
      <c r="J70" s="200"/>
      <c r="K70" s="200"/>
      <c r="L70" s="210">
        <v>1573</v>
      </c>
      <c r="M70" s="149"/>
      <c r="N70" s="149"/>
      <c r="O70" s="231">
        <f t="shared" si="3"/>
        <v>1573</v>
      </c>
      <c r="P70" s="153"/>
      <c r="Q70" s="153"/>
      <c r="R70" s="153"/>
      <c r="S70" s="143"/>
      <c r="T70" s="143"/>
      <c r="U70" s="143"/>
    </row>
    <row r="71" spans="1:21" x14ac:dyDescent="0.3">
      <c r="A71" s="141">
        <v>7</v>
      </c>
      <c r="B71" s="141">
        <v>4</v>
      </c>
      <c r="C71" s="146">
        <v>704</v>
      </c>
      <c r="D71" s="141" t="s">
        <v>6</v>
      </c>
      <c r="E71" s="141">
        <v>2024</v>
      </c>
      <c r="F71" s="151"/>
      <c r="G71" s="157">
        <f t="shared" si="2"/>
        <v>3522</v>
      </c>
      <c r="H71" s="143"/>
      <c r="I71" s="210">
        <v>3522</v>
      </c>
      <c r="J71" s="200"/>
      <c r="K71" s="200"/>
      <c r="L71" s="200">
        <v>781</v>
      </c>
      <c r="M71" s="149"/>
      <c r="N71" s="149"/>
      <c r="O71" s="231">
        <f t="shared" si="3"/>
        <v>781</v>
      </c>
      <c r="P71" s="153"/>
      <c r="Q71" s="153"/>
      <c r="R71" s="153"/>
      <c r="S71" s="143"/>
      <c r="T71" s="143"/>
      <c r="U71" s="143"/>
    </row>
    <row r="72" spans="1:21" x14ac:dyDescent="0.3">
      <c r="A72" s="141">
        <v>7</v>
      </c>
      <c r="B72" s="141">
        <v>5</v>
      </c>
      <c r="C72" s="146">
        <v>705</v>
      </c>
      <c r="D72" s="141" t="s">
        <v>6</v>
      </c>
      <c r="E72" s="141">
        <v>2024</v>
      </c>
      <c r="F72" s="151"/>
      <c r="G72" s="157">
        <f t="shared" si="2"/>
        <v>2383</v>
      </c>
      <c r="H72" s="143"/>
      <c r="I72" s="210">
        <v>2383</v>
      </c>
      <c r="J72" s="200"/>
      <c r="K72" s="200"/>
      <c r="L72" s="200">
        <v>265</v>
      </c>
      <c r="M72" s="149"/>
      <c r="N72" s="149"/>
      <c r="O72" s="231">
        <f t="shared" si="3"/>
        <v>265</v>
      </c>
      <c r="P72" s="153"/>
      <c r="Q72" s="153"/>
      <c r="R72" s="153"/>
      <c r="S72" s="143"/>
      <c r="T72" s="143"/>
      <c r="U72" s="143"/>
    </row>
    <row r="73" spans="1:21" x14ac:dyDescent="0.3">
      <c r="A73" s="141">
        <v>7</v>
      </c>
      <c r="B73" s="141">
        <v>6</v>
      </c>
      <c r="C73" s="146">
        <v>706</v>
      </c>
      <c r="D73" s="141" t="s">
        <v>6</v>
      </c>
      <c r="E73" s="141">
        <v>2024</v>
      </c>
      <c r="F73" s="151"/>
      <c r="G73" s="157">
        <f t="shared" si="2"/>
        <v>1164</v>
      </c>
      <c r="H73" s="143"/>
      <c r="I73" s="210">
        <v>1164</v>
      </c>
      <c r="J73" s="200"/>
      <c r="K73" s="200"/>
      <c r="L73" s="200">
        <v>156</v>
      </c>
      <c r="M73" s="149"/>
      <c r="N73" s="149"/>
      <c r="O73" s="231">
        <f t="shared" si="3"/>
        <v>156</v>
      </c>
      <c r="P73" s="153"/>
      <c r="Q73" s="153"/>
      <c r="R73" s="153"/>
      <c r="S73" s="143"/>
      <c r="T73" s="143"/>
      <c r="U73" s="143"/>
    </row>
    <row r="74" spans="1:21" x14ac:dyDescent="0.3">
      <c r="A74" s="141">
        <v>7</v>
      </c>
      <c r="B74" s="141">
        <v>7</v>
      </c>
      <c r="C74" s="146">
        <v>707</v>
      </c>
      <c r="D74" s="141" t="s">
        <v>6</v>
      </c>
      <c r="E74" s="141">
        <v>2024</v>
      </c>
      <c r="F74" s="151"/>
      <c r="G74" s="157">
        <f t="shared" si="2"/>
        <v>327</v>
      </c>
      <c r="H74" s="143"/>
      <c r="I74" s="200">
        <v>327</v>
      </c>
      <c r="J74" s="200"/>
      <c r="K74" s="200"/>
      <c r="L74" s="200">
        <v>52</v>
      </c>
      <c r="M74" s="149"/>
      <c r="N74" s="149"/>
      <c r="O74" s="231">
        <f t="shared" si="3"/>
        <v>52</v>
      </c>
      <c r="P74" s="153"/>
      <c r="Q74" s="153"/>
      <c r="R74" s="153"/>
      <c r="S74" s="143"/>
      <c r="T74" s="143"/>
      <c r="U74" s="143"/>
    </row>
    <row r="75" spans="1:21" x14ac:dyDescent="0.3">
      <c r="A75" s="141">
        <v>7</v>
      </c>
      <c r="B75" s="141">
        <v>8</v>
      </c>
      <c r="C75" s="146">
        <v>708</v>
      </c>
      <c r="D75" s="141" t="s">
        <v>6</v>
      </c>
      <c r="E75" s="141">
        <v>2024</v>
      </c>
      <c r="F75" s="151"/>
      <c r="G75" s="157">
        <f t="shared" si="2"/>
        <v>112</v>
      </c>
      <c r="H75" s="143"/>
      <c r="I75" s="200">
        <v>112</v>
      </c>
      <c r="J75" s="200"/>
      <c r="K75" s="200"/>
      <c r="L75" s="200">
        <v>21</v>
      </c>
      <c r="M75" s="149"/>
      <c r="N75" s="149"/>
      <c r="O75" s="231">
        <f t="shared" si="3"/>
        <v>21</v>
      </c>
      <c r="P75" s="153"/>
      <c r="Q75" s="153"/>
      <c r="R75" s="153"/>
      <c r="S75" s="143"/>
      <c r="T75" s="143"/>
      <c r="U75" s="143"/>
    </row>
    <row r="76" spans="1:21" x14ac:dyDescent="0.3">
      <c r="A76" s="141">
        <v>7</v>
      </c>
      <c r="B76" s="141">
        <v>9</v>
      </c>
      <c r="C76" s="146">
        <v>709</v>
      </c>
      <c r="D76" s="141" t="s">
        <v>6</v>
      </c>
      <c r="E76" s="141">
        <v>2024</v>
      </c>
      <c r="F76" s="151"/>
      <c r="G76" s="157">
        <f t="shared" si="2"/>
        <v>94</v>
      </c>
      <c r="H76" s="143"/>
      <c r="I76" s="200">
        <v>94</v>
      </c>
      <c r="J76" s="200"/>
      <c r="K76" s="200"/>
      <c r="L76" s="200">
        <v>20</v>
      </c>
      <c r="M76" s="149"/>
      <c r="N76" s="149"/>
      <c r="O76" s="231">
        <f t="shared" si="3"/>
        <v>20</v>
      </c>
      <c r="P76" s="153"/>
      <c r="Q76" s="153"/>
      <c r="R76" s="153"/>
      <c r="S76" s="143"/>
      <c r="T76" s="143"/>
      <c r="U76" s="143"/>
    </row>
    <row r="77" spans="1:21" x14ac:dyDescent="0.3">
      <c r="A77" s="141">
        <v>7</v>
      </c>
      <c r="B77" s="141">
        <v>10</v>
      </c>
      <c r="C77" s="146">
        <v>710</v>
      </c>
      <c r="D77" s="141" t="s">
        <v>6</v>
      </c>
      <c r="E77" s="141">
        <v>2024</v>
      </c>
      <c r="F77" s="151"/>
      <c r="G77" s="157">
        <f t="shared" si="2"/>
        <v>43</v>
      </c>
      <c r="H77" s="143"/>
      <c r="I77" s="200">
        <v>43</v>
      </c>
      <c r="J77" s="200"/>
      <c r="K77" s="200"/>
      <c r="L77" s="200">
        <v>11</v>
      </c>
      <c r="M77" s="149"/>
      <c r="N77" s="149"/>
      <c r="O77" s="231">
        <f t="shared" si="3"/>
        <v>11</v>
      </c>
      <c r="P77" s="153"/>
      <c r="Q77" s="153"/>
      <c r="R77" s="153"/>
      <c r="S77" s="143"/>
      <c r="T77" s="143"/>
      <c r="U77" s="143"/>
    </row>
    <row r="78" spans="1:21" x14ac:dyDescent="0.3">
      <c r="A78" s="141">
        <v>7</v>
      </c>
      <c r="B78" s="141">
        <v>11</v>
      </c>
      <c r="C78" s="146">
        <v>711</v>
      </c>
      <c r="D78" s="141" t="s">
        <v>6</v>
      </c>
      <c r="E78" s="141">
        <v>2024</v>
      </c>
      <c r="F78" s="151"/>
      <c r="G78" s="157">
        <f t="shared" si="2"/>
        <v>218</v>
      </c>
      <c r="H78" s="143"/>
      <c r="I78" s="200">
        <v>218</v>
      </c>
      <c r="J78" s="200"/>
      <c r="K78" s="200"/>
      <c r="L78" s="200">
        <v>65</v>
      </c>
      <c r="M78" s="149"/>
      <c r="N78" s="149"/>
      <c r="O78" s="231">
        <f t="shared" si="3"/>
        <v>65</v>
      </c>
      <c r="P78" s="153"/>
      <c r="Q78" s="153"/>
      <c r="R78" s="153"/>
      <c r="S78" s="143"/>
      <c r="T78" s="143"/>
      <c r="U78" s="143"/>
    </row>
    <row r="79" spans="1:21" x14ac:dyDescent="0.3">
      <c r="A79" s="141">
        <v>7</v>
      </c>
      <c r="B79" s="141">
        <v>12</v>
      </c>
      <c r="C79" s="146">
        <v>712</v>
      </c>
      <c r="D79" s="141" t="s">
        <v>6</v>
      </c>
      <c r="E79" s="141">
        <v>2024</v>
      </c>
      <c r="F79" s="151"/>
      <c r="G79" s="157">
        <f t="shared" si="2"/>
        <v>349</v>
      </c>
      <c r="H79" s="143"/>
      <c r="I79" s="200">
        <v>349</v>
      </c>
      <c r="J79" s="200"/>
      <c r="K79" s="200"/>
      <c r="L79" s="200">
        <v>120</v>
      </c>
      <c r="M79" s="149"/>
      <c r="N79" s="149"/>
      <c r="O79" s="231">
        <f t="shared" si="3"/>
        <v>120</v>
      </c>
      <c r="P79" s="153"/>
      <c r="Q79" s="153"/>
      <c r="R79" s="153"/>
      <c r="S79" s="143"/>
      <c r="T79" s="143"/>
      <c r="U79" s="143"/>
    </row>
    <row r="80" spans="1:21" x14ac:dyDescent="0.3">
      <c r="A80" s="141">
        <v>7</v>
      </c>
      <c r="B80" s="141">
        <v>13</v>
      </c>
      <c r="C80" s="146">
        <v>713</v>
      </c>
      <c r="D80" s="141" t="s">
        <v>6</v>
      </c>
      <c r="E80" s="141">
        <v>2024</v>
      </c>
      <c r="F80" s="151"/>
      <c r="G80" s="157">
        <f t="shared" si="2"/>
        <v>229</v>
      </c>
      <c r="H80" s="143"/>
      <c r="I80" s="200">
        <v>229</v>
      </c>
      <c r="J80" s="200"/>
      <c r="K80" s="200"/>
      <c r="L80" s="200">
        <v>90</v>
      </c>
      <c r="M80" s="149"/>
      <c r="N80" s="149"/>
      <c r="O80" s="231">
        <f t="shared" si="3"/>
        <v>90</v>
      </c>
      <c r="P80" s="153"/>
      <c r="Q80" s="153"/>
      <c r="R80" s="153"/>
      <c r="S80" s="143"/>
      <c r="T80" s="143"/>
      <c r="U80" s="143"/>
    </row>
    <row r="81" spans="1:21" x14ac:dyDescent="0.3">
      <c r="A81" s="141">
        <v>7</v>
      </c>
      <c r="B81" s="141">
        <v>14</v>
      </c>
      <c r="C81" s="146">
        <v>714</v>
      </c>
      <c r="D81" s="141" t="s">
        <v>6</v>
      </c>
      <c r="E81" s="141">
        <v>2024</v>
      </c>
      <c r="F81" s="151"/>
      <c r="G81" s="157">
        <f t="shared" si="2"/>
        <v>128</v>
      </c>
      <c r="H81" s="143"/>
      <c r="I81" s="200">
        <v>128</v>
      </c>
      <c r="J81" s="200"/>
      <c r="K81" s="200"/>
      <c r="L81" s="200">
        <v>57</v>
      </c>
      <c r="M81" s="149"/>
      <c r="N81" s="149"/>
      <c r="O81" s="231">
        <f t="shared" si="3"/>
        <v>57</v>
      </c>
      <c r="P81" s="153"/>
      <c r="Q81" s="153"/>
      <c r="R81" s="153"/>
      <c r="S81" s="143"/>
      <c r="T81" s="143"/>
      <c r="U81" s="143"/>
    </row>
    <row r="82" spans="1:21" x14ac:dyDescent="0.3">
      <c r="A82" s="141">
        <v>7</v>
      </c>
      <c r="B82" s="141">
        <v>15</v>
      </c>
      <c r="C82" s="146">
        <v>715</v>
      </c>
      <c r="D82" s="141" t="s">
        <v>6</v>
      </c>
      <c r="E82" s="141">
        <v>2024</v>
      </c>
      <c r="F82" s="151"/>
      <c r="G82" s="157">
        <f t="shared" si="2"/>
        <v>80</v>
      </c>
      <c r="H82" s="143"/>
      <c r="I82" s="200">
        <v>80</v>
      </c>
      <c r="J82" s="200"/>
      <c r="K82" s="200"/>
      <c r="L82" s="200">
        <v>41</v>
      </c>
      <c r="M82" s="149"/>
      <c r="N82" s="149"/>
      <c r="O82" s="231">
        <f t="shared" si="3"/>
        <v>41</v>
      </c>
      <c r="P82" s="153"/>
      <c r="Q82" s="153"/>
      <c r="R82" s="153"/>
      <c r="S82" s="143"/>
      <c r="T82" s="143"/>
      <c r="U82" s="143"/>
    </row>
    <row r="83" spans="1:21" x14ac:dyDescent="0.3">
      <c r="A83" s="141">
        <v>7</v>
      </c>
      <c r="B83" s="141">
        <v>16</v>
      </c>
      <c r="C83" s="146">
        <v>716</v>
      </c>
      <c r="D83" s="141" t="s">
        <v>6</v>
      </c>
      <c r="E83" s="141">
        <v>2024</v>
      </c>
      <c r="F83" s="151"/>
      <c r="G83" s="157">
        <f t="shared" si="2"/>
        <v>351</v>
      </c>
      <c r="H83" s="143"/>
      <c r="I83" s="200">
        <v>351</v>
      </c>
      <c r="J83" s="200"/>
      <c r="K83" s="200"/>
      <c r="L83" s="200">
        <v>201</v>
      </c>
      <c r="M83" s="149"/>
      <c r="N83" s="149"/>
      <c r="O83" s="231">
        <f t="shared" si="3"/>
        <v>201</v>
      </c>
      <c r="P83" s="153"/>
      <c r="Q83" s="153"/>
      <c r="R83" s="153"/>
      <c r="S83" s="143"/>
      <c r="T83" s="143"/>
      <c r="U83" s="143"/>
    </row>
    <row r="84" spans="1:21" x14ac:dyDescent="0.3">
      <c r="A84" s="141">
        <v>7</v>
      </c>
      <c r="B84" s="141">
        <v>17</v>
      </c>
      <c r="C84" s="146">
        <v>717</v>
      </c>
      <c r="D84" s="141" t="s">
        <v>6</v>
      </c>
      <c r="E84" s="141">
        <v>2024</v>
      </c>
      <c r="F84" s="151"/>
      <c r="G84" s="157">
        <f t="shared" si="2"/>
        <v>775</v>
      </c>
      <c r="H84" s="143"/>
      <c r="I84" s="200">
        <v>775</v>
      </c>
      <c r="J84" s="200"/>
      <c r="K84" s="200"/>
      <c r="L84" s="200">
        <v>496</v>
      </c>
      <c r="M84" s="149"/>
      <c r="N84" s="149"/>
      <c r="O84" s="231">
        <f t="shared" si="3"/>
        <v>496</v>
      </c>
      <c r="P84" s="153"/>
      <c r="Q84" s="153"/>
      <c r="R84" s="153"/>
      <c r="S84" s="143"/>
      <c r="T84" s="143"/>
      <c r="U84" s="143"/>
    </row>
    <row r="85" spans="1:21" x14ac:dyDescent="0.3">
      <c r="A85" s="141">
        <v>7</v>
      </c>
      <c r="B85" s="141">
        <v>18</v>
      </c>
      <c r="C85" s="146">
        <v>718</v>
      </c>
      <c r="D85" s="141" t="s">
        <v>6</v>
      </c>
      <c r="E85" s="141">
        <v>2024</v>
      </c>
      <c r="F85" s="151"/>
      <c r="G85" s="157">
        <f t="shared" si="2"/>
        <v>485</v>
      </c>
      <c r="H85" s="143"/>
      <c r="I85" s="200">
        <v>485</v>
      </c>
      <c r="J85" s="200"/>
      <c r="K85" s="200"/>
      <c r="L85" s="200">
        <v>348</v>
      </c>
      <c r="M85" s="149"/>
      <c r="N85" s="149"/>
      <c r="O85" s="231">
        <f t="shared" si="3"/>
        <v>348</v>
      </c>
      <c r="P85" s="153"/>
      <c r="Q85" s="153"/>
      <c r="R85" s="153"/>
      <c r="S85" s="143"/>
      <c r="T85" s="143"/>
      <c r="U85" s="143"/>
    </row>
    <row r="86" spans="1:21" x14ac:dyDescent="0.3">
      <c r="A86" s="141">
        <v>7</v>
      </c>
      <c r="B86" s="141">
        <v>19</v>
      </c>
      <c r="C86" s="146">
        <v>719</v>
      </c>
      <c r="D86" s="141" t="s">
        <v>6</v>
      </c>
      <c r="E86" s="141">
        <v>2024</v>
      </c>
      <c r="F86" s="151"/>
      <c r="G86" s="157">
        <f t="shared" si="2"/>
        <v>517</v>
      </c>
      <c r="H86" s="143"/>
      <c r="I86" s="200">
        <v>517</v>
      </c>
      <c r="J86" s="200"/>
      <c r="K86" s="200"/>
      <c r="L86" s="200">
        <v>414</v>
      </c>
      <c r="M86" s="149"/>
      <c r="N86" s="149"/>
      <c r="O86" s="231">
        <f t="shared" si="3"/>
        <v>414</v>
      </c>
      <c r="P86" s="153"/>
      <c r="Q86" s="153"/>
      <c r="R86" s="153"/>
      <c r="S86" s="143"/>
      <c r="T86" s="143"/>
      <c r="U86" s="143"/>
    </row>
    <row r="87" spans="1:21" x14ac:dyDescent="0.3">
      <c r="A87" s="141">
        <v>7</v>
      </c>
      <c r="B87" s="141">
        <v>20</v>
      </c>
      <c r="C87" s="146">
        <v>720</v>
      </c>
      <c r="D87" s="141" t="s">
        <v>6</v>
      </c>
      <c r="E87" s="141">
        <v>2024</v>
      </c>
      <c r="F87" s="151"/>
      <c r="G87" s="157">
        <f t="shared" si="2"/>
        <v>1650</v>
      </c>
      <c r="H87" s="143"/>
      <c r="I87" s="210">
        <v>1650</v>
      </c>
      <c r="J87" s="200"/>
      <c r="K87" s="200"/>
      <c r="L87" s="200">
        <v>881</v>
      </c>
      <c r="M87" s="149"/>
      <c r="N87" s="149"/>
      <c r="O87" s="231">
        <f t="shared" si="3"/>
        <v>881</v>
      </c>
      <c r="P87" s="153"/>
      <c r="Q87" s="153"/>
      <c r="R87" s="153"/>
      <c r="S87" s="143"/>
      <c r="T87" s="143"/>
      <c r="U87" s="143"/>
    </row>
    <row r="88" spans="1:21" x14ac:dyDescent="0.3">
      <c r="A88" s="141">
        <v>7</v>
      </c>
      <c r="B88" s="141">
        <v>21</v>
      </c>
      <c r="C88" s="146">
        <v>721</v>
      </c>
      <c r="D88" s="141" t="s">
        <v>6</v>
      </c>
      <c r="E88" s="141">
        <v>2024</v>
      </c>
      <c r="F88" s="151"/>
      <c r="G88" s="157">
        <f t="shared" si="2"/>
        <v>2897</v>
      </c>
      <c r="H88" s="143"/>
      <c r="I88" s="210">
        <v>2897</v>
      </c>
      <c r="J88" s="200"/>
      <c r="K88" s="200"/>
      <c r="L88" s="200">
        <v>975</v>
      </c>
      <c r="M88" s="149"/>
      <c r="N88" s="149"/>
      <c r="O88" s="231">
        <f t="shared" si="3"/>
        <v>975</v>
      </c>
      <c r="P88" s="153"/>
      <c r="Q88" s="153"/>
      <c r="R88" s="153"/>
      <c r="S88" s="143"/>
      <c r="T88" s="143"/>
      <c r="U88" s="143"/>
    </row>
    <row r="89" spans="1:21" x14ac:dyDescent="0.3">
      <c r="A89" s="141">
        <v>7</v>
      </c>
      <c r="B89" s="141">
        <v>22</v>
      </c>
      <c r="C89" s="146">
        <v>722</v>
      </c>
      <c r="D89" s="141" t="s">
        <v>6</v>
      </c>
      <c r="E89" s="141">
        <v>2024</v>
      </c>
      <c r="F89" s="151"/>
      <c r="G89" s="157">
        <f t="shared" si="2"/>
        <v>1248</v>
      </c>
      <c r="H89" s="143"/>
      <c r="I89" s="210">
        <v>1248</v>
      </c>
      <c r="J89" s="200"/>
      <c r="K89" s="200"/>
      <c r="L89" s="200">
        <v>230</v>
      </c>
      <c r="M89" s="149"/>
      <c r="N89" s="149"/>
      <c r="O89" s="231">
        <f t="shared" si="3"/>
        <v>230</v>
      </c>
      <c r="P89" s="153"/>
      <c r="Q89" s="153"/>
      <c r="R89" s="153"/>
      <c r="S89" s="143"/>
      <c r="T89" s="143"/>
      <c r="U89" s="143"/>
    </row>
    <row r="90" spans="1:21" x14ac:dyDescent="0.3">
      <c r="A90" s="141">
        <v>7</v>
      </c>
      <c r="B90" s="141">
        <v>23</v>
      </c>
      <c r="C90" s="146">
        <v>723</v>
      </c>
      <c r="D90" s="141" t="s">
        <v>6</v>
      </c>
      <c r="E90" s="141">
        <v>2024</v>
      </c>
      <c r="F90" s="151"/>
      <c r="G90" s="157">
        <f t="shared" si="2"/>
        <v>1693</v>
      </c>
      <c r="H90" s="143"/>
      <c r="I90" s="210">
        <v>1693</v>
      </c>
      <c r="J90" s="200"/>
      <c r="K90" s="200"/>
      <c r="L90" s="200">
        <v>464</v>
      </c>
      <c r="M90" s="149"/>
      <c r="N90" s="149"/>
      <c r="O90" s="231">
        <f t="shared" si="3"/>
        <v>464</v>
      </c>
      <c r="P90" s="153"/>
      <c r="Q90" s="153"/>
      <c r="R90" s="153"/>
      <c r="S90" s="143"/>
      <c r="T90" s="143"/>
      <c r="U90" s="143"/>
    </row>
    <row r="91" spans="1:21" x14ac:dyDescent="0.3">
      <c r="A91" s="141">
        <v>7</v>
      </c>
      <c r="B91" s="141">
        <v>24</v>
      </c>
      <c r="C91" s="146">
        <v>724</v>
      </c>
      <c r="D91" s="141" t="s">
        <v>6</v>
      </c>
      <c r="E91" s="141">
        <v>2024</v>
      </c>
      <c r="F91" s="151"/>
      <c r="G91" s="157">
        <f t="shared" si="2"/>
        <v>6903</v>
      </c>
      <c r="H91" s="143"/>
      <c r="I91" s="210">
        <v>6903</v>
      </c>
      <c r="J91" s="200"/>
      <c r="K91" s="200"/>
      <c r="L91" s="210">
        <v>2618</v>
      </c>
      <c r="M91" s="149"/>
      <c r="N91" s="149"/>
      <c r="O91" s="231">
        <f t="shared" si="3"/>
        <v>2618</v>
      </c>
      <c r="P91" s="153"/>
      <c r="Q91" s="153"/>
      <c r="R91" s="153"/>
      <c r="S91" s="143"/>
      <c r="T91" s="143"/>
      <c r="U91" s="143"/>
    </row>
    <row r="92" spans="1:21" x14ac:dyDescent="0.3">
      <c r="A92" s="141">
        <v>7</v>
      </c>
      <c r="B92" s="141">
        <v>25</v>
      </c>
      <c r="C92" s="146">
        <v>725</v>
      </c>
      <c r="D92" s="141" t="s">
        <v>6</v>
      </c>
      <c r="E92" s="141">
        <v>2024</v>
      </c>
      <c r="F92" s="151"/>
      <c r="G92" s="157">
        <f t="shared" si="2"/>
        <v>13091</v>
      </c>
      <c r="H92" s="143"/>
      <c r="I92" s="210">
        <v>13091</v>
      </c>
      <c r="J92" s="200"/>
      <c r="K92" s="200"/>
      <c r="L92" s="210">
        <v>2952</v>
      </c>
      <c r="M92" s="149"/>
      <c r="N92" s="149"/>
      <c r="O92" s="231">
        <f t="shared" si="3"/>
        <v>2952</v>
      </c>
      <c r="P92" s="153"/>
      <c r="Q92" s="153"/>
      <c r="R92" s="153"/>
      <c r="S92" s="143"/>
      <c r="T92" s="143"/>
      <c r="U92" s="143"/>
    </row>
    <row r="93" spans="1:21" x14ac:dyDescent="0.3">
      <c r="A93" s="141">
        <v>7</v>
      </c>
      <c r="B93" s="141">
        <v>26</v>
      </c>
      <c r="C93" s="146">
        <v>726</v>
      </c>
      <c r="D93" s="141" t="s">
        <v>6</v>
      </c>
      <c r="E93" s="141">
        <v>2024</v>
      </c>
      <c r="F93" s="151"/>
      <c r="G93" s="157">
        <f t="shared" si="2"/>
        <v>16040</v>
      </c>
      <c r="H93" s="143"/>
      <c r="I93" s="210">
        <v>16040</v>
      </c>
      <c r="J93" s="200"/>
      <c r="K93" s="200"/>
      <c r="L93" s="210">
        <v>1645</v>
      </c>
      <c r="M93" s="149"/>
      <c r="N93" s="149"/>
      <c r="O93" s="231">
        <f t="shared" si="3"/>
        <v>1645</v>
      </c>
      <c r="P93" s="153"/>
      <c r="Q93" s="153"/>
      <c r="R93" s="153"/>
      <c r="S93" s="143"/>
      <c r="T93" s="143"/>
      <c r="U93" s="143"/>
    </row>
    <row r="94" spans="1:21" x14ac:dyDescent="0.3">
      <c r="A94" s="141">
        <v>7</v>
      </c>
      <c r="B94" s="141">
        <v>27</v>
      </c>
      <c r="C94" s="146">
        <v>727</v>
      </c>
      <c r="D94" s="141" t="s">
        <v>6</v>
      </c>
      <c r="E94" s="141">
        <v>2024</v>
      </c>
      <c r="F94" s="151"/>
      <c r="G94" s="157">
        <f t="shared" si="2"/>
        <v>13397</v>
      </c>
      <c r="H94" s="143"/>
      <c r="I94" s="210">
        <v>13397</v>
      </c>
      <c r="J94" s="200"/>
      <c r="K94" s="200"/>
      <c r="L94" s="210">
        <v>1649</v>
      </c>
      <c r="M94" s="149"/>
      <c r="N94" s="149"/>
      <c r="O94" s="231">
        <f t="shared" si="3"/>
        <v>1649</v>
      </c>
      <c r="P94" s="153"/>
      <c r="Q94" s="153"/>
      <c r="R94" s="153"/>
      <c r="S94" s="143"/>
      <c r="T94" s="143"/>
      <c r="U94" s="143"/>
    </row>
    <row r="95" spans="1:21" x14ac:dyDescent="0.3">
      <c r="A95" s="141">
        <v>7</v>
      </c>
      <c r="B95" s="141">
        <v>28</v>
      </c>
      <c r="C95" s="146">
        <v>728</v>
      </c>
      <c r="D95" s="141" t="s">
        <v>6</v>
      </c>
      <c r="E95" s="141">
        <v>2024</v>
      </c>
      <c r="F95" s="151"/>
      <c r="G95" s="157">
        <f t="shared" si="2"/>
        <v>15359</v>
      </c>
      <c r="H95" s="143"/>
      <c r="I95" s="210">
        <v>15359</v>
      </c>
      <c r="J95" s="200"/>
      <c r="K95" s="200"/>
      <c r="L95" s="210">
        <v>2220</v>
      </c>
      <c r="M95" s="149"/>
      <c r="N95" s="149"/>
      <c r="O95" s="231">
        <f t="shared" si="3"/>
        <v>2220</v>
      </c>
      <c r="P95" s="153"/>
      <c r="Q95" s="153"/>
      <c r="R95" s="153"/>
      <c r="S95" s="143"/>
      <c r="T95" s="143"/>
      <c r="U95" s="143"/>
    </row>
    <row r="96" spans="1:21" x14ac:dyDescent="0.3">
      <c r="A96" s="141">
        <v>7</v>
      </c>
      <c r="B96" s="141">
        <v>29</v>
      </c>
      <c r="C96" s="146">
        <v>729</v>
      </c>
      <c r="D96" s="141" t="s">
        <v>6</v>
      </c>
      <c r="E96" s="141">
        <v>2024</v>
      </c>
      <c r="F96" s="151"/>
      <c r="G96" s="157">
        <f t="shared" si="2"/>
        <v>15268</v>
      </c>
      <c r="H96" s="143"/>
      <c r="I96" s="210">
        <v>15268</v>
      </c>
      <c r="J96" s="200"/>
      <c r="K96" s="200"/>
      <c r="L96" s="210">
        <v>2544</v>
      </c>
      <c r="M96" s="149"/>
      <c r="N96" s="149"/>
      <c r="O96" s="231">
        <f t="shared" si="3"/>
        <v>2544</v>
      </c>
      <c r="P96" s="153"/>
      <c r="Q96" s="153"/>
      <c r="R96" s="153"/>
      <c r="S96" s="143"/>
      <c r="T96" s="143"/>
      <c r="U96" s="143"/>
    </row>
    <row r="97" spans="1:21" x14ac:dyDescent="0.3">
      <c r="A97" s="141">
        <v>7</v>
      </c>
      <c r="B97" s="141">
        <v>30</v>
      </c>
      <c r="C97" s="146">
        <v>730</v>
      </c>
      <c r="D97" s="141" t="s">
        <v>6</v>
      </c>
      <c r="E97" s="141">
        <v>2024</v>
      </c>
      <c r="F97" s="151"/>
      <c r="G97" s="157">
        <f t="shared" si="2"/>
        <v>12142</v>
      </c>
      <c r="H97" s="143"/>
      <c r="I97" s="210">
        <v>12142</v>
      </c>
      <c r="J97" s="200"/>
      <c r="K97" s="200"/>
      <c r="L97" s="210">
        <v>2222</v>
      </c>
      <c r="M97" s="149"/>
      <c r="N97" s="149"/>
      <c r="O97" s="231">
        <f t="shared" si="3"/>
        <v>2222</v>
      </c>
      <c r="P97" s="153"/>
      <c r="Q97" s="153"/>
      <c r="R97" s="153"/>
      <c r="S97" s="143"/>
      <c r="T97" s="143"/>
      <c r="U97" s="143"/>
    </row>
    <row r="98" spans="1:21" x14ac:dyDescent="0.3">
      <c r="A98" s="141">
        <v>7</v>
      </c>
      <c r="B98" s="141">
        <v>31</v>
      </c>
      <c r="C98" s="146">
        <v>731</v>
      </c>
      <c r="D98" s="141" t="s">
        <v>6</v>
      </c>
      <c r="E98" s="141">
        <v>2024</v>
      </c>
      <c r="F98" s="151"/>
      <c r="G98" s="157">
        <f t="shared" si="2"/>
        <v>6897</v>
      </c>
      <c r="H98" s="143"/>
      <c r="I98" s="210">
        <v>6897</v>
      </c>
      <c r="J98" s="200"/>
      <c r="K98" s="200"/>
      <c r="L98" s="210">
        <v>1379</v>
      </c>
      <c r="M98" s="149"/>
      <c r="N98" s="149"/>
      <c r="O98" s="231">
        <f t="shared" si="3"/>
        <v>1379</v>
      </c>
      <c r="P98" s="153"/>
      <c r="Q98" s="153"/>
      <c r="R98" s="153"/>
      <c r="S98" s="143"/>
      <c r="T98" s="143"/>
      <c r="U98" s="143"/>
    </row>
    <row r="99" spans="1:21" x14ac:dyDescent="0.3">
      <c r="A99" s="141">
        <v>8</v>
      </c>
      <c r="B99" s="141">
        <v>1</v>
      </c>
      <c r="C99" s="146">
        <v>801</v>
      </c>
      <c r="D99" s="141" t="s">
        <v>6</v>
      </c>
      <c r="E99" s="141">
        <v>2024</v>
      </c>
      <c r="F99" s="151"/>
      <c r="G99" s="157">
        <f t="shared" si="2"/>
        <v>3920</v>
      </c>
      <c r="H99" s="143"/>
      <c r="I99" s="210">
        <v>3920</v>
      </c>
      <c r="J99" s="200"/>
      <c r="K99" s="200"/>
      <c r="L99" s="210">
        <v>1281</v>
      </c>
      <c r="M99" s="149"/>
      <c r="N99" s="149"/>
      <c r="O99" s="231">
        <f t="shared" si="3"/>
        <v>1281</v>
      </c>
      <c r="P99" s="153"/>
      <c r="Q99" s="153"/>
      <c r="R99" s="153"/>
      <c r="S99" s="143"/>
      <c r="T99" s="143"/>
      <c r="U99" s="143"/>
    </row>
    <row r="100" spans="1:21" x14ac:dyDescent="0.3">
      <c r="A100" s="141">
        <v>8</v>
      </c>
      <c r="B100" s="141">
        <v>2</v>
      </c>
      <c r="C100" s="146">
        <v>802</v>
      </c>
      <c r="D100" s="141" t="s">
        <v>6</v>
      </c>
      <c r="E100" s="141">
        <v>2024</v>
      </c>
      <c r="F100" s="151"/>
      <c r="G100" s="157">
        <f t="shared" si="2"/>
        <v>2134</v>
      </c>
      <c r="H100" s="143"/>
      <c r="I100" s="210">
        <v>2134</v>
      </c>
      <c r="J100" s="200"/>
      <c r="K100" s="200"/>
      <c r="L100" s="210">
        <v>1032</v>
      </c>
      <c r="M100" s="149"/>
      <c r="N100" s="149"/>
      <c r="O100" s="231">
        <f t="shared" si="3"/>
        <v>1032</v>
      </c>
      <c r="P100" s="153"/>
      <c r="Q100" s="153"/>
      <c r="R100" s="153"/>
      <c r="S100" s="143"/>
      <c r="T100" s="143"/>
      <c r="U100" s="143"/>
    </row>
    <row r="101" spans="1:21" x14ac:dyDescent="0.3">
      <c r="A101" s="141">
        <v>8</v>
      </c>
      <c r="B101" s="141">
        <v>3</v>
      </c>
      <c r="C101" s="146">
        <v>803</v>
      </c>
      <c r="D101" s="141" t="s">
        <v>6</v>
      </c>
      <c r="E101" s="141">
        <v>2024</v>
      </c>
      <c r="F101" s="151"/>
      <c r="G101" s="157">
        <f t="shared" si="2"/>
        <v>787</v>
      </c>
      <c r="H101" s="143"/>
      <c r="I101" s="200">
        <v>787</v>
      </c>
      <c r="J101" s="200"/>
      <c r="K101" s="200"/>
      <c r="L101" s="200">
        <v>364</v>
      </c>
      <c r="M101" s="149"/>
      <c r="N101" s="149"/>
      <c r="O101" s="231">
        <f t="shared" si="3"/>
        <v>364</v>
      </c>
      <c r="P101" s="153"/>
      <c r="Q101" s="153"/>
      <c r="R101" s="153"/>
      <c r="S101" s="143"/>
      <c r="T101" s="143"/>
      <c r="U101" s="143"/>
    </row>
    <row r="102" spans="1:21" x14ac:dyDescent="0.3">
      <c r="A102" s="141">
        <v>8</v>
      </c>
      <c r="B102" s="141">
        <v>4</v>
      </c>
      <c r="C102" s="146">
        <v>804</v>
      </c>
      <c r="D102" s="141" t="s">
        <v>6</v>
      </c>
      <c r="E102" s="141">
        <v>2024</v>
      </c>
      <c r="F102" s="151"/>
      <c r="G102" s="157">
        <f t="shared" si="2"/>
        <v>924</v>
      </c>
      <c r="H102" s="143"/>
      <c r="I102" s="210">
        <v>924</v>
      </c>
      <c r="J102" s="200"/>
      <c r="K102" s="200"/>
      <c r="L102" s="200">
        <v>407</v>
      </c>
      <c r="M102" s="149"/>
      <c r="N102" s="149"/>
      <c r="O102" s="231">
        <f t="shared" si="3"/>
        <v>407</v>
      </c>
      <c r="P102" s="153"/>
      <c r="Q102" s="153"/>
      <c r="R102" s="153"/>
      <c r="S102" s="143"/>
      <c r="T102" s="143"/>
      <c r="U102" s="143"/>
    </row>
    <row r="103" spans="1:21" x14ac:dyDescent="0.3">
      <c r="A103" s="141">
        <v>8</v>
      </c>
      <c r="B103" s="141">
        <v>5</v>
      </c>
      <c r="C103" s="146">
        <v>805</v>
      </c>
      <c r="D103" s="141" t="s">
        <v>6</v>
      </c>
      <c r="E103" s="141">
        <v>2024</v>
      </c>
      <c r="F103" s="151"/>
      <c r="G103" s="157">
        <f t="shared" si="2"/>
        <v>929</v>
      </c>
      <c r="H103" s="143"/>
      <c r="I103" s="210">
        <v>929</v>
      </c>
      <c r="J103" s="200"/>
      <c r="K103" s="200"/>
      <c r="L103" s="200">
        <v>389</v>
      </c>
      <c r="M103" s="149"/>
      <c r="N103" s="149"/>
      <c r="O103" s="231">
        <f t="shared" si="3"/>
        <v>389</v>
      </c>
      <c r="P103" s="153"/>
      <c r="Q103" s="153"/>
      <c r="R103" s="153"/>
      <c r="S103" s="143"/>
      <c r="T103" s="143"/>
      <c r="U103" s="143"/>
    </row>
    <row r="104" spans="1:21" x14ac:dyDescent="0.3">
      <c r="A104" s="141">
        <v>8</v>
      </c>
      <c r="B104" s="141">
        <v>6</v>
      </c>
      <c r="C104" s="146">
        <v>806</v>
      </c>
      <c r="D104" s="141" t="s">
        <v>6</v>
      </c>
      <c r="E104" s="141">
        <v>2024</v>
      </c>
      <c r="F104" s="151"/>
      <c r="G104" s="157">
        <f t="shared" si="2"/>
        <v>1663</v>
      </c>
      <c r="H104" s="143"/>
      <c r="I104" s="210">
        <v>1663</v>
      </c>
      <c r="J104" s="200"/>
      <c r="K104" s="200"/>
      <c r="L104" s="200">
        <v>663</v>
      </c>
      <c r="M104" s="149"/>
      <c r="N104" s="149"/>
      <c r="O104" s="231">
        <f t="shared" si="3"/>
        <v>663</v>
      </c>
      <c r="P104" s="153"/>
      <c r="Q104" s="153"/>
      <c r="R104" s="153"/>
      <c r="S104" s="143"/>
      <c r="T104" s="143"/>
      <c r="U104" s="143"/>
    </row>
    <row r="105" spans="1:21" x14ac:dyDescent="0.3">
      <c r="A105" s="141">
        <v>8</v>
      </c>
      <c r="B105" s="141">
        <v>7</v>
      </c>
      <c r="C105" s="146">
        <v>807</v>
      </c>
      <c r="D105" s="141" t="s">
        <v>6</v>
      </c>
      <c r="E105" s="141">
        <v>2024</v>
      </c>
      <c r="F105" s="151"/>
      <c r="G105" s="157">
        <f t="shared" si="2"/>
        <v>1612</v>
      </c>
      <c r="H105" s="143"/>
      <c r="I105" s="210">
        <v>1612</v>
      </c>
      <c r="J105" s="200"/>
      <c r="K105" s="200"/>
      <c r="L105" s="200">
        <v>611</v>
      </c>
      <c r="M105" s="149"/>
      <c r="N105" s="149"/>
      <c r="O105" s="231">
        <f t="shared" si="3"/>
        <v>611</v>
      </c>
      <c r="P105" s="153"/>
      <c r="Q105" s="153"/>
      <c r="R105" s="153"/>
      <c r="S105" s="143"/>
      <c r="T105" s="143"/>
      <c r="U105" s="143"/>
    </row>
    <row r="106" spans="1:21" x14ac:dyDescent="0.3">
      <c r="A106" s="141">
        <v>8</v>
      </c>
      <c r="B106" s="141">
        <v>8</v>
      </c>
      <c r="C106" s="146">
        <v>808</v>
      </c>
      <c r="D106" s="141" t="s">
        <v>6</v>
      </c>
      <c r="E106" s="141">
        <v>2024</v>
      </c>
      <c r="F106" s="151"/>
      <c r="G106" s="157">
        <f t="shared" si="2"/>
        <v>1218</v>
      </c>
      <c r="H106" s="143"/>
      <c r="I106" s="210">
        <v>1218</v>
      </c>
      <c r="J106" s="200"/>
      <c r="K106" s="200"/>
      <c r="L106" s="200">
        <v>439</v>
      </c>
      <c r="M106" s="149"/>
      <c r="N106" s="149"/>
      <c r="O106" s="231">
        <f t="shared" si="3"/>
        <v>439</v>
      </c>
      <c r="P106" s="153"/>
      <c r="Q106" s="153"/>
      <c r="R106" s="153"/>
      <c r="S106" s="143"/>
      <c r="T106" s="143"/>
      <c r="U106" s="143"/>
    </row>
    <row r="107" spans="1:21" x14ac:dyDescent="0.3">
      <c r="A107" s="141">
        <v>8</v>
      </c>
      <c r="B107" s="141">
        <v>9</v>
      </c>
      <c r="C107" s="146">
        <v>809</v>
      </c>
      <c r="D107" s="141" t="s">
        <v>6</v>
      </c>
      <c r="E107" s="141">
        <v>2024</v>
      </c>
      <c r="F107" s="151"/>
      <c r="G107" s="157">
        <f t="shared" si="2"/>
        <v>1041</v>
      </c>
      <c r="H107" s="143"/>
      <c r="I107" s="210">
        <v>1041</v>
      </c>
      <c r="J107" s="200"/>
      <c r="K107" s="200"/>
      <c r="L107" s="200">
        <v>353</v>
      </c>
      <c r="M107" s="149"/>
      <c r="N107" s="149"/>
      <c r="O107" s="231">
        <f t="shared" si="3"/>
        <v>353</v>
      </c>
      <c r="P107" s="153"/>
      <c r="Q107" s="153"/>
      <c r="R107" s="153"/>
      <c r="S107" s="143"/>
      <c r="T107" s="143"/>
      <c r="U107" s="143"/>
    </row>
    <row r="108" spans="1:21" x14ac:dyDescent="0.3">
      <c r="A108" s="141">
        <v>8</v>
      </c>
      <c r="B108" s="141">
        <v>10</v>
      </c>
      <c r="C108" s="146">
        <v>810</v>
      </c>
      <c r="D108" s="141" t="s">
        <v>6</v>
      </c>
      <c r="E108" s="141">
        <v>2024</v>
      </c>
      <c r="F108" s="151"/>
      <c r="G108" s="157">
        <f t="shared" si="2"/>
        <v>645</v>
      </c>
      <c r="H108" s="143"/>
      <c r="I108" s="200">
        <v>645</v>
      </c>
      <c r="J108" s="200"/>
      <c r="K108" s="200"/>
      <c r="L108" s="200">
        <v>205</v>
      </c>
      <c r="M108" s="149"/>
      <c r="N108" s="149"/>
      <c r="O108" s="231">
        <f t="shared" si="3"/>
        <v>205</v>
      </c>
      <c r="P108" s="153"/>
      <c r="Q108" s="153"/>
      <c r="R108" s="153"/>
      <c r="S108" s="143"/>
      <c r="T108" s="143"/>
      <c r="U108" s="143"/>
    </row>
    <row r="109" spans="1:21" x14ac:dyDescent="0.3">
      <c r="A109" s="141">
        <v>8</v>
      </c>
      <c r="B109" s="141">
        <v>11</v>
      </c>
      <c r="C109" s="146">
        <v>811</v>
      </c>
      <c r="D109" s="141" t="s">
        <v>6</v>
      </c>
      <c r="E109" s="141">
        <v>2024</v>
      </c>
      <c r="F109" s="151"/>
      <c r="G109" s="157">
        <f t="shared" ref="G109:G172" si="4">I109+K109</f>
        <v>562</v>
      </c>
      <c r="H109" s="143"/>
      <c r="I109" s="200">
        <v>562</v>
      </c>
      <c r="J109" s="200"/>
      <c r="K109" s="200"/>
      <c r="L109" s="200">
        <v>168</v>
      </c>
      <c r="M109" s="149"/>
      <c r="N109" s="149"/>
      <c r="O109" s="231">
        <f t="shared" ref="O109:O172" si="5">L109+N109</f>
        <v>168</v>
      </c>
      <c r="P109" s="153"/>
      <c r="Q109" s="153"/>
      <c r="R109" s="153"/>
      <c r="S109" s="143"/>
      <c r="T109" s="143"/>
      <c r="U109" s="143"/>
    </row>
    <row r="110" spans="1:21" x14ac:dyDescent="0.3">
      <c r="A110" s="141">
        <v>8</v>
      </c>
      <c r="B110" s="141">
        <v>12</v>
      </c>
      <c r="C110" s="146">
        <v>812</v>
      </c>
      <c r="D110" s="141" t="s">
        <v>6</v>
      </c>
      <c r="E110" s="141">
        <v>2024</v>
      </c>
      <c r="F110" s="151"/>
      <c r="G110" s="157">
        <f t="shared" si="4"/>
        <v>1102</v>
      </c>
      <c r="H110" s="143"/>
      <c r="I110" s="210">
        <v>1102</v>
      </c>
      <c r="J110" s="200"/>
      <c r="K110" s="200"/>
      <c r="L110" s="200">
        <v>308</v>
      </c>
      <c r="M110" s="149"/>
      <c r="N110" s="149"/>
      <c r="O110" s="231">
        <f t="shared" si="5"/>
        <v>308</v>
      </c>
      <c r="P110" s="153"/>
      <c r="Q110" s="153"/>
      <c r="R110" s="153"/>
      <c r="S110" s="143"/>
      <c r="T110" s="143"/>
      <c r="U110" s="143"/>
    </row>
    <row r="111" spans="1:21" x14ac:dyDescent="0.3">
      <c r="A111" s="141">
        <v>8</v>
      </c>
      <c r="B111" s="141">
        <v>13</v>
      </c>
      <c r="C111" s="146">
        <v>813</v>
      </c>
      <c r="D111" s="141" t="s">
        <v>6</v>
      </c>
      <c r="E111" s="141">
        <v>2024</v>
      </c>
      <c r="F111" s="151"/>
      <c r="G111" s="157">
        <f t="shared" si="4"/>
        <v>779</v>
      </c>
      <c r="H111" s="143"/>
      <c r="I111" s="200">
        <v>779</v>
      </c>
      <c r="J111" s="200"/>
      <c r="K111" s="200"/>
      <c r="L111" s="200">
        <v>203</v>
      </c>
      <c r="M111" s="149"/>
      <c r="N111" s="149"/>
      <c r="O111" s="231">
        <f t="shared" si="5"/>
        <v>203</v>
      </c>
      <c r="P111" s="153"/>
      <c r="Q111" s="153"/>
      <c r="R111" s="153"/>
      <c r="S111" s="143"/>
      <c r="T111" s="143"/>
      <c r="U111" s="143"/>
    </row>
    <row r="112" spans="1:21" x14ac:dyDescent="0.3">
      <c r="A112" s="141">
        <v>8</v>
      </c>
      <c r="B112" s="141">
        <v>14</v>
      </c>
      <c r="C112" s="146">
        <v>814</v>
      </c>
      <c r="D112" s="141" t="s">
        <v>6</v>
      </c>
      <c r="E112" s="141">
        <v>2024</v>
      </c>
      <c r="F112" s="151"/>
      <c r="G112" s="157">
        <f t="shared" si="4"/>
        <v>810</v>
      </c>
      <c r="H112" s="143"/>
      <c r="I112" s="200">
        <v>810</v>
      </c>
      <c r="J112" s="200"/>
      <c r="K112" s="200"/>
      <c r="L112" s="200">
        <v>197</v>
      </c>
      <c r="M112" s="149"/>
      <c r="N112" s="149"/>
      <c r="O112" s="231">
        <f t="shared" si="5"/>
        <v>197</v>
      </c>
      <c r="P112" s="153"/>
      <c r="Q112" s="153"/>
      <c r="R112" s="153"/>
      <c r="S112" s="143"/>
      <c r="T112" s="143"/>
      <c r="U112" s="143"/>
    </row>
    <row r="113" spans="1:21" x14ac:dyDescent="0.3">
      <c r="A113" s="141">
        <v>8</v>
      </c>
      <c r="B113" s="141">
        <v>15</v>
      </c>
      <c r="C113" s="146">
        <v>815</v>
      </c>
      <c r="D113" s="141" t="s">
        <v>6</v>
      </c>
      <c r="E113" s="141">
        <v>2024</v>
      </c>
      <c r="F113" s="151"/>
      <c r="G113" s="157">
        <f t="shared" si="4"/>
        <v>1423</v>
      </c>
      <c r="H113" s="143"/>
      <c r="I113" s="210">
        <v>1423</v>
      </c>
      <c r="J113" s="200"/>
      <c r="K113" s="200"/>
      <c r="L113" s="200">
        <v>320</v>
      </c>
      <c r="M113" s="149"/>
      <c r="N113" s="149"/>
      <c r="O113" s="231">
        <f t="shared" si="5"/>
        <v>320</v>
      </c>
      <c r="P113" s="153"/>
      <c r="Q113" s="153"/>
      <c r="R113" s="153"/>
      <c r="S113" s="143"/>
      <c r="T113" s="143"/>
      <c r="U113" s="143"/>
    </row>
    <row r="114" spans="1:21" x14ac:dyDescent="0.3">
      <c r="A114" s="141">
        <v>8</v>
      </c>
      <c r="B114" s="141">
        <v>16</v>
      </c>
      <c r="C114" s="146">
        <v>816</v>
      </c>
      <c r="D114" s="141" t="s">
        <v>6</v>
      </c>
      <c r="E114" s="141">
        <v>2024</v>
      </c>
      <c r="F114" s="151"/>
      <c r="G114" s="157">
        <f t="shared" si="4"/>
        <v>2087</v>
      </c>
      <c r="H114" s="143"/>
      <c r="I114" s="210">
        <v>2087</v>
      </c>
      <c r="J114" s="200"/>
      <c r="K114" s="200"/>
      <c r="L114" s="200">
        <v>433</v>
      </c>
      <c r="M114" s="149"/>
      <c r="N114" s="149"/>
      <c r="O114" s="231">
        <f t="shared" si="5"/>
        <v>433</v>
      </c>
      <c r="P114" s="153"/>
      <c r="Q114" s="153"/>
      <c r="R114" s="153"/>
      <c r="S114" s="143"/>
      <c r="T114" s="143"/>
      <c r="U114" s="143"/>
    </row>
    <row r="115" spans="1:21" x14ac:dyDescent="0.3">
      <c r="A115" s="141">
        <v>8</v>
      </c>
      <c r="B115" s="141">
        <v>17</v>
      </c>
      <c r="C115" s="146">
        <v>817</v>
      </c>
      <c r="D115" s="141" t="s">
        <v>6</v>
      </c>
      <c r="E115" s="141">
        <v>2024</v>
      </c>
      <c r="F115" s="151"/>
      <c r="G115" s="157">
        <f t="shared" si="4"/>
        <v>2719</v>
      </c>
      <c r="H115" s="143"/>
      <c r="I115" s="210">
        <v>2719</v>
      </c>
      <c r="J115" s="200"/>
      <c r="K115" s="200"/>
      <c r="L115" s="200">
        <v>520</v>
      </c>
      <c r="M115" s="149"/>
      <c r="N115" s="149"/>
      <c r="O115" s="231">
        <f t="shared" si="5"/>
        <v>520</v>
      </c>
      <c r="P115" s="153"/>
      <c r="Q115" s="153"/>
      <c r="R115" s="153"/>
      <c r="S115" s="143"/>
      <c r="T115" s="143"/>
      <c r="U115" s="143"/>
    </row>
    <row r="116" spans="1:21" x14ac:dyDescent="0.3">
      <c r="A116" s="141">
        <v>8</v>
      </c>
      <c r="B116" s="141">
        <v>18</v>
      </c>
      <c r="C116" s="146">
        <v>818</v>
      </c>
      <c r="D116" s="141" t="s">
        <v>6</v>
      </c>
      <c r="E116" s="141">
        <v>2024</v>
      </c>
      <c r="F116" s="151"/>
      <c r="G116" s="157">
        <f t="shared" si="4"/>
        <v>4479</v>
      </c>
      <c r="H116" s="143"/>
      <c r="I116" s="210">
        <v>4479</v>
      </c>
      <c r="J116" s="200"/>
      <c r="K116" s="200"/>
      <c r="L116" s="200">
        <v>783</v>
      </c>
      <c r="M116" s="149"/>
      <c r="N116" s="149"/>
      <c r="O116" s="231">
        <f t="shared" si="5"/>
        <v>783</v>
      </c>
      <c r="P116" s="153"/>
      <c r="Q116" s="153"/>
      <c r="R116" s="153"/>
      <c r="S116" s="143"/>
      <c r="T116" s="143"/>
      <c r="U116" s="143"/>
    </row>
    <row r="117" spans="1:21" x14ac:dyDescent="0.3">
      <c r="A117" s="141">
        <v>8</v>
      </c>
      <c r="B117" s="141">
        <v>19</v>
      </c>
      <c r="C117" s="146">
        <v>819</v>
      </c>
      <c r="D117" s="141" t="s">
        <v>6</v>
      </c>
      <c r="E117" s="141">
        <v>2024</v>
      </c>
      <c r="F117" s="151"/>
      <c r="G117" s="157">
        <f t="shared" si="4"/>
        <v>1377</v>
      </c>
      <c r="H117" s="143"/>
      <c r="I117" s="210">
        <v>1377</v>
      </c>
      <c r="J117" s="200"/>
      <c r="K117" s="200"/>
      <c r="L117" s="200">
        <v>219</v>
      </c>
      <c r="M117" s="149"/>
      <c r="N117" s="149"/>
      <c r="O117" s="231">
        <f t="shared" si="5"/>
        <v>219</v>
      </c>
      <c r="P117" s="153"/>
      <c r="Q117" s="153"/>
      <c r="R117" s="153"/>
      <c r="S117" s="143"/>
      <c r="T117" s="143"/>
      <c r="U117" s="143"/>
    </row>
    <row r="118" spans="1:21" x14ac:dyDescent="0.3">
      <c r="A118" s="141">
        <v>8</v>
      </c>
      <c r="B118" s="141">
        <v>20</v>
      </c>
      <c r="C118" s="146">
        <v>820</v>
      </c>
      <c r="D118" s="141" t="s">
        <v>6</v>
      </c>
      <c r="E118" s="141">
        <v>2024</v>
      </c>
      <c r="F118" s="151"/>
      <c r="G118" s="157">
        <f t="shared" si="4"/>
        <v>768</v>
      </c>
      <c r="H118" s="143"/>
      <c r="I118" s="200">
        <v>768</v>
      </c>
      <c r="J118" s="200"/>
      <c r="K118" s="200"/>
      <c r="L118" s="200">
        <v>110</v>
      </c>
      <c r="M118" s="149"/>
      <c r="N118" s="149"/>
      <c r="O118" s="231">
        <f t="shared" si="5"/>
        <v>110</v>
      </c>
      <c r="P118" s="153"/>
      <c r="Q118" s="153"/>
      <c r="R118" s="153"/>
      <c r="S118" s="143"/>
      <c r="T118" s="143"/>
      <c r="U118" s="143"/>
    </row>
    <row r="119" spans="1:21" x14ac:dyDescent="0.3">
      <c r="A119" s="141">
        <v>8</v>
      </c>
      <c r="B119" s="141">
        <v>21</v>
      </c>
      <c r="C119" s="146">
        <v>821</v>
      </c>
      <c r="D119" s="141" t="s">
        <v>6</v>
      </c>
      <c r="E119" s="141">
        <v>2024</v>
      </c>
      <c r="F119" s="151"/>
      <c r="G119" s="157">
        <f t="shared" si="4"/>
        <v>1010</v>
      </c>
      <c r="H119" s="143"/>
      <c r="I119" s="210">
        <v>1010</v>
      </c>
      <c r="J119" s="200"/>
      <c r="K119" s="200"/>
      <c r="L119" s="200">
        <v>130</v>
      </c>
      <c r="M119" s="149"/>
      <c r="N119" s="149"/>
      <c r="O119" s="231">
        <f t="shared" si="5"/>
        <v>130</v>
      </c>
      <c r="P119" s="153"/>
      <c r="Q119" s="153"/>
      <c r="R119" s="153"/>
      <c r="S119" s="143"/>
      <c r="T119" s="143"/>
      <c r="U119" s="143"/>
    </row>
    <row r="120" spans="1:21" x14ac:dyDescent="0.3">
      <c r="A120" s="141">
        <v>8</v>
      </c>
      <c r="B120" s="141">
        <v>22</v>
      </c>
      <c r="C120" s="146">
        <v>822</v>
      </c>
      <c r="D120" s="141" t="s">
        <v>6</v>
      </c>
      <c r="E120" s="141">
        <v>2024</v>
      </c>
      <c r="F120" s="151"/>
      <c r="G120" s="157">
        <f t="shared" si="4"/>
        <v>1055</v>
      </c>
      <c r="H120" s="143"/>
      <c r="I120" s="210">
        <v>1055</v>
      </c>
      <c r="J120" s="200"/>
      <c r="K120" s="200"/>
      <c r="L120" s="200">
        <v>120</v>
      </c>
      <c r="M120" s="149"/>
      <c r="N120" s="149"/>
      <c r="O120" s="231">
        <f t="shared" si="5"/>
        <v>120</v>
      </c>
      <c r="P120" s="153"/>
      <c r="Q120" s="153"/>
      <c r="R120" s="153"/>
      <c r="S120" s="143"/>
      <c r="T120" s="143"/>
      <c r="U120" s="143"/>
    </row>
    <row r="121" spans="1:21" x14ac:dyDescent="0.3">
      <c r="A121" s="141">
        <v>8</v>
      </c>
      <c r="B121" s="141">
        <v>23</v>
      </c>
      <c r="C121" s="146">
        <v>823</v>
      </c>
      <c r="D121" s="141" t="s">
        <v>6</v>
      </c>
      <c r="E121" s="141">
        <v>2024</v>
      </c>
      <c r="F121" s="151"/>
      <c r="G121" s="157">
        <f t="shared" si="4"/>
        <v>1772</v>
      </c>
      <c r="H121" s="143"/>
      <c r="I121" s="210">
        <v>1772</v>
      </c>
      <c r="J121" s="200"/>
      <c r="K121" s="200"/>
      <c r="L121" s="200">
        <v>177</v>
      </c>
      <c r="M121" s="149"/>
      <c r="N121" s="149"/>
      <c r="O121" s="231">
        <f t="shared" si="5"/>
        <v>177</v>
      </c>
      <c r="P121" s="153"/>
      <c r="Q121" s="153"/>
      <c r="R121" s="153"/>
      <c r="S121" s="143"/>
      <c r="T121" s="143"/>
      <c r="U121" s="143"/>
    </row>
    <row r="122" spans="1:21" x14ac:dyDescent="0.3">
      <c r="A122" s="141">
        <v>8</v>
      </c>
      <c r="B122" s="141">
        <v>24</v>
      </c>
      <c r="C122" s="146">
        <v>824</v>
      </c>
      <c r="D122" s="141" t="s">
        <v>6</v>
      </c>
      <c r="E122" s="141">
        <v>2024</v>
      </c>
      <c r="F122" s="151"/>
      <c r="G122" s="157">
        <f t="shared" si="4"/>
        <v>2476</v>
      </c>
      <c r="H122" s="143"/>
      <c r="I122" s="210">
        <v>2476</v>
      </c>
      <c r="J122" s="200"/>
      <c r="K122" s="200"/>
      <c r="L122" s="200">
        <v>248</v>
      </c>
      <c r="M122" s="149"/>
      <c r="N122" s="149"/>
      <c r="O122" s="231">
        <f t="shared" si="5"/>
        <v>248</v>
      </c>
      <c r="P122" s="153"/>
      <c r="Q122" s="153"/>
      <c r="R122" s="153"/>
      <c r="S122" s="143"/>
      <c r="T122" s="143"/>
      <c r="U122" s="143"/>
    </row>
    <row r="123" spans="1:21" x14ac:dyDescent="0.3">
      <c r="A123" s="141">
        <v>8</v>
      </c>
      <c r="B123" s="141">
        <v>25</v>
      </c>
      <c r="C123" s="146">
        <v>825</v>
      </c>
      <c r="D123" s="141" t="s">
        <v>6</v>
      </c>
      <c r="E123" s="141">
        <v>2024</v>
      </c>
      <c r="F123" s="151"/>
      <c r="G123" s="157">
        <f t="shared" si="4"/>
        <v>3180</v>
      </c>
      <c r="H123" s="143"/>
      <c r="I123" s="210">
        <v>3180</v>
      </c>
      <c r="J123" s="200"/>
      <c r="K123" s="200"/>
      <c r="L123" s="200">
        <v>318</v>
      </c>
      <c r="M123" s="149"/>
      <c r="N123" s="149"/>
      <c r="O123" s="231">
        <f t="shared" si="5"/>
        <v>318</v>
      </c>
      <c r="P123" s="153"/>
      <c r="Q123" s="153"/>
      <c r="R123" s="153"/>
      <c r="S123" s="143"/>
      <c r="T123" s="143"/>
      <c r="U123" s="143"/>
    </row>
    <row r="124" spans="1:21" x14ac:dyDescent="0.3">
      <c r="A124" s="141">
        <v>8</v>
      </c>
      <c r="B124" s="141">
        <v>26</v>
      </c>
      <c r="C124" s="146">
        <v>826</v>
      </c>
      <c r="D124" s="141" t="s">
        <v>6</v>
      </c>
      <c r="E124" s="141">
        <v>2024</v>
      </c>
      <c r="F124" s="151"/>
      <c r="G124" s="157">
        <f t="shared" si="4"/>
        <v>5255</v>
      </c>
      <c r="H124" s="143"/>
      <c r="I124" s="210">
        <v>5255</v>
      </c>
      <c r="J124" s="200"/>
      <c r="K124" s="200"/>
      <c r="L124" s="200">
        <v>525</v>
      </c>
      <c r="M124" s="149"/>
      <c r="N124" s="149"/>
      <c r="O124" s="231">
        <f t="shared" si="5"/>
        <v>525</v>
      </c>
      <c r="P124" s="153"/>
      <c r="Q124" s="153"/>
      <c r="R124" s="153"/>
      <c r="S124" s="143"/>
      <c r="T124" s="143"/>
      <c r="U124" s="143"/>
    </row>
    <row r="125" spans="1:21" x14ac:dyDescent="0.3">
      <c r="A125" s="141">
        <v>8</v>
      </c>
      <c r="B125" s="141">
        <v>27</v>
      </c>
      <c r="C125" s="146">
        <v>827</v>
      </c>
      <c r="D125" s="141" t="s">
        <v>6</v>
      </c>
      <c r="E125" s="141">
        <v>2024</v>
      </c>
      <c r="F125" s="151"/>
      <c r="G125" s="157">
        <f t="shared" si="4"/>
        <v>4149</v>
      </c>
      <c r="H125" s="143"/>
      <c r="I125" s="210">
        <v>4149</v>
      </c>
      <c r="J125" s="200"/>
      <c r="K125" s="200"/>
      <c r="L125" s="200">
        <v>415</v>
      </c>
      <c r="M125" s="149"/>
      <c r="N125" s="149"/>
      <c r="O125" s="231">
        <f t="shared" si="5"/>
        <v>415</v>
      </c>
      <c r="P125" s="153"/>
      <c r="Q125" s="153"/>
      <c r="R125" s="153"/>
      <c r="S125" s="143"/>
      <c r="T125" s="143"/>
      <c r="U125" s="143"/>
    </row>
    <row r="126" spans="1:21" x14ac:dyDescent="0.3">
      <c r="A126" s="141">
        <v>8</v>
      </c>
      <c r="B126" s="141">
        <v>28</v>
      </c>
      <c r="C126" s="146">
        <v>828</v>
      </c>
      <c r="D126" s="141" t="s">
        <v>6</v>
      </c>
      <c r="E126" s="141">
        <v>2024</v>
      </c>
      <c r="F126" s="151"/>
      <c r="G126" s="157">
        <f t="shared" si="4"/>
        <v>3087</v>
      </c>
      <c r="H126" s="143"/>
      <c r="I126" s="210">
        <v>3087</v>
      </c>
      <c r="J126" s="200"/>
      <c r="K126" s="200"/>
      <c r="L126" s="200">
        <v>309</v>
      </c>
      <c r="M126" s="149"/>
      <c r="N126" s="149"/>
      <c r="O126" s="231">
        <f t="shared" si="5"/>
        <v>309</v>
      </c>
      <c r="P126" s="153"/>
      <c r="Q126" s="153"/>
      <c r="R126" s="153"/>
      <c r="S126" s="143"/>
      <c r="T126" s="143"/>
      <c r="U126" s="143"/>
    </row>
    <row r="127" spans="1:21" x14ac:dyDescent="0.3">
      <c r="A127" s="141">
        <v>8</v>
      </c>
      <c r="B127" s="141">
        <v>29</v>
      </c>
      <c r="C127" s="146">
        <v>829</v>
      </c>
      <c r="D127" s="141" t="s">
        <v>6</v>
      </c>
      <c r="E127" s="141">
        <v>2024</v>
      </c>
      <c r="F127" s="151"/>
      <c r="G127" s="157">
        <f t="shared" si="4"/>
        <v>3788</v>
      </c>
      <c r="H127" s="143"/>
      <c r="I127" s="210">
        <v>3788</v>
      </c>
      <c r="J127" s="200"/>
      <c r="K127" s="200"/>
      <c r="L127" s="200">
        <v>379</v>
      </c>
      <c r="M127" s="149"/>
      <c r="N127" s="149"/>
      <c r="O127" s="231">
        <f t="shared" si="5"/>
        <v>379</v>
      </c>
      <c r="P127" s="153"/>
      <c r="Q127" s="153"/>
      <c r="R127" s="153"/>
      <c r="S127" s="143"/>
      <c r="T127" s="143"/>
      <c r="U127" s="143"/>
    </row>
    <row r="128" spans="1:21" x14ac:dyDescent="0.3">
      <c r="A128" s="141">
        <v>8</v>
      </c>
      <c r="B128" s="141">
        <v>30</v>
      </c>
      <c r="C128" s="146">
        <v>830</v>
      </c>
      <c r="D128" s="141" t="s">
        <v>6</v>
      </c>
      <c r="E128" s="141">
        <v>2024</v>
      </c>
      <c r="F128" s="151"/>
      <c r="G128" s="157">
        <f t="shared" si="4"/>
        <v>3641</v>
      </c>
      <c r="H128" s="143"/>
      <c r="I128" s="210">
        <v>3641</v>
      </c>
      <c r="J128" s="200"/>
      <c r="K128" s="200"/>
      <c r="L128" s="200">
        <v>364</v>
      </c>
      <c r="M128" s="149"/>
      <c r="N128" s="149"/>
      <c r="O128" s="231">
        <f t="shared" si="5"/>
        <v>364</v>
      </c>
      <c r="P128" s="153"/>
      <c r="Q128" s="153"/>
      <c r="R128" s="153"/>
      <c r="S128" s="143"/>
      <c r="T128" s="143"/>
      <c r="U128" s="143"/>
    </row>
    <row r="129" spans="1:21" x14ac:dyDescent="0.3">
      <c r="A129" s="141">
        <v>8</v>
      </c>
      <c r="B129" s="141">
        <v>31</v>
      </c>
      <c r="C129" s="146">
        <v>831</v>
      </c>
      <c r="D129" s="141" t="s">
        <v>6</v>
      </c>
      <c r="E129" s="141">
        <v>2024</v>
      </c>
      <c r="F129" s="151"/>
      <c r="G129" s="157">
        <f t="shared" si="4"/>
        <v>2902</v>
      </c>
      <c r="H129" s="143"/>
      <c r="I129" s="210">
        <v>2902</v>
      </c>
      <c r="J129" s="200"/>
      <c r="K129" s="200"/>
      <c r="L129" s="200">
        <v>290</v>
      </c>
      <c r="M129" s="149"/>
      <c r="N129" s="149"/>
      <c r="O129" s="231">
        <f t="shared" si="5"/>
        <v>290</v>
      </c>
      <c r="P129" s="153"/>
      <c r="Q129" s="153"/>
      <c r="R129" s="153"/>
      <c r="S129" s="143"/>
      <c r="T129" s="143"/>
      <c r="U129" s="143"/>
    </row>
    <row r="130" spans="1:21" x14ac:dyDescent="0.3">
      <c r="A130" s="141">
        <v>9</v>
      </c>
      <c r="B130" s="141">
        <v>1</v>
      </c>
      <c r="C130" s="146">
        <v>901</v>
      </c>
      <c r="D130" s="141" t="s">
        <v>6</v>
      </c>
      <c r="E130" s="141">
        <v>2024</v>
      </c>
      <c r="F130" s="151"/>
      <c r="G130" s="157">
        <f t="shared" si="4"/>
        <v>2166</v>
      </c>
      <c r="H130" s="143"/>
      <c r="I130" s="210">
        <v>2166</v>
      </c>
      <c r="J130" s="200"/>
      <c r="K130" s="200"/>
      <c r="L130" s="200">
        <v>217</v>
      </c>
      <c r="M130" s="149"/>
      <c r="N130" s="149"/>
      <c r="O130" s="231">
        <f t="shared" si="5"/>
        <v>217</v>
      </c>
      <c r="P130" s="153"/>
      <c r="Q130" s="153"/>
      <c r="R130" s="153"/>
      <c r="S130" s="143"/>
      <c r="T130" s="143"/>
      <c r="U130" s="143"/>
    </row>
    <row r="131" spans="1:21" x14ac:dyDescent="0.3">
      <c r="A131" s="141">
        <v>9</v>
      </c>
      <c r="B131" s="141">
        <v>2</v>
      </c>
      <c r="C131" s="146">
        <v>902</v>
      </c>
      <c r="D131" s="141" t="s">
        <v>6</v>
      </c>
      <c r="E131" s="141">
        <v>2024</v>
      </c>
      <c r="F131" s="151"/>
      <c r="G131" s="157">
        <f t="shared" si="4"/>
        <v>1925</v>
      </c>
      <c r="H131" s="143"/>
      <c r="I131" s="210">
        <v>1925</v>
      </c>
      <c r="J131" s="200"/>
      <c r="K131" s="200"/>
      <c r="L131" s="200">
        <v>192</v>
      </c>
      <c r="M131" s="149"/>
      <c r="N131" s="149"/>
      <c r="O131" s="231">
        <f t="shared" si="5"/>
        <v>192</v>
      </c>
      <c r="P131" s="153"/>
      <c r="Q131" s="153"/>
      <c r="R131" s="153"/>
      <c r="S131" s="143"/>
      <c r="T131" s="143"/>
      <c r="U131" s="143"/>
    </row>
    <row r="132" spans="1:21" x14ac:dyDescent="0.3">
      <c r="A132" s="141">
        <v>9</v>
      </c>
      <c r="B132" s="141">
        <v>3</v>
      </c>
      <c r="C132" s="146">
        <v>903</v>
      </c>
      <c r="D132" s="141" t="s">
        <v>6</v>
      </c>
      <c r="E132" s="141">
        <v>2024</v>
      </c>
      <c r="F132" s="151"/>
      <c r="G132" s="157">
        <f t="shared" si="4"/>
        <v>683</v>
      </c>
      <c r="H132" s="143"/>
      <c r="I132" s="200">
        <v>683</v>
      </c>
      <c r="J132" s="200"/>
      <c r="K132" s="200"/>
      <c r="L132" s="200">
        <v>68</v>
      </c>
      <c r="M132" s="149"/>
      <c r="N132" s="149"/>
      <c r="O132" s="231">
        <f t="shared" si="5"/>
        <v>68</v>
      </c>
      <c r="P132" s="153"/>
      <c r="Q132" s="153"/>
      <c r="R132" s="153"/>
      <c r="S132" s="143"/>
      <c r="T132" s="143"/>
      <c r="U132" s="143"/>
    </row>
    <row r="133" spans="1:21" x14ac:dyDescent="0.3">
      <c r="A133" s="141">
        <v>9</v>
      </c>
      <c r="B133" s="141">
        <v>4</v>
      </c>
      <c r="C133" s="146">
        <v>904</v>
      </c>
      <c r="D133" s="141" t="s">
        <v>6</v>
      </c>
      <c r="E133" s="141">
        <v>2024</v>
      </c>
      <c r="F133" s="151"/>
      <c r="G133" s="157">
        <f t="shared" si="4"/>
        <v>1060</v>
      </c>
      <c r="H133" s="143"/>
      <c r="I133" s="210">
        <v>1060</v>
      </c>
      <c r="J133" s="200"/>
      <c r="K133" s="200"/>
      <c r="L133" s="200">
        <v>106</v>
      </c>
      <c r="M133" s="149"/>
      <c r="N133" s="149"/>
      <c r="O133" s="231">
        <f t="shared" si="5"/>
        <v>106</v>
      </c>
      <c r="P133" s="153"/>
      <c r="Q133" s="153"/>
      <c r="R133" s="153"/>
      <c r="S133" s="143"/>
      <c r="T133" s="143"/>
      <c r="U133" s="143"/>
    </row>
    <row r="134" spans="1:21" x14ac:dyDescent="0.3">
      <c r="A134" s="141">
        <v>9</v>
      </c>
      <c r="B134" s="141">
        <v>5</v>
      </c>
      <c r="C134" s="146">
        <v>905</v>
      </c>
      <c r="D134" s="141" t="s">
        <v>6</v>
      </c>
      <c r="E134" s="141">
        <v>2024</v>
      </c>
      <c r="F134" s="151"/>
      <c r="G134" s="157">
        <f t="shared" si="4"/>
        <v>1432</v>
      </c>
      <c r="H134" s="143"/>
      <c r="I134" s="210">
        <v>1432</v>
      </c>
      <c r="J134" s="200"/>
      <c r="K134" s="200"/>
      <c r="L134" s="200">
        <v>143</v>
      </c>
      <c r="M134" s="149"/>
      <c r="N134" s="149"/>
      <c r="O134" s="231">
        <f t="shared" si="5"/>
        <v>143</v>
      </c>
      <c r="P134" s="153"/>
      <c r="Q134" s="153"/>
      <c r="R134" s="153"/>
      <c r="S134" s="143"/>
      <c r="T134" s="143"/>
      <c r="U134" s="143"/>
    </row>
    <row r="135" spans="1:21" x14ac:dyDescent="0.3">
      <c r="A135" s="141">
        <v>9</v>
      </c>
      <c r="B135" s="141">
        <v>6</v>
      </c>
      <c r="C135" s="146">
        <v>906</v>
      </c>
      <c r="D135" s="141" t="s">
        <v>6</v>
      </c>
      <c r="E135" s="141">
        <v>2024</v>
      </c>
      <c r="F135" s="151"/>
      <c r="G135" s="157">
        <f t="shared" si="4"/>
        <v>1907</v>
      </c>
      <c r="H135" s="143"/>
      <c r="I135" s="210">
        <v>1907</v>
      </c>
      <c r="J135" s="200"/>
      <c r="K135" s="200"/>
      <c r="L135" s="200">
        <v>191</v>
      </c>
      <c r="M135" s="149"/>
      <c r="N135" s="149"/>
      <c r="O135" s="231">
        <f t="shared" si="5"/>
        <v>191</v>
      </c>
      <c r="P135" s="153"/>
      <c r="Q135" s="153"/>
      <c r="R135" s="153"/>
      <c r="S135" s="143"/>
      <c r="T135" s="143"/>
      <c r="U135" s="143"/>
    </row>
    <row r="136" spans="1:21" x14ac:dyDescent="0.3">
      <c r="A136" s="141">
        <v>9</v>
      </c>
      <c r="B136" s="141">
        <v>7</v>
      </c>
      <c r="C136" s="146">
        <v>907</v>
      </c>
      <c r="D136" s="141" t="s">
        <v>6</v>
      </c>
      <c r="E136" s="141">
        <v>2024</v>
      </c>
      <c r="F136" s="151"/>
      <c r="G136" s="157">
        <f t="shared" si="4"/>
        <v>1237</v>
      </c>
      <c r="H136" s="143"/>
      <c r="I136" s="210">
        <v>1237</v>
      </c>
      <c r="J136" s="200"/>
      <c r="K136" s="200"/>
      <c r="L136" s="200">
        <v>124</v>
      </c>
      <c r="M136" s="149"/>
      <c r="N136" s="149"/>
      <c r="O136" s="231">
        <f t="shared" si="5"/>
        <v>124</v>
      </c>
      <c r="P136" s="153"/>
      <c r="Q136" s="153"/>
      <c r="R136" s="153"/>
      <c r="S136" s="143"/>
      <c r="T136" s="143"/>
      <c r="U136" s="143"/>
    </row>
    <row r="137" spans="1:21" x14ac:dyDescent="0.3">
      <c r="A137" s="141">
        <v>9</v>
      </c>
      <c r="B137" s="141">
        <v>8</v>
      </c>
      <c r="C137" s="146">
        <v>908</v>
      </c>
      <c r="D137" s="141" t="s">
        <v>6</v>
      </c>
      <c r="E137" s="141">
        <v>2024</v>
      </c>
      <c r="F137" s="151"/>
      <c r="G137" s="157">
        <f t="shared" si="4"/>
        <v>674</v>
      </c>
      <c r="H137" s="143"/>
      <c r="I137" s="200">
        <v>674</v>
      </c>
      <c r="J137" s="200"/>
      <c r="K137" s="200"/>
      <c r="L137" s="200">
        <v>67</v>
      </c>
      <c r="M137" s="149"/>
      <c r="N137" s="149"/>
      <c r="O137" s="231">
        <f t="shared" si="5"/>
        <v>67</v>
      </c>
      <c r="P137" s="153"/>
      <c r="Q137" s="153"/>
      <c r="R137" s="153"/>
      <c r="S137" s="143"/>
      <c r="T137" s="143"/>
      <c r="U137" s="143"/>
    </row>
    <row r="138" spans="1:21" x14ac:dyDescent="0.3">
      <c r="A138" s="141">
        <v>9</v>
      </c>
      <c r="B138" s="141">
        <v>9</v>
      </c>
      <c r="C138" s="146">
        <v>909</v>
      </c>
      <c r="D138" s="141" t="s">
        <v>6</v>
      </c>
      <c r="E138" s="141">
        <v>2024</v>
      </c>
      <c r="F138" s="151"/>
      <c r="G138" s="157">
        <f t="shared" si="4"/>
        <v>436</v>
      </c>
      <c r="H138" s="143"/>
      <c r="I138" s="200">
        <v>436</v>
      </c>
      <c r="J138" s="200"/>
      <c r="K138" s="200"/>
      <c r="L138" s="200">
        <v>44</v>
      </c>
      <c r="M138" s="149"/>
      <c r="N138" s="149"/>
      <c r="O138" s="231">
        <f t="shared" si="5"/>
        <v>44</v>
      </c>
      <c r="P138" s="153"/>
      <c r="Q138" s="153"/>
      <c r="R138" s="153"/>
      <c r="S138" s="143"/>
      <c r="T138" s="143"/>
      <c r="U138" s="143"/>
    </row>
    <row r="139" spans="1:21" x14ac:dyDescent="0.3">
      <c r="A139" s="141">
        <v>9</v>
      </c>
      <c r="B139" s="141">
        <v>10</v>
      </c>
      <c r="C139" s="146">
        <v>910</v>
      </c>
      <c r="D139" s="141" t="s">
        <v>6</v>
      </c>
      <c r="E139" s="141">
        <v>2024</v>
      </c>
      <c r="F139" s="151"/>
      <c r="G139" s="157">
        <f t="shared" si="4"/>
        <v>755</v>
      </c>
      <c r="H139" s="143"/>
      <c r="I139" s="200">
        <v>755</v>
      </c>
      <c r="J139" s="200"/>
      <c r="K139" s="200"/>
      <c r="L139" s="200">
        <v>75</v>
      </c>
      <c r="M139" s="149"/>
      <c r="N139" s="149"/>
      <c r="O139" s="231">
        <f t="shared" si="5"/>
        <v>75</v>
      </c>
      <c r="P139" s="153"/>
      <c r="Q139" s="153"/>
      <c r="R139" s="153"/>
      <c r="S139" s="143"/>
      <c r="T139" s="143"/>
      <c r="U139" s="143"/>
    </row>
    <row r="140" spans="1:21" x14ac:dyDescent="0.3">
      <c r="A140" s="141">
        <v>9</v>
      </c>
      <c r="B140" s="141">
        <v>11</v>
      </c>
      <c r="C140" s="146">
        <v>911</v>
      </c>
      <c r="D140" s="141" t="s">
        <v>6</v>
      </c>
      <c r="E140" s="141">
        <v>2024</v>
      </c>
      <c r="F140" s="151"/>
      <c r="G140" s="157">
        <f t="shared" si="4"/>
        <v>1137</v>
      </c>
      <c r="H140" s="143"/>
      <c r="I140" s="210">
        <v>1137</v>
      </c>
      <c r="J140" s="200"/>
      <c r="K140" s="200"/>
      <c r="L140" s="200">
        <v>114</v>
      </c>
      <c r="M140" s="149"/>
      <c r="N140" s="149"/>
      <c r="O140" s="231">
        <f t="shared" si="5"/>
        <v>114</v>
      </c>
      <c r="P140" s="153"/>
      <c r="Q140" s="153"/>
      <c r="R140" s="153"/>
      <c r="S140" s="143"/>
      <c r="T140" s="143"/>
      <c r="U140" s="143"/>
    </row>
    <row r="141" spans="1:21" x14ac:dyDescent="0.3">
      <c r="A141" s="141">
        <v>9</v>
      </c>
      <c r="B141" s="141">
        <v>12</v>
      </c>
      <c r="C141" s="146">
        <v>912</v>
      </c>
      <c r="D141" s="141" t="s">
        <v>6</v>
      </c>
      <c r="E141" s="141">
        <v>2024</v>
      </c>
      <c r="F141" s="151"/>
      <c r="G141" s="157">
        <f t="shared" si="4"/>
        <v>1388</v>
      </c>
      <c r="H141" s="143"/>
      <c r="I141" s="210">
        <v>1388</v>
      </c>
      <c r="J141" s="200"/>
      <c r="K141" s="200"/>
      <c r="L141" s="200">
        <v>139</v>
      </c>
      <c r="M141" s="149"/>
      <c r="N141" s="149"/>
      <c r="O141" s="231">
        <f t="shared" si="5"/>
        <v>139</v>
      </c>
      <c r="P141" s="153"/>
      <c r="Q141" s="153"/>
      <c r="R141" s="153"/>
      <c r="S141" s="143"/>
      <c r="T141" s="143"/>
      <c r="U141" s="143"/>
    </row>
    <row r="142" spans="1:21" x14ac:dyDescent="0.3">
      <c r="A142" s="141">
        <v>9</v>
      </c>
      <c r="B142" s="141">
        <v>13</v>
      </c>
      <c r="C142" s="146">
        <v>913</v>
      </c>
      <c r="D142" s="141" t="s">
        <v>6</v>
      </c>
      <c r="E142" s="141">
        <v>2024</v>
      </c>
      <c r="F142" s="151"/>
      <c r="G142" s="157">
        <f t="shared" si="4"/>
        <v>2157</v>
      </c>
      <c r="H142" s="143"/>
      <c r="I142" s="210">
        <v>2157</v>
      </c>
      <c r="J142" s="200"/>
      <c r="K142" s="200"/>
      <c r="L142" s="200">
        <v>216</v>
      </c>
      <c r="M142" s="149"/>
      <c r="N142" s="149"/>
      <c r="O142" s="231">
        <f t="shared" si="5"/>
        <v>216</v>
      </c>
      <c r="P142" s="153"/>
      <c r="Q142" s="153"/>
      <c r="R142" s="153"/>
      <c r="S142" s="143"/>
      <c r="T142" s="143"/>
      <c r="U142" s="143"/>
    </row>
    <row r="143" spans="1:21" x14ac:dyDescent="0.3">
      <c r="A143" s="141">
        <v>9</v>
      </c>
      <c r="B143" s="141">
        <v>14</v>
      </c>
      <c r="C143" s="146">
        <v>914</v>
      </c>
      <c r="D143" s="141" t="s">
        <v>6</v>
      </c>
      <c r="E143" s="141">
        <v>2024</v>
      </c>
      <c r="F143" s="151"/>
      <c r="G143" s="157">
        <f t="shared" si="4"/>
        <v>2472</v>
      </c>
      <c r="H143" s="143"/>
      <c r="I143" s="210">
        <v>2472</v>
      </c>
      <c r="J143" s="200"/>
      <c r="K143" s="200"/>
      <c r="L143" s="200">
        <v>247</v>
      </c>
      <c r="M143" s="149"/>
      <c r="N143" s="149"/>
      <c r="O143" s="231">
        <f t="shared" si="5"/>
        <v>247</v>
      </c>
      <c r="P143" s="153"/>
      <c r="Q143" s="153"/>
      <c r="R143" s="153"/>
      <c r="S143" s="143"/>
      <c r="T143" s="143"/>
      <c r="U143" s="143"/>
    </row>
    <row r="144" spans="1:21" x14ac:dyDescent="0.3">
      <c r="A144" s="141">
        <v>9</v>
      </c>
      <c r="B144" s="141">
        <v>15</v>
      </c>
      <c r="C144" s="146">
        <v>915</v>
      </c>
      <c r="D144" s="141" t="s">
        <v>6</v>
      </c>
      <c r="E144" s="141">
        <v>2024</v>
      </c>
      <c r="F144" s="151"/>
      <c r="G144" s="157">
        <f t="shared" si="4"/>
        <v>1723</v>
      </c>
      <c r="H144" s="143"/>
      <c r="I144" s="210">
        <v>1723</v>
      </c>
      <c r="J144" s="200"/>
      <c r="K144" s="200"/>
      <c r="L144" s="200">
        <v>172</v>
      </c>
      <c r="M144" s="149"/>
      <c r="N144" s="149"/>
      <c r="O144" s="231">
        <f t="shared" si="5"/>
        <v>172</v>
      </c>
      <c r="P144" s="153"/>
      <c r="Q144" s="153"/>
      <c r="R144" s="153"/>
      <c r="S144" s="143"/>
      <c r="T144" s="143"/>
      <c r="U144" s="143"/>
    </row>
    <row r="145" spans="1:21" x14ac:dyDescent="0.3">
      <c r="A145" s="141">
        <v>9</v>
      </c>
      <c r="B145" s="141">
        <v>16</v>
      </c>
      <c r="C145" s="146">
        <v>916</v>
      </c>
      <c r="D145" s="141" t="s">
        <v>6</v>
      </c>
      <c r="E145" s="141">
        <v>2024</v>
      </c>
      <c r="F145" s="151"/>
      <c r="G145" s="157">
        <f t="shared" si="4"/>
        <v>2195</v>
      </c>
      <c r="H145" s="143"/>
      <c r="I145" s="210">
        <v>2195</v>
      </c>
      <c r="J145" s="200"/>
      <c r="K145" s="200"/>
      <c r="L145" s="200">
        <v>219</v>
      </c>
      <c r="M145" s="149"/>
      <c r="N145" s="149"/>
      <c r="O145" s="231">
        <f t="shared" si="5"/>
        <v>219</v>
      </c>
      <c r="P145" s="153"/>
      <c r="Q145" s="153"/>
      <c r="R145" s="153"/>
      <c r="S145" s="143"/>
      <c r="T145" s="143"/>
      <c r="U145" s="143"/>
    </row>
    <row r="146" spans="1:21" x14ac:dyDescent="0.3">
      <c r="A146" s="141">
        <v>9</v>
      </c>
      <c r="B146" s="141">
        <v>17</v>
      </c>
      <c r="C146" s="146">
        <v>917</v>
      </c>
      <c r="D146" s="141" t="s">
        <v>6</v>
      </c>
      <c r="E146" s="141">
        <v>2024</v>
      </c>
      <c r="F146" s="151"/>
      <c r="G146" s="157">
        <f t="shared" si="4"/>
        <v>2965</v>
      </c>
      <c r="H146" s="143"/>
      <c r="I146" s="210">
        <v>2965</v>
      </c>
      <c r="J146" s="200"/>
      <c r="K146" s="200"/>
      <c r="L146" s="200">
        <v>296</v>
      </c>
      <c r="M146" s="149"/>
      <c r="N146" s="149"/>
      <c r="O146" s="231">
        <f t="shared" si="5"/>
        <v>296</v>
      </c>
      <c r="P146" s="153"/>
      <c r="Q146" s="153"/>
      <c r="R146" s="153"/>
      <c r="S146" s="143"/>
      <c r="T146" s="143"/>
      <c r="U146" s="143"/>
    </row>
    <row r="147" spans="1:21" x14ac:dyDescent="0.3">
      <c r="A147" s="141">
        <v>9</v>
      </c>
      <c r="B147" s="141">
        <v>18</v>
      </c>
      <c r="C147" s="146">
        <v>918</v>
      </c>
      <c r="D147" s="141" t="s">
        <v>6</v>
      </c>
      <c r="E147" s="141">
        <v>2024</v>
      </c>
      <c r="F147" s="151"/>
      <c r="G147" s="157">
        <f t="shared" si="4"/>
        <v>1961</v>
      </c>
      <c r="H147" s="143"/>
      <c r="I147" s="210">
        <v>1961</v>
      </c>
      <c r="J147" s="200"/>
      <c r="K147" s="200"/>
      <c r="L147" s="200">
        <v>196</v>
      </c>
      <c r="M147" s="149"/>
      <c r="N147" s="149"/>
      <c r="O147" s="231">
        <f t="shared" si="5"/>
        <v>196</v>
      </c>
      <c r="P147" s="153"/>
      <c r="Q147" s="153"/>
      <c r="R147" s="153"/>
      <c r="S147" s="143"/>
      <c r="T147" s="143"/>
      <c r="U147" s="143"/>
    </row>
    <row r="148" spans="1:21" x14ac:dyDescent="0.3">
      <c r="A148" s="141">
        <v>9</v>
      </c>
      <c r="B148" s="141">
        <v>19</v>
      </c>
      <c r="C148" s="146">
        <v>919</v>
      </c>
      <c r="D148" s="141" t="s">
        <v>6</v>
      </c>
      <c r="E148" s="141">
        <v>2024</v>
      </c>
      <c r="F148" s="151"/>
      <c r="G148" s="157">
        <f t="shared" si="4"/>
        <v>997</v>
      </c>
      <c r="H148" s="143"/>
      <c r="I148" s="200">
        <v>997</v>
      </c>
      <c r="J148" s="200"/>
      <c r="K148" s="200"/>
      <c r="L148" s="200">
        <v>100</v>
      </c>
      <c r="M148" s="149"/>
      <c r="N148" s="149"/>
      <c r="O148" s="231">
        <f t="shared" si="5"/>
        <v>100</v>
      </c>
      <c r="P148" s="153"/>
      <c r="Q148" s="153"/>
      <c r="R148" s="153"/>
      <c r="S148" s="143"/>
      <c r="T148" s="143"/>
      <c r="U148" s="143"/>
    </row>
    <row r="149" spans="1:21" x14ac:dyDescent="0.3">
      <c r="A149" s="141">
        <v>9</v>
      </c>
      <c r="B149" s="141">
        <v>20</v>
      </c>
      <c r="C149" s="146">
        <v>920</v>
      </c>
      <c r="D149" s="141" t="s">
        <v>6</v>
      </c>
      <c r="E149" s="141">
        <v>2024</v>
      </c>
      <c r="F149" s="151"/>
      <c r="G149" s="157">
        <f t="shared" si="4"/>
        <v>1035</v>
      </c>
      <c r="H149" s="143"/>
      <c r="I149" s="210">
        <v>1035</v>
      </c>
      <c r="J149" s="200"/>
      <c r="K149" s="200"/>
      <c r="L149" s="200">
        <v>104</v>
      </c>
      <c r="M149" s="149"/>
      <c r="N149" s="149"/>
      <c r="O149" s="231">
        <f t="shared" si="5"/>
        <v>104</v>
      </c>
      <c r="P149" s="153"/>
      <c r="Q149" s="153"/>
      <c r="R149" s="153"/>
      <c r="S149" s="143"/>
      <c r="T149" s="143"/>
      <c r="U149" s="143"/>
    </row>
    <row r="150" spans="1:21" x14ac:dyDescent="0.3">
      <c r="A150" s="141">
        <v>9</v>
      </c>
      <c r="B150" s="141">
        <v>21</v>
      </c>
      <c r="C150" s="146">
        <v>921</v>
      </c>
      <c r="D150" s="141" t="s">
        <v>6</v>
      </c>
      <c r="E150" s="141">
        <v>2024</v>
      </c>
      <c r="F150" s="151"/>
      <c r="G150" s="157">
        <f t="shared" si="4"/>
        <v>795</v>
      </c>
      <c r="H150" s="143"/>
      <c r="I150" s="200">
        <v>795</v>
      </c>
      <c r="J150" s="200"/>
      <c r="K150" s="200"/>
      <c r="L150" s="200">
        <v>79</v>
      </c>
      <c r="M150" s="149"/>
      <c r="N150" s="149"/>
      <c r="O150" s="231">
        <f t="shared" si="5"/>
        <v>79</v>
      </c>
      <c r="P150" s="153"/>
      <c r="Q150" s="153"/>
      <c r="R150" s="153"/>
      <c r="S150" s="143"/>
      <c r="T150" s="143"/>
      <c r="U150" s="143"/>
    </row>
    <row r="151" spans="1:21" x14ac:dyDescent="0.3">
      <c r="A151" s="141">
        <v>9</v>
      </c>
      <c r="B151" s="141">
        <v>22</v>
      </c>
      <c r="C151" s="146">
        <v>922</v>
      </c>
      <c r="D151" s="141" t="s">
        <v>6</v>
      </c>
      <c r="E151" s="141">
        <v>2024</v>
      </c>
      <c r="F151" s="151"/>
      <c r="G151" s="157">
        <f t="shared" si="4"/>
        <v>581</v>
      </c>
      <c r="H151" s="143"/>
      <c r="I151" s="200">
        <v>581</v>
      </c>
      <c r="J151" s="200"/>
      <c r="K151" s="200"/>
      <c r="L151" s="200">
        <v>58</v>
      </c>
      <c r="M151" s="149"/>
      <c r="N151" s="149"/>
      <c r="O151" s="231">
        <f t="shared" si="5"/>
        <v>58</v>
      </c>
      <c r="P151" s="153"/>
      <c r="Q151" s="153"/>
      <c r="R151" s="153"/>
      <c r="S151" s="143"/>
      <c r="T151" s="143"/>
      <c r="U151" s="143"/>
    </row>
    <row r="152" spans="1:21" x14ac:dyDescent="0.3">
      <c r="A152" s="141">
        <v>9</v>
      </c>
      <c r="B152" s="141">
        <v>23</v>
      </c>
      <c r="C152" s="146">
        <v>923</v>
      </c>
      <c r="D152" s="141" t="s">
        <v>6</v>
      </c>
      <c r="E152" s="141">
        <v>2024</v>
      </c>
      <c r="F152" s="151"/>
      <c r="G152" s="157">
        <f t="shared" si="4"/>
        <v>339</v>
      </c>
      <c r="H152" s="143"/>
      <c r="I152" s="200">
        <v>339</v>
      </c>
      <c r="J152" s="200"/>
      <c r="K152" s="200"/>
      <c r="L152" s="200">
        <v>34</v>
      </c>
      <c r="M152" s="149"/>
      <c r="N152" s="149"/>
      <c r="O152" s="231">
        <f t="shared" si="5"/>
        <v>34</v>
      </c>
      <c r="P152" s="153"/>
      <c r="Q152" s="153"/>
      <c r="R152" s="153"/>
      <c r="S152" s="143"/>
      <c r="T152" s="143"/>
      <c r="U152" s="143"/>
    </row>
    <row r="153" spans="1:21" x14ac:dyDescent="0.3">
      <c r="A153" s="141">
        <v>9</v>
      </c>
      <c r="B153" s="141">
        <v>24</v>
      </c>
      <c r="C153" s="146">
        <v>924</v>
      </c>
      <c r="D153" s="141" t="s">
        <v>6</v>
      </c>
      <c r="E153" s="141">
        <v>2024</v>
      </c>
      <c r="F153" s="151"/>
      <c r="G153" s="157">
        <f t="shared" si="4"/>
        <v>339</v>
      </c>
      <c r="H153" s="143"/>
      <c r="I153" s="200">
        <v>339</v>
      </c>
      <c r="J153" s="200"/>
      <c r="K153" s="200"/>
      <c r="L153" s="200">
        <v>34</v>
      </c>
      <c r="M153" s="149"/>
      <c r="N153" s="149"/>
      <c r="O153" s="231">
        <f t="shared" si="5"/>
        <v>34</v>
      </c>
      <c r="P153" s="153"/>
      <c r="Q153" s="153"/>
      <c r="R153" s="153"/>
      <c r="S153" s="143"/>
      <c r="T153" s="143"/>
      <c r="U153" s="143"/>
    </row>
    <row r="154" spans="1:21" x14ac:dyDescent="0.3">
      <c r="A154" s="141">
        <v>9</v>
      </c>
      <c r="B154" s="141">
        <v>25</v>
      </c>
      <c r="C154" s="146">
        <v>925</v>
      </c>
      <c r="D154" s="141" t="s">
        <v>6</v>
      </c>
      <c r="E154" s="141">
        <v>2024</v>
      </c>
      <c r="F154" s="151"/>
      <c r="G154" s="157">
        <f t="shared" si="4"/>
        <v>240</v>
      </c>
      <c r="H154" s="143"/>
      <c r="I154" s="200">
        <v>240</v>
      </c>
      <c r="J154" s="200"/>
      <c r="K154" s="200"/>
      <c r="L154" s="200">
        <v>24</v>
      </c>
      <c r="M154" s="149"/>
      <c r="N154" s="149"/>
      <c r="O154" s="231">
        <f t="shared" si="5"/>
        <v>24</v>
      </c>
      <c r="P154" s="153"/>
      <c r="Q154" s="153"/>
      <c r="R154" s="153"/>
      <c r="S154" s="143"/>
      <c r="T154" s="143"/>
      <c r="U154" s="143"/>
    </row>
    <row r="155" spans="1:21" x14ac:dyDescent="0.3">
      <c r="A155" s="141">
        <v>9</v>
      </c>
      <c r="B155" s="141">
        <v>26</v>
      </c>
      <c r="C155" s="146">
        <v>926</v>
      </c>
      <c r="D155" s="141" t="s">
        <v>6</v>
      </c>
      <c r="E155" s="141">
        <v>2024</v>
      </c>
      <c r="F155" s="151"/>
      <c r="G155" s="157">
        <f t="shared" si="4"/>
        <v>74</v>
      </c>
      <c r="H155" s="143"/>
      <c r="I155" s="200">
        <v>74</v>
      </c>
      <c r="J155" s="200"/>
      <c r="K155" s="200"/>
      <c r="L155" s="200">
        <v>7</v>
      </c>
      <c r="M155" s="149"/>
      <c r="N155" s="149"/>
      <c r="O155" s="231">
        <f t="shared" si="5"/>
        <v>7</v>
      </c>
      <c r="P155" s="153"/>
      <c r="Q155" s="153"/>
      <c r="R155" s="153"/>
      <c r="S155" s="143"/>
      <c r="T155" s="143"/>
      <c r="U155" s="143"/>
    </row>
    <row r="156" spans="1:21" x14ac:dyDescent="0.3">
      <c r="A156" s="141">
        <v>9</v>
      </c>
      <c r="B156" s="141">
        <v>27</v>
      </c>
      <c r="C156" s="146">
        <v>927</v>
      </c>
      <c r="D156" s="141" t="s">
        <v>6</v>
      </c>
      <c r="E156" s="141">
        <v>2024</v>
      </c>
      <c r="F156" s="151"/>
      <c r="G156" s="157">
        <f t="shared" si="4"/>
        <v>48</v>
      </c>
      <c r="H156" s="143"/>
      <c r="I156" s="200">
        <v>48</v>
      </c>
      <c r="J156" s="200"/>
      <c r="K156" s="200"/>
      <c r="L156" s="200">
        <v>5</v>
      </c>
      <c r="M156" s="149"/>
      <c r="N156" s="149"/>
      <c r="O156" s="231">
        <f t="shared" si="5"/>
        <v>5</v>
      </c>
      <c r="P156" s="153"/>
      <c r="Q156" s="153"/>
      <c r="R156" s="153"/>
      <c r="S156" s="143"/>
      <c r="T156" s="143"/>
      <c r="U156" s="143"/>
    </row>
    <row r="157" spans="1:21" x14ac:dyDescent="0.3">
      <c r="A157" s="141">
        <v>9</v>
      </c>
      <c r="B157" s="141">
        <v>28</v>
      </c>
      <c r="C157" s="146">
        <v>928</v>
      </c>
      <c r="D157" s="141" t="s">
        <v>6</v>
      </c>
      <c r="E157" s="141">
        <v>2024</v>
      </c>
      <c r="F157" s="151"/>
      <c r="G157" s="157">
        <f t="shared" si="4"/>
        <v>41</v>
      </c>
      <c r="H157" s="143"/>
      <c r="I157" s="200">
        <v>41</v>
      </c>
      <c r="J157" s="200"/>
      <c r="K157" s="200"/>
      <c r="L157" s="200">
        <v>4</v>
      </c>
      <c r="M157" s="149"/>
      <c r="N157" s="149"/>
      <c r="O157" s="231">
        <f t="shared" si="5"/>
        <v>4</v>
      </c>
      <c r="P157" s="153"/>
      <c r="Q157" s="153"/>
      <c r="R157" s="153"/>
      <c r="S157" s="143"/>
      <c r="T157" s="143"/>
      <c r="U157" s="143"/>
    </row>
    <row r="158" spans="1:21" x14ac:dyDescent="0.3">
      <c r="A158" s="141">
        <v>9</v>
      </c>
      <c r="B158" s="141">
        <v>29</v>
      </c>
      <c r="C158" s="146">
        <v>929</v>
      </c>
      <c r="D158" s="141" t="s">
        <v>6</v>
      </c>
      <c r="E158" s="141">
        <v>2024</v>
      </c>
      <c r="F158" s="151"/>
      <c r="G158" s="157">
        <f t="shared" si="4"/>
        <v>37</v>
      </c>
      <c r="H158" s="143"/>
      <c r="I158" s="200">
        <v>37</v>
      </c>
      <c r="J158" s="200"/>
      <c r="K158" s="200"/>
      <c r="L158" s="200">
        <v>4</v>
      </c>
      <c r="M158" s="149"/>
      <c r="N158" s="149"/>
      <c r="O158" s="231">
        <f t="shared" si="5"/>
        <v>4</v>
      </c>
      <c r="P158" s="153"/>
      <c r="Q158" s="153"/>
      <c r="R158" s="153"/>
      <c r="S158" s="143"/>
      <c r="T158" s="143"/>
      <c r="U158" s="143"/>
    </row>
    <row r="159" spans="1:21" x14ac:dyDescent="0.3">
      <c r="A159" s="141">
        <v>9</v>
      </c>
      <c r="B159" s="141">
        <v>30</v>
      </c>
      <c r="C159" s="146">
        <v>930</v>
      </c>
      <c r="D159" s="141" t="s">
        <v>6</v>
      </c>
      <c r="E159" s="141">
        <v>2024</v>
      </c>
      <c r="F159" s="151"/>
      <c r="G159" s="157">
        <f t="shared" si="4"/>
        <v>29</v>
      </c>
      <c r="H159" s="143"/>
      <c r="I159" s="200">
        <v>29</v>
      </c>
      <c r="J159" s="200"/>
      <c r="K159" s="200"/>
      <c r="L159" s="200">
        <v>3</v>
      </c>
      <c r="M159" s="149"/>
      <c r="N159" s="149"/>
      <c r="O159" s="231">
        <f t="shared" si="5"/>
        <v>3</v>
      </c>
      <c r="P159" s="153"/>
      <c r="Q159" s="153"/>
      <c r="R159" s="153"/>
      <c r="S159" s="143"/>
      <c r="T159" s="143"/>
      <c r="U159" s="143"/>
    </row>
    <row r="160" spans="1:21" x14ac:dyDescent="0.3">
      <c r="A160" s="141">
        <v>10</v>
      </c>
      <c r="B160" s="141">
        <v>1</v>
      </c>
      <c r="C160" s="146">
        <v>1001</v>
      </c>
      <c r="D160" s="141" t="s">
        <v>6</v>
      </c>
      <c r="E160" s="141">
        <v>2024</v>
      </c>
      <c r="F160" s="151"/>
      <c r="G160" s="157">
        <f t="shared" si="4"/>
        <v>18</v>
      </c>
      <c r="H160" s="143"/>
      <c r="I160" s="200">
        <v>18</v>
      </c>
      <c r="J160" s="200"/>
      <c r="K160" s="200"/>
      <c r="L160" s="200">
        <v>2</v>
      </c>
      <c r="M160" s="149"/>
      <c r="N160" s="149"/>
      <c r="O160" s="231">
        <f t="shared" si="5"/>
        <v>2</v>
      </c>
      <c r="P160" s="153"/>
      <c r="Q160" s="153"/>
      <c r="R160" s="153"/>
      <c r="S160" s="143"/>
      <c r="T160" s="143"/>
      <c r="U160" s="143"/>
    </row>
    <row r="161" spans="1:21" x14ac:dyDescent="0.3">
      <c r="A161" s="141">
        <v>10</v>
      </c>
      <c r="B161" s="141">
        <v>2</v>
      </c>
      <c r="C161" s="146">
        <v>1002</v>
      </c>
      <c r="D161" s="141" t="s">
        <v>6</v>
      </c>
      <c r="E161" s="141">
        <v>2024</v>
      </c>
      <c r="F161" s="151"/>
      <c r="G161" s="157">
        <f t="shared" si="4"/>
        <v>17</v>
      </c>
      <c r="H161" s="143"/>
      <c r="I161" s="200">
        <v>17</v>
      </c>
      <c r="J161" s="200"/>
      <c r="K161" s="200"/>
      <c r="L161" s="200">
        <v>2</v>
      </c>
      <c r="M161" s="149"/>
      <c r="N161" s="149"/>
      <c r="O161" s="231">
        <f t="shared" si="5"/>
        <v>2</v>
      </c>
      <c r="P161" s="153"/>
      <c r="Q161" s="153"/>
      <c r="R161" s="153"/>
      <c r="S161" s="143"/>
      <c r="T161" s="143"/>
      <c r="U161" s="143"/>
    </row>
    <row r="162" spans="1:21" x14ac:dyDescent="0.3">
      <c r="A162" s="141">
        <v>10</v>
      </c>
      <c r="B162" s="141">
        <v>3</v>
      </c>
      <c r="C162" s="146">
        <v>1003</v>
      </c>
      <c r="D162" s="141" t="s">
        <v>6</v>
      </c>
      <c r="E162" s="141">
        <v>2024</v>
      </c>
      <c r="F162" s="151"/>
      <c r="G162" s="157">
        <f t="shared" si="4"/>
        <v>14</v>
      </c>
      <c r="H162" s="143"/>
      <c r="I162" s="200">
        <v>14</v>
      </c>
      <c r="J162" s="200"/>
      <c r="K162" s="200"/>
      <c r="L162" s="200">
        <v>1</v>
      </c>
      <c r="M162" s="149"/>
      <c r="N162" s="149"/>
      <c r="O162" s="231">
        <f t="shared" si="5"/>
        <v>1</v>
      </c>
      <c r="P162" s="153"/>
      <c r="Q162" s="153"/>
      <c r="R162" s="153"/>
      <c r="S162" s="143"/>
      <c r="T162" s="143"/>
      <c r="U162" s="143"/>
    </row>
    <row r="163" spans="1:21" x14ac:dyDescent="0.3">
      <c r="A163" s="141">
        <v>10</v>
      </c>
      <c r="B163" s="141">
        <v>4</v>
      </c>
      <c r="C163" s="146">
        <v>1004</v>
      </c>
      <c r="D163" s="141" t="s">
        <v>6</v>
      </c>
      <c r="E163" s="141">
        <v>2024</v>
      </c>
      <c r="F163" s="151"/>
      <c r="G163" s="157">
        <f t="shared" si="4"/>
        <v>11</v>
      </c>
      <c r="H163" s="143"/>
      <c r="I163" s="200">
        <v>11</v>
      </c>
      <c r="J163" s="200"/>
      <c r="K163" s="200"/>
      <c r="L163" s="200">
        <v>1</v>
      </c>
      <c r="M163" s="149"/>
      <c r="N163" s="149"/>
      <c r="O163" s="231">
        <f t="shared" si="5"/>
        <v>1</v>
      </c>
      <c r="P163" s="153"/>
      <c r="Q163" s="153"/>
      <c r="R163" s="153"/>
      <c r="S163" s="143"/>
      <c r="T163" s="143"/>
      <c r="U163" s="143"/>
    </row>
    <row r="164" spans="1:21" x14ac:dyDescent="0.3">
      <c r="A164" s="141">
        <v>10</v>
      </c>
      <c r="B164" s="141">
        <v>5</v>
      </c>
      <c r="C164" s="146">
        <v>1005</v>
      </c>
      <c r="D164" s="141" t="s">
        <v>6</v>
      </c>
      <c r="E164" s="141">
        <v>2024</v>
      </c>
      <c r="F164" s="151"/>
      <c r="G164" s="157">
        <f t="shared" si="4"/>
        <v>20</v>
      </c>
      <c r="H164" s="143"/>
      <c r="I164" s="200">
        <v>20</v>
      </c>
      <c r="J164" s="200"/>
      <c r="K164" s="200"/>
      <c r="L164" s="200">
        <v>2</v>
      </c>
      <c r="M164" s="149"/>
      <c r="N164" s="149"/>
      <c r="O164" s="231">
        <f t="shared" si="5"/>
        <v>2</v>
      </c>
      <c r="P164" s="153"/>
      <c r="Q164" s="153"/>
      <c r="R164" s="153"/>
      <c r="S164" s="143"/>
      <c r="T164" s="143"/>
      <c r="U164" s="143"/>
    </row>
    <row r="165" spans="1:21" x14ac:dyDescent="0.3">
      <c r="A165" s="141">
        <v>10</v>
      </c>
      <c r="B165" s="141">
        <v>6</v>
      </c>
      <c r="C165" s="146">
        <v>1006</v>
      </c>
      <c r="D165" s="141" t="s">
        <v>6</v>
      </c>
      <c r="E165" s="141">
        <v>2024</v>
      </c>
      <c r="F165" s="151"/>
      <c r="G165" s="157">
        <f t="shared" si="4"/>
        <v>40</v>
      </c>
      <c r="H165" s="143"/>
      <c r="I165" s="200">
        <v>40</v>
      </c>
      <c r="J165" s="200"/>
      <c r="K165" s="200"/>
      <c r="L165" s="200">
        <v>4</v>
      </c>
      <c r="M165" s="149"/>
      <c r="N165" s="149"/>
      <c r="O165" s="231">
        <f t="shared" si="5"/>
        <v>4</v>
      </c>
      <c r="P165" s="153"/>
      <c r="Q165" s="153"/>
      <c r="R165" s="153"/>
      <c r="S165" s="143"/>
      <c r="T165" s="143"/>
      <c r="U165" s="143"/>
    </row>
    <row r="166" spans="1:21" x14ac:dyDescent="0.3">
      <c r="A166" s="141">
        <v>10</v>
      </c>
      <c r="B166" s="141">
        <v>7</v>
      </c>
      <c r="C166" s="146">
        <v>1007</v>
      </c>
      <c r="D166" s="141" t="s">
        <v>6</v>
      </c>
      <c r="E166" s="141">
        <v>2024</v>
      </c>
      <c r="F166" s="151"/>
      <c r="G166" s="157">
        <f t="shared" si="4"/>
        <v>103</v>
      </c>
      <c r="H166" s="143"/>
      <c r="I166" s="200">
        <v>103</v>
      </c>
      <c r="J166" s="200"/>
      <c r="K166" s="200"/>
      <c r="L166" s="200">
        <v>10</v>
      </c>
      <c r="M166" s="149"/>
      <c r="N166" s="149"/>
      <c r="O166" s="231">
        <f t="shared" si="5"/>
        <v>10</v>
      </c>
      <c r="P166" s="153"/>
      <c r="Q166" s="153"/>
      <c r="R166" s="153"/>
      <c r="S166" s="143"/>
      <c r="T166" s="143"/>
      <c r="U166" s="143"/>
    </row>
    <row r="167" spans="1:21" x14ac:dyDescent="0.3">
      <c r="A167" s="141">
        <v>10</v>
      </c>
      <c r="B167" s="141">
        <v>8</v>
      </c>
      <c r="C167" s="146">
        <v>1008</v>
      </c>
      <c r="D167" s="141" t="s">
        <v>6</v>
      </c>
      <c r="E167" s="141">
        <v>2024</v>
      </c>
      <c r="F167" s="151"/>
      <c r="G167" s="157">
        <f t="shared" si="4"/>
        <v>86</v>
      </c>
      <c r="H167" s="143"/>
      <c r="I167" s="200">
        <v>86</v>
      </c>
      <c r="J167" s="200"/>
      <c r="K167" s="200"/>
      <c r="L167" s="200">
        <v>9</v>
      </c>
      <c r="M167" s="149"/>
      <c r="N167" s="149"/>
      <c r="O167" s="231">
        <f t="shared" si="5"/>
        <v>9</v>
      </c>
      <c r="P167" s="153"/>
      <c r="Q167" s="153"/>
      <c r="R167" s="153"/>
      <c r="S167" s="143"/>
      <c r="T167" s="143"/>
      <c r="U167" s="143"/>
    </row>
    <row r="168" spans="1:21" x14ac:dyDescent="0.3">
      <c r="A168" s="141">
        <v>10</v>
      </c>
      <c r="B168" s="141">
        <v>9</v>
      </c>
      <c r="C168" s="146">
        <v>1009</v>
      </c>
      <c r="D168" s="141" t="s">
        <v>6</v>
      </c>
      <c r="E168" s="141">
        <v>2024</v>
      </c>
      <c r="F168" s="151"/>
      <c r="G168" s="157">
        <f t="shared" si="4"/>
        <v>47</v>
      </c>
      <c r="H168" s="143"/>
      <c r="I168" s="200">
        <v>47</v>
      </c>
      <c r="J168" s="200"/>
      <c r="K168" s="200"/>
      <c r="L168" s="200">
        <v>5</v>
      </c>
      <c r="M168" s="149"/>
      <c r="N168" s="149"/>
      <c r="O168" s="231">
        <f t="shared" si="5"/>
        <v>5</v>
      </c>
      <c r="P168" s="153"/>
      <c r="Q168" s="153"/>
      <c r="R168" s="153"/>
      <c r="S168" s="143"/>
      <c r="T168" s="143"/>
      <c r="U168" s="143"/>
    </row>
    <row r="169" spans="1:21" x14ac:dyDescent="0.3">
      <c r="A169" s="141">
        <v>10</v>
      </c>
      <c r="B169" s="141">
        <v>10</v>
      </c>
      <c r="C169" s="146">
        <v>1010</v>
      </c>
      <c r="D169" s="141" t="s">
        <v>6</v>
      </c>
      <c r="E169" s="141">
        <v>2024</v>
      </c>
      <c r="F169" s="151"/>
      <c r="G169" s="157">
        <f t="shared" si="4"/>
        <v>39</v>
      </c>
      <c r="H169" s="143"/>
      <c r="I169" s="200">
        <v>39</v>
      </c>
      <c r="J169" s="200"/>
      <c r="K169" s="200"/>
      <c r="L169" s="200">
        <v>4</v>
      </c>
      <c r="M169" s="149"/>
      <c r="N169" s="149"/>
      <c r="O169" s="231">
        <f t="shared" si="5"/>
        <v>4</v>
      </c>
      <c r="P169" s="153"/>
      <c r="Q169" s="153"/>
      <c r="R169" s="153"/>
      <c r="S169" s="143"/>
      <c r="T169" s="143"/>
      <c r="U169" s="143"/>
    </row>
    <row r="170" spans="1:21" x14ac:dyDescent="0.3">
      <c r="A170" s="141">
        <v>10</v>
      </c>
      <c r="B170" s="141">
        <v>11</v>
      </c>
      <c r="C170" s="146">
        <v>1011</v>
      </c>
      <c r="D170" s="141" t="s">
        <v>6</v>
      </c>
      <c r="E170" s="141">
        <v>2024</v>
      </c>
      <c r="F170" s="151"/>
      <c r="G170" s="157">
        <f t="shared" si="4"/>
        <v>26</v>
      </c>
      <c r="H170" s="143"/>
      <c r="I170" s="200">
        <v>26</v>
      </c>
      <c r="J170" s="200"/>
      <c r="K170" s="200"/>
      <c r="L170" s="200">
        <v>3</v>
      </c>
      <c r="M170" s="149"/>
      <c r="N170" s="149"/>
      <c r="O170" s="231">
        <f t="shared" si="5"/>
        <v>3</v>
      </c>
      <c r="P170" s="153"/>
      <c r="Q170" s="153"/>
      <c r="R170" s="153"/>
      <c r="S170" s="143"/>
      <c r="T170" s="143"/>
      <c r="U170" s="143"/>
    </row>
    <row r="171" spans="1:21" x14ac:dyDescent="0.3">
      <c r="A171" s="141">
        <v>10</v>
      </c>
      <c r="B171" s="141">
        <v>12</v>
      </c>
      <c r="C171" s="146">
        <v>1012</v>
      </c>
      <c r="D171" s="141" t="s">
        <v>6</v>
      </c>
      <c r="E171" s="141">
        <v>2024</v>
      </c>
      <c r="F171" s="151"/>
      <c r="G171" s="157">
        <f t="shared" si="4"/>
        <v>30</v>
      </c>
      <c r="H171" s="143"/>
      <c r="I171" s="200">
        <v>30</v>
      </c>
      <c r="J171" s="200"/>
      <c r="K171" s="200"/>
      <c r="L171" s="200">
        <v>3</v>
      </c>
      <c r="M171" s="149"/>
      <c r="N171" s="149"/>
      <c r="O171" s="231">
        <f t="shared" si="5"/>
        <v>3</v>
      </c>
      <c r="P171" s="153"/>
      <c r="Q171" s="153"/>
      <c r="R171" s="153"/>
      <c r="S171" s="143"/>
      <c r="T171" s="143"/>
      <c r="U171" s="143"/>
    </row>
    <row r="172" spans="1:21" x14ac:dyDescent="0.3">
      <c r="A172" s="141">
        <v>10</v>
      </c>
      <c r="B172" s="141">
        <v>13</v>
      </c>
      <c r="C172" s="146">
        <v>1013</v>
      </c>
      <c r="D172" s="141" t="s">
        <v>6</v>
      </c>
      <c r="E172" s="141">
        <v>2024</v>
      </c>
      <c r="F172" s="151"/>
      <c r="G172" s="157">
        <f t="shared" si="4"/>
        <v>20</v>
      </c>
      <c r="H172" s="143"/>
      <c r="I172" s="200">
        <v>20</v>
      </c>
      <c r="J172" s="200"/>
      <c r="K172" s="200"/>
      <c r="L172" s="200">
        <v>2</v>
      </c>
      <c r="M172" s="149"/>
      <c r="N172" s="149"/>
      <c r="O172" s="231">
        <f t="shared" si="5"/>
        <v>2</v>
      </c>
      <c r="P172" s="153"/>
      <c r="Q172" s="153"/>
      <c r="R172" s="153"/>
      <c r="S172" s="143"/>
      <c r="T172" s="143"/>
      <c r="U172" s="143"/>
    </row>
    <row r="173" spans="1:21" x14ac:dyDescent="0.3">
      <c r="A173" s="141">
        <v>10</v>
      </c>
      <c r="B173" s="141">
        <v>14</v>
      </c>
      <c r="C173" s="146">
        <v>1014</v>
      </c>
      <c r="D173" s="141" t="s">
        <v>6</v>
      </c>
      <c r="E173" s="141">
        <v>2024</v>
      </c>
      <c r="F173" s="151"/>
      <c r="G173" s="157">
        <f t="shared" ref="G173:G205" si="6">I173+K173</f>
        <v>78</v>
      </c>
      <c r="H173" s="143"/>
      <c r="I173" s="200">
        <v>78</v>
      </c>
      <c r="J173" s="200"/>
      <c r="K173" s="200"/>
      <c r="L173" s="200">
        <v>8</v>
      </c>
      <c r="M173" s="149"/>
      <c r="N173" s="149"/>
      <c r="O173" s="231">
        <f t="shared" ref="O173:O205" si="7">L173+N173</f>
        <v>8</v>
      </c>
      <c r="P173" s="153"/>
      <c r="Q173" s="153"/>
      <c r="R173" s="153"/>
      <c r="S173" s="143"/>
      <c r="T173" s="143"/>
      <c r="U173" s="143"/>
    </row>
    <row r="174" spans="1:21" x14ac:dyDescent="0.3">
      <c r="A174" s="141">
        <v>10</v>
      </c>
      <c r="B174" s="141">
        <v>15</v>
      </c>
      <c r="C174" s="146">
        <v>1015</v>
      </c>
      <c r="D174" s="141" t="s">
        <v>6</v>
      </c>
      <c r="E174" s="141">
        <v>2024</v>
      </c>
      <c r="F174" s="151"/>
      <c r="G174" s="157">
        <f t="shared" si="6"/>
        <v>102</v>
      </c>
      <c r="H174" s="143"/>
      <c r="I174" s="200">
        <v>102</v>
      </c>
      <c r="J174" s="200"/>
      <c r="K174" s="200"/>
      <c r="L174" s="200">
        <v>10</v>
      </c>
      <c r="M174" s="149"/>
      <c r="N174" s="149"/>
      <c r="O174" s="231">
        <f t="shared" si="7"/>
        <v>10</v>
      </c>
      <c r="P174" s="153"/>
      <c r="Q174" s="153"/>
      <c r="R174" s="153"/>
      <c r="S174" s="143"/>
      <c r="T174" s="143"/>
      <c r="U174" s="143"/>
    </row>
    <row r="175" spans="1:21" x14ac:dyDescent="0.3">
      <c r="A175" s="141">
        <v>10</v>
      </c>
      <c r="B175" s="141">
        <v>16</v>
      </c>
      <c r="C175" s="146">
        <v>1016</v>
      </c>
      <c r="D175" s="141" t="s">
        <v>6</v>
      </c>
      <c r="E175" s="141">
        <v>2024</v>
      </c>
      <c r="F175" s="151"/>
      <c r="G175" s="157">
        <f t="shared" si="6"/>
        <v>122</v>
      </c>
      <c r="H175" s="143"/>
      <c r="I175" s="200">
        <v>122</v>
      </c>
      <c r="J175" s="200"/>
      <c r="K175" s="200"/>
      <c r="L175" s="200">
        <v>12</v>
      </c>
      <c r="M175" s="149"/>
      <c r="N175" s="149"/>
      <c r="O175" s="231">
        <f t="shared" si="7"/>
        <v>12</v>
      </c>
      <c r="P175" s="153"/>
      <c r="Q175" s="153"/>
      <c r="R175" s="153"/>
      <c r="S175" s="143"/>
      <c r="T175" s="143"/>
      <c r="U175" s="143"/>
    </row>
    <row r="176" spans="1:21" x14ac:dyDescent="0.3">
      <c r="A176" s="141">
        <v>10</v>
      </c>
      <c r="B176" s="141">
        <v>17</v>
      </c>
      <c r="C176" s="146">
        <v>1017</v>
      </c>
      <c r="D176" s="141" t="s">
        <v>6</v>
      </c>
      <c r="E176" s="141">
        <v>2024</v>
      </c>
      <c r="F176" s="151"/>
      <c r="G176" s="157">
        <f t="shared" si="6"/>
        <v>28</v>
      </c>
      <c r="H176" s="143"/>
      <c r="I176" s="200">
        <v>28</v>
      </c>
      <c r="J176" s="200"/>
      <c r="K176" s="200"/>
      <c r="L176" s="200">
        <v>3</v>
      </c>
      <c r="M176" s="149"/>
      <c r="N176" s="149"/>
      <c r="O176" s="231">
        <f t="shared" si="7"/>
        <v>3</v>
      </c>
      <c r="P176" s="153"/>
      <c r="Q176" s="153"/>
      <c r="R176" s="153"/>
      <c r="S176" s="143"/>
      <c r="T176" s="143"/>
      <c r="U176" s="143"/>
    </row>
    <row r="177" spans="1:21" x14ac:dyDescent="0.3">
      <c r="A177" s="141">
        <v>10</v>
      </c>
      <c r="B177" s="141">
        <v>18</v>
      </c>
      <c r="C177" s="146">
        <v>1018</v>
      </c>
      <c r="D177" s="141" t="s">
        <v>6</v>
      </c>
      <c r="E177" s="141">
        <v>2024</v>
      </c>
      <c r="F177" s="151"/>
      <c r="G177" s="157">
        <f t="shared" si="6"/>
        <v>44</v>
      </c>
      <c r="H177" s="143"/>
      <c r="I177" s="200">
        <v>44</v>
      </c>
      <c r="J177" s="200"/>
      <c r="K177" s="200"/>
      <c r="L177" s="200">
        <v>4</v>
      </c>
      <c r="M177" s="149"/>
      <c r="N177" s="149"/>
      <c r="O177" s="231">
        <f t="shared" si="7"/>
        <v>4</v>
      </c>
      <c r="P177" s="153"/>
      <c r="Q177" s="153"/>
      <c r="R177" s="153"/>
      <c r="S177" s="143"/>
      <c r="T177" s="143"/>
      <c r="U177" s="143"/>
    </row>
    <row r="178" spans="1:21" x14ac:dyDescent="0.3">
      <c r="A178" s="141">
        <v>10</v>
      </c>
      <c r="B178" s="141">
        <v>19</v>
      </c>
      <c r="C178" s="146">
        <v>1019</v>
      </c>
      <c r="D178" s="141" t="s">
        <v>6</v>
      </c>
      <c r="E178" s="141">
        <v>2024</v>
      </c>
      <c r="F178" s="151"/>
      <c r="G178" s="157">
        <f t="shared" si="6"/>
        <v>59</v>
      </c>
      <c r="H178" s="143"/>
      <c r="I178" s="200">
        <v>59</v>
      </c>
      <c r="J178" s="200"/>
      <c r="K178" s="200"/>
      <c r="L178" s="200">
        <v>6</v>
      </c>
      <c r="M178" s="149"/>
      <c r="N178" s="149"/>
      <c r="O178" s="231">
        <f t="shared" si="7"/>
        <v>6</v>
      </c>
      <c r="P178" s="153"/>
      <c r="Q178" s="153"/>
      <c r="R178" s="153"/>
      <c r="S178" s="143"/>
      <c r="T178" s="143"/>
      <c r="U178" s="143"/>
    </row>
    <row r="179" spans="1:21" x14ac:dyDescent="0.3">
      <c r="A179" s="141">
        <v>10</v>
      </c>
      <c r="B179" s="141">
        <v>20</v>
      </c>
      <c r="C179" s="146">
        <v>1020</v>
      </c>
      <c r="D179" s="141" t="s">
        <v>6</v>
      </c>
      <c r="E179" s="141">
        <v>2024</v>
      </c>
      <c r="F179" s="151"/>
      <c r="G179" s="157">
        <f t="shared" si="6"/>
        <v>75</v>
      </c>
      <c r="H179" s="143"/>
      <c r="I179" s="200">
        <v>75</v>
      </c>
      <c r="J179" s="200"/>
      <c r="K179" s="200"/>
      <c r="L179" s="200">
        <v>8</v>
      </c>
      <c r="M179" s="149"/>
      <c r="N179" s="149"/>
      <c r="O179" s="231">
        <f t="shared" si="7"/>
        <v>8</v>
      </c>
      <c r="P179" s="153"/>
      <c r="Q179" s="153"/>
      <c r="R179" s="153"/>
      <c r="S179" s="143"/>
      <c r="T179" s="143"/>
      <c r="U179" s="143"/>
    </row>
    <row r="180" spans="1:21" x14ac:dyDescent="0.3">
      <c r="A180" s="141">
        <v>10</v>
      </c>
      <c r="B180" s="141">
        <v>21</v>
      </c>
      <c r="C180" s="146">
        <v>1021</v>
      </c>
      <c r="D180" s="141" t="s">
        <v>6</v>
      </c>
      <c r="E180" s="141">
        <v>2024</v>
      </c>
      <c r="F180" s="151"/>
      <c r="G180" s="157">
        <f t="shared" si="6"/>
        <v>91</v>
      </c>
      <c r="H180" s="143"/>
      <c r="I180" s="200">
        <v>91</v>
      </c>
      <c r="J180" s="200"/>
      <c r="K180" s="200"/>
      <c r="L180" s="200">
        <v>9</v>
      </c>
      <c r="M180" s="149"/>
      <c r="N180" s="149"/>
      <c r="O180" s="231">
        <f t="shared" si="7"/>
        <v>9</v>
      </c>
      <c r="P180" s="153"/>
      <c r="Q180" s="153"/>
      <c r="R180" s="153"/>
      <c r="S180" s="143"/>
      <c r="T180" s="143"/>
      <c r="U180" s="143"/>
    </row>
    <row r="181" spans="1:21" x14ac:dyDescent="0.3">
      <c r="A181" s="141">
        <v>10</v>
      </c>
      <c r="B181" s="141">
        <v>22</v>
      </c>
      <c r="C181" s="146">
        <v>1022</v>
      </c>
      <c r="D181" s="141" t="s">
        <v>6</v>
      </c>
      <c r="E181" s="141">
        <v>2024</v>
      </c>
      <c r="F181" s="151"/>
      <c r="G181" s="157">
        <f t="shared" si="6"/>
        <v>106</v>
      </c>
      <c r="H181" s="143"/>
      <c r="I181" s="200">
        <v>106</v>
      </c>
      <c r="J181" s="200"/>
      <c r="K181" s="200"/>
      <c r="L181" s="200">
        <v>11</v>
      </c>
      <c r="M181" s="149"/>
      <c r="N181" s="149"/>
      <c r="O181" s="231">
        <f t="shared" si="7"/>
        <v>11</v>
      </c>
      <c r="P181" s="153"/>
      <c r="Q181" s="153"/>
      <c r="R181" s="153"/>
      <c r="S181" s="143"/>
      <c r="T181" s="143"/>
      <c r="U181" s="143"/>
    </row>
    <row r="182" spans="1:21" x14ac:dyDescent="0.3">
      <c r="A182" s="141">
        <v>10</v>
      </c>
      <c r="B182" s="141">
        <v>23</v>
      </c>
      <c r="C182" s="146">
        <v>1023</v>
      </c>
      <c r="D182" s="141" t="s">
        <v>6</v>
      </c>
      <c r="E182" s="141">
        <v>2024</v>
      </c>
      <c r="F182" s="151"/>
      <c r="G182" s="157">
        <f t="shared" si="6"/>
        <v>122</v>
      </c>
      <c r="H182" s="143"/>
      <c r="I182" s="200">
        <v>122</v>
      </c>
      <c r="J182" s="200"/>
      <c r="K182" s="200"/>
      <c r="L182" s="200">
        <v>12</v>
      </c>
      <c r="M182" s="149"/>
      <c r="N182" s="149"/>
      <c r="O182" s="231">
        <f t="shared" si="7"/>
        <v>12</v>
      </c>
      <c r="P182" s="153"/>
      <c r="Q182" s="153"/>
      <c r="R182" s="153"/>
      <c r="S182" s="143"/>
      <c r="T182" s="143"/>
      <c r="U182" s="143"/>
    </row>
    <row r="183" spans="1:21" x14ac:dyDescent="0.3">
      <c r="A183" s="141">
        <v>10</v>
      </c>
      <c r="B183" s="141">
        <v>24</v>
      </c>
      <c r="C183" s="146">
        <v>1024</v>
      </c>
      <c r="D183" s="141" t="s">
        <v>6</v>
      </c>
      <c r="E183" s="141">
        <v>2024</v>
      </c>
      <c r="F183" s="151"/>
      <c r="G183" s="157">
        <f t="shared" si="6"/>
        <v>175</v>
      </c>
      <c r="H183" s="143"/>
      <c r="I183" s="200">
        <v>175</v>
      </c>
      <c r="J183" s="200"/>
      <c r="K183" s="200"/>
      <c r="L183" s="200">
        <v>18</v>
      </c>
      <c r="M183" s="149"/>
      <c r="N183" s="149"/>
      <c r="O183" s="231">
        <f t="shared" si="7"/>
        <v>18</v>
      </c>
      <c r="P183" s="153"/>
      <c r="Q183" s="153"/>
      <c r="R183" s="153"/>
      <c r="S183" s="143"/>
      <c r="T183" s="143"/>
      <c r="U183" s="143"/>
    </row>
    <row r="184" spans="1:21" x14ac:dyDescent="0.3">
      <c r="A184" s="141">
        <v>10</v>
      </c>
      <c r="B184" s="141">
        <v>25</v>
      </c>
      <c r="C184" s="146">
        <v>1025</v>
      </c>
      <c r="D184" s="141" t="s">
        <v>6</v>
      </c>
      <c r="E184" s="141">
        <v>2024</v>
      </c>
      <c r="F184" s="151"/>
      <c r="G184" s="157">
        <f t="shared" si="6"/>
        <v>85</v>
      </c>
      <c r="H184" s="143"/>
      <c r="I184" s="200">
        <v>85</v>
      </c>
      <c r="J184" s="200"/>
      <c r="K184" s="200"/>
      <c r="L184" s="200">
        <v>8</v>
      </c>
      <c r="M184" s="149"/>
      <c r="N184" s="149"/>
      <c r="O184" s="231">
        <f t="shared" si="7"/>
        <v>8</v>
      </c>
      <c r="P184" s="153"/>
      <c r="Q184" s="153"/>
      <c r="R184" s="153"/>
      <c r="S184" s="143"/>
      <c r="T184" s="143"/>
      <c r="U184" s="143"/>
    </row>
    <row r="185" spans="1:21" x14ac:dyDescent="0.3">
      <c r="A185" s="141">
        <v>10</v>
      </c>
      <c r="B185" s="141">
        <v>26</v>
      </c>
      <c r="C185" s="146">
        <v>1026</v>
      </c>
      <c r="D185" s="141" t="s">
        <v>6</v>
      </c>
      <c r="E185" s="141">
        <v>2024</v>
      </c>
      <c r="F185" s="151"/>
      <c r="G185" s="157">
        <f t="shared" si="6"/>
        <v>48</v>
      </c>
      <c r="H185" s="143"/>
      <c r="I185" s="200">
        <v>48</v>
      </c>
      <c r="J185" s="200"/>
      <c r="K185" s="200"/>
      <c r="L185" s="200">
        <v>5</v>
      </c>
      <c r="M185" s="149"/>
      <c r="N185" s="149"/>
      <c r="O185" s="231">
        <f t="shared" si="7"/>
        <v>5</v>
      </c>
      <c r="P185" s="153"/>
      <c r="Q185" s="153"/>
      <c r="R185" s="153"/>
      <c r="S185" s="143"/>
      <c r="T185" s="143"/>
      <c r="U185" s="143"/>
    </row>
    <row r="186" spans="1:21" x14ac:dyDescent="0.3">
      <c r="A186" s="141">
        <v>10</v>
      </c>
      <c r="B186" s="141">
        <v>27</v>
      </c>
      <c r="C186" s="146">
        <v>1027</v>
      </c>
      <c r="D186" s="141" t="s">
        <v>6</v>
      </c>
      <c r="E186" s="141">
        <v>2024</v>
      </c>
      <c r="F186" s="151"/>
      <c r="G186" s="157">
        <f t="shared" si="6"/>
        <v>22</v>
      </c>
      <c r="H186" s="143"/>
      <c r="I186" s="200">
        <v>22</v>
      </c>
      <c r="J186" s="200"/>
      <c r="K186" s="200"/>
      <c r="L186" s="200">
        <v>2</v>
      </c>
      <c r="M186" s="149"/>
      <c r="N186" s="149"/>
      <c r="O186" s="231">
        <f t="shared" si="7"/>
        <v>2</v>
      </c>
      <c r="P186" s="153"/>
      <c r="Q186" s="153"/>
      <c r="R186" s="153"/>
      <c r="S186" s="143"/>
      <c r="T186" s="143"/>
      <c r="U186" s="143"/>
    </row>
    <row r="187" spans="1:21" x14ac:dyDescent="0.3">
      <c r="A187" s="141">
        <v>10</v>
      </c>
      <c r="B187" s="141">
        <v>28</v>
      </c>
      <c r="C187" s="146">
        <v>1028</v>
      </c>
      <c r="D187" s="141" t="s">
        <v>6</v>
      </c>
      <c r="E187" s="141">
        <v>2024</v>
      </c>
      <c r="F187" s="151"/>
      <c r="G187" s="157">
        <f t="shared" si="6"/>
        <v>0</v>
      </c>
      <c r="H187" s="143"/>
      <c r="I187" s="200">
        <v>0</v>
      </c>
      <c r="J187" s="200"/>
      <c r="K187" s="200"/>
      <c r="L187" s="200">
        <v>0</v>
      </c>
      <c r="M187" s="149"/>
      <c r="N187" s="149"/>
      <c r="O187" s="231">
        <f t="shared" si="7"/>
        <v>0</v>
      </c>
      <c r="P187" s="153"/>
      <c r="Q187" s="153"/>
      <c r="R187" s="153"/>
      <c r="S187" s="143"/>
      <c r="T187" s="143"/>
      <c r="U187" s="143"/>
    </row>
    <row r="188" spans="1:21" x14ac:dyDescent="0.3">
      <c r="A188" s="141">
        <v>10</v>
      </c>
      <c r="B188" s="141">
        <v>29</v>
      </c>
      <c r="C188" s="146">
        <v>1029</v>
      </c>
      <c r="D188" s="141" t="s">
        <v>6</v>
      </c>
      <c r="E188" s="141">
        <v>2024</v>
      </c>
      <c r="F188" s="151"/>
      <c r="G188" s="157">
        <f t="shared" si="6"/>
        <v>11</v>
      </c>
      <c r="H188" s="143"/>
      <c r="I188" s="200">
        <v>11</v>
      </c>
      <c r="J188" s="200"/>
      <c r="K188" s="200"/>
      <c r="L188" s="200">
        <v>1</v>
      </c>
      <c r="M188" s="149"/>
      <c r="N188" s="149"/>
      <c r="O188" s="231">
        <f t="shared" si="7"/>
        <v>1</v>
      </c>
      <c r="P188" s="153"/>
      <c r="Q188" s="153"/>
      <c r="R188" s="153"/>
      <c r="S188" s="143"/>
      <c r="T188" s="143"/>
      <c r="U188" s="143"/>
    </row>
    <row r="189" spans="1:21" x14ac:dyDescent="0.3">
      <c r="A189" s="141">
        <v>10</v>
      </c>
      <c r="B189" s="141">
        <v>30</v>
      </c>
      <c r="C189" s="146">
        <v>1030</v>
      </c>
      <c r="D189" s="141" t="s">
        <v>6</v>
      </c>
      <c r="E189" s="141">
        <v>2024</v>
      </c>
      <c r="F189" s="151"/>
      <c r="G189" s="157">
        <f t="shared" si="6"/>
        <v>0</v>
      </c>
      <c r="H189" s="143"/>
      <c r="I189" s="200"/>
      <c r="J189" s="200"/>
      <c r="K189" s="200"/>
      <c r="L189" s="200"/>
      <c r="M189" s="149"/>
      <c r="N189" s="149"/>
      <c r="O189" s="231">
        <f t="shared" si="7"/>
        <v>0</v>
      </c>
      <c r="P189" s="153"/>
      <c r="Q189" s="153"/>
      <c r="R189" s="153"/>
      <c r="S189" s="143"/>
      <c r="T189" s="143"/>
      <c r="U189" s="143"/>
    </row>
    <row r="190" spans="1:21" x14ac:dyDescent="0.3">
      <c r="A190" s="141">
        <v>10</v>
      </c>
      <c r="B190" s="141">
        <v>31</v>
      </c>
      <c r="C190" s="146">
        <v>1031</v>
      </c>
      <c r="D190" s="141" t="s">
        <v>6</v>
      </c>
      <c r="E190" s="141">
        <v>2024</v>
      </c>
      <c r="F190" s="151"/>
      <c r="G190" s="157">
        <f t="shared" si="6"/>
        <v>0</v>
      </c>
      <c r="H190" s="143"/>
      <c r="I190" s="200"/>
      <c r="J190" s="200"/>
      <c r="K190" s="200"/>
      <c r="L190" s="200"/>
      <c r="M190" s="149"/>
      <c r="N190" s="149"/>
      <c r="O190" s="231">
        <f t="shared" si="7"/>
        <v>0</v>
      </c>
      <c r="P190" s="153"/>
      <c r="Q190" s="153"/>
      <c r="R190" s="153"/>
      <c r="S190" s="143"/>
      <c r="T190" s="143"/>
      <c r="U190" s="143"/>
    </row>
    <row r="191" spans="1:21" x14ac:dyDescent="0.3">
      <c r="A191" s="141">
        <v>11</v>
      </c>
      <c r="B191" s="141">
        <v>1</v>
      </c>
      <c r="C191" s="146">
        <v>1101</v>
      </c>
      <c r="D191" s="141" t="s">
        <v>6</v>
      </c>
      <c r="E191" s="141">
        <v>2024</v>
      </c>
      <c r="F191" s="151"/>
      <c r="G191" s="157">
        <f t="shared" si="6"/>
        <v>0</v>
      </c>
      <c r="H191" s="143"/>
      <c r="I191" s="200"/>
      <c r="J191" s="200"/>
      <c r="K191" s="200"/>
      <c r="L191" s="200"/>
      <c r="M191" s="149"/>
      <c r="N191" s="149"/>
      <c r="O191" s="231">
        <f t="shared" si="7"/>
        <v>0</v>
      </c>
      <c r="P191" s="153"/>
      <c r="Q191" s="153"/>
      <c r="R191" s="153"/>
      <c r="S191" s="143"/>
      <c r="T191" s="143"/>
      <c r="U191" s="143"/>
    </row>
    <row r="192" spans="1:21" x14ac:dyDescent="0.3">
      <c r="A192" s="141">
        <v>11</v>
      </c>
      <c r="B192" s="141">
        <v>2</v>
      </c>
      <c r="C192" s="146">
        <v>1102</v>
      </c>
      <c r="D192" s="141" t="s">
        <v>6</v>
      </c>
      <c r="E192" s="141">
        <v>2024</v>
      </c>
      <c r="F192" s="151"/>
      <c r="G192" s="157">
        <f t="shared" si="6"/>
        <v>0</v>
      </c>
      <c r="H192" s="143"/>
      <c r="I192" s="200"/>
      <c r="J192" s="200"/>
      <c r="K192" s="200"/>
      <c r="L192" s="200"/>
      <c r="M192" s="149"/>
      <c r="N192" s="149"/>
      <c r="O192" s="231">
        <f t="shared" si="7"/>
        <v>0</v>
      </c>
      <c r="P192" s="153"/>
      <c r="Q192" s="153"/>
      <c r="R192" s="153"/>
      <c r="S192" s="143"/>
      <c r="T192" s="143"/>
      <c r="U192" s="143"/>
    </row>
    <row r="193" spans="1:21" x14ac:dyDescent="0.3">
      <c r="A193" s="141">
        <v>11</v>
      </c>
      <c r="B193" s="141">
        <v>3</v>
      </c>
      <c r="C193" s="146">
        <v>1103</v>
      </c>
      <c r="D193" s="141" t="s">
        <v>6</v>
      </c>
      <c r="E193" s="141">
        <v>2024</v>
      </c>
      <c r="F193" s="151"/>
      <c r="G193" s="157">
        <f t="shared" si="6"/>
        <v>0</v>
      </c>
      <c r="H193" s="143"/>
      <c r="I193" s="200"/>
      <c r="J193" s="200"/>
      <c r="K193" s="200"/>
      <c r="L193" s="200"/>
      <c r="M193" s="149"/>
      <c r="N193" s="149"/>
      <c r="O193" s="231">
        <f t="shared" si="7"/>
        <v>0</v>
      </c>
      <c r="P193" s="153"/>
      <c r="Q193" s="153"/>
      <c r="R193" s="153"/>
      <c r="S193" s="143"/>
      <c r="T193" s="143"/>
      <c r="U193" s="143"/>
    </row>
    <row r="194" spans="1:21" x14ac:dyDescent="0.3">
      <c r="A194" s="141">
        <v>11</v>
      </c>
      <c r="B194" s="141">
        <v>4</v>
      </c>
      <c r="C194" s="146">
        <v>1104</v>
      </c>
      <c r="D194" s="141" t="s">
        <v>6</v>
      </c>
      <c r="E194" s="141">
        <v>2024</v>
      </c>
      <c r="F194" s="151"/>
      <c r="G194" s="157">
        <f t="shared" si="6"/>
        <v>0</v>
      </c>
      <c r="H194" s="143"/>
      <c r="I194" s="200"/>
      <c r="J194" s="200"/>
      <c r="K194" s="200"/>
      <c r="L194" s="200"/>
      <c r="M194" s="149"/>
      <c r="N194" s="149"/>
      <c r="O194" s="231">
        <f t="shared" si="7"/>
        <v>0</v>
      </c>
      <c r="P194" s="153"/>
      <c r="Q194" s="153"/>
      <c r="R194" s="153"/>
      <c r="S194" s="143"/>
      <c r="T194" s="143"/>
      <c r="U194" s="143"/>
    </row>
    <row r="195" spans="1:21" x14ac:dyDescent="0.3">
      <c r="A195" s="141">
        <v>11</v>
      </c>
      <c r="B195" s="141">
        <v>5</v>
      </c>
      <c r="C195" s="146">
        <v>1105</v>
      </c>
      <c r="D195" s="141" t="s">
        <v>6</v>
      </c>
      <c r="E195" s="141">
        <v>2024</v>
      </c>
      <c r="F195" s="151"/>
      <c r="G195" s="157">
        <f t="shared" si="6"/>
        <v>0</v>
      </c>
      <c r="H195" s="143"/>
      <c r="I195" s="200"/>
      <c r="J195" s="200"/>
      <c r="K195" s="200"/>
      <c r="L195" s="200"/>
      <c r="M195" s="149"/>
      <c r="N195" s="149"/>
      <c r="O195" s="231">
        <f t="shared" si="7"/>
        <v>0</v>
      </c>
      <c r="P195" s="153"/>
      <c r="Q195" s="153"/>
      <c r="R195" s="153"/>
      <c r="S195" s="143"/>
      <c r="T195" s="143"/>
      <c r="U195" s="143"/>
    </row>
    <row r="196" spans="1:21" x14ac:dyDescent="0.3">
      <c r="A196" s="141">
        <v>11</v>
      </c>
      <c r="B196" s="141">
        <v>6</v>
      </c>
      <c r="C196" s="146">
        <v>1106</v>
      </c>
      <c r="D196" s="141" t="s">
        <v>6</v>
      </c>
      <c r="E196" s="141">
        <v>2024</v>
      </c>
      <c r="F196" s="151"/>
      <c r="G196" s="157">
        <f t="shared" si="6"/>
        <v>0</v>
      </c>
      <c r="H196" s="143"/>
      <c r="I196" s="200"/>
      <c r="J196" s="200"/>
      <c r="K196" s="200"/>
      <c r="L196" s="200"/>
      <c r="M196" s="149"/>
      <c r="N196" s="149"/>
      <c r="O196" s="231">
        <f t="shared" si="7"/>
        <v>0</v>
      </c>
      <c r="P196" s="153"/>
      <c r="Q196" s="153"/>
      <c r="R196" s="153"/>
      <c r="S196" s="143"/>
      <c r="T196" s="143"/>
      <c r="U196" s="143"/>
    </row>
    <row r="197" spans="1:21" x14ac:dyDescent="0.3">
      <c r="A197" s="141">
        <v>11</v>
      </c>
      <c r="B197" s="141">
        <v>7</v>
      </c>
      <c r="C197" s="146">
        <v>1107</v>
      </c>
      <c r="D197" s="141" t="s">
        <v>6</v>
      </c>
      <c r="E197" s="141">
        <v>2024</v>
      </c>
      <c r="F197" s="151"/>
      <c r="G197" s="157">
        <f t="shared" si="6"/>
        <v>0</v>
      </c>
      <c r="H197" s="143"/>
      <c r="I197" s="200"/>
      <c r="J197" s="200"/>
      <c r="K197" s="200"/>
      <c r="L197" s="200"/>
      <c r="M197" s="149"/>
      <c r="N197" s="149"/>
      <c r="O197" s="231">
        <f t="shared" si="7"/>
        <v>0</v>
      </c>
      <c r="P197" s="153"/>
      <c r="Q197" s="153"/>
      <c r="R197" s="153"/>
      <c r="S197" s="143"/>
      <c r="T197" s="143"/>
      <c r="U197" s="143"/>
    </row>
    <row r="198" spans="1:21" x14ac:dyDescent="0.3">
      <c r="A198" s="141">
        <v>11</v>
      </c>
      <c r="B198" s="141">
        <v>8</v>
      </c>
      <c r="C198" s="146">
        <v>1108</v>
      </c>
      <c r="D198" s="141" t="s">
        <v>6</v>
      </c>
      <c r="E198" s="141">
        <v>2024</v>
      </c>
      <c r="F198" s="151"/>
      <c r="G198" s="157">
        <f t="shared" si="6"/>
        <v>0</v>
      </c>
      <c r="H198" s="143"/>
      <c r="I198" s="200"/>
      <c r="J198" s="200"/>
      <c r="K198" s="200"/>
      <c r="L198" s="200"/>
      <c r="M198" s="149"/>
      <c r="N198" s="149"/>
      <c r="O198" s="231">
        <f t="shared" si="7"/>
        <v>0</v>
      </c>
      <c r="P198" s="153"/>
      <c r="Q198" s="153"/>
      <c r="R198" s="153"/>
      <c r="S198" s="143"/>
      <c r="T198" s="143"/>
      <c r="U198" s="143"/>
    </row>
    <row r="199" spans="1:21" x14ac:dyDescent="0.3">
      <c r="A199" s="141">
        <v>11</v>
      </c>
      <c r="B199" s="141">
        <v>9</v>
      </c>
      <c r="C199" s="146">
        <v>1109</v>
      </c>
      <c r="D199" s="141" t="s">
        <v>6</v>
      </c>
      <c r="E199" s="141">
        <v>2024</v>
      </c>
      <c r="F199" s="151"/>
      <c r="G199" s="157">
        <f t="shared" si="6"/>
        <v>0</v>
      </c>
      <c r="H199" s="143"/>
      <c r="I199" s="200"/>
      <c r="J199" s="200"/>
      <c r="K199" s="200"/>
      <c r="L199" s="200"/>
      <c r="M199" s="149"/>
      <c r="N199" s="149"/>
      <c r="O199" s="231">
        <f t="shared" si="7"/>
        <v>0</v>
      </c>
      <c r="P199" s="153"/>
      <c r="Q199" s="153"/>
      <c r="R199" s="153"/>
      <c r="S199" s="143"/>
      <c r="T199" s="143"/>
      <c r="U199" s="143"/>
    </row>
    <row r="200" spans="1:21" x14ac:dyDescent="0.3">
      <c r="A200" s="141">
        <v>11</v>
      </c>
      <c r="B200" s="141">
        <v>10</v>
      </c>
      <c r="C200" s="146">
        <v>1110</v>
      </c>
      <c r="D200" s="141" t="s">
        <v>6</v>
      </c>
      <c r="E200" s="141">
        <v>2024</v>
      </c>
      <c r="F200" s="151"/>
      <c r="G200" s="157">
        <f t="shared" si="6"/>
        <v>0</v>
      </c>
      <c r="H200" s="143"/>
      <c r="I200" s="200"/>
      <c r="J200" s="200"/>
      <c r="K200" s="200"/>
      <c r="L200" s="200"/>
      <c r="M200" s="149"/>
      <c r="N200" s="149"/>
      <c r="O200" s="231">
        <f t="shared" si="7"/>
        <v>0</v>
      </c>
      <c r="P200" s="153"/>
      <c r="Q200" s="153"/>
      <c r="R200" s="153"/>
      <c r="S200" s="143"/>
      <c r="T200" s="143"/>
      <c r="U200" s="143"/>
    </row>
    <row r="201" spans="1:21" x14ac:dyDescent="0.3">
      <c r="A201" s="141">
        <v>11</v>
      </c>
      <c r="B201" s="141">
        <v>11</v>
      </c>
      <c r="C201" s="146">
        <v>1111</v>
      </c>
      <c r="D201" s="141" t="s">
        <v>6</v>
      </c>
      <c r="E201" s="141">
        <v>2024</v>
      </c>
      <c r="F201" s="151"/>
      <c r="G201" s="157">
        <f t="shared" si="6"/>
        <v>0</v>
      </c>
      <c r="H201" s="143"/>
      <c r="I201" s="200"/>
      <c r="J201" s="200"/>
      <c r="K201" s="200"/>
      <c r="L201" s="200"/>
      <c r="M201" s="149"/>
      <c r="N201" s="149"/>
      <c r="O201" s="231">
        <f t="shared" si="7"/>
        <v>0</v>
      </c>
      <c r="P201" s="153"/>
      <c r="Q201" s="153"/>
      <c r="R201" s="153"/>
      <c r="S201" s="143"/>
      <c r="T201" s="143"/>
      <c r="U201" s="143"/>
    </row>
    <row r="202" spans="1:21" x14ac:dyDescent="0.3">
      <c r="A202" s="141">
        <v>11</v>
      </c>
      <c r="B202" s="141">
        <v>12</v>
      </c>
      <c r="C202" s="146">
        <v>1112</v>
      </c>
      <c r="D202" s="141" t="s">
        <v>6</v>
      </c>
      <c r="E202" s="141">
        <v>2024</v>
      </c>
      <c r="F202" s="151"/>
      <c r="G202" s="157">
        <f t="shared" si="6"/>
        <v>0</v>
      </c>
      <c r="H202" s="143"/>
      <c r="I202" s="200"/>
      <c r="J202" s="200"/>
      <c r="K202" s="200"/>
      <c r="L202" s="200"/>
      <c r="M202" s="149"/>
      <c r="N202" s="149"/>
      <c r="O202" s="231">
        <f t="shared" si="7"/>
        <v>0</v>
      </c>
      <c r="P202" s="153"/>
      <c r="Q202" s="153"/>
      <c r="R202" s="153"/>
      <c r="S202" s="143"/>
      <c r="T202" s="143"/>
      <c r="U202" s="143"/>
    </row>
    <row r="203" spans="1:21" x14ac:dyDescent="0.3">
      <c r="A203" s="141">
        <v>11</v>
      </c>
      <c r="B203" s="141">
        <v>13</v>
      </c>
      <c r="C203" s="146">
        <v>1113</v>
      </c>
      <c r="D203" s="141" t="s">
        <v>6</v>
      </c>
      <c r="E203" s="141">
        <v>2024</v>
      </c>
      <c r="F203" s="151"/>
      <c r="G203" s="157">
        <f t="shared" si="6"/>
        <v>0</v>
      </c>
      <c r="H203" s="143"/>
      <c r="I203" s="200"/>
      <c r="J203" s="200"/>
      <c r="K203" s="200"/>
      <c r="L203" s="200"/>
      <c r="M203" s="149"/>
      <c r="N203" s="149"/>
      <c r="O203" s="231">
        <f t="shared" si="7"/>
        <v>0</v>
      </c>
      <c r="P203" s="153"/>
      <c r="Q203" s="153"/>
      <c r="R203" s="153"/>
      <c r="S203" s="143"/>
      <c r="T203" s="143"/>
      <c r="U203" s="143"/>
    </row>
    <row r="204" spans="1:21" x14ac:dyDescent="0.3">
      <c r="A204" s="141">
        <v>11</v>
      </c>
      <c r="B204" s="141">
        <v>14</v>
      </c>
      <c r="C204" s="146">
        <v>1114</v>
      </c>
      <c r="D204" s="141" t="s">
        <v>6</v>
      </c>
      <c r="E204" s="141">
        <v>2024</v>
      </c>
      <c r="F204" s="151"/>
      <c r="G204" s="157">
        <f t="shared" si="6"/>
        <v>0</v>
      </c>
      <c r="H204" s="143"/>
      <c r="I204" s="200"/>
      <c r="J204" s="200"/>
      <c r="K204" s="200"/>
      <c r="L204" s="200"/>
      <c r="M204" s="149"/>
      <c r="N204" s="149"/>
      <c r="O204" s="231">
        <f t="shared" si="7"/>
        <v>0</v>
      </c>
      <c r="P204" s="153"/>
      <c r="Q204" s="153"/>
      <c r="R204" s="153"/>
      <c r="S204" s="143"/>
      <c r="T204" s="143"/>
      <c r="U204" s="143"/>
    </row>
    <row r="205" spans="1:21" x14ac:dyDescent="0.3">
      <c r="A205" s="141">
        <v>11</v>
      </c>
      <c r="B205" s="141">
        <v>15</v>
      </c>
      <c r="C205" s="146">
        <v>1115</v>
      </c>
      <c r="D205" s="141" t="s">
        <v>6</v>
      </c>
      <c r="E205" s="141">
        <v>2024</v>
      </c>
      <c r="F205" s="151"/>
      <c r="G205" s="157">
        <f t="shared" si="6"/>
        <v>0</v>
      </c>
      <c r="H205" s="143"/>
      <c r="I205" s="200"/>
      <c r="J205" s="200"/>
      <c r="K205" s="200"/>
      <c r="L205" s="200"/>
      <c r="M205" s="149"/>
      <c r="N205" s="149"/>
      <c r="O205" s="231">
        <f t="shared" si="7"/>
        <v>0</v>
      </c>
      <c r="P205" s="153"/>
      <c r="Q205" s="153"/>
      <c r="R205" s="153"/>
      <c r="S205" s="143"/>
      <c r="T205" s="143"/>
      <c r="U205" s="143"/>
    </row>
    <row r="206" spans="1:21" x14ac:dyDescent="0.3">
      <c r="A206" s="141">
        <v>3</v>
      </c>
      <c r="B206" s="141">
        <v>21</v>
      </c>
      <c r="C206" s="146">
        <v>321</v>
      </c>
      <c r="D206" s="141" t="s">
        <v>7</v>
      </c>
      <c r="E206" s="141">
        <v>2024</v>
      </c>
      <c r="F206" s="151"/>
      <c r="G206" s="242">
        <f t="shared" ref="G206:G215" si="8">I206+K206</f>
        <v>0</v>
      </c>
      <c r="H206" s="143"/>
      <c r="I206" s="200">
        <v>0</v>
      </c>
      <c r="J206" s="149"/>
      <c r="K206" s="149"/>
      <c r="L206" s="200">
        <v>0</v>
      </c>
      <c r="M206" s="149"/>
      <c r="N206" s="149"/>
      <c r="O206" s="242">
        <f t="shared" ref="O206:O215" si="9">L206+N206</f>
        <v>0</v>
      </c>
      <c r="P206" s="153"/>
      <c r="Q206" s="153"/>
      <c r="R206" s="153"/>
      <c r="S206" s="143"/>
      <c r="T206" s="143"/>
      <c r="U206" s="143"/>
    </row>
    <row r="207" spans="1:21" x14ac:dyDescent="0.3">
      <c r="A207" s="141">
        <v>3</v>
      </c>
      <c r="B207" s="141">
        <v>22</v>
      </c>
      <c r="C207" s="146">
        <v>322</v>
      </c>
      <c r="D207" s="141" t="s">
        <v>7</v>
      </c>
      <c r="E207" s="141">
        <v>2024</v>
      </c>
      <c r="F207" s="151"/>
      <c r="G207" s="242">
        <f t="shared" si="8"/>
        <v>0</v>
      </c>
      <c r="H207" s="143"/>
      <c r="I207" s="200">
        <v>0</v>
      </c>
      <c r="J207" s="149"/>
      <c r="K207" s="149"/>
      <c r="L207" s="200">
        <v>0</v>
      </c>
      <c r="M207" s="149"/>
      <c r="N207" s="149"/>
      <c r="O207" s="242">
        <f t="shared" si="9"/>
        <v>0</v>
      </c>
      <c r="P207" s="153"/>
      <c r="Q207" s="153"/>
      <c r="R207" s="153"/>
      <c r="S207" s="143"/>
      <c r="T207" s="143"/>
      <c r="U207" s="143"/>
    </row>
    <row r="208" spans="1:21" x14ac:dyDescent="0.3">
      <c r="A208" s="141">
        <v>3</v>
      </c>
      <c r="B208" s="141">
        <v>23</v>
      </c>
      <c r="C208" s="146">
        <v>323</v>
      </c>
      <c r="D208" s="141" t="s">
        <v>7</v>
      </c>
      <c r="E208" s="141">
        <v>2024</v>
      </c>
      <c r="F208" s="151"/>
      <c r="G208" s="242">
        <f t="shared" si="8"/>
        <v>0</v>
      </c>
      <c r="H208" s="143"/>
      <c r="I208" s="200">
        <v>0</v>
      </c>
      <c r="J208" s="149"/>
      <c r="K208" s="149"/>
      <c r="L208" s="200">
        <v>0</v>
      </c>
      <c r="M208" s="149"/>
      <c r="N208" s="149"/>
      <c r="O208" s="242">
        <f t="shared" si="9"/>
        <v>0</v>
      </c>
      <c r="P208" s="153"/>
      <c r="Q208" s="153"/>
      <c r="R208" s="153"/>
      <c r="S208" s="143"/>
      <c r="T208" s="143"/>
      <c r="U208" s="143"/>
    </row>
    <row r="209" spans="1:21" x14ac:dyDescent="0.3">
      <c r="A209" s="141">
        <v>3</v>
      </c>
      <c r="B209" s="141">
        <v>24</v>
      </c>
      <c r="C209" s="146">
        <v>324</v>
      </c>
      <c r="D209" s="141" t="s">
        <v>7</v>
      </c>
      <c r="E209" s="141">
        <v>2024</v>
      </c>
      <c r="F209" s="151"/>
      <c r="G209" s="242">
        <f t="shared" si="8"/>
        <v>2</v>
      </c>
      <c r="H209" s="143"/>
      <c r="I209" s="200">
        <v>2</v>
      </c>
      <c r="J209" s="149"/>
      <c r="K209" s="149"/>
      <c r="L209" s="200">
        <v>0</v>
      </c>
      <c r="M209" s="149"/>
      <c r="N209" s="149"/>
      <c r="O209" s="242">
        <f t="shared" si="9"/>
        <v>0</v>
      </c>
      <c r="P209" s="153"/>
      <c r="Q209" s="153"/>
      <c r="R209" s="153"/>
      <c r="S209" s="143"/>
      <c r="T209" s="143"/>
      <c r="U209" s="143"/>
    </row>
    <row r="210" spans="1:21" x14ac:dyDescent="0.3">
      <c r="A210" s="141">
        <v>3</v>
      </c>
      <c r="B210" s="141">
        <v>25</v>
      </c>
      <c r="C210" s="146">
        <v>325</v>
      </c>
      <c r="D210" s="141" t="s">
        <v>7</v>
      </c>
      <c r="E210" s="141">
        <v>2024</v>
      </c>
      <c r="F210" s="151"/>
      <c r="G210" s="242">
        <f t="shared" si="8"/>
        <v>0</v>
      </c>
      <c r="H210" s="143"/>
      <c r="I210" s="200">
        <v>0</v>
      </c>
      <c r="J210" s="149"/>
      <c r="K210" s="149"/>
      <c r="L210" s="200">
        <v>0</v>
      </c>
      <c r="M210" s="149"/>
      <c r="N210" s="149"/>
      <c r="O210" s="242">
        <f t="shared" si="9"/>
        <v>0</v>
      </c>
      <c r="P210" s="153"/>
      <c r="Q210" s="153"/>
      <c r="R210" s="153"/>
      <c r="S210" s="143"/>
      <c r="T210" s="143"/>
      <c r="U210" s="143"/>
    </row>
    <row r="211" spans="1:21" x14ac:dyDescent="0.3">
      <c r="A211" s="141">
        <v>3</v>
      </c>
      <c r="B211" s="141">
        <v>26</v>
      </c>
      <c r="C211" s="146">
        <v>326</v>
      </c>
      <c r="D211" s="141" t="s">
        <v>7</v>
      </c>
      <c r="E211" s="141">
        <v>2024</v>
      </c>
      <c r="F211" s="151"/>
      <c r="G211" s="242">
        <f t="shared" si="8"/>
        <v>0</v>
      </c>
      <c r="H211" s="143"/>
      <c r="I211" s="200">
        <v>0</v>
      </c>
      <c r="J211" s="149"/>
      <c r="K211" s="149"/>
      <c r="L211" s="200">
        <v>0</v>
      </c>
      <c r="M211" s="149"/>
      <c r="N211" s="149"/>
      <c r="O211" s="242">
        <f t="shared" si="9"/>
        <v>0</v>
      </c>
      <c r="P211" s="153"/>
      <c r="Q211" s="153"/>
      <c r="R211" s="153"/>
      <c r="S211" s="143"/>
      <c r="T211" s="143"/>
      <c r="U211" s="143"/>
    </row>
    <row r="212" spans="1:21" x14ac:dyDescent="0.3">
      <c r="A212" s="141">
        <v>3</v>
      </c>
      <c r="B212" s="141">
        <v>27</v>
      </c>
      <c r="C212" s="146">
        <v>327</v>
      </c>
      <c r="D212" s="141" t="s">
        <v>7</v>
      </c>
      <c r="E212" s="141">
        <v>2024</v>
      </c>
      <c r="F212" s="151"/>
      <c r="G212" s="242">
        <f t="shared" si="8"/>
        <v>0</v>
      </c>
      <c r="H212" s="143"/>
      <c r="I212" s="200">
        <v>0</v>
      </c>
      <c r="J212" s="149"/>
      <c r="K212" s="149"/>
      <c r="L212" s="200">
        <v>0</v>
      </c>
      <c r="M212" s="149"/>
      <c r="N212" s="149"/>
      <c r="O212" s="242">
        <f t="shared" si="9"/>
        <v>0</v>
      </c>
      <c r="P212" s="153"/>
      <c r="Q212" s="153"/>
      <c r="R212" s="153"/>
      <c r="S212" s="143"/>
      <c r="T212" s="143"/>
      <c r="U212" s="143"/>
    </row>
    <row r="213" spans="1:21" x14ac:dyDescent="0.3">
      <c r="A213" s="141">
        <v>3</v>
      </c>
      <c r="B213" s="141">
        <v>28</v>
      </c>
      <c r="C213" s="146">
        <v>328</v>
      </c>
      <c r="D213" s="141" t="s">
        <v>7</v>
      </c>
      <c r="E213" s="141">
        <v>2024</v>
      </c>
      <c r="F213" s="151"/>
      <c r="G213" s="242">
        <f t="shared" si="8"/>
        <v>0</v>
      </c>
      <c r="H213" s="143"/>
      <c r="I213" s="200">
        <v>0</v>
      </c>
      <c r="J213" s="149"/>
      <c r="K213" s="149"/>
      <c r="L213" s="200">
        <v>0</v>
      </c>
      <c r="M213" s="149"/>
      <c r="N213" s="149"/>
      <c r="O213" s="242">
        <f t="shared" si="9"/>
        <v>0</v>
      </c>
      <c r="P213" s="153"/>
      <c r="Q213" s="153"/>
      <c r="R213" s="153"/>
      <c r="S213" s="143"/>
      <c r="T213" s="143"/>
      <c r="U213" s="143"/>
    </row>
    <row r="214" spans="1:21" x14ac:dyDescent="0.3">
      <c r="A214" s="141">
        <v>3</v>
      </c>
      <c r="B214" s="141">
        <v>29</v>
      </c>
      <c r="C214" s="146">
        <v>329</v>
      </c>
      <c r="D214" s="141" t="s">
        <v>7</v>
      </c>
      <c r="E214" s="141">
        <v>2024</v>
      </c>
      <c r="F214" s="151"/>
      <c r="G214" s="242">
        <f t="shared" si="8"/>
        <v>0</v>
      </c>
      <c r="H214" s="143"/>
      <c r="I214" s="200">
        <v>0</v>
      </c>
      <c r="J214" s="149"/>
      <c r="K214" s="149"/>
      <c r="L214" s="200">
        <v>0</v>
      </c>
      <c r="M214" s="149"/>
      <c r="N214" s="149"/>
      <c r="O214" s="242">
        <f t="shared" si="9"/>
        <v>0</v>
      </c>
      <c r="P214" s="153"/>
      <c r="Q214" s="153"/>
      <c r="R214" s="153"/>
      <c r="S214" s="143"/>
      <c r="T214" s="143"/>
      <c r="U214" s="143"/>
    </row>
    <row r="215" spans="1:21" x14ac:dyDescent="0.3">
      <c r="A215" s="141">
        <v>3</v>
      </c>
      <c r="B215" s="141">
        <v>30</v>
      </c>
      <c r="C215" s="146">
        <v>330</v>
      </c>
      <c r="D215" s="141" t="s">
        <v>7</v>
      </c>
      <c r="E215" s="141">
        <v>2024</v>
      </c>
      <c r="F215" s="151"/>
      <c r="G215" s="242">
        <f t="shared" si="8"/>
        <v>0</v>
      </c>
      <c r="H215" s="143"/>
      <c r="I215" s="200">
        <v>0</v>
      </c>
      <c r="J215" s="149"/>
      <c r="K215" s="149"/>
      <c r="L215" s="200">
        <v>0</v>
      </c>
      <c r="M215" s="149"/>
      <c r="N215" s="149"/>
      <c r="O215" s="242">
        <f t="shared" si="9"/>
        <v>0</v>
      </c>
      <c r="P215" s="153"/>
      <c r="Q215" s="153"/>
      <c r="R215" s="153"/>
      <c r="S215" s="143"/>
      <c r="T215" s="143"/>
      <c r="U215" s="143"/>
    </row>
    <row r="216" spans="1:21" x14ac:dyDescent="0.3">
      <c r="A216" s="141">
        <v>3</v>
      </c>
      <c r="B216" s="141">
        <v>31</v>
      </c>
      <c r="C216" s="146">
        <v>331</v>
      </c>
      <c r="D216" s="141" t="s">
        <v>7</v>
      </c>
      <c r="E216" s="141">
        <v>2024</v>
      </c>
      <c r="F216" s="151"/>
      <c r="G216" s="157">
        <f t="shared" ref="G216:G279" si="10">I216+K216</f>
        <v>0</v>
      </c>
      <c r="H216" s="143"/>
      <c r="I216" s="200">
        <v>0</v>
      </c>
      <c r="J216" s="200"/>
      <c r="K216" s="200"/>
      <c r="L216" s="200">
        <v>0</v>
      </c>
      <c r="M216" s="149"/>
      <c r="N216" s="149"/>
      <c r="O216" s="231">
        <f t="shared" ref="O216:O279" si="11">L216+N216</f>
        <v>0</v>
      </c>
      <c r="P216" s="153"/>
      <c r="Q216" s="153"/>
      <c r="R216" s="153"/>
      <c r="S216" s="143"/>
      <c r="T216" s="143"/>
      <c r="U216" s="143"/>
    </row>
    <row r="217" spans="1:21" x14ac:dyDescent="0.3">
      <c r="A217" s="141">
        <v>4</v>
      </c>
      <c r="B217" s="141">
        <v>1</v>
      </c>
      <c r="C217" s="146">
        <v>401</v>
      </c>
      <c r="D217" s="141" t="s">
        <v>7</v>
      </c>
      <c r="E217" s="141">
        <v>2024</v>
      </c>
      <c r="F217" s="151"/>
      <c r="G217" s="157">
        <f t="shared" si="10"/>
        <v>0</v>
      </c>
      <c r="H217" s="143"/>
      <c r="I217" s="200">
        <v>0</v>
      </c>
      <c r="J217" s="200"/>
      <c r="K217" s="200"/>
      <c r="L217" s="200">
        <v>0</v>
      </c>
      <c r="M217" s="149"/>
      <c r="N217" s="149"/>
      <c r="O217" s="231">
        <f t="shared" si="11"/>
        <v>0</v>
      </c>
      <c r="P217" s="153"/>
      <c r="Q217" s="153"/>
      <c r="R217" s="153"/>
      <c r="S217" s="143"/>
      <c r="T217" s="143"/>
      <c r="U217" s="143"/>
    </row>
    <row r="218" spans="1:21" x14ac:dyDescent="0.3">
      <c r="A218" s="141">
        <v>4</v>
      </c>
      <c r="B218" s="141">
        <v>2</v>
      </c>
      <c r="C218" s="146">
        <v>402</v>
      </c>
      <c r="D218" s="141" t="s">
        <v>7</v>
      </c>
      <c r="E218" s="141">
        <v>2024</v>
      </c>
      <c r="F218" s="151"/>
      <c r="G218" s="157">
        <f t="shared" si="10"/>
        <v>0</v>
      </c>
      <c r="H218" s="143"/>
      <c r="I218" s="200">
        <v>0</v>
      </c>
      <c r="J218" s="200"/>
      <c r="K218" s="200"/>
      <c r="L218" s="200">
        <v>0</v>
      </c>
      <c r="M218" s="149"/>
      <c r="N218" s="149"/>
      <c r="O218" s="231">
        <f t="shared" si="11"/>
        <v>0</v>
      </c>
      <c r="P218" s="153"/>
      <c r="Q218" s="153"/>
      <c r="R218" s="153"/>
      <c r="S218" s="143"/>
      <c r="T218" s="143"/>
      <c r="U218" s="143"/>
    </row>
    <row r="219" spans="1:21" x14ac:dyDescent="0.3">
      <c r="A219" s="141">
        <v>4</v>
      </c>
      <c r="B219" s="141">
        <v>3</v>
      </c>
      <c r="C219" s="146">
        <v>403</v>
      </c>
      <c r="D219" s="141" t="s">
        <v>7</v>
      </c>
      <c r="E219" s="141">
        <v>2024</v>
      </c>
      <c r="F219" s="151"/>
      <c r="G219" s="157">
        <f t="shared" si="10"/>
        <v>0</v>
      </c>
      <c r="H219" s="143"/>
      <c r="I219" s="200">
        <v>0</v>
      </c>
      <c r="J219" s="200"/>
      <c r="K219" s="200"/>
      <c r="L219" s="200">
        <v>0</v>
      </c>
      <c r="M219" s="149"/>
      <c r="N219" s="149"/>
      <c r="O219" s="231">
        <f t="shared" si="11"/>
        <v>0</v>
      </c>
      <c r="P219" s="153"/>
      <c r="Q219" s="153"/>
      <c r="R219" s="153"/>
      <c r="S219" s="143"/>
      <c r="T219" s="143"/>
      <c r="U219" s="143"/>
    </row>
    <row r="220" spans="1:21" x14ac:dyDescent="0.3">
      <c r="A220" s="141">
        <v>4</v>
      </c>
      <c r="B220" s="141">
        <v>4</v>
      </c>
      <c r="C220" s="146">
        <v>404</v>
      </c>
      <c r="D220" s="141" t="s">
        <v>7</v>
      </c>
      <c r="E220" s="141">
        <v>2024</v>
      </c>
      <c r="F220" s="151"/>
      <c r="G220" s="157">
        <f t="shared" si="10"/>
        <v>0</v>
      </c>
      <c r="H220" s="143"/>
      <c r="I220" s="200">
        <v>0</v>
      </c>
      <c r="J220" s="200"/>
      <c r="K220" s="200"/>
      <c r="L220" s="200">
        <v>0</v>
      </c>
      <c r="M220" s="149"/>
      <c r="N220" s="149"/>
      <c r="O220" s="231">
        <f t="shared" si="11"/>
        <v>0</v>
      </c>
      <c r="P220" s="153"/>
      <c r="Q220" s="153"/>
      <c r="R220" s="153"/>
      <c r="S220" s="143"/>
      <c r="T220" s="143"/>
      <c r="U220" s="143"/>
    </row>
    <row r="221" spans="1:21" x14ac:dyDescent="0.3">
      <c r="A221" s="141">
        <v>4</v>
      </c>
      <c r="B221" s="141">
        <v>5</v>
      </c>
      <c r="C221" s="146">
        <v>405</v>
      </c>
      <c r="D221" s="141" t="s">
        <v>7</v>
      </c>
      <c r="E221" s="141">
        <v>2024</v>
      </c>
      <c r="F221" s="151"/>
      <c r="G221" s="157">
        <f t="shared" si="10"/>
        <v>2</v>
      </c>
      <c r="H221" s="143"/>
      <c r="I221" s="200">
        <v>2</v>
      </c>
      <c r="J221" s="200"/>
      <c r="K221" s="200"/>
      <c r="L221" s="200">
        <v>0</v>
      </c>
      <c r="M221" s="149"/>
      <c r="N221" s="149"/>
      <c r="O221" s="231">
        <f t="shared" si="11"/>
        <v>0</v>
      </c>
      <c r="P221" s="153"/>
      <c r="Q221" s="153"/>
      <c r="R221" s="153"/>
      <c r="S221" s="143"/>
      <c r="T221" s="143"/>
      <c r="U221" s="143"/>
    </row>
    <row r="222" spans="1:21" x14ac:dyDescent="0.3">
      <c r="A222" s="141">
        <v>4</v>
      </c>
      <c r="B222" s="141">
        <v>6</v>
      </c>
      <c r="C222" s="146">
        <v>406</v>
      </c>
      <c r="D222" s="141" t="s">
        <v>7</v>
      </c>
      <c r="E222" s="141">
        <v>2024</v>
      </c>
      <c r="F222" s="151"/>
      <c r="G222" s="157">
        <f t="shared" si="10"/>
        <v>0</v>
      </c>
      <c r="H222" s="143"/>
      <c r="I222" s="200">
        <v>0</v>
      </c>
      <c r="J222" s="200"/>
      <c r="K222" s="200"/>
      <c r="L222" s="200">
        <v>0</v>
      </c>
      <c r="M222" s="149"/>
      <c r="N222" s="149"/>
      <c r="O222" s="231">
        <f t="shared" si="11"/>
        <v>0</v>
      </c>
      <c r="P222" s="153"/>
      <c r="Q222" s="153"/>
      <c r="R222" s="153"/>
      <c r="S222" s="143"/>
      <c r="T222" s="143"/>
      <c r="U222" s="143"/>
    </row>
    <row r="223" spans="1:21" x14ac:dyDescent="0.3">
      <c r="A223" s="141">
        <v>4</v>
      </c>
      <c r="B223" s="141">
        <v>7</v>
      </c>
      <c r="C223" s="146">
        <v>407</v>
      </c>
      <c r="D223" s="141" t="s">
        <v>7</v>
      </c>
      <c r="E223" s="141">
        <v>2024</v>
      </c>
      <c r="F223" s="151"/>
      <c r="G223" s="157">
        <f t="shared" si="10"/>
        <v>1</v>
      </c>
      <c r="H223" s="143"/>
      <c r="I223" s="200">
        <v>1</v>
      </c>
      <c r="J223" s="200"/>
      <c r="K223" s="200"/>
      <c r="L223" s="200">
        <v>0</v>
      </c>
      <c r="M223" s="149"/>
      <c r="N223" s="149"/>
      <c r="O223" s="231">
        <f t="shared" si="11"/>
        <v>0</v>
      </c>
      <c r="P223" s="153"/>
      <c r="Q223" s="153"/>
      <c r="R223" s="153"/>
      <c r="S223" s="143"/>
      <c r="T223" s="143"/>
      <c r="U223" s="143"/>
    </row>
    <row r="224" spans="1:21" x14ac:dyDescent="0.3">
      <c r="A224" s="141">
        <v>4</v>
      </c>
      <c r="B224" s="141">
        <v>8</v>
      </c>
      <c r="C224" s="146">
        <v>408</v>
      </c>
      <c r="D224" s="141" t="s">
        <v>7</v>
      </c>
      <c r="E224" s="141">
        <v>2024</v>
      </c>
      <c r="F224" s="151"/>
      <c r="G224" s="157">
        <f t="shared" si="10"/>
        <v>0</v>
      </c>
      <c r="H224" s="143"/>
      <c r="I224" s="200">
        <v>0</v>
      </c>
      <c r="J224" s="200"/>
      <c r="K224" s="200"/>
      <c r="L224" s="200">
        <v>0</v>
      </c>
      <c r="M224" s="149"/>
      <c r="N224" s="149"/>
      <c r="O224" s="231">
        <f t="shared" si="11"/>
        <v>0</v>
      </c>
      <c r="P224" s="153"/>
      <c r="Q224" s="153"/>
      <c r="R224" s="153"/>
      <c r="S224" s="143"/>
      <c r="T224" s="143"/>
      <c r="U224" s="143"/>
    </row>
    <row r="225" spans="1:21" x14ac:dyDescent="0.3">
      <c r="A225" s="141">
        <v>4</v>
      </c>
      <c r="B225" s="141">
        <v>9</v>
      </c>
      <c r="C225" s="146">
        <v>409</v>
      </c>
      <c r="D225" s="141" t="s">
        <v>7</v>
      </c>
      <c r="E225" s="141">
        <v>2024</v>
      </c>
      <c r="F225" s="151"/>
      <c r="G225" s="157">
        <f t="shared" si="10"/>
        <v>0</v>
      </c>
      <c r="H225" s="143"/>
      <c r="I225" s="200">
        <v>0</v>
      </c>
      <c r="J225" s="200"/>
      <c r="K225" s="200"/>
      <c r="L225" s="200">
        <v>0</v>
      </c>
      <c r="M225" s="149"/>
      <c r="N225" s="149"/>
      <c r="O225" s="231">
        <f t="shared" si="11"/>
        <v>0</v>
      </c>
      <c r="P225" s="153"/>
      <c r="Q225" s="153"/>
      <c r="R225" s="153"/>
      <c r="S225" s="143"/>
      <c r="T225" s="143"/>
      <c r="U225" s="143"/>
    </row>
    <row r="226" spans="1:21" x14ac:dyDescent="0.3">
      <c r="A226" s="141">
        <v>4</v>
      </c>
      <c r="B226" s="141">
        <v>10</v>
      </c>
      <c r="C226" s="146">
        <v>410</v>
      </c>
      <c r="D226" s="141" t="s">
        <v>7</v>
      </c>
      <c r="E226" s="141">
        <v>2024</v>
      </c>
      <c r="F226" s="151"/>
      <c r="G226" s="157">
        <f t="shared" si="10"/>
        <v>1</v>
      </c>
      <c r="H226" s="143"/>
      <c r="I226" s="200">
        <v>1</v>
      </c>
      <c r="J226" s="200"/>
      <c r="K226" s="200"/>
      <c r="L226" s="200">
        <v>0</v>
      </c>
      <c r="M226" s="149"/>
      <c r="N226" s="149"/>
      <c r="O226" s="231">
        <f t="shared" si="11"/>
        <v>0</v>
      </c>
      <c r="P226" s="153"/>
      <c r="Q226" s="153"/>
      <c r="R226" s="153"/>
      <c r="S226" s="143"/>
      <c r="T226" s="143"/>
      <c r="U226" s="143"/>
    </row>
    <row r="227" spans="1:21" x14ac:dyDescent="0.3">
      <c r="A227" s="141">
        <v>4</v>
      </c>
      <c r="B227" s="141">
        <v>11</v>
      </c>
      <c r="C227" s="146">
        <v>411</v>
      </c>
      <c r="D227" s="141" t="s">
        <v>7</v>
      </c>
      <c r="E227" s="141">
        <v>2024</v>
      </c>
      <c r="F227" s="151"/>
      <c r="G227" s="157">
        <f t="shared" si="10"/>
        <v>1</v>
      </c>
      <c r="H227" s="143"/>
      <c r="I227" s="200">
        <v>1</v>
      </c>
      <c r="J227" s="200"/>
      <c r="K227" s="200"/>
      <c r="L227" s="200">
        <v>0</v>
      </c>
      <c r="M227" s="149"/>
      <c r="N227" s="149"/>
      <c r="O227" s="231">
        <f t="shared" si="11"/>
        <v>0</v>
      </c>
      <c r="P227" s="153"/>
      <c r="Q227" s="153"/>
      <c r="R227" s="153"/>
      <c r="S227" s="143"/>
      <c r="T227" s="143"/>
      <c r="U227" s="143"/>
    </row>
    <row r="228" spans="1:21" x14ac:dyDescent="0.3">
      <c r="A228" s="141">
        <v>4</v>
      </c>
      <c r="B228" s="141">
        <v>12</v>
      </c>
      <c r="C228" s="146">
        <v>412</v>
      </c>
      <c r="D228" s="141" t="s">
        <v>7</v>
      </c>
      <c r="E228" s="141">
        <v>2024</v>
      </c>
      <c r="F228" s="151"/>
      <c r="G228" s="157">
        <f t="shared" si="10"/>
        <v>0</v>
      </c>
      <c r="H228" s="143"/>
      <c r="I228" s="200">
        <v>0</v>
      </c>
      <c r="J228" s="200"/>
      <c r="K228" s="200"/>
      <c r="L228" s="200">
        <v>0</v>
      </c>
      <c r="M228" s="149"/>
      <c r="N228" s="149"/>
      <c r="O228" s="231">
        <f t="shared" si="11"/>
        <v>0</v>
      </c>
      <c r="P228" s="153"/>
      <c r="Q228" s="153"/>
      <c r="R228" s="153"/>
      <c r="S228" s="143"/>
      <c r="T228" s="143"/>
      <c r="U228" s="143"/>
    </row>
    <row r="229" spans="1:21" x14ac:dyDescent="0.3">
      <c r="A229" s="141">
        <v>4</v>
      </c>
      <c r="B229" s="141">
        <v>13</v>
      </c>
      <c r="C229" s="146">
        <v>413</v>
      </c>
      <c r="D229" s="141" t="s">
        <v>7</v>
      </c>
      <c r="E229" s="141">
        <v>2024</v>
      </c>
      <c r="F229" s="151"/>
      <c r="G229" s="157">
        <f t="shared" si="10"/>
        <v>0</v>
      </c>
      <c r="H229" s="143"/>
      <c r="I229" s="200">
        <v>0</v>
      </c>
      <c r="J229" s="200"/>
      <c r="K229" s="200"/>
      <c r="L229" s="200">
        <v>0</v>
      </c>
      <c r="M229" s="149"/>
      <c r="N229" s="149"/>
      <c r="O229" s="231">
        <f t="shared" si="11"/>
        <v>0</v>
      </c>
      <c r="P229" s="153"/>
      <c r="Q229" s="153"/>
      <c r="R229" s="153"/>
      <c r="S229" s="143"/>
      <c r="T229" s="143"/>
      <c r="U229" s="143"/>
    </row>
    <row r="230" spans="1:21" x14ac:dyDescent="0.3">
      <c r="A230" s="141">
        <v>4</v>
      </c>
      <c r="B230" s="141">
        <v>14</v>
      </c>
      <c r="C230" s="146">
        <v>414</v>
      </c>
      <c r="D230" s="141" t="s">
        <v>7</v>
      </c>
      <c r="E230" s="141">
        <v>2024</v>
      </c>
      <c r="F230" s="151"/>
      <c r="G230" s="157">
        <f t="shared" si="10"/>
        <v>0</v>
      </c>
      <c r="H230" s="143"/>
      <c r="I230" s="200">
        <v>0</v>
      </c>
      <c r="J230" s="200"/>
      <c r="K230" s="200"/>
      <c r="L230" s="200">
        <v>0</v>
      </c>
      <c r="M230" s="149"/>
      <c r="N230" s="149"/>
      <c r="O230" s="231">
        <f t="shared" si="11"/>
        <v>0</v>
      </c>
      <c r="P230" s="153"/>
      <c r="Q230" s="153"/>
      <c r="R230" s="153"/>
      <c r="S230" s="143"/>
      <c r="T230" s="143"/>
      <c r="U230" s="143"/>
    </row>
    <row r="231" spans="1:21" x14ac:dyDescent="0.3">
      <c r="A231" s="141">
        <v>4</v>
      </c>
      <c r="B231" s="141">
        <v>15</v>
      </c>
      <c r="C231" s="146">
        <v>415</v>
      </c>
      <c r="D231" s="141" t="s">
        <v>7</v>
      </c>
      <c r="E231" s="141">
        <v>2024</v>
      </c>
      <c r="F231" s="151"/>
      <c r="G231" s="157">
        <f t="shared" si="10"/>
        <v>0</v>
      </c>
      <c r="H231" s="143"/>
      <c r="I231" s="200">
        <v>0</v>
      </c>
      <c r="J231" s="200"/>
      <c r="K231" s="200"/>
      <c r="L231" s="200">
        <v>0</v>
      </c>
      <c r="M231" s="149"/>
      <c r="N231" s="149"/>
      <c r="O231" s="231">
        <f t="shared" si="11"/>
        <v>0</v>
      </c>
      <c r="P231" s="153"/>
      <c r="Q231" s="153"/>
      <c r="R231" s="153"/>
      <c r="S231" s="143"/>
      <c r="T231" s="143"/>
      <c r="U231" s="143"/>
    </row>
    <row r="232" spans="1:21" x14ac:dyDescent="0.3">
      <c r="A232" s="141">
        <v>4</v>
      </c>
      <c r="B232" s="141">
        <v>16</v>
      </c>
      <c r="C232" s="146">
        <v>416</v>
      </c>
      <c r="D232" s="141" t="s">
        <v>7</v>
      </c>
      <c r="E232" s="141">
        <v>2024</v>
      </c>
      <c r="F232" s="151"/>
      <c r="G232" s="157">
        <f t="shared" si="10"/>
        <v>2</v>
      </c>
      <c r="H232" s="143"/>
      <c r="I232" s="200">
        <v>2</v>
      </c>
      <c r="J232" s="200"/>
      <c r="K232" s="200"/>
      <c r="L232" s="200">
        <v>0</v>
      </c>
      <c r="M232" s="149"/>
      <c r="N232" s="149"/>
      <c r="O232" s="231">
        <f t="shared" si="11"/>
        <v>0</v>
      </c>
      <c r="P232" s="153"/>
      <c r="Q232" s="153"/>
      <c r="R232" s="153"/>
      <c r="S232" s="143"/>
      <c r="T232" s="143"/>
      <c r="U232" s="143"/>
    </row>
    <row r="233" spans="1:21" x14ac:dyDescent="0.3">
      <c r="A233" s="141">
        <v>4</v>
      </c>
      <c r="B233" s="141">
        <v>17</v>
      </c>
      <c r="C233" s="146">
        <v>417</v>
      </c>
      <c r="D233" s="141" t="s">
        <v>7</v>
      </c>
      <c r="E233" s="141">
        <v>2024</v>
      </c>
      <c r="F233" s="151"/>
      <c r="G233" s="157">
        <f t="shared" si="10"/>
        <v>0</v>
      </c>
      <c r="H233" s="143"/>
      <c r="I233" s="200">
        <v>0</v>
      </c>
      <c r="J233" s="200"/>
      <c r="K233" s="200"/>
      <c r="L233" s="200">
        <v>0</v>
      </c>
      <c r="M233" s="149"/>
      <c r="N233" s="149"/>
      <c r="O233" s="231">
        <f t="shared" si="11"/>
        <v>0</v>
      </c>
      <c r="P233" s="153"/>
      <c r="Q233" s="153"/>
      <c r="R233" s="153"/>
      <c r="S233" s="143"/>
      <c r="T233" s="143"/>
      <c r="U233" s="143"/>
    </row>
    <row r="234" spans="1:21" x14ac:dyDescent="0.3">
      <c r="A234" s="141">
        <v>4</v>
      </c>
      <c r="B234" s="141">
        <v>18</v>
      </c>
      <c r="C234" s="146">
        <v>418</v>
      </c>
      <c r="D234" s="141" t="s">
        <v>7</v>
      </c>
      <c r="E234" s="141">
        <v>2024</v>
      </c>
      <c r="F234" s="151"/>
      <c r="G234" s="157">
        <f t="shared" si="10"/>
        <v>1</v>
      </c>
      <c r="H234" s="143"/>
      <c r="I234" s="200">
        <v>1</v>
      </c>
      <c r="J234" s="200"/>
      <c r="K234" s="200"/>
      <c r="L234" s="200">
        <v>0</v>
      </c>
      <c r="M234" s="149"/>
      <c r="N234" s="149"/>
      <c r="O234" s="231">
        <f t="shared" si="11"/>
        <v>0</v>
      </c>
      <c r="P234" s="153"/>
      <c r="Q234" s="153"/>
      <c r="R234" s="153"/>
      <c r="S234" s="143"/>
      <c r="T234" s="143"/>
      <c r="U234" s="143"/>
    </row>
    <row r="235" spans="1:21" x14ac:dyDescent="0.3">
      <c r="A235" s="141">
        <v>4</v>
      </c>
      <c r="B235" s="141">
        <v>19</v>
      </c>
      <c r="C235" s="146">
        <v>419</v>
      </c>
      <c r="D235" s="141" t="s">
        <v>7</v>
      </c>
      <c r="E235" s="141">
        <v>2024</v>
      </c>
      <c r="F235" s="151"/>
      <c r="G235" s="157">
        <f t="shared" si="10"/>
        <v>0</v>
      </c>
      <c r="H235" s="143"/>
      <c r="I235" s="200">
        <v>0</v>
      </c>
      <c r="J235" s="200"/>
      <c r="K235" s="200"/>
      <c r="L235" s="200">
        <v>0</v>
      </c>
      <c r="M235" s="149"/>
      <c r="N235" s="149"/>
      <c r="O235" s="231">
        <f t="shared" si="11"/>
        <v>0</v>
      </c>
      <c r="P235" s="153"/>
      <c r="Q235" s="153"/>
      <c r="R235" s="153"/>
      <c r="S235" s="143"/>
      <c r="T235" s="143"/>
      <c r="U235" s="143"/>
    </row>
    <row r="236" spans="1:21" x14ac:dyDescent="0.3">
      <c r="A236" s="141">
        <v>4</v>
      </c>
      <c r="B236" s="141">
        <v>20</v>
      </c>
      <c r="C236" s="146">
        <v>420</v>
      </c>
      <c r="D236" s="141" t="s">
        <v>7</v>
      </c>
      <c r="E236" s="141">
        <v>2024</v>
      </c>
      <c r="F236" s="151"/>
      <c r="G236" s="157">
        <f t="shared" si="10"/>
        <v>0</v>
      </c>
      <c r="H236" s="143"/>
      <c r="I236" s="200">
        <v>0</v>
      </c>
      <c r="J236" s="200"/>
      <c r="K236" s="200"/>
      <c r="L236" s="200">
        <v>0</v>
      </c>
      <c r="M236" s="149"/>
      <c r="N236" s="149"/>
      <c r="O236" s="231">
        <f t="shared" si="11"/>
        <v>0</v>
      </c>
      <c r="P236" s="153"/>
      <c r="Q236" s="153"/>
      <c r="R236" s="153"/>
      <c r="S236" s="143"/>
      <c r="T236" s="143"/>
      <c r="U236" s="143"/>
    </row>
    <row r="237" spans="1:21" x14ac:dyDescent="0.3">
      <c r="A237" s="141">
        <v>4</v>
      </c>
      <c r="B237" s="141">
        <v>21</v>
      </c>
      <c r="C237" s="146">
        <v>421</v>
      </c>
      <c r="D237" s="141" t="s">
        <v>7</v>
      </c>
      <c r="E237" s="141">
        <v>2024</v>
      </c>
      <c r="F237" s="151"/>
      <c r="G237" s="157">
        <f t="shared" si="10"/>
        <v>0</v>
      </c>
      <c r="H237" s="143"/>
      <c r="I237" s="200">
        <v>0</v>
      </c>
      <c r="J237" s="200"/>
      <c r="K237" s="200"/>
      <c r="L237" s="200">
        <v>0</v>
      </c>
      <c r="M237" s="149"/>
      <c r="N237" s="149"/>
      <c r="O237" s="231">
        <f t="shared" si="11"/>
        <v>0</v>
      </c>
      <c r="P237" s="153"/>
      <c r="Q237" s="153"/>
      <c r="R237" s="153"/>
      <c r="S237" s="143"/>
      <c r="T237" s="143"/>
      <c r="U237" s="143"/>
    </row>
    <row r="238" spans="1:21" x14ac:dyDescent="0.3">
      <c r="A238" s="141">
        <v>4</v>
      </c>
      <c r="B238" s="141">
        <v>22</v>
      </c>
      <c r="C238" s="146">
        <v>422</v>
      </c>
      <c r="D238" s="141" t="s">
        <v>7</v>
      </c>
      <c r="E238" s="141">
        <v>2024</v>
      </c>
      <c r="F238" s="151"/>
      <c r="G238" s="157">
        <f t="shared" si="10"/>
        <v>0</v>
      </c>
      <c r="H238" s="143"/>
      <c r="I238" s="200">
        <v>0</v>
      </c>
      <c r="J238" s="200"/>
      <c r="K238" s="200"/>
      <c r="L238" s="200">
        <v>0</v>
      </c>
      <c r="M238" s="149"/>
      <c r="N238" s="149"/>
      <c r="O238" s="231">
        <f t="shared" si="11"/>
        <v>0</v>
      </c>
      <c r="P238" s="153"/>
      <c r="Q238" s="153"/>
      <c r="R238" s="153"/>
      <c r="S238" s="143"/>
      <c r="T238" s="143"/>
      <c r="U238" s="143"/>
    </row>
    <row r="239" spans="1:21" x14ac:dyDescent="0.3">
      <c r="A239" s="141">
        <v>4</v>
      </c>
      <c r="B239" s="141">
        <v>23</v>
      </c>
      <c r="C239" s="146">
        <v>423</v>
      </c>
      <c r="D239" s="141" t="s">
        <v>7</v>
      </c>
      <c r="E239" s="141">
        <v>2024</v>
      </c>
      <c r="F239" s="151"/>
      <c r="G239" s="157">
        <f t="shared" si="10"/>
        <v>0</v>
      </c>
      <c r="H239" s="143"/>
      <c r="I239" s="200">
        <v>0</v>
      </c>
      <c r="J239" s="200"/>
      <c r="K239" s="200"/>
      <c r="L239" s="200">
        <v>0</v>
      </c>
      <c r="M239" s="149"/>
      <c r="N239" s="149"/>
      <c r="O239" s="231">
        <f t="shared" si="11"/>
        <v>0</v>
      </c>
      <c r="P239" s="153"/>
      <c r="Q239" s="153"/>
      <c r="R239" s="153"/>
      <c r="S239" s="143"/>
      <c r="T239" s="143"/>
      <c r="U239" s="143"/>
    </row>
    <row r="240" spans="1:21" x14ac:dyDescent="0.3">
      <c r="A240" s="141">
        <v>4</v>
      </c>
      <c r="B240" s="141">
        <v>24</v>
      </c>
      <c r="C240" s="146">
        <v>424</v>
      </c>
      <c r="D240" s="141" t="s">
        <v>7</v>
      </c>
      <c r="E240" s="141">
        <v>2024</v>
      </c>
      <c r="F240" s="151"/>
      <c r="G240" s="157">
        <f t="shared" si="10"/>
        <v>2</v>
      </c>
      <c r="H240" s="143"/>
      <c r="I240" s="200">
        <v>2</v>
      </c>
      <c r="J240" s="200"/>
      <c r="K240" s="200"/>
      <c r="L240" s="200">
        <v>0</v>
      </c>
      <c r="M240" s="149"/>
      <c r="N240" s="149"/>
      <c r="O240" s="231">
        <f t="shared" si="11"/>
        <v>0</v>
      </c>
      <c r="P240" s="153"/>
      <c r="Q240" s="153"/>
      <c r="R240" s="153"/>
      <c r="S240" s="143"/>
      <c r="T240" s="143"/>
      <c r="U240" s="143"/>
    </row>
    <row r="241" spans="1:21" x14ac:dyDescent="0.3">
      <c r="A241" s="141">
        <v>4</v>
      </c>
      <c r="B241" s="141">
        <v>25</v>
      </c>
      <c r="C241" s="146">
        <v>425</v>
      </c>
      <c r="D241" s="141" t="s">
        <v>7</v>
      </c>
      <c r="E241" s="141">
        <v>2024</v>
      </c>
      <c r="F241" s="151"/>
      <c r="G241" s="157">
        <f t="shared" si="10"/>
        <v>1</v>
      </c>
      <c r="H241" s="143"/>
      <c r="I241" s="200">
        <v>1</v>
      </c>
      <c r="J241" s="200"/>
      <c r="K241" s="200"/>
      <c r="L241" s="200">
        <v>0</v>
      </c>
      <c r="M241" s="149"/>
      <c r="N241" s="149"/>
      <c r="O241" s="231">
        <f t="shared" si="11"/>
        <v>0</v>
      </c>
      <c r="P241" s="153"/>
      <c r="Q241" s="153"/>
      <c r="R241" s="153"/>
      <c r="S241" s="143"/>
      <c r="T241" s="143"/>
      <c r="U241" s="143"/>
    </row>
    <row r="242" spans="1:21" x14ac:dyDescent="0.3">
      <c r="A242" s="141">
        <v>4</v>
      </c>
      <c r="B242" s="141">
        <v>26</v>
      </c>
      <c r="C242" s="146">
        <v>426</v>
      </c>
      <c r="D242" s="141" t="s">
        <v>7</v>
      </c>
      <c r="E242" s="141">
        <v>2024</v>
      </c>
      <c r="F242" s="151"/>
      <c r="G242" s="157">
        <f t="shared" si="10"/>
        <v>0</v>
      </c>
      <c r="H242" s="143"/>
      <c r="I242" s="200">
        <v>0</v>
      </c>
      <c r="J242" s="200"/>
      <c r="K242" s="200"/>
      <c r="L242" s="200">
        <v>0</v>
      </c>
      <c r="M242" s="149"/>
      <c r="N242" s="149"/>
      <c r="O242" s="231">
        <f t="shared" si="11"/>
        <v>0</v>
      </c>
      <c r="P242" s="153"/>
      <c r="Q242" s="153"/>
      <c r="R242" s="153"/>
      <c r="S242" s="143"/>
      <c r="T242" s="143"/>
      <c r="U242" s="143"/>
    </row>
    <row r="243" spans="1:21" x14ac:dyDescent="0.3">
      <c r="A243" s="141">
        <v>4</v>
      </c>
      <c r="B243" s="141">
        <v>27</v>
      </c>
      <c r="C243" s="146">
        <v>427</v>
      </c>
      <c r="D243" s="141" t="s">
        <v>7</v>
      </c>
      <c r="E243" s="141">
        <v>2024</v>
      </c>
      <c r="F243" s="151"/>
      <c r="G243" s="157">
        <f t="shared" si="10"/>
        <v>4</v>
      </c>
      <c r="H243" s="143"/>
      <c r="I243" s="200">
        <v>4</v>
      </c>
      <c r="J243" s="200"/>
      <c r="K243" s="200"/>
      <c r="L243" s="200">
        <v>0</v>
      </c>
      <c r="M243" s="149"/>
      <c r="N243" s="149"/>
      <c r="O243" s="231">
        <f t="shared" si="11"/>
        <v>0</v>
      </c>
      <c r="P243" s="153"/>
      <c r="Q243" s="153"/>
      <c r="R243" s="153"/>
      <c r="S243" s="143"/>
      <c r="T243" s="143"/>
      <c r="U243" s="143"/>
    </row>
    <row r="244" spans="1:21" x14ac:dyDescent="0.3">
      <c r="A244" s="141">
        <v>4</v>
      </c>
      <c r="B244" s="141">
        <v>28</v>
      </c>
      <c r="C244" s="146">
        <v>428</v>
      </c>
      <c r="D244" s="141" t="s">
        <v>7</v>
      </c>
      <c r="E244" s="141">
        <v>2024</v>
      </c>
      <c r="F244" s="151"/>
      <c r="G244" s="157">
        <f t="shared" si="10"/>
        <v>1</v>
      </c>
      <c r="H244" s="143"/>
      <c r="I244" s="200">
        <v>1</v>
      </c>
      <c r="J244" s="200"/>
      <c r="K244" s="200"/>
      <c r="L244" s="200">
        <v>0</v>
      </c>
      <c r="M244" s="149"/>
      <c r="N244" s="149"/>
      <c r="O244" s="231">
        <f t="shared" si="11"/>
        <v>0</v>
      </c>
      <c r="P244" s="153"/>
      <c r="Q244" s="153"/>
      <c r="R244" s="153"/>
      <c r="S244" s="143"/>
      <c r="T244" s="143"/>
      <c r="U244" s="143"/>
    </row>
    <row r="245" spans="1:21" x14ac:dyDescent="0.3">
      <c r="A245" s="141">
        <v>4</v>
      </c>
      <c r="B245" s="141">
        <v>29</v>
      </c>
      <c r="C245" s="146">
        <v>429</v>
      </c>
      <c r="D245" s="141" t="s">
        <v>7</v>
      </c>
      <c r="E245" s="141">
        <v>2024</v>
      </c>
      <c r="F245" s="151"/>
      <c r="G245" s="157">
        <f t="shared" si="10"/>
        <v>2</v>
      </c>
      <c r="H245" s="143"/>
      <c r="I245" s="200">
        <v>2</v>
      </c>
      <c r="J245" s="200"/>
      <c r="K245" s="200"/>
      <c r="L245" s="200">
        <v>0</v>
      </c>
      <c r="M245" s="149"/>
      <c r="N245" s="149"/>
      <c r="O245" s="231">
        <f t="shared" si="11"/>
        <v>0</v>
      </c>
      <c r="P245" s="153"/>
      <c r="Q245" s="153"/>
      <c r="R245" s="153"/>
      <c r="S245" s="143"/>
      <c r="T245" s="143"/>
      <c r="U245" s="143"/>
    </row>
    <row r="246" spans="1:21" x14ac:dyDescent="0.3">
      <c r="A246" s="141">
        <v>4</v>
      </c>
      <c r="B246" s="141">
        <v>30</v>
      </c>
      <c r="C246" s="146">
        <v>430</v>
      </c>
      <c r="D246" s="141" t="s">
        <v>7</v>
      </c>
      <c r="E246" s="141">
        <v>2024</v>
      </c>
      <c r="F246" s="151"/>
      <c r="G246" s="157">
        <f t="shared" si="10"/>
        <v>2</v>
      </c>
      <c r="H246" s="143"/>
      <c r="I246" s="200">
        <v>2</v>
      </c>
      <c r="J246" s="200"/>
      <c r="K246" s="200"/>
      <c r="L246" s="200">
        <v>0</v>
      </c>
      <c r="M246" s="149"/>
      <c r="N246" s="149"/>
      <c r="O246" s="231">
        <f t="shared" si="11"/>
        <v>0</v>
      </c>
      <c r="P246" s="153"/>
      <c r="Q246" s="153"/>
      <c r="R246" s="153"/>
      <c r="S246" s="143"/>
      <c r="T246" s="143"/>
      <c r="U246" s="143"/>
    </row>
    <row r="247" spans="1:21" x14ac:dyDescent="0.3">
      <c r="A247" s="141">
        <v>5</v>
      </c>
      <c r="B247" s="141">
        <v>1</v>
      </c>
      <c r="C247" s="146">
        <v>501</v>
      </c>
      <c r="D247" s="141" t="s">
        <v>7</v>
      </c>
      <c r="E247" s="141">
        <v>2024</v>
      </c>
      <c r="F247" s="151"/>
      <c r="G247" s="157">
        <f t="shared" si="10"/>
        <v>0</v>
      </c>
      <c r="H247" s="143"/>
      <c r="I247" s="200">
        <v>0</v>
      </c>
      <c r="J247" s="200"/>
      <c r="K247" s="200"/>
      <c r="L247" s="200">
        <v>0</v>
      </c>
      <c r="M247" s="149"/>
      <c r="N247" s="149"/>
      <c r="O247" s="231">
        <f t="shared" si="11"/>
        <v>0</v>
      </c>
      <c r="P247" s="153"/>
      <c r="Q247" s="153"/>
      <c r="R247" s="153"/>
      <c r="S247" s="143"/>
      <c r="T247" s="143"/>
      <c r="U247" s="143"/>
    </row>
    <row r="248" spans="1:21" x14ac:dyDescent="0.3">
      <c r="A248" s="141">
        <v>5</v>
      </c>
      <c r="B248" s="141">
        <v>2</v>
      </c>
      <c r="C248" s="146">
        <v>502</v>
      </c>
      <c r="D248" s="141" t="s">
        <v>7</v>
      </c>
      <c r="E248" s="141">
        <v>2024</v>
      </c>
      <c r="F248" s="151"/>
      <c r="G248" s="157">
        <f t="shared" si="10"/>
        <v>0</v>
      </c>
      <c r="H248" s="143"/>
      <c r="I248" s="200">
        <v>0</v>
      </c>
      <c r="J248" s="200"/>
      <c r="K248" s="200"/>
      <c r="L248" s="200">
        <v>0</v>
      </c>
      <c r="M248" s="149"/>
      <c r="N248" s="149"/>
      <c r="O248" s="231">
        <f t="shared" si="11"/>
        <v>0</v>
      </c>
      <c r="P248" s="153"/>
      <c r="Q248" s="153"/>
      <c r="R248" s="153"/>
      <c r="S248" s="143"/>
      <c r="T248" s="143"/>
      <c r="U248" s="143"/>
    </row>
    <row r="249" spans="1:21" x14ac:dyDescent="0.3">
      <c r="A249" s="141">
        <v>5</v>
      </c>
      <c r="B249" s="141">
        <v>3</v>
      </c>
      <c r="C249" s="146">
        <v>503</v>
      </c>
      <c r="D249" s="141" t="s">
        <v>7</v>
      </c>
      <c r="E249" s="141">
        <v>2024</v>
      </c>
      <c r="F249" s="151"/>
      <c r="G249" s="157">
        <f t="shared" si="10"/>
        <v>0</v>
      </c>
      <c r="H249" s="143"/>
      <c r="I249" s="200">
        <v>0</v>
      </c>
      <c r="J249" s="200"/>
      <c r="K249" s="200"/>
      <c r="L249" s="200">
        <v>0</v>
      </c>
      <c r="M249" s="149"/>
      <c r="N249" s="149"/>
      <c r="O249" s="231">
        <f t="shared" si="11"/>
        <v>0</v>
      </c>
      <c r="P249" s="153"/>
      <c r="Q249" s="153"/>
      <c r="R249" s="153"/>
      <c r="S249" s="143"/>
      <c r="T249" s="143"/>
      <c r="U249" s="143"/>
    </row>
    <row r="250" spans="1:21" x14ac:dyDescent="0.3">
      <c r="A250" s="141">
        <v>5</v>
      </c>
      <c r="B250" s="141">
        <v>4</v>
      </c>
      <c r="C250" s="146">
        <v>504</v>
      </c>
      <c r="D250" s="141" t="s">
        <v>7</v>
      </c>
      <c r="E250" s="141">
        <v>2024</v>
      </c>
      <c r="F250" s="151"/>
      <c r="G250" s="157">
        <f t="shared" si="10"/>
        <v>3</v>
      </c>
      <c r="H250" s="143"/>
      <c r="I250" s="200">
        <v>3</v>
      </c>
      <c r="J250" s="200"/>
      <c r="K250" s="200"/>
      <c r="L250" s="200">
        <v>0</v>
      </c>
      <c r="M250" s="149"/>
      <c r="N250" s="149"/>
      <c r="O250" s="231">
        <f t="shared" si="11"/>
        <v>0</v>
      </c>
      <c r="P250" s="153"/>
      <c r="Q250" s="153"/>
      <c r="R250" s="153"/>
      <c r="S250" s="143"/>
      <c r="T250" s="143"/>
      <c r="U250" s="143"/>
    </row>
    <row r="251" spans="1:21" x14ac:dyDescent="0.3">
      <c r="A251" s="141">
        <v>5</v>
      </c>
      <c r="B251" s="141">
        <v>5</v>
      </c>
      <c r="C251" s="146">
        <v>505</v>
      </c>
      <c r="D251" s="141" t="s">
        <v>7</v>
      </c>
      <c r="E251" s="141">
        <v>2024</v>
      </c>
      <c r="F251" s="151"/>
      <c r="G251" s="157">
        <f t="shared" si="10"/>
        <v>3</v>
      </c>
      <c r="H251" s="143"/>
      <c r="I251" s="200">
        <v>3</v>
      </c>
      <c r="J251" s="200"/>
      <c r="K251" s="200"/>
      <c r="L251" s="200">
        <v>0</v>
      </c>
      <c r="M251" s="149"/>
      <c r="N251" s="149"/>
      <c r="O251" s="231">
        <f t="shared" si="11"/>
        <v>0</v>
      </c>
      <c r="P251" s="153"/>
      <c r="Q251" s="153"/>
      <c r="R251" s="153"/>
      <c r="S251" s="143"/>
      <c r="T251" s="143"/>
      <c r="U251" s="143"/>
    </row>
    <row r="252" spans="1:21" x14ac:dyDescent="0.3">
      <c r="A252" s="141">
        <v>5</v>
      </c>
      <c r="B252" s="141">
        <v>6</v>
      </c>
      <c r="C252" s="146">
        <v>506</v>
      </c>
      <c r="D252" s="141" t="s">
        <v>7</v>
      </c>
      <c r="E252" s="141">
        <v>2024</v>
      </c>
      <c r="F252" s="151"/>
      <c r="G252" s="157">
        <f t="shared" si="10"/>
        <v>5</v>
      </c>
      <c r="H252" s="143"/>
      <c r="I252" s="200">
        <v>5</v>
      </c>
      <c r="J252" s="200"/>
      <c r="K252" s="200"/>
      <c r="L252" s="200">
        <v>0</v>
      </c>
      <c r="M252" s="149"/>
      <c r="N252" s="149"/>
      <c r="O252" s="231">
        <f t="shared" si="11"/>
        <v>0</v>
      </c>
      <c r="P252" s="153"/>
      <c r="Q252" s="153"/>
      <c r="R252" s="153"/>
      <c r="S252" s="143"/>
      <c r="T252" s="143"/>
      <c r="U252" s="143"/>
    </row>
    <row r="253" spans="1:21" x14ac:dyDescent="0.3">
      <c r="A253" s="141">
        <v>5</v>
      </c>
      <c r="B253" s="141">
        <v>7</v>
      </c>
      <c r="C253" s="146">
        <v>507</v>
      </c>
      <c r="D253" s="141" t="s">
        <v>7</v>
      </c>
      <c r="E253" s="141">
        <v>2024</v>
      </c>
      <c r="F253" s="151"/>
      <c r="G253" s="157">
        <f t="shared" si="10"/>
        <v>7</v>
      </c>
      <c r="H253" s="143"/>
      <c r="I253" s="200">
        <v>7</v>
      </c>
      <c r="J253" s="200"/>
      <c r="K253" s="200"/>
      <c r="L253" s="200">
        <v>0</v>
      </c>
      <c r="M253" s="149"/>
      <c r="N253" s="149"/>
      <c r="O253" s="231">
        <f t="shared" si="11"/>
        <v>0</v>
      </c>
      <c r="P253" s="153"/>
      <c r="Q253" s="153"/>
      <c r="R253" s="153"/>
      <c r="S253" s="143"/>
      <c r="T253" s="143"/>
      <c r="U253" s="143"/>
    </row>
    <row r="254" spans="1:21" x14ac:dyDescent="0.3">
      <c r="A254" s="141">
        <v>5</v>
      </c>
      <c r="B254" s="141">
        <v>8</v>
      </c>
      <c r="C254" s="146">
        <v>508</v>
      </c>
      <c r="D254" s="141" t="s">
        <v>7</v>
      </c>
      <c r="E254" s="141">
        <v>2024</v>
      </c>
      <c r="F254" s="151"/>
      <c r="G254" s="157">
        <f t="shared" si="10"/>
        <v>0</v>
      </c>
      <c r="H254" s="143"/>
      <c r="I254" s="200">
        <v>0</v>
      </c>
      <c r="J254" s="200"/>
      <c r="K254" s="200"/>
      <c r="L254" s="200">
        <v>0</v>
      </c>
      <c r="M254" s="149"/>
      <c r="N254" s="149"/>
      <c r="O254" s="231">
        <f t="shared" si="11"/>
        <v>0</v>
      </c>
      <c r="P254" s="153"/>
      <c r="Q254" s="153"/>
      <c r="R254" s="153"/>
      <c r="S254" s="143"/>
      <c r="T254" s="143"/>
      <c r="U254" s="143"/>
    </row>
    <row r="255" spans="1:21" x14ac:dyDescent="0.3">
      <c r="A255" s="141">
        <v>5</v>
      </c>
      <c r="B255" s="141">
        <v>9</v>
      </c>
      <c r="C255" s="146">
        <v>509</v>
      </c>
      <c r="D255" s="141" t="s">
        <v>7</v>
      </c>
      <c r="E255" s="141">
        <v>2024</v>
      </c>
      <c r="F255" s="151"/>
      <c r="G255" s="157">
        <f t="shared" si="10"/>
        <v>6</v>
      </c>
      <c r="H255" s="143"/>
      <c r="I255" s="200">
        <v>6</v>
      </c>
      <c r="J255" s="200"/>
      <c r="K255" s="200"/>
      <c r="L255" s="200">
        <v>0</v>
      </c>
      <c r="M255" s="149"/>
      <c r="N255" s="149"/>
      <c r="O255" s="231">
        <f t="shared" si="11"/>
        <v>0</v>
      </c>
      <c r="P255" s="153"/>
      <c r="Q255" s="153"/>
      <c r="R255" s="153"/>
      <c r="S255" s="143"/>
      <c r="T255" s="143"/>
      <c r="U255" s="143"/>
    </row>
    <row r="256" spans="1:21" x14ac:dyDescent="0.3">
      <c r="A256" s="141">
        <v>5</v>
      </c>
      <c r="B256" s="141">
        <v>10</v>
      </c>
      <c r="C256" s="146">
        <v>510</v>
      </c>
      <c r="D256" s="141" t="s">
        <v>7</v>
      </c>
      <c r="E256" s="141">
        <v>2024</v>
      </c>
      <c r="F256" s="151"/>
      <c r="G256" s="157">
        <f t="shared" si="10"/>
        <v>0</v>
      </c>
      <c r="H256" s="143"/>
      <c r="I256" s="200">
        <v>0</v>
      </c>
      <c r="J256" s="200"/>
      <c r="K256" s="200"/>
      <c r="L256" s="200">
        <v>0</v>
      </c>
      <c r="M256" s="149"/>
      <c r="N256" s="149"/>
      <c r="O256" s="231">
        <f t="shared" si="11"/>
        <v>0</v>
      </c>
      <c r="P256" s="153"/>
      <c r="Q256" s="153"/>
      <c r="R256" s="153"/>
      <c r="S256" s="143"/>
      <c r="T256" s="143"/>
      <c r="U256" s="143"/>
    </row>
    <row r="257" spans="1:21" x14ac:dyDescent="0.3">
      <c r="A257" s="141">
        <v>5</v>
      </c>
      <c r="B257" s="141">
        <v>11</v>
      </c>
      <c r="C257" s="146">
        <v>511</v>
      </c>
      <c r="D257" s="141" t="s">
        <v>7</v>
      </c>
      <c r="E257" s="141">
        <v>2024</v>
      </c>
      <c r="F257" s="151"/>
      <c r="G257" s="157">
        <f t="shared" si="10"/>
        <v>10</v>
      </c>
      <c r="H257" s="143"/>
      <c r="I257" s="200">
        <v>10</v>
      </c>
      <c r="J257" s="200"/>
      <c r="K257" s="200"/>
      <c r="L257" s="200">
        <v>0</v>
      </c>
      <c r="M257" s="149"/>
      <c r="N257" s="149"/>
      <c r="O257" s="231">
        <f t="shared" si="11"/>
        <v>0</v>
      </c>
      <c r="P257" s="153"/>
      <c r="Q257" s="153"/>
      <c r="R257" s="153"/>
      <c r="S257" s="143"/>
      <c r="T257" s="143"/>
      <c r="U257" s="143"/>
    </row>
    <row r="258" spans="1:21" x14ac:dyDescent="0.3">
      <c r="A258" s="141">
        <v>5</v>
      </c>
      <c r="B258" s="141">
        <v>12</v>
      </c>
      <c r="C258" s="146">
        <v>512</v>
      </c>
      <c r="D258" s="141" t="s">
        <v>7</v>
      </c>
      <c r="E258" s="141">
        <v>2024</v>
      </c>
      <c r="F258" s="151"/>
      <c r="G258" s="157">
        <f t="shared" si="10"/>
        <v>12</v>
      </c>
      <c r="H258" s="143"/>
      <c r="I258" s="200">
        <v>12</v>
      </c>
      <c r="J258" s="200"/>
      <c r="K258" s="200"/>
      <c r="L258" s="200">
        <v>1</v>
      </c>
      <c r="M258" s="149"/>
      <c r="N258" s="149"/>
      <c r="O258" s="231">
        <f t="shared" si="11"/>
        <v>1</v>
      </c>
      <c r="P258" s="153"/>
      <c r="Q258" s="153"/>
      <c r="R258" s="153"/>
      <c r="S258" s="143"/>
      <c r="T258" s="143"/>
      <c r="U258" s="143"/>
    </row>
    <row r="259" spans="1:21" x14ac:dyDescent="0.3">
      <c r="A259" s="141">
        <v>5</v>
      </c>
      <c r="B259" s="141">
        <v>13</v>
      </c>
      <c r="C259" s="146">
        <v>513</v>
      </c>
      <c r="D259" s="141" t="s">
        <v>7</v>
      </c>
      <c r="E259" s="141">
        <v>2024</v>
      </c>
      <c r="F259" s="151"/>
      <c r="G259" s="157">
        <f t="shared" si="10"/>
        <v>9</v>
      </c>
      <c r="H259" s="143"/>
      <c r="I259" s="200">
        <v>9</v>
      </c>
      <c r="J259" s="200"/>
      <c r="K259" s="200"/>
      <c r="L259" s="200">
        <v>0</v>
      </c>
      <c r="M259" s="149"/>
      <c r="N259" s="149"/>
      <c r="O259" s="231">
        <f t="shared" si="11"/>
        <v>0</v>
      </c>
      <c r="P259" s="153"/>
      <c r="Q259" s="153"/>
      <c r="R259" s="153"/>
      <c r="S259" s="143"/>
      <c r="T259" s="143"/>
      <c r="U259" s="143"/>
    </row>
    <row r="260" spans="1:21" x14ac:dyDescent="0.3">
      <c r="A260" s="141">
        <v>5</v>
      </c>
      <c r="B260" s="141">
        <v>14</v>
      </c>
      <c r="C260" s="146">
        <v>514</v>
      </c>
      <c r="D260" s="141" t="s">
        <v>7</v>
      </c>
      <c r="E260" s="141">
        <v>2024</v>
      </c>
      <c r="F260" s="151"/>
      <c r="G260" s="157">
        <f t="shared" si="10"/>
        <v>16</v>
      </c>
      <c r="H260" s="143"/>
      <c r="I260" s="200">
        <v>16</v>
      </c>
      <c r="J260" s="200"/>
      <c r="K260" s="200"/>
      <c r="L260" s="200">
        <v>1</v>
      </c>
      <c r="M260" s="149"/>
      <c r="N260" s="149"/>
      <c r="O260" s="231">
        <f t="shared" si="11"/>
        <v>1</v>
      </c>
      <c r="P260" s="153"/>
      <c r="Q260" s="153"/>
      <c r="R260" s="153"/>
      <c r="S260" s="143"/>
      <c r="T260" s="143"/>
      <c r="U260" s="143"/>
    </row>
    <row r="261" spans="1:21" x14ac:dyDescent="0.3">
      <c r="A261" s="141">
        <v>5</v>
      </c>
      <c r="B261" s="141">
        <v>15</v>
      </c>
      <c r="C261" s="146">
        <v>515</v>
      </c>
      <c r="D261" s="141" t="s">
        <v>7</v>
      </c>
      <c r="E261" s="141">
        <v>2024</v>
      </c>
      <c r="F261" s="151"/>
      <c r="G261" s="157">
        <f t="shared" si="10"/>
        <v>17</v>
      </c>
      <c r="H261" s="143"/>
      <c r="I261" s="200">
        <v>17</v>
      </c>
      <c r="J261" s="200"/>
      <c r="K261" s="200"/>
      <c r="L261" s="200">
        <v>1</v>
      </c>
      <c r="M261" s="149"/>
      <c r="N261" s="149"/>
      <c r="O261" s="231">
        <f t="shared" si="11"/>
        <v>1</v>
      </c>
      <c r="P261" s="153"/>
      <c r="Q261" s="153"/>
      <c r="R261" s="153"/>
      <c r="S261" s="143"/>
      <c r="T261" s="143"/>
      <c r="U261" s="143"/>
    </row>
    <row r="262" spans="1:21" x14ac:dyDescent="0.3">
      <c r="A262" s="141">
        <v>5</v>
      </c>
      <c r="B262" s="141">
        <v>16</v>
      </c>
      <c r="C262" s="146">
        <v>516</v>
      </c>
      <c r="D262" s="141" t="s">
        <v>7</v>
      </c>
      <c r="E262" s="141">
        <v>2024</v>
      </c>
      <c r="F262" s="151"/>
      <c r="G262" s="157">
        <f t="shared" si="10"/>
        <v>12</v>
      </c>
      <c r="H262" s="143"/>
      <c r="I262" s="200">
        <v>12</v>
      </c>
      <c r="J262" s="200"/>
      <c r="K262" s="200"/>
      <c r="L262" s="200">
        <v>1</v>
      </c>
      <c r="M262" s="149"/>
      <c r="N262" s="149"/>
      <c r="O262" s="231">
        <f t="shared" si="11"/>
        <v>1</v>
      </c>
      <c r="P262" s="153"/>
      <c r="Q262" s="153"/>
      <c r="R262" s="153"/>
      <c r="S262" s="143"/>
      <c r="T262" s="143"/>
      <c r="U262" s="143"/>
    </row>
    <row r="263" spans="1:21" x14ac:dyDescent="0.3">
      <c r="A263" s="141">
        <v>5</v>
      </c>
      <c r="B263" s="141">
        <v>17</v>
      </c>
      <c r="C263" s="146">
        <v>517</v>
      </c>
      <c r="D263" s="141" t="s">
        <v>7</v>
      </c>
      <c r="E263" s="141">
        <v>2024</v>
      </c>
      <c r="F263" s="151"/>
      <c r="G263" s="157">
        <f t="shared" si="10"/>
        <v>29</v>
      </c>
      <c r="H263" s="143"/>
      <c r="I263" s="200">
        <v>29</v>
      </c>
      <c r="J263" s="200"/>
      <c r="K263" s="200"/>
      <c r="L263" s="200">
        <v>2</v>
      </c>
      <c r="M263" s="149"/>
      <c r="N263" s="149"/>
      <c r="O263" s="231">
        <f t="shared" si="11"/>
        <v>2</v>
      </c>
      <c r="P263" s="153"/>
      <c r="Q263" s="153"/>
      <c r="R263" s="153"/>
      <c r="S263" s="143"/>
      <c r="T263" s="143"/>
      <c r="U263" s="143"/>
    </row>
    <row r="264" spans="1:21" x14ac:dyDescent="0.3">
      <c r="A264" s="141">
        <v>5</v>
      </c>
      <c r="B264" s="141">
        <v>18</v>
      </c>
      <c r="C264" s="146">
        <v>518</v>
      </c>
      <c r="D264" s="141" t="s">
        <v>7</v>
      </c>
      <c r="E264" s="141">
        <v>2024</v>
      </c>
      <c r="F264" s="151"/>
      <c r="G264" s="157">
        <f t="shared" si="10"/>
        <v>15</v>
      </c>
      <c r="H264" s="143"/>
      <c r="I264" s="200">
        <v>15</v>
      </c>
      <c r="J264" s="200"/>
      <c r="K264" s="200"/>
      <c r="L264" s="200">
        <v>1</v>
      </c>
      <c r="M264" s="149"/>
      <c r="N264" s="149"/>
      <c r="O264" s="231">
        <f t="shared" si="11"/>
        <v>1</v>
      </c>
      <c r="P264" s="153"/>
      <c r="Q264" s="153"/>
      <c r="R264" s="153"/>
      <c r="S264" s="143"/>
      <c r="T264" s="143"/>
      <c r="U264" s="143"/>
    </row>
    <row r="265" spans="1:21" x14ac:dyDescent="0.3">
      <c r="A265" s="141">
        <v>5</v>
      </c>
      <c r="B265" s="141">
        <v>19</v>
      </c>
      <c r="C265" s="146">
        <v>519</v>
      </c>
      <c r="D265" s="141" t="s">
        <v>7</v>
      </c>
      <c r="E265" s="141">
        <v>2024</v>
      </c>
      <c r="F265" s="151"/>
      <c r="G265" s="157">
        <f t="shared" si="10"/>
        <v>19</v>
      </c>
      <c r="H265" s="143"/>
      <c r="I265" s="200">
        <v>19</v>
      </c>
      <c r="J265" s="200"/>
      <c r="K265" s="200"/>
      <c r="L265" s="200">
        <v>1</v>
      </c>
      <c r="M265" s="149"/>
      <c r="N265" s="149"/>
      <c r="O265" s="231">
        <f t="shared" si="11"/>
        <v>1</v>
      </c>
      <c r="P265" s="153"/>
      <c r="Q265" s="153"/>
      <c r="R265" s="153"/>
      <c r="S265" s="143"/>
      <c r="T265" s="143"/>
      <c r="U265" s="143"/>
    </row>
    <row r="266" spans="1:21" x14ac:dyDescent="0.3">
      <c r="A266" s="141">
        <v>5</v>
      </c>
      <c r="B266" s="141">
        <v>20</v>
      </c>
      <c r="C266" s="146">
        <v>520</v>
      </c>
      <c r="D266" s="141" t="s">
        <v>7</v>
      </c>
      <c r="E266" s="141">
        <v>2024</v>
      </c>
      <c r="F266" s="151"/>
      <c r="G266" s="157">
        <f t="shared" si="10"/>
        <v>26</v>
      </c>
      <c r="H266" s="143"/>
      <c r="I266" s="200">
        <v>26</v>
      </c>
      <c r="J266" s="200"/>
      <c r="K266" s="200"/>
      <c r="L266" s="200">
        <v>1</v>
      </c>
      <c r="M266" s="149"/>
      <c r="N266" s="149"/>
      <c r="O266" s="231">
        <f t="shared" si="11"/>
        <v>1</v>
      </c>
      <c r="P266" s="153"/>
      <c r="Q266" s="153"/>
      <c r="R266" s="153"/>
      <c r="S266" s="143"/>
      <c r="T266" s="143"/>
      <c r="U266" s="143"/>
    </row>
    <row r="267" spans="1:21" x14ac:dyDescent="0.3">
      <c r="A267" s="141">
        <v>5</v>
      </c>
      <c r="B267" s="141">
        <v>21</v>
      </c>
      <c r="C267" s="146">
        <v>521</v>
      </c>
      <c r="D267" s="141" t="s">
        <v>7</v>
      </c>
      <c r="E267" s="141">
        <v>2024</v>
      </c>
      <c r="F267" s="151"/>
      <c r="G267" s="157">
        <f t="shared" si="10"/>
        <v>25</v>
      </c>
      <c r="H267" s="143"/>
      <c r="I267" s="200">
        <v>25</v>
      </c>
      <c r="J267" s="200"/>
      <c r="K267" s="200"/>
      <c r="L267" s="200">
        <v>1</v>
      </c>
      <c r="M267" s="149"/>
      <c r="N267" s="149"/>
      <c r="O267" s="231">
        <f t="shared" si="11"/>
        <v>1</v>
      </c>
      <c r="P267" s="153"/>
      <c r="Q267" s="153"/>
      <c r="R267" s="153"/>
      <c r="S267" s="143"/>
      <c r="T267" s="143"/>
      <c r="U267" s="143"/>
    </row>
    <row r="268" spans="1:21" x14ac:dyDescent="0.3">
      <c r="A268" s="141">
        <v>5</v>
      </c>
      <c r="B268" s="141">
        <v>22</v>
      </c>
      <c r="C268" s="146">
        <v>522</v>
      </c>
      <c r="D268" s="141" t="s">
        <v>7</v>
      </c>
      <c r="E268" s="141">
        <v>2024</v>
      </c>
      <c r="F268" s="151"/>
      <c r="G268" s="157">
        <f t="shared" si="10"/>
        <v>34</v>
      </c>
      <c r="H268" s="143"/>
      <c r="I268" s="200">
        <v>34</v>
      </c>
      <c r="J268" s="200"/>
      <c r="K268" s="200"/>
      <c r="L268" s="200">
        <v>2</v>
      </c>
      <c r="M268" s="149"/>
      <c r="N268" s="149"/>
      <c r="O268" s="231">
        <f t="shared" si="11"/>
        <v>2</v>
      </c>
      <c r="P268" s="153"/>
      <c r="Q268" s="153"/>
      <c r="R268" s="153"/>
      <c r="S268" s="143"/>
      <c r="T268" s="143"/>
      <c r="U268" s="143"/>
    </row>
    <row r="269" spans="1:21" x14ac:dyDescent="0.3">
      <c r="A269" s="141">
        <v>5</v>
      </c>
      <c r="B269" s="141">
        <v>23</v>
      </c>
      <c r="C269" s="146">
        <v>523</v>
      </c>
      <c r="D269" s="141" t="s">
        <v>7</v>
      </c>
      <c r="E269" s="141">
        <v>2024</v>
      </c>
      <c r="F269" s="151"/>
      <c r="G269" s="157">
        <f t="shared" si="10"/>
        <v>29</v>
      </c>
      <c r="H269" s="143"/>
      <c r="I269" s="200">
        <v>29</v>
      </c>
      <c r="J269" s="200"/>
      <c r="K269" s="200"/>
      <c r="L269" s="200">
        <v>2</v>
      </c>
      <c r="M269" s="149"/>
      <c r="N269" s="149"/>
      <c r="O269" s="231">
        <f t="shared" si="11"/>
        <v>2</v>
      </c>
      <c r="P269" s="153"/>
      <c r="Q269" s="153"/>
      <c r="R269" s="153"/>
      <c r="S269" s="143"/>
      <c r="T269" s="143"/>
      <c r="U269" s="143"/>
    </row>
    <row r="270" spans="1:21" x14ac:dyDescent="0.3">
      <c r="A270" s="141">
        <v>5</v>
      </c>
      <c r="B270" s="141">
        <v>24</v>
      </c>
      <c r="C270" s="146">
        <v>524</v>
      </c>
      <c r="D270" s="141" t="s">
        <v>7</v>
      </c>
      <c r="E270" s="141">
        <v>2024</v>
      </c>
      <c r="F270" s="151"/>
      <c r="G270" s="157">
        <f t="shared" si="10"/>
        <v>69</v>
      </c>
      <c r="H270" s="143"/>
      <c r="I270" s="200">
        <v>69</v>
      </c>
      <c r="J270" s="200"/>
      <c r="K270" s="200"/>
      <c r="L270" s="200">
        <v>4</v>
      </c>
      <c r="M270" s="149"/>
      <c r="N270" s="149"/>
      <c r="O270" s="231">
        <f t="shared" si="11"/>
        <v>4</v>
      </c>
      <c r="P270" s="153"/>
      <c r="Q270" s="153"/>
      <c r="R270" s="153"/>
      <c r="S270" s="143"/>
      <c r="T270" s="143"/>
      <c r="U270" s="143"/>
    </row>
    <row r="271" spans="1:21" x14ac:dyDescent="0.3">
      <c r="A271" s="141">
        <v>5</v>
      </c>
      <c r="B271" s="141">
        <v>25</v>
      </c>
      <c r="C271" s="146">
        <v>525</v>
      </c>
      <c r="D271" s="141" t="s">
        <v>7</v>
      </c>
      <c r="E271" s="141">
        <v>2024</v>
      </c>
      <c r="F271" s="151"/>
      <c r="G271" s="157">
        <f t="shared" si="10"/>
        <v>27</v>
      </c>
      <c r="H271" s="143"/>
      <c r="I271" s="200">
        <v>27</v>
      </c>
      <c r="J271" s="200"/>
      <c r="K271" s="200"/>
      <c r="L271" s="200">
        <v>1</v>
      </c>
      <c r="M271" s="149"/>
      <c r="N271" s="149"/>
      <c r="O271" s="231">
        <f t="shared" si="11"/>
        <v>1</v>
      </c>
      <c r="P271" s="153"/>
      <c r="Q271" s="153"/>
      <c r="R271" s="153"/>
      <c r="S271" s="143"/>
      <c r="T271" s="143"/>
      <c r="U271" s="143"/>
    </row>
    <row r="272" spans="1:21" x14ac:dyDescent="0.3">
      <c r="A272" s="141">
        <v>5</v>
      </c>
      <c r="B272" s="141">
        <v>26</v>
      </c>
      <c r="C272" s="146">
        <v>526</v>
      </c>
      <c r="D272" s="141" t="s">
        <v>7</v>
      </c>
      <c r="E272" s="141">
        <v>2024</v>
      </c>
      <c r="F272" s="151"/>
      <c r="G272" s="157">
        <f t="shared" si="10"/>
        <v>83</v>
      </c>
      <c r="H272" s="143"/>
      <c r="I272" s="200">
        <v>83</v>
      </c>
      <c r="J272" s="200"/>
      <c r="K272" s="200"/>
      <c r="L272" s="200">
        <v>4</v>
      </c>
      <c r="M272" s="149"/>
      <c r="N272" s="149"/>
      <c r="O272" s="231">
        <f t="shared" si="11"/>
        <v>4</v>
      </c>
      <c r="P272" s="153"/>
      <c r="Q272" s="153"/>
      <c r="R272" s="153"/>
      <c r="S272" s="143"/>
      <c r="T272" s="143"/>
      <c r="U272" s="143"/>
    </row>
    <row r="273" spans="1:21" x14ac:dyDescent="0.3">
      <c r="A273" s="141">
        <v>5</v>
      </c>
      <c r="B273" s="141">
        <v>27</v>
      </c>
      <c r="C273" s="146">
        <v>527</v>
      </c>
      <c r="D273" s="141" t="s">
        <v>7</v>
      </c>
      <c r="E273" s="141">
        <v>2024</v>
      </c>
      <c r="F273" s="151"/>
      <c r="G273" s="157">
        <f t="shared" si="10"/>
        <v>113</v>
      </c>
      <c r="H273" s="143"/>
      <c r="I273" s="200">
        <v>113</v>
      </c>
      <c r="J273" s="200"/>
      <c r="K273" s="200"/>
      <c r="L273" s="200">
        <v>6</v>
      </c>
      <c r="M273" s="149"/>
      <c r="N273" s="149"/>
      <c r="O273" s="231">
        <f t="shared" si="11"/>
        <v>6</v>
      </c>
      <c r="P273" s="153"/>
      <c r="Q273" s="153"/>
      <c r="R273" s="153"/>
      <c r="S273" s="143"/>
      <c r="T273" s="143"/>
      <c r="U273" s="143"/>
    </row>
    <row r="274" spans="1:21" x14ac:dyDescent="0.3">
      <c r="A274" s="141">
        <v>5</v>
      </c>
      <c r="B274" s="141">
        <v>28</v>
      </c>
      <c r="C274" s="146">
        <v>528</v>
      </c>
      <c r="D274" s="141" t="s">
        <v>7</v>
      </c>
      <c r="E274" s="141">
        <v>2024</v>
      </c>
      <c r="F274" s="151"/>
      <c r="G274" s="157">
        <f t="shared" si="10"/>
        <v>28</v>
      </c>
      <c r="H274" s="143"/>
      <c r="I274" s="200">
        <v>28</v>
      </c>
      <c r="J274" s="200"/>
      <c r="K274" s="200"/>
      <c r="L274" s="200">
        <v>1</v>
      </c>
      <c r="M274" s="149"/>
      <c r="N274" s="149"/>
      <c r="O274" s="231">
        <f t="shared" si="11"/>
        <v>1</v>
      </c>
      <c r="P274" s="153"/>
      <c r="Q274" s="153"/>
      <c r="R274" s="153"/>
      <c r="S274" s="143"/>
      <c r="T274" s="143"/>
      <c r="U274" s="143"/>
    </row>
    <row r="275" spans="1:21" x14ac:dyDescent="0.3">
      <c r="A275" s="141">
        <v>5</v>
      </c>
      <c r="B275" s="141">
        <v>29</v>
      </c>
      <c r="C275" s="146">
        <v>529</v>
      </c>
      <c r="D275" s="141" t="s">
        <v>7</v>
      </c>
      <c r="E275" s="141">
        <v>2024</v>
      </c>
      <c r="F275" s="151"/>
      <c r="G275" s="157">
        <f t="shared" si="10"/>
        <v>41</v>
      </c>
      <c r="H275" s="143"/>
      <c r="I275" s="200">
        <v>41</v>
      </c>
      <c r="J275" s="200"/>
      <c r="K275" s="200"/>
      <c r="L275" s="200">
        <v>2</v>
      </c>
      <c r="M275" s="149"/>
      <c r="N275" s="149"/>
      <c r="O275" s="231">
        <f t="shared" si="11"/>
        <v>2</v>
      </c>
      <c r="P275" s="153"/>
      <c r="Q275" s="153"/>
      <c r="R275" s="153"/>
      <c r="S275" s="143"/>
      <c r="T275" s="143"/>
      <c r="U275" s="143"/>
    </row>
    <row r="276" spans="1:21" x14ac:dyDescent="0.3">
      <c r="A276" s="141">
        <v>5</v>
      </c>
      <c r="B276" s="141">
        <v>30</v>
      </c>
      <c r="C276" s="146">
        <v>530</v>
      </c>
      <c r="D276" s="141" t="s">
        <v>7</v>
      </c>
      <c r="E276" s="141">
        <v>2024</v>
      </c>
      <c r="F276" s="151"/>
      <c r="G276" s="157">
        <f t="shared" si="10"/>
        <v>19</v>
      </c>
      <c r="H276" s="143"/>
      <c r="I276" s="200">
        <v>19</v>
      </c>
      <c r="J276" s="200"/>
      <c r="K276" s="200"/>
      <c r="L276" s="200">
        <v>1</v>
      </c>
      <c r="M276" s="149"/>
      <c r="N276" s="149"/>
      <c r="O276" s="231">
        <f t="shared" si="11"/>
        <v>1</v>
      </c>
      <c r="P276" s="153"/>
      <c r="Q276" s="153"/>
      <c r="R276" s="153"/>
      <c r="S276" s="143"/>
      <c r="T276" s="143"/>
      <c r="U276" s="143"/>
    </row>
    <row r="277" spans="1:21" x14ac:dyDescent="0.3">
      <c r="A277" s="141">
        <v>5</v>
      </c>
      <c r="B277" s="141">
        <v>31</v>
      </c>
      <c r="C277" s="146">
        <v>531</v>
      </c>
      <c r="D277" s="141" t="s">
        <v>7</v>
      </c>
      <c r="E277" s="141">
        <v>2024</v>
      </c>
      <c r="F277" s="151"/>
      <c r="G277" s="157">
        <f t="shared" si="10"/>
        <v>157</v>
      </c>
      <c r="H277" s="143"/>
      <c r="I277" s="200">
        <v>157</v>
      </c>
      <c r="J277" s="200"/>
      <c r="K277" s="200"/>
      <c r="L277" s="200">
        <v>8</v>
      </c>
      <c r="M277" s="149"/>
      <c r="N277" s="149"/>
      <c r="O277" s="231">
        <f t="shared" si="11"/>
        <v>8</v>
      </c>
      <c r="P277" s="153"/>
      <c r="Q277" s="153"/>
      <c r="R277" s="153"/>
      <c r="S277" s="143"/>
      <c r="T277" s="143"/>
      <c r="U277" s="143"/>
    </row>
    <row r="278" spans="1:21" x14ac:dyDescent="0.3">
      <c r="A278" s="141">
        <v>6</v>
      </c>
      <c r="B278" s="141">
        <v>1</v>
      </c>
      <c r="C278" s="146">
        <v>601</v>
      </c>
      <c r="D278" s="141" t="s">
        <v>7</v>
      </c>
      <c r="E278" s="141">
        <v>2024</v>
      </c>
      <c r="F278" s="151"/>
      <c r="G278" s="157">
        <f t="shared" si="10"/>
        <v>163</v>
      </c>
      <c r="H278" s="143"/>
      <c r="I278" s="200">
        <v>163</v>
      </c>
      <c r="J278" s="200"/>
      <c r="K278" s="200"/>
      <c r="L278" s="200">
        <v>8</v>
      </c>
      <c r="M278" s="149"/>
      <c r="N278" s="149"/>
      <c r="O278" s="231">
        <f t="shared" si="11"/>
        <v>8</v>
      </c>
      <c r="P278" s="153"/>
      <c r="Q278" s="153"/>
      <c r="R278" s="153"/>
      <c r="S278" s="143"/>
      <c r="T278" s="143"/>
      <c r="U278" s="143"/>
    </row>
    <row r="279" spans="1:21" x14ac:dyDescent="0.3">
      <c r="A279" s="141">
        <v>6</v>
      </c>
      <c r="B279" s="141">
        <v>2</v>
      </c>
      <c r="C279" s="146">
        <v>602</v>
      </c>
      <c r="D279" s="141" t="s">
        <v>7</v>
      </c>
      <c r="E279" s="141">
        <v>2024</v>
      </c>
      <c r="F279" s="151"/>
      <c r="G279" s="157">
        <f t="shared" si="10"/>
        <v>165</v>
      </c>
      <c r="H279" s="143"/>
      <c r="I279" s="200">
        <v>165</v>
      </c>
      <c r="J279" s="200"/>
      <c r="K279" s="200"/>
      <c r="L279" s="200">
        <v>8</v>
      </c>
      <c r="M279" s="149"/>
      <c r="N279" s="149"/>
      <c r="O279" s="231">
        <f t="shared" si="11"/>
        <v>8</v>
      </c>
      <c r="P279" s="153"/>
      <c r="Q279" s="153"/>
      <c r="R279" s="153"/>
      <c r="S279" s="143"/>
      <c r="T279" s="143"/>
      <c r="U279" s="143"/>
    </row>
    <row r="280" spans="1:21" x14ac:dyDescent="0.3">
      <c r="A280" s="141">
        <v>6</v>
      </c>
      <c r="B280" s="141">
        <v>3</v>
      </c>
      <c r="C280" s="146">
        <v>603</v>
      </c>
      <c r="D280" s="141" t="s">
        <v>7</v>
      </c>
      <c r="E280" s="141">
        <v>2024</v>
      </c>
      <c r="F280" s="151"/>
      <c r="G280" s="157">
        <f t="shared" ref="G280:G343" si="12">I280+K280</f>
        <v>230</v>
      </c>
      <c r="H280" s="143"/>
      <c r="I280" s="200">
        <v>230</v>
      </c>
      <c r="J280" s="200"/>
      <c r="K280" s="200"/>
      <c r="L280" s="200">
        <v>12</v>
      </c>
      <c r="M280" s="149"/>
      <c r="N280" s="149"/>
      <c r="O280" s="231">
        <f t="shared" ref="O280:O343" si="13">L280+N280</f>
        <v>12</v>
      </c>
      <c r="P280" s="153"/>
      <c r="Q280" s="153"/>
      <c r="R280" s="153"/>
      <c r="S280" s="143"/>
      <c r="T280" s="143"/>
      <c r="U280" s="143"/>
    </row>
    <row r="281" spans="1:21" x14ac:dyDescent="0.3">
      <c r="A281" s="141">
        <v>6</v>
      </c>
      <c r="B281" s="141">
        <v>4</v>
      </c>
      <c r="C281" s="146">
        <v>604</v>
      </c>
      <c r="D281" s="141" t="s">
        <v>7</v>
      </c>
      <c r="E281" s="141">
        <v>2024</v>
      </c>
      <c r="F281" s="151"/>
      <c r="G281" s="157">
        <f t="shared" si="12"/>
        <v>82</v>
      </c>
      <c r="H281" s="143"/>
      <c r="I281" s="200">
        <v>82</v>
      </c>
      <c r="J281" s="200"/>
      <c r="K281" s="200"/>
      <c r="L281" s="200">
        <v>4</v>
      </c>
      <c r="M281" s="149"/>
      <c r="N281" s="149"/>
      <c r="O281" s="231">
        <f t="shared" si="13"/>
        <v>4</v>
      </c>
      <c r="P281" s="153"/>
      <c r="Q281" s="153"/>
      <c r="R281" s="153"/>
      <c r="S281" s="143"/>
      <c r="T281" s="143"/>
      <c r="U281" s="143"/>
    </row>
    <row r="282" spans="1:21" x14ac:dyDescent="0.3">
      <c r="A282" s="141">
        <v>6</v>
      </c>
      <c r="B282" s="141">
        <v>5</v>
      </c>
      <c r="C282" s="146">
        <v>605</v>
      </c>
      <c r="D282" s="141" t="s">
        <v>7</v>
      </c>
      <c r="E282" s="141">
        <v>2024</v>
      </c>
      <c r="F282" s="151"/>
      <c r="G282" s="157">
        <f t="shared" si="12"/>
        <v>91</v>
      </c>
      <c r="H282" s="143"/>
      <c r="I282" s="200">
        <v>91</v>
      </c>
      <c r="J282" s="200"/>
      <c r="K282" s="200"/>
      <c r="L282" s="200">
        <v>5</v>
      </c>
      <c r="M282" s="149"/>
      <c r="N282" s="149"/>
      <c r="O282" s="231">
        <f t="shared" si="13"/>
        <v>5</v>
      </c>
      <c r="P282" s="153"/>
      <c r="Q282" s="153"/>
      <c r="R282" s="153"/>
      <c r="S282" s="143"/>
      <c r="T282" s="143"/>
      <c r="U282" s="143"/>
    </row>
    <row r="283" spans="1:21" x14ac:dyDescent="0.3">
      <c r="A283" s="141">
        <v>6</v>
      </c>
      <c r="B283" s="141">
        <v>6</v>
      </c>
      <c r="C283" s="146">
        <v>606</v>
      </c>
      <c r="D283" s="141" t="s">
        <v>7</v>
      </c>
      <c r="E283" s="141">
        <v>2024</v>
      </c>
      <c r="F283" s="151"/>
      <c r="G283" s="157">
        <f t="shared" si="12"/>
        <v>98</v>
      </c>
      <c r="H283" s="143"/>
      <c r="I283" s="200">
        <v>98</v>
      </c>
      <c r="J283" s="200"/>
      <c r="K283" s="200"/>
      <c r="L283" s="200">
        <v>5</v>
      </c>
      <c r="M283" s="149"/>
      <c r="N283" s="149"/>
      <c r="O283" s="231">
        <f t="shared" si="13"/>
        <v>5</v>
      </c>
      <c r="P283" s="153"/>
      <c r="Q283" s="153"/>
      <c r="R283" s="153"/>
      <c r="S283" s="143"/>
      <c r="T283" s="143"/>
      <c r="U283" s="143"/>
    </row>
    <row r="284" spans="1:21" x14ac:dyDescent="0.3">
      <c r="A284" s="141">
        <v>6</v>
      </c>
      <c r="B284" s="141">
        <v>7</v>
      </c>
      <c r="C284" s="146">
        <v>607</v>
      </c>
      <c r="D284" s="141" t="s">
        <v>7</v>
      </c>
      <c r="E284" s="141">
        <v>2024</v>
      </c>
      <c r="F284" s="151"/>
      <c r="G284" s="157">
        <f t="shared" si="12"/>
        <v>206</v>
      </c>
      <c r="H284" s="143"/>
      <c r="I284" s="200">
        <v>206</v>
      </c>
      <c r="J284" s="200"/>
      <c r="K284" s="200"/>
      <c r="L284" s="200">
        <v>11</v>
      </c>
      <c r="M284" s="149"/>
      <c r="N284" s="149"/>
      <c r="O284" s="231">
        <f t="shared" si="13"/>
        <v>11</v>
      </c>
      <c r="P284" s="153"/>
      <c r="Q284" s="153"/>
      <c r="R284" s="153"/>
      <c r="S284" s="143"/>
      <c r="T284" s="143"/>
      <c r="U284" s="143"/>
    </row>
    <row r="285" spans="1:21" x14ac:dyDescent="0.3">
      <c r="A285" s="141">
        <v>6</v>
      </c>
      <c r="B285" s="141">
        <v>8</v>
      </c>
      <c r="C285" s="146">
        <v>608</v>
      </c>
      <c r="D285" s="141" t="s">
        <v>7</v>
      </c>
      <c r="E285" s="141">
        <v>2024</v>
      </c>
      <c r="F285" s="151"/>
      <c r="G285" s="157">
        <f t="shared" si="12"/>
        <v>400</v>
      </c>
      <c r="H285" s="143"/>
      <c r="I285" s="200">
        <v>400</v>
      </c>
      <c r="J285" s="200"/>
      <c r="K285" s="200"/>
      <c r="L285" s="200">
        <v>18</v>
      </c>
      <c r="M285" s="149"/>
      <c r="N285" s="149"/>
      <c r="O285" s="231">
        <f t="shared" si="13"/>
        <v>18</v>
      </c>
      <c r="P285" s="153"/>
      <c r="Q285" s="153"/>
      <c r="R285" s="153"/>
      <c r="S285" s="143"/>
      <c r="T285" s="143"/>
      <c r="U285" s="143"/>
    </row>
    <row r="286" spans="1:21" x14ac:dyDescent="0.3">
      <c r="A286" s="141">
        <v>6</v>
      </c>
      <c r="B286" s="141">
        <v>9</v>
      </c>
      <c r="C286" s="146">
        <v>609</v>
      </c>
      <c r="D286" s="141" t="s">
        <v>7</v>
      </c>
      <c r="E286" s="141">
        <v>2024</v>
      </c>
      <c r="F286" s="151"/>
      <c r="G286" s="157">
        <f t="shared" si="12"/>
        <v>864</v>
      </c>
      <c r="H286" s="143"/>
      <c r="I286" s="200">
        <v>864</v>
      </c>
      <c r="J286" s="200"/>
      <c r="K286" s="200"/>
      <c r="L286" s="200">
        <v>32</v>
      </c>
      <c r="M286" s="149"/>
      <c r="N286" s="149"/>
      <c r="O286" s="231">
        <f t="shared" si="13"/>
        <v>32</v>
      </c>
      <c r="P286" s="153"/>
      <c r="Q286" s="153"/>
      <c r="R286" s="153"/>
      <c r="S286" s="143"/>
      <c r="T286" s="143"/>
      <c r="U286" s="143"/>
    </row>
    <row r="287" spans="1:21" x14ac:dyDescent="0.3">
      <c r="A287" s="141">
        <v>6</v>
      </c>
      <c r="B287" s="141">
        <v>10</v>
      </c>
      <c r="C287" s="146">
        <v>610</v>
      </c>
      <c r="D287" s="141" t="s">
        <v>7</v>
      </c>
      <c r="E287" s="141">
        <v>2024</v>
      </c>
      <c r="F287" s="151"/>
      <c r="G287" s="157">
        <f t="shared" si="12"/>
        <v>1082</v>
      </c>
      <c r="H287" s="143"/>
      <c r="I287" s="210">
        <v>1082</v>
      </c>
      <c r="J287" s="200"/>
      <c r="K287" s="200"/>
      <c r="L287" s="200">
        <v>32</v>
      </c>
      <c r="M287" s="149"/>
      <c r="N287" s="149"/>
      <c r="O287" s="231">
        <f t="shared" si="13"/>
        <v>32</v>
      </c>
      <c r="P287" s="153"/>
      <c r="Q287" s="153"/>
      <c r="R287" s="153"/>
      <c r="S287" s="143"/>
      <c r="T287" s="143"/>
      <c r="U287" s="143"/>
    </row>
    <row r="288" spans="1:21" x14ac:dyDescent="0.3">
      <c r="A288" s="141">
        <v>6</v>
      </c>
      <c r="B288" s="141">
        <v>11</v>
      </c>
      <c r="C288" s="146">
        <v>611</v>
      </c>
      <c r="D288" s="141" t="s">
        <v>7</v>
      </c>
      <c r="E288" s="141">
        <v>2024</v>
      </c>
      <c r="F288" s="151"/>
      <c r="G288" s="157">
        <f t="shared" si="12"/>
        <v>948</v>
      </c>
      <c r="H288" s="143"/>
      <c r="I288" s="200">
        <v>948</v>
      </c>
      <c r="J288" s="200"/>
      <c r="K288" s="200"/>
      <c r="L288" s="200">
        <v>22</v>
      </c>
      <c r="M288" s="149"/>
      <c r="N288" s="149"/>
      <c r="O288" s="231">
        <f t="shared" si="13"/>
        <v>22</v>
      </c>
      <c r="P288" s="153"/>
      <c r="Q288" s="153"/>
      <c r="R288" s="153"/>
      <c r="S288" s="143"/>
      <c r="T288" s="143"/>
      <c r="U288" s="143"/>
    </row>
    <row r="289" spans="1:21" x14ac:dyDescent="0.3">
      <c r="A289" s="141">
        <v>6</v>
      </c>
      <c r="B289" s="141">
        <v>12</v>
      </c>
      <c r="C289" s="146">
        <v>612</v>
      </c>
      <c r="D289" s="141" t="s">
        <v>7</v>
      </c>
      <c r="E289" s="141">
        <v>2024</v>
      </c>
      <c r="F289" s="151"/>
      <c r="G289" s="157">
        <f t="shared" si="12"/>
        <v>726</v>
      </c>
      <c r="H289" s="143"/>
      <c r="I289" s="200">
        <v>726</v>
      </c>
      <c r="J289" s="200"/>
      <c r="K289" s="200"/>
      <c r="L289" s="200">
        <v>55</v>
      </c>
      <c r="M289" s="149"/>
      <c r="N289" s="149"/>
      <c r="O289" s="231">
        <f t="shared" si="13"/>
        <v>55</v>
      </c>
      <c r="P289" s="153"/>
      <c r="Q289" s="153"/>
      <c r="R289" s="153"/>
      <c r="S289" s="143"/>
      <c r="T289" s="143"/>
      <c r="U289" s="143"/>
    </row>
    <row r="290" spans="1:21" x14ac:dyDescent="0.3">
      <c r="A290" s="141">
        <v>6</v>
      </c>
      <c r="B290" s="141">
        <v>13</v>
      </c>
      <c r="C290" s="146">
        <v>613</v>
      </c>
      <c r="D290" s="141" t="s">
        <v>7</v>
      </c>
      <c r="E290" s="141">
        <v>2024</v>
      </c>
      <c r="F290" s="151"/>
      <c r="G290" s="157">
        <f t="shared" si="12"/>
        <v>240</v>
      </c>
      <c r="H290" s="143"/>
      <c r="I290" s="200">
        <v>240</v>
      </c>
      <c r="J290" s="200"/>
      <c r="K290" s="200"/>
      <c r="L290" s="200">
        <v>32</v>
      </c>
      <c r="M290" s="149"/>
      <c r="N290" s="149"/>
      <c r="O290" s="231">
        <f t="shared" si="13"/>
        <v>32</v>
      </c>
      <c r="P290" s="153"/>
      <c r="Q290" s="153"/>
      <c r="R290" s="153"/>
      <c r="S290" s="143"/>
      <c r="T290" s="143"/>
      <c r="U290" s="143"/>
    </row>
    <row r="291" spans="1:21" x14ac:dyDescent="0.3">
      <c r="A291" s="141">
        <v>6</v>
      </c>
      <c r="B291" s="141">
        <v>14</v>
      </c>
      <c r="C291" s="146">
        <v>614</v>
      </c>
      <c r="D291" s="141" t="s">
        <v>7</v>
      </c>
      <c r="E291" s="141">
        <v>2024</v>
      </c>
      <c r="F291" s="151"/>
      <c r="G291" s="157">
        <f t="shared" si="12"/>
        <v>738</v>
      </c>
      <c r="H291" s="143"/>
      <c r="I291" s="200">
        <v>738</v>
      </c>
      <c r="J291" s="200"/>
      <c r="K291" s="200"/>
      <c r="L291" s="200">
        <v>148</v>
      </c>
      <c r="M291" s="149"/>
      <c r="N291" s="149"/>
      <c r="O291" s="231">
        <f t="shared" si="13"/>
        <v>148</v>
      </c>
      <c r="P291" s="153"/>
      <c r="Q291" s="153"/>
      <c r="R291" s="153"/>
      <c r="S291" s="143"/>
      <c r="T291" s="143"/>
      <c r="U291" s="143"/>
    </row>
    <row r="292" spans="1:21" x14ac:dyDescent="0.3">
      <c r="A292" s="141">
        <v>6</v>
      </c>
      <c r="B292" s="141">
        <v>15</v>
      </c>
      <c r="C292" s="146">
        <v>615</v>
      </c>
      <c r="D292" s="141" t="s">
        <v>7</v>
      </c>
      <c r="E292" s="141">
        <v>2024</v>
      </c>
      <c r="F292" s="151"/>
      <c r="G292" s="157">
        <f t="shared" si="12"/>
        <v>499</v>
      </c>
      <c r="H292" s="143"/>
      <c r="I292" s="200">
        <v>499</v>
      </c>
      <c r="J292" s="200"/>
      <c r="K292" s="200"/>
      <c r="L292" s="200">
        <v>137</v>
      </c>
      <c r="M292" s="149"/>
      <c r="N292" s="149"/>
      <c r="O292" s="231">
        <f t="shared" si="13"/>
        <v>137</v>
      </c>
      <c r="P292" s="153"/>
      <c r="Q292" s="153"/>
      <c r="R292" s="153"/>
      <c r="S292" s="143"/>
      <c r="T292" s="143"/>
      <c r="U292" s="143"/>
    </row>
    <row r="293" spans="1:21" x14ac:dyDescent="0.3">
      <c r="A293" s="141">
        <v>6</v>
      </c>
      <c r="B293" s="141">
        <v>16</v>
      </c>
      <c r="C293" s="146">
        <v>616</v>
      </c>
      <c r="D293" s="141" t="s">
        <v>7</v>
      </c>
      <c r="E293" s="141">
        <v>2024</v>
      </c>
      <c r="F293" s="151"/>
      <c r="G293" s="157">
        <f t="shared" si="12"/>
        <v>453</v>
      </c>
      <c r="H293" s="143"/>
      <c r="I293" s="200">
        <v>453</v>
      </c>
      <c r="J293" s="200"/>
      <c r="K293" s="200"/>
      <c r="L293" s="200">
        <v>156</v>
      </c>
      <c r="M293" s="149"/>
      <c r="N293" s="149"/>
      <c r="O293" s="231">
        <f t="shared" si="13"/>
        <v>156</v>
      </c>
      <c r="P293" s="153"/>
      <c r="Q293" s="153"/>
      <c r="R293" s="153"/>
      <c r="S293" s="143"/>
      <c r="T293" s="143"/>
      <c r="U293" s="143"/>
    </row>
    <row r="294" spans="1:21" x14ac:dyDescent="0.3">
      <c r="A294" s="141">
        <v>6</v>
      </c>
      <c r="B294" s="141">
        <v>17</v>
      </c>
      <c r="C294" s="146">
        <v>617</v>
      </c>
      <c r="D294" s="141" t="s">
        <v>7</v>
      </c>
      <c r="E294" s="141">
        <v>2024</v>
      </c>
      <c r="F294" s="151"/>
      <c r="G294" s="157">
        <f t="shared" si="12"/>
        <v>698</v>
      </c>
      <c r="H294" s="143"/>
      <c r="I294" s="200">
        <v>698</v>
      </c>
      <c r="J294" s="200"/>
      <c r="K294" s="200"/>
      <c r="L294" s="200">
        <v>294</v>
      </c>
      <c r="M294" s="149"/>
      <c r="N294" s="149"/>
      <c r="O294" s="231">
        <f t="shared" si="13"/>
        <v>294</v>
      </c>
      <c r="P294" s="153"/>
      <c r="Q294" s="153"/>
      <c r="R294" s="153"/>
      <c r="S294" s="143"/>
      <c r="T294" s="143"/>
      <c r="U294" s="143"/>
    </row>
    <row r="295" spans="1:21" x14ac:dyDescent="0.3">
      <c r="A295" s="141">
        <v>6</v>
      </c>
      <c r="B295" s="141">
        <v>18</v>
      </c>
      <c r="C295" s="146">
        <v>618</v>
      </c>
      <c r="D295" s="141" t="s">
        <v>7</v>
      </c>
      <c r="E295" s="141">
        <v>2024</v>
      </c>
      <c r="F295" s="151"/>
      <c r="G295" s="157">
        <f t="shared" si="12"/>
        <v>829</v>
      </c>
      <c r="H295" s="143"/>
      <c r="I295" s="200">
        <v>829</v>
      </c>
      <c r="J295" s="200"/>
      <c r="K295" s="200"/>
      <c r="L295" s="200">
        <v>422</v>
      </c>
      <c r="M295" s="149"/>
      <c r="N295" s="149"/>
      <c r="O295" s="231">
        <f t="shared" si="13"/>
        <v>422</v>
      </c>
      <c r="P295" s="153"/>
      <c r="Q295" s="153"/>
      <c r="R295" s="153"/>
      <c r="S295" s="143"/>
      <c r="T295" s="143"/>
      <c r="U295" s="143"/>
    </row>
    <row r="296" spans="1:21" x14ac:dyDescent="0.3">
      <c r="A296" s="141">
        <v>6</v>
      </c>
      <c r="B296" s="141">
        <v>19</v>
      </c>
      <c r="C296" s="146">
        <v>619</v>
      </c>
      <c r="D296" s="141" t="s">
        <v>7</v>
      </c>
      <c r="E296" s="141">
        <v>2024</v>
      </c>
      <c r="F296" s="151"/>
      <c r="G296" s="157">
        <f t="shared" si="12"/>
        <v>727</v>
      </c>
      <c r="H296" s="143"/>
      <c r="I296" s="200">
        <v>727</v>
      </c>
      <c r="J296" s="200"/>
      <c r="K296" s="200"/>
      <c r="L296" s="200">
        <v>442</v>
      </c>
      <c r="M296" s="149"/>
      <c r="N296" s="149"/>
      <c r="O296" s="231">
        <f t="shared" si="13"/>
        <v>442</v>
      </c>
      <c r="P296" s="153"/>
      <c r="Q296" s="153"/>
      <c r="R296" s="153"/>
      <c r="S296" s="143"/>
      <c r="T296" s="143"/>
      <c r="U296" s="143"/>
    </row>
    <row r="297" spans="1:21" x14ac:dyDescent="0.3">
      <c r="A297" s="141">
        <v>6</v>
      </c>
      <c r="B297" s="141">
        <v>20</v>
      </c>
      <c r="C297" s="146">
        <v>620</v>
      </c>
      <c r="D297" s="141" t="s">
        <v>7</v>
      </c>
      <c r="E297" s="141">
        <v>2024</v>
      </c>
      <c r="F297" s="151"/>
      <c r="G297" s="157">
        <f t="shared" si="12"/>
        <v>1341</v>
      </c>
      <c r="H297" s="143"/>
      <c r="I297" s="210">
        <v>1341</v>
      </c>
      <c r="J297" s="200"/>
      <c r="K297" s="200"/>
      <c r="L297" s="200">
        <v>960</v>
      </c>
      <c r="M297" s="149"/>
      <c r="N297" s="149"/>
      <c r="O297" s="231">
        <f t="shared" si="13"/>
        <v>960</v>
      </c>
      <c r="P297" s="153"/>
      <c r="Q297" s="153"/>
      <c r="R297" s="153"/>
      <c r="S297" s="143"/>
      <c r="T297" s="143"/>
      <c r="U297" s="143"/>
    </row>
    <row r="298" spans="1:21" x14ac:dyDescent="0.3">
      <c r="A298" s="141">
        <v>6</v>
      </c>
      <c r="B298" s="141">
        <v>21</v>
      </c>
      <c r="C298" s="146">
        <v>621</v>
      </c>
      <c r="D298" s="141" t="s">
        <v>7</v>
      </c>
      <c r="E298" s="141">
        <v>2024</v>
      </c>
      <c r="F298" s="151"/>
      <c r="G298" s="157">
        <f t="shared" si="12"/>
        <v>1622</v>
      </c>
      <c r="H298" s="143"/>
      <c r="I298" s="210">
        <v>1622</v>
      </c>
      <c r="J298" s="200"/>
      <c r="K298" s="200"/>
      <c r="L298" s="210">
        <v>1364</v>
      </c>
      <c r="M298" s="149"/>
      <c r="N298" s="149"/>
      <c r="O298" s="231">
        <f t="shared" si="13"/>
        <v>1364</v>
      </c>
      <c r="P298" s="153"/>
      <c r="Q298" s="153"/>
      <c r="R298" s="153"/>
      <c r="S298" s="143"/>
      <c r="T298" s="143"/>
      <c r="U298" s="143"/>
    </row>
    <row r="299" spans="1:21" x14ac:dyDescent="0.3">
      <c r="A299" s="141">
        <v>6</v>
      </c>
      <c r="B299" s="141">
        <v>22</v>
      </c>
      <c r="C299" s="146">
        <v>622</v>
      </c>
      <c r="D299" s="141" t="s">
        <v>7</v>
      </c>
      <c r="E299" s="141">
        <v>2024</v>
      </c>
      <c r="F299" s="151"/>
      <c r="G299" s="157">
        <f t="shared" si="12"/>
        <v>320</v>
      </c>
      <c r="H299" s="143"/>
      <c r="I299" s="200">
        <v>320</v>
      </c>
      <c r="J299" s="200"/>
      <c r="K299" s="200"/>
      <c r="L299" s="200">
        <v>315</v>
      </c>
      <c r="M299" s="149"/>
      <c r="N299" s="149"/>
      <c r="O299" s="231">
        <f t="shared" si="13"/>
        <v>315</v>
      </c>
      <c r="P299" s="153"/>
      <c r="Q299" s="153"/>
      <c r="R299" s="153"/>
      <c r="S299" s="143"/>
      <c r="T299" s="143"/>
      <c r="U299" s="143"/>
    </row>
    <row r="300" spans="1:21" x14ac:dyDescent="0.3">
      <c r="A300" s="141">
        <v>6</v>
      </c>
      <c r="B300" s="141">
        <v>23</v>
      </c>
      <c r="C300" s="146">
        <v>623</v>
      </c>
      <c r="D300" s="141" t="s">
        <v>7</v>
      </c>
      <c r="E300" s="141">
        <v>2024</v>
      </c>
      <c r="F300" s="151"/>
      <c r="G300" s="157">
        <f t="shared" si="12"/>
        <v>193</v>
      </c>
      <c r="H300" s="143"/>
      <c r="I300" s="200">
        <v>193</v>
      </c>
      <c r="J300" s="200"/>
      <c r="K300" s="200"/>
      <c r="L300" s="200">
        <v>222</v>
      </c>
      <c r="M300" s="149"/>
      <c r="N300" s="149"/>
      <c r="O300" s="231">
        <f t="shared" si="13"/>
        <v>222</v>
      </c>
      <c r="P300" s="153"/>
      <c r="Q300" s="153"/>
      <c r="R300" s="153"/>
      <c r="S300" s="143"/>
      <c r="T300" s="143"/>
      <c r="U300" s="143"/>
    </row>
    <row r="301" spans="1:21" x14ac:dyDescent="0.3">
      <c r="A301" s="141">
        <v>6</v>
      </c>
      <c r="B301" s="141">
        <v>24</v>
      </c>
      <c r="C301" s="146">
        <v>624</v>
      </c>
      <c r="D301" s="141" t="s">
        <v>7</v>
      </c>
      <c r="E301" s="141">
        <v>2024</v>
      </c>
      <c r="F301" s="151"/>
      <c r="G301" s="157">
        <f t="shared" si="12"/>
        <v>165</v>
      </c>
      <c r="H301" s="143"/>
      <c r="I301" s="200">
        <v>165</v>
      </c>
      <c r="J301" s="200"/>
      <c r="K301" s="200"/>
      <c r="L301" s="200">
        <v>223</v>
      </c>
      <c r="M301" s="149"/>
      <c r="N301" s="149"/>
      <c r="O301" s="231">
        <f t="shared" si="13"/>
        <v>223</v>
      </c>
      <c r="P301" s="153"/>
      <c r="Q301" s="153"/>
      <c r="R301" s="153"/>
      <c r="S301" s="143"/>
      <c r="T301" s="143"/>
      <c r="U301" s="143"/>
    </row>
    <row r="302" spans="1:21" x14ac:dyDescent="0.3">
      <c r="A302" s="141">
        <v>6</v>
      </c>
      <c r="B302" s="141">
        <v>25</v>
      </c>
      <c r="C302" s="146">
        <v>625</v>
      </c>
      <c r="D302" s="141" t="s">
        <v>7</v>
      </c>
      <c r="E302" s="141">
        <v>2024</v>
      </c>
      <c r="F302" s="151"/>
      <c r="G302" s="157">
        <f t="shared" si="12"/>
        <v>2026</v>
      </c>
      <c r="H302" s="143"/>
      <c r="I302" s="210">
        <v>2026</v>
      </c>
      <c r="J302" s="200"/>
      <c r="K302" s="200"/>
      <c r="L302" s="210">
        <v>3080</v>
      </c>
      <c r="M302" s="149"/>
      <c r="N302" s="149"/>
      <c r="O302" s="231">
        <f t="shared" si="13"/>
        <v>3080</v>
      </c>
      <c r="P302" s="153"/>
      <c r="Q302" s="153"/>
      <c r="R302" s="153"/>
      <c r="S302" s="143"/>
      <c r="T302" s="143"/>
      <c r="U302" s="143"/>
    </row>
    <row r="303" spans="1:21" x14ac:dyDescent="0.3">
      <c r="A303" s="141">
        <v>6</v>
      </c>
      <c r="B303" s="141">
        <v>26</v>
      </c>
      <c r="C303" s="146">
        <v>626</v>
      </c>
      <c r="D303" s="141" t="s">
        <v>7</v>
      </c>
      <c r="E303" s="141">
        <v>2024</v>
      </c>
      <c r="F303" s="151"/>
      <c r="G303" s="157">
        <f t="shared" si="12"/>
        <v>1446</v>
      </c>
      <c r="H303" s="143"/>
      <c r="I303" s="210">
        <v>1446</v>
      </c>
      <c r="J303" s="200"/>
      <c r="K303" s="200"/>
      <c r="L303" s="210">
        <v>2479</v>
      </c>
      <c r="M303" s="149"/>
      <c r="N303" s="149"/>
      <c r="O303" s="231">
        <f t="shared" si="13"/>
        <v>2479</v>
      </c>
      <c r="P303" s="153"/>
      <c r="Q303" s="153"/>
      <c r="R303" s="153"/>
      <c r="S303" s="143"/>
      <c r="T303" s="143"/>
      <c r="U303" s="143"/>
    </row>
    <row r="304" spans="1:21" x14ac:dyDescent="0.3">
      <c r="A304" s="141">
        <v>6</v>
      </c>
      <c r="B304" s="141">
        <v>27</v>
      </c>
      <c r="C304" s="146">
        <v>627</v>
      </c>
      <c r="D304" s="141" t="s">
        <v>7</v>
      </c>
      <c r="E304" s="141">
        <v>2024</v>
      </c>
      <c r="F304" s="151"/>
      <c r="G304" s="157">
        <f t="shared" si="12"/>
        <v>1469</v>
      </c>
      <c r="H304" s="143"/>
      <c r="I304" s="210">
        <v>1469</v>
      </c>
      <c r="J304" s="200"/>
      <c r="K304" s="200"/>
      <c r="L304" s="210">
        <v>1331</v>
      </c>
      <c r="M304" s="149"/>
      <c r="N304" s="149"/>
      <c r="O304" s="231">
        <f t="shared" si="13"/>
        <v>1331</v>
      </c>
      <c r="P304" s="153"/>
      <c r="Q304" s="153"/>
      <c r="R304" s="153"/>
      <c r="S304" s="143"/>
      <c r="T304" s="143"/>
      <c r="U304" s="143"/>
    </row>
    <row r="305" spans="1:21" x14ac:dyDescent="0.3">
      <c r="A305" s="141">
        <v>6</v>
      </c>
      <c r="B305" s="141">
        <v>28</v>
      </c>
      <c r="C305" s="146">
        <v>628</v>
      </c>
      <c r="D305" s="141" t="s">
        <v>7</v>
      </c>
      <c r="E305" s="141">
        <v>2024</v>
      </c>
      <c r="F305" s="151"/>
      <c r="G305" s="157">
        <f t="shared" si="12"/>
        <v>2276</v>
      </c>
      <c r="H305" s="143"/>
      <c r="I305" s="210">
        <v>2276</v>
      </c>
      <c r="J305" s="200"/>
      <c r="K305" s="200"/>
      <c r="L305" s="210">
        <v>1066</v>
      </c>
      <c r="M305" s="149"/>
      <c r="N305" s="149"/>
      <c r="O305" s="231">
        <f t="shared" si="13"/>
        <v>1066</v>
      </c>
      <c r="P305" s="153"/>
      <c r="Q305" s="153"/>
      <c r="R305" s="153"/>
      <c r="S305" s="143"/>
      <c r="T305" s="143"/>
      <c r="U305" s="143"/>
    </row>
    <row r="306" spans="1:21" x14ac:dyDescent="0.3">
      <c r="A306" s="141">
        <v>6</v>
      </c>
      <c r="B306" s="141">
        <v>29</v>
      </c>
      <c r="C306" s="146">
        <v>629</v>
      </c>
      <c r="D306" s="141" t="s">
        <v>7</v>
      </c>
      <c r="E306" s="141">
        <v>2024</v>
      </c>
      <c r="F306" s="151"/>
      <c r="G306" s="157">
        <f t="shared" si="12"/>
        <v>5317</v>
      </c>
      <c r="H306" s="143"/>
      <c r="I306" s="210">
        <v>5317</v>
      </c>
      <c r="J306" s="200"/>
      <c r="K306" s="200"/>
      <c r="L306" s="210">
        <v>2577</v>
      </c>
      <c r="M306" s="149"/>
      <c r="N306" s="149"/>
      <c r="O306" s="231">
        <f t="shared" si="13"/>
        <v>2577</v>
      </c>
      <c r="P306" s="153"/>
      <c r="Q306" s="153"/>
      <c r="R306" s="153"/>
      <c r="S306" s="143"/>
      <c r="T306" s="143"/>
      <c r="U306" s="143"/>
    </row>
    <row r="307" spans="1:21" x14ac:dyDescent="0.3">
      <c r="A307" s="141">
        <v>6</v>
      </c>
      <c r="B307" s="141">
        <v>30</v>
      </c>
      <c r="C307" s="146">
        <v>630</v>
      </c>
      <c r="D307" s="141" t="s">
        <v>7</v>
      </c>
      <c r="E307" s="141">
        <v>2024</v>
      </c>
      <c r="F307" s="151"/>
      <c r="G307" s="157">
        <f t="shared" si="12"/>
        <v>3311</v>
      </c>
      <c r="H307" s="143"/>
      <c r="I307" s="210">
        <v>3311</v>
      </c>
      <c r="J307" s="200"/>
      <c r="K307" s="200"/>
      <c r="L307" s="210">
        <v>1658</v>
      </c>
      <c r="M307" s="149"/>
      <c r="N307" s="149"/>
      <c r="O307" s="231">
        <f t="shared" si="13"/>
        <v>1658</v>
      </c>
      <c r="P307" s="153"/>
      <c r="Q307" s="153"/>
      <c r="R307" s="153"/>
      <c r="S307" s="143"/>
      <c r="T307" s="143"/>
      <c r="U307" s="143"/>
    </row>
    <row r="308" spans="1:21" x14ac:dyDescent="0.3">
      <c r="A308" s="141">
        <v>7</v>
      </c>
      <c r="B308" s="141">
        <v>1</v>
      </c>
      <c r="C308" s="146">
        <v>701</v>
      </c>
      <c r="D308" s="141" t="s">
        <v>7</v>
      </c>
      <c r="E308" s="141">
        <v>2024</v>
      </c>
      <c r="F308" s="151"/>
      <c r="G308" s="157">
        <f t="shared" si="12"/>
        <v>1548</v>
      </c>
      <c r="H308" s="143"/>
      <c r="I308" s="210">
        <v>1548</v>
      </c>
      <c r="J308" s="200"/>
      <c r="K308" s="200"/>
      <c r="L308" s="200">
        <v>801</v>
      </c>
      <c r="M308" s="149"/>
      <c r="N308" s="149"/>
      <c r="O308" s="231">
        <f t="shared" si="13"/>
        <v>801</v>
      </c>
      <c r="P308" s="153"/>
      <c r="Q308" s="153"/>
      <c r="R308" s="153"/>
      <c r="S308" s="143"/>
      <c r="T308" s="143"/>
      <c r="U308" s="143"/>
    </row>
    <row r="309" spans="1:21" x14ac:dyDescent="0.3">
      <c r="A309" s="141">
        <v>7</v>
      </c>
      <c r="B309" s="141">
        <v>2</v>
      </c>
      <c r="C309" s="146">
        <v>702</v>
      </c>
      <c r="D309" s="141" t="s">
        <v>7</v>
      </c>
      <c r="E309" s="141">
        <v>2024</v>
      </c>
      <c r="F309" s="151"/>
      <c r="G309" s="157">
        <f t="shared" si="12"/>
        <v>2298</v>
      </c>
      <c r="H309" s="143"/>
      <c r="I309" s="210">
        <v>2298</v>
      </c>
      <c r="J309" s="200"/>
      <c r="K309" s="200"/>
      <c r="L309" s="210">
        <v>1228</v>
      </c>
      <c r="M309" s="149"/>
      <c r="N309" s="149"/>
      <c r="O309" s="231">
        <f t="shared" si="13"/>
        <v>1228</v>
      </c>
      <c r="P309" s="153"/>
      <c r="Q309" s="153"/>
      <c r="R309" s="153"/>
      <c r="S309" s="143"/>
      <c r="T309" s="143"/>
      <c r="U309" s="143"/>
    </row>
    <row r="310" spans="1:21" x14ac:dyDescent="0.3">
      <c r="A310" s="141">
        <v>7</v>
      </c>
      <c r="B310" s="141">
        <v>3</v>
      </c>
      <c r="C310" s="146">
        <v>703</v>
      </c>
      <c r="D310" s="141" t="s">
        <v>7</v>
      </c>
      <c r="E310" s="141">
        <v>2024</v>
      </c>
      <c r="F310" s="151"/>
      <c r="G310" s="157">
        <f t="shared" si="12"/>
        <v>2042</v>
      </c>
      <c r="H310" s="143"/>
      <c r="I310" s="210">
        <v>2042</v>
      </c>
      <c r="J310" s="200"/>
      <c r="K310" s="200"/>
      <c r="L310" s="210">
        <v>1127</v>
      </c>
      <c r="M310" s="149"/>
      <c r="N310" s="149"/>
      <c r="O310" s="231">
        <f t="shared" si="13"/>
        <v>1127</v>
      </c>
      <c r="P310" s="153"/>
      <c r="Q310" s="153"/>
      <c r="R310" s="153"/>
      <c r="S310" s="143"/>
      <c r="T310" s="143"/>
      <c r="U310" s="143"/>
    </row>
    <row r="311" spans="1:21" x14ac:dyDescent="0.3">
      <c r="A311" s="141">
        <v>7</v>
      </c>
      <c r="B311" s="141">
        <v>4</v>
      </c>
      <c r="C311" s="146">
        <v>704</v>
      </c>
      <c r="D311" s="141" t="s">
        <v>7</v>
      </c>
      <c r="E311" s="141">
        <v>2024</v>
      </c>
      <c r="F311" s="151"/>
      <c r="G311" s="157">
        <f t="shared" si="12"/>
        <v>1138</v>
      </c>
      <c r="H311" s="143"/>
      <c r="I311" s="210">
        <v>1138</v>
      </c>
      <c r="J311" s="200"/>
      <c r="K311" s="200"/>
      <c r="L311" s="200">
        <v>869</v>
      </c>
      <c r="M311" s="149"/>
      <c r="N311" s="149"/>
      <c r="O311" s="231">
        <f t="shared" si="13"/>
        <v>869</v>
      </c>
      <c r="P311" s="153"/>
      <c r="Q311" s="153"/>
      <c r="R311" s="153"/>
      <c r="S311" s="143"/>
      <c r="T311" s="143"/>
      <c r="U311" s="143"/>
    </row>
    <row r="312" spans="1:21" x14ac:dyDescent="0.3">
      <c r="A312" s="141">
        <v>7</v>
      </c>
      <c r="B312" s="141">
        <v>5</v>
      </c>
      <c r="C312" s="146">
        <v>705</v>
      </c>
      <c r="D312" s="141" t="s">
        <v>7</v>
      </c>
      <c r="E312" s="141">
        <v>2024</v>
      </c>
      <c r="F312" s="151"/>
      <c r="G312" s="157">
        <f t="shared" si="12"/>
        <v>602</v>
      </c>
      <c r="H312" s="143"/>
      <c r="I312" s="200">
        <v>602</v>
      </c>
      <c r="J312" s="200"/>
      <c r="K312" s="200"/>
      <c r="L312" s="200">
        <v>628</v>
      </c>
      <c r="M312" s="149"/>
      <c r="N312" s="149"/>
      <c r="O312" s="231">
        <f t="shared" si="13"/>
        <v>628</v>
      </c>
      <c r="P312" s="153"/>
      <c r="Q312" s="153"/>
      <c r="R312" s="153"/>
      <c r="S312" s="143"/>
      <c r="T312" s="143"/>
      <c r="U312" s="143"/>
    </row>
    <row r="313" spans="1:21" x14ac:dyDescent="0.3">
      <c r="A313" s="141">
        <v>7</v>
      </c>
      <c r="B313" s="141">
        <v>6</v>
      </c>
      <c r="C313" s="146">
        <v>706</v>
      </c>
      <c r="D313" s="141" t="s">
        <v>7</v>
      </c>
      <c r="E313" s="141">
        <v>2024</v>
      </c>
      <c r="F313" s="151"/>
      <c r="G313" s="157">
        <f t="shared" si="12"/>
        <v>133</v>
      </c>
      <c r="H313" s="143"/>
      <c r="I313" s="200">
        <v>133</v>
      </c>
      <c r="J313" s="200"/>
      <c r="K313" s="200"/>
      <c r="L313" s="200">
        <v>143</v>
      </c>
      <c r="M313" s="149"/>
      <c r="N313" s="149"/>
      <c r="O313" s="231">
        <f t="shared" si="13"/>
        <v>143</v>
      </c>
      <c r="P313" s="153"/>
      <c r="Q313" s="153"/>
      <c r="R313" s="153"/>
      <c r="S313" s="143"/>
      <c r="T313" s="143"/>
      <c r="U313" s="143"/>
    </row>
    <row r="314" spans="1:21" x14ac:dyDescent="0.3">
      <c r="A314" s="141">
        <v>7</v>
      </c>
      <c r="B314" s="141">
        <v>7</v>
      </c>
      <c r="C314" s="146">
        <v>707</v>
      </c>
      <c r="D314" s="141" t="s">
        <v>7</v>
      </c>
      <c r="E314" s="141">
        <v>2024</v>
      </c>
      <c r="F314" s="151"/>
      <c r="G314" s="157">
        <f t="shared" si="12"/>
        <v>87</v>
      </c>
      <c r="H314" s="143"/>
      <c r="I314" s="200">
        <v>87</v>
      </c>
      <c r="J314" s="200"/>
      <c r="K314" s="200"/>
      <c r="L314" s="200">
        <v>95</v>
      </c>
      <c r="M314" s="149"/>
      <c r="N314" s="149"/>
      <c r="O314" s="231">
        <f t="shared" si="13"/>
        <v>95</v>
      </c>
      <c r="P314" s="153"/>
      <c r="Q314" s="153"/>
      <c r="R314" s="153"/>
      <c r="S314" s="143"/>
      <c r="T314" s="143"/>
      <c r="U314" s="143"/>
    </row>
    <row r="315" spans="1:21" x14ac:dyDescent="0.3">
      <c r="A315" s="141">
        <v>7</v>
      </c>
      <c r="B315" s="141">
        <v>8</v>
      </c>
      <c r="C315" s="146">
        <v>708</v>
      </c>
      <c r="D315" s="141" t="s">
        <v>7</v>
      </c>
      <c r="E315" s="141">
        <v>2024</v>
      </c>
      <c r="F315" s="151"/>
      <c r="G315" s="157">
        <f t="shared" si="12"/>
        <v>16</v>
      </c>
      <c r="H315" s="143"/>
      <c r="I315" s="200">
        <v>16</v>
      </c>
      <c r="J315" s="200"/>
      <c r="K315" s="200"/>
      <c r="L315" s="200">
        <v>18</v>
      </c>
      <c r="M315" s="149"/>
      <c r="N315" s="149"/>
      <c r="O315" s="231">
        <f t="shared" si="13"/>
        <v>18</v>
      </c>
      <c r="P315" s="153"/>
      <c r="Q315" s="153"/>
      <c r="R315" s="153"/>
      <c r="S315" s="143"/>
      <c r="T315" s="143"/>
      <c r="U315" s="143"/>
    </row>
    <row r="316" spans="1:21" x14ac:dyDescent="0.3">
      <c r="A316" s="141">
        <v>7</v>
      </c>
      <c r="B316" s="141">
        <v>9</v>
      </c>
      <c r="C316" s="146">
        <v>709</v>
      </c>
      <c r="D316" s="141" t="s">
        <v>7</v>
      </c>
      <c r="E316" s="141">
        <v>2024</v>
      </c>
      <c r="F316" s="151"/>
      <c r="G316" s="157">
        <f t="shared" si="12"/>
        <v>8</v>
      </c>
      <c r="H316" s="143"/>
      <c r="I316" s="200">
        <v>8</v>
      </c>
      <c r="J316" s="200"/>
      <c r="K316" s="200"/>
      <c r="L316" s="200">
        <v>10</v>
      </c>
      <c r="M316" s="149"/>
      <c r="N316" s="149"/>
      <c r="O316" s="231">
        <f t="shared" si="13"/>
        <v>10</v>
      </c>
      <c r="P316" s="153"/>
      <c r="Q316" s="153"/>
      <c r="R316" s="153"/>
      <c r="S316" s="143"/>
      <c r="T316" s="143"/>
      <c r="U316" s="143"/>
    </row>
    <row r="317" spans="1:21" x14ac:dyDescent="0.3">
      <c r="A317" s="141">
        <v>7</v>
      </c>
      <c r="B317" s="141">
        <v>10</v>
      </c>
      <c r="C317" s="146">
        <v>710</v>
      </c>
      <c r="D317" s="141" t="s">
        <v>7</v>
      </c>
      <c r="E317" s="141">
        <v>2024</v>
      </c>
      <c r="F317" s="151"/>
      <c r="G317" s="157">
        <f t="shared" si="12"/>
        <v>2</v>
      </c>
      <c r="H317" s="143"/>
      <c r="I317" s="200">
        <v>2</v>
      </c>
      <c r="J317" s="200"/>
      <c r="K317" s="200"/>
      <c r="L317" s="200">
        <v>2</v>
      </c>
      <c r="M317" s="149"/>
      <c r="N317" s="149"/>
      <c r="O317" s="231">
        <f t="shared" si="13"/>
        <v>2</v>
      </c>
      <c r="P317" s="153"/>
      <c r="Q317" s="153"/>
      <c r="R317" s="153"/>
      <c r="S317" s="143"/>
      <c r="T317" s="143"/>
      <c r="U317" s="143"/>
    </row>
    <row r="318" spans="1:21" x14ac:dyDescent="0.3">
      <c r="A318" s="141">
        <v>7</v>
      </c>
      <c r="B318" s="141">
        <v>11</v>
      </c>
      <c r="C318" s="146">
        <v>711</v>
      </c>
      <c r="D318" s="141" t="s">
        <v>7</v>
      </c>
      <c r="E318" s="141">
        <v>2024</v>
      </c>
      <c r="F318" s="151"/>
      <c r="G318" s="157">
        <f t="shared" si="12"/>
        <v>47</v>
      </c>
      <c r="H318" s="143"/>
      <c r="I318" s="200">
        <v>47</v>
      </c>
      <c r="J318" s="200"/>
      <c r="K318" s="200"/>
      <c r="L318" s="200">
        <v>59</v>
      </c>
      <c r="M318" s="149"/>
      <c r="N318" s="149"/>
      <c r="O318" s="231">
        <f t="shared" si="13"/>
        <v>59</v>
      </c>
      <c r="P318" s="153"/>
      <c r="Q318" s="153"/>
      <c r="R318" s="153"/>
      <c r="S318" s="143"/>
      <c r="T318" s="143"/>
      <c r="U318" s="143"/>
    </row>
    <row r="319" spans="1:21" x14ac:dyDescent="0.3">
      <c r="A319" s="141">
        <v>7</v>
      </c>
      <c r="B319" s="141">
        <v>12</v>
      </c>
      <c r="C319" s="146">
        <v>712</v>
      </c>
      <c r="D319" s="141" t="s">
        <v>7</v>
      </c>
      <c r="E319" s="141">
        <v>2024</v>
      </c>
      <c r="F319" s="151"/>
      <c r="G319" s="157">
        <f t="shared" si="12"/>
        <v>75</v>
      </c>
      <c r="H319" s="143"/>
      <c r="I319" s="200">
        <v>75</v>
      </c>
      <c r="J319" s="200"/>
      <c r="K319" s="200"/>
      <c r="L319" s="200">
        <v>94</v>
      </c>
      <c r="M319" s="149"/>
      <c r="N319" s="149"/>
      <c r="O319" s="231">
        <f t="shared" si="13"/>
        <v>94</v>
      </c>
      <c r="P319" s="153"/>
      <c r="Q319" s="153"/>
      <c r="R319" s="153"/>
      <c r="S319" s="143"/>
      <c r="T319" s="143"/>
      <c r="U319" s="143"/>
    </row>
    <row r="320" spans="1:21" x14ac:dyDescent="0.3">
      <c r="A320" s="141">
        <v>7</v>
      </c>
      <c r="B320" s="141">
        <v>13</v>
      </c>
      <c r="C320" s="146">
        <v>713</v>
      </c>
      <c r="D320" s="141" t="s">
        <v>7</v>
      </c>
      <c r="E320" s="141">
        <v>2024</v>
      </c>
      <c r="F320" s="151"/>
      <c r="G320" s="157">
        <f t="shared" si="12"/>
        <v>56</v>
      </c>
      <c r="H320" s="143"/>
      <c r="I320" s="200">
        <v>56</v>
      </c>
      <c r="J320" s="200"/>
      <c r="K320" s="200"/>
      <c r="L320" s="200">
        <v>74</v>
      </c>
      <c r="M320" s="149"/>
      <c r="N320" s="149"/>
      <c r="O320" s="231">
        <f t="shared" si="13"/>
        <v>74</v>
      </c>
      <c r="P320" s="153"/>
      <c r="Q320" s="153"/>
      <c r="R320" s="153"/>
      <c r="S320" s="143"/>
      <c r="T320" s="143"/>
      <c r="U320" s="143"/>
    </row>
    <row r="321" spans="1:21" x14ac:dyDescent="0.3">
      <c r="A321" s="141">
        <v>7</v>
      </c>
      <c r="B321" s="141">
        <v>14</v>
      </c>
      <c r="C321" s="146">
        <v>714</v>
      </c>
      <c r="D321" s="141" t="s">
        <v>7</v>
      </c>
      <c r="E321" s="141">
        <v>2024</v>
      </c>
      <c r="F321" s="151"/>
      <c r="G321" s="157">
        <f t="shared" si="12"/>
        <v>41</v>
      </c>
      <c r="H321" s="143"/>
      <c r="I321" s="200">
        <v>41</v>
      </c>
      <c r="J321" s="200"/>
      <c r="K321" s="200"/>
      <c r="L321" s="200">
        <v>55</v>
      </c>
      <c r="M321" s="149"/>
      <c r="N321" s="149"/>
      <c r="O321" s="231">
        <f t="shared" si="13"/>
        <v>55</v>
      </c>
      <c r="P321" s="153"/>
      <c r="Q321" s="153"/>
      <c r="R321" s="153"/>
      <c r="S321" s="143"/>
      <c r="T321" s="143"/>
      <c r="U321" s="143"/>
    </row>
    <row r="322" spans="1:21" x14ac:dyDescent="0.3">
      <c r="A322" s="141">
        <v>7</v>
      </c>
      <c r="B322" s="141">
        <v>15</v>
      </c>
      <c r="C322" s="146">
        <v>715</v>
      </c>
      <c r="D322" s="141" t="s">
        <v>7</v>
      </c>
      <c r="E322" s="141">
        <v>2024</v>
      </c>
      <c r="F322" s="151"/>
      <c r="G322" s="157">
        <f t="shared" si="12"/>
        <v>40</v>
      </c>
      <c r="H322" s="143"/>
      <c r="I322" s="200">
        <v>40</v>
      </c>
      <c r="J322" s="200"/>
      <c r="K322" s="200"/>
      <c r="L322" s="200">
        <v>54</v>
      </c>
      <c r="M322" s="149"/>
      <c r="N322" s="149"/>
      <c r="O322" s="231">
        <f t="shared" si="13"/>
        <v>54</v>
      </c>
      <c r="P322" s="153"/>
      <c r="Q322" s="153"/>
      <c r="R322" s="153"/>
      <c r="S322" s="143"/>
      <c r="T322" s="143"/>
      <c r="U322" s="143"/>
    </row>
    <row r="323" spans="1:21" x14ac:dyDescent="0.3">
      <c r="A323" s="141">
        <v>7</v>
      </c>
      <c r="B323" s="141">
        <v>16</v>
      </c>
      <c r="C323" s="146">
        <v>716</v>
      </c>
      <c r="D323" s="141" t="s">
        <v>7</v>
      </c>
      <c r="E323" s="141">
        <v>2024</v>
      </c>
      <c r="F323" s="151"/>
      <c r="G323" s="157">
        <f t="shared" si="12"/>
        <v>42</v>
      </c>
      <c r="H323" s="143"/>
      <c r="I323" s="200">
        <v>42</v>
      </c>
      <c r="J323" s="200"/>
      <c r="K323" s="200"/>
      <c r="L323" s="200">
        <v>60</v>
      </c>
      <c r="M323" s="149"/>
      <c r="N323" s="149"/>
      <c r="O323" s="231">
        <f t="shared" si="13"/>
        <v>60</v>
      </c>
      <c r="P323" s="153"/>
      <c r="Q323" s="153"/>
      <c r="R323" s="153"/>
      <c r="S323" s="143"/>
      <c r="T323" s="143"/>
      <c r="U323" s="143"/>
    </row>
    <row r="324" spans="1:21" x14ac:dyDescent="0.3">
      <c r="A324" s="141">
        <v>7</v>
      </c>
      <c r="B324" s="141">
        <v>17</v>
      </c>
      <c r="C324" s="146">
        <v>717</v>
      </c>
      <c r="D324" s="141" t="s">
        <v>7</v>
      </c>
      <c r="E324" s="141">
        <v>2024</v>
      </c>
      <c r="F324" s="151"/>
      <c r="G324" s="157">
        <f t="shared" si="12"/>
        <v>88</v>
      </c>
      <c r="H324" s="143"/>
      <c r="I324" s="200">
        <v>88</v>
      </c>
      <c r="J324" s="200"/>
      <c r="K324" s="200"/>
      <c r="L324" s="200">
        <v>128</v>
      </c>
      <c r="M324" s="149"/>
      <c r="N324" s="149"/>
      <c r="O324" s="231">
        <f t="shared" si="13"/>
        <v>128</v>
      </c>
      <c r="P324" s="153"/>
      <c r="Q324" s="153"/>
      <c r="R324" s="153"/>
      <c r="S324" s="143"/>
      <c r="T324" s="143"/>
      <c r="U324" s="143"/>
    </row>
    <row r="325" spans="1:21" x14ac:dyDescent="0.3">
      <c r="A325" s="141">
        <v>7</v>
      </c>
      <c r="B325" s="141">
        <v>18</v>
      </c>
      <c r="C325" s="146">
        <v>718</v>
      </c>
      <c r="D325" s="141" t="s">
        <v>7</v>
      </c>
      <c r="E325" s="141">
        <v>2024</v>
      </c>
      <c r="F325" s="151"/>
      <c r="G325" s="157">
        <f t="shared" si="12"/>
        <v>148</v>
      </c>
      <c r="H325" s="143"/>
      <c r="I325" s="200">
        <v>148</v>
      </c>
      <c r="J325" s="200"/>
      <c r="K325" s="200"/>
      <c r="L325" s="200">
        <v>222</v>
      </c>
      <c r="M325" s="149"/>
      <c r="N325" s="149"/>
      <c r="O325" s="231">
        <f t="shared" si="13"/>
        <v>222</v>
      </c>
      <c r="P325" s="153"/>
      <c r="Q325" s="153"/>
      <c r="R325" s="153"/>
      <c r="S325" s="143"/>
      <c r="T325" s="143"/>
      <c r="U325" s="143"/>
    </row>
    <row r="326" spans="1:21" x14ac:dyDescent="0.3">
      <c r="A326" s="141">
        <v>7</v>
      </c>
      <c r="B326" s="141">
        <v>19</v>
      </c>
      <c r="C326" s="146">
        <v>719</v>
      </c>
      <c r="D326" s="141" t="s">
        <v>7</v>
      </c>
      <c r="E326" s="141">
        <v>2024</v>
      </c>
      <c r="F326" s="151"/>
      <c r="G326" s="157">
        <f t="shared" si="12"/>
        <v>37</v>
      </c>
      <c r="H326" s="143"/>
      <c r="I326" s="200">
        <v>37</v>
      </c>
      <c r="J326" s="200"/>
      <c r="K326" s="200"/>
      <c r="L326" s="200">
        <v>58</v>
      </c>
      <c r="M326" s="149"/>
      <c r="N326" s="149"/>
      <c r="O326" s="231">
        <f t="shared" si="13"/>
        <v>58</v>
      </c>
      <c r="P326" s="153"/>
      <c r="Q326" s="153"/>
      <c r="R326" s="153"/>
      <c r="S326" s="143"/>
      <c r="T326" s="143"/>
      <c r="U326" s="143"/>
    </row>
    <row r="327" spans="1:21" x14ac:dyDescent="0.3">
      <c r="A327" s="141">
        <v>7</v>
      </c>
      <c r="B327" s="141">
        <v>20</v>
      </c>
      <c r="C327" s="146">
        <v>720</v>
      </c>
      <c r="D327" s="141" t="s">
        <v>7</v>
      </c>
      <c r="E327" s="141">
        <v>2024</v>
      </c>
      <c r="F327" s="151"/>
      <c r="G327" s="157">
        <f t="shared" si="12"/>
        <v>26</v>
      </c>
      <c r="H327" s="143"/>
      <c r="I327" s="200">
        <v>26</v>
      </c>
      <c r="J327" s="200"/>
      <c r="K327" s="200"/>
      <c r="L327" s="200">
        <v>33</v>
      </c>
      <c r="M327" s="149"/>
      <c r="N327" s="149"/>
      <c r="O327" s="231">
        <f t="shared" si="13"/>
        <v>33</v>
      </c>
      <c r="P327" s="153"/>
      <c r="Q327" s="153"/>
      <c r="R327" s="153"/>
      <c r="S327" s="143"/>
      <c r="T327" s="143"/>
      <c r="U327" s="143"/>
    </row>
    <row r="328" spans="1:21" x14ac:dyDescent="0.3">
      <c r="A328" s="141">
        <v>7</v>
      </c>
      <c r="B328" s="141">
        <v>21</v>
      </c>
      <c r="C328" s="146">
        <v>721</v>
      </c>
      <c r="D328" s="141" t="s">
        <v>7</v>
      </c>
      <c r="E328" s="141">
        <v>2024</v>
      </c>
      <c r="F328" s="151"/>
      <c r="G328" s="157">
        <f t="shared" si="12"/>
        <v>78</v>
      </c>
      <c r="H328" s="143"/>
      <c r="I328" s="200">
        <v>78</v>
      </c>
      <c r="J328" s="200"/>
      <c r="K328" s="200"/>
      <c r="L328" s="200">
        <v>80</v>
      </c>
      <c r="M328" s="149"/>
      <c r="N328" s="149"/>
      <c r="O328" s="231">
        <f t="shared" si="13"/>
        <v>80</v>
      </c>
      <c r="P328" s="153"/>
      <c r="Q328" s="153"/>
      <c r="R328" s="153"/>
      <c r="S328" s="143"/>
      <c r="T328" s="143"/>
      <c r="U328" s="143"/>
    </row>
    <row r="329" spans="1:21" x14ac:dyDescent="0.3">
      <c r="A329" s="141">
        <v>7</v>
      </c>
      <c r="B329" s="141">
        <v>22</v>
      </c>
      <c r="C329" s="146">
        <v>722</v>
      </c>
      <c r="D329" s="141" t="s">
        <v>7</v>
      </c>
      <c r="E329" s="141">
        <v>2024</v>
      </c>
      <c r="F329" s="151"/>
      <c r="G329" s="157">
        <f t="shared" si="12"/>
        <v>384</v>
      </c>
      <c r="H329" s="143"/>
      <c r="I329" s="200">
        <v>384</v>
      </c>
      <c r="J329" s="200"/>
      <c r="K329" s="200"/>
      <c r="L329" s="200">
        <v>325</v>
      </c>
      <c r="M329" s="149"/>
      <c r="N329" s="149"/>
      <c r="O329" s="231">
        <f t="shared" si="13"/>
        <v>325</v>
      </c>
      <c r="P329" s="153"/>
      <c r="Q329" s="153"/>
      <c r="R329" s="153"/>
      <c r="S329" s="143"/>
      <c r="T329" s="143"/>
      <c r="U329" s="143"/>
    </row>
    <row r="330" spans="1:21" x14ac:dyDescent="0.3">
      <c r="A330" s="141">
        <v>7</v>
      </c>
      <c r="B330" s="141">
        <v>23</v>
      </c>
      <c r="C330" s="146">
        <v>723</v>
      </c>
      <c r="D330" s="141" t="s">
        <v>7</v>
      </c>
      <c r="E330" s="141">
        <v>2024</v>
      </c>
      <c r="F330" s="151"/>
      <c r="G330" s="157">
        <f t="shared" si="12"/>
        <v>339</v>
      </c>
      <c r="H330" s="143"/>
      <c r="I330" s="200">
        <v>339</v>
      </c>
      <c r="J330" s="200"/>
      <c r="K330" s="200"/>
      <c r="L330" s="200">
        <v>252</v>
      </c>
      <c r="M330" s="149"/>
      <c r="N330" s="149"/>
      <c r="O330" s="231">
        <f t="shared" si="13"/>
        <v>252</v>
      </c>
      <c r="P330" s="153"/>
      <c r="Q330" s="153"/>
      <c r="R330" s="153"/>
      <c r="S330" s="143"/>
      <c r="T330" s="143"/>
      <c r="U330" s="143"/>
    </row>
    <row r="331" spans="1:21" x14ac:dyDescent="0.3">
      <c r="A331" s="141">
        <v>7</v>
      </c>
      <c r="B331" s="141">
        <v>24</v>
      </c>
      <c r="C331" s="146">
        <v>724</v>
      </c>
      <c r="D331" s="141" t="s">
        <v>7</v>
      </c>
      <c r="E331" s="141">
        <v>2024</v>
      </c>
      <c r="F331" s="151"/>
      <c r="G331" s="157">
        <f t="shared" si="12"/>
        <v>365</v>
      </c>
      <c r="H331" s="143"/>
      <c r="I331" s="200">
        <v>365</v>
      </c>
      <c r="J331" s="200"/>
      <c r="K331" s="200"/>
      <c r="L331" s="200">
        <v>239</v>
      </c>
      <c r="M331" s="149"/>
      <c r="N331" s="149"/>
      <c r="O331" s="231">
        <f t="shared" si="13"/>
        <v>239</v>
      </c>
      <c r="P331" s="153"/>
      <c r="Q331" s="153"/>
      <c r="R331" s="153"/>
      <c r="S331" s="143"/>
      <c r="T331" s="143"/>
      <c r="U331" s="143"/>
    </row>
    <row r="332" spans="1:21" x14ac:dyDescent="0.3">
      <c r="A332" s="141">
        <v>7</v>
      </c>
      <c r="B332" s="141">
        <v>25</v>
      </c>
      <c r="C332" s="146">
        <v>725</v>
      </c>
      <c r="D332" s="141" t="s">
        <v>7</v>
      </c>
      <c r="E332" s="141">
        <v>2024</v>
      </c>
      <c r="F332" s="151"/>
      <c r="G332" s="157">
        <f t="shared" si="12"/>
        <v>1515</v>
      </c>
      <c r="H332" s="143"/>
      <c r="I332" s="210">
        <v>1515</v>
      </c>
      <c r="J332" s="200"/>
      <c r="K332" s="200"/>
      <c r="L332" s="210">
        <v>1009</v>
      </c>
      <c r="M332" s="149"/>
      <c r="N332" s="149"/>
      <c r="O332" s="231">
        <f t="shared" si="13"/>
        <v>1009</v>
      </c>
      <c r="P332" s="153"/>
      <c r="Q332" s="153"/>
      <c r="R332" s="153"/>
      <c r="S332" s="143"/>
      <c r="T332" s="143"/>
      <c r="U332" s="143"/>
    </row>
    <row r="333" spans="1:21" x14ac:dyDescent="0.3">
      <c r="A333" s="141">
        <v>7</v>
      </c>
      <c r="B333" s="141">
        <v>26</v>
      </c>
      <c r="C333" s="146">
        <v>726</v>
      </c>
      <c r="D333" s="141" t="s">
        <v>7</v>
      </c>
      <c r="E333" s="141">
        <v>2024</v>
      </c>
      <c r="F333" s="151"/>
      <c r="G333" s="157">
        <f t="shared" si="12"/>
        <v>3531</v>
      </c>
      <c r="H333" s="143"/>
      <c r="I333" s="210">
        <v>3531</v>
      </c>
      <c r="J333" s="200"/>
      <c r="K333" s="200"/>
      <c r="L333" s="210">
        <v>2396</v>
      </c>
      <c r="M333" s="149"/>
      <c r="N333" s="149"/>
      <c r="O333" s="231">
        <f t="shared" si="13"/>
        <v>2396</v>
      </c>
      <c r="P333" s="153"/>
      <c r="Q333" s="153"/>
      <c r="R333" s="153"/>
      <c r="S333" s="143"/>
      <c r="T333" s="143"/>
      <c r="U333" s="143"/>
    </row>
    <row r="334" spans="1:21" x14ac:dyDescent="0.3">
      <c r="A334" s="141">
        <v>7</v>
      </c>
      <c r="B334" s="141">
        <v>27</v>
      </c>
      <c r="C334" s="146">
        <v>727</v>
      </c>
      <c r="D334" s="141" t="s">
        <v>7</v>
      </c>
      <c r="E334" s="141">
        <v>2024</v>
      </c>
      <c r="F334" s="151"/>
      <c r="G334" s="157">
        <f t="shared" si="12"/>
        <v>5048</v>
      </c>
      <c r="H334" s="143"/>
      <c r="I334" s="210">
        <v>5048</v>
      </c>
      <c r="J334" s="200"/>
      <c r="K334" s="200"/>
      <c r="L334" s="210">
        <v>2708</v>
      </c>
      <c r="M334" s="149"/>
      <c r="N334" s="149"/>
      <c r="O334" s="231">
        <f t="shared" si="13"/>
        <v>2708</v>
      </c>
      <c r="P334" s="153"/>
      <c r="Q334" s="153"/>
      <c r="R334" s="153"/>
      <c r="S334" s="143"/>
      <c r="T334" s="143"/>
      <c r="U334" s="143"/>
    </row>
    <row r="335" spans="1:21" x14ac:dyDescent="0.3">
      <c r="A335" s="141">
        <v>7</v>
      </c>
      <c r="B335" s="141">
        <v>28</v>
      </c>
      <c r="C335" s="146">
        <v>728</v>
      </c>
      <c r="D335" s="141" t="s">
        <v>7</v>
      </c>
      <c r="E335" s="141">
        <v>2024</v>
      </c>
      <c r="F335" s="151"/>
      <c r="G335" s="157">
        <f t="shared" si="12"/>
        <v>3162</v>
      </c>
      <c r="H335" s="143"/>
      <c r="I335" s="210">
        <v>3162</v>
      </c>
      <c r="J335" s="200"/>
      <c r="K335" s="200"/>
      <c r="L335" s="210">
        <v>1318</v>
      </c>
      <c r="M335" s="149"/>
      <c r="N335" s="149"/>
      <c r="O335" s="231">
        <f t="shared" si="13"/>
        <v>1318</v>
      </c>
      <c r="P335" s="153"/>
      <c r="Q335" s="153"/>
      <c r="R335" s="153"/>
      <c r="S335" s="143"/>
      <c r="T335" s="143"/>
      <c r="U335" s="143"/>
    </row>
    <row r="336" spans="1:21" x14ac:dyDescent="0.3">
      <c r="A336" s="141">
        <v>7</v>
      </c>
      <c r="B336" s="141">
        <v>29</v>
      </c>
      <c r="C336" s="146">
        <v>729</v>
      </c>
      <c r="D336" s="141" t="s">
        <v>7</v>
      </c>
      <c r="E336" s="141">
        <v>2024</v>
      </c>
      <c r="F336" s="151"/>
      <c r="G336" s="157">
        <f t="shared" si="12"/>
        <v>3211</v>
      </c>
      <c r="H336" s="143"/>
      <c r="I336" s="210">
        <v>3211</v>
      </c>
      <c r="J336" s="200"/>
      <c r="K336" s="200"/>
      <c r="L336" s="210">
        <v>1009</v>
      </c>
      <c r="M336" s="149"/>
      <c r="N336" s="149"/>
      <c r="O336" s="231">
        <f t="shared" si="13"/>
        <v>1009</v>
      </c>
      <c r="P336" s="153"/>
      <c r="Q336" s="153"/>
      <c r="R336" s="153"/>
      <c r="S336" s="143"/>
      <c r="T336" s="143"/>
      <c r="U336" s="143"/>
    </row>
    <row r="337" spans="1:21" x14ac:dyDescent="0.3">
      <c r="A337" s="141">
        <v>7</v>
      </c>
      <c r="B337" s="141">
        <v>30</v>
      </c>
      <c r="C337" s="146">
        <v>730</v>
      </c>
      <c r="D337" s="141" t="s">
        <v>7</v>
      </c>
      <c r="E337" s="141">
        <v>2024</v>
      </c>
      <c r="F337" s="151"/>
      <c r="G337" s="157">
        <f t="shared" si="12"/>
        <v>3397</v>
      </c>
      <c r="H337" s="143"/>
      <c r="I337" s="210">
        <v>3397</v>
      </c>
      <c r="J337" s="200"/>
      <c r="K337" s="200"/>
      <c r="L337" s="210">
        <v>1362</v>
      </c>
      <c r="M337" s="149"/>
      <c r="N337" s="149"/>
      <c r="O337" s="231">
        <f t="shared" si="13"/>
        <v>1362</v>
      </c>
      <c r="P337" s="153"/>
      <c r="Q337" s="153"/>
      <c r="R337" s="153"/>
      <c r="S337" s="143"/>
      <c r="T337" s="143"/>
      <c r="U337" s="143"/>
    </row>
    <row r="338" spans="1:21" x14ac:dyDescent="0.3">
      <c r="A338" s="141">
        <v>7</v>
      </c>
      <c r="B338" s="141">
        <v>31</v>
      </c>
      <c r="C338" s="146">
        <v>731</v>
      </c>
      <c r="D338" s="141" t="s">
        <v>7</v>
      </c>
      <c r="E338" s="141">
        <v>2024</v>
      </c>
      <c r="F338" s="151"/>
      <c r="G338" s="157">
        <f t="shared" si="12"/>
        <v>4041</v>
      </c>
      <c r="H338" s="143"/>
      <c r="I338" s="210">
        <v>4041</v>
      </c>
      <c r="J338" s="200"/>
      <c r="K338" s="200"/>
      <c r="L338" s="210">
        <v>2021</v>
      </c>
      <c r="M338" s="149"/>
      <c r="N338" s="149"/>
      <c r="O338" s="231">
        <f t="shared" si="13"/>
        <v>2021</v>
      </c>
      <c r="P338" s="153"/>
      <c r="Q338" s="153"/>
      <c r="R338" s="153"/>
      <c r="S338" s="143"/>
      <c r="T338" s="143"/>
      <c r="U338" s="143"/>
    </row>
    <row r="339" spans="1:21" x14ac:dyDescent="0.3">
      <c r="A339" s="141">
        <v>8</v>
      </c>
      <c r="B339" s="141">
        <v>1</v>
      </c>
      <c r="C339" s="146">
        <v>801</v>
      </c>
      <c r="D339" s="141" t="s">
        <v>7</v>
      </c>
      <c r="E339" s="141">
        <v>2024</v>
      </c>
      <c r="F339" s="151"/>
      <c r="G339" s="157">
        <f t="shared" si="12"/>
        <v>1491</v>
      </c>
      <c r="H339" s="143"/>
      <c r="I339" s="210">
        <v>1491</v>
      </c>
      <c r="J339" s="200"/>
      <c r="K339" s="200"/>
      <c r="L339" s="200">
        <v>656</v>
      </c>
      <c r="M339" s="149"/>
      <c r="N339" s="149"/>
      <c r="O339" s="231">
        <f t="shared" si="13"/>
        <v>656</v>
      </c>
      <c r="P339" s="153"/>
      <c r="Q339" s="153"/>
      <c r="R339" s="153"/>
      <c r="S339" s="143"/>
      <c r="T339" s="143"/>
      <c r="U339" s="143"/>
    </row>
    <row r="340" spans="1:21" x14ac:dyDescent="0.3">
      <c r="A340" s="141">
        <v>8</v>
      </c>
      <c r="B340" s="141">
        <v>2</v>
      </c>
      <c r="C340" s="146">
        <v>802</v>
      </c>
      <c r="D340" s="141" t="s">
        <v>7</v>
      </c>
      <c r="E340" s="141">
        <v>2024</v>
      </c>
      <c r="F340" s="151"/>
      <c r="G340" s="157">
        <f t="shared" si="12"/>
        <v>386</v>
      </c>
      <c r="H340" s="143"/>
      <c r="I340" s="200">
        <v>386</v>
      </c>
      <c r="J340" s="200"/>
      <c r="K340" s="200"/>
      <c r="L340" s="200">
        <v>148</v>
      </c>
      <c r="M340" s="149"/>
      <c r="N340" s="149"/>
      <c r="O340" s="231">
        <f t="shared" si="13"/>
        <v>148</v>
      </c>
      <c r="P340" s="153"/>
      <c r="Q340" s="153"/>
      <c r="R340" s="153"/>
      <c r="S340" s="143"/>
      <c r="T340" s="143"/>
      <c r="U340" s="143"/>
    </row>
    <row r="341" spans="1:21" x14ac:dyDescent="0.3">
      <c r="A341" s="141">
        <v>8</v>
      </c>
      <c r="B341" s="141">
        <v>3</v>
      </c>
      <c r="C341" s="146">
        <v>803</v>
      </c>
      <c r="D341" s="141" t="s">
        <v>7</v>
      </c>
      <c r="E341" s="141">
        <v>2024</v>
      </c>
      <c r="F341" s="151"/>
      <c r="G341" s="157">
        <f t="shared" si="12"/>
        <v>330</v>
      </c>
      <c r="H341" s="143"/>
      <c r="I341" s="200">
        <v>330</v>
      </c>
      <c r="J341" s="200"/>
      <c r="K341" s="200"/>
      <c r="L341" s="200">
        <v>127</v>
      </c>
      <c r="M341" s="149"/>
      <c r="N341" s="149"/>
      <c r="O341" s="231">
        <f t="shared" si="13"/>
        <v>127</v>
      </c>
      <c r="P341" s="153"/>
      <c r="Q341" s="153"/>
      <c r="R341" s="153"/>
      <c r="S341" s="143"/>
      <c r="T341" s="143"/>
      <c r="U341" s="143"/>
    </row>
    <row r="342" spans="1:21" x14ac:dyDescent="0.3">
      <c r="A342" s="141">
        <v>8</v>
      </c>
      <c r="B342" s="141">
        <v>4</v>
      </c>
      <c r="C342" s="146">
        <v>804</v>
      </c>
      <c r="D342" s="141" t="s">
        <v>7</v>
      </c>
      <c r="E342" s="141">
        <v>2024</v>
      </c>
      <c r="F342" s="151"/>
      <c r="G342" s="157">
        <f t="shared" si="12"/>
        <v>267</v>
      </c>
      <c r="H342" s="143"/>
      <c r="I342" s="200">
        <v>267</v>
      </c>
      <c r="J342" s="200"/>
      <c r="K342" s="200"/>
      <c r="L342" s="200">
        <v>103</v>
      </c>
      <c r="M342" s="149"/>
      <c r="N342" s="149"/>
      <c r="O342" s="231">
        <f t="shared" si="13"/>
        <v>103</v>
      </c>
      <c r="P342" s="153"/>
      <c r="Q342" s="153"/>
      <c r="R342" s="153"/>
      <c r="S342" s="143"/>
      <c r="T342" s="143"/>
      <c r="U342" s="143"/>
    </row>
    <row r="343" spans="1:21" x14ac:dyDescent="0.3">
      <c r="A343" s="141">
        <v>8</v>
      </c>
      <c r="B343" s="141">
        <v>5</v>
      </c>
      <c r="C343" s="146">
        <v>805</v>
      </c>
      <c r="D343" s="141" t="s">
        <v>7</v>
      </c>
      <c r="E343" s="141">
        <v>2024</v>
      </c>
      <c r="F343" s="151"/>
      <c r="G343" s="157">
        <f t="shared" si="12"/>
        <v>207</v>
      </c>
      <c r="H343" s="143"/>
      <c r="I343" s="200">
        <v>207</v>
      </c>
      <c r="J343" s="200"/>
      <c r="K343" s="200"/>
      <c r="L343" s="200">
        <v>79</v>
      </c>
      <c r="M343" s="149"/>
      <c r="N343" s="149"/>
      <c r="O343" s="231">
        <f t="shared" si="13"/>
        <v>79</v>
      </c>
      <c r="P343" s="153"/>
      <c r="Q343" s="153"/>
      <c r="R343" s="153"/>
      <c r="S343" s="143"/>
      <c r="T343" s="143"/>
      <c r="U343" s="143"/>
    </row>
    <row r="344" spans="1:21" x14ac:dyDescent="0.3">
      <c r="A344" s="141">
        <v>8</v>
      </c>
      <c r="B344" s="141">
        <v>6</v>
      </c>
      <c r="C344" s="146">
        <v>806</v>
      </c>
      <c r="D344" s="141" t="s">
        <v>7</v>
      </c>
      <c r="E344" s="141">
        <v>2024</v>
      </c>
      <c r="F344" s="151"/>
      <c r="G344" s="157">
        <f t="shared" ref="G344:G407" si="14">I344+K344</f>
        <v>209</v>
      </c>
      <c r="H344" s="143"/>
      <c r="I344" s="200">
        <v>209</v>
      </c>
      <c r="J344" s="200"/>
      <c r="K344" s="200"/>
      <c r="L344" s="200">
        <v>80</v>
      </c>
      <c r="M344" s="149"/>
      <c r="N344" s="149"/>
      <c r="O344" s="231">
        <f t="shared" ref="O344:O407" si="15">L344+N344</f>
        <v>80</v>
      </c>
      <c r="P344" s="153"/>
      <c r="Q344" s="153"/>
      <c r="R344" s="153"/>
      <c r="S344" s="143"/>
      <c r="T344" s="143"/>
      <c r="U344" s="143"/>
    </row>
    <row r="345" spans="1:21" x14ac:dyDescent="0.3">
      <c r="A345" s="141">
        <v>8</v>
      </c>
      <c r="B345" s="141">
        <v>7</v>
      </c>
      <c r="C345" s="146">
        <v>807</v>
      </c>
      <c r="D345" s="141" t="s">
        <v>7</v>
      </c>
      <c r="E345" s="141">
        <v>2024</v>
      </c>
      <c r="F345" s="151"/>
      <c r="G345" s="157">
        <f t="shared" si="14"/>
        <v>286</v>
      </c>
      <c r="H345" s="143"/>
      <c r="I345" s="200">
        <v>286</v>
      </c>
      <c r="J345" s="200"/>
      <c r="K345" s="200"/>
      <c r="L345" s="200">
        <v>110</v>
      </c>
      <c r="M345" s="149"/>
      <c r="N345" s="149"/>
      <c r="O345" s="231">
        <f t="shared" si="15"/>
        <v>110</v>
      </c>
      <c r="P345" s="153"/>
      <c r="Q345" s="153"/>
      <c r="R345" s="153"/>
      <c r="S345" s="143"/>
      <c r="T345" s="143"/>
      <c r="U345" s="143"/>
    </row>
    <row r="346" spans="1:21" x14ac:dyDescent="0.3">
      <c r="A346" s="141">
        <v>8</v>
      </c>
      <c r="B346" s="141">
        <v>8</v>
      </c>
      <c r="C346" s="146">
        <v>808</v>
      </c>
      <c r="D346" s="141" t="s">
        <v>7</v>
      </c>
      <c r="E346" s="141">
        <v>2024</v>
      </c>
      <c r="F346" s="151"/>
      <c r="G346" s="157">
        <f t="shared" si="14"/>
        <v>188</v>
      </c>
      <c r="H346" s="143"/>
      <c r="I346" s="200">
        <v>188</v>
      </c>
      <c r="J346" s="200"/>
      <c r="K346" s="200"/>
      <c r="L346" s="200">
        <v>72</v>
      </c>
      <c r="M346" s="149"/>
      <c r="N346" s="149"/>
      <c r="O346" s="231">
        <f t="shared" si="15"/>
        <v>72</v>
      </c>
      <c r="P346" s="153"/>
      <c r="Q346" s="153"/>
      <c r="R346" s="153"/>
      <c r="S346" s="143"/>
      <c r="T346" s="143"/>
      <c r="U346" s="143"/>
    </row>
    <row r="347" spans="1:21" x14ac:dyDescent="0.3">
      <c r="A347" s="141">
        <v>8</v>
      </c>
      <c r="B347" s="141">
        <v>9</v>
      </c>
      <c r="C347" s="146">
        <v>809</v>
      </c>
      <c r="D347" s="141" t="s">
        <v>7</v>
      </c>
      <c r="E347" s="141">
        <v>2024</v>
      </c>
      <c r="F347" s="151"/>
      <c r="G347" s="157">
        <f t="shared" si="14"/>
        <v>127</v>
      </c>
      <c r="H347" s="143"/>
      <c r="I347" s="200">
        <v>127</v>
      </c>
      <c r="J347" s="200"/>
      <c r="K347" s="200"/>
      <c r="L347" s="200">
        <v>49</v>
      </c>
      <c r="M347" s="149"/>
      <c r="N347" s="149"/>
      <c r="O347" s="231">
        <f t="shared" si="15"/>
        <v>49</v>
      </c>
      <c r="P347" s="153"/>
      <c r="Q347" s="153"/>
      <c r="R347" s="153"/>
      <c r="S347" s="143"/>
      <c r="T347" s="143"/>
      <c r="U347" s="143"/>
    </row>
    <row r="348" spans="1:21" x14ac:dyDescent="0.3">
      <c r="A348" s="141">
        <v>8</v>
      </c>
      <c r="B348" s="141">
        <v>10</v>
      </c>
      <c r="C348" s="146">
        <v>810</v>
      </c>
      <c r="D348" s="141" t="s">
        <v>7</v>
      </c>
      <c r="E348" s="141">
        <v>2024</v>
      </c>
      <c r="F348" s="151"/>
      <c r="G348" s="157">
        <f t="shared" si="14"/>
        <v>103</v>
      </c>
      <c r="H348" s="143"/>
      <c r="I348" s="200">
        <v>103</v>
      </c>
      <c r="J348" s="200"/>
      <c r="K348" s="200"/>
      <c r="L348" s="200">
        <v>39</v>
      </c>
      <c r="M348" s="149"/>
      <c r="N348" s="149"/>
      <c r="O348" s="231">
        <f t="shared" si="15"/>
        <v>39</v>
      </c>
      <c r="P348" s="153"/>
      <c r="Q348" s="153"/>
      <c r="R348" s="153"/>
      <c r="S348" s="143"/>
      <c r="T348" s="143"/>
      <c r="U348" s="143"/>
    </row>
    <row r="349" spans="1:21" x14ac:dyDescent="0.3">
      <c r="A349" s="141">
        <v>8</v>
      </c>
      <c r="B349" s="141">
        <v>11</v>
      </c>
      <c r="C349" s="146">
        <v>811</v>
      </c>
      <c r="D349" s="141" t="s">
        <v>7</v>
      </c>
      <c r="E349" s="141">
        <v>2024</v>
      </c>
      <c r="F349" s="151"/>
      <c r="G349" s="157">
        <f t="shared" si="14"/>
        <v>121</v>
      </c>
      <c r="H349" s="143"/>
      <c r="I349" s="200">
        <v>121</v>
      </c>
      <c r="J349" s="200"/>
      <c r="K349" s="200"/>
      <c r="L349" s="200">
        <v>47</v>
      </c>
      <c r="M349" s="149"/>
      <c r="N349" s="149"/>
      <c r="O349" s="231">
        <f t="shared" si="15"/>
        <v>47</v>
      </c>
      <c r="P349" s="153"/>
      <c r="Q349" s="153"/>
      <c r="R349" s="153"/>
      <c r="S349" s="143"/>
      <c r="T349" s="143"/>
      <c r="U349" s="143"/>
    </row>
    <row r="350" spans="1:21" x14ac:dyDescent="0.3">
      <c r="A350" s="141">
        <v>8</v>
      </c>
      <c r="B350" s="141">
        <v>12</v>
      </c>
      <c r="C350" s="146">
        <v>812</v>
      </c>
      <c r="D350" s="141" t="s">
        <v>7</v>
      </c>
      <c r="E350" s="141">
        <v>2024</v>
      </c>
      <c r="F350" s="151"/>
      <c r="G350" s="157">
        <f t="shared" si="14"/>
        <v>51</v>
      </c>
      <c r="H350" s="143"/>
      <c r="I350" s="200">
        <v>51</v>
      </c>
      <c r="J350" s="200"/>
      <c r="K350" s="200"/>
      <c r="L350" s="200">
        <v>19</v>
      </c>
      <c r="M350" s="149"/>
      <c r="N350" s="149"/>
      <c r="O350" s="231">
        <f t="shared" si="15"/>
        <v>19</v>
      </c>
      <c r="P350" s="153"/>
      <c r="Q350" s="153"/>
      <c r="R350" s="153"/>
      <c r="S350" s="143"/>
      <c r="T350" s="143"/>
      <c r="U350" s="143"/>
    </row>
    <row r="351" spans="1:21" x14ac:dyDescent="0.3">
      <c r="A351" s="141">
        <v>8</v>
      </c>
      <c r="B351" s="141">
        <v>13</v>
      </c>
      <c r="C351" s="146">
        <v>813</v>
      </c>
      <c r="D351" s="141" t="s">
        <v>7</v>
      </c>
      <c r="E351" s="141">
        <v>2024</v>
      </c>
      <c r="F351" s="151"/>
      <c r="G351" s="157">
        <f t="shared" si="14"/>
        <v>74</v>
      </c>
      <c r="H351" s="143"/>
      <c r="I351" s="200">
        <v>74</v>
      </c>
      <c r="J351" s="200"/>
      <c r="K351" s="200"/>
      <c r="L351" s="200">
        <v>28</v>
      </c>
      <c r="M351" s="149"/>
      <c r="N351" s="149"/>
      <c r="O351" s="231">
        <f t="shared" si="15"/>
        <v>28</v>
      </c>
      <c r="P351" s="153"/>
      <c r="Q351" s="153"/>
      <c r="R351" s="153"/>
      <c r="S351" s="143"/>
      <c r="T351" s="143"/>
      <c r="U351" s="143"/>
    </row>
    <row r="352" spans="1:21" x14ac:dyDescent="0.3">
      <c r="A352" s="141">
        <v>8</v>
      </c>
      <c r="B352" s="141">
        <v>14</v>
      </c>
      <c r="C352" s="146">
        <v>814</v>
      </c>
      <c r="D352" s="141" t="s">
        <v>7</v>
      </c>
      <c r="E352" s="141">
        <v>2024</v>
      </c>
      <c r="F352" s="151"/>
      <c r="G352" s="157">
        <f t="shared" si="14"/>
        <v>69</v>
      </c>
      <c r="H352" s="143"/>
      <c r="I352" s="200">
        <v>69</v>
      </c>
      <c r="J352" s="200"/>
      <c r="K352" s="200"/>
      <c r="L352" s="200">
        <v>27</v>
      </c>
      <c r="M352" s="149"/>
      <c r="N352" s="149"/>
      <c r="O352" s="231">
        <f t="shared" si="15"/>
        <v>27</v>
      </c>
      <c r="P352" s="153"/>
      <c r="Q352" s="153"/>
      <c r="R352" s="153"/>
      <c r="S352" s="143"/>
      <c r="T352" s="143"/>
      <c r="U352" s="143"/>
    </row>
    <row r="353" spans="1:21" x14ac:dyDescent="0.3">
      <c r="A353" s="141">
        <v>8</v>
      </c>
      <c r="B353" s="141">
        <v>15</v>
      </c>
      <c r="C353" s="146">
        <v>815</v>
      </c>
      <c r="D353" s="141" t="s">
        <v>7</v>
      </c>
      <c r="E353" s="141">
        <v>2024</v>
      </c>
      <c r="F353" s="151"/>
      <c r="G353" s="157">
        <f t="shared" si="14"/>
        <v>61</v>
      </c>
      <c r="H353" s="143"/>
      <c r="I353" s="200">
        <v>61</v>
      </c>
      <c r="J353" s="200"/>
      <c r="K353" s="200"/>
      <c r="L353" s="200">
        <v>24</v>
      </c>
      <c r="M353" s="149"/>
      <c r="N353" s="149"/>
      <c r="O353" s="231">
        <f t="shared" si="15"/>
        <v>24</v>
      </c>
      <c r="P353" s="153"/>
      <c r="Q353" s="153"/>
      <c r="R353" s="153"/>
      <c r="S353" s="143"/>
      <c r="T353" s="143"/>
      <c r="U353" s="143"/>
    </row>
    <row r="354" spans="1:21" x14ac:dyDescent="0.3">
      <c r="A354" s="141">
        <v>8</v>
      </c>
      <c r="B354" s="141">
        <v>16</v>
      </c>
      <c r="C354" s="146">
        <v>816</v>
      </c>
      <c r="D354" s="141" t="s">
        <v>7</v>
      </c>
      <c r="E354" s="141">
        <v>2024</v>
      </c>
      <c r="F354" s="151"/>
      <c r="G354" s="157">
        <f t="shared" si="14"/>
        <v>69</v>
      </c>
      <c r="H354" s="143"/>
      <c r="I354" s="200">
        <v>69</v>
      </c>
      <c r="J354" s="200"/>
      <c r="K354" s="200"/>
      <c r="L354" s="200">
        <v>26</v>
      </c>
      <c r="M354" s="149"/>
      <c r="N354" s="149"/>
      <c r="O354" s="231">
        <f t="shared" si="15"/>
        <v>26</v>
      </c>
      <c r="P354" s="153"/>
      <c r="Q354" s="153"/>
      <c r="R354" s="153"/>
      <c r="S354" s="143"/>
      <c r="T354" s="143"/>
      <c r="U354" s="143"/>
    </row>
    <row r="355" spans="1:21" x14ac:dyDescent="0.3">
      <c r="A355" s="141">
        <v>8</v>
      </c>
      <c r="B355" s="141">
        <v>17</v>
      </c>
      <c r="C355" s="146">
        <v>817</v>
      </c>
      <c r="D355" s="141" t="s">
        <v>7</v>
      </c>
      <c r="E355" s="141">
        <v>2024</v>
      </c>
      <c r="F355" s="151"/>
      <c r="G355" s="157">
        <f t="shared" si="14"/>
        <v>33</v>
      </c>
      <c r="H355" s="143"/>
      <c r="I355" s="200">
        <v>33</v>
      </c>
      <c r="J355" s="200"/>
      <c r="K355" s="200"/>
      <c r="L355" s="200">
        <v>13</v>
      </c>
      <c r="M355" s="149"/>
      <c r="N355" s="149"/>
      <c r="O355" s="231">
        <f t="shared" si="15"/>
        <v>13</v>
      </c>
      <c r="P355" s="153"/>
      <c r="Q355" s="153"/>
      <c r="R355" s="153"/>
      <c r="S355" s="143"/>
      <c r="T355" s="143"/>
      <c r="U355" s="143"/>
    </row>
    <row r="356" spans="1:21" x14ac:dyDescent="0.3">
      <c r="A356" s="141">
        <v>8</v>
      </c>
      <c r="B356" s="141">
        <v>18</v>
      </c>
      <c r="C356" s="146">
        <v>818</v>
      </c>
      <c r="D356" s="141" t="s">
        <v>7</v>
      </c>
      <c r="E356" s="141">
        <v>2024</v>
      </c>
      <c r="F356" s="151"/>
      <c r="G356" s="157">
        <f t="shared" si="14"/>
        <v>58</v>
      </c>
      <c r="H356" s="143"/>
      <c r="I356" s="200">
        <v>58</v>
      </c>
      <c r="J356" s="200"/>
      <c r="K356" s="200"/>
      <c r="L356" s="200">
        <v>22</v>
      </c>
      <c r="M356" s="149"/>
      <c r="N356" s="149"/>
      <c r="O356" s="231">
        <f t="shared" si="15"/>
        <v>22</v>
      </c>
      <c r="P356" s="153"/>
      <c r="Q356" s="153"/>
      <c r="R356" s="153"/>
      <c r="S356" s="143"/>
      <c r="T356" s="143"/>
      <c r="U356" s="143"/>
    </row>
    <row r="357" spans="1:21" x14ac:dyDescent="0.3">
      <c r="A357" s="141">
        <v>8</v>
      </c>
      <c r="B357" s="141">
        <v>19</v>
      </c>
      <c r="C357" s="146">
        <v>819</v>
      </c>
      <c r="D357" s="141" t="s">
        <v>7</v>
      </c>
      <c r="E357" s="141">
        <v>2024</v>
      </c>
      <c r="F357" s="151"/>
      <c r="G357" s="157">
        <f t="shared" si="14"/>
        <v>441</v>
      </c>
      <c r="H357" s="143"/>
      <c r="I357" s="200">
        <v>441</v>
      </c>
      <c r="J357" s="200"/>
      <c r="K357" s="200"/>
      <c r="L357" s="200">
        <v>169</v>
      </c>
      <c r="M357" s="149"/>
      <c r="N357" s="149"/>
      <c r="O357" s="231">
        <f t="shared" si="15"/>
        <v>169</v>
      </c>
      <c r="P357" s="153"/>
      <c r="Q357" s="153"/>
      <c r="R357" s="153"/>
      <c r="S357" s="143"/>
      <c r="T357" s="143"/>
      <c r="U357" s="143"/>
    </row>
    <row r="358" spans="1:21" x14ac:dyDescent="0.3">
      <c r="A358" s="141">
        <v>8</v>
      </c>
      <c r="B358" s="141">
        <v>20</v>
      </c>
      <c r="C358" s="146">
        <v>820</v>
      </c>
      <c r="D358" s="141" t="s">
        <v>7</v>
      </c>
      <c r="E358" s="141">
        <v>2024</v>
      </c>
      <c r="F358" s="151"/>
      <c r="G358" s="157">
        <f t="shared" si="14"/>
        <v>469</v>
      </c>
      <c r="H358" s="143"/>
      <c r="I358" s="200">
        <v>469</v>
      </c>
      <c r="J358" s="200"/>
      <c r="K358" s="200"/>
      <c r="L358" s="200">
        <v>181</v>
      </c>
      <c r="M358" s="149"/>
      <c r="N358" s="149"/>
      <c r="O358" s="231">
        <f t="shared" si="15"/>
        <v>181</v>
      </c>
      <c r="P358" s="153"/>
      <c r="Q358" s="153"/>
      <c r="R358" s="153"/>
      <c r="S358" s="143"/>
      <c r="T358" s="143"/>
      <c r="U358" s="143"/>
    </row>
    <row r="359" spans="1:21" x14ac:dyDescent="0.3">
      <c r="A359" s="141">
        <v>8</v>
      </c>
      <c r="B359" s="141">
        <v>21</v>
      </c>
      <c r="C359" s="146">
        <v>821</v>
      </c>
      <c r="D359" s="141" t="s">
        <v>7</v>
      </c>
      <c r="E359" s="141">
        <v>2024</v>
      </c>
      <c r="F359" s="151"/>
      <c r="G359" s="157">
        <f t="shared" si="14"/>
        <v>246</v>
      </c>
      <c r="H359" s="143"/>
      <c r="I359" s="200">
        <v>246</v>
      </c>
      <c r="J359" s="200"/>
      <c r="K359" s="200"/>
      <c r="L359" s="200">
        <v>94</v>
      </c>
      <c r="M359" s="149"/>
      <c r="N359" s="149"/>
      <c r="O359" s="231">
        <f t="shared" si="15"/>
        <v>94</v>
      </c>
      <c r="P359" s="153"/>
      <c r="Q359" s="153"/>
      <c r="R359" s="153"/>
      <c r="S359" s="143"/>
      <c r="T359" s="143"/>
      <c r="U359" s="143"/>
    </row>
    <row r="360" spans="1:21" x14ac:dyDescent="0.3">
      <c r="A360" s="141">
        <v>8</v>
      </c>
      <c r="B360" s="141">
        <v>22</v>
      </c>
      <c r="C360" s="146">
        <v>822</v>
      </c>
      <c r="D360" s="141" t="s">
        <v>7</v>
      </c>
      <c r="E360" s="141">
        <v>2024</v>
      </c>
      <c r="F360" s="151"/>
      <c r="G360" s="157">
        <f t="shared" si="14"/>
        <v>325</v>
      </c>
      <c r="H360" s="143"/>
      <c r="I360" s="200">
        <v>325</v>
      </c>
      <c r="J360" s="200"/>
      <c r="K360" s="200"/>
      <c r="L360" s="200">
        <v>125</v>
      </c>
      <c r="M360" s="149"/>
      <c r="N360" s="149"/>
      <c r="O360" s="231">
        <f t="shared" si="15"/>
        <v>125</v>
      </c>
      <c r="P360" s="153"/>
      <c r="Q360" s="153"/>
      <c r="R360" s="153"/>
      <c r="S360" s="143"/>
      <c r="T360" s="143"/>
      <c r="U360" s="143"/>
    </row>
    <row r="361" spans="1:21" x14ac:dyDescent="0.3">
      <c r="A361" s="141">
        <v>8</v>
      </c>
      <c r="B361" s="141">
        <v>23</v>
      </c>
      <c r="C361" s="146">
        <v>823</v>
      </c>
      <c r="D361" s="141" t="s">
        <v>7</v>
      </c>
      <c r="E361" s="141">
        <v>2024</v>
      </c>
      <c r="F361" s="151"/>
      <c r="G361" s="157">
        <f t="shared" si="14"/>
        <v>162</v>
      </c>
      <c r="H361" s="143"/>
      <c r="I361" s="200">
        <v>162</v>
      </c>
      <c r="J361" s="200"/>
      <c r="K361" s="200"/>
      <c r="L361" s="200">
        <v>62</v>
      </c>
      <c r="M361" s="149"/>
      <c r="N361" s="149"/>
      <c r="O361" s="231">
        <f t="shared" si="15"/>
        <v>62</v>
      </c>
      <c r="P361" s="153"/>
      <c r="Q361" s="153"/>
      <c r="R361" s="153"/>
      <c r="S361" s="143"/>
      <c r="T361" s="143"/>
      <c r="U361" s="143"/>
    </row>
    <row r="362" spans="1:21" x14ac:dyDescent="0.3">
      <c r="A362" s="141">
        <v>8</v>
      </c>
      <c r="B362" s="141">
        <v>24</v>
      </c>
      <c r="C362" s="146">
        <v>824</v>
      </c>
      <c r="D362" s="141" t="s">
        <v>7</v>
      </c>
      <c r="E362" s="141">
        <v>2024</v>
      </c>
      <c r="F362" s="151"/>
      <c r="G362" s="157">
        <f t="shared" si="14"/>
        <v>196</v>
      </c>
      <c r="H362" s="143"/>
      <c r="I362" s="200">
        <v>196</v>
      </c>
      <c r="J362" s="200"/>
      <c r="K362" s="200"/>
      <c r="L362" s="200">
        <v>76</v>
      </c>
      <c r="M362" s="149"/>
      <c r="N362" s="149"/>
      <c r="O362" s="231">
        <f t="shared" si="15"/>
        <v>76</v>
      </c>
      <c r="P362" s="153"/>
      <c r="Q362" s="153"/>
      <c r="R362" s="153"/>
      <c r="S362" s="143"/>
      <c r="T362" s="143"/>
      <c r="U362" s="143"/>
    </row>
    <row r="363" spans="1:21" x14ac:dyDescent="0.3">
      <c r="A363" s="141">
        <v>8</v>
      </c>
      <c r="B363" s="141">
        <v>25</v>
      </c>
      <c r="C363" s="146">
        <v>825</v>
      </c>
      <c r="D363" s="141" t="s">
        <v>7</v>
      </c>
      <c r="E363" s="141">
        <v>2024</v>
      </c>
      <c r="F363" s="151"/>
      <c r="G363" s="157">
        <f t="shared" si="14"/>
        <v>178</v>
      </c>
      <c r="H363" s="143"/>
      <c r="I363" s="200">
        <v>178</v>
      </c>
      <c r="J363" s="200"/>
      <c r="K363" s="200"/>
      <c r="L363" s="200">
        <v>68</v>
      </c>
      <c r="M363" s="149"/>
      <c r="N363" s="149"/>
      <c r="O363" s="231">
        <f t="shared" si="15"/>
        <v>68</v>
      </c>
      <c r="P363" s="153"/>
      <c r="Q363" s="153"/>
      <c r="R363" s="153"/>
      <c r="S363" s="143"/>
      <c r="T363" s="143"/>
      <c r="U363" s="143"/>
    </row>
    <row r="364" spans="1:21" x14ac:dyDescent="0.3">
      <c r="A364" s="141">
        <v>8</v>
      </c>
      <c r="B364" s="141">
        <v>26</v>
      </c>
      <c r="C364" s="146">
        <v>826</v>
      </c>
      <c r="D364" s="141" t="s">
        <v>7</v>
      </c>
      <c r="E364" s="141">
        <v>2024</v>
      </c>
      <c r="F364" s="151"/>
      <c r="G364" s="157">
        <f t="shared" si="14"/>
        <v>123</v>
      </c>
      <c r="H364" s="143"/>
      <c r="I364" s="200">
        <v>123</v>
      </c>
      <c r="J364" s="200"/>
      <c r="K364" s="200"/>
      <c r="L364" s="200">
        <v>48</v>
      </c>
      <c r="M364" s="149"/>
      <c r="N364" s="149"/>
      <c r="O364" s="231">
        <f t="shared" si="15"/>
        <v>48</v>
      </c>
      <c r="P364" s="153"/>
      <c r="Q364" s="153"/>
      <c r="R364" s="153"/>
      <c r="S364" s="143"/>
      <c r="T364" s="143"/>
      <c r="U364" s="143"/>
    </row>
    <row r="365" spans="1:21" x14ac:dyDescent="0.3">
      <c r="A365" s="141">
        <v>8</v>
      </c>
      <c r="B365" s="141">
        <v>27</v>
      </c>
      <c r="C365" s="146">
        <v>827</v>
      </c>
      <c r="D365" s="141" t="s">
        <v>7</v>
      </c>
      <c r="E365" s="141">
        <v>2024</v>
      </c>
      <c r="F365" s="151"/>
      <c r="G365" s="157">
        <f t="shared" si="14"/>
        <v>91</v>
      </c>
      <c r="H365" s="143"/>
      <c r="I365" s="200">
        <v>91</v>
      </c>
      <c r="J365" s="200"/>
      <c r="K365" s="200"/>
      <c r="L365" s="200">
        <v>35</v>
      </c>
      <c r="M365" s="149"/>
      <c r="N365" s="149"/>
      <c r="O365" s="231">
        <f t="shared" si="15"/>
        <v>35</v>
      </c>
      <c r="P365" s="153"/>
      <c r="Q365" s="153"/>
      <c r="R365" s="153"/>
      <c r="S365" s="143"/>
      <c r="T365" s="143"/>
      <c r="U365" s="143"/>
    </row>
    <row r="366" spans="1:21" x14ac:dyDescent="0.3">
      <c r="A366" s="141">
        <v>8</v>
      </c>
      <c r="B366" s="141">
        <v>28</v>
      </c>
      <c r="C366" s="146">
        <v>828</v>
      </c>
      <c r="D366" s="141" t="s">
        <v>7</v>
      </c>
      <c r="E366" s="141">
        <v>2024</v>
      </c>
      <c r="F366" s="151"/>
      <c r="G366" s="157">
        <f t="shared" si="14"/>
        <v>144</v>
      </c>
      <c r="H366" s="143"/>
      <c r="I366" s="200">
        <v>144</v>
      </c>
      <c r="J366" s="200"/>
      <c r="K366" s="200"/>
      <c r="L366" s="200">
        <v>55</v>
      </c>
      <c r="M366" s="149"/>
      <c r="N366" s="149"/>
      <c r="O366" s="231">
        <f t="shared" si="15"/>
        <v>55</v>
      </c>
      <c r="P366" s="153"/>
      <c r="Q366" s="153"/>
      <c r="R366" s="153"/>
      <c r="S366" s="143"/>
      <c r="T366" s="143"/>
      <c r="U366" s="143"/>
    </row>
    <row r="367" spans="1:21" x14ac:dyDescent="0.3">
      <c r="A367" s="141">
        <v>8</v>
      </c>
      <c r="B367" s="141">
        <v>29</v>
      </c>
      <c r="C367" s="146">
        <v>829</v>
      </c>
      <c r="D367" s="141" t="s">
        <v>7</v>
      </c>
      <c r="E367" s="141">
        <v>2024</v>
      </c>
      <c r="F367" s="151"/>
      <c r="G367" s="157">
        <f t="shared" si="14"/>
        <v>233</v>
      </c>
      <c r="H367" s="143"/>
      <c r="I367" s="200">
        <v>233</v>
      </c>
      <c r="J367" s="200"/>
      <c r="K367" s="200"/>
      <c r="L367" s="200">
        <v>90</v>
      </c>
      <c r="M367" s="149"/>
      <c r="N367" s="149"/>
      <c r="O367" s="231">
        <f t="shared" si="15"/>
        <v>90</v>
      </c>
      <c r="P367" s="153"/>
      <c r="Q367" s="153"/>
      <c r="R367" s="153"/>
      <c r="S367" s="143"/>
      <c r="T367" s="143"/>
      <c r="U367" s="143"/>
    </row>
    <row r="368" spans="1:21" x14ac:dyDescent="0.3">
      <c r="A368" s="141">
        <v>8</v>
      </c>
      <c r="B368" s="141">
        <v>30</v>
      </c>
      <c r="C368" s="146">
        <v>830</v>
      </c>
      <c r="D368" s="141" t="s">
        <v>7</v>
      </c>
      <c r="E368" s="141">
        <v>2024</v>
      </c>
      <c r="F368" s="151"/>
      <c r="G368" s="157">
        <f t="shared" si="14"/>
        <v>422</v>
      </c>
      <c r="H368" s="143"/>
      <c r="I368" s="200">
        <v>422</v>
      </c>
      <c r="J368" s="200"/>
      <c r="K368" s="200"/>
      <c r="L368" s="200">
        <v>162</v>
      </c>
      <c r="M368" s="149"/>
      <c r="N368" s="149"/>
      <c r="O368" s="231">
        <f t="shared" si="15"/>
        <v>162</v>
      </c>
      <c r="P368" s="153"/>
      <c r="Q368" s="153"/>
      <c r="R368" s="153"/>
      <c r="S368" s="143"/>
      <c r="T368" s="143"/>
      <c r="U368" s="143"/>
    </row>
    <row r="369" spans="1:21" x14ac:dyDescent="0.3">
      <c r="A369" s="141">
        <v>8</v>
      </c>
      <c r="B369" s="141">
        <v>31</v>
      </c>
      <c r="C369" s="146">
        <v>831</v>
      </c>
      <c r="D369" s="141" t="s">
        <v>7</v>
      </c>
      <c r="E369" s="141">
        <v>2024</v>
      </c>
      <c r="F369" s="151"/>
      <c r="G369" s="157">
        <f t="shared" si="14"/>
        <v>260</v>
      </c>
      <c r="H369" s="143"/>
      <c r="I369" s="200">
        <v>260</v>
      </c>
      <c r="J369" s="200"/>
      <c r="K369" s="200"/>
      <c r="L369" s="200">
        <v>100</v>
      </c>
      <c r="M369" s="149"/>
      <c r="N369" s="149"/>
      <c r="O369" s="231">
        <f t="shared" si="15"/>
        <v>100</v>
      </c>
      <c r="P369" s="153"/>
      <c r="Q369" s="153"/>
      <c r="R369" s="153"/>
      <c r="S369" s="143"/>
      <c r="T369" s="143"/>
      <c r="U369" s="143"/>
    </row>
    <row r="370" spans="1:21" x14ac:dyDescent="0.3">
      <c r="A370" s="141">
        <v>9</v>
      </c>
      <c r="B370" s="141">
        <v>1</v>
      </c>
      <c r="C370" s="146">
        <v>901</v>
      </c>
      <c r="D370" s="141" t="s">
        <v>7</v>
      </c>
      <c r="E370" s="141">
        <v>2024</v>
      </c>
      <c r="F370" s="151"/>
      <c r="G370" s="157">
        <f t="shared" si="14"/>
        <v>292</v>
      </c>
      <c r="H370" s="143"/>
      <c r="I370" s="200">
        <v>292</v>
      </c>
      <c r="J370" s="200"/>
      <c r="K370" s="200"/>
      <c r="L370" s="200">
        <v>113</v>
      </c>
      <c r="M370" s="149"/>
      <c r="N370" s="149"/>
      <c r="O370" s="231">
        <f t="shared" si="15"/>
        <v>113</v>
      </c>
      <c r="P370" s="153"/>
      <c r="Q370" s="153"/>
      <c r="R370" s="153"/>
      <c r="S370" s="143"/>
      <c r="T370" s="143"/>
      <c r="U370" s="143"/>
    </row>
    <row r="371" spans="1:21" x14ac:dyDescent="0.3">
      <c r="A371" s="141">
        <v>9</v>
      </c>
      <c r="B371" s="141">
        <v>2</v>
      </c>
      <c r="C371" s="146">
        <v>902</v>
      </c>
      <c r="D371" s="141" t="s">
        <v>7</v>
      </c>
      <c r="E371" s="141">
        <v>2024</v>
      </c>
      <c r="F371" s="151"/>
      <c r="G371" s="157">
        <f t="shared" si="14"/>
        <v>274</v>
      </c>
      <c r="H371" s="143"/>
      <c r="I371" s="200">
        <v>274</v>
      </c>
      <c r="J371" s="200"/>
      <c r="K371" s="200"/>
      <c r="L371" s="200">
        <v>105</v>
      </c>
      <c r="M371" s="149"/>
      <c r="N371" s="149"/>
      <c r="O371" s="231">
        <f t="shared" si="15"/>
        <v>105</v>
      </c>
      <c r="P371" s="153"/>
      <c r="Q371" s="153"/>
      <c r="R371" s="153"/>
      <c r="S371" s="143"/>
      <c r="T371" s="143"/>
      <c r="U371" s="143"/>
    </row>
    <row r="372" spans="1:21" x14ac:dyDescent="0.3">
      <c r="A372" s="141">
        <v>9</v>
      </c>
      <c r="B372" s="141">
        <v>3</v>
      </c>
      <c r="C372" s="146">
        <v>903</v>
      </c>
      <c r="D372" s="141" t="s">
        <v>7</v>
      </c>
      <c r="E372" s="141">
        <v>2024</v>
      </c>
      <c r="F372" s="151"/>
      <c r="G372" s="157">
        <f t="shared" si="14"/>
        <v>164</v>
      </c>
      <c r="H372" s="143"/>
      <c r="I372" s="200">
        <v>164</v>
      </c>
      <c r="J372" s="200"/>
      <c r="K372" s="200"/>
      <c r="L372" s="200">
        <v>63</v>
      </c>
      <c r="M372" s="149"/>
      <c r="N372" s="149"/>
      <c r="O372" s="231">
        <f t="shared" si="15"/>
        <v>63</v>
      </c>
      <c r="P372" s="153"/>
      <c r="Q372" s="153"/>
      <c r="R372" s="153"/>
      <c r="S372" s="143"/>
      <c r="T372" s="143"/>
      <c r="U372" s="143"/>
    </row>
    <row r="373" spans="1:21" x14ac:dyDescent="0.3">
      <c r="A373" s="141">
        <v>9</v>
      </c>
      <c r="B373" s="141">
        <v>4</v>
      </c>
      <c r="C373" s="146">
        <v>904</v>
      </c>
      <c r="D373" s="141" t="s">
        <v>7</v>
      </c>
      <c r="E373" s="141">
        <v>2024</v>
      </c>
      <c r="F373" s="151"/>
      <c r="G373" s="157">
        <f t="shared" si="14"/>
        <v>53</v>
      </c>
      <c r="H373" s="143"/>
      <c r="I373" s="200">
        <v>53</v>
      </c>
      <c r="J373" s="200"/>
      <c r="K373" s="200"/>
      <c r="L373" s="200">
        <v>20</v>
      </c>
      <c r="M373" s="149"/>
      <c r="N373" s="149"/>
      <c r="O373" s="231">
        <f t="shared" si="15"/>
        <v>20</v>
      </c>
      <c r="P373" s="153"/>
      <c r="Q373" s="153"/>
      <c r="R373" s="153"/>
      <c r="S373" s="143"/>
      <c r="T373" s="143"/>
      <c r="U373" s="143"/>
    </row>
    <row r="374" spans="1:21" x14ac:dyDescent="0.3">
      <c r="A374" s="141">
        <v>9</v>
      </c>
      <c r="B374" s="141">
        <v>5</v>
      </c>
      <c r="C374" s="146">
        <v>905</v>
      </c>
      <c r="D374" s="141" t="s">
        <v>7</v>
      </c>
      <c r="E374" s="141">
        <v>2024</v>
      </c>
      <c r="F374" s="151"/>
      <c r="G374" s="157">
        <f t="shared" si="14"/>
        <v>36</v>
      </c>
      <c r="H374" s="143"/>
      <c r="I374" s="200">
        <v>36</v>
      </c>
      <c r="J374" s="200"/>
      <c r="K374" s="200"/>
      <c r="L374" s="200">
        <v>14</v>
      </c>
      <c r="M374" s="149"/>
      <c r="N374" s="149"/>
      <c r="O374" s="231">
        <f t="shared" si="15"/>
        <v>14</v>
      </c>
      <c r="P374" s="153"/>
      <c r="Q374" s="153"/>
      <c r="R374" s="153"/>
      <c r="S374" s="143"/>
      <c r="T374" s="143"/>
      <c r="U374" s="143"/>
    </row>
    <row r="375" spans="1:21" x14ac:dyDescent="0.3">
      <c r="A375" s="141">
        <v>9</v>
      </c>
      <c r="B375" s="141">
        <v>6</v>
      </c>
      <c r="C375" s="146">
        <v>906</v>
      </c>
      <c r="D375" s="141" t="s">
        <v>7</v>
      </c>
      <c r="E375" s="141">
        <v>2024</v>
      </c>
      <c r="F375" s="151"/>
      <c r="G375" s="157">
        <f t="shared" si="14"/>
        <v>23</v>
      </c>
      <c r="H375" s="143"/>
      <c r="I375" s="200">
        <v>23</v>
      </c>
      <c r="J375" s="200"/>
      <c r="K375" s="200"/>
      <c r="L375" s="200">
        <v>9</v>
      </c>
      <c r="M375" s="149"/>
      <c r="N375" s="149"/>
      <c r="O375" s="231">
        <f t="shared" si="15"/>
        <v>9</v>
      </c>
      <c r="P375" s="153"/>
      <c r="Q375" s="153"/>
      <c r="R375" s="153"/>
      <c r="S375" s="143"/>
      <c r="T375" s="143"/>
      <c r="U375" s="143"/>
    </row>
    <row r="376" spans="1:21" x14ac:dyDescent="0.3">
      <c r="A376" s="141">
        <v>9</v>
      </c>
      <c r="B376" s="141">
        <v>7</v>
      </c>
      <c r="C376" s="146">
        <v>907</v>
      </c>
      <c r="D376" s="141" t="s">
        <v>7</v>
      </c>
      <c r="E376" s="141">
        <v>2024</v>
      </c>
      <c r="F376" s="151"/>
      <c r="G376" s="157">
        <f t="shared" si="14"/>
        <v>44</v>
      </c>
      <c r="H376" s="143"/>
      <c r="I376" s="200">
        <v>44</v>
      </c>
      <c r="J376" s="200"/>
      <c r="K376" s="200"/>
      <c r="L376" s="200">
        <v>17</v>
      </c>
      <c r="M376" s="149"/>
      <c r="N376" s="149"/>
      <c r="O376" s="231">
        <f t="shared" si="15"/>
        <v>17</v>
      </c>
      <c r="P376" s="153"/>
      <c r="Q376" s="153"/>
      <c r="R376" s="153"/>
      <c r="S376" s="143"/>
      <c r="T376" s="143"/>
      <c r="U376" s="143"/>
    </row>
    <row r="377" spans="1:21" x14ac:dyDescent="0.3">
      <c r="A377" s="141">
        <v>9</v>
      </c>
      <c r="B377" s="141">
        <v>8</v>
      </c>
      <c r="C377" s="146">
        <v>908</v>
      </c>
      <c r="D377" s="141" t="s">
        <v>7</v>
      </c>
      <c r="E377" s="141">
        <v>2024</v>
      </c>
      <c r="F377" s="151"/>
      <c r="G377" s="157">
        <f t="shared" si="14"/>
        <v>38</v>
      </c>
      <c r="H377" s="143"/>
      <c r="I377" s="200">
        <v>38</v>
      </c>
      <c r="J377" s="200"/>
      <c r="K377" s="200"/>
      <c r="L377" s="200">
        <v>14</v>
      </c>
      <c r="M377" s="149"/>
      <c r="N377" s="149"/>
      <c r="O377" s="231">
        <f t="shared" si="15"/>
        <v>14</v>
      </c>
      <c r="P377" s="153"/>
      <c r="Q377" s="153"/>
      <c r="R377" s="153"/>
      <c r="S377" s="143"/>
      <c r="T377" s="143"/>
      <c r="U377" s="143"/>
    </row>
    <row r="378" spans="1:21" x14ac:dyDescent="0.3">
      <c r="A378" s="141">
        <v>9</v>
      </c>
      <c r="B378" s="141">
        <v>9</v>
      </c>
      <c r="C378" s="146">
        <v>909</v>
      </c>
      <c r="D378" s="141" t="s">
        <v>7</v>
      </c>
      <c r="E378" s="141">
        <v>2024</v>
      </c>
      <c r="F378" s="151"/>
      <c r="G378" s="157">
        <f t="shared" si="14"/>
        <v>30</v>
      </c>
      <c r="H378" s="143"/>
      <c r="I378" s="200">
        <v>30</v>
      </c>
      <c r="J378" s="200"/>
      <c r="K378" s="200"/>
      <c r="L378" s="200">
        <v>12</v>
      </c>
      <c r="M378" s="149"/>
      <c r="N378" s="149"/>
      <c r="O378" s="231">
        <f t="shared" si="15"/>
        <v>12</v>
      </c>
      <c r="P378" s="153"/>
      <c r="Q378" s="153"/>
      <c r="R378" s="153"/>
      <c r="S378" s="143"/>
      <c r="T378" s="143"/>
      <c r="U378" s="143"/>
    </row>
    <row r="379" spans="1:21" x14ac:dyDescent="0.3">
      <c r="A379" s="141">
        <v>9</v>
      </c>
      <c r="B379" s="141">
        <v>10</v>
      </c>
      <c r="C379" s="146">
        <v>910</v>
      </c>
      <c r="D379" s="141" t="s">
        <v>7</v>
      </c>
      <c r="E379" s="141">
        <v>2024</v>
      </c>
      <c r="F379" s="151"/>
      <c r="G379" s="157">
        <f t="shared" si="14"/>
        <v>24</v>
      </c>
      <c r="H379" s="143"/>
      <c r="I379" s="200">
        <v>24</v>
      </c>
      <c r="J379" s="200"/>
      <c r="K379" s="200"/>
      <c r="L379" s="200">
        <v>9</v>
      </c>
      <c r="M379" s="149"/>
      <c r="N379" s="149"/>
      <c r="O379" s="231">
        <f t="shared" si="15"/>
        <v>9</v>
      </c>
      <c r="P379" s="153"/>
      <c r="Q379" s="153"/>
      <c r="R379" s="153"/>
      <c r="S379" s="143"/>
      <c r="T379" s="143"/>
      <c r="U379" s="143"/>
    </row>
    <row r="380" spans="1:21" x14ac:dyDescent="0.3">
      <c r="A380" s="141">
        <v>9</v>
      </c>
      <c r="B380" s="141">
        <v>11</v>
      </c>
      <c r="C380" s="146">
        <v>911</v>
      </c>
      <c r="D380" s="141" t="s">
        <v>7</v>
      </c>
      <c r="E380" s="141">
        <v>2024</v>
      </c>
      <c r="F380" s="151"/>
      <c r="G380" s="157">
        <f t="shared" si="14"/>
        <v>17</v>
      </c>
      <c r="H380" s="143"/>
      <c r="I380" s="200">
        <v>17</v>
      </c>
      <c r="J380" s="200"/>
      <c r="K380" s="200"/>
      <c r="L380" s="200">
        <v>6</v>
      </c>
      <c r="M380" s="149"/>
      <c r="N380" s="149"/>
      <c r="O380" s="231">
        <f t="shared" si="15"/>
        <v>6</v>
      </c>
      <c r="P380" s="153"/>
      <c r="Q380" s="153"/>
      <c r="R380" s="153"/>
      <c r="S380" s="143"/>
      <c r="T380" s="143"/>
      <c r="U380" s="143"/>
    </row>
    <row r="381" spans="1:21" x14ac:dyDescent="0.3">
      <c r="A381" s="141">
        <v>9</v>
      </c>
      <c r="B381" s="141">
        <v>12</v>
      </c>
      <c r="C381" s="146">
        <v>912</v>
      </c>
      <c r="D381" s="141" t="s">
        <v>7</v>
      </c>
      <c r="E381" s="141">
        <v>2024</v>
      </c>
      <c r="F381" s="151"/>
      <c r="G381" s="157">
        <f t="shared" si="14"/>
        <v>19</v>
      </c>
      <c r="H381" s="143"/>
      <c r="I381" s="200">
        <v>19</v>
      </c>
      <c r="J381" s="200"/>
      <c r="K381" s="200"/>
      <c r="L381" s="200">
        <v>8</v>
      </c>
      <c r="M381" s="149"/>
      <c r="N381" s="149"/>
      <c r="O381" s="231">
        <f t="shared" si="15"/>
        <v>8</v>
      </c>
      <c r="P381" s="153"/>
      <c r="Q381" s="153"/>
      <c r="R381" s="153"/>
      <c r="S381" s="143"/>
      <c r="T381" s="143"/>
      <c r="U381" s="143"/>
    </row>
    <row r="382" spans="1:21" x14ac:dyDescent="0.3">
      <c r="A382" s="141">
        <v>9</v>
      </c>
      <c r="B382" s="141">
        <v>13</v>
      </c>
      <c r="C382" s="146">
        <v>913</v>
      </c>
      <c r="D382" s="141" t="s">
        <v>7</v>
      </c>
      <c r="E382" s="141">
        <v>2024</v>
      </c>
      <c r="F382" s="151"/>
      <c r="G382" s="157">
        <f t="shared" si="14"/>
        <v>35</v>
      </c>
      <c r="H382" s="143"/>
      <c r="I382" s="200">
        <v>35</v>
      </c>
      <c r="J382" s="200"/>
      <c r="K382" s="200"/>
      <c r="L382" s="200">
        <v>13</v>
      </c>
      <c r="M382" s="149"/>
      <c r="N382" s="149"/>
      <c r="O382" s="231">
        <f t="shared" si="15"/>
        <v>13</v>
      </c>
      <c r="P382" s="153"/>
      <c r="Q382" s="153"/>
      <c r="R382" s="153"/>
      <c r="S382" s="143"/>
      <c r="T382" s="143"/>
      <c r="U382" s="143"/>
    </row>
    <row r="383" spans="1:21" x14ac:dyDescent="0.3">
      <c r="A383" s="141">
        <v>9</v>
      </c>
      <c r="B383" s="141">
        <v>14</v>
      </c>
      <c r="C383" s="146">
        <v>914</v>
      </c>
      <c r="D383" s="141" t="s">
        <v>7</v>
      </c>
      <c r="E383" s="141">
        <v>2024</v>
      </c>
      <c r="F383" s="151"/>
      <c r="G383" s="157">
        <f t="shared" si="14"/>
        <v>44</v>
      </c>
      <c r="H383" s="143"/>
      <c r="I383" s="200">
        <v>44</v>
      </c>
      <c r="J383" s="200"/>
      <c r="K383" s="200"/>
      <c r="L383" s="200">
        <v>17</v>
      </c>
      <c r="M383" s="149"/>
      <c r="N383" s="149"/>
      <c r="O383" s="231">
        <f t="shared" si="15"/>
        <v>17</v>
      </c>
      <c r="P383" s="153"/>
      <c r="Q383" s="153"/>
      <c r="R383" s="153"/>
      <c r="S383" s="143"/>
      <c r="T383" s="143"/>
      <c r="U383" s="143"/>
    </row>
    <row r="384" spans="1:21" x14ac:dyDescent="0.3">
      <c r="A384" s="141">
        <v>9</v>
      </c>
      <c r="B384" s="141">
        <v>15</v>
      </c>
      <c r="C384" s="146">
        <v>915</v>
      </c>
      <c r="D384" s="141" t="s">
        <v>7</v>
      </c>
      <c r="E384" s="141">
        <v>2024</v>
      </c>
      <c r="F384" s="151"/>
      <c r="G384" s="157">
        <f t="shared" si="14"/>
        <v>53</v>
      </c>
      <c r="H384" s="143"/>
      <c r="I384" s="200">
        <v>53</v>
      </c>
      <c r="J384" s="200"/>
      <c r="K384" s="200"/>
      <c r="L384" s="200">
        <v>20</v>
      </c>
      <c r="M384" s="149"/>
      <c r="N384" s="149"/>
      <c r="O384" s="231">
        <f t="shared" si="15"/>
        <v>20</v>
      </c>
      <c r="P384" s="153"/>
      <c r="Q384" s="153"/>
      <c r="R384" s="153"/>
      <c r="S384" s="143"/>
      <c r="T384" s="143"/>
      <c r="U384" s="143"/>
    </row>
    <row r="385" spans="1:21" x14ac:dyDescent="0.3">
      <c r="A385" s="141">
        <v>9</v>
      </c>
      <c r="B385" s="141">
        <v>16</v>
      </c>
      <c r="C385" s="146">
        <v>916</v>
      </c>
      <c r="D385" s="141" t="s">
        <v>7</v>
      </c>
      <c r="E385" s="141">
        <v>2024</v>
      </c>
      <c r="F385" s="151"/>
      <c r="G385" s="157">
        <f t="shared" si="14"/>
        <v>12</v>
      </c>
      <c r="H385" s="143"/>
      <c r="I385" s="200">
        <v>12</v>
      </c>
      <c r="J385" s="200"/>
      <c r="K385" s="200"/>
      <c r="L385" s="200">
        <v>5</v>
      </c>
      <c r="M385" s="149"/>
      <c r="N385" s="149"/>
      <c r="O385" s="231">
        <f t="shared" si="15"/>
        <v>5</v>
      </c>
      <c r="P385" s="153"/>
      <c r="Q385" s="153"/>
      <c r="R385" s="153"/>
      <c r="S385" s="143"/>
      <c r="T385" s="143"/>
      <c r="U385" s="143"/>
    </row>
    <row r="386" spans="1:21" x14ac:dyDescent="0.3">
      <c r="A386" s="141">
        <v>9</v>
      </c>
      <c r="B386" s="141">
        <v>17</v>
      </c>
      <c r="C386" s="146">
        <v>917</v>
      </c>
      <c r="D386" s="141" t="s">
        <v>7</v>
      </c>
      <c r="E386" s="141">
        <v>2024</v>
      </c>
      <c r="F386" s="151"/>
      <c r="G386" s="157">
        <f t="shared" si="14"/>
        <v>21</v>
      </c>
      <c r="H386" s="143"/>
      <c r="I386" s="200">
        <v>21</v>
      </c>
      <c r="J386" s="200"/>
      <c r="K386" s="200"/>
      <c r="L386" s="200">
        <v>8</v>
      </c>
      <c r="M386" s="149"/>
      <c r="N386" s="149"/>
      <c r="O386" s="231">
        <f t="shared" si="15"/>
        <v>8</v>
      </c>
      <c r="P386" s="153"/>
      <c r="Q386" s="153"/>
      <c r="R386" s="153"/>
      <c r="S386" s="143"/>
      <c r="T386" s="143"/>
      <c r="U386" s="143"/>
    </row>
    <row r="387" spans="1:21" x14ac:dyDescent="0.3">
      <c r="A387" s="141">
        <v>9</v>
      </c>
      <c r="B387" s="141">
        <v>18</v>
      </c>
      <c r="C387" s="146">
        <v>918</v>
      </c>
      <c r="D387" s="141" t="s">
        <v>7</v>
      </c>
      <c r="E387" s="141">
        <v>2024</v>
      </c>
      <c r="F387" s="151"/>
      <c r="G387" s="157">
        <f t="shared" si="14"/>
        <v>516</v>
      </c>
      <c r="H387" s="143"/>
      <c r="I387" s="200">
        <v>516</v>
      </c>
      <c r="J387" s="200"/>
      <c r="K387" s="200"/>
      <c r="L387" s="200">
        <v>199</v>
      </c>
      <c r="M387" s="149"/>
      <c r="N387" s="149"/>
      <c r="O387" s="231">
        <f t="shared" si="15"/>
        <v>199</v>
      </c>
      <c r="P387" s="153"/>
      <c r="Q387" s="153"/>
      <c r="R387" s="153"/>
      <c r="S387" s="143"/>
      <c r="T387" s="143"/>
      <c r="U387" s="143"/>
    </row>
    <row r="388" spans="1:21" x14ac:dyDescent="0.3">
      <c r="A388" s="141">
        <v>9</v>
      </c>
      <c r="B388" s="141">
        <v>19</v>
      </c>
      <c r="C388" s="146">
        <v>919</v>
      </c>
      <c r="D388" s="141" t="s">
        <v>7</v>
      </c>
      <c r="E388" s="141">
        <v>2024</v>
      </c>
      <c r="F388" s="151"/>
      <c r="G388" s="157">
        <f t="shared" si="14"/>
        <v>352</v>
      </c>
      <c r="H388" s="143"/>
      <c r="I388" s="200">
        <v>352</v>
      </c>
      <c r="J388" s="200"/>
      <c r="K388" s="200"/>
      <c r="L388" s="200">
        <v>136</v>
      </c>
      <c r="M388" s="149"/>
      <c r="N388" s="149"/>
      <c r="O388" s="231">
        <f t="shared" si="15"/>
        <v>136</v>
      </c>
      <c r="P388" s="153"/>
      <c r="Q388" s="153"/>
      <c r="R388" s="153"/>
      <c r="S388" s="143"/>
      <c r="T388" s="143"/>
      <c r="U388" s="143"/>
    </row>
    <row r="389" spans="1:21" x14ac:dyDescent="0.3">
      <c r="A389" s="141">
        <v>9</v>
      </c>
      <c r="B389" s="141">
        <v>20</v>
      </c>
      <c r="C389" s="146">
        <v>920</v>
      </c>
      <c r="D389" s="141" t="s">
        <v>7</v>
      </c>
      <c r="E389" s="141">
        <v>2024</v>
      </c>
      <c r="F389" s="151"/>
      <c r="G389" s="157">
        <f t="shared" si="14"/>
        <v>185</v>
      </c>
      <c r="H389" s="143"/>
      <c r="I389" s="200">
        <v>185</v>
      </c>
      <c r="J389" s="200"/>
      <c r="K389" s="200"/>
      <c r="L389" s="200">
        <v>71</v>
      </c>
      <c r="M389" s="149"/>
      <c r="N389" s="149"/>
      <c r="O389" s="231">
        <f t="shared" si="15"/>
        <v>71</v>
      </c>
      <c r="P389" s="153"/>
      <c r="Q389" s="153"/>
      <c r="R389" s="153"/>
      <c r="S389" s="143"/>
      <c r="T389" s="143"/>
      <c r="U389" s="143"/>
    </row>
    <row r="390" spans="1:21" x14ac:dyDescent="0.3">
      <c r="A390" s="141">
        <v>9</v>
      </c>
      <c r="B390" s="141">
        <v>21</v>
      </c>
      <c r="C390" s="146">
        <v>921</v>
      </c>
      <c r="D390" s="141" t="s">
        <v>7</v>
      </c>
      <c r="E390" s="141">
        <v>2024</v>
      </c>
      <c r="F390" s="151"/>
      <c r="G390" s="157">
        <f t="shared" si="14"/>
        <v>84</v>
      </c>
      <c r="H390" s="143"/>
      <c r="I390" s="200">
        <v>84</v>
      </c>
      <c r="J390" s="200"/>
      <c r="K390" s="200"/>
      <c r="L390" s="200">
        <v>33</v>
      </c>
      <c r="M390" s="149"/>
      <c r="N390" s="149"/>
      <c r="O390" s="231">
        <f t="shared" si="15"/>
        <v>33</v>
      </c>
      <c r="P390" s="153"/>
      <c r="Q390" s="153"/>
      <c r="R390" s="153"/>
      <c r="S390" s="143"/>
      <c r="T390" s="143"/>
      <c r="U390" s="143"/>
    </row>
    <row r="391" spans="1:21" x14ac:dyDescent="0.3">
      <c r="A391" s="141">
        <v>9</v>
      </c>
      <c r="B391" s="141">
        <v>22</v>
      </c>
      <c r="C391" s="146">
        <v>922</v>
      </c>
      <c r="D391" s="141" t="s">
        <v>7</v>
      </c>
      <c r="E391" s="141">
        <v>2024</v>
      </c>
      <c r="F391" s="151"/>
      <c r="G391" s="157">
        <f t="shared" si="14"/>
        <v>98</v>
      </c>
      <c r="H391" s="143"/>
      <c r="I391" s="200">
        <v>98</v>
      </c>
      <c r="J391" s="200"/>
      <c r="K391" s="200"/>
      <c r="L391" s="200">
        <v>38</v>
      </c>
      <c r="M391" s="149"/>
      <c r="N391" s="149"/>
      <c r="O391" s="231">
        <f t="shared" si="15"/>
        <v>38</v>
      </c>
      <c r="P391" s="153"/>
      <c r="Q391" s="153"/>
      <c r="R391" s="153"/>
      <c r="S391" s="143"/>
      <c r="T391" s="143"/>
      <c r="U391" s="143"/>
    </row>
    <row r="392" spans="1:21" x14ac:dyDescent="0.3">
      <c r="A392" s="141">
        <v>9</v>
      </c>
      <c r="B392" s="141">
        <v>23</v>
      </c>
      <c r="C392" s="146">
        <v>923</v>
      </c>
      <c r="D392" s="141" t="s">
        <v>7</v>
      </c>
      <c r="E392" s="141">
        <v>2024</v>
      </c>
      <c r="F392" s="151"/>
      <c r="G392" s="157">
        <f t="shared" si="14"/>
        <v>53</v>
      </c>
      <c r="H392" s="143"/>
      <c r="I392" s="200">
        <v>53</v>
      </c>
      <c r="J392" s="200"/>
      <c r="K392" s="200"/>
      <c r="L392" s="200">
        <v>20</v>
      </c>
      <c r="M392" s="149"/>
      <c r="N392" s="149"/>
      <c r="O392" s="231">
        <f t="shared" si="15"/>
        <v>20</v>
      </c>
      <c r="P392" s="153"/>
      <c r="Q392" s="153"/>
      <c r="R392" s="153"/>
      <c r="S392" s="143"/>
      <c r="T392" s="143"/>
      <c r="U392" s="143"/>
    </row>
    <row r="393" spans="1:21" x14ac:dyDescent="0.3">
      <c r="A393" s="141">
        <v>9</v>
      </c>
      <c r="B393" s="141">
        <v>24</v>
      </c>
      <c r="C393" s="146">
        <v>924</v>
      </c>
      <c r="D393" s="141" t="s">
        <v>7</v>
      </c>
      <c r="E393" s="141">
        <v>2024</v>
      </c>
      <c r="F393" s="151"/>
      <c r="G393" s="157">
        <f t="shared" si="14"/>
        <v>64</v>
      </c>
      <c r="H393" s="143"/>
      <c r="I393" s="200">
        <v>64</v>
      </c>
      <c r="J393" s="200"/>
      <c r="K393" s="200"/>
      <c r="L393" s="200">
        <v>25</v>
      </c>
      <c r="M393" s="149"/>
      <c r="N393" s="149"/>
      <c r="O393" s="231">
        <f t="shared" si="15"/>
        <v>25</v>
      </c>
      <c r="P393" s="153"/>
      <c r="Q393" s="153"/>
      <c r="R393" s="153"/>
      <c r="S393" s="143"/>
      <c r="T393" s="143"/>
      <c r="U393" s="143"/>
    </row>
    <row r="394" spans="1:21" x14ac:dyDescent="0.3">
      <c r="A394" s="141">
        <v>9</v>
      </c>
      <c r="B394" s="141">
        <v>25</v>
      </c>
      <c r="C394" s="146">
        <v>925</v>
      </c>
      <c r="D394" s="141" t="s">
        <v>7</v>
      </c>
      <c r="E394" s="141">
        <v>2024</v>
      </c>
      <c r="F394" s="151"/>
      <c r="G394" s="157">
        <f t="shared" si="14"/>
        <v>71</v>
      </c>
      <c r="H394" s="143"/>
      <c r="I394" s="200">
        <v>71</v>
      </c>
      <c r="J394" s="200"/>
      <c r="K394" s="200"/>
      <c r="L394" s="200">
        <v>27</v>
      </c>
      <c r="M394" s="149"/>
      <c r="N394" s="149"/>
      <c r="O394" s="231">
        <f t="shared" si="15"/>
        <v>27</v>
      </c>
      <c r="P394" s="153"/>
      <c r="Q394" s="153"/>
      <c r="R394" s="153"/>
      <c r="S394" s="143"/>
      <c r="T394" s="143"/>
      <c r="U394" s="143"/>
    </row>
    <row r="395" spans="1:21" x14ac:dyDescent="0.3">
      <c r="A395" s="141">
        <v>9</v>
      </c>
      <c r="B395" s="141">
        <v>26</v>
      </c>
      <c r="C395" s="146">
        <v>926</v>
      </c>
      <c r="D395" s="141" t="s">
        <v>7</v>
      </c>
      <c r="E395" s="141">
        <v>2024</v>
      </c>
      <c r="F395" s="151"/>
      <c r="G395" s="157">
        <f t="shared" si="14"/>
        <v>74</v>
      </c>
      <c r="H395" s="143"/>
      <c r="I395" s="200">
        <v>74</v>
      </c>
      <c r="J395" s="200"/>
      <c r="K395" s="200"/>
      <c r="L395" s="200">
        <v>28</v>
      </c>
      <c r="M395" s="149"/>
      <c r="N395" s="149"/>
      <c r="O395" s="231">
        <f t="shared" si="15"/>
        <v>28</v>
      </c>
      <c r="P395" s="153"/>
      <c r="Q395" s="153"/>
      <c r="R395" s="153"/>
      <c r="S395" s="143"/>
      <c r="T395" s="143"/>
      <c r="U395" s="143"/>
    </row>
    <row r="396" spans="1:21" x14ac:dyDescent="0.3">
      <c r="A396" s="141">
        <v>9</v>
      </c>
      <c r="B396" s="141">
        <v>27</v>
      </c>
      <c r="C396" s="146">
        <v>927</v>
      </c>
      <c r="D396" s="141" t="s">
        <v>7</v>
      </c>
      <c r="E396" s="141">
        <v>2024</v>
      </c>
      <c r="F396" s="151"/>
      <c r="G396" s="157">
        <f t="shared" si="14"/>
        <v>52</v>
      </c>
      <c r="H396" s="143"/>
      <c r="I396" s="200">
        <v>52</v>
      </c>
      <c r="J396" s="200"/>
      <c r="K396" s="200"/>
      <c r="L396" s="200">
        <v>20</v>
      </c>
      <c r="M396" s="149"/>
      <c r="N396" s="149"/>
      <c r="O396" s="231">
        <f t="shared" si="15"/>
        <v>20</v>
      </c>
      <c r="P396" s="153"/>
      <c r="Q396" s="153"/>
      <c r="R396" s="153"/>
      <c r="S396" s="143"/>
      <c r="T396" s="143"/>
      <c r="U396" s="143"/>
    </row>
    <row r="397" spans="1:21" x14ac:dyDescent="0.3">
      <c r="A397" s="141">
        <v>9</v>
      </c>
      <c r="B397" s="141">
        <v>28</v>
      </c>
      <c r="C397" s="146">
        <v>928</v>
      </c>
      <c r="D397" s="141" t="s">
        <v>7</v>
      </c>
      <c r="E397" s="141">
        <v>2024</v>
      </c>
      <c r="F397" s="151"/>
      <c r="G397" s="157">
        <f t="shared" si="14"/>
        <v>79</v>
      </c>
      <c r="H397" s="143"/>
      <c r="I397" s="200">
        <v>79</v>
      </c>
      <c r="J397" s="200"/>
      <c r="K397" s="200"/>
      <c r="L397" s="200">
        <v>31</v>
      </c>
      <c r="M397" s="149"/>
      <c r="N397" s="149"/>
      <c r="O397" s="231">
        <f t="shared" si="15"/>
        <v>31</v>
      </c>
      <c r="P397" s="153"/>
      <c r="Q397" s="153"/>
      <c r="R397" s="153"/>
      <c r="S397" s="143"/>
      <c r="T397" s="143"/>
      <c r="U397" s="143"/>
    </row>
    <row r="398" spans="1:21" x14ac:dyDescent="0.3">
      <c r="A398" s="141">
        <v>9</v>
      </c>
      <c r="B398" s="141">
        <v>29</v>
      </c>
      <c r="C398" s="146">
        <v>929</v>
      </c>
      <c r="D398" s="141" t="s">
        <v>7</v>
      </c>
      <c r="E398" s="141">
        <v>2024</v>
      </c>
      <c r="F398" s="151"/>
      <c r="G398" s="157">
        <f t="shared" si="14"/>
        <v>45</v>
      </c>
      <c r="H398" s="143"/>
      <c r="I398" s="200">
        <v>45</v>
      </c>
      <c r="J398" s="200"/>
      <c r="K398" s="200"/>
      <c r="L398" s="200">
        <v>17</v>
      </c>
      <c r="M398" s="149"/>
      <c r="N398" s="149"/>
      <c r="O398" s="231">
        <f t="shared" si="15"/>
        <v>17</v>
      </c>
      <c r="P398" s="153"/>
      <c r="Q398" s="153"/>
      <c r="R398" s="153"/>
      <c r="S398" s="143"/>
      <c r="T398" s="143"/>
      <c r="U398" s="143"/>
    </row>
    <row r="399" spans="1:21" x14ac:dyDescent="0.3">
      <c r="A399" s="141">
        <v>9</v>
      </c>
      <c r="B399" s="141">
        <v>30</v>
      </c>
      <c r="C399" s="146">
        <v>930</v>
      </c>
      <c r="D399" s="141" t="s">
        <v>7</v>
      </c>
      <c r="E399" s="141">
        <v>2024</v>
      </c>
      <c r="F399" s="151"/>
      <c r="G399" s="157">
        <f t="shared" si="14"/>
        <v>44</v>
      </c>
      <c r="H399" s="143"/>
      <c r="I399" s="200">
        <v>44</v>
      </c>
      <c r="J399" s="200"/>
      <c r="K399" s="200"/>
      <c r="L399" s="200">
        <v>17</v>
      </c>
      <c r="M399" s="149"/>
      <c r="N399" s="149"/>
      <c r="O399" s="231">
        <f t="shared" si="15"/>
        <v>17</v>
      </c>
      <c r="P399" s="153"/>
      <c r="Q399" s="153"/>
      <c r="R399" s="153"/>
      <c r="S399" s="143"/>
      <c r="T399" s="143"/>
      <c r="U399" s="143"/>
    </row>
    <row r="400" spans="1:21" x14ac:dyDescent="0.3">
      <c r="A400" s="141">
        <v>10</v>
      </c>
      <c r="B400" s="141">
        <v>1</v>
      </c>
      <c r="C400" s="146">
        <v>1001</v>
      </c>
      <c r="D400" s="141" t="s">
        <v>7</v>
      </c>
      <c r="E400" s="141">
        <v>2024</v>
      </c>
      <c r="F400" s="151"/>
      <c r="G400" s="157">
        <f t="shared" si="14"/>
        <v>61</v>
      </c>
      <c r="H400" s="143"/>
      <c r="I400" s="200">
        <v>61</v>
      </c>
      <c r="J400" s="200"/>
      <c r="K400" s="200"/>
      <c r="L400" s="200">
        <v>23</v>
      </c>
      <c r="M400" s="149"/>
      <c r="N400" s="149"/>
      <c r="O400" s="231">
        <f t="shared" si="15"/>
        <v>23</v>
      </c>
      <c r="P400" s="153"/>
      <c r="Q400" s="153"/>
      <c r="R400" s="153"/>
      <c r="S400" s="143"/>
      <c r="T400" s="143"/>
      <c r="U400" s="143"/>
    </row>
    <row r="401" spans="1:21" x14ac:dyDescent="0.3">
      <c r="A401" s="141">
        <v>10</v>
      </c>
      <c r="B401" s="141">
        <v>2</v>
      </c>
      <c r="C401" s="146">
        <v>1002</v>
      </c>
      <c r="D401" s="141" t="s">
        <v>7</v>
      </c>
      <c r="E401" s="141">
        <v>2024</v>
      </c>
      <c r="F401" s="151"/>
      <c r="G401" s="157">
        <f t="shared" si="14"/>
        <v>64</v>
      </c>
      <c r="H401" s="143"/>
      <c r="I401" s="200">
        <v>64</v>
      </c>
      <c r="J401" s="200"/>
      <c r="K401" s="200"/>
      <c r="L401" s="200">
        <v>25</v>
      </c>
      <c r="M401" s="149"/>
      <c r="N401" s="149"/>
      <c r="O401" s="231">
        <f t="shared" si="15"/>
        <v>25</v>
      </c>
      <c r="P401" s="153"/>
      <c r="Q401" s="153"/>
      <c r="R401" s="153"/>
      <c r="S401" s="143"/>
      <c r="T401" s="143"/>
      <c r="U401" s="143"/>
    </row>
    <row r="402" spans="1:21" x14ac:dyDescent="0.3">
      <c r="A402" s="141">
        <v>10</v>
      </c>
      <c r="B402" s="141">
        <v>3</v>
      </c>
      <c r="C402" s="146">
        <v>1003</v>
      </c>
      <c r="D402" s="141" t="s">
        <v>7</v>
      </c>
      <c r="E402" s="141">
        <v>2024</v>
      </c>
      <c r="F402" s="151"/>
      <c r="G402" s="157">
        <f t="shared" si="14"/>
        <v>41</v>
      </c>
      <c r="H402" s="143"/>
      <c r="I402" s="200">
        <v>41</v>
      </c>
      <c r="J402" s="200"/>
      <c r="K402" s="200"/>
      <c r="L402" s="200">
        <v>16</v>
      </c>
      <c r="M402" s="149"/>
      <c r="N402" s="149"/>
      <c r="O402" s="231">
        <f t="shared" si="15"/>
        <v>16</v>
      </c>
      <c r="P402" s="153"/>
      <c r="Q402" s="153"/>
      <c r="R402" s="153"/>
      <c r="S402" s="143"/>
      <c r="T402" s="143"/>
      <c r="U402" s="143"/>
    </row>
    <row r="403" spans="1:21" x14ac:dyDescent="0.3">
      <c r="A403" s="141">
        <v>10</v>
      </c>
      <c r="B403" s="141">
        <v>4</v>
      </c>
      <c r="C403" s="146">
        <v>1004</v>
      </c>
      <c r="D403" s="141" t="s">
        <v>7</v>
      </c>
      <c r="E403" s="141">
        <v>2024</v>
      </c>
      <c r="F403" s="151"/>
      <c r="G403" s="157">
        <f t="shared" si="14"/>
        <v>51</v>
      </c>
      <c r="H403" s="143"/>
      <c r="I403" s="200">
        <v>51</v>
      </c>
      <c r="J403" s="200"/>
      <c r="K403" s="200"/>
      <c r="L403" s="200">
        <v>20</v>
      </c>
      <c r="M403" s="149"/>
      <c r="N403" s="149"/>
      <c r="O403" s="231">
        <f t="shared" si="15"/>
        <v>20</v>
      </c>
      <c r="P403" s="153"/>
      <c r="Q403" s="153"/>
      <c r="R403" s="153"/>
      <c r="S403" s="143"/>
      <c r="T403" s="143"/>
      <c r="U403" s="143"/>
    </row>
    <row r="404" spans="1:21" x14ac:dyDescent="0.3">
      <c r="A404" s="141">
        <v>10</v>
      </c>
      <c r="B404" s="141">
        <v>5</v>
      </c>
      <c r="C404" s="146">
        <v>1005</v>
      </c>
      <c r="D404" s="141" t="s">
        <v>7</v>
      </c>
      <c r="E404" s="141">
        <v>2024</v>
      </c>
      <c r="F404" s="151"/>
      <c r="G404" s="157">
        <f t="shared" si="14"/>
        <v>83</v>
      </c>
      <c r="H404" s="143"/>
      <c r="I404" s="200">
        <v>83</v>
      </c>
      <c r="J404" s="200"/>
      <c r="K404" s="200"/>
      <c r="L404" s="200">
        <v>32</v>
      </c>
      <c r="M404" s="149"/>
      <c r="N404" s="149"/>
      <c r="O404" s="231">
        <f t="shared" si="15"/>
        <v>32</v>
      </c>
      <c r="P404" s="153"/>
      <c r="Q404" s="153"/>
      <c r="R404" s="153"/>
      <c r="S404" s="143"/>
      <c r="T404" s="143"/>
      <c r="U404" s="143"/>
    </row>
    <row r="405" spans="1:21" x14ac:dyDescent="0.3">
      <c r="A405" s="141">
        <v>10</v>
      </c>
      <c r="B405" s="141">
        <v>6</v>
      </c>
      <c r="C405" s="146">
        <v>1006</v>
      </c>
      <c r="D405" s="141" t="s">
        <v>7</v>
      </c>
      <c r="E405" s="141">
        <v>2024</v>
      </c>
      <c r="F405" s="151"/>
      <c r="G405" s="157">
        <f t="shared" si="14"/>
        <v>114</v>
      </c>
      <c r="H405" s="143"/>
      <c r="I405" s="200">
        <v>114</v>
      </c>
      <c r="J405" s="200"/>
      <c r="K405" s="200"/>
      <c r="L405" s="200">
        <v>44</v>
      </c>
      <c r="M405" s="149"/>
      <c r="N405" s="149"/>
      <c r="O405" s="231">
        <f t="shared" si="15"/>
        <v>44</v>
      </c>
      <c r="P405" s="153"/>
      <c r="Q405" s="153"/>
      <c r="R405" s="153"/>
      <c r="S405" s="143"/>
      <c r="T405" s="143"/>
      <c r="U405" s="143"/>
    </row>
    <row r="406" spans="1:21" x14ac:dyDescent="0.3">
      <c r="A406" s="141">
        <v>10</v>
      </c>
      <c r="B406" s="141">
        <v>7</v>
      </c>
      <c r="C406" s="146">
        <v>1007</v>
      </c>
      <c r="D406" s="141" t="s">
        <v>7</v>
      </c>
      <c r="E406" s="141">
        <v>2024</v>
      </c>
      <c r="F406" s="151"/>
      <c r="G406" s="157">
        <f t="shared" si="14"/>
        <v>689</v>
      </c>
      <c r="H406" s="143"/>
      <c r="I406" s="200">
        <v>689</v>
      </c>
      <c r="J406" s="200"/>
      <c r="K406" s="200"/>
      <c r="L406" s="200">
        <v>265</v>
      </c>
      <c r="M406" s="149"/>
      <c r="N406" s="149"/>
      <c r="O406" s="231">
        <f t="shared" si="15"/>
        <v>265</v>
      </c>
      <c r="P406" s="153"/>
      <c r="Q406" s="153"/>
      <c r="R406" s="153"/>
      <c r="S406" s="143"/>
      <c r="T406" s="143"/>
      <c r="U406" s="143"/>
    </row>
    <row r="407" spans="1:21" x14ac:dyDescent="0.3">
      <c r="A407" s="141">
        <v>10</v>
      </c>
      <c r="B407" s="141">
        <v>8</v>
      </c>
      <c r="C407" s="146">
        <v>1008</v>
      </c>
      <c r="D407" s="141" t="s">
        <v>7</v>
      </c>
      <c r="E407" s="141">
        <v>2024</v>
      </c>
      <c r="F407" s="151"/>
      <c r="G407" s="157">
        <f t="shared" si="14"/>
        <v>661</v>
      </c>
      <c r="H407" s="143"/>
      <c r="I407" s="200">
        <v>661</v>
      </c>
      <c r="J407" s="200"/>
      <c r="K407" s="200"/>
      <c r="L407" s="200">
        <v>254</v>
      </c>
      <c r="M407" s="149"/>
      <c r="N407" s="149"/>
      <c r="O407" s="231">
        <f t="shared" si="15"/>
        <v>254</v>
      </c>
      <c r="P407" s="153"/>
      <c r="Q407" s="153"/>
      <c r="R407" s="153"/>
      <c r="S407" s="143"/>
      <c r="T407" s="143"/>
      <c r="U407" s="143"/>
    </row>
    <row r="408" spans="1:21" x14ac:dyDescent="0.3">
      <c r="A408" s="141">
        <v>10</v>
      </c>
      <c r="B408" s="141">
        <v>9</v>
      </c>
      <c r="C408" s="146">
        <v>1009</v>
      </c>
      <c r="D408" s="141" t="s">
        <v>7</v>
      </c>
      <c r="E408" s="141">
        <v>2024</v>
      </c>
      <c r="F408" s="151"/>
      <c r="G408" s="157">
        <f t="shared" ref="G408:G440" si="16">I408+K408</f>
        <v>413</v>
      </c>
      <c r="H408" s="143"/>
      <c r="I408" s="200">
        <v>413</v>
      </c>
      <c r="J408" s="200"/>
      <c r="K408" s="200"/>
      <c r="L408" s="200">
        <v>159</v>
      </c>
      <c r="M408" s="149"/>
      <c r="N408" s="149"/>
      <c r="O408" s="231">
        <f t="shared" ref="O408:O440" si="17">L408+N408</f>
        <v>159</v>
      </c>
      <c r="P408" s="153"/>
      <c r="Q408" s="153"/>
      <c r="R408" s="153"/>
      <c r="S408" s="143"/>
      <c r="T408" s="143"/>
      <c r="U408" s="143"/>
    </row>
    <row r="409" spans="1:21" x14ac:dyDescent="0.3">
      <c r="A409" s="141">
        <v>10</v>
      </c>
      <c r="B409" s="141">
        <v>10</v>
      </c>
      <c r="C409" s="146">
        <v>1010</v>
      </c>
      <c r="D409" s="141" t="s">
        <v>7</v>
      </c>
      <c r="E409" s="141">
        <v>2024</v>
      </c>
      <c r="F409" s="151"/>
      <c r="G409" s="157">
        <f t="shared" si="16"/>
        <v>201</v>
      </c>
      <c r="H409" s="143"/>
      <c r="I409" s="200">
        <v>201</v>
      </c>
      <c r="J409" s="200"/>
      <c r="K409" s="200"/>
      <c r="L409" s="200">
        <v>78</v>
      </c>
      <c r="M409" s="149"/>
      <c r="N409" s="149"/>
      <c r="O409" s="231">
        <f t="shared" si="17"/>
        <v>78</v>
      </c>
      <c r="P409" s="153"/>
      <c r="Q409" s="153"/>
      <c r="R409" s="153"/>
      <c r="S409" s="143"/>
      <c r="T409" s="143"/>
      <c r="U409" s="143"/>
    </row>
    <row r="410" spans="1:21" x14ac:dyDescent="0.3">
      <c r="A410" s="141">
        <v>10</v>
      </c>
      <c r="B410" s="141">
        <v>11</v>
      </c>
      <c r="C410" s="146">
        <v>1011</v>
      </c>
      <c r="D410" s="141" t="s">
        <v>7</v>
      </c>
      <c r="E410" s="141">
        <v>2024</v>
      </c>
      <c r="F410" s="151"/>
      <c r="G410" s="157">
        <f t="shared" si="16"/>
        <v>141</v>
      </c>
      <c r="H410" s="143"/>
      <c r="I410" s="200">
        <v>141</v>
      </c>
      <c r="J410" s="200"/>
      <c r="K410" s="200"/>
      <c r="L410" s="200">
        <v>54</v>
      </c>
      <c r="M410" s="149"/>
      <c r="N410" s="149"/>
      <c r="O410" s="231">
        <f t="shared" si="17"/>
        <v>54</v>
      </c>
      <c r="P410" s="153"/>
      <c r="Q410" s="153"/>
      <c r="R410" s="153"/>
      <c r="S410" s="143"/>
      <c r="T410" s="143"/>
      <c r="U410" s="143"/>
    </row>
    <row r="411" spans="1:21" x14ac:dyDescent="0.3">
      <c r="A411" s="141">
        <v>10</v>
      </c>
      <c r="B411" s="141">
        <v>12</v>
      </c>
      <c r="C411" s="146">
        <v>1012</v>
      </c>
      <c r="D411" s="141" t="s">
        <v>7</v>
      </c>
      <c r="E411" s="141">
        <v>2024</v>
      </c>
      <c r="F411" s="151"/>
      <c r="G411" s="157">
        <f t="shared" si="16"/>
        <v>109</v>
      </c>
      <c r="H411" s="143"/>
      <c r="I411" s="200">
        <v>109</v>
      </c>
      <c r="J411" s="200"/>
      <c r="K411" s="200"/>
      <c r="L411" s="200">
        <v>42</v>
      </c>
      <c r="M411" s="149"/>
      <c r="N411" s="149"/>
      <c r="O411" s="231">
        <f t="shared" si="17"/>
        <v>42</v>
      </c>
      <c r="P411" s="153"/>
      <c r="Q411" s="153"/>
      <c r="R411" s="153"/>
      <c r="S411" s="143"/>
      <c r="T411" s="143"/>
      <c r="U411" s="143"/>
    </row>
    <row r="412" spans="1:21" x14ac:dyDescent="0.3">
      <c r="A412" s="141">
        <v>10</v>
      </c>
      <c r="B412" s="141">
        <v>13</v>
      </c>
      <c r="C412" s="146">
        <v>1013</v>
      </c>
      <c r="D412" s="141" t="s">
        <v>7</v>
      </c>
      <c r="E412" s="141">
        <v>2024</v>
      </c>
      <c r="F412" s="151"/>
      <c r="G412" s="157">
        <f t="shared" si="16"/>
        <v>63</v>
      </c>
      <c r="H412" s="143"/>
      <c r="I412" s="200">
        <v>63</v>
      </c>
      <c r="J412" s="200"/>
      <c r="K412" s="200"/>
      <c r="L412" s="200">
        <v>24</v>
      </c>
      <c r="M412" s="149"/>
      <c r="N412" s="149"/>
      <c r="O412" s="231">
        <f t="shared" si="17"/>
        <v>24</v>
      </c>
      <c r="P412" s="153"/>
      <c r="Q412" s="153"/>
      <c r="R412" s="153"/>
      <c r="S412" s="143"/>
      <c r="T412" s="143"/>
      <c r="U412" s="143"/>
    </row>
    <row r="413" spans="1:21" x14ac:dyDescent="0.3">
      <c r="A413" s="141">
        <v>10</v>
      </c>
      <c r="B413" s="141">
        <v>14</v>
      </c>
      <c r="C413" s="146">
        <v>1014</v>
      </c>
      <c r="D413" s="141" t="s">
        <v>7</v>
      </c>
      <c r="E413" s="141">
        <v>2024</v>
      </c>
      <c r="F413" s="151"/>
      <c r="G413" s="157">
        <f t="shared" si="16"/>
        <v>134</v>
      </c>
      <c r="H413" s="143"/>
      <c r="I413" s="200">
        <v>134</v>
      </c>
      <c r="J413" s="200"/>
      <c r="K413" s="200"/>
      <c r="L413" s="200">
        <v>52</v>
      </c>
      <c r="M413" s="149"/>
      <c r="N413" s="149"/>
      <c r="O413" s="231">
        <f t="shared" si="17"/>
        <v>52</v>
      </c>
      <c r="P413" s="153"/>
      <c r="Q413" s="153"/>
      <c r="R413" s="153"/>
      <c r="S413" s="143"/>
      <c r="T413" s="143"/>
      <c r="U413" s="143"/>
    </row>
    <row r="414" spans="1:21" x14ac:dyDescent="0.3">
      <c r="A414" s="141">
        <v>10</v>
      </c>
      <c r="B414" s="141">
        <v>15</v>
      </c>
      <c r="C414" s="146">
        <v>1015</v>
      </c>
      <c r="D414" s="141" t="s">
        <v>7</v>
      </c>
      <c r="E414" s="141">
        <v>2024</v>
      </c>
      <c r="F414" s="151"/>
      <c r="G414" s="157">
        <f t="shared" si="16"/>
        <v>254</v>
      </c>
      <c r="H414" s="143"/>
      <c r="I414" s="200">
        <v>254</v>
      </c>
      <c r="J414" s="200"/>
      <c r="K414" s="200"/>
      <c r="L414" s="200">
        <v>98</v>
      </c>
      <c r="M414" s="149"/>
      <c r="N414" s="149"/>
      <c r="O414" s="231">
        <f t="shared" si="17"/>
        <v>98</v>
      </c>
      <c r="P414" s="153"/>
      <c r="Q414" s="153"/>
      <c r="R414" s="153"/>
      <c r="S414" s="143"/>
      <c r="T414" s="143"/>
      <c r="U414" s="143"/>
    </row>
    <row r="415" spans="1:21" x14ac:dyDescent="0.3">
      <c r="A415" s="141">
        <v>10</v>
      </c>
      <c r="B415" s="141">
        <v>16</v>
      </c>
      <c r="C415" s="146">
        <v>1016</v>
      </c>
      <c r="D415" s="141" t="s">
        <v>7</v>
      </c>
      <c r="E415" s="141">
        <v>2024</v>
      </c>
      <c r="F415" s="151"/>
      <c r="G415" s="157">
        <f t="shared" si="16"/>
        <v>97</v>
      </c>
      <c r="H415" s="143"/>
      <c r="I415" s="200">
        <v>97</v>
      </c>
      <c r="J415" s="200"/>
      <c r="K415" s="200"/>
      <c r="L415" s="200">
        <v>38</v>
      </c>
      <c r="M415" s="149"/>
      <c r="N415" s="149"/>
      <c r="O415" s="231">
        <f t="shared" si="17"/>
        <v>38</v>
      </c>
      <c r="P415" s="153"/>
      <c r="Q415" s="153"/>
      <c r="R415" s="153"/>
      <c r="S415" s="143"/>
      <c r="T415" s="143"/>
      <c r="U415" s="143"/>
    </row>
    <row r="416" spans="1:21" x14ac:dyDescent="0.3">
      <c r="A416" s="141">
        <v>10</v>
      </c>
      <c r="B416" s="141">
        <v>17</v>
      </c>
      <c r="C416" s="146">
        <v>1017</v>
      </c>
      <c r="D416" s="141" t="s">
        <v>7</v>
      </c>
      <c r="E416" s="141">
        <v>2024</v>
      </c>
      <c r="F416" s="151"/>
      <c r="G416" s="157">
        <f t="shared" si="16"/>
        <v>87</v>
      </c>
      <c r="H416" s="143"/>
      <c r="I416" s="200">
        <v>87</v>
      </c>
      <c r="J416" s="200"/>
      <c r="K416" s="200"/>
      <c r="L416" s="200">
        <v>34</v>
      </c>
      <c r="M416" s="149"/>
      <c r="N416" s="149"/>
      <c r="O416" s="231">
        <f t="shared" si="17"/>
        <v>34</v>
      </c>
      <c r="P416" s="153"/>
      <c r="Q416" s="153"/>
      <c r="R416" s="153"/>
      <c r="S416" s="143"/>
      <c r="T416" s="143"/>
      <c r="U416" s="143"/>
    </row>
    <row r="417" spans="1:21" x14ac:dyDescent="0.3">
      <c r="A417" s="141">
        <v>10</v>
      </c>
      <c r="B417" s="141">
        <v>18</v>
      </c>
      <c r="C417" s="146">
        <v>1018</v>
      </c>
      <c r="D417" s="141" t="s">
        <v>7</v>
      </c>
      <c r="E417" s="141">
        <v>2024</v>
      </c>
      <c r="F417" s="151"/>
      <c r="G417" s="157">
        <f t="shared" si="16"/>
        <v>91</v>
      </c>
      <c r="H417" s="143"/>
      <c r="I417" s="200">
        <v>91</v>
      </c>
      <c r="J417" s="200"/>
      <c r="K417" s="200"/>
      <c r="L417" s="200">
        <v>35</v>
      </c>
      <c r="M417" s="149"/>
      <c r="N417" s="149"/>
      <c r="O417" s="231">
        <f t="shared" si="17"/>
        <v>35</v>
      </c>
      <c r="P417" s="153"/>
      <c r="Q417" s="153"/>
      <c r="R417" s="153"/>
      <c r="S417" s="143"/>
      <c r="T417" s="143"/>
      <c r="U417" s="143"/>
    </row>
    <row r="418" spans="1:21" x14ac:dyDescent="0.3">
      <c r="A418" s="141">
        <v>10</v>
      </c>
      <c r="B418" s="141">
        <v>19</v>
      </c>
      <c r="C418" s="146">
        <v>1019</v>
      </c>
      <c r="D418" s="141" t="s">
        <v>7</v>
      </c>
      <c r="E418" s="141">
        <v>2024</v>
      </c>
      <c r="F418" s="151"/>
      <c r="G418" s="157">
        <f t="shared" si="16"/>
        <v>80</v>
      </c>
      <c r="H418" s="143"/>
      <c r="I418" s="200">
        <v>80</v>
      </c>
      <c r="J418" s="200"/>
      <c r="K418" s="200"/>
      <c r="L418" s="200">
        <v>31</v>
      </c>
      <c r="M418" s="149"/>
      <c r="N418" s="149"/>
      <c r="O418" s="231">
        <f t="shared" si="17"/>
        <v>31</v>
      </c>
      <c r="P418" s="153"/>
      <c r="Q418" s="153"/>
      <c r="R418" s="153"/>
      <c r="S418" s="143"/>
      <c r="T418" s="143"/>
      <c r="U418" s="143"/>
    </row>
    <row r="419" spans="1:21" x14ac:dyDescent="0.3">
      <c r="A419" s="141">
        <v>10</v>
      </c>
      <c r="B419" s="141">
        <v>20</v>
      </c>
      <c r="C419" s="146">
        <v>1020</v>
      </c>
      <c r="D419" s="141" t="s">
        <v>7</v>
      </c>
      <c r="E419" s="141">
        <v>2024</v>
      </c>
      <c r="F419" s="151"/>
      <c r="G419" s="157">
        <f t="shared" si="16"/>
        <v>70</v>
      </c>
      <c r="H419" s="143"/>
      <c r="I419" s="200">
        <v>70</v>
      </c>
      <c r="J419" s="200"/>
      <c r="K419" s="200"/>
      <c r="L419" s="200">
        <v>27</v>
      </c>
      <c r="M419" s="149"/>
      <c r="N419" s="149"/>
      <c r="O419" s="231">
        <f t="shared" si="17"/>
        <v>27</v>
      </c>
      <c r="P419" s="153"/>
      <c r="Q419" s="153"/>
      <c r="R419" s="153"/>
      <c r="S419" s="143"/>
      <c r="T419" s="143"/>
      <c r="U419" s="143"/>
    </row>
    <row r="420" spans="1:21" x14ac:dyDescent="0.3">
      <c r="A420" s="141">
        <v>10</v>
      </c>
      <c r="B420" s="141">
        <v>21</v>
      </c>
      <c r="C420" s="146">
        <v>1021</v>
      </c>
      <c r="D420" s="141" t="s">
        <v>7</v>
      </c>
      <c r="E420" s="141">
        <v>2024</v>
      </c>
      <c r="F420" s="151"/>
      <c r="G420" s="157">
        <f t="shared" si="16"/>
        <v>60</v>
      </c>
      <c r="H420" s="143"/>
      <c r="I420" s="200">
        <v>60</v>
      </c>
      <c r="J420" s="200"/>
      <c r="K420" s="200"/>
      <c r="L420" s="200">
        <v>23</v>
      </c>
      <c r="M420" s="149"/>
      <c r="N420" s="149"/>
      <c r="O420" s="231">
        <f t="shared" si="17"/>
        <v>23</v>
      </c>
      <c r="P420" s="153"/>
      <c r="Q420" s="153"/>
      <c r="R420" s="153"/>
      <c r="S420" s="143"/>
      <c r="T420" s="143"/>
      <c r="U420" s="143"/>
    </row>
    <row r="421" spans="1:21" x14ac:dyDescent="0.3">
      <c r="A421" s="141">
        <v>10</v>
      </c>
      <c r="B421" s="141">
        <v>22</v>
      </c>
      <c r="C421" s="146">
        <v>1022</v>
      </c>
      <c r="D421" s="141" t="s">
        <v>7</v>
      </c>
      <c r="E421" s="141">
        <v>2024</v>
      </c>
      <c r="F421" s="151"/>
      <c r="G421" s="157">
        <f t="shared" si="16"/>
        <v>49</v>
      </c>
      <c r="H421" s="143"/>
      <c r="I421" s="200">
        <v>49</v>
      </c>
      <c r="J421" s="200"/>
      <c r="K421" s="200"/>
      <c r="L421" s="200">
        <v>19</v>
      </c>
      <c r="M421" s="149"/>
      <c r="N421" s="149"/>
      <c r="O421" s="231">
        <f t="shared" si="17"/>
        <v>19</v>
      </c>
      <c r="P421" s="153"/>
      <c r="Q421" s="153"/>
      <c r="R421" s="153"/>
      <c r="S421" s="143"/>
      <c r="T421" s="143"/>
      <c r="U421" s="143"/>
    </row>
    <row r="422" spans="1:21" x14ac:dyDescent="0.3">
      <c r="A422" s="141">
        <v>10</v>
      </c>
      <c r="B422" s="141">
        <v>23</v>
      </c>
      <c r="C422" s="146">
        <v>1023</v>
      </c>
      <c r="D422" s="141" t="s">
        <v>7</v>
      </c>
      <c r="E422" s="141">
        <v>2024</v>
      </c>
      <c r="F422" s="151"/>
      <c r="G422" s="157">
        <f t="shared" si="16"/>
        <v>39</v>
      </c>
      <c r="H422" s="143"/>
      <c r="I422" s="200">
        <v>39</v>
      </c>
      <c r="J422" s="200"/>
      <c r="K422" s="200"/>
      <c r="L422" s="200">
        <v>15</v>
      </c>
      <c r="M422" s="149"/>
      <c r="N422" s="149"/>
      <c r="O422" s="231">
        <f t="shared" si="17"/>
        <v>15</v>
      </c>
      <c r="P422" s="153"/>
      <c r="Q422" s="153"/>
      <c r="R422" s="153"/>
      <c r="S422" s="143"/>
      <c r="T422" s="143"/>
      <c r="U422" s="143"/>
    </row>
    <row r="423" spans="1:21" x14ac:dyDescent="0.3">
      <c r="A423" s="141">
        <v>10</v>
      </c>
      <c r="B423" s="141">
        <v>24</v>
      </c>
      <c r="C423" s="146">
        <v>1024</v>
      </c>
      <c r="D423" s="141" t="s">
        <v>7</v>
      </c>
      <c r="E423" s="141">
        <v>2024</v>
      </c>
      <c r="F423" s="151"/>
      <c r="G423" s="157">
        <f t="shared" si="16"/>
        <v>110</v>
      </c>
      <c r="H423" s="143"/>
      <c r="I423" s="200">
        <v>110</v>
      </c>
      <c r="J423" s="200"/>
      <c r="K423" s="200"/>
      <c r="L423" s="200">
        <v>43</v>
      </c>
      <c r="M423" s="149"/>
      <c r="N423" s="149"/>
      <c r="O423" s="231">
        <f t="shared" si="17"/>
        <v>43</v>
      </c>
      <c r="P423" s="153"/>
      <c r="Q423" s="153"/>
      <c r="R423" s="153"/>
      <c r="S423" s="143"/>
      <c r="T423" s="143"/>
      <c r="U423" s="143"/>
    </row>
    <row r="424" spans="1:21" x14ac:dyDescent="0.3">
      <c r="A424" s="141">
        <v>10</v>
      </c>
      <c r="B424" s="141">
        <v>25</v>
      </c>
      <c r="C424" s="146">
        <v>1025</v>
      </c>
      <c r="D424" s="141" t="s">
        <v>7</v>
      </c>
      <c r="E424" s="141">
        <v>2024</v>
      </c>
      <c r="F424" s="151"/>
      <c r="G424" s="157">
        <f t="shared" si="16"/>
        <v>137</v>
      </c>
      <c r="H424" s="143"/>
      <c r="I424" s="200">
        <v>137</v>
      </c>
      <c r="J424" s="200"/>
      <c r="K424" s="200"/>
      <c r="L424" s="200">
        <v>53</v>
      </c>
      <c r="M424" s="149"/>
      <c r="N424" s="149"/>
      <c r="O424" s="231">
        <f t="shared" si="17"/>
        <v>53</v>
      </c>
      <c r="P424" s="153"/>
      <c r="Q424" s="153"/>
      <c r="R424" s="153"/>
      <c r="S424" s="143"/>
      <c r="T424" s="143"/>
      <c r="U424" s="143"/>
    </row>
    <row r="425" spans="1:21" x14ac:dyDescent="0.3">
      <c r="A425" s="141">
        <v>10</v>
      </c>
      <c r="B425" s="141">
        <v>26</v>
      </c>
      <c r="C425" s="146">
        <v>1026</v>
      </c>
      <c r="D425" s="141" t="s">
        <v>7</v>
      </c>
      <c r="E425" s="141">
        <v>2024</v>
      </c>
      <c r="F425" s="151"/>
      <c r="G425" s="157">
        <f t="shared" si="16"/>
        <v>138</v>
      </c>
      <c r="H425" s="143"/>
      <c r="I425" s="200">
        <v>138</v>
      </c>
      <c r="J425" s="200"/>
      <c r="K425" s="200"/>
      <c r="L425" s="200">
        <v>53</v>
      </c>
      <c r="M425" s="149"/>
      <c r="N425" s="149"/>
      <c r="O425" s="231">
        <f t="shared" si="17"/>
        <v>53</v>
      </c>
      <c r="P425" s="153"/>
      <c r="Q425" s="153"/>
      <c r="R425" s="153"/>
      <c r="S425" s="143"/>
      <c r="T425" s="143"/>
      <c r="U425" s="143"/>
    </row>
    <row r="426" spans="1:21" x14ac:dyDescent="0.3">
      <c r="A426" s="141">
        <v>10</v>
      </c>
      <c r="B426" s="141">
        <v>27</v>
      </c>
      <c r="C426" s="146">
        <v>1027</v>
      </c>
      <c r="D426" s="141" t="s">
        <v>7</v>
      </c>
      <c r="E426" s="141">
        <v>2024</v>
      </c>
      <c r="F426" s="151"/>
      <c r="G426" s="157">
        <f t="shared" si="16"/>
        <v>129</v>
      </c>
      <c r="H426" s="143"/>
      <c r="I426" s="200">
        <v>129</v>
      </c>
      <c r="J426" s="200"/>
      <c r="K426" s="200"/>
      <c r="L426" s="200">
        <v>49</v>
      </c>
      <c r="M426" s="149"/>
      <c r="N426" s="149"/>
      <c r="O426" s="231">
        <f t="shared" si="17"/>
        <v>49</v>
      </c>
      <c r="P426" s="153"/>
      <c r="Q426" s="153"/>
      <c r="R426" s="153"/>
      <c r="S426" s="143"/>
      <c r="T426" s="143"/>
      <c r="U426" s="143"/>
    </row>
    <row r="427" spans="1:21" x14ac:dyDescent="0.3">
      <c r="A427" s="141">
        <v>10</v>
      </c>
      <c r="B427" s="141">
        <v>28</v>
      </c>
      <c r="C427" s="146">
        <v>1028</v>
      </c>
      <c r="D427" s="141" t="s">
        <v>7</v>
      </c>
      <c r="E427" s="141">
        <v>2024</v>
      </c>
      <c r="F427" s="151"/>
      <c r="G427" s="157">
        <f t="shared" si="16"/>
        <v>121</v>
      </c>
      <c r="H427" s="143"/>
      <c r="I427" s="200">
        <v>121</v>
      </c>
      <c r="J427" s="200"/>
      <c r="K427" s="200"/>
      <c r="L427" s="200">
        <v>46</v>
      </c>
      <c r="M427" s="149"/>
      <c r="N427" s="149"/>
      <c r="O427" s="231">
        <f t="shared" si="17"/>
        <v>46</v>
      </c>
      <c r="P427" s="153"/>
      <c r="Q427" s="153"/>
      <c r="R427" s="153"/>
      <c r="S427" s="143"/>
      <c r="T427" s="143"/>
      <c r="U427" s="143"/>
    </row>
    <row r="428" spans="1:21" x14ac:dyDescent="0.3">
      <c r="A428" s="141">
        <v>10</v>
      </c>
      <c r="B428" s="141">
        <v>29</v>
      </c>
      <c r="C428" s="146">
        <v>1029</v>
      </c>
      <c r="D428" s="141" t="s">
        <v>7</v>
      </c>
      <c r="E428" s="141">
        <v>2024</v>
      </c>
      <c r="F428" s="151"/>
      <c r="G428" s="157">
        <f t="shared" si="16"/>
        <v>112</v>
      </c>
      <c r="H428" s="143"/>
      <c r="I428" s="200">
        <v>112</v>
      </c>
      <c r="J428" s="200"/>
      <c r="K428" s="200"/>
      <c r="L428" s="200">
        <v>43</v>
      </c>
      <c r="M428" s="149"/>
      <c r="N428" s="149"/>
      <c r="O428" s="231">
        <f t="shared" si="17"/>
        <v>43</v>
      </c>
      <c r="P428" s="153"/>
      <c r="Q428" s="153"/>
      <c r="R428" s="153"/>
      <c r="S428" s="143"/>
      <c r="T428" s="143"/>
      <c r="U428" s="143"/>
    </row>
    <row r="429" spans="1:21" x14ac:dyDescent="0.3">
      <c r="A429" s="141">
        <v>10</v>
      </c>
      <c r="B429" s="141">
        <v>30</v>
      </c>
      <c r="C429" s="146">
        <v>1030</v>
      </c>
      <c r="D429" s="141" t="s">
        <v>7</v>
      </c>
      <c r="E429" s="141">
        <v>2024</v>
      </c>
      <c r="F429" s="151"/>
      <c r="G429" s="157">
        <f t="shared" si="16"/>
        <v>50</v>
      </c>
      <c r="H429" s="143"/>
      <c r="I429" s="200">
        <v>50</v>
      </c>
      <c r="J429" s="200"/>
      <c r="K429" s="200"/>
      <c r="L429" s="200">
        <v>19</v>
      </c>
      <c r="M429" s="149"/>
      <c r="N429" s="149"/>
      <c r="O429" s="231">
        <f t="shared" si="17"/>
        <v>19</v>
      </c>
      <c r="P429" s="153"/>
      <c r="Q429" s="153"/>
      <c r="R429" s="153"/>
      <c r="S429" s="143"/>
      <c r="T429" s="143"/>
      <c r="U429" s="143"/>
    </row>
    <row r="430" spans="1:21" x14ac:dyDescent="0.3">
      <c r="A430" s="141">
        <v>10</v>
      </c>
      <c r="B430" s="141">
        <v>31</v>
      </c>
      <c r="C430" s="146">
        <v>1031</v>
      </c>
      <c r="D430" s="141" t="s">
        <v>7</v>
      </c>
      <c r="E430" s="141">
        <v>2024</v>
      </c>
      <c r="F430" s="151"/>
      <c r="G430" s="157">
        <f t="shared" si="16"/>
        <v>30</v>
      </c>
      <c r="H430" s="143"/>
      <c r="I430" s="200">
        <v>30</v>
      </c>
      <c r="J430" s="200"/>
      <c r="K430" s="200"/>
      <c r="L430" s="200">
        <v>12</v>
      </c>
      <c r="M430" s="149"/>
      <c r="N430" s="149"/>
      <c r="O430" s="231">
        <f t="shared" si="17"/>
        <v>12</v>
      </c>
      <c r="P430" s="153"/>
      <c r="Q430" s="153"/>
      <c r="R430" s="153"/>
      <c r="S430" s="143"/>
      <c r="T430" s="143"/>
      <c r="U430" s="143"/>
    </row>
    <row r="431" spans="1:21" x14ac:dyDescent="0.3">
      <c r="A431" s="141">
        <v>11</v>
      </c>
      <c r="B431" s="141">
        <v>1</v>
      </c>
      <c r="C431" s="146">
        <v>1101</v>
      </c>
      <c r="D431" s="141" t="s">
        <v>7</v>
      </c>
      <c r="E431" s="141">
        <v>2024</v>
      </c>
      <c r="F431" s="151"/>
      <c r="G431" s="157">
        <f t="shared" si="16"/>
        <v>19</v>
      </c>
      <c r="H431" s="143"/>
      <c r="I431" s="200">
        <v>19</v>
      </c>
      <c r="J431" s="200"/>
      <c r="K431" s="200"/>
      <c r="L431" s="200">
        <v>7</v>
      </c>
      <c r="M431" s="149"/>
      <c r="N431" s="149"/>
      <c r="O431" s="231">
        <f t="shared" si="17"/>
        <v>7</v>
      </c>
      <c r="P431" s="153"/>
      <c r="Q431" s="153"/>
      <c r="R431" s="153"/>
      <c r="S431" s="143"/>
      <c r="T431" s="143"/>
      <c r="U431" s="143"/>
    </row>
    <row r="432" spans="1:21" x14ac:dyDescent="0.3">
      <c r="A432" s="141">
        <v>11</v>
      </c>
      <c r="B432" s="141">
        <v>2</v>
      </c>
      <c r="C432" s="146">
        <v>1102</v>
      </c>
      <c r="D432" s="141" t="s">
        <v>7</v>
      </c>
      <c r="E432" s="141">
        <v>2024</v>
      </c>
      <c r="F432" s="151"/>
      <c r="G432" s="157">
        <f t="shared" si="16"/>
        <v>2</v>
      </c>
      <c r="H432" s="143"/>
      <c r="I432" s="200">
        <v>2</v>
      </c>
      <c r="J432" s="200"/>
      <c r="K432" s="200"/>
      <c r="L432" s="200">
        <v>1</v>
      </c>
      <c r="M432" s="149"/>
      <c r="N432" s="149"/>
      <c r="O432" s="231">
        <f t="shared" si="17"/>
        <v>1</v>
      </c>
      <c r="P432" s="153"/>
      <c r="Q432" s="153"/>
      <c r="R432" s="153"/>
      <c r="S432" s="143"/>
      <c r="T432" s="143"/>
      <c r="U432" s="143"/>
    </row>
    <row r="433" spans="1:21" x14ac:dyDescent="0.3">
      <c r="A433" s="141">
        <v>11</v>
      </c>
      <c r="B433" s="141">
        <v>3</v>
      </c>
      <c r="C433" s="146">
        <v>1103</v>
      </c>
      <c r="D433" s="141" t="s">
        <v>7</v>
      </c>
      <c r="E433" s="141">
        <v>2024</v>
      </c>
      <c r="F433" s="151"/>
      <c r="G433" s="157">
        <f t="shared" si="16"/>
        <v>6</v>
      </c>
      <c r="H433" s="143"/>
      <c r="I433" s="200">
        <v>6</v>
      </c>
      <c r="J433" s="200"/>
      <c r="K433" s="200"/>
      <c r="L433" s="200">
        <v>2</v>
      </c>
      <c r="M433" s="149"/>
      <c r="N433" s="149"/>
      <c r="O433" s="231">
        <f t="shared" si="17"/>
        <v>2</v>
      </c>
      <c r="P433" s="153"/>
      <c r="Q433" s="153"/>
      <c r="R433" s="153"/>
      <c r="S433" s="143"/>
      <c r="T433" s="143"/>
      <c r="U433" s="143"/>
    </row>
    <row r="434" spans="1:21" x14ac:dyDescent="0.3">
      <c r="A434" s="141">
        <v>11</v>
      </c>
      <c r="B434" s="141">
        <v>4</v>
      </c>
      <c r="C434" s="146">
        <v>1104</v>
      </c>
      <c r="D434" s="141" t="s">
        <v>7</v>
      </c>
      <c r="E434" s="141">
        <v>2024</v>
      </c>
      <c r="F434" s="151"/>
      <c r="G434" s="157">
        <f t="shared" si="16"/>
        <v>9</v>
      </c>
      <c r="H434" s="143"/>
      <c r="I434" s="200">
        <v>9</v>
      </c>
      <c r="J434" s="200"/>
      <c r="K434" s="200"/>
      <c r="L434" s="200">
        <v>4</v>
      </c>
      <c r="M434" s="149"/>
      <c r="N434" s="149"/>
      <c r="O434" s="231">
        <f t="shared" si="17"/>
        <v>4</v>
      </c>
      <c r="P434" s="153"/>
      <c r="Q434" s="153"/>
      <c r="R434" s="153"/>
      <c r="S434" s="143"/>
      <c r="T434" s="143"/>
      <c r="U434" s="143"/>
    </row>
    <row r="435" spans="1:21" x14ac:dyDescent="0.3">
      <c r="A435" s="141">
        <v>11</v>
      </c>
      <c r="B435" s="141">
        <v>5</v>
      </c>
      <c r="C435" s="146">
        <v>1105</v>
      </c>
      <c r="D435" s="141" t="s">
        <v>7</v>
      </c>
      <c r="E435" s="141">
        <v>2024</v>
      </c>
      <c r="F435" s="151"/>
      <c r="G435" s="157">
        <f t="shared" si="16"/>
        <v>7</v>
      </c>
      <c r="H435" s="143"/>
      <c r="I435" s="200">
        <v>7</v>
      </c>
      <c r="J435" s="200"/>
      <c r="K435" s="200"/>
      <c r="L435" s="200">
        <v>3</v>
      </c>
      <c r="M435" s="149"/>
      <c r="N435" s="149"/>
      <c r="O435" s="231">
        <f t="shared" si="17"/>
        <v>3</v>
      </c>
      <c r="P435" s="153"/>
      <c r="Q435" s="153"/>
      <c r="R435" s="153"/>
      <c r="S435" s="143"/>
      <c r="T435" s="143"/>
      <c r="U435" s="143"/>
    </row>
    <row r="436" spans="1:21" x14ac:dyDescent="0.3">
      <c r="A436" s="141">
        <v>11</v>
      </c>
      <c r="B436" s="141">
        <v>6</v>
      </c>
      <c r="C436" s="146">
        <v>1106</v>
      </c>
      <c r="D436" s="141" t="s">
        <v>7</v>
      </c>
      <c r="E436" s="141">
        <v>2024</v>
      </c>
      <c r="F436" s="151"/>
      <c r="G436" s="157">
        <f t="shared" si="16"/>
        <v>4</v>
      </c>
      <c r="H436" s="143"/>
      <c r="I436" s="200">
        <v>4</v>
      </c>
      <c r="J436" s="200"/>
      <c r="K436" s="200"/>
      <c r="L436" s="200">
        <v>1</v>
      </c>
      <c r="M436" s="149"/>
      <c r="N436" s="149"/>
      <c r="O436" s="231">
        <f t="shared" si="17"/>
        <v>1</v>
      </c>
      <c r="P436" s="153"/>
      <c r="Q436" s="153"/>
      <c r="R436" s="153"/>
      <c r="S436" s="143"/>
      <c r="T436" s="143"/>
      <c r="U436" s="143"/>
    </row>
    <row r="437" spans="1:21" x14ac:dyDescent="0.3">
      <c r="A437" s="141">
        <v>11</v>
      </c>
      <c r="B437" s="141">
        <v>7</v>
      </c>
      <c r="C437" s="146">
        <v>1107</v>
      </c>
      <c r="D437" s="141" t="s">
        <v>7</v>
      </c>
      <c r="E437" s="141">
        <v>2024</v>
      </c>
      <c r="F437" s="151"/>
      <c r="G437" s="157">
        <f t="shared" si="16"/>
        <v>6</v>
      </c>
      <c r="H437" s="143"/>
      <c r="I437" s="200">
        <v>6</v>
      </c>
      <c r="J437" s="200"/>
      <c r="K437" s="200"/>
      <c r="L437" s="200">
        <v>2</v>
      </c>
      <c r="M437" s="149"/>
      <c r="N437" s="149"/>
      <c r="O437" s="231">
        <f t="shared" si="17"/>
        <v>2</v>
      </c>
      <c r="P437" s="153"/>
      <c r="Q437" s="153"/>
      <c r="R437" s="153"/>
      <c r="S437" s="143"/>
      <c r="T437" s="143"/>
      <c r="U437" s="143"/>
    </row>
    <row r="438" spans="1:21" x14ac:dyDescent="0.3">
      <c r="A438" s="141">
        <v>11</v>
      </c>
      <c r="B438" s="141">
        <v>8</v>
      </c>
      <c r="C438" s="146">
        <v>1108</v>
      </c>
      <c r="D438" s="141" t="s">
        <v>7</v>
      </c>
      <c r="E438" s="141">
        <v>2024</v>
      </c>
      <c r="F438" s="151"/>
      <c r="G438" s="157">
        <f t="shared" si="16"/>
        <v>1</v>
      </c>
      <c r="H438" s="143"/>
      <c r="I438" s="200">
        <v>1</v>
      </c>
      <c r="J438" s="200"/>
      <c r="K438" s="200"/>
      <c r="L438" s="200">
        <v>0</v>
      </c>
      <c r="M438" s="149"/>
      <c r="N438" s="149"/>
      <c r="O438" s="231">
        <f t="shared" si="17"/>
        <v>0</v>
      </c>
      <c r="P438" s="153"/>
      <c r="Q438" s="153"/>
      <c r="R438" s="153"/>
      <c r="S438" s="143"/>
      <c r="T438" s="143"/>
      <c r="U438" s="143"/>
    </row>
    <row r="439" spans="1:21" x14ac:dyDescent="0.3">
      <c r="A439" s="141">
        <v>11</v>
      </c>
      <c r="B439" s="141">
        <v>9</v>
      </c>
      <c r="C439" s="146">
        <v>1109</v>
      </c>
      <c r="D439" s="141" t="s">
        <v>7</v>
      </c>
      <c r="E439" s="141">
        <v>2024</v>
      </c>
      <c r="F439" s="151"/>
      <c r="G439" s="157">
        <f t="shared" si="16"/>
        <v>0</v>
      </c>
      <c r="H439" s="143"/>
      <c r="I439" s="200"/>
      <c r="J439" s="200"/>
      <c r="K439" s="200"/>
      <c r="L439" s="200"/>
      <c r="M439" s="149"/>
      <c r="N439" s="149"/>
      <c r="O439" s="231">
        <f t="shared" si="17"/>
        <v>0</v>
      </c>
      <c r="P439" s="153"/>
      <c r="Q439" s="153"/>
      <c r="R439" s="153"/>
      <c r="S439" s="143"/>
      <c r="T439" s="143"/>
      <c r="U439" s="143"/>
    </row>
    <row r="440" spans="1:21" x14ac:dyDescent="0.3">
      <c r="A440" s="141">
        <v>11</v>
      </c>
      <c r="B440" s="141">
        <v>10</v>
      </c>
      <c r="C440" s="146">
        <v>1110</v>
      </c>
      <c r="D440" s="141" t="s">
        <v>7</v>
      </c>
      <c r="E440" s="141">
        <v>2024</v>
      </c>
      <c r="F440" s="151"/>
      <c r="G440" s="157">
        <f t="shared" si="16"/>
        <v>0</v>
      </c>
      <c r="H440" s="143"/>
      <c r="I440" s="200"/>
      <c r="J440" s="200"/>
      <c r="K440" s="200"/>
      <c r="L440" s="200"/>
      <c r="M440" s="149"/>
      <c r="N440" s="149"/>
      <c r="O440" s="231">
        <f t="shared" si="17"/>
        <v>0</v>
      </c>
      <c r="P440" s="153"/>
      <c r="Q440" s="153"/>
      <c r="R440" s="153"/>
      <c r="S440" s="143"/>
      <c r="T440" s="143"/>
      <c r="U440" s="143"/>
    </row>
    <row r="441" spans="1:21" x14ac:dyDescent="0.3">
      <c r="A441" s="141">
        <v>11</v>
      </c>
      <c r="B441" s="141">
        <v>11</v>
      </c>
      <c r="C441" s="146">
        <v>1111</v>
      </c>
      <c r="D441" s="141" t="s">
        <v>7</v>
      </c>
      <c r="E441" s="141">
        <v>2024</v>
      </c>
      <c r="F441" s="151"/>
      <c r="G441" s="157">
        <f t="shared" ref="G441:G445" si="18">I441+K441</f>
        <v>0</v>
      </c>
      <c r="H441" s="143"/>
      <c r="I441" s="200"/>
      <c r="J441" s="200"/>
      <c r="K441" s="200"/>
      <c r="L441" s="200"/>
      <c r="M441" s="149"/>
      <c r="N441" s="149"/>
      <c r="O441" s="231">
        <f t="shared" ref="O441:O445" si="19">L441+N441</f>
        <v>0</v>
      </c>
      <c r="P441" s="153"/>
      <c r="Q441" s="153"/>
      <c r="R441" s="153"/>
      <c r="S441" s="143"/>
      <c r="T441" s="143"/>
      <c r="U441" s="143"/>
    </row>
    <row r="442" spans="1:21" x14ac:dyDescent="0.3">
      <c r="A442" s="141">
        <v>11</v>
      </c>
      <c r="B442" s="141">
        <v>12</v>
      </c>
      <c r="C442" s="146">
        <v>1112</v>
      </c>
      <c r="D442" s="141" t="s">
        <v>7</v>
      </c>
      <c r="E442" s="141">
        <v>2024</v>
      </c>
      <c r="F442" s="151"/>
      <c r="G442" s="157">
        <f t="shared" si="18"/>
        <v>0</v>
      </c>
      <c r="H442" s="143"/>
      <c r="I442" s="200"/>
      <c r="J442" s="200"/>
      <c r="K442" s="200"/>
      <c r="L442" s="200"/>
      <c r="M442" s="149"/>
      <c r="N442" s="149"/>
      <c r="O442" s="231">
        <f t="shared" si="19"/>
        <v>0</v>
      </c>
      <c r="P442" s="153"/>
      <c r="Q442" s="153"/>
      <c r="R442" s="153"/>
      <c r="S442" s="143"/>
      <c r="T442" s="143"/>
      <c r="U442" s="143"/>
    </row>
    <row r="443" spans="1:21" x14ac:dyDescent="0.3">
      <c r="A443" s="141">
        <v>11</v>
      </c>
      <c r="B443" s="141">
        <v>13</v>
      </c>
      <c r="C443" s="146">
        <v>1113</v>
      </c>
      <c r="D443" s="141" t="s">
        <v>7</v>
      </c>
      <c r="E443" s="141">
        <v>2024</v>
      </c>
      <c r="F443" s="151"/>
      <c r="G443" s="157">
        <f t="shared" si="18"/>
        <v>0</v>
      </c>
      <c r="H443" s="143"/>
      <c r="I443" s="200"/>
      <c r="J443" s="200"/>
      <c r="K443" s="200"/>
      <c r="L443" s="200"/>
      <c r="M443" s="149"/>
      <c r="N443" s="149"/>
      <c r="O443" s="231">
        <f t="shared" si="19"/>
        <v>0</v>
      </c>
      <c r="P443" s="153"/>
      <c r="Q443" s="153"/>
      <c r="R443" s="153"/>
      <c r="S443" s="143"/>
      <c r="T443" s="143"/>
      <c r="U443" s="143"/>
    </row>
    <row r="444" spans="1:21" x14ac:dyDescent="0.3">
      <c r="A444" s="141">
        <v>11</v>
      </c>
      <c r="B444" s="141">
        <v>14</v>
      </c>
      <c r="C444" s="146">
        <v>1114</v>
      </c>
      <c r="D444" s="141" t="s">
        <v>7</v>
      </c>
      <c r="E444" s="141">
        <v>2024</v>
      </c>
      <c r="F444" s="151"/>
      <c r="G444" s="157">
        <f t="shared" si="18"/>
        <v>0</v>
      </c>
      <c r="H444" s="143"/>
      <c r="I444" s="200"/>
      <c r="J444" s="200"/>
      <c r="K444" s="200"/>
      <c r="L444" s="200"/>
      <c r="M444" s="149"/>
      <c r="N444" s="149"/>
      <c r="O444" s="231">
        <f t="shared" si="19"/>
        <v>0</v>
      </c>
      <c r="P444" s="153"/>
      <c r="Q444" s="153"/>
      <c r="R444" s="153"/>
      <c r="S444" s="143"/>
      <c r="T444" s="143"/>
      <c r="U444" s="143"/>
    </row>
    <row r="445" spans="1:21" x14ac:dyDescent="0.3">
      <c r="A445" s="141">
        <v>11</v>
      </c>
      <c r="B445" s="141">
        <v>15</v>
      </c>
      <c r="C445" s="146">
        <v>1115</v>
      </c>
      <c r="D445" s="141" t="s">
        <v>7</v>
      </c>
      <c r="E445" s="141">
        <v>2024</v>
      </c>
      <c r="F445" s="151"/>
      <c r="G445" s="157">
        <f t="shared" si="18"/>
        <v>0</v>
      </c>
      <c r="H445" s="143"/>
      <c r="I445" s="200"/>
      <c r="J445" s="200"/>
      <c r="K445" s="200"/>
      <c r="L445" s="200"/>
      <c r="M445" s="149"/>
      <c r="N445" s="149"/>
      <c r="O445" s="231">
        <f t="shared" si="19"/>
        <v>0</v>
      </c>
      <c r="P445" s="153"/>
      <c r="Q445" s="153"/>
      <c r="R445" s="153"/>
      <c r="S445" s="143"/>
      <c r="T445" s="143"/>
      <c r="U445" s="143"/>
    </row>
    <row r="446" spans="1:21" x14ac:dyDescent="0.3">
      <c r="A446" s="141">
        <v>4</v>
      </c>
      <c r="B446" s="141">
        <v>5</v>
      </c>
      <c r="C446" s="146">
        <v>405</v>
      </c>
      <c r="D446" s="141" t="s">
        <v>6</v>
      </c>
      <c r="E446" s="141">
        <v>2023</v>
      </c>
      <c r="F446" s="151"/>
      <c r="G446" s="157">
        <f t="shared" ref="G446:G468" si="20">I446+K446</f>
        <v>0</v>
      </c>
      <c r="H446" s="143"/>
      <c r="I446" s="200">
        <v>0</v>
      </c>
      <c r="J446" s="200"/>
      <c r="K446" s="200"/>
      <c r="L446" s="232">
        <v>0</v>
      </c>
      <c r="M446" s="149"/>
      <c r="N446" s="149"/>
      <c r="O446" s="231">
        <f t="shared" ref="O446:O468" si="21">L446+N446</f>
        <v>0</v>
      </c>
      <c r="P446" s="153"/>
      <c r="Q446" s="153"/>
      <c r="R446" s="153"/>
      <c r="S446" s="143"/>
      <c r="T446" s="143"/>
      <c r="U446" s="143"/>
    </row>
    <row r="447" spans="1:21" x14ac:dyDescent="0.3">
      <c r="A447" s="141">
        <v>4</v>
      </c>
      <c r="B447" s="141">
        <v>6</v>
      </c>
      <c r="C447" s="146">
        <v>406</v>
      </c>
      <c r="D447" s="141" t="s">
        <v>6</v>
      </c>
      <c r="E447" s="141">
        <v>2023</v>
      </c>
      <c r="F447" s="151"/>
      <c r="G447" s="157">
        <f t="shared" si="20"/>
        <v>0</v>
      </c>
      <c r="H447" s="143"/>
      <c r="I447" s="200">
        <v>0</v>
      </c>
      <c r="J447" s="200"/>
      <c r="K447" s="200"/>
      <c r="L447" s="232">
        <v>0</v>
      </c>
      <c r="M447" s="149"/>
      <c r="N447" s="149"/>
      <c r="O447" s="231">
        <f t="shared" si="21"/>
        <v>0</v>
      </c>
      <c r="P447" s="153"/>
      <c r="Q447" s="153"/>
      <c r="R447" s="153"/>
      <c r="S447" s="143"/>
      <c r="T447" s="143"/>
      <c r="U447" s="143"/>
    </row>
    <row r="448" spans="1:21" x14ac:dyDescent="0.3">
      <c r="A448" s="141">
        <v>4</v>
      </c>
      <c r="B448" s="141">
        <v>7</v>
      </c>
      <c r="C448" s="146">
        <v>407</v>
      </c>
      <c r="D448" s="141" t="s">
        <v>6</v>
      </c>
      <c r="E448" s="141">
        <v>2023</v>
      </c>
      <c r="F448" s="151"/>
      <c r="G448" s="157">
        <f t="shared" si="20"/>
        <v>0</v>
      </c>
      <c r="H448" s="143"/>
      <c r="I448" s="200">
        <v>0</v>
      </c>
      <c r="J448" s="200"/>
      <c r="K448" s="200"/>
      <c r="L448" s="232">
        <v>0</v>
      </c>
      <c r="M448" s="149"/>
      <c r="N448" s="149"/>
      <c r="O448" s="231">
        <f t="shared" si="21"/>
        <v>0</v>
      </c>
      <c r="P448" s="153"/>
      <c r="Q448" s="153"/>
      <c r="R448" s="153"/>
      <c r="S448" s="143"/>
      <c r="T448" s="143"/>
      <c r="U448" s="143"/>
    </row>
    <row r="449" spans="1:21" x14ac:dyDescent="0.3">
      <c r="A449" s="141">
        <v>4</v>
      </c>
      <c r="B449" s="141">
        <v>8</v>
      </c>
      <c r="C449" s="146">
        <v>408</v>
      </c>
      <c r="D449" s="141" t="s">
        <v>6</v>
      </c>
      <c r="E449" s="141">
        <v>2023</v>
      </c>
      <c r="F449" s="151"/>
      <c r="G449" s="157">
        <f t="shared" si="20"/>
        <v>0</v>
      </c>
      <c r="H449" s="143"/>
      <c r="I449" s="200">
        <v>0</v>
      </c>
      <c r="J449" s="200"/>
      <c r="K449" s="200"/>
      <c r="L449" s="232">
        <v>0</v>
      </c>
      <c r="M449" s="149"/>
      <c r="N449" s="149"/>
      <c r="O449" s="231">
        <f t="shared" si="21"/>
        <v>0</v>
      </c>
      <c r="P449" s="153"/>
      <c r="Q449" s="153"/>
      <c r="R449" s="153"/>
      <c r="S449" s="143"/>
      <c r="T449" s="143"/>
      <c r="U449" s="143"/>
    </row>
    <row r="450" spans="1:21" x14ac:dyDescent="0.3">
      <c r="A450" s="141">
        <v>4</v>
      </c>
      <c r="B450" s="141">
        <v>9</v>
      </c>
      <c r="C450" s="146">
        <v>409</v>
      </c>
      <c r="D450" s="141" t="s">
        <v>6</v>
      </c>
      <c r="E450" s="141">
        <v>2023</v>
      </c>
      <c r="F450" s="151"/>
      <c r="G450" s="157">
        <f t="shared" si="20"/>
        <v>0</v>
      </c>
      <c r="H450" s="143"/>
      <c r="I450" s="200">
        <v>0</v>
      </c>
      <c r="J450" s="200"/>
      <c r="K450" s="200"/>
      <c r="L450" s="232">
        <v>0</v>
      </c>
      <c r="M450" s="149"/>
      <c r="N450" s="149"/>
      <c r="O450" s="231">
        <f t="shared" si="21"/>
        <v>0</v>
      </c>
      <c r="P450" s="153"/>
      <c r="Q450" s="153"/>
      <c r="R450" s="153"/>
      <c r="S450" s="143"/>
      <c r="T450" s="143"/>
      <c r="U450" s="143"/>
    </row>
    <row r="451" spans="1:21" x14ac:dyDescent="0.3">
      <c r="A451" s="141">
        <v>4</v>
      </c>
      <c r="B451" s="141">
        <v>10</v>
      </c>
      <c r="C451" s="146">
        <v>410</v>
      </c>
      <c r="D451" s="141" t="s">
        <v>6</v>
      </c>
      <c r="E451" s="141">
        <v>2023</v>
      </c>
      <c r="F451" s="151"/>
      <c r="G451" s="157">
        <f t="shared" si="20"/>
        <v>0</v>
      </c>
      <c r="H451" s="143"/>
      <c r="I451" s="200">
        <v>0</v>
      </c>
      <c r="J451" s="200"/>
      <c r="K451" s="200"/>
      <c r="L451" s="232">
        <v>0</v>
      </c>
      <c r="M451" s="149"/>
      <c r="N451" s="149"/>
      <c r="O451" s="231">
        <f t="shared" si="21"/>
        <v>0</v>
      </c>
      <c r="P451" s="153"/>
      <c r="Q451" s="153"/>
      <c r="R451" s="153"/>
      <c r="S451" s="143"/>
      <c r="T451" s="143"/>
      <c r="U451" s="143"/>
    </row>
    <row r="452" spans="1:21" x14ac:dyDescent="0.3">
      <c r="A452" s="141">
        <v>4</v>
      </c>
      <c r="B452" s="141">
        <v>11</v>
      </c>
      <c r="C452" s="146">
        <v>411</v>
      </c>
      <c r="D452" s="141" t="s">
        <v>6</v>
      </c>
      <c r="E452" s="141">
        <v>2023</v>
      </c>
      <c r="F452" s="151"/>
      <c r="G452" s="157">
        <f t="shared" si="20"/>
        <v>0</v>
      </c>
      <c r="H452" s="143"/>
      <c r="I452" s="200">
        <v>0</v>
      </c>
      <c r="J452" s="200"/>
      <c r="K452" s="200"/>
      <c r="L452" s="232">
        <v>0</v>
      </c>
      <c r="M452" s="149"/>
      <c r="N452" s="149"/>
      <c r="O452" s="231">
        <f t="shared" si="21"/>
        <v>0</v>
      </c>
      <c r="P452" s="153"/>
      <c r="Q452" s="153"/>
      <c r="R452" s="153"/>
      <c r="S452" s="143"/>
      <c r="T452" s="143"/>
      <c r="U452" s="143"/>
    </row>
    <row r="453" spans="1:21" x14ac:dyDescent="0.3">
      <c r="A453" s="141">
        <v>4</v>
      </c>
      <c r="B453" s="141">
        <v>12</v>
      </c>
      <c r="C453" s="146">
        <v>412</v>
      </c>
      <c r="D453" s="141" t="s">
        <v>6</v>
      </c>
      <c r="E453" s="141">
        <v>2023</v>
      </c>
      <c r="F453" s="151"/>
      <c r="G453" s="157">
        <f t="shared" si="20"/>
        <v>0</v>
      </c>
      <c r="H453" s="143"/>
      <c r="I453" s="200">
        <v>0</v>
      </c>
      <c r="J453" s="200"/>
      <c r="K453" s="200"/>
      <c r="L453" s="232">
        <v>0</v>
      </c>
      <c r="M453" s="149"/>
      <c r="N453" s="149"/>
      <c r="O453" s="231">
        <f t="shared" si="21"/>
        <v>0</v>
      </c>
      <c r="P453" s="153"/>
      <c r="Q453" s="153"/>
      <c r="R453" s="153"/>
      <c r="S453" s="143"/>
      <c r="T453" s="143"/>
      <c r="U453" s="143"/>
    </row>
    <row r="454" spans="1:21" x14ac:dyDescent="0.3">
      <c r="A454" s="141">
        <v>4</v>
      </c>
      <c r="B454" s="141">
        <v>13</v>
      </c>
      <c r="C454" s="146">
        <v>413</v>
      </c>
      <c r="D454" s="141" t="s">
        <v>6</v>
      </c>
      <c r="E454" s="141">
        <v>2023</v>
      </c>
      <c r="F454" s="151"/>
      <c r="G454" s="157">
        <f t="shared" si="20"/>
        <v>0</v>
      </c>
      <c r="H454" s="143"/>
      <c r="I454" s="200">
        <v>0</v>
      </c>
      <c r="J454" s="200"/>
      <c r="K454" s="200"/>
      <c r="L454" s="232">
        <v>0</v>
      </c>
      <c r="M454" s="149"/>
      <c r="N454" s="149"/>
      <c r="O454" s="231">
        <f t="shared" si="21"/>
        <v>0</v>
      </c>
      <c r="P454" s="153"/>
      <c r="Q454" s="153"/>
      <c r="R454" s="153"/>
      <c r="S454" s="143"/>
      <c r="T454" s="143"/>
      <c r="U454" s="143"/>
    </row>
    <row r="455" spans="1:21" x14ac:dyDescent="0.3">
      <c r="A455" s="141">
        <v>4</v>
      </c>
      <c r="B455" s="141">
        <v>14</v>
      </c>
      <c r="C455" s="146">
        <v>414</v>
      </c>
      <c r="D455" s="141" t="s">
        <v>6</v>
      </c>
      <c r="E455" s="141">
        <v>2023</v>
      </c>
      <c r="F455" s="151"/>
      <c r="G455" s="157">
        <f t="shared" si="20"/>
        <v>0</v>
      </c>
      <c r="H455" s="143"/>
      <c r="I455" s="200">
        <v>0</v>
      </c>
      <c r="J455" s="200"/>
      <c r="K455" s="200"/>
      <c r="L455" s="232">
        <v>0</v>
      </c>
      <c r="M455" s="149"/>
      <c r="N455" s="149"/>
      <c r="O455" s="231">
        <f t="shared" si="21"/>
        <v>0</v>
      </c>
      <c r="P455" s="153"/>
      <c r="Q455" s="153"/>
      <c r="R455" s="153"/>
      <c r="S455" s="143"/>
      <c r="T455" s="143"/>
      <c r="U455" s="143"/>
    </row>
    <row r="456" spans="1:21" x14ac:dyDescent="0.3">
      <c r="A456" s="141">
        <v>4</v>
      </c>
      <c r="B456" s="141">
        <v>15</v>
      </c>
      <c r="C456" s="146">
        <v>415</v>
      </c>
      <c r="D456" s="141" t="s">
        <v>6</v>
      </c>
      <c r="E456" s="141">
        <v>2023</v>
      </c>
      <c r="F456" s="151"/>
      <c r="G456" s="157">
        <f t="shared" si="20"/>
        <v>0</v>
      </c>
      <c r="H456" s="143"/>
      <c r="I456" s="200">
        <v>0</v>
      </c>
      <c r="J456" s="200"/>
      <c r="K456" s="200"/>
      <c r="L456" s="232">
        <v>0</v>
      </c>
      <c r="M456" s="149"/>
      <c r="N456" s="149"/>
      <c r="O456" s="231">
        <f t="shared" si="21"/>
        <v>0</v>
      </c>
      <c r="P456" s="153"/>
      <c r="Q456" s="153"/>
      <c r="R456" s="153"/>
      <c r="S456" s="143"/>
      <c r="T456" s="143"/>
      <c r="U456" s="143"/>
    </row>
    <row r="457" spans="1:21" x14ac:dyDescent="0.3">
      <c r="A457" s="141">
        <v>4</v>
      </c>
      <c r="B457" s="141">
        <v>16</v>
      </c>
      <c r="C457" s="146">
        <v>416</v>
      </c>
      <c r="D457" s="141" t="s">
        <v>6</v>
      </c>
      <c r="E457" s="141">
        <v>2023</v>
      </c>
      <c r="F457" s="151"/>
      <c r="G457" s="157">
        <f t="shared" si="20"/>
        <v>0</v>
      </c>
      <c r="H457" s="143"/>
      <c r="I457" s="200">
        <v>0</v>
      </c>
      <c r="J457" s="200"/>
      <c r="K457" s="200"/>
      <c r="L457" s="232">
        <v>0</v>
      </c>
      <c r="M457" s="149"/>
      <c r="N457" s="149"/>
      <c r="O457" s="231">
        <f t="shared" si="21"/>
        <v>0</v>
      </c>
      <c r="P457" s="153"/>
      <c r="Q457" s="153"/>
      <c r="R457" s="153"/>
      <c r="S457" s="143"/>
      <c r="T457" s="143"/>
      <c r="U457" s="143"/>
    </row>
    <row r="458" spans="1:21" x14ac:dyDescent="0.3">
      <c r="A458" s="141">
        <v>4</v>
      </c>
      <c r="B458" s="141">
        <v>17</v>
      </c>
      <c r="C458" s="146">
        <v>417</v>
      </c>
      <c r="D458" s="141" t="s">
        <v>6</v>
      </c>
      <c r="E458" s="141">
        <v>2023</v>
      </c>
      <c r="F458" s="151"/>
      <c r="G458" s="157">
        <f t="shared" si="20"/>
        <v>0</v>
      </c>
      <c r="H458" s="143"/>
      <c r="I458" s="200">
        <v>0</v>
      </c>
      <c r="J458" s="200"/>
      <c r="K458" s="200"/>
      <c r="L458" s="232">
        <v>0</v>
      </c>
      <c r="M458" s="149"/>
      <c r="N458" s="149"/>
      <c r="O458" s="231">
        <f t="shared" si="21"/>
        <v>0</v>
      </c>
      <c r="P458" s="153"/>
      <c r="Q458" s="153"/>
      <c r="R458" s="153"/>
      <c r="S458" s="143"/>
      <c r="T458" s="143"/>
      <c r="U458" s="143"/>
    </row>
    <row r="459" spans="1:21" x14ac:dyDescent="0.3">
      <c r="A459" s="141">
        <v>4</v>
      </c>
      <c r="B459" s="141">
        <v>18</v>
      </c>
      <c r="C459" s="146">
        <v>418</v>
      </c>
      <c r="D459" s="141" t="s">
        <v>6</v>
      </c>
      <c r="E459" s="141">
        <v>2023</v>
      </c>
      <c r="F459" s="151"/>
      <c r="G459" s="157">
        <f t="shared" si="20"/>
        <v>0</v>
      </c>
      <c r="H459" s="143"/>
      <c r="I459" s="200">
        <v>0</v>
      </c>
      <c r="J459" s="200"/>
      <c r="K459" s="200"/>
      <c r="L459" s="232">
        <v>0</v>
      </c>
      <c r="M459" s="149"/>
      <c r="N459" s="149"/>
      <c r="O459" s="231">
        <f t="shared" si="21"/>
        <v>0</v>
      </c>
      <c r="P459" s="153"/>
      <c r="Q459" s="153"/>
      <c r="R459" s="153"/>
      <c r="S459" s="143"/>
      <c r="T459" s="143"/>
      <c r="U459" s="143"/>
    </row>
    <row r="460" spans="1:21" x14ac:dyDescent="0.3">
      <c r="A460" s="141">
        <v>4</v>
      </c>
      <c r="B460" s="141">
        <v>19</v>
      </c>
      <c r="C460" s="146">
        <v>419</v>
      </c>
      <c r="D460" s="141" t="s">
        <v>6</v>
      </c>
      <c r="E460" s="141">
        <v>2023</v>
      </c>
      <c r="F460" s="151"/>
      <c r="G460" s="157">
        <f t="shared" si="20"/>
        <v>0</v>
      </c>
      <c r="H460" s="143"/>
      <c r="I460" s="200">
        <v>0</v>
      </c>
      <c r="J460" s="200"/>
      <c r="K460" s="200"/>
      <c r="L460" s="232">
        <v>0</v>
      </c>
      <c r="M460" s="149"/>
      <c r="N460" s="149"/>
      <c r="O460" s="231">
        <f t="shared" si="21"/>
        <v>0</v>
      </c>
      <c r="P460" s="153"/>
      <c r="Q460" s="153"/>
      <c r="R460" s="153"/>
      <c r="S460" s="143"/>
      <c r="T460" s="143"/>
      <c r="U460" s="143"/>
    </row>
    <row r="461" spans="1:21" x14ac:dyDescent="0.3">
      <c r="A461" s="141">
        <v>4</v>
      </c>
      <c r="B461" s="141">
        <v>20</v>
      </c>
      <c r="C461" s="146">
        <v>420</v>
      </c>
      <c r="D461" s="141" t="s">
        <v>6</v>
      </c>
      <c r="E461" s="141">
        <v>2023</v>
      </c>
      <c r="F461" s="151"/>
      <c r="G461" s="157">
        <f t="shared" si="20"/>
        <v>0</v>
      </c>
      <c r="H461" s="143"/>
      <c r="I461" s="200">
        <v>0</v>
      </c>
      <c r="J461" s="200"/>
      <c r="K461" s="200"/>
      <c r="L461" s="232">
        <v>0</v>
      </c>
      <c r="M461" s="149"/>
      <c r="N461" s="149"/>
      <c r="O461" s="231">
        <f t="shared" si="21"/>
        <v>0</v>
      </c>
      <c r="P461" s="153"/>
      <c r="Q461" s="153"/>
      <c r="R461" s="153"/>
      <c r="S461" s="143"/>
      <c r="T461" s="143"/>
      <c r="U461" s="143"/>
    </row>
    <row r="462" spans="1:21" x14ac:dyDescent="0.3">
      <c r="A462" s="141">
        <v>4</v>
      </c>
      <c r="B462" s="141">
        <v>21</v>
      </c>
      <c r="C462" s="146">
        <v>421</v>
      </c>
      <c r="D462" s="141" t="s">
        <v>6</v>
      </c>
      <c r="E462" s="141">
        <v>2023</v>
      </c>
      <c r="F462" s="151"/>
      <c r="G462" s="157">
        <f t="shared" si="20"/>
        <v>0</v>
      </c>
      <c r="H462" s="143"/>
      <c r="I462" s="200">
        <v>0</v>
      </c>
      <c r="J462" s="200"/>
      <c r="K462" s="200"/>
      <c r="L462" s="232">
        <v>0</v>
      </c>
      <c r="M462" s="149"/>
      <c r="N462" s="149"/>
      <c r="O462" s="231">
        <f t="shared" si="21"/>
        <v>0</v>
      </c>
      <c r="P462" s="153"/>
      <c r="Q462" s="153"/>
      <c r="R462" s="153"/>
      <c r="S462" s="143"/>
      <c r="T462" s="143"/>
      <c r="U462" s="143"/>
    </row>
    <row r="463" spans="1:21" x14ac:dyDescent="0.3">
      <c r="A463" s="141">
        <v>4</v>
      </c>
      <c r="B463" s="141">
        <v>22</v>
      </c>
      <c r="C463" s="146">
        <v>422</v>
      </c>
      <c r="D463" s="141" t="s">
        <v>6</v>
      </c>
      <c r="E463" s="141">
        <v>2023</v>
      </c>
      <c r="F463" s="151"/>
      <c r="G463" s="157">
        <f t="shared" si="20"/>
        <v>0</v>
      </c>
      <c r="H463" s="143"/>
      <c r="I463" s="200">
        <v>0</v>
      </c>
      <c r="J463" s="200"/>
      <c r="K463" s="200"/>
      <c r="L463" s="232">
        <v>0</v>
      </c>
      <c r="M463" s="149"/>
      <c r="N463" s="149"/>
      <c r="O463" s="231">
        <f t="shared" si="21"/>
        <v>0</v>
      </c>
      <c r="P463" s="153"/>
      <c r="Q463" s="153"/>
      <c r="R463" s="153"/>
      <c r="S463" s="143"/>
      <c r="T463" s="143"/>
      <c r="U463" s="143"/>
    </row>
    <row r="464" spans="1:21" x14ac:dyDescent="0.3">
      <c r="A464" s="141">
        <v>4</v>
      </c>
      <c r="B464" s="141">
        <v>23</v>
      </c>
      <c r="C464" s="146">
        <v>423</v>
      </c>
      <c r="D464" s="141" t="s">
        <v>6</v>
      </c>
      <c r="E464" s="141">
        <v>2023</v>
      </c>
      <c r="F464" s="151"/>
      <c r="G464" s="157">
        <f t="shared" si="20"/>
        <v>0</v>
      </c>
      <c r="H464" s="143"/>
      <c r="I464" s="200">
        <v>0</v>
      </c>
      <c r="J464" s="200"/>
      <c r="K464" s="200"/>
      <c r="L464" s="232">
        <v>0</v>
      </c>
      <c r="M464" s="149"/>
      <c r="N464" s="149"/>
      <c r="O464" s="231">
        <f t="shared" si="21"/>
        <v>0</v>
      </c>
      <c r="P464" s="153"/>
      <c r="Q464" s="153"/>
      <c r="R464" s="153"/>
      <c r="S464" s="143"/>
      <c r="T464" s="143"/>
      <c r="U464" s="143"/>
    </row>
    <row r="465" spans="1:21" x14ac:dyDescent="0.3">
      <c r="A465" s="141">
        <v>4</v>
      </c>
      <c r="B465" s="141">
        <v>24</v>
      </c>
      <c r="C465" s="146">
        <v>424</v>
      </c>
      <c r="D465" s="141" t="s">
        <v>6</v>
      </c>
      <c r="E465" s="141">
        <v>2023</v>
      </c>
      <c r="F465" s="151"/>
      <c r="G465" s="157">
        <f t="shared" si="20"/>
        <v>0</v>
      </c>
      <c r="H465" s="143"/>
      <c r="I465" s="200">
        <v>0</v>
      </c>
      <c r="J465" s="200"/>
      <c r="K465" s="200"/>
      <c r="L465" s="232">
        <v>0</v>
      </c>
      <c r="M465" s="149"/>
      <c r="N465" s="149"/>
      <c r="O465" s="231">
        <f t="shared" si="21"/>
        <v>0</v>
      </c>
      <c r="P465" s="153"/>
      <c r="Q465" s="153"/>
      <c r="R465" s="153"/>
      <c r="S465" s="143"/>
      <c r="T465" s="143"/>
      <c r="U465" s="143"/>
    </row>
    <row r="466" spans="1:21" x14ac:dyDescent="0.3">
      <c r="A466" s="141">
        <v>4</v>
      </c>
      <c r="B466" s="141">
        <v>25</v>
      </c>
      <c r="C466" s="146">
        <v>425</v>
      </c>
      <c r="D466" s="141" t="s">
        <v>6</v>
      </c>
      <c r="E466" s="141">
        <v>2023</v>
      </c>
      <c r="F466" s="151"/>
      <c r="G466" s="157">
        <f t="shared" si="20"/>
        <v>0</v>
      </c>
      <c r="H466" s="143"/>
      <c r="I466" s="200">
        <v>0</v>
      </c>
      <c r="J466" s="200"/>
      <c r="K466" s="200"/>
      <c r="L466" s="232">
        <v>0</v>
      </c>
      <c r="M466" s="149"/>
      <c r="N466" s="149"/>
      <c r="O466" s="231">
        <f t="shared" si="21"/>
        <v>0</v>
      </c>
      <c r="P466" s="153"/>
      <c r="Q466" s="153"/>
      <c r="R466" s="153"/>
      <c r="S466" s="143"/>
      <c r="T466" s="143"/>
      <c r="U466" s="143"/>
    </row>
    <row r="467" spans="1:21" x14ac:dyDescent="0.3">
      <c r="A467" s="141">
        <v>4</v>
      </c>
      <c r="B467" s="141">
        <v>26</v>
      </c>
      <c r="C467" s="146">
        <v>426</v>
      </c>
      <c r="D467" s="141" t="s">
        <v>6</v>
      </c>
      <c r="E467" s="141">
        <v>2023</v>
      </c>
      <c r="F467" s="151"/>
      <c r="G467" s="157">
        <f t="shared" si="20"/>
        <v>0</v>
      </c>
      <c r="H467" s="143"/>
      <c r="I467" s="200">
        <v>0</v>
      </c>
      <c r="J467" s="200"/>
      <c r="K467" s="200"/>
      <c r="L467" s="232">
        <v>0</v>
      </c>
      <c r="M467" s="149"/>
      <c r="N467" s="149"/>
      <c r="O467" s="231">
        <f t="shared" si="21"/>
        <v>0</v>
      </c>
      <c r="P467" s="153"/>
      <c r="Q467" s="153"/>
      <c r="R467" s="153"/>
      <c r="S467" s="143"/>
      <c r="T467" s="143"/>
      <c r="U467" s="143"/>
    </row>
    <row r="468" spans="1:21" x14ac:dyDescent="0.3">
      <c r="A468" s="141">
        <v>4</v>
      </c>
      <c r="B468" s="141">
        <v>27</v>
      </c>
      <c r="C468" s="146">
        <v>427</v>
      </c>
      <c r="D468" s="141" t="s">
        <v>6</v>
      </c>
      <c r="E468" s="141">
        <v>2023</v>
      </c>
      <c r="F468" s="151"/>
      <c r="G468" s="157">
        <f t="shared" si="20"/>
        <v>0</v>
      </c>
      <c r="H468" s="143"/>
      <c r="I468" s="200">
        <v>0</v>
      </c>
      <c r="J468" s="200"/>
      <c r="K468" s="200"/>
      <c r="L468" s="232">
        <v>0</v>
      </c>
      <c r="M468" s="149"/>
      <c r="N468" s="149"/>
      <c r="O468" s="231">
        <f t="shared" si="21"/>
        <v>0</v>
      </c>
      <c r="P468" s="153"/>
      <c r="Q468" s="153"/>
      <c r="R468" s="153"/>
      <c r="S468" s="143"/>
      <c r="T468" s="143"/>
      <c r="U468" s="143"/>
    </row>
    <row r="469" spans="1:21" x14ac:dyDescent="0.3">
      <c r="A469" s="141">
        <v>4</v>
      </c>
      <c r="B469" s="141">
        <v>28</v>
      </c>
      <c r="C469" s="146">
        <v>428</v>
      </c>
      <c r="D469" s="141" t="s">
        <v>6</v>
      </c>
      <c r="E469" s="141">
        <v>2023</v>
      </c>
      <c r="F469" s="151"/>
      <c r="G469" s="157">
        <f t="shared" ref="G469:G532" si="22">I469+K469</f>
        <v>0</v>
      </c>
      <c r="H469" s="143"/>
      <c r="I469" s="200">
        <v>0</v>
      </c>
      <c r="J469" s="200"/>
      <c r="K469" s="200"/>
      <c r="L469" s="232">
        <v>0</v>
      </c>
      <c r="M469" s="149"/>
      <c r="N469" s="149"/>
      <c r="O469" s="231">
        <f t="shared" ref="O469:O532" si="23">L469+N469</f>
        <v>0</v>
      </c>
      <c r="P469" s="153"/>
      <c r="Q469" s="153"/>
      <c r="R469" s="153"/>
      <c r="S469" s="143"/>
      <c r="T469" s="143"/>
      <c r="U469" s="143"/>
    </row>
    <row r="470" spans="1:21" x14ac:dyDescent="0.3">
      <c r="A470" s="141">
        <v>4</v>
      </c>
      <c r="B470" s="141">
        <v>29</v>
      </c>
      <c r="C470" s="146">
        <v>429</v>
      </c>
      <c r="D470" s="141" t="s">
        <v>6</v>
      </c>
      <c r="E470" s="141">
        <v>2023</v>
      </c>
      <c r="F470" s="151"/>
      <c r="G470" s="157">
        <f t="shared" si="22"/>
        <v>0</v>
      </c>
      <c r="H470" s="143"/>
      <c r="I470" s="200">
        <v>0</v>
      </c>
      <c r="J470" s="200"/>
      <c r="K470" s="200"/>
      <c r="L470" s="232">
        <v>0</v>
      </c>
      <c r="M470" s="149"/>
      <c r="N470" s="149"/>
      <c r="O470" s="231">
        <f t="shared" si="23"/>
        <v>0</v>
      </c>
      <c r="P470" s="153"/>
      <c r="Q470" s="153"/>
      <c r="R470" s="153"/>
      <c r="S470" s="143"/>
      <c r="T470" s="143"/>
      <c r="U470" s="143"/>
    </row>
    <row r="471" spans="1:21" x14ac:dyDescent="0.3">
      <c r="A471" s="141">
        <v>4</v>
      </c>
      <c r="B471" s="141">
        <v>30</v>
      </c>
      <c r="C471" s="146">
        <v>430</v>
      </c>
      <c r="D471" s="141" t="s">
        <v>6</v>
      </c>
      <c r="E471" s="141">
        <v>2023</v>
      </c>
      <c r="F471" s="151"/>
      <c r="G471" s="157">
        <f t="shared" si="22"/>
        <v>0</v>
      </c>
      <c r="H471" s="143"/>
      <c r="I471" s="200">
        <v>0</v>
      </c>
      <c r="J471" s="200"/>
      <c r="K471" s="200"/>
      <c r="L471" s="232">
        <v>0</v>
      </c>
      <c r="M471" s="149"/>
      <c r="N471" s="149"/>
      <c r="O471" s="231">
        <f t="shared" si="23"/>
        <v>0</v>
      </c>
      <c r="P471" s="153"/>
      <c r="Q471" s="153"/>
      <c r="R471" s="153"/>
      <c r="S471" s="143"/>
      <c r="T471" s="143"/>
      <c r="U471" s="143"/>
    </row>
    <row r="472" spans="1:21" x14ac:dyDescent="0.3">
      <c r="A472" s="141">
        <v>5</v>
      </c>
      <c r="B472" s="141">
        <v>1</v>
      </c>
      <c r="C472" s="146">
        <v>501</v>
      </c>
      <c r="D472" s="141" t="s">
        <v>6</v>
      </c>
      <c r="E472" s="141">
        <v>2023</v>
      </c>
      <c r="F472" s="151"/>
      <c r="G472" s="157">
        <f t="shared" si="22"/>
        <v>0</v>
      </c>
      <c r="H472" s="143"/>
      <c r="I472" s="200">
        <v>0</v>
      </c>
      <c r="J472" s="200"/>
      <c r="K472" s="200"/>
      <c r="L472" s="232">
        <v>0</v>
      </c>
      <c r="M472" s="149"/>
      <c r="N472" s="149"/>
      <c r="O472" s="231">
        <f t="shared" si="23"/>
        <v>0</v>
      </c>
      <c r="P472" s="153"/>
      <c r="Q472" s="153"/>
      <c r="R472" s="153"/>
      <c r="S472" s="143"/>
      <c r="T472" s="143"/>
      <c r="U472" s="143"/>
    </row>
    <row r="473" spans="1:21" x14ac:dyDescent="0.3">
      <c r="A473" s="141">
        <v>5</v>
      </c>
      <c r="B473" s="141">
        <v>2</v>
      </c>
      <c r="C473" s="146">
        <v>502</v>
      </c>
      <c r="D473" s="141" t="s">
        <v>6</v>
      </c>
      <c r="E473" s="141">
        <v>2023</v>
      </c>
      <c r="F473" s="151"/>
      <c r="G473" s="157">
        <f t="shared" si="22"/>
        <v>1</v>
      </c>
      <c r="H473" s="143"/>
      <c r="I473" s="235">
        <v>1</v>
      </c>
      <c r="J473" s="200"/>
      <c r="K473" s="200"/>
      <c r="L473" s="236">
        <v>0</v>
      </c>
      <c r="M473" s="149"/>
      <c r="N473" s="149"/>
      <c r="O473" s="231">
        <f t="shared" si="23"/>
        <v>0</v>
      </c>
      <c r="P473" s="153"/>
      <c r="Q473" s="153"/>
      <c r="R473" s="153"/>
      <c r="S473" s="143"/>
      <c r="T473" s="143"/>
      <c r="U473" s="143"/>
    </row>
    <row r="474" spans="1:21" x14ac:dyDescent="0.3">
      <c r="A474" s="141">
        <v>5</v>
      </c>
      <c r="B474" s="141">
        <v>3</v>
      </c>
      <c r="C474" s="146">
        <v>503</v>
      </c>
      <c r="D474" s="141" t="s">
        <v>6</v>
      </c>
      <c r="E474" s="141">
        <v>2023</v>
      </c>
      <c r="F474" s="151"/>
      <c r="G474" s="157">
        <f t="shared" si="22"/>
        <v>2</v>
      </c>
      <c r="H474" s="143"/>
      <c r="I474" s="235">
        <v>2</v>
      </c>
      <c r="J474" s="200"/>
      <c r="K474" s="200"/>
      <c r="L474" s="236">
        <v>0</v>
      </c>
      <c r="M474" s="149"/>
      <c r="N474" s="149"/>
      <c r="O474" s="231">
        <f t="shared" si="23"/>
        <v>0</v>
      </c>
      <c r="P474" s="153"/>
      <c r="Q474" s="153"/>
      <c r="R474" s="153"/>
      <c r="S474" s="143"/>
      <c r="T474" s="143"/>
      <c r="U474" s="143"/>
    </row>
    <row r="475" spans="1:21" x14ac:dyDescent="0.3">
      <c r="A475" s="141">
        <v>5</v>
      </c>
      <c r="B475" s="141">
        <v>4</v>
      </c>
      <c r="C475" s="146">
        <v>504</v>
      </c>
      <c r="D475" s="141" t="s">
        <v>6</v>
      </c>
      <c r="E475" s="141">
        <v>2023</v>
      </c>
      <c r="F475" s="151"/>
      <c r="G475" s="157">
        <f t="shared" si="22"/>
        <v>1</v>
      </c>
      <c r="H475" s="143"/>
      <c r="I475" s="235">
        <v>1</v>
      </c>
      <c r="J475" s="200"/>
      <c r="K475" s="200"/>
      <c r="L475" s="236">
        <v>0</v>
      </c>
      <c r="M475" s="149"/>
      <c r="N475" s="149"/>
      <c r="O475" s="231">
        <f t="shared" si="23"/>
        <v>0</v>
      </c>
      <c r="P475" s="153"/>
      <c r="Q475" s="153"/>
      <c r="R475" s="153"/>
      <c r="S475" s="143"/>
      <c r="T475" s="143"/>
      <c r="U475" s="143"/>
    </row>
    <row r="476" spans="1:21" x14ac:dyDescent="0.3">
      <c r="A476" s="141">
        <v>5</v>
      </c>
      <c r="B476" s="141">
        <v>5</v>
      </c>
      <c r="C476" s="146">
        <v>505</v>
      </c>
      <c r="D476" s="141" t="s">
        <v>6</v>
      </c>
      <c r="E476" s="141">
        <v>2023</v>
      </c>
      <c r="F476" s="151"/>
      <c r="G476" s="157">
        <f t="shared" si="22"/>
        <v>0</v>
      </c>
      <c r="H476" s="143"/>
      <c r="I476" s="235">
        <v>0</v>
      </c>
      <c r="J476" s="200"/>
      <c r="K476" s="200"/>
      <c r="L476" s="236">
        <v>0</v>
      </c>
      <c r="M476" s="149"/>
      <c r="N476" s="149"/>
      <c r="O476" s="231">
        <f t="shared" si="23"/>
        <v>0</v>
      </c>
      <c r="P476" s="153"/>
      <c r="Q476" s="153"/>
      <c r="R476" s="153"/>
      <c r="S476" s="143"/>
      <c r="T476" s="143"/>
      <c r="U476" s="143"/>
    </row>
    <row r="477" spans="1:21" x14ac:dyDescent="0.3">
      <c r="A477" s="141">
        <v>5</v>
      </c>
      <c r="B477" s="141">
        <v>6</v>
      </c>
      <c r="C477" s="146">
        <v>506</v>
      </c>
      <c r="D477" s="141" t="s">
        <v>6</v>
      </c>
      <c r="E477" s="141">
        <v>2023</v>
      </c>
      <c r="F477" s="151"/>
      <c r="G477" s="157">
        <f t="shared" si="22"/>
        <v>0</v>
      </c>
      <c r="H477" s="143"/>
      <c r="I477" s="235">
        <v>0</v>
      </c>
      <c r="J477" s="200"/>
      <c r="K477" s="200"/>
      <c r="L477" s="236">
        <v>0</v>
      </c>
      <c r="M477" s="149"/>
      <c r="N477" s="149"/>
      <c r="O477" s="231">
        <f t="shared" si="23"/>
        <v>0</v>
      </c>
      <c r="P477" s="153"/>
      <c r="Q477" s="153"/>
      <c r="R477" s="153"/>
      <c r="S477" s="143"/>
      <c r="T477" s="143"/>
      <c r="U477" s="143"/>
    </row>
    <row r="478" spans="1:21" x14ac:dyDescent="0.3">
      <c r="A478" s="141">
        <v>5</v>
      </c>
      <c r="B478" s="141">
        <v>7</v>
      </c>
      <c r="C478" s="146">
        <v>507</v>
      </c>
      <c r="D478" s="141" t="s">
        <v>6</v>
      </c>
      <c r="E478" s="141">
        <v>2023</v>
      </c>
      <c r="F478" s="151"/>
      <c r="G478" s="157">
        <f t="shared" si="22"/>
        <v>0</v>
      </c>
      <c r="H478" s="143"/>
      <c r="I478" s="235">
        <v>0</v>
      </c>
      <c r="J478" s="200"/>
      <c r="K478" s="200"/>
      <c r="L478" s="236">
        <v>0</v>
      </c>
      <c r="M478" s="149"/>
      <c r="N478" s="149"/>
      <c r="O478" s="231">
        <f t="shared" si="23"/>
        <v>0</v>
      </c>
      <c r="P478" s="153"/>
      <c r="Q478" s="153"/>
      <c r="R478" s="153"/>
      <c r="S478" s="143"/>
      <c r="T478" s="143"/>
      <c r="U478" s="143"/>
    </row>
    <row r="479" spans="1:21" x14ac:dyDescent="0.3">
      <c r="A479" s="141">
        <v>5</v>
      </c>
      <c r="B479" s="141">
        <v>8</v>
      </c>
      <c r="C479" s="146">
        <v>508</v>
      </c>
      <c r="D479" s="141" t="s">
        <v>6</v>
      </c>
      <c r="E479" s="141">
        <v>2023</v>
      </c>
      <c r="F479" s="151"/>
      <c r="G479" s="157">
        <f t="shared" si="22"/>
        <v>0</v>
      </c>
      <c r="H479" s="143"/>
      <c r="I479" s="235">
        <v>0</v>
      </c>
      <c r="J479" s="200"/>
      <c r="K479" s="200"/>
      <c r="L479" s="236">
        <v>0</v>
      </c>
      <c r="M479" s="149"/>
      <c r="N479" s="149"/>
      <c r="O479" s="231">
        <f t="shared" si="23"/>
        <v>0</v>
      </c>
      <c r="P479" s="153"/>
      <c r="Q479" s="153"/>
      <c r="R479" s="153"/>
      <c r="S479" s="143"/>
      <c r="T479" s="143"/>
      <c r="U479" s="143"/>
    </row>
    <row r="480" spans="1:21" x14ac:dyDescent="0.3">
      <c r="A480" s="141">
        <v>5</v>
      </c>
      <c r="B480" s="141">
        <v>9</v>
      </c>
      <c r="C480" s="146">
        <v>509</v>
      </c>
      <c r="D480" s="141" t="s">
        <v>6</v>
      </c>
      <c r="E480" s="141">
        <v>2023</v>
      </c>
      <c r="F480" s="151"/>
      <c r="G480" s="157">
        <f t="shared" si="22"/>
        <v>0</v>
      </c>
      <c r="H480" s="143"/>
      <c r="I480" s="235">
        <v>0</v>
      </c>
      <c r="J480" s="200"/>
      <c r="K480" s="200"/>
      <c r="L480" s="236">
        <v>0</v>
      </c>
      <c r="M480" s="149"/>
      <c r="N480" s="149"/>
      <c r="O480" s="231">
        <f t="shared" si="23"/>
        <v>0</v>
      </c>
      <c r="P480" s="153"/>
      <c r="Q480" s="153"/>
      <c r="R480" s="153"/>
      <c r="S480" s="143"/>
      <c r="T480" s="143"/>
      <c r="U480" s="143"/>
    </row>
    <row r="481" spans="1:21" x14ac:dyDescent="0.3">
      <c r="A481" s="141">
        <v>5</v>
      </c>
      <c r="B481" s="141">
        <v>10</v>
      </c>
      <c r="C481" s="146">
        <v>510</v>
      </c>
      <c r="D481" s="141" t="s">
        <v>6</v>
      </c>
      <c r="E481" s="141">
        <v>2023</v>
      </c>
      <c r="F481" s="151"/>
      <c r="G481" s="157">
        <f t="shared" si="22"/>
        <v>0</v>
      </c>
      <c r="H481" s="143"/>
      <c r="I481" s="235">
        <v>0</v>
      </c>
      <c r="J481" s="200"/>
      <c r="K481" s="200"/>
      <c r="L481" s="236">
        <v>0</v>
      </c>
      <c r="M481" s="149"/>
      <c r="N481" s="149"/>
      <c r="O481" s="231">
        <f t="shared" si="23"/>
        <v>0</v>
      </c>
      <c r="P481" s="153"/>
      <c r="Q481" s="153"/>
      <c r="R481" s="153"/>
      <c r="S481" s="143"/>
      <c r="T481" s="143"/>
      <c r="U481" s="143"/>
    </row>
    <row r="482" spans="1:21" x14ac:dyDescent="0.3">
      <c r="A482" s="141">
        <v>5</v>
      </c>
      <c r="B482" s="141">
        <v>11</v>
      </c>
      <c r="C482" s="146">
        <v>511</v>
      </c>
      <c r="D482" s="141" t="s">
        <v>6</v>
      </c>
      <c r="E482" s="141">
        <v>2023</v>
      </c>
      <c r="F482" s="151"/>
      <c r="G482" s="157">
        <f t="shared" si="22"/>
        <v>0</v>
      </c>
      <c r="H482" s="143"/>
      <c r="I482" s="235">
        <v>0</v>
      </c>
      <c r="J482" s="200"/>
      <c r="K482" s="200"/>
      <c r="L482" s="236">
        <v>0</v>
      </c>
      <c r="M482" s="149"/>
      <c r="N482" s="149"/>
      <c r="O482" s="231">
        <f t="shared" si="23"/>
        <v>0</v>
      </c>
      <c r="P482" s="153"/>
      <c r="Q482" s="153"/>
      <c r="R482" s="153"/>
      <c r="S482" s="143"/>
      <c r="T482" s="143"/>
      <c r="U482" s="143"/>
    </row>
    <row r="483" spans="1:21" x14ac:dyDescent="0.3">
      <c r="A483" s="141">
        <v>5</v>
      </c>
      <c r="B483" s="141">
        <v>12</v>
      </c>
      <c r="C483" s="146">
        <v>512</v>
      </c>
      <c r="D483" s="141" t="s">
        <v>6</v>
      </c>
      <c r="E483" s="141">
        <v>2023</v>
      </c>
      <c r="F483" s="151"/>
      <c r="G483" s="157">
        <f t="shared" si="22"/>
        <v>0</v>
      </c>
      <c r="H483" s="143"/>
      <c r="I483" s="235">
        <v>0</v>
      </c>
      <c r="J483" s="200"/>
      <c r="K483" s="200"/>
      <c r="L483" s="236">
        <v>0</v>
      </c>
      <c r="M483" s="149"/>
      <c r="N483" s="149"/>
      <c r="O483" s="231">
        <f t="shared" si="23"/>
        <v>0</v>
      </c>
      <c r="P483" s="153"/>
      <c r="Q483" s="153"/>
      <c r="R483" s="153"/>
      <c r="S483" s="143"/>
      <c r="T483" s="143"/>
      <c r="U483" s="143"/>
    </row>
    <row r="484" spans="1:21" x14ac:dyDescent="0.3">
      <c r="A484" s="141">
        <v>5</v>
      </c>
      <c r="B484" s="141">
        <v>13</v>
      </c>
      <c r="C484" s="146">
        <v>513</v>
      </c>
      <c r="D484" s="141" t="s">
        <v>6</v>
      </c>
      <c r="E484" s="141">
        <v>2023</v>
      </c>
      <c r="F484" s="151"/>
      <c r="G484" s="157">
        <f t="shared" si="22"/>
        <v>0</v>
      </c>
      <c r="H484" s="143"/>
      <c r="I484" s="235">
        <v>0</v>
      </c>
      <c r="J484" s="200"/>
      <c r="K484" s="200"/>
      <c r="L484" s="236">
        <v>0</v>
      </c>
      <c r="M484" s="149"/>
      <c r="N484" s="149"/>
      <c r="O484" s="231">
        <f t="shared" si="23"/>
        <v>0</v>
      </c>
      <c r="P484" s="153"/>
      <c r="Q484" s="153"/>
      <c r="R484" s="153"/>
      <c r="S484" s="143"/>
      <c r="T484" s="143"/>
      <c r="U484" s="143"/>
    </row>
    <row r="485" spans="1:21" x14ac:dyDescent="0.3">
      <c r="A485" s="141">
        <v>5</v>
      </c>
      <c r="B485" s="141">
        <v>14</v>
      </c>
      <c r="C485" s="146">
        <v>514</v>
      </c>
      <c r="D485" s="141" t="s">
        <v>6</v>
      </c>
      <c r="E485" s="141">
        <v>2023</v>
      </c>
      <c r="F485" s="151"/>
      <c r="G485" s="157">
        <f t="shared" si="22"/>
        <v>0</v>
      </c>
      <c r="H485" s="143"/>
      <c r="I485" s="235">
        <v>0</v>
      </c>
      <c r="J485" s="200"/>
      <c r="K485" s="200"/>
      <c r="L485" s="236">
        <v>0</v>
      </c>
      <c r="M485" s="149"/>
      <c r="N485" s="149"/>
      <c r="O485" s="231">
        <f t="shared" si="23"/>
        <v>0</v>
      </c>
      <c r="P485" s="153"/>
      <c r="Q485" s="153"/>
      <c r="R485" s="153"/>
      <c r="S485" s="143"/>
      <c r="T485" s="143"/>
      <c r="U485" s="143"/>
    </row>
    <row r="486" spans="1:21" x14ac:dyDescent="0.3">
      <c r="A486" s="141">
        <v>5</v>
      </c>
      <c r="B486" s="141">
        <v>15</v>
      </c>
      <c r="C486" s="146">
        <v>515</v>
      </c>
      <c r="D486" s="141" t="s">
        <v>6</v>
      </c>
      <c r="E486" s="141">
        <v>2023</v>
      </c>
      <c r="F486" s="151"/>
      <c r="G486" s="157">
        <f t="shared" si="22"/>
        <v>0</v>
      </c>
      <c r="H486" s="143"/>
      <c r="I486" s="235">
        <v>0</v>
      </c>
      <c r="J486" s="200"/>
      <c r="K486" s="200"/>
      <c r="L486" s="236">
        <v>0</v>
      </c>
      <c r="M486" s="149"/>
      <c r="N486" s="149"/>
      <c r="O486" s="231">
        <f t="shared" si="23"/>
        <v>0</v>
      </c>
      <c r="P486" s="153"/>
      <c r="Q486" s="153"/>
      <c r="R486" s="153"/>
      <c r="S486" s="143"/>
      <c r="T486" s="143"/>
      <c r="U486" s="143"/>
    </row>
    <row r="487" spans="1:21" x14ac:dyDescent="0.3">
      <c r="A487" s="141">
        <v>5</v>
      </c>
      <c r="B487" s="141">
        <v>16</v>
      </c>
      <c r="C487" s="146">
        <v>516</v>
      </c>
      <c r="D487" s="141" t="s">
        <v>6</v>
      </c>
      <c r="E487" s="141">
        <v>2023</v>
      </c>
      <c r="F487" s="151"/>
      <c r="G487" s="157">
        <f t="shared" si="22"/>
        <v>0</v>
      </c>
      <c r="H487" s="143"/>
      <c r="I487" s="235">
        <v>0</v>
      </c>
      <c r="J487" s="200"/>
      <c r="K487" s="200"/>
      <c r="L487" s="236">
        <v>0</v>
      </c>
      <c r="M487" s="149"/>
      <c r="N487" s="149"/>
      <c r="O487" s="231">
        <f t="shared" si="23"/>
        <v>0</v>
      </c>
      <c r="P487" s="153"/>
      <c r="Q487" s="153"/>
      <c r="R487" s="153"/>
      <c r="S487" s="143"/>
      <c r="T487" s="143"/>
      <c r="U487" s="143"/>
    </row>
    <row r="488" spans="1:21" x14ac:dyDescent="0.3">
      <c r="A488" s="141">
        <v>5</v>
      </c>
      <c r="B488" s="141">
        <v>17</v>
      </c>
      <c r="C488" s="146">
        <v>517</v>
      </c>
      <c r="D488" s="141" t="s">
        <v>6</v>
      </c>
      <c r="E488" s="141">
        <v>2023</v>
      </c>
      <c r="F488" s="151"/>
      <c r="G488" s="157">
        <f t="shared" si="22"/>
        <v>0</v>
      </c>
      <c r="H488" s="143"/>
      <c r="I488" s="235">
        <v>0</v>
      </c>
      <c r="J488" s="200"/>
      <c r="K488" s="200"/>
      <c r="L488" s="236">
        <v>0</v>
      </c>
      <c r="M488" s="149"/>
      <c r="N488" s="149"/>
      <c r="O488" s="231">
        <f t="shared" si="23"/>
        <v>0</v>
      </c>
      <c r="P488" s="153"/>
      <c r="Q488" s="153"/>
      <c r="R488" s="153"/>
      <c r="S488" s="143"/>
      <c r="T488" s="143"/>
      <c r="U488" s="143"/>
    </row>
    <row r="489" spans="1:21" x14ac:dyDescent="0.3">
      <c r="A489" s="141">
        <v>5</v>
      </c>
      <c r="B489" s="141">
        <v>18</v>
      </c>
      <c r="C489" s="146">
        <v>518</v>
      </c>
      <c r="D489" s="141" t="s">
        <v>6</v>
      </c>
      <c r="E489" s="141">
        <v>2023</v>
      </c>
      <c r="F489" s="151"/>
      <c r="G489" s="157">
        <f t="shared" si="22"/>
        <v>0</v>
      </c>
      <c r="H489" s="143"/>
      <c r="I489" s="235">
        <v>0</v>
      </c>
      <c r="J489" s="200"/>
      <c r="K489" s="200"/>
      <c r="L489" s="236">
        <v>0</v>
      </c>
      <c r="M489" s="149"/>
      <c r="N489" s="149"/>
      <c r="O489" s="231">
        <f t="shared" si="23"/>
        <v>0</v>
      </c>
      <c r="P489" s="153"/>
      <c r="Q489" s="153"/>
      <c r="R489" s="153"/>
      <c r="S489" s="143"/>
      <c r="T489" s="143"/>
      <c r="U489" s="143"/>
    </row>
    <row r="490" spans="1:21" x14ac:dyDescent="0.3">
      <c r="A490" s="141">
        <v>5</v>
      </c>
      <c r="B490" s="141">
        <v>19</v>
      </c>
      <c r="C490" s="146">
        <v>519</v>
      </c>
      <c r="D490" s="141" t="s">
        <v>6</v>
      </c>
      <c r="E490" s="141">
        <v>2023</v>
      </c>
      <c r="F490" s="151"/>
      <c r="G490" s="157">
        <f t="shared" si="22"/>
        <v>0</v>
      </c>
      <c r="H490" s="143"/>
      <c r="I490" s="235">
        <v>0</v>
      </c>
      <c r="J490" s="200"/>
      <c r="K490" s="200"/>
      <c r="L490" s="236">
        <v>0</v>
      </c>
      <c r="M490" s="149"/>
      <c r="N490" s="149"/>
      <c r="O490" s="231">
        <f t="shared" si="23"/>
        <v>0</v>
      </c>
      <c r="P490" s="153"/>
      <c r="Q490" s="153"/>
      <c r="R490" s="153"/>
      <c r="S490" s="143"/>
      <c r="T490" s="143"/>
      <c r="U490" s="143"/>
    </row>
    <row r="491" spans="1:21" x14ac:dyDescent="0.3">
      <c r="A491" s="141">
        <v>5</v>
      </c>
      <c r="B491" s="141">
        <v>20</v>
      </c>
      <c r="C491" s="146">
        <v>520</v>
      </c>
      <c r="D491" s="141" t="s">
        <v>6</v>
      </c>
      <c r="E491" s="141">
        <v>2023</v>
      </c>
      <c r="F491" s="151"/>
      <c r="G491" s="157">
        <f t="shared" si="22"/>
        <v>0</v>
      </c>
      <c r="H491" s="143"/>
      <c r="I491" s="235">
        <v>0</v>
      </c>
      <c r="J491" s="200"/>
      <c r="K491" s="200"/>
      <c r="L491" s="236">
        <v>0</v>
      </c>
      <c r="M491" s="149"/>
      <c r="N491" s="149"/>
      <c r="O491" s="231">
        <f t="shared" si="23"/>
        <v>0</v>
      </c>
      <c r="P491" s="153"/>
      <c r="Q491" s="153"/>
      <c r="R491" s="153"/>
      <c r="S491" s="143"/>
      <c r="T491" s="143"/>
      <c r="U491" s="143"/>
    </row>
    <row r="492" spans="1:21" x14ac:dyDescent="0.3">
      <c r="A492" s="141">
        <v>5</v>
      </c>
      <c r="B492" s="141">
        <v>21</v>
      </c>
      <c r="C492" s="146">
        <v>521</v>
      </c>
      <c r="D492" s="141" t="s">
        <v>6</v>
      </c>
      <c r="E492" s="141">
        <v>2023</v>
      </c>
      <c r="F492" s="151"/>
      <c r="G492" s="157">
        <f t="shared" si="22"/>
        <v>0</v>
      </c>
      <c r="H492" s="143"/>
      <c r="I492" s="235">
        <v>0</v>
      </c>
      <c r="J492" s="200"/>
      <c r="K492" s="200"/>
      <c r="L492" s="236">
        <v>0</v>
      </c>
      <c r="M492" s="149"/>
      <c r="N492" s="149"/>
      <c r="O492" s="231">
        <f t="shared" si="23"/>
        <v>0</v>
      </c>
      <c r="P492" s="153"/>
      <c r="Q492" s="153"/>
      <c r="R492" s="153"/>
      <c r="S492" s="143"/>
      <c r="T492" s="143"/>
      <c r="U492" s="143"/>
    </row>
    <row r="493" spans="1:21" x14ac:dyDescent="0.3">
      <c r="A493" s="141">
        <v>5</v>
      </c>
      <c r="B493" s="141">
        <v>22</v>
      </c>
      <c r="C493" s="146">
        <v>522</v>
      </c>
      <c r="D493" s="141" t="s">
        <v>6</v>
      </c>
      <c r="E493" s="141">
        <v>2023</v>
      </c>
      <c r="F493" s="151"/>
      <c r="G493" s="157">
        <f t="shared" si="22"/>
        <v>0</v>
      </c>
      <c r="H493" s="143"/>
      <c r="I493" s="235">
        <v>0</v>
      </c>
      <c r="J493" s="200"/>
      <c r="K493" s="200"/>
      <c r="L493" s="236">
        <v>0</v>
      </c>
      <c r="M493" s="149"/>
      <c r="N493" s="149"/>
      <c r="O493" s="231">
        <f t="shared" si="23"/>
        <v>0</v>
      </c>
      <c r="P493" s="153"/>
      <c r="Q493" s="153"/>
      <c r="R493" s="153"/>
      <c r="S493" s="143"/>
      <c r="T493" s="143"/>
      <c r="U493" s="143"/>
    </row>
    <row r="494" spans="1:21" x14ac:dyDescent="0.3">
      <c r="A494" s="141">
        <v>5</v>
      </c>
      <c r="B494" s="141">
        <v>23</v>
      </c>
      <c r="C494" s="146">
        <v>523</v>
      </c>
      <c r="D494" s="141" t="s">
        <v>6</v>
      </c>
      <c r="E494" s="141">
        <v>2023</v>
      </c>
      <c r="F494" s="151"/>
      <c r="G494" s="157">
        <f t="shared" si="22"/>
        <v>1</v>
      </c>
      <c r="H494" s="143"/>
      <c r="I494" s="235">
        <v>1</v>
      </c>
      <c r="J494" s="200"/>
      <c r="K494" s="200"/>
      <c r="L494" s="236">
        <v>0</v>
      </c>
      <c r="M494" s="149"/>
      <c r="N494" s="149"/>
      <c r="O494" s="231">
        <f t="shared" si="23"/>
        <v>0</v>
      </c>
      <c r="P494" s="153"/>
      <c r="Q494" s="153"/>
      <c r="R494" s="153"/>
      <c r="S494" s="143"/>
      <c r="T494" s="143"/>
      <c r="U494" s="143"/>
    </row>
    <row r="495" spans="1:21" x14ac:dyDescent="0.3">
      <c r="A495" s="141">
        <v>5</v>
      </c>
      <c r="B495" s="141">
        <v>24</v>
      </c>
      <c r="C495" s="146">
        <v>524</v>
      </c>
      <c r="D495" s="141" t="s">
        <v>6</v>
      </c>
      <c r="E495" s="141">
        <v>2023</v>
      </c>
      <c r="F495" s="151"/>
      <c r="G495" s="157">
        <f t="shared" si="22"/>
        <v>3</v>
      </c>
      <c r="H495" s="143"/>
      <c r="I495" s="235">
        <v>3</v>
      </c>
      <c r="J495" s="200"/>
      <c r="K495" s="200"/>
      <c r="L495" s="236">
        <v>0</v>
      </c>
      <c r="M495" s="149"/>
      <c r="N495" s="149"/>
      <c r="O495" s="231">
        <f t="shared" si="23"/>
        <v>0</v>
      </c>
      <c r="P495" s="153"/>
      <c r="Q495" s="153"/>
      <c r="R495" s="153"/>
      <c r="S495" s="143"/>
      <c r="T495" s="143"/>
      <c r="U495" s="143"/>
    </row>
    <row r="496" spans="1:21" x14ac:dyDescent="0.3">
      <c r="A496" s="141">
        <v>5</v>
      </c>
      <c r="B496" s="141">
        <v>25</v>
      </c>
      <c r="C496" s="146">
        <v>525</v>
      </c>
      <c r="D496" s="141" t="s">
        <v>6</v>
      </c>
      <c r="E496" s="141">
        <v>2023</v>
      </c>
      <c r="F496" s="151"/>
      <c r="G496" s="157">
        <f t="shared" si="22"/>
        <v>13</v>
      </c>
      <c r="H496" s="143"/>
      <c r="I496" s="235">
        <v>13</v>
      </c>
      <c r="J496" s="200"/>
      <c r="K496" s="200"/>
      <c r="L496" s="236">
        <v>0</v>
      </c>
      <c r="M496" s="149"/>
      <c r="N496" s="149"/>
      <c r="O496" s="231">
        <f t="shared" si="23"/>
        <v>0</v>
      </c>
      <c r="P496" s="153"/>
      <c r="Q496" s="153"/>
      <c r="R496" s="153"/>
      <c r="S496" s="143"/>
      <c r="T496" s="143"/>
      <c r="U496" s="143"/>
    </row>
    <row r="497" spans="1:21" x14ac:dyDescent="0.3">
      <c r="A497" s="141">
        <v>5</v>
      </c>
      <c r="B497" s="141">
        <v>26</v>
      </c>
      <c r="C497" s="146">
        <v>526</v>
      </c>
      <c r="D497" s="141" t="s">
        <v>6</v>
      </c>
      <c r="E497" s="141">
        <v>2023</v>
      </c>
      <c r="F497" s="151"/>
      <c r="G497" s="157">
        <f t="shared" si="22"/>
        <v>10</v>
      </c>
      <c r="H497" s="143"/>
      <c r="I497" s="235">
        <v>10</v>
      </c>
      <c r="J497" s="200"/>
      <c r="K497" s="200"/>
      <c r="L497" s="236">
        <v>0</v>
      </c>
      <c r="M497" s="149"/>
      <c r="N497" s="149"/>
      <c r="O497" s="231">
        <f t="shared" si="23"/>
        <v>0</v>
      </c>
      <c r="P497" s="153"/>
      <c r="Q497" s="153"/>
      <c r="R497" s="153"/>
      <c r="S497" s="143"/>
      <c r="T497" s="143"/>
      <c r="U497" s="143"/>
    </row>
    <row r="498" spans="1:21" x14ac:dyDescent="0.3">
      <c r="A498" s="141">
        <v>5</v>
      </c>
      <c r="B498" s="141">
        <v>27</v>
      </c>
      <c r="C498" s="146">
        <v>527</v>
      </c>
      <c r="D498" s="141" t="s">
        <v>6</v>
      </c>
      <c r="E498" s="141">
        <v>2023</v>
      </c>
      <c r="F498" s="151"/>
      <c r="G498" s="157">
        <f t="shared" si="22"/>
        <v>36</v>
      </c>
      <c r="H498" s="143"/>
      <c r="I498" s="235">
        <v>36</v>
      </c>
      <c r="J498" s="200"/>
      <c r="K498" s="200"/>
      <c r="L498" s="236">
        <v>0</v>
      </c>
      <c r="M498" s="149"/>
      <c r="N498" s="149"/>
      <c r="O498" s="231">
        <f t="shared" si="23"/>
        <v>0</v>
      </c>
      <c r="P498" s="153"/>
      <c r="Q498" s="153"/>
      <c r="R498" s="153"/>
      <c r="S498" s="143"/>
      <c r="T498" s="143"/>
      <c r="U498" s="143"/>
    </row>
    <row r="499" spans="1:21" x14ac:dyDescent="0.3">
      <c r="A499" s="141">
        <v>5</v>
      </c>
      <c r="B499" s="141">
        <v>28</v>
      </c>
      <c r="C499" s="146">
        <v>528</v>
      </c>
      <c r="D499" s="141" t="s">
        <v>6</v>
      </c>
      <c r="E499" s="141">
        <v>2023</v>
      </c>
      <c r="F499" s="151"/>
      <c r="G499" s="157">
        <f t="shared" si="22"/>
        <v>26</v>
      </c>
      <c r="H499" s="143"/>
      <c r="I499" s="235">
        <v>26</v>
      </c>
      <c r="J499" s="200"/>
      <c r="K499" s="200"/>
      <c r="L499" s="236">
        <v>0</v>
      </c>
      <c r="M499" s="149"/>
      <c r="N499" s="149"/>
      <c r="O499" s="231">
        <f t="shared" si="23"/>
        <v>0</v>
      </c>
      <c r="P499" s="153"/>
      <c r="Q499" s="153"/>
      <c r="R499" s="153"/>
      <c r="S499" s="143"/>
      <c r="T499" s="143"/>
      <c r="U499" s="143"/>
    </row>
    <row r="500" spans="1:21" x14ac:dyDescent="0.3">
      <c r="A500" s="141">
        <v>5</v>
      </c>
      <c r="B500" s="141">
        <v>29</v>
      </c>
      <c r="C500" s="146">
        <v>529</v>
      </c>
      <c r="D500" s="141" t="s">
        <v>6</v>
      </c>
      <c r="E500" s="141">
        <v>2023</v>
      </c>
      <c r="F500" s="151"/>
      <c r="G500" s="157">
        <f t="shared" si="22"/>
        <v>13</v>
      </c>
      <c r="H500" s="143"/>
      <c r="I500" s="235">
        <v>13</v>
      </c>
      <c r="J500" s="200"/>
      <c r="K500" s="200"/>
      <c r="L500" s="235">
        <v>0</v>
      </c>
      <c r="M500" s="149"/>
      <c r="N500" s="149"/>
      <c r="O500" s="231">
        <f t="shared" si="23"/>
        <v>0</v>
      </c>
      <c r="P500" s="153"/>
      <c r="Q500" s="153"/>
      <c r="R500" s="153"/>
      <c r="S500" s="143"/>
      <c r="T500" s="143"/>
      <c r="U500" s="143"/>
    </row>
    <row r="501" spans="1:21" x14ac:dyDescent="0.3">
      <c r="A501" s="141">
        <v>5</v>
      </c>
      <c r="B501" s="141">
        <v>30</v>
      </c>
      <c r="C501" s="146">
        <v>530</v>
      </c>
      <c r="D501" s="141" t="s">
        <v>6</v>
      </c>
      <c r="E501" s="141">
        <v>2023</v>
      </c>
      <c r="F501" s="151"/>
      <c r="G501" s="157">
        <f t="shared" si="22"/>
        <v>40</v>
      </c>
      <c r="H501" s="143"/>
      <c r="I501" s="235">
        <v>40</v>
      </c>
      <c r="J501" s="200"/>
      <c r="K501" s="200"/>
      <c r="L501" s="235">
        <v>1</v>
      </c>
      <c r="M501" s="149"/>
      <c r="N501" s="149"/>
      <c r="O501" s="231">
        <f t="shared" si="23"/>
        <v>1</v>
      </c>
      <c r="P501" s="153"/>
      <c r="Q501" s="153"/>
      <c r="R501" s="153"/>
      <c r="S501" s="143"/>
      <c r="T501" s="143"/>
      <c r="U501" s="143"/>
    </row>
    <row r="502" spans="1:21" x14ac:dyDescent="0.3">
      <c r="A502" s="141">
        <v>5</v>
      </c>
      <c r="B502" s="141">
        <v>31</v>
      </c>
      <c r="C502" s="146">
        <v>531</v>
      </c>
      <c r="D502" s="141" t="s">
        <v>6</v>
      </c>
      <c r="E502" s="141">
        <v>2023</v>
      </c>
      <c r="F502" s="151"/>
      <c r="G502" s="157">
        <f t="shared" si="22"/>
        <v>85.5</v>
      </c>
      <c r="H502" s="143"/>
      <c r="I502" s="235">
        <v>85.5</v>
      </c>
      <c r="J502" s="200"/>
      <c r="K502" s="200"/>
      <c r="L502" s="235">
        <v>2</v>
      </c>
      <c r="M502" s="149"/>
      <c r="N502" s="149"/>
      <c r="O502" s="231">
        <f t="shared" si="23"/>
        <v>2</v>
      </c>
      <c r="P502" s="153"/>
      <c r="Q502" s="153"/>
      <c r="R502" s="153"/>
      <c r="S502" s="143"/>
      <c r="T502" s="143"/>
      <c r="U502" s="143"/>
    </row>
    <row r="503" spans="1:21" x14ac:dyDescent="0.3">
      <c r="A503" s="141">
        <v>6</v>
      </c>
      <c r="B503" s="141">
        <v>1</v>
      </c>
      <c r="C503" s="146">
        <v>601</v>
      </c>
      <c r="D503" s="141" t="s">
        <v>6</v>
      </c>
      <c r="E503" s="141">
        <v>2023</v>
      </c>
      <c r="F503" s="151"/>
      <c r="G503" s="157">
        <f t="shared" si="22"/>
        <v>70</v>
      </c>
      <c r="H503" s="143"/>
      <c r="I503" s="235">
        <v>70</v>
      </c>
      <c r="J503" s="200"/>
      <c r="K503" s="200"/>
      <c r="L503" s="235">
        <v>1</v>
      </c>
      <c r="M503" s="149"/>
      <c r="N503" s="149"/>
      <c r="O503" s="231">
        <f t="shared" si="23"/>
        <v>1</v>
      </c>
      <c r="P503" s="153"/>
      <c r="Q503" s="153"/>
      <c r="R503" s="153"/>
      <c r="S503" s="143"/>
      <c r="T503" s="143"/>
      <c r="U503" s="143"/>
    </row>
    <row r="504" spans="1:21" x14ac:dyDescent="0.3">
      <c r="A504" s="141">
        <v>6</v>
      </c>
      <c r="B504" s="141">
        <v>2</v>
      </c>
      <c r="C504" s="146">
        <v>602</v>
      </c>
      <c r="D504" s="141" t="s">
        <v>6</v>
      </c>
      <c r="E504" s="141">
        <v>2023</v>
      </c>
      <c r="F504" s="151"/>
      <c r="G504" s="157">
        <f t="shared" si="22"/>
        <v>36</v>
      </c>
      <c r="H504" s="143"/>
      <c r="I504" s="235">
        <v>36</v>
      </c>
      <c r="J504" s="200"/>
      <c r="K504" s="200"/>
      <c r="L504" s="235">
        <v>0</v>
      </c>
      <c r="M504" s="149"/>
      <c r="N504" s="149"/>
      <c r="O504" s="231">
        <f t="shared" si="23"/>
        <v>0</v>
      </c>
      <c r="P504" s="153"/>
      <c r="Q504" s="153"/>
      <c r="R504" s="153"/>
      <c r="S504" s="143"/>
      <c r="T504" s="143"/>
      <c r="U504" s="143"/>
    </row>
    <row r="505" spans="1:21" x14ac:dyDescent="0.3">
      <c r="A505" s="141">
        <v>6</v>
      </c>
      <c r="B505" s="141">
        <v>3</v>
      </c>
      <c r="C505" s="146">
        <v>603</v>
      </c>
      <c r="D505" s="141" t="s">
        <v>6</v>
      </c>
      <c r="E505" s="141">
        <v>2023</v>
      </c>
      <c r="F505" s="151"/>
      <c r="G505" s="157">
        <f t="shared" si="22"/>
        <v>103</v>
      </c>
      <c r="H505" s="143"/>
      <c r="I505" s="235">
        <v>103</v>
      </c>
      <c r="J505" s="200"/>
      <c r="K505" s="200"/>
      <c r="L505" s="235">
        <v>3</v>
      </c>
      <c r="M505" s="149"/>
      <c r="N505" s="149"/>
      <c r="O505" s="231">
        <f t="shared" si="23"/>
        <v>3</v>
      </c>
      <c r="P505" s="153"/>
      <c r="Q505" s="153"/>
      <c r="R505" s="153"/>
      <c r="S505" s="143"/>
      <c r="T505" s="143"/>
      <c r="U505" s="143"/>
    </row>
    <row r="506" spans="1:21" x14ac:dyDescent="0.3">
      <c r="A506" s="141">
        <v>6</v>
      </c>
      <c r="B506" s="141">
        <v>4</v>
      </c>
      <c r="C506" s="146">
        <v>604</v>
      </c>
      <c r="D506" s="141" t="s">
        <v>6</v>
      </c>
      <c r="E506" s="141">
        <v>2023</v>
      </c>
      <c r="F506" s="151"/>
      <c r="G506" s="157">
        <f t="shared" si="22"/>
        <v>61</v>
      </c>
      <c r="H506" s="143"/>
      <c r="I506" s="235">
        <v>61</v>
      </c>
      <c r="J506" s="200"/>
      <c r="K506" s="200"/>
      <c r="L506" s="235">
        <v>2</v>
      </c>
      <c r="M506" s="149"/>
      <c r="N506" s="149"/>
      <c r="O506" s="231">
        <f t="shared" si="23"/>
        <v>2</v>
      </c>
      <c r="P506" s="153"/>
      <c r="Q506" s="153"/>
      <c r="R506" s="153"/>
      <c r="S506" s="143"/>
      <c r="T506" s="143"/>
      <c r="U506" s="143"/>
    </row>
    <row r="507" spans="1:21" x14ac:dyDescent="0.3">
      <c r="A507" s="141">
        <v>6</v>
      </c>
      <c r="B507" s="141">
        <v>5</v>
      </c>
      <c r="C507" s="146">
        <v>605</v>
      </c>
      <c r="D507" s="141" t="s">
        <v>6</v>
      </c>
      <c r="E507" s="141">
        <v>2023</v>
      </c>
      <c r="F507" s="151"/>
      <c r="G507" s="157">
        <f t="shared" si="22"/>
        <v>106</v>
      </c>
      <c r="H507" s="143"/>
      <c r="I507" s="235">
        <v>106</v>
      </c>
      <c r="J507" s="200"/>
      <c r="K507" s="200"/>
      <c r="L507" s="235">
        <v>0</v>
      </c>
      <c r="M507" s="149"/>
      <c r="N507" s="149"/>
      <c r="O507" s="231">
        <f t="shared" si="23"/>
        <v>0</v>
      </c>
      <c r="P507" s="153"/>
      <c r="Q507" s="153"/>
      <c r="R507" s="153"/>
      <c r="S507" s="143"/>
      <c r="T507" s="143"/>
      <c r="U507" s="143"/>
    </row>
    <row r="508" spans="1:21" x14ac:dyDescent="0.3">
      <c r="A508" s="141">
        <v>6</v>
      </c>
      <c r="B508" s="141">
        <v>6</v>
      </c>
      <c r="C508" s="146">
        <v>606</v>
      </c>
      <c r="D508" s="141" t="s">
        <v>6</v>
      </c>
      <c r="E508" s="141">
        <v>2023</v>
      </c>
      <c r="F508" s="151"/>
      <c r="G508" s="157">
        <f t="shared" si="22"/>
        <v>26</v>
      </c>
      <c r="H508" s="143"/>
      <c r="I508" s="235">
        <v>26</v>
      </c>
      <c r="J508" s="200"/>
      <c r="K508" s="200"/>
      <c r="L508" s="235">
        <v>0</v>
      </c>
      <c r="M508" s="149"/>
      <c r="N508" s="149"/>
      <c r="O508" s="231">
        <f t="shared" si="23"/>
        <v>0</v>
      </c>
      <c r="P508" s="153"/>
      <c r="Q508" s="153"/>
      <c r="R508" s="153"/>
      <c r="S508" s="143"/>
      <c r="T508" s="143"/>
      <c r="U508" s="143"/>
    </row>
    <row r="509" spans="1:21" x14ac:dyDescent="0.3">
      <c r="A509" s="141">
        <v>6</v>
      </c>
      <c r="B509" s="141">
        <v>7</v>
      </c>
      <c r="C509" s="146">
        <v>607</v>
      </c>
      <c r="D509" s="141" t="s">
        <v>6</v>
      </c>
      <c r="E509" s="141">
        <v>2023</v>
      </c>
      <c r="F509" s="151"/>
      <c r="G509" s="157">
        <f t="shared" si="22"/>
        <v>52</v>
      </c>
      <c r="H509" s="143"/>
      <c r="I509" s="235">
        <v>52</v>
      </c>
      <c r="J509" s="200"/>
      <c r="K509" s="200"/>
      <c r="L509" s="235">
        <v>14</v>
      </c>
      <c r="M509" s="149"/>
      <c r="N509" s="149"/>
      <c r="O509" s="231">
        <f t="shared" si="23"/>
        <v>14</v>
      </c>
      <c r="P509" s="153"/>
      <c r="Q509" s="153"/>
      <c r="R509" s="153"/>
      <c r="S509" s="143"/>
      <c r="T509" s="143"/>
      <c r="U509" s="143"/>
    </row>
    <row r="510" spans="1:21" x14ac:dyDescent="0.3">
      <c r="A510" s="141">
        <v>6</v>
      </c>
      <c r="B510" s="141">
        <v>8</v>
      </c>
      <c r="C510" s="146">
        <v>608</v>
      </c>
      <c r="D510" s="141" t="s">
        <v>6</v>
      </c>
      <c r="E510" s="141">
        <v>2023</v>
      </c>
      <c r="F510" s="151"/>
      <c r="G510" s="157">
        <f t="shared" si="22"/>
        <v>16</v>
      </c>
      <c r="H510" s="143"/>
      <c r="I510" s="235">
        <v>16</v>
      </c>
      <c r="J510" s="200"/>
      <c r="K510" s="200"/>
      <c r="L510" s="235">
        <v>2</v>
      </c>
      <c r="M510" s="149"/>
      <c r="N510" s="149"/>
      <c r="O510" s="231">
        <f t="shared" si="23"/>
        <v>2</v>
      </c>
      <c r="P510" s="153"/>
      <c r="Q510" s="153"/>
      <c r="R510" s="153"/>
      <c r="S510" s="143"/>
      <c r="T510" s="143"/>
      <c r="U510" s="143"/>
    </row>
    <row r="511" spans="1:21" x14ac:dyDescent="0.3">
      <c r="A511" s="141">
        <v>6</v>
      </c>
      <c r="B511" s="141">
        <v>9</v>
      </c>
      <c r="C511" s="146">
        <v>609</v>
      </c>
      <c r="D511" s="141" t="s">
        <v>6</v>
      </c>
      <c r="E511" s="141">
        <v>2023</v>
      </c>
      <c r="F511" s="151"/>
      <c r="G511" s="157">
        <f t="shared" si="22"/>
        <v>107</v>
      </c>
      <c r="H511" s="143"/>
      <c r="I511" s="235">
        <v>107</v>
      </c>
      <c r="J511" s="200"/>
      <c r="K511" s="200"/>
      <c r="L511" s="235">
        <v>3</v>
      </c>
      <c r="M511" s="149"/>
      <c r="N511" s="149"/>
      <c r="O511" s="231">
        <f t="shared" si="23"/>
        <v>3</v>
      </c>
      <c r="P511" s="153"/>
      <c r="Q511" s="153"/>
      <c r="R511" s="153"/>
      <c r="S511" s="143"/>
      <c r="T511" s="143"/>
      <c r="U511" s="143"/>
    </row>
    <row r="512" spans="1:21" x14ac:dyDescent="0.3">
      <c r="A512" s="141">
        <v>6</v>
      </c>
      <c r="B512" s="141">
        <v>10</v>
      </c>
      <c r="C512" s="146">
        <v>610</v>
      </c>
      <c r="D512" s="141" t="s">
        <v>6</v>
      </c>
      <c r="E512" s="141">
        <v>2023</v>
      </c>
      <c r="F512" s="151"/>
      <c r="G512" s="157">
        <f t="shared" si="22"/>
        <v>281</v>
      </c>
      <c r="H512" s="143"/>
      <c r="I512" s="235">
        <v>281</v>
      </c>
      <c r="J512" s="200"/>
      <c r="K512" s="200"/>
      <c r="L512" s="235">
        <v>25</v>
      </c>
      <c r="M512" s="149"/>
      <c r="N512" s="149"/>
      <c r="O512" s="231">
        <f t="shared" si="23"/>
        <v>25</v>
      </c>
      <c r="P512" s="153"/>
      <c r="Q512" s="153"/>
      <c r="R512" s="153"/>
      <c r="S512" s="143"/>
      <c r="T512" s="143"/>
      <c r="U512" s="143"/>
    </row>
    <row r="513" spans="1:21" x14ac:dyDescent="0.3">
      <c r="A513" s="141">
        <v>6</v>
      </c>
      <c r="B513" s="141">
        <v>11</v>
      </c>
      <c r="C513" s="146">
        <v>611</v>
      </c>
      <c r="D513" s="141" t="s">
        <v>6</v>
      </c>
      <c r="E513" s="141">
        <v>2023</v>
      </c>
      <c r="F513" s="151"/>
      <c r="G513" s="157">
        <f t="shared" si="22"/>
        <v>274</v>
      </c>
      <c r="H513" s="143"/>
      <c r="I513" s="235">
        <v>274</v>
      </c>
      <c r="J513" s="200"/>
      <c r="K513" s="200"/>
      <c r="L513" s="235">
        <v>15</v>
      </c>
      <c r="M513" s="149"/>
      <c r="N513" s="149"/>
      <c r="O513" s="231">
        <f t="shared" si="23"/>
        <v>15</v>
      </c>
      <c r="P513" s="153"/>
      <c r="Q513" s="153"/>
      <c r="R513" s="153"/>
      <c r="S513" s="143"/>
      <c r="T513" s="143"/>
      <c r="U513" s="143"/>
    </row>
    <row r="514" spans="1:21" x14ac:dyDescent="0.3">
      <c r="A514" s="141">
        <v>6</v>
      </c>
      <c r="B514" s="141">
        <v>12</v>
      </c>
      <c r="C514" s="146">
        <v>612</v>
      </c>
      <c r="D514" s="141" t="s">
        <v>6</v>
      </c>
      <c r="E514" s="141">
        <v>2023</v>
      </c>
      <c r="F514" s="151"/>
      <c r="G514" s="157">
        <f t="shared" si="22"/>
        <v>1281</v>
      </c>
      <c r="H514" s="143"/>
      <c r="I514" s="235">
        <v>1281</v>
      </c>
      <c r="J514" s="200"/>
      <c r="K514" s="200"/>
      <c r="L514" s="235">
        <v>51</v>
      </c>
      <c r="M514" s="149"/>
      <c r="N514" s="149"/>
      <c r="O514" s="231">
        <f t="shared" si="23"/>
        <v>51</v>
      </c>
      <c r="P514" s="153"/>
      <c r="Q514" s="153"/>
      <c r="R514" s="153"/>
      <c r="S514" s="143"/>
      <c r="T514" s="143"/>
      <c r="U514" s="143"/>
    </row>
    <row r="515" spans="1:21" x14ac:dyDescent="0.3">
      <c r="A515" s="141">
        <v>6</v>
      </c>
      <c r="B515" s="141">
        <v>13</v>
      </c>
      <c r="C515" s="146">
        <v>613</v>
      </c>
      <c r="D515" s="141" t="s">
        <v>6</v>
      </c>
      <c r="E515" s="141">
        <v>2023</v>
      </c>
      <c r="F515" s="151"/>
      <c r="G515" s="157">
        <f t="shared" si="22"/>
        <v>764</v>
      </c>
      <c r="H515" s="143"/>
      <c r="I515" s="235">
        <v>764</v>
      </c>
      <c r="J515" s="200"/>
      <c r="K515" s="200"/>
      <c r="L515" s="235">
        <v>125</v>
      </c>
      <c r="M515" s="149"/>
      <c r="N515" s="149"/>
      <c r="O515" s="231">
        <f t="shared" si="23"/>
        <v>125</v>
      </c>
      <c r="P515" s="153"/>
      <c r="Q515" s="153"/>
      <c r="R515" s="153"/>
      <c r="S515" s="143"/>
      <c r="T515" s="143"/>
      <c r="U515" s="143"/>
    </row>
    <row r="516" spans="1:21" x14ac:dyDescent="0.3">
      <c r="A516" s="141">
        <v>6</v>
      </c>
      <c r="B516" s="141">
        <v>14</v>
      </c>
      <c r="C516" s="146">
        <v>614</v>
      </c>
      <c r="D516" s="141" t="s">
        <v>6</v>
      </c>
      <c r="E516" s="141">
        <v>2023</v>
      </c>
      <c r="F516" s="151"/>
      <c r="G516" s="157">
        <f t="shared" si="22"/>
        <v>204</v>
      </c>
      <c r="H516" s="143"/>
      <c r="I516" s="235">
        <v>204</v>
      </c>
      <c r="J516" s="200"/>
      <c r="K516" s="200"/>
      <c r="L516" s="235">
        <v>48</v>
      </c>
      <c r="M516" s="149"/>
      <c r="N516" s="149"/>
      <c r="O516" s="231">
        <f t="shared" si="23"/>
        <v>48</v>
      </c>
      <c r="P516" s="153"/>
      <c r="Q516" s="153"/>
      <c r="R516" s="153"/>
      <c r="S516" s="143"/>
      <c r="T516" s="143"/>
      <c r="U516" s="143"/>
    </row>
    <row r="517" spans="1:21" x14ac:dyDescent="0.3">
      <c r="A517" s="141">
        <v>6</v>
      </c>
      <c r="B517" s="141">
        <v>15</v>
      </c>
      <c r="C517" s="146">
        <v>615</v>
      </c>
      <c r="D517" s="141" t="s">
        <v>6</v>
      </c>
      <c r="E517" s="141">
        <v>2023</v>
      </c>
      <c r="F517" s="151"/>
      <c r="G517" s="157">
        <f t="shared" si="22"/>
        <v>1456</v>
      </c>
      <c r="H517" s="143"/>
      <c r="I517" s="235">
        <v>1456</v>
      </c>
      <c r="J517" s="200"/>
      <c r="K517" s="200"/>
      <c r="L517" s="235">
        <v>194</v>
      </c>
      <c r="M517" s="149"/>
      <c r="N517" s="149"/>
      <c r="O517" s="231">
        <f t="shared" si="23"/>
        <v>194</v>
      </c>
      <c r="P517" s="153"/>
      <c r="Q517" s="153"/>
      <c r="R517" s="153"/>
      <c r="S517" s="143"/>
      <c r="T517" s="143"/>
      <c r="U517" s="143"/>
    </row>
    <row r="518" spans="1:21" x14ac:dyDescent="0.3">
      <c r="A518" s="141">
        <v>6</v>
      </c>
      <c r="B518" s="141">
        <v>16</v>
      </c>
      <c r="C518" s="146">
        <v>616</v>
      </c>
      <c r="D518" s="141" t="s">
        <v>6</v>
      </c>
      <c r="E518" s="141">
        <v>2023</v>
      </c>
      <c r="F518" s="151"/>
      <c r="G518" s="157">
        <f t="shared" si="22"/>
        <v>1367</v>
      </c>
      <c r="H518" s="143"/>
      <c r="I518" s="235">
        <v>1367</v>
      </c>
      <c r="J518" s="200"/>
      <c r="K518" s="200"/>
      <c r="L518" s="235">
        <v>244.67</v>
      </c>
      <c r="M518" s="149"/>
      <c r="N518" s="149"/>
      <c r="O518" s="231">
        <f t="shared" si="23"/>
        <v>244.67</v>
      </c>
      <c r="P518" s="153"/>
      <c r="Q518" s="153"/>
      <c r="R518" s="153"/>
      <c r="S518" s="143"/>
      <c r="T518" s="143"/>
      <c r="U518" s="143"/>
    </row>
    <row r="519" spans="1:21" x14ac:dyDescent="0.3">
      <c r="A519" s="141">
        <v>6</v>
      </c>
      <c r="B519" s="141">
        <v>17</v>
      </c>
      <c r="C519" s="146">
        <v>617</v>
      </c>
      <c r="D519" s="141" t="s">
        <v>6</v>
      </c>
      <c r="E519" s="141">
        <v>2023</v>
      </c>
      <c r="F519" s="151"/>
      <c r="G519" s="157">
        <f t="shared" si="22"/>
        <v>2498</v>
      </c>
      <c r="H519" s="143"/>
      <c r="I519" s="235">
        <v>2498</v>
      </c>
      <c r="J519" s="200"/>
      <c r="K519" s="200"/>
      <c r="L519" s="235">
        <v>349</v>
      </c>
      <c r="M519" s="149"/>
      <c r="N519" s="149"/>
      <c r="O519" s="231">
        <f t="shared" si="23"/>
        <v>349</v>
      </c>
      <c r="P519" s="153"/>
      <c r="Q519" s="153"/>
      <c r="R519" s="153"/>
      <c r="S519" s="143"/>
      <c r="T519" s="143"/>
      <c r="U519" s="143"/>
    </row>
    <row r="520" spans="1:21" x14ac:dyDescent="0.3">
      <c r="A520" s="141">
        <v>6</v>
      </c>
      <c r="B520" s="141">
        <v>18</v>
      </c>
      <c r="C520" s="146">
        <v>618</v>
      </c>
      <c r="D520" s="141" t="s">
        <v>6</v>
      </c>
      <c r="E520" s="141">
        <v>2023</v>
      </c>
      <c r="F520" s="151"/>
      <c r="G520" s="157">
        <f t="shared" si="22"/>
        <v>2717</v>
      </c>
      <c r="H520" s="143"/>
      <c r="I520" s="235">
        <v>2717</v>
      </c>
      <c r="J520" s="200"/>
      <c r="K520" s="200"/>
      <c r="L520" s="235">
        <v>353</v>
      </c>
      <c r="M520" s="149"/>
      <c r="N520" s="149"/>
      <c r="O520" s="231">
        <f t="shared" si="23"/>
        <v>353</v>
      </c>
      <c r="P520" s="153"/>
      <c r="Q520" s="153"/>
      <c r="R520" s="153"/>
      <c r="S520" s="143"/>
      <c r="T520" s="143"/>
      <c r="U520" s="143"/>
    </row>
    <row r="521" spans="1:21" x14ac:dyDescent="0.3">
      <c r="A521" s="141">
        <v>6</v>
      </c>
      <c r="B521" s="141">
        <v>19</v>
      </c>
      <c r="C521" s="146">
        <v>619</v>
      </c>
      <c r="D521" s="141" t="s">
        <v>6</v>
      </c>
      <c r="E521" s="141">
        <v>2023</v>
      </c>
      <c r="F521" s="151"/>
      <c r="G521" s="157">
        <f t="shared" si="22"/>
        <v>2731</v>
      </c>
      <c r="H521" s="143"/>
      <c r="I521" s="235">
        <v>2731</v>
      </c>
      <c r="J521" s="200"/>
      <c r="K521" s="200"/>
      <c r="L521" s="235">
        <v>118</v>
      </c>
      <c r="M521" s="149"/>
      <c r="N521" s="149"/>
      <c r="O521" s="231">
        <f t="shared" si="23"/>
        <v>118</v>
      </c>
      <c r="P521" s="153"/>
      <c r="Q521" s="153"/>
      <c r="R521" s="153"/>
      <c r="S521" s="143"/>
      <c r="T521" s="143"/>
      <c r="U521" s="143"/>
    </row>
    <row r="522" spans="1:21" x14ac:dyDescent="0.3">
      <c r="A522" s="141">
        <v>6</v>
      </c>
      <c r="B522" s="141">
        <v>20</v>
      </c>
      <c r="C522" s="146">
        <v>620</v>
      </c>
      <c r="D522" s="141" t="s">
        <v>6</v>
      </c>
      <c r="E522" s="141">
        <v>2023</v>
      </c>
      <c r="F522" s="151"/>
      <c r="G522" s="157">
        <f t="shared" si="22"/>
        <v>914</v>
      </c>
      <c r="H522" s="143"/>
      <c r="I522" s="235">
        <v>914</v>
      </c>
      <c r="J522" s="200"/>
      <c r="K522" s="200"/>
      <c r="L522" s="235">
        <v>306</v>
      </c>
      <c r="M522" s="149"/>
      <c r="N522" s="149"/>
      <c r="O522" s="231">
        <f t="shared" si="23"/>
        <v>306</v>
      </c>
      <c r="P522" s="153"/>
      <c r="Q522" s="153"/>
      <c r="R522" s="153"/>
      <c r="S522" s="143"/>
      <c r="T522" s="143"/>
      <c r="U522" s="143"/>
    </row>
    <row r="523" spans="1:21" x14ac:dyDescent="0.3">
      <c r="A523" s="141">
        <v>6</v>
      </c>
      <c r="B523" s="141">
        <v>21</v>
      </c>
      <c r="C523" s="146">
        <v>621</v>
      </c>
      <c r="D523" s="141" t="s">
        <v>6</v>
      </c>
      <c r="E523" s="141">
        <v>2023</v>
      </c>
      <c r="F523" s="151"/>
      <c r="G523" s="157">
        <f t="shared" si="22"/>
        <v>1361</v>
      </c>
      <c r="H523" s="143"/>
      <c r="I523" s="235">
        <v>1361</v>
      </c>
      <c r="J523" s="200"/>
      <c r="K523" s="200"/>
      <c r="L523" s="235">
        <v>713</v>
      </c>
      <c r="M523" s="149"/>
      <c r="N523" s="149"/>
      <c r="O523" s="231">
        <f t="shared" si="23"/>
        <v>713</v>
      </c>
      <c r="P523" s="153"/>
      <c r="Q523" s="153"/>
      <c r="R523" s="153"/>
      <c r="S523" s="143"/>
      <c r="T523" s="143"/>
      <c r="U523" s="143"/>
    </row>
    <row r="524" spans="1:21" x14ac:dyDescent="0.3">
      <c r="A524" s="141">
        <v>6</v>
      </c>
      <c r="B524" s="141">
        <v>22</v>
      </c>
      <c r="C524" s="146">
        <v>622</v>
      </c>
      <c r="D524" s="141" t="s">
        <v>6</v>
      </c>
      <c r="E524" s="141">
        <v>2023</v>
      </c>
      <c r="F524" s="151"/>
      <c r="G524" s="157">
        <f t="shared" si="22"/>
        <v>1456</v>
      </c>
      <c r="H524" s="143"/>
      <c r="I524" s="235">
        <v>1456</v>
      </c>
      <c r="J524" s="200"/>
      <c r="K524" s="200"/>
      <c r="L524" s="235">
        <v>736</v>
      </c>
      <c r="M524" s="149"/>
      <c r="N524" s="149"/>
      <c r="O524" s="231">
        <f t="shared" si="23"/>
        <v>736</v>
      </c>
      <c r="P524" s="153"/>
      <c r="Q524" s="153"/>
      <c r="R524" s="153"/>
      <c r="S524" s="143"/>
      <c r="T524" s="143"/>
      <c r="U524" s="143"/>
    </row>
    <row r="525" spans="1:21" x14ac:dyDescent="0.3">
      <c r="A525" s="141">
        <v>6</v>
      </c>
      <c r="B525" s="141">
        <v>23</v>
      </c>
      <c r="C525" s="146">
        <v>623</v>
      </c>
      <c r="D525" s="141" t="s">
        <v>6</v>
      </c>
      <c r="E525" s="141">
        <v>2023</v>
      </c>
      <c r="F525" s="151"/>
      <c r="G525" s="157">
        <f t="shared" si="22"/>
        <v>2445</v>
      </c>
      <c r="H525" s="143"/>
      <c r="I525" s="235">
        <v>2445</v>
      </c>
      <c r="J525" s="200"/>
      <c r="K525" s="200"/>
      <c r="L525" s="235">
        <v>1093</v>
      </c>
      <c r="M525" s="149"/>
      <c r="N525" s="149"/>
      <c r="O525" s="231">
        <f t="shared" si="23"/>
        <v>1093</v>
      </c>
      <c r="P525" s="153"/>
      <c r="Q525" s="153"/>
      <c r="R525" s="153"/>
      <c r="S525" s="143"/>
      <c r="T525" s="143"/>
      <c r="U525" s="143"/>
    </row>
    <row r="526" spans="1:21" x14ac:dyDescent="0.3">
      <c r="A526" s="141">
        <v>6</v>
      </c>
      <c r="B526" s="141">
        <v>24</v>
      </c>
      <c r="C526" s="146">
        <v>624</v>
      </c>
      <c r="D526" s="141" t="s">
        <v>6</v>
      </c>
      <c r="E526" s="141">
        <v>2023</v>
      </c>
      <c r="F526" s="151"/>
      <c r="G526" s="157">
        <f t="shared" si="22"/>
        <v>2681</v>
      </c>
      <c r="H526" s="143"/>
      <c r="I526" s="235">
        <v>2681</v>
      </c>
      <c r="J526" s="200"/>
      <c r="K526" s="200"/>
      <c r="L526" s="235">
        <v>1093</v>
      </c>
      <c r="M526" s="149"/>
      <c r="N526" s="149"/>
      <c r="O526" s="231">
        <f t="shared" si="23"/>
        <v>1093</v>
      </c>
      <c r="P526" s="153"/>
      <c r="Q526" s="153"/>
      <c r="R526" s="153"/>
      <c r="S526" s="143"/>
      <c r="T526" s="143"/>
      <c r="U526" s="143"/>
    </row>
    <row r="527" spans="1:21" x14ac:dyDescent="0.3">
      <c r="A527" s="141">
        <v>6</v>
      </c>
      <c r="B527" s="141">
        <v>25</v>
      </c>
      <c r="C527" s="146">
        <v>625</v>
      </c>
      <c r="D527" s="141" t="s">
        <v>6</v>
      </c>
      <c r="E527" s="141">
        <v>2023</v>
      </c>
      <c r="F527" s="151"/>
      <c r="G527" s="157">
        <f t="shared" si="22"/>
        <v>4076</v>
      </c>
      <c r="H527" s="143"/>
      <c r="I527" s="235">
        <v>4076</v>
      </c>
      <c r="J527" s="200"/>
      <c r="K527" s="200"/>
      <c r="L527" s="235">
        <v>1719</v>
      </c>
      <c r="M527" s="149"/>
      <c r="N527" s="149"/>
      <c r="O527" s="231">
        <f t="shared" si="23"/>
        <v>1719</v>
      </c>
      <c r="P527" s="153"/>
      <c r="Q527" s="153"/>
      <c r="R527" s="153"/>
      <c r="S527" s="143"/>
      <c r="T527" s="143"/>
      <c r="U527" s="143"/>
    </row>
    <row r="528" spans="1:21" x14ac:dyDescent="0.3">
      <c r="A528" s="141">
        <v>6</v>
      </c>
      <c r="B528" s="141">
        <v>26</v>
      </c>
      <c r="C528" s="146">
        <v>626</v>
      </c>
      <c r="D528" s="141" t="s">
        <v>6</v>
      </c>
      <c r="E528" s="141">
        <v>2023</v>
      </c>
      <c r="F528" s="151"/>
      <c r="G528" s="157">
        <f t="shared" si="22"/>
        <v>3722</v>
      </c>
      <c r="H528" s="143"/>
      <c r="I528" s="235">
        <v>3722</v>
      </c>
      <c r="J528" s="200"/>
      <c r="K528" s="200"/>
      <c r="L528" s="235">
        <v>1410</v>
      </c>
      <c r="M528" s="149"/>
      <c r="N528" s="149"/>
      <c r="O528" s="231">
        <f t="shared" si="23"/>
        <v>1410</v>
      </c>
      <c r="P528" s="153"/>
      <c r="Q528" s="153"/>
      <c r="R528" s="153"/>
      <c r="S528" s="143"/>
      <c r="T528" s="143"/>
      <c r="U528" s="143"/>
    </row>
    <row r="529" spans="1:21" x14ac:dyDescent="0.3">
      <c r="A529" s="141">
        <v>6</v>
      </c>
      <c r="B529" s="141">
        <v>27</v>
      </c>
      <c r="C529" s="146">
        <v>627</v>
      </c>
      <c r="D529" s="141" t="s">
        <v>6</v>
      </c>
      <c r="E529" s="141">
        <v>2023</v>
      </c>
      <c r="F529" s="151"/>
      <c r="G529" s="157">
        <f t="shared" si="22"/>
        <v>3392</v>
      </c>
      <c r="H529" s="143"/>
      <c r="I529" s="235">
        <v>3392</v>
      </c>
      <c r="J529" s="200"/>
      <c r="K529" s="200"/>
      <c r="L529" s="235">
        <v>2190</v>
      </c>
      <c r="M529" s="149"/>
      <c r="N529" s="149"/>
      <c r="O529" s="231">
        <f t="shared" si="23"/>
        <v>2190</v>
      </c>
      <c r="P529" s="153"/>
      <c r="Q529" s="153"/>
      <c r="R529" s="153"/>
      <c r="S529" s="143"/>
      <c r="T529" s="143"/>
      <c r="U529" s="143"/>
    </row>
    <row r="530" spans="1:21" x14ac:dyDescent="0.3">
      <c r="A530" s="141">
        <v>6</v>
      </c>
      <c r="B530" s="141">
        <v>28</v>
      </c>
      <c r="C530" s="146">
        <v>628</v>
      </c>
      <c r="D530" s="141" t="s">
        <v>6</v>
      </c>
      <c r="E530" s="141">
        <v>2023</v>
      </c>
      <c r="F530" s="151"/>
      <c r="G530" s="157">
        <f t="shared" si="22"/>
        <v>3747</v>
      </c>
      <c r="H530" s="143"/>
      <c r="I530" s="235">
        <v>3747</v>
      </c>
      <c r="J530" s="235"/>
      <c r="K530" s="235"/>
      <c r="L530" s="235">
        <v>1733</v>
      </c>
      <c r="M530" s="149"/>
      <c r="N530" s="149"/>
      <c r="O530" s="231">
        <f t="shared" si="23"/>
        <v>1733</v>
      </c>
      <c r="P530" s="153"/>
      <c r="Q530" s="153"/>
      <c r="R530" s="153"/>
      <c r="S530" s="143"/>
      <c r="T530" s="143"/>
      <c r="U530" s="143"/>
    </row>
    <row r="531" spans="1:21" x14ac:dyDescent="0.3">
      <c r="A531" s="141">
        <v>6</v>
      </c>
      <c r="B531" s="141">
        <v>29</v>
      </c>
      <c r="C531" s="146">
        <v>629</v>
      </c>
      <c r="D531" s="141" t="s">
        <v>6</v>
      </c>
      <c r="E531" s="141">
        <v>2023</v>
      </c>
      <c r="F531" s="151"/>
      <c r="G531" s="157">
        <f t="shared" si="22"/>
        <v>2871</v>
      </c>
      <c r="H531" s="143"/>
      <c r="I531" s="235">
        <v>2871</v>
      </c>
      <c r="J531" s="235"/>
      <c r="K531" s="235"/>
      <c r="L531" s="235">
        <v>1594</v>
      </c>
      <c r="M531" s="149"/>
      <c r="N531" s="149"/>
      <c r="O531" s="231">
        <f t="shared" si="23"/>
        <v>1594</v>
      </c>
      <c r="P531" s="153"/>
      <c r="Q531" s="153"/>
      <c r="R531" s="153"/>
      <c r="S531" s="143"/>
      <c r="T531" s="143"/>
      <c r="U531" s="143"/>
    </row>
    <row r="532" spans="1:21" x14ac:dyDescent="0.3">
      <c r="A532" s="141">
        <v>6</v>
      </c>
      <c r="B532" s="141">
        <v>30</v>
      </c>
      <c r="C532" s="146">
        <v>630</v>
      </c>
      <c r="D532" s="141" t="s">
        <v>6</v>
      </c>
      <c r="E532" s="141">
        <v>2023</v>
      </c>
      <c r="F532" s="151"/>
      <c r="G532" s="157">
        <f t="shared" si="22"/>
        <v>4215</v>
      </c>
      <c r="H532" s="143"/>
      <c r="I532" s="235">
        <v>4215</v>
      </c>
      <c r="J532" s="235"/>
      <c r="K532" s="235"/>
      <c r="L532" s="235">
        <v>1878</v>
      </c>
      <c r="M532" s="149"/>
      <c r="N532" s="149"/>
      <c r="O532" s="231">
        <f t="shared" si="23"/>
        <v>1878</v>
      </c>
      <c r="P532" s="153"/>
      <c r="Q532" s="153"/>
      <c r="R532" s="153"/>
      <c r="S532" s="143"/>
      <c r="T532" s="143"/>
      <c r="U532" s="143"/>
    </row>
    <row r="533" spans="1:21" x14ac:dyDescent="0.3">
      <c r="A533" s="141">
        <v>7</v>
      </c>
      <c r="B533" s="141">
        <v>1</v>
      </c>
      <c r="C533" s="146">
        <v>701</v>
      </c>
      <c r="D533" s="141" t="s">
        <v>6</v>
      </c>
      <c r="E533" s="141">
        <v>2023</v>
      </c>
      <c r="F533" s="151"/>
      <c r="G533" s="157">
        <f t="shared" ref="G533:G596" si="24">I533+K533</f>
        <v>3653</v>
      </c>
      <c r="H533" s="143"/>
      <c r="I533" s="235">
        <v>3653</v>
      </c>
      <c r="J533" s="235"/>
      <c r="K533" s="235"/>
      <c r="L533" s="235">
        <v>1793</v>
      </c>
      <c r="M533" s="149"/>
      <c r="N533" s="149"/>
      <c r="O533" s="231">
        <f t="shared" ref="O533:O596" si="25">L533+N533</f>
        <v>1793</v>
      </c>
      <c r="P533" s="153"/>
      <c r="Q533" s="153"/>
      <c r="R533" s="153"/>
      <c r="S533" s="143"/>
      <c r="T533" s="143"/>
      <c r="U533" s="143"/>
    </row>
    <row r="534" spans="1:21" x14ac:dyDescent="0.3">
      <c r="A534" s="141">
        <v>7</v>
      </c>
      <c r="B534" s="141">
        <v>2</v>
      </c>
      <c r="C534" s="146">
        <v>702</v>
      </c>
      <c r="D534" s="141" t="s">
        <v>6</v>
      </c>
      <c r="E534" s="141">
        <v>2023</v>
      </c>
      <c r="F534" s="151"/>
      <c r="G534" s="157">
        <f t="shared" si="24"/>
        <v>2171</v>
      </c>
      <c r="H534" s="143"/>
      <c r="I534" s="235">
        <v>2171</v>
      </c>
      <c r="J534" s="235"/>
      <c r="K534" s="235"/>
      <c r="L534" s="235">
        <v>1112</v>
      </c>
      <c r="M534" s="149"/>
      <c r="N534" s="149"/>
      <c r="O534" s="231">
        <f t="shared" si="25"/>
        <v>1112</v>
      </c>
      <c r="P534" s="153"/>
      <c r="Q534" s="153"/>
      <c r="R534" s="153"/>
      <c r="S534" s="143"/>
      <c r="T534" s="143"/>
      <c r="U534" s="143"/>
    </row>
    <row r="535" spans="1:21" x14ac:dyDescent="0.3">
      <c r="A535" s="141">
        <v>7</v>
      </c>
      <c r="B535" s="141">
        <v>3</v>
      </c>
      <c r="C535" s="146">
        <v>703</v>
      </c>
      <c r="D535" s="141" t="s">
        <v>6</v>
      </c>
      <c r="E535" s="141">
        <v>2023</v>
      </c>
      <c r="F535" s="151"/>
      <c r="G535" s="157">
        <f t="shared" si="24"/>
        <v>1633</v>
      </c>
      <c r="H535" s="143"/>
      <c r="I535" s="235">
        <v>1633</v>
      </c>
      <c r="J535" s="235"/>
      <c r="K535" s="235"/>
      <c r="L535" s="235">
        <v>318</v>
      </c>
      <c r="M535" s="149"/>
      <c r="N535" s="149"/>
      <c r="O535" s="231">
        <f t="shared" si="25"/>
        <v>318</v>
      </c>
      <c r="P535" s="153"/>
      <c r="Q535" s="153"/>
      <c r="R535" s="153"/>
      <c r="S535" s="143"/>
      <c r="T535" s="143"/>
      <c r="U535" s="143"/>
    </row>
    <row r="536" spans="1:21" x14ac:dyDescent="0.3">
      <c r="A536" s="141">
        <v>7</v>
      </c>
      <c r="B536" s="141">
        <v>4</v>
      </c>
      <c r="C536" s="146">
        <v>704</v>
      </c>
      <c r="D536" s="141" t="s">
        <v>6</v>
      </c>
      <c r="E536" s="141">
        <v>2023</v>
      </c>
      <c r="F536" s="151"/>
      <c r="G536" s="157">
        <f t="shared" si="24"/>
        <v>555</v>
      </c>
      <c r="H536" s="143"/>
      <c r="I536" s="235">
        <v>555</v>
      </c>
      <c r="J536" s="235"/>
      <c r="K536" s="235"/>
      <c r="L536" s="235">
        <v>702</v>
      </c>
      <c r="M536" s="149"/>
      <c r="N536" s="149"/>
      <c r="O536" s="231">
        <f t="shared" si="25"/>
        <v>702</v>
      </c>
      <c r="P536" s="153"/>
      <c r="Q536" s="153"/>
      <c r="R536" s="153"/>
      <c r="S536" s="143"/>
      <c r="T536" s="143"/>
      <c r="U536" s="143"/>
    </row>
    <row r="537" spans="1:21" x14ac:dyDescent="0.3">
      <c r="A537" s="141">
        <v>7</v>
      </c>
      <c r="B537" s="141">
        <v>5</v>
      </c>
      <c r="C537" s="146">
        <v>705</v>
      </c>
      <c r="D537" s="141" t="s">
        <v>6</v>
      </c>
      <c r="E537" s="141">
        <v>2023</v>
      </c>
      <c r="F537" s="151"/>
      <c r="G537" s="157">
        <f t="shared" si="24"/>
        <v>782</v>
      </c>
      <c r="H537" s="143"/>
      <c r="I537" s="235">
        <v>782</v>
      </c>
      <c r="J537" s="235"/>
      <c r="K537" s="235"/>
      <c r="L537" s="235">
        <v>586</v>
      </c>
      <c r="M537" s="149"/>
      <c r="N537" s="149"/>
      <c r="O537" s="231">
        <f t="shared" si="25"/>
        <v>586</v>
      </c>
      <c r="P537" s="153"/>
      <c r="Q537" s="153"/>
      <c r="R537" s="153"/>
      <c r="S537" s="143"/>
      <c r="T537" s="143"/>
      <c r="U537" s="143"/>
    </row>
    <row r="538" spans="1:21" x14ac:dyDescent="0.3">
      <c r="A538" s="141">
        <v>7</v>
      </c>
      <c r="B538" s="141">
        <v>6</v>
      </c>
      <c r="C538" s="146">
        <v>706</v>
      </c>
      <c r="D538" s="141" t="s">
        <v>6</v>
      </c>
      <c r="E538" s="141">
        <v>2023</v>
      </c>
      <c r="F538" s="151"/>
      <c r="G538" s="157">
        <f t="shared" si="24"/>
        <v>576</v>
      </c>
      <c r="H538" s="143"/>
      <c r="I538" s="235">
        <v>576</v>
      </c>
      <c r="J538" s="235"/>
      <c r="K538" s="235"/>
      <c r="L538" s="235">
        <v>1051</v>
      </c>
      <c r="M538" s="149"/>
      <c r="N538" s="149"/>
      <c r="O538" s="231">
        <f t="shared" si="25"/>
        <v>1051</v>
      </c>
      <c r="P538" s="153"/>
      <c r="Q538" s="153"/>
      <c r="R538" s="153"/>
      <c r="S538" s="143"/>
      <c r="T538" s="143"/>
      <c r="U538" s="143"/>
    </row>
    <row r="539" spans="1:21" x14ac:dyDescent="0.3">
      <c r="A539" s="141">
        <v>7</v>
      </c>
      <c r="B539" s="141">
        <v>7</v>
      </c>
      <c r="C539" s="146">
        <v>707</v>
      </c>
      <c r="D539" s="141" t="s">
        <v>6</v>
      </c>
      <c r="E539" s="141">
        <v>2023</v>
      </c>
      <c r="F539" s="151"/>
      <c r="G539" s="157">
        <f t="shared" si="24"/>
        <v>702</v>
      </c>
      <c r="H539" s="143"/>
      <c r="I539" s="235">
        <v>702</v>
      </c>
      <c r="J539" s="235"/>
      <c r="K539" s="235"/>
      <c r="L539" s="235">
        <v>957</v>
      </c>
      <c r="M539" s="149"/>
      <c r="N539" s="149"/>
      <c r="O539" s="231">
        <f t="shared" si="25"/>
        <v>957</v>
      </c>
      <c r="P539" s="153"/>
      <c r="Q539" s="153"/>
      <c r="R539" s="153"/>
      <c r="S539" s="143"/>
      <c r="T539" s="143"/>
      <c r="U539" s="143"/>
    </row>
    <row r="540" spans="1:21" x14ac:dyDescent="0.3">
      <c r="A540" s="141">
        <v>7</v>
      </c>
      <c r="B540" s="141">
        <v>8</v>
      </c>
      <c r="C540" s="146">
        <v>708</v>
      </c>
      <c r="D540" s="141" t="s">
        <v>6</v>
      </c>
      <c r="E540" s="141">
        <v>2023</v>
      </c>
      <c r="F540" s="151"/>
      <c r="G540" s="157">
        <f t="shared" si="24"/>
        <v>1521</v>
      </c>
      <c r="H540" s="143"/>
      <c r="I540" s="235">
        <v>1521</v>
      </c>
      <c r="J540" s="235"/>
      <c r="K540" s="235"/>
      <c r="L540" s="235">
        <v>2163</v>
      </c>
      <c r="M540" s="149"/>
      <c r="N540" s="149"/>
      <c r="O540" s="231">
        <f t="shared" si="25"/>
        <v>2163</v>
      </c>
      <c r="P540" s="153"/>
      <c r="Q540" s="153"/>
      <c r="R540" s="153"/>
      <c r="S540" s="143"/>
      <c r="T540" s="143"/>
      <c r="U540" s="143"/>
    </row>
    <row r="541" spans="1:21" x14ac:dyDescent="0.3">
      <c r="A541" s="141">
        <v>7</v>
      </c>
      <c r="B541" s="141">
        <v>9</v>
      </c>
      <c r="C541" s="146">
        <v>709</v>
      </c>
      <c r="D541" s="141" t="s">
        <v>6</v>
      </c>
      <c r="E541" s="141">
        <v>2023</v>
      </c>
      <c r="F541" s="151"/>
      <c r="G541" s="157">
        <f t="shared" si="24"/>
        <v>4362</v>
      </c>
      <c r="H541" s="143"/>
      <c r="I541" s="235">
        <v>4362</v>
      </c>
      <c r="J541" s="235"/>
      <c r="K541" s="235"/>
      <c r="L541" s="235">
        <v>3439</v>
      </c>
      <c r="M541" s="149"/>
      <c r="N541" s="149"/>
      <c r="O541" s="231">
        <f t="shared" si="25"/>
        <v>3439</v>
      </c>
      <c r="P541" s="153"/>
      <c r="Q541" s="153"/>
      <c r="R541" s="153"/>
      <c r="S541" s="143"/>
      <c r="T541" s="143"/>
      <c r="U541" s="143"/>
    </row>
    <row r="542" spans="1:21" x14ac:dyDescent="0.3">
      <c r="A542" s="141">
        <v>7</v>
      </c>
      <c r="B542" s="141">
        <v>10</v>
      </c>
      <c r="C542" s="146">
        <v>710</v>
      </c>
      <c r="D542" s="141" t="s">
        <v>6</v>
      </c>
      <c r="E542" s="141">
        <v>2023</v>
      </c>
      <c r="F542" s="151"/>
      <c r="G542" s="157">
        <f t="shared" si="24"/>
        <v>4928</v>
      </c>
      <c r="H542" s="143"/>
      <c r="I542" s="235">
        <v>4928</v>
      </c>
      <c r="J542" s="235"/>
      <c r="K542" s="235"/>
      <c r="L542" s="235">
        <v>4036</v>
      </c>
      <c r="M542" s="149"/>
      <c r="N542" s="149"/>
      <c r="O542" s="231">
        <f t="shared" si="25"/>
        <v>4036</v>
      </c>
      <c r="P542" s="153"/>
      <c r="Q542" s="153"/>
      <c r="R542" s="153"/>
      <c r="S542" s="143"/>
      <c r="T542" s="143"/>
      <c r="U542" s="143"/>
    </row>
    <row r="543" spans="1:21" x14ac:dyDescent="0.3">
      <c r="A543" s="141">
        <v>7</v>
      </c>
      <c r="B543" s="141">
        <v>11</v>
      </c>
      <c r="C543" s="146">
        <v>711</v>
      </c>
      <c r="D543" s="141" t="s">
        <v>6</v>
      </c>
      <c r="E543" s="141">
        <v>2023</v>
      </c>
      <c r="F543" s="151"/>
      <c r="G543" s="157">
        <f t="shared" si="24"/>
        <v>5889</v>
      </c>
      <c r="H543" s="143"/>
      <c r="I543" s="235">
        <v>5889</v>
      </c>
      <c r="J543" s="235"/>
      <c r="K543" s="235"/>
      <c r="L543" s="235">
        <v>4634</v>
      </c>
      <c r="M543" s="149"/>
      <c r="N543" s="149"/>
      <c r="O543" s="231">
        <f t="shared" si="25"/>
        <v>4634</v>
      </c>
      <c r="P543" s="153"/>
      <c r="Q543" s="153"/>
      <c r="R543" s="153"/>
      <c r="S543" s="143"/>
      <c r="T543" s="143"/>
      <c r="U543" s="143"/>
    </row>
    <row r="544" spans="1:21" x14ac:dyDescent="0.3">
      <c r="A544" s="141">
        <v>7</v>
      </c>
      <c r="B544" s="141">
        <v>12</v>
      </c>
      <c r="C544" s="146">
        <v>712</v>
      </c>
      <c r="D544" s="141" t="s">
        <v>6</v>
      </c>
      <c r="E544" s="141">
        <v>2023</v>
      </c>
      <c r="F544" s="151"/>
      <c r="G544" s="157">
        <f t="shared" si="24"/>
        <v>14996</v>
      </c>
      <c r="H544" s="143"/>
      <c r="I544" s="235">
        <v>14996</v>
      </c>
      <c r="J544" s="235"/>
      <c r="K544" s="235"/>
      <c r="L544" s="235">
        <v>6152</v>
      </c>
      <c r="M544" s="149"/>
      <c r="N544" s="149"/>
      <c r="O544" s="231">
        <f t="shared" si="25"/>
        <v>6152</v>
      </c>
      <c r="P544" s="153"/>
      <c r="Q544" s="153"/>
      <c r="R544" s="153"/>
      <c r="S544" s="143"/>
      <c r="T544" s="143"/>
      <c r="U544" s="143"/>
    </row>
    <row r="545" spans="1:21" x14ac:dyDescent="0.3">
      <c r="A545" s="141">
        <v>7</v>
      </c>
      <c r="B545" s="141">
        <v>13</v>
      </c>
      <c r="C545" s="146">
        <v>713</v>
      </c>
      <c r="D545" s="141" t="s">
        <v>6</v>
      </c>
      <c r="E545" s="141">
        <v>2023</v>
      </c>
      <c r="F545" s="151"/>
      <c r="G545" s="157">
        <f t="shared" si="24"/>
        <v>9530</v>
      </c>
      <c r="H545" s="143"/>
      <c r="I545" s="235">
        <v>9530</v>
      </c>
      <c r="J545" s="235"/>
      <c r="K545" s="235"/>
      <c r="L545" s="235">
        <v>3891</v>
      </c>
      <c r="M545" s="149"/>
      <c r="N545" s="149"/>
      <c r="O545" s="231">
        <f t="shared" si="25"/>
        <v>3891</v>
      </c>
      <c r="P545" s="153"/>
      <c r="Q545" s="153"/>
      <c r="R545" s="153"/>
      <c r="S545" s="143"/>
      <c r="T545" s="143"/>
      <c r="U545" s="143"/>
    </row>
    <row r="546" spans="1:21" x14ac:dyDescent="0.3">
      <c r="A546" s="141">
        <v>7</v>
      </c>
      <c r="B546" s="141">
        <v>14</v>
      </c>
      <c r="C546" s="146">
        <v>714</v>
      </c>
      <c r="D546" s="141" t="s">
        <v>6</v>
      </c>
      <c r="E546" s="141">
        <v>2023</v>
      </c>
      <c r="F546" s="151"/>
      <c r="G546" s="157">
        <f t="shared" si="24"/>
        <v>9169</v>
      </c>
      <c r="H546" s="143"/>
      <c r="I546" s="235">
        <v>9169</v>
      </c>
      <c r="J546" s="235"/>
      <c r="K546" s="235"/>
      <c r="L546" s="235">
        <v>3565</v>
      </c>
      <c r="M546" s="149"/>
      <c r="N546" s="149"/>
      <c r="O546" s="231">
        <f t="shared" si="25"/>
        <v>3565</v>
      </c>
      <c r="P546" s="153"/>
      <c r="Q546" s="153"/>
      <c r="R546" s="153"/>
      <c r="S546" s="143"/>
      <c r="T546" s="143"/>
      <c r="U546" s="143"/>
    </row>
    <row r="547" spans="1:21" x14ac:dyDescent="0.3">
      <c r="A547" s="141">
        <v>7</v>
      </c>
      <c r="B547" s="141">
        <v>15</v>
      </c>
      <c r="C547" s="146">
        <v>715</v>
      </c>
      <c r="D547" s="141" t="s">
        <v>6</v>
      </c>
      <c r="E547" s="141">
        <v>2023</v>
      </c>
      <c r="F547" s="151"/>
      <c r="G547" s="157">
        <f t="shared" si="24"/>
        <v>4702</v>
      </c>
      <c r="H547" s="143"/>
      <c r="I547" s="235">
        <v>4702</v>
      </c>
      <c r="J547" s="235"/>
      <c r="K547" s="235"/>
      <c r="L547" s="235">
        <v>3334</v>
      </c>
      <c r="M547" s="149"/>
      <c r="N547" s="149"/>
      <c r="O547" s="231">
        <f t="shared" si="25"/>
        <v>3334</v>
      </c>
      <c r="P547" s="153"/>
      <c r="Q547" s="153"/>
      <c r="R547" s="153"/>
      <c r="S547" s="143"/>
      <c r="T547" s="143"/>
      <c r="U547" s="143"/>
    </row>
    <row r="548" spans="1:21" x14ac:dyDescent="0.3">
      <c r="A548" s="141">
        <v>7</v>
      </c>
      <c r="B548" s="141">
        <v>16</v>
      </c>
      <c r="C548" s="146">
        <v>716</v>
      </c>
      <c r="D548" s="141" t="s">
        <v>6</v>
      </c>
      <c r="E548" s="141">
        <v>2023</v>
      </c>
      <c r="F548" s="151"/>
      <c r="G548" s="157">
        <f t="shared" si="24"/>
        <v>2699</v>
      </c>
      <c r="H548" s="143"/>
      <c r="I548" s="235">
        <v>2699</v>
      </c>
      <c r="J548" s="235"/>
      <c r="K548" s="235"/>
      <c r="L548" s="235">
        <v>1891</v>
      </c>
      <c r="M548" s="149"/>
      <c r="N548" s="149"/>
      <c r="O548" s="231">
        <f t="shared" si="25"/>
        <v>1891</v>
      </c>
      <c r="P548" s="153"/>
      <c r="Q548" s="153"/>
      <c r="R548" s="153"/>
      <c r="S548" s="143"/>
      <c r="T548" s="143"/>
      <c r="U548" s="143"/>
    </row>
    <row r="549" spans="1:21" x14ac:dyDescent="0.3">
      <c r="A549" s="141">
        <v>7</v>
      </c>
      <c r="B549" s="141">
        <v>17</v>
      </c>
      <c r="C549" s="146">
        <v>717</v>
      </c>
      <c r="D549" s="141" t="s">
        <v>6</v>
      </c>
      <c r="E549" s="141">
        <v>2023</v>
      </c>
      <c r="F549" s="151"/>
      <c r="G549" s="157">
        <f t="shared" si="24"/>
        <v>1906</v>
      </c>
      <c r="H549" s="143"/>
      <c r="I549" s="235">
        <v>1906</v>
      </c>
      <c r="J549" s="235"/>
      <c r="K549" s="235"/>
      <c r="L549" s="235">
        <v>1706</v>
      </c>
      <c r="M549" s="149"/>
      <c r="N549" s="149"/>
      <c r="O549" s="231">
        <f t="shared" si="25"/>
        <v>1706</v>
      </c>
      <c r="P549" s="153"/>
      <c r="Q549" s="153"/>
      <c r="R549" s="153"/>
      <c r="S549" s="143"/>
      <c r="T549" s="143"/>
      <c r="U549" s="143"/>
    </row>
    <row r="550" spans="1:21" x14ac:dyDescent="0.3">
      <c r="A550" s="141">
        <v>7</v>
      </c>
      <c r="B550" s="141">
        <v>18</v>
      </c>
      <c r="C550" s="146">
        <v>718</v>
      </c>
      <c r="D550" s="141" t="s">
        <v>6</v>
      </c>
      <c r="E550" s="141">
        <v>2023</v>
      </c>
      <c r="F550" s="151"/>
      <c r="G550" s="157">
        <f t="shared" si="24"/>
        <v>534</v>
      </c>
      <c r="H550" s="143"/>
      <c r="I550" s="235">
        <v>534</v>
      </c>
      <c r="J550" s="235"/>
      <c r="K550" s="235"/>
      <c r="L550" s="235">
        <v>919</v>
      </c>
      <c r="M550" s="149"/>
      <c r="N550" s="149"/>
      <c r="O550" s="231">
        <f t="shared" si="25"/>
        <v>919</v>
      </c>
      <c r="P550" s="153"/>
      <c r="Q550" s="153"/>
      <c r="R550" s="153"/>
      <c r="S550" s="143"/>
      <c r="T550" s="143"/>
      <c r="U550" s="143"/>
    </row>
    <row r="551" spans="1:21" x14ac:dyDescent="0.3">
      <c r="A551" s="141">
        <v>7</v>
      </c>
      <c r="B551" s="141">
        <v>19</v>
      </c>
      <c r="C551" s="146">
        <v>719</v>
      </c>
      <c r="D551" s="141" t="s">
        <v>6</v>
      </c>
      <c r="E551" s="141">
        <v>2023</v>
      </c>
      <c r="F551" s="151"/>
      <c r="G551" s="157">
        <f t="shared" si="24"/>
        <v>1092</v>
      </c>
      <c r="H551" s="143"/>
      <c r="I551" s="235">
        <v>1092</v>
      </c>
      <c r="J551" s="235"/>
      <c r="K551" s="235"/>
      <c r="L551" s="235">
        <v>1072</v>
      </c>
      <c r="M551" s="149"/>
      <c r="N551" s="149"/>
      <c r="O551" s="231">
        <f t="shared" si="25"/>
        <v>1072</v>
      </c>
      <c r="P551" s="153"/>
      <c r="Q551" s="153"/>
      <c r="R551" s="153"/>
      <c r="S551" s="143"/>
      <c r="T551" s="143"/>
      <c r="U551" s="143"/>
    </row>
    <row r="552" spans="1:21" x14ac:dyDescent="0.3">
      <c r="A552" s="141">
        <v>7</v>
      </c>
      <c r="B552" s="141">
        <v>20</v>
      </c>
      <c r="C552" s="146">
        <v>720</v>
      </c>
      <c r="D552" s="141" t="s">
        <v>6</v>
      </c>
      <c r="E552" s="141">
        <v>2023</v>
      </c>
      <c r="F552" s="151"/>
      <c r="G552" s="157">
        <f t="shared" si="24"/>
        <v>435</v>
      </c>
      <c r="H552" s="143"/>
      <c r="I552" s="200">
        <v>435</v>
      </c>
      <c r="J552" s="200"/>
      <c r="K552" s="200"/>
      <c r="L552" s="200">
        <v>816</v>
      </c>
      <c r="M552" s="149"/>
      <c r="N552" s="149"/>
      <c r="O552" s="231">
        <f t="shared" si="25"/>
        <v>816</v>
      </c>
      <c r="P552" s="153"/>
      <c r="Q552" s="153"/>
      <c r="R552" s="153"/>
      <c r="S552" s="143"/>
      <c r="T552" s="143"/>
      <c r="U552" s="143"/>
    </row>
    <row r="553" spans="1:21" x14ac:dyDescent="0.3">
      <c r="A553" s="141">
        <v>7</v>
      </c>
      <c r="B553" s="141">
        <v>21</v>
      </c>
      <c r="C553" s="146">
        <v>721</v>
      </c>
      <c r="D553" s="141" t="s">
        <v>6</v>
      </c>
      <c r="E553" s="141">
        <v>2023</v>
      </c>
      <c r="F553" s="151"/>
      <c r="G553" s="157">
        <f t="shared" si="24"/>
        <v>484</v>
      </c>
      <c r="H553" s="143"/>
      <c r="I553" s="200">
        <v>484</v>
      </c>
      <c r="J553" s="200"/>
      <c r="K553" s="200"/>
      <c r="L553" s="200">
        <v>636</v>
      </c>
      <c r="M553" s="149"/>
      <c r="N553" s="149"/>
      <c r="O553" s="231">
        <f t="shared" si="25"/>
        <v>636</v>
      </c>
      <c r="P553" s="153"/>
      <c r="Q553" s="153"/>
      <c r="R553" s="153"/>
      <c r="S553" s="143"/>
      <c r="T553" s="143"/>
      <c r="U553" s="143"/>
    </row>
    <row r="554" spans="1:21" x14ac:dyDescent="0.3">
      <c r="A554" s="141">
        <v>7</v>
      </c>
      <c r="B554" s="141">
        <v>22</v>
      </c>
      <c r="C554" s="146">
        <v>722</v>
      </c>
      <c r="D554" s="141" t="s">
        <v>6</v>
      </c>
      <c r="E554" s="141">
        <v>2023</v>
      </c>
      <c r="F554" s="151"/>
      <c r="G554" s="157">
        <f t="shared" si="24"/>
        <v>1116</v>
      </c>
      <c r="H554" s="143"/>
      <c r="I554" s="210">
        <v>1116</v>
      </c>
      <c r="J554" s="200"/>
      <c r="K554" s="200"/>
      <c r="L554" s="210">
        <v>1103</v>
      </c>
      <c r="M554" s="149"/>
      <c r="N554" s="149"/>
      <c r="O554" s="231">
        <f t="shared" si="25"/>
        <v>1103</v>
      </c>
      <c r="P554" s="153"/>
      <c r="Q554" s="153"/>
      <c r="R554" s="153"/>
      <c r="S554" s="143"/>
      <c r="T554" s="143"/>
      <c r="U554" s="143"/>
    </row>
    <row r="555" spans="1:21" x14ac:dyDescent="0.3">
      <c r="A555" s="141">
        <v>7</v>
      </c>
      <c r="B555" s="141">
        <v>23</v>
      </c>
      <c r="C555" s="146">
        <v>723</v>
      </c>
      <c r="D555" s="141" t="s">
        <v>6</v>
      </c>
      <c r="E555" s="141">
        <v>2023</v>
      </c>
      <c r="F555" s="151"/>
      <c r="G555" s="157">
        <f t="shared" si="24"/>
        <v>1066</v>
      </c>
      <c r="H555" s="143"/>
      <c r="I555" s="200">
        <v>1066</v>
      </c>
      <c r="J555" s="200"/>
      <c r="K555" s="200"/>
      <c r="L555" s="210">
        <v>811</v>
      </c>
      <c r="M555" s="149"/>
      <c r="N555" s="149"/>
      <c r="O555" s="231">
        <f t="shared" si="25"/>
        <v>811</v>
      </c>
      <c r="P555" s="153"/>
      <c r="Q555" s="153"/>
      <c r="R555" s="153"/>
      <c r="S555" s="143"/>
      <c r="T555" s="143"/>
      <c r="U555" s="143"/>
    </row>
    <row r="556" spans="1:21" x14ac:dyDescent="0.3">
      <c r="A556" s="141">
        <v>7</v>
      </c>
      <c r="B556" s="141">
        <v>24</v>
      </c>
      <c r="C556" s="146">
        <v>724</v>
      </c>
      <c r="D556" s="141" t="s">
        <v>6</v>
      </c>
      <c r="E556" s="141">
        <v>2023</v>
      </c>
      <c r="F556" s="151"/>
      <c r="G556" s="157">
        <f t="shared" si="24"/>
        <v>439</v>
      </c>
      <c r="H556" s="143"/>
      <c r="I556" s="200">
        <v>439</v>
      </c>
      <c r="J556" s="200"/>
      <c r="K556" s="200"/>
      <c r="L556" s="200">
        <v>388</v>
      </c>
      <c r="M556" s="149"/>
      <c r="N556" s="149"/>
      <c r="O556" s="231">
        <f t="shared" si="25"/>
        <v>388</v>
      </c>
      <c r="P556" s="153"/>
      <c r="Q556" s="153"/>
      <c r="R556" s="153"/>
      <c r="S556" s="143"/>
      <c r="T556" s="143"/>
      <c r="U556" s="143"/>
    </row>
    <row r="557" spans="1:21" x14ac:dyDescent="0.3">
      <c r="A557" s="141">
        <v>7</v>
      </c>
      <c r="B557" s="141">
        <v>25</v>
      </c>
      <c r="C557" s="146">
        <v>725</v>
      </c>
      <c r="D557" s="141" t="s">
        <v>6</v>
      </c>
      <c r="E557" s="141">
        <v>2023</v>
      </c>
      <c r="F557" s="151"/>
      <c r="G557" s="157">
        <f t="shared" si="24"/>
        <v>496</v>
      </c>
      <c r="H557" s="143"/>
      <c r="I557" s="200">
        <v>496</v>
      </c>
      <c r="J557" s="200"/>
      <c r="K557" s="200"/>
      <c r="L557" s="200">
        <v>593</v>
      </c>
      <c r="M557" s="149"/>
      <c r="N557" s="149"/>
      <c r="O557" s="231">
        <f t="shared" si="25"/>
        <v>593</v>
      </c>
      <c r="P557" s="153"/>
      <c r="Q557" s="153"/>
      <c r="R557" s="153"/>
      <c r="S557" s="143"/>
      <c r="T557" s="143"/>
      <c r="U557" s="143"/>
    </row>
    <row r="558" spans="1:21" x14ac:dyDescent="0.3">
      <c r="A558" s="141">
        <v>7</v>
      </c>
      <c r="B558" s="141">
        <v>26</v>
      </c>
      <c r="C558" s="146">
        <v>726</v>
      </c>
      <c r="D558" s="141" t="s">
        <v>6</v>
      </c>
      <c r="E558" s="141">
        <v>2023</v>
      </c>
      <c r="F558" s="151"/>
      <c r="G558" s="157">
        <f t="shared" si="24"/>
        <v>654</v>
      </c>
      <c r="H558" s="143"/>
      <c r="I558" s="200">
        <v>654</v>
      </c>
      <c r="J558" s="200"/>
      <c r="K558" s="200"/>
      <c r="L558" s="200">
        <v>615</v>
      </c>
      <c r="M558" s="149"/>
      <c r="N558" s="149"/>
      <c r="O558" s="231">
        <f t="shared" si="25"/>
        <v>615</v>
      </c>
      <c r="P558" s="153"/>
      <c r="Q558" s="153"/>
      <c r="R558" s="153"/>
      <c r="S558" s="143"/>
      <c r="T558" s="143"/>
      <c r="U558" s="143"/>
    </row>
    <row r="559" spans="1:21" x14ac:dyDescent="0.3">
      <c r="A559" s="141">
        <v>7</v>
      </c>
      <c r="B559" s="141">
        <v>27</v>
      </c>
      <c r="C559" s="146">
        <v>727</v>
      </c>
      <c r="D559" s="141" t="s">
        <v>6</v>
      </c>
      <c r="E559" s="141">
        <v>2023</v>
      </c>
      <c r="F559" s="151"/>
      <c r="G559" s="157">
        <f t="shared" si="24"/>
        <v>1488</v>
      </c>
      <c r="H559" s="143"/>
      <c r="I559" s="210">
        <v>1488</v>
      </c>
      <c r="J559" s="200"/>
      <c r="K559" s="200"/>
      <c r="L559" s="210">
        <v>825</v>
      </c>
      <c r="M559" s="149"/>
      <c r="N559" s="149"/>
      <c r="O559" s="231">
        <f t="shared" si="25"/>
        <v>825</v>
      </c>
      <c r="P559" s="153"/>
      <c r="Q559" s="153"/>
      <c r="R559" s="153"/>
      <c r="S559" s="143"/>
      <c r="T559" s="143"/>
      <c r="U559" s="143"/>
    </row>
    <row r="560" spans="1:21" x14ac:dyDescent="0.3">
      <c r="A560" s="141">
        <v>7</v>
      </c>
      <c r="B560" s="141">
        <v>28</v>
      </c>
      <c r="C560" s="146">
        <v>728</v>
      </c>
      <c r="D560" s="141" t="s">
        <v>6</v>
      </c>
      <c r="E560" s="141">
        <v>2023</v>
      </c>
      <c r="F560" s="151"/>
      <c r="G560" s="157">
        <f t="shared" si="24"/>
        <v>1392</v>
      </c>
      <c r="H560" s="143"/>
      <c r="I560" s="210">
        <v>1392</v>
      </c>
      <c r="J560" s="200"/>
      <c r="K560" s="200"/>
      <c r="L560" s="210">
        <v>990</v>
      </c>
      <c r="M560" s="149"/>
      <c r="N560" s="149"/>
      <c r="O560" s="231">
        <f t="shared" si="25"/>
        <v>990</v>
      </c>
      <c r="P560" s="153"/>
      <c r="Q560" s="153"/>
      <c r="R560" s="153"/>
      <c r="S560" s="143"/>
      <c r="T560" s="143"/>
      <c r="U560" s="143"/>
    </row>
    <row r="561" spans="1:21" x14ac:dyDescent="0.3">
      <c r="A561" s="141">
        <v>7</v>
      </c>
      <c r="B561" s="141">
        <v>29</v>
      </c>
      <c r="C561" s="146">
        <v>729</v>
      </c>
      <c r="D561" s="141" t="s">
        <v>6</v>
      </c>
      <c r="E561" s="141">
        <v>2023</v>
      </c>
      <c r="F561" s="151"/>
      <c r="G561" s="157">
        <f t="shared" si="24"/>
        <v>1509</v>
      </c>
      <c r="H561" s="143"/>
      <c r="I561" s="210">
        <v>1509</v>
      </c>
      <c r="J561" s="200"/>
      <c r="K561" s="200"/>
      <c r="L561" s="210">
        <v>1519</v>
      </c>
      <c r="M561" s="149"/>
      <c r="N561" s="149"/>
      <c r="O561" s="231">
        <f t="shared" si="25"/>
        <v>1519</v>
      </c>
      <c r="P561" s="153"/>
      <c r="Q561" s="153"/>
      <c r="R561" s="153"/>
      <c r="S561" s="143"/>
      <c r="T561" s="143"/>
      <c r="U561" s="143"/>
    </row>
    <row r="562" spans="1:21" x14ac:dyDescent="0.3">
      <c r="A562" s="141">
        <v>7</v>
      </c>
      <c r="B562" s="141">
        <v>30</v>
      </c>
      <c r="C562" s="146">
        <v>730</v>
      </c>
      <c r="D562" s="141" t="s">
        <v>6</v>
      </c>
      <c r="E562" s="141">
        <v>2023</v>
      </c>
      <c r="F562" s="151"/>
      <c r="G562" s="157">
        <f t="shared" si="24"/>
        <v>1505</v>
      </c>
      <c r="H562" s="143"/>
      <c r="I562" s="210">
        <v>1505</v>
      </c>
      <c r="J562" s="200"/>
      <c r="K562" s="200"/>
      <c r="L562" s="210">
        <v>889</v>
      </c>
      <c r="M562" s="149"/>
      <c r="N562" s="149"/>
      <c r="O562" s="231">
        <f t="shared" si="25"/>
        <v>889</v>
      </c>
      <c r="P562" s="153"/>
      <c r="Q562" s="153"/>
      <c r="R562" s="153"/>
      <c r="S562" s="143"/>
      <c r="T562" s="143"/>
      <c r="U562" s="143"/>
    </row>
    <row r="563" spans="1:21" x14ac:dyDescent="0.3">
      <c r="A563" s="141">
        <v>7</v>
      </c>
      <c r="B563" s="141">
        <v>31</v>
      </c>
      <c r="C563" s="146">
        <v>731</v>
      </c>
      <c r="D563" s="141" t="s">
        <v>6</v>
      </c>
      <c r="E563" s="141">
        <v>2023</v>
      </c>
      <c r="F563" s="151"/>
      <c r="G563" s="157">
        <f t="shared" si="24"/>
        <v>1200</v>
      </c>
      <c r="H563" s="143"/>
      <c r="I563" s="200">
        <v>1200</v>
      </c>
      <c r="J563" s="200"/>
      <c r="K563" s="200"/>
      <c r="L563" s="210">
        <v>644</v>
      </c>
      <c r="M563" s="149"/>
      <c r="N563" s="149"/>
      <c r="O563" s="231">
        <f t="shared" si="25"/>
        <v>644</v>
      </c>
      <c r="P563" s="153"/>
      <c r="Q563" s="153"/>
      <c r="R563" s="153"/>
      <c r="S563" s="143"/>
      <c r="T563" s="143"/>
      <c r="U563" s="143"/>
    </row>
    <row r="564" spans="1:21" x14ac:dyDescent="0.3">
      <c r="A564" s="141">
        <v>8</v>
      </c>
      <c r="B564" s="141">
        <v>1</v>
      </c>
      <c r="C564" s="146">
        <v>801</v>
      </c>
      <c r="D564" s="141" t="s">
        <v>6</v>
      </c>
      <c r="E564" s="141">
        <v>2023</v>
      </c>
      <c r="F564" s="151"/>
      <c r="G564" s="157">
        <f t="shared" si="24"/>
        <v>1093</v>
      </c>
      <c r="H564" s="143"/>
      <c r="I564" s="200">
        <v>1093</v>
      </c>
      <c r="J564" s="200"/>
      <c r="K564" s="200"/>
      <c r="L564" s="210">
        <v>862</v>
      </c>
      <c r="M564" s="149"/>
      <c r="N564" s="149"/>
      <c r="O564" s="231">
        <f t="shared" si="25"/>
        <v>862</v>
      </c>
      <c r="P564" s="153"/>
      <c r="Q564" s="153"/>
      <c r="R564" s="153"/>
      <c r="S564" s="143"/>
      <c r="T564" s="143"/>
      <c r="U564" s="143"/>
    </row>
    <row r="565" spans="1:21" x14ac:dyDescent="0.3">
      <c r="A565" s="141">
        <v>8</v>
      </c>
      <c r="B565" s="141">
        <v>2</v>
      </c>
      <c r="C565" s="146">
        <v>802</v>
      </c>
      <c r="D565" s="141" t="s">
        <v>6</v>
      </c>
      <c r="E565" s="141">
        <v>2023</v>
      </c>
      <c r="F565" s="151"/>
      <c r="G565" s="157">
        <f t="shared" si="24"/>
        <v>1227</v>
      </c>
      <c r="H565" s="143"/>
      <c r="I565" s="200">
        <v>1227</v>
      </c>
      <c r="J565" s="200"/>
      <c r="K565" s="200"/>
      <c r="L565" s="210">
        <v>759</v>
      </c>
      <c r="M565" s="149"/>
      <c r="N565" s="149"/>
      <c r="O565" s="231">
        <f t="shared" si="25"/>
        <v>759</v>
      </c>
      <c r="P565" s="153"/>
      <c r="Q565" s="153"/>
      <c r="R565" s="153"/>
      <c r="S565" s="143"/>
      <c r="T565" s="143"/>
      <c r="U565" s="143"/>
    </row>
    <row r="566" spans="1:21" x14ac:dyDescent="0.3">
      <c r="A566" s="141">
        <v>8</v>
      </c>
      <c r="B566" s="141">
        <v>3</v>
      </c>
      <c r="C566" s="146">
        <v>803</v>
      </c>
      <c r="D566" s="141" t="s">
        <v>6</v>
      </c>
      <c r="E566" s="141">
        <v>2023</v>
      </c>
      <c r="F566" s="151"/>
      <c r="G566" s="157">
        <f t="shared" si="24"/>
        <v>477</v>
      </c>
      <c r="H566" s="143"/>
      <c r="I566" s="200">
        <v>477</v>
      </c>
      <c r="J566" s="200"/>
      <c r="K566" s="200"/>
      <c r="L566" s="200">
        <v>442</v>
      </c>
      <c r="M566" s="149"/>
      <c r="N566" s="149"/>
      <c r="O566" s="231">
        <f t="shared" si="25"/>
        <v>442</v>
      </c>
      <c r="P566" s="153"/>
      <c r="Q566" s="153"/>
      <c r="R566" s="153"/>
      <c r="S566" s="143"/>
      <c r="T566" s="143"/>
      <c r="U566" s="143"/>
    </row>
    <row r="567" spans="1:21" x14ac:dyDescent="0.3">
      <c r="A567" s="141">
        <v>8</v>
      </c>
      <c r="B567" s="141">
        <v>4</v>
      </c>
      <c r="C567" s="146">
        <v>804</v>
      </c>
      <c r="D567" s="141" t="s">
        <v>6</v>
      </c>
      <c r="E567" s="141">
        <v>2023</v>
      </c>
      <c r="F567" s="151"/>
      <c r="G567" s="157">
        <f t="shared" si="24"/>
        <v>560</v>
      </c>
      <c r="H567" s="143"/>
      <c r="I567" s="200">
        <v>560</v>
      </c>
      <c r="J567" s="200"/>
      <c r="K567" s="200"/>
      <c r="L567" s="200">
        <v>484</v>
      </c>
      <c r="M567" s="149"/>
      <c r="N567" s="149"/>
      <c r="O567" s="231">
        <f t="shared" si="25"/>
        <v>484</v>
      </c>
      <c r="P567" s="153"/>
      <c r="Q567" s="153"/>
      <c r="R567" s="153"/>
      <c r="S567" s="143"/>
      <c r="T567" s="143"/>
      <c r="U567" s="143"/>
    </row>
    <row r="568" spans="1:21" x14ac:dyDescent="0.3">
      <c r="A568" s="141">
        <v>8</v>
      </c>
      <c r="B568" s="141">
        <v>5</v>
      </c>
      <c r="C568" s="146">
        <v>805</v>
      </c>
      <c r="D568" s="141" t="s">
        <v>6</v>
      </c>
      <c r="E568" s="141">
        <v>2023</v>
      </c>
      <c r="F568" s="151"/>
      <c r="G568" s="157">
        <f t="shared" si="24"/>
        <v>569</v>
      </c>
      <c r="H568" s="143"/>
      <c r="I568" s="200">
        <v>569</v>
      </c>
      <c r="J568" s="200"/>
      <c r="K568" s="200"/>
      <c r="L568" s="200">
        <v>354</v>
      </c>
      <c r="M568" s="149"/>
      <c r="N568" s="149"/>
      <c r="O568" s="231">
        <f t="shared" si="25"/>
        <v>354</v>
      </c>
      <c r="P568" s="153"/>
      <c r="Q568" s="153"/>
      <c r="R568" s="153"/>
      <c r="S568" s="143"/>
      <c r="T568" s="143"/>
      <c r="U568" s="143"/>
    </row>
    <row r="569" spans="1:21" x14ac:dyDescent="0.3">
      <c r="A569" s="141">
        <v>8</v>
      </c>
      <c r="B569" s="141">
        <v>6</v>
      </c>
      <c r="C569" s="146">
        <v>806</v>
      </c>
      <c r="D569" s="141" t="s">
        <v>6</v>
      </c>
      <c r="E569" s="141">
        <v>2023</v>
      </c>
      <c r="F569" s="151"/>
      <c r="G569" s="157">
        <f t="shared" si="24"/>
        <v>487</v>
      </c>
      <c r="H569" s="143"/>
      <c r="I569" s="200">
        <v>487</v>
      </c>
      <c r="J569" s="200"/>
      <c r="K569" s="200"/>
      <c r="L569" s="200">
        <v>471</v>
      </c>
      <c r="M569" s="149"/>
      <c r="N569" s="149"/>
      <c r="O569" s="231">
        <f t="shared" si="25"/>
        <v>471</v>
      </c>
      <c r="P569" s="153"/>
      <c r="Q569" s="153"/>
      <c r="R569" s="153"/>
      <c r="S569" s="143"/>
      <c r="T569" s="143"/>
      <c r="U569" s="143"/>
    </row>
    <row r="570" spans="1:21" x14ac:dyDescent="0.3">
      <c r="A570" s="141">
        <v>8</v>
      </c>
      <c r="B570" s="141">
        <v>7</v>
      </c>
      <c r="C570" s="146">
        <v>807</v>
      </c>
      <c r="D570" s="141" t="s">
        <v>6</v>
      </c>
      <c r="E570" s="141">
        <v>2023</v>
      </c>
      <c r="F570" s="151"/>
      <c r="G570" s="157">
        <f t="shared" si="24"/>
        <v>181</v>
      </c>
      <c r="H570" s="143"/>
      <c r="I570" s="200">
        <v>181</v>
      </c>
      <c r="J570" s="200"/>
      <c r="K570" s="200"/>
      <c r="L570" s="200">
        <v>174</v>
      </c>
      <c r="M570" s="149"/>
      <c r="N570" s="149"/>
      <c r="O570" s="231">
        <f t="shared" si="25"/>
        <v>174</v>
      </c>
      <c r="P570" s="153"/>
      <c r="Q570" s="153"/>
      <c r="R570" s="153"/>
      <c r="S570" s="143"/>
      <c r="T570" s="143"/>
      <c r="U570" s="143"/>
    </row>
    <row r="571" spans="1:21" x14ac:dyDescent="0.3">
      <c r="A571" s="141">
        <v>8</v>
      </c>
      <c r="B571" s="141">
        <v>8</v>
      </c>
      <c r="C571" s="146">
        <v>808</v>
      </c>
      <c r="D571" s="141" t="s">
        <v>6</v>
      </c>
      <c r="E571" s="141">
        <v>2023</v>
      </c>
      <c r="F571" s="151"/>
      <c r="G571" s="157">
        <f t="shared" si="24"/>
        <v>275</v>
      </c>
      <c r="H571" s="143"/>
      <c r="I571" s="200">
        <v>275</v>
      </c>
      <c r="J571" s="200"/>
      <c r="K571" s="200"/>
      <c r="L571" s="200">
        <v>174</v>
      </c>
      <c r="M571" s="149"/>
      <c r="N571" s="149"/>
      <c r="O571" s="231">
        <f t="shared" si="25"/>
        <v>174</v>
      </c>
      <c r="P571" s="153"/>
      <c r="Q571" s="153"/>
      <c r="R571" s="153"/>
      <c r="S571" s="143"/>
      <c r="T571" s="143"/>
      <c r="U571" s="143"/>
    </row>
    <row r="572" spans="1:21" x14ac:dyDescent="0.3">
      <c r="A572" s="141">
        <v>8</v>
      </c>
      <c r="B572" s="141">
        <v>9</v>
      </c>
      <c r="C572" s="146">
        <v>809</v>
      </c>
      <c r="D572" s="141" t="s">
        <v>6</v>
      </c>
      <c r="E572" s="141">
        <v>2023</v>
      </c>
      <c r="F572" s="151"/>
      <c r="G572" s="157">
        <f t="shared" si="24"/>
        <v>170</v>
      </c>
      <c r="H572" s="143"/>
      <c r="I572" s="200">
        <v>170</v>
      </c>
      <c r="J572" s="200"/>
      <c r="K572" s="200"/>
      <c r="L572" s="200">
        <v>133</v>
      </c>
      <c r="M572" s="149"/>
      <c r="N572" s="149"/>
      <c r="O572" s="231">
        <f t="shared" si="25"/>
        <v>133</v>
      </c>
      <c r="P572" s="153"/>
      <c r="Q572" s="153"/>
      <c r="R572" s="153"/>
      <c r="S572" s="143"/>
      <c r="T572" s="143"/>
      <c r="U572" s="143"/>
    </row>
    <row r="573" spans="1:21" x14ac:dyDescent="0.3">
      <c r="A573" s="141">
        <v>8</v>
      </c>
      <c r="B573" s="141">
        <v>10</v>
      </c>
      <c r="C573" s="146">
        <v>810</v>
      </c>
      <c r="D573" s="141" t="s">
        <v>6</v>
      </c>
      <c r="E573" s="141">
        <v>2023</v>
      </c>
      <c r="F573" s="151"/>
      <c r="G573" s="157">
        <f t="shared" si="24"/>
        <v>152</v>
      </c>
      <c r="H573" s="143"/>
      <c r="I573" s="200">
        <v>152</v>
      </c>
      <c r="J573" s="200"/>
      <c r="K573" s="200"/>
      <c r="L573" s="200">
        <v>130</v>
      </c>
      <c r="M573" s="149"/>
      <c r="N573" s="149"/>
      <c r="O573" s="231">
        <f t="shared" si="25"/>
        <v>130</v>
      </c>
      <c r="P573" s="153"/>
      <c r="Q573" s="153"/>
      <c r="R573" s="153"/>
      <c r="S573" s="143"/>
      <c r="T573" s="143"/>
      <c r="U573" s="143"/>
    </row>
    <row r="574" spans="1:21" x14ac:dyDescent="0.3">
      <c r="A574" s="141">
        <v>8</v>
      </c>
      <c r="B574" s="141">
        <v>11</v>
      </c>
      <c r="C574" s="146">
        <v>811</v>
      </c>
      <c r="D574" s="141" t="s">
        <v>6</v>
      </c>
      <c r="E574" s="141">
        <v>2023</v>
      </c>
      <c r="F574" s="151"/>
      <c r="G574" s="157">
        <f t="shared" si="24"/>
        <v>115</v>
      </c>
      <c r="H574" s="143"/>
      <c r="I574" s="200">
        <v>115</v>
      </c>
      <c r="J574" s="200"/>
      <c r="K574" s="200"/>
      <c r="L574" s="200">
        <v>117</v>
      </c>
      <c r="M574" s="149"/>
      <c r="N574" s="149"/>
      <c r="O574" s="231">
        <f t="shared" si="25"/>
        <v>117</v>
      </c>
      <c r="P574" s="153"/>
      <c r="Q574" s="153"/>
      <c r="R574" s="153"/>
      <c r="S574" s="143"/>
      <c r="T574" s="143"/>
      <c r="U574" s="143"/>
    </row>
    <row r="575" spans="1:21" x14ac:dyDescent="0.3">
      <c r="A575" s="141">
        <v>8</v>
      </c>
      <c r="B575" s="141">
        <v>12</v>
      </c>
      <c r="C575" s="146">
        <v>812</v>
      </c>
      <c r="D575" s="141" t="s">
        <v>6</v>
      </c>
      <c r="E575" s="141">
        <v>2023</v>
      </c>
      <c r="F575" s="151"/>
      <c r="G575" s="157">
        <f t="shared" si="24"/>
        <v>127</v>
      </c>
      <c r="H575" s="143"/>
      <c r="I575" s="200">
        <v>127</v>
      </c>
      <c r="J575" s="200"/>
      <c r="K575" s="200"/>
      <c r="L575" s="200">
        <v>96</v>
      </c>
      <c r="M575" s="149"/>
      <c r="N575" s="149"/>
      <c r="O575" s="231">
        <f t="shared" si="25"/>
        <v>96</v>
      </c>
      <c r="P575" s="153"/>
      <c r="Q575" s="153"/>
      <c r="R575" s="153"/>
      <c r="S575" s="143"/>
      <c r="T575" s="143"/>
      <c r="U575" s="143"/>
    </row>
    <row r="576" spans="1:21" x14ac:dyDescent="0.3">
      <c r="A576" s="141">
        <v>8</v>
      </c>
      <c r="B576" s="141">
        <v>13</v>
      </c>
      <c r="C576" s="146">
        <v>813</v>
      </c>
      <c r="D576" s="141" t="s">
        <v>6</v>
      </c>
      <c r="E576" s="141">
        <v>2023</v>
      </c>
      <c r="F576" s="151"/>
      <c r="G576" s="157">
        <f t="shared" si="24"/>
        <v>97</v>
      </c>
      <c r="H576" s="143"/>
      <c r="I576" s="200">
        <v>97</v>
      </c>
      <c r="J576" s="200"/>
      <c r="K576" s="200"/>
      <c r="L576" s="200">
        <v>151</v>
      </c>
      <c r="M576" s="149"/>
      <c r="N576" s="149"/>
      <c r="O576" s="231">
        <f t="shared" si="25"/>
        <v>151</v>
      </c>
      <c r="P576" s="153"/>
      <c r="Q576" s="153"/>
      <c r="R576" s="153"/>
      <c r="S576" s="143"/>
      <c r="T576" s="143"/>
      <c r="U576" s="143"/>
    </row>
    <row r="577" spans="1:21" x14ac:dyDescent="0.3">
      <c r="A577" s="141">
        <v>8</v>
      </c>
      <c r="B577" s="141">
        <v>14</v>
      </c>
      <c r="C577" s="146">
        <v>814</v>
      </c>
      <c r="D577" s="141" t="s">
        <v>6</v>
      </c>
      <c r="E577" s="141">
        <v>2023</v>
      </c>
      <c r="F577" s="151"/>
      <c r="G577" s="157">
        <f t="shared" si="24"/>
        <v>106</v>
      </c>
      <c r="H577" s="143"/>
      <c r="I577" s="200">
        <v>106</v>
      </c>
      <c r="J577" s="200"/>
      <c r="K577" s="200"/>
      <c r="L577" s="200">
        <v>146</v>
      </c>
      <c r="M577" s="149"/>
      <c r="N577" s="149"/>
      <c r="O577" s="231">
        <f t="shared" si="25"/>
        <v>146</v>
      </c>
      <c r="P577" s="153"/>
      <c r="Q577" s="153"/>
      <c r="R577" s="153"/>
      <c r="S577" s="143"/>
      <c r="T577" s="143"/>
      <c r="U577" s="143"/>
    </row>
    <row r="578" spans="1:21" x14ac:dyDescent="0.3">
      <c r="A578" s="141">
        <v>8</v>
      </c>
      <c r="B578" s="141">
        <v>15</v>
      </c>
      <c r="C578" s="146">
        <v>815</v>
      </c>
      <c r="D578" s="141" t="s">
        <v>6</v>
      </c>
      <c r="E578" s="141">
        <v>2023</v>
      </c>
      <c r="F578" s="151"/>
      <c r="G578" s="157">
        <f t="shared" si="24"/>
        <v>123</v>
      </c>
      <c r="H578" s="143"/>
      <c r="I578" s="200">
        <v>123</v>
      </c>
      <c r="J578" s="200"/>
      <c r="K578" s="200"/>
      <c r="L578" s="200">
        <v>61</v>
      </c>
      <c r="M578" s="149"/>
      <c r="N578" s="149"/>
      <c r="O578" s="231">
        <f t="shared" si="25"/>
        <v>61</v>
      </c>
      <c r="P578" s="153"/>
      <c r="Q578" s="153"/>
      <c r="R578" s="153"/>
      <c r="S578" s="143"/>
      <c r="T578" s="143"/>
      <c r="U578" s="143"/>
    </row>
    <row r="579" spans="1:21" x14ac:dyDescent="0.3">
      <c r="A579" s="141">
        <v>8</v>
      </c>
      <c r="B579" s="141">
        <v>16</v>
      </c>
      <c r="C579" s="146">
        <v>816</v>
      </c>
      <c r="D579" s="141" t="s">
        <v>6</v>
      </c>
      <c r="E579" s="141">
        <v>2023</v>
      </c>
      <c r="F579" s="151"/>
      <c r="G579" s="157">
        <f t="shared" si="24"/>
        <v>35</v>
      </c>
      <c r="H579" s="143"/>
      <c r="I579" s="200">
        <v>35</v>
      </c>
      <c r="J579" s="200"/>
      <c r="K579" s="200"/>
      <c r="L579" s="200">
        <v>68</v>
      </c>
      <c r="M579" s="149"/>
      <c r="N579" s="149"/>
      <c r="O579" s="231">
        <f t="shared" si="25"/>
        <v>68</v>
      </c>
      <c r="P579" s="153"/>
      <c r="Q579" s="153"/>
      <c r="R579" s="153"/>
      <c r="S579" s="143"/>
      <c r="T579" s="143"/>
      <c r="U579" s="143"/>
    </row>
    <row r="580" spans="1:21" x14ac:dyDescent="0.3">
      <c r="A580" s="141">
        <v>8</v>
      </c>
      <c r="B580" s="141">
        <v>17</v>
      </c>
      <c r="C580" s="146">
        <v>817</v>
      </c>
      <c r="D580" s="141" t="s">
        <v>6</v>
      </c>
      <c r="E580" s="141">
        <v>2023</v>
      </c>
      <c r="F580" s="151"/>
      <c r="G580" s="157">
        <f t="shared" si="24"/>
        <v>21</v>
      </c>
      <c r="H580" s="143"/>
      <c r="I580" s="200">
        <v>21</v>
      </c>
      <c r="J580" s="200"/>
      <c r="K580" s="200"/>
      <c r="L580" s="200">
        <v>33</v>
      </c>
      <c r="M580" s="149"/>
      <c r="N580" s="149"/>
      <c r="O580" s="231">
        <f t="shared" si="25"/>
        <v>33</v>
      </c>
      <c r="P580" s="153"/>
      <c r="Q580" s="153"/>
      <c r="R580" s="153"/>
      <c r="S580" s="143"/>
      <c r="T580" s="143"/>
      <c r="U580" s="143"/>
    </row>
    <row r="581" spans="1:21" x14ac:dyDescent="0.3">
      <c r="A581" s="141">
        <v>8</v>
      </c>
      <c r="B581" s="141">
        <v>18</v>
      </c>
      <c r="C581" s="146">
        <v>818</v>
      </c>
      <c r="D581" s="141" t="s">
        <v>6</v>
      </c>
      <c r="E581" s="141">
        <v>2023</v>
      </c>
      <c r="F581" s="151"/>
      <c r="G581" s="157">
        <f t="shared" si="24"/>
        <v>33</v>
      </c>
      <c r="H581" s="143"/>
      <c r="I581" s="200">
        <v>33</v>
      </c>
      <c r="J581" s="200"/>
      <c r="K581" s="200"/>
      <c r="L581" s="200">
        <v>28</v>
      </c>
      <c r="M581" s="149"/>
      <c r="N581" s="149"/>
      <c r="O581" s="231">
        <f t="shared" si="25"/>
        <v>28</v>
      </c>
      <c r="P581" s="153"/>
      <c r="Q581" s="153"/>
      <c r="R581" s="153"/>
      <c r="S581" s="143"/>
      <c r="T581" s="143"/>
      <c r="U581" s="143"/>
    </row>
    <row r="582" spans="1:21" x14ac:dyDescent="0.3">
      <c r="A582" s="141">
        <v>8</v>
      </c>
      <c r="B582" s="141">
        <v>19</v>
      </c>
      <c r="C582" s="146">
        <v>819</v>
      </c>
      <c r="D582" s="141" t="s">
        <v>6</v>
      </c>
      <c r="E582" s="141">
        <v>2023</v>
      </c>
      <c r="F582" s="151"/>
      <c r="G582" s="157">
        <f t="shared" si="24"/>
        <v>13</v>
      </c>
      <c r="H582" s="143"/>
      <c r="I582" s="200">
        <v>13</v>
      </c>
      <c r="J582" s="200"/>
      <c r="K582" s="200"/>
      <c r="L582" s="200">
        <v>12</v>
      </c>
      <c r="M582" s="149"/>
      <c r="N582" s="149"/>
      <c r="O582" s="231">
        <f t="shared" si="25"/>
        <v>12</v>
      </c>
      <c r="P582" s="153"/>
      <c r="Q582" s="153"/>
      <c r="R582" s="153"/>
      <c r="S582" s="143"/>
      <c r="T582" s="143"/>
      <c r="U582" s="143"/>
    </row>
    <row r="583" spans="1:21" x14ac:dyDescent="0.3">
      <c r="A583" s="141">
        <v>8</v>
      </c>
      <c r="B583" s="141">
        <v>20</v>
      </c>
      <c r="C583" s="146">
        <v>820</v>
      </c>
      <c r="D583" s="141" t="s">
        <v>6</v>
      </c>
      <c r="E583" s="141">
        <v>2023</v>
      </c>
      <c r="F583" s="151"/>
      <c r="G583" s="157">
        <f t="shared" si="24"/>
        <v>27</v>
      </c>
      <c r="H583" s="143"/>
      <c r="I583" s="200">
        <v>27</v>
      </c>
      <c r="J583" s="200"/>
      <c r="K583" s="200"/>
      <c r="L583" s="200">
        <v>25</v>
      </c>
      <c r="M583" s="149"/>
      <c r="N583" s="149"/>
      <c r="O583" s="231">
        <f t="shared" si="25"/>
        <v>25</v>
      </c>
      <c r="P583" s="153"/>
      <c r="Q583" s="153"/>
      <c r="R583" s="153"/>
      <c r="S583" s="143"/>
      <c r="T583" s="143"/>
      <c r="U583" s="143"/>
    </row>
    <row r="584" spans="1:21" x14ac:dyDescent="0.3">
      <c r="A584" s="141">
        <v>8</v>
      </c>
      <c r="B584" s="141">
        <v>21</v>
      </c>
      <c r="C584" s="146">
        <v>821</v>
      </c>
      <c r="D584" s="141" t="s">
        <v>6</v>
      </c>
      <c r="E584" s="141">
        <v>2023</v>
      </c>
      <c r="F584" s="151"/>
      <c r="G584" s="157">
        <f t="shared" si="24"/>
        <v>79</v>
      </c>
      <c r="H584" s="143"/>
      <c r="I584" s="200">
        <v>79</v>
      </c>
      <c r="J584" s="200"/>
      <c r="K584" s="200"/>
      <c r="L584" s="200">
        <v>39</v>
      </c>
      <c r="M584" s="149"/>
      <c r="N584" s="149"/>
      <c r="O584" s="231">
        <f t="shared" si="25"/>
        <v>39</v>
      </c>
      <c r="P584" s="153"/>
      <c r="Q584" s="153"/>
      <c r="R584" s="153"/>
      <c r="S584" s="143"/>
      <c r="T584" s="143"/>
      <c r="U584" s="143"/>
    </row>
    <row r="585" spans="1:21" x14ac:dyDescent="0.3">
      <c r="A585" s="141">
        <v>8</v>
      </c>
      <c r="B585" s="141">
        <v>22</v>
      </c>
      <c r="C585" s="146">
        <v>822</v>
      </c>
      <c r="D585" s="141" t="s">
        <v>6</v>
      </c>
      <c r="E585" s="141">
        <v>2023</v>
      </c>
      <c r="F585" s="151"/>
      <c r="G585" s="157">
        <f t="shared" si="24"/>
        <v>71</v>
      </c>
      <c r="H585" s="143"/>
      <c r="I585" s="200">
        <v>71</v>
      </c>
      <c r="J585" s="200"/>
      <c r="K585" s="200"/>
      <c r="L585" s="200">
        <v>46</v>
      </c>
      <c r="M585" s="149"/>
      <c r="N585" s="149"/>
      <c r="O585" s="231">
        <f t="shared" si="25"/>
        <v>46</v>
      </c>
      <c r="P585" s="153"/>
      <c r="Q585" s="153"/>
      <c r="R585" s="153"/>
      <c r="S585" s="143"/>
      <c r="T585" s="143"/>
      <c r="U585" s="143"/>
    </row>
    <row r="586" spans="1:21" x14ac:dyDescent="0.3">
      <c r="A586" s="141">
        <v>8</v>
      </c>
      <c r="B586" s="141">
        <v>23</v>
      </c>
      <c r="C586" s="146">
        <v>823</v>
      </c>
      <c r="D586" s="141" t="s">
        <v>6</v>
      </c>
      <c r="E586" s="141">
        <v>2023</v>
      </c>
      <c r="F586" s="151"/>
      <c r="G586" s="157">
        <f t="shared" si="24"/>
        <v>73</v>
      </c>
      <c r="H586" s="143"/>
      <c r="I586" s="200">
        <v>73</v>
      </c>
      <c r="J586" s="200"/>
      <c r="K586" s="200"/>
      <c r="L586" s="200">
        <v>21</v>
      </c>
      <c r="M586" s="149"/>
      <c r="N586" s="149"/>
      <c r="O586" s="231">
        <f t="shared" si="25"/>
        <v>21</v>
      </c>
      <c r="P586" s="153"/>
      <c r="Q586" s="153"/>
      <c r="R586" s="153"/>
      <c r="S586" s="143"/>
      <c r="T586" s="143"/>
      <c r="U586" s="143"/>
    </row>
    <row r="587" spans="1:21" x14ac:dyDescent="0.3">
      <c r="A587" s="141">
        <v>8</v>
      </c>
      <c r="B587" s="141">
        <v>24</v>
      </c>
      <c r="C587" s="146">
        <v>824</v>
      </c>
      <c r="D587" s="141" t="s">
        <v>6</v>
      </c>
      <c r="E587" s="141">
        <v>2023</v>
      </c>
      <c r="F587" s="151"/>
      <c r="G587" s="157">
        <f t="shared" si="24"/>
        <v>47</v>
      </c>
      <c r="H587" s="143"/>
      <c r="I587" s="200">
        <v>47</v>
      </c>
      <c r="J587" s="200"/>
      <c r="K587" s="200"/>
      <c r="L587" s="200">
        <v>19</v>
      </c>
      <c r="M587" s="149"/>
      <c r="N587" s="149"/>
      <c r="O587" s="231">
        <f t="shared" si="25"/>
        <v>19</v>
      </c>
      <c r="P587" s="153"/>
      <c r="Q587" s="153"/>
      <c r="R587" s="153"/>
      <c r="S587" s="143"/>
      <c r="T587" s="143"/>
      <c r="U587" s="143"/>
    </row>
    <row r="588" spans="1:21" x14ac:dyDescent="0.3">
      <c r="A588" s="141">
        <v>8</v>
      </c>
      <c r="B588" s="141">
        <v>25</v>
      </c>
      <c r="C588" s="146">
        <v>825</v>
      </c>
      <c r="D588" s="141" t="s">
        <v>6</v>
      </c>
      <c r="E588" s="141">
        <v>2023</v>
      </c>
      <c r="F588" s="151"/>
      <c r="G588" s="157">
        <f t="shared" si="24"/>
        <v>90</v>
      </c>
      <c r="H588" s="143"/>
      <c r="I588" s="200">
        <v>90</v>
      </c>
      <c r="J588" s="200"/>
      <c r="K588" s="200"/>
      <c r="L588" s="200">
        <v>31</v>
      </c>
      <c r="M588" s="149"/>
      <c r="N588" s="149"/>
      <c r="O588" s="231">
        <f t="shared" si="25"/>
        <v>31</v>
      </c>
      <c r="P588" s="153"/>
      <c r="Q588" s="153"/>
      <c r="R588" s="153"/>
      <c r="S588" s="143"/>
      <c r="T588" s="143"/>
      <c r="U588" s="143"/>
    </row>
    <row r="589" spans="1:21" x14ac:dyDescent="0.3">
      <c r="A589" s="141">
        <v>8</v>
      </c>
      <c r="B589" s="141">
        <v>26</v>
      </c>
      <c r="C589" s="146">
        <v>826</v>
      </c>
      <c r="D589" s="141" t="s">
        <v>6</v>
      </c>
      <c r="E589" s="141">
        <v>2023</v>
      </c>
      <c r="F589" s="151"/>
      <c r="G589" s="157">
        <f t="shared" si="24"/>
        <v>61</v>
      </c>
      <c r="H589" s="143"/>
      <c r="I589" s="200">
        <v>61</v>
      </c>
      <c r="J589" s="200"/>
      <c r="K589" s="200"/>
      <c r="L589" s="200">
        <v>26</v>
      </c>
      <c r="M589" s="149"/>
      <c r="N589" s="149"/>
      <c r="O589" s="231">
        <f t="shared" si="25"/>
        <v>26</v>
      </c>
      <c r="P589" s="153"/>
      <c r="Q589" s="153"/>
      <c r="R589" s="153"/>
      <c r="S589" s="143"/>
      <c r="T589" s="143"/>
      <c r="U589" s="143"/>
    </row>
    <row r="590" spans="1:21" x14ac:dyDescent="0.3">
      <c r="A590" s="141">
        <v>8</v>
      </c>
      <c r="B590" s="141">
        <v>27</v>
      </c>
      <c r="C590" s="146">
        <v>827</v>
      </c>
      <c r="D590" s="141" t="s">
        <v>6</v>
      </c>
      <c r="E590" s="141">
        <v>2023</v>
      </c>
      <c r="F590" s="151"/>
      <c r="G590" s="157">
        <f t="shared" si="24"/>
        <v>60</v>
      </c>
      <c r="H590" s="143"/>
      <c r="I590" s="200">
        <v>60</v>
      </c>
      <c r="J590" s="200"/>
      <c r="K590" s="200"/>
      <c r="L590" s="200">
        <v>41</v>
      </c>
      <c r="M590" s="149"/>
      <c r="N590" s="149"/>
      <c r="O590" s="231">
        <f t="shared" si="25"/>
        <v>41</v>
      </c>
      <c r="P590" s="153"/>
      <c r="Q590" s="153"/>
      <c r="R590" s="153"/>
      <c r="S590" s="143"/>
      <c r="T590" s="143"/>
      <c r="U590" s="143"/>
    </row>
    <row r="591" spans="1:21" x14ac:dyDescent="0.3">
      <c r="A591" s="141">
        <v>8</v>
      </c>
      <c r="B591" s="141">
        <v>28</v>
      </c>
      <c r="C591" s="146">
        <v>828</v>
      </c>
      <c r="D591" s="141" t="s">
        <v>6</v>
      </c>
      <c r="E591" s="141">
        <v>2023</v>
      </c>
      <c r="F591" s="151"/>
      <c r="G591" s="157">
        <f t="shared" si="24"/>
        <v>47</v>
      </c>
      <c r="H591" s="143"/>
      <c r="I591" s="200">
        <v>47</v>
      </c>
      <c r="J591" s="200"/>
      <c r="K591" s="200"/>
      <c r="L591" s="200">
        <v>22</v>
      </c>
      <c r="M591" s="149"/>
      <c r="N591" s="149"/>
      <c r="O591" s="231">
        <f t="shared" si="25"/>
        <v>22</v>
      </c>
      <c r="P591" s="153"/>
      <c r="Q591" s="153"/>
      <c r="R591" s="153"/>
      <c r="S591" s="143"/>
      <c r="T591" s="143"/>
      <c r="U591" s="143"/>
    </row>
    <row r="592" spans="1:21" x14ac:dyDescent="0.3">
      <c r="A592" s="141">
        <v>8</v>
      </c>
      <c r="B592" s="141">
        <v>29</v>
      </c>
      <c r="C592" s="146">
        <v>829</v>
      </c>
      <c r="D592" s="141" t="s">
        <v>6</v>
      </c>
      <c r="E592" s="141">
        <v>2023</v>
      </c>
      <c r="F592" s="151"/>
      <c r="G592" s="157">
        <f t="shared" si="24"/>
        <v>31</v>
      </c>
      <c r="H592" s="143"/>
      <c r="I592" s="200">
        <v>31</v>
      </c>
      <c r="J592" s="200"/>
      <c r="K592" s="200"/>
      <c r="L592" s="200">
        <v>17</v>
      </c>
      <c r="M592" s="149"/>
      <c r="N592" s="149"/>
      <c r="O592" s="231">
        <f t="shared" si="25"/>
        <v>17</v>
      </c>
      <c r="P592" s="153"/>
      <c r="Q592" s="153"/>
      <c r="R592" s="153"/>
      <c r="S592" s="143"/>
      <c r="T592" s="143"/>
      <c r="U592" s="143"/>
    </row>
    <row r="593" spans="1:21" x14ac:dyDescent="0.3">
      <c r="A593" s="141">
        <v>8</v>
      </c>
      <c r="B593" s="141">
        <v>30</v>
      </c>
      <c r="C593" s="146">
        <v>830</v>
      </c>
      <c r="D593" s="141" t="s">
        <v>6</v>
      </c>
      <c r="E593" s="141">
        <v>2023</v>
      </c>
      <c r="F593" s="151"/>
      <c r="G593" s="157">
        <f t="shared" si="24"/>
        <v>42</v>
      </c>
      <c r="H593" s="143"/>
      <c r="I593" s="200">
        <v>42</v>
      </c>
      <c r="J593" s="200"/>
      <c r="K593" s="200"/>
      <c r="L593" s="200">
        <v>17</v>
      </c>
      <c r="M593" s="149"/>
      <c r="N593" s="149"/>
      <c r="O593" s="231">
        <f t="shared" si="25"/>
        <v>17</v>
      </c>
      <c r="P593" s="153"/>
      <c r="Q593" s="153"/>
      <c r="R593" s="153"/>
      <c r="S593" s="143"/>
      <c r="T593" s="143"/>
      <c r="U593" s="143"/>
    </row>
    <row r="594" spans="1:21" x14ac:dyDescent="0.3">
      <c r="A594" s="141">
        <v>8</v>
      </c>
      <c r="B594" s="141">
        <v>31</v>
      </c>
      <c r="C594" s="146">
        <v>831</v>
      </c>
      <c r="D594" s="141" t="s">
        <v>6</v>
      </c>
      <c r="E594" s="141">
        <v>2023</v>
      </c>
      <c r="F594" s="151"/>
      <c r="G594" s="157">
        <f t="shared" si="24"/>
        <v>30</v>
      </c>
      <c r="H594" s="143"/>
      <c r="I594" s="200">
        <v>30</v>
      </c>
      <c r="J594" s="200"/>
      <c r="K594" s="200"/>
      <c r="L594" s="200">
        <v>17</v>
      </c>
      <c r="M594" s="149"/>
      <c r="N594" s="149"/>
      <c r="O594" s="231">
        <f t="shared" si="25"/>
        <v>17</v>
      </c>
      <c r="P594" s="153"/>
      <c r="Q594" s="153"/>
      <c r="R594" s="153"/>
      <c r="S594" s="143"/>
      <c r="T594" s="143"/>
      <c r="U594" s="143"/>
    </row>
    <row r="595" spans="1:21" x14ac:dyDescent="0.3">
      <c r="A595" s="141">
        <v>9</v>
      </c>
      <c r="B595" s="141">
        <v>1</v>
      </c>
      <c r="C595" s="146">
        <v>901</v>
      </c>
      <c r="D595" s="141" t="s">
        <v>6</v>
      </c>
      <c r="E595" s="141">
        <v>2023</v>
      </c>
      <c r="F595" s="151"/>
      <c r="G595" s="157">
        <f t="shared" si="24"/>
        <v>21</v>
      </c>
      <c r="H595" s="143"/>
      <c r="I595" s="200">
        <v>21</v>
      </c>
      <c r="J595" s="200"/>
      <c r="K595" s="200"/>
      <c r="L595" s="200">
        <v>4</v>
      </c>
      <c r="M595" s="149"/>
      <c r="N595" s="149"/>
      <c r="O595" s="231">
        <f t="shared" si="25"/>
        <v>4</v>
      </c>
      <c r="P595" s="153"/>
      <c r="Q595" s="153"/>
      <c r="R595" s="153"/>
      <c r="S595" s="143"/>
      <c r="T595" s="143"/>
      <c r="U595" s="143"/>
    </row>
    <row r="596" spans="1:21" x14ac:dyDescent="0.3">
      <c r="A596" s="141">
        <v>9</v>
      </c>
      <c r="B596" s="141">
        <v>2</v>
      </c>
      <c r="C596" s="146">
        <v>902</v>
      </c>
      <c r="D596" s="141" t="s">
        <v>6</v>
      </c>
      <c r="E596" s="141">
        <v>2023</v>
      </c>
      <c r="F596" s="151"/>
      <c r="G596" s="157">
        <f t="shared" si="24"/>
        <v>21.07</v>
      </c>
      <c r="H596" s="143"/>
      <c r="I596" s="200">
        <v>21.07</v>
      </c>
      <c r="J596" s="200"/>
      <c r="K596" s="200"/>
      <c r="L596" s="200">
        <v>3.58</v>
      </c>
      <c r="M596" s="149"/>
      <c r="N596" s="149"/>
      <c r="O596" s="231">
        <f t="shared" si="25"/>
        <v>3.58</v>
      </c>
      <c r="P596" s="153"/>
      <c r="Q596" s="153"/>
      <c r="R596" s="153"/>
      <c r="S596" s="143"/>
      <c r="T596" s="143"/>
      <c r="U596" s="143"/>
    </row>
    <row r="597" spans="1:21" x14ac:dyDescent="0.3">
      <c r="A597" s="141">
        <v>9</v>
      </c>
      <c r="B597" s="141">
        <v>3</v>
      </c>
      <c r="C597" s="146">
        <v>903</v>
      </c>
      <c r="D597" s="141" t="s">
        <v>6</v>
      </c>
      <c r="E597" s="141">
        <v>2023</v>
      </c>
      <c r="F597" s="151"/>
      <c r="G597" s="157">
        <f t="shared" ref="G597:G659" si="26">I597+K597</f>
        <v>21.18</v>
      </c>
      <c r="H597" s="143"/>
      <c r="I597" s="200">
        <v>21.18</v>
      </c>
      <c r="J597" s="200"/>
      <c r="K597" s="200"/>
      <c r="L597" s="200">
        <v>3.17</v>
      </c>
      <c r="M597" s="149"/>
      <c r="N597" s="149"/>
      <c r="O597" s="231">
        <f t="shared" ref="O597:O659" si="27">L597+N597</f>
        <v>3.17</v>
      </c>
      <c r="P597" s="153"/>
      <c r="Q597" s="153"/>
      <c r="R597" s="153"/>
      <c r="S597" s="143"/>
      <c r="T597" s="143"/>
      <c r="U597" s="143"/>
    </row>
    <row r="598" spans="1:21" x14ac:dyDescent="0.3">
      <c r="A598" s="141">
        <v>9</v>
      </c>
      <c r="B598" s="141">
        <v>4</v>
      </c>
      <c r="C598" s="146">
        <v>904</v>
      </c>
      <c r="D598" s="141" t="s">
        <v>6</v>
      </c>
      <c r="E598" s="141">
        <v>2023</v>
      </c>
      <c r="F598" s="151"/>
      <c r="G598" s="157">
        <f t="shared" si="26"/>
        <v>21.25</v>
      </c>
      <c r="H598" s="143"/>
      <c r="I598" s="200">
        <v>21.25</v>
      </c>
      <c r="J598" s="200"/>
      <c r="K598" s="200"/>
      <c r="L598" s="200">
        <v>2.75</v>
      </c>
      <c r="M598" s="149"/>
      <c r="N598" s="149"/>
      <c r="O598" s="231">
        <f t="shared" si="27"/>
        <v>2.75</v>
      </c>
      <c r="P598" s="153"/>
      <c r="Q598" s="153"/>
      <c r="R598" s="153"/>
      <c r="S598" s="143"/>
      <c r="T598" s="143"/>
      <c r="U598" s="143"/>
    </row>
    <row r="599" spans="1:21" x14ac:dyDescent="0.3">
      <c r="A599" s="141">
        <v>9</v>
      </c>
      <c r="B599" s="141">
        <v>5</v>
      </c>
      <c r="C599" s="146">
        <v>905</v>
      </c>
      <c r="D599" s="141" t="s">
        <v>6</v>
      </c>
      <c r="E599" s="141">
        <v>2023</v>
      </c>
      <c r="F599" s="151"/>
      <c r="G599" s="157">
        <f t="shared" si="26"/>
        <v>20</v>
      </c>
      <c r="H599" s="143"/>
      <c r="I599" s="200">
        <v>20</v>
      </c>
      <c r="J599" s="200"/>
      <c r="K599" s="200"/>
      <c r="L599" s="200">
        <v>2</v>
      </c>
      <c r="M599" s="149"/>
      <c r="N599" s="149"/>
      <c r="O599" s="231">
        <f t="shared" si="27"/>
        <v>2</v>
      </c>
      <c r="P599" s="153"/>
      <c r="Q599" s="153"/>
      <c r="R599" s="153"/>
      <c r="S599" s="143"/>
      <c r="T599" s="143"/>
      <c r="U599" s="143"/>
    </row>
    <row r="600" spans="1:21" x14ac:dyDescent="0.3">
      <c r="A600" s="141">
        <v>9</v>
      </c>
      <c r="B600" s="141">
        <v>6</v>
      </c>
      <c r="C600" s="146">
        <v>906</v>
      </c>
      <c r="D600" s="141" t="s">
        <v>6</v>
      </c>
      <c r="E600" s="141">
        <v>2023</v>
      </c>
      <c r="F600" s="151"/>
      <c r="G600" s="157">
        <f t="shared" si="26"/>
        <v>15</v>
      </c>
      <c r="H600" s="143"/>
      <c r="I600" s="200">
        <v>15</v>
      </c>
      <c r="J600" s="200"/>
      <c r="K600" s="200"/>
      <c r="L600" s="200">
        <v>7</v>
      </c>
      <c r="M600" s="149"/>
      <c r="N600" s="149"/>
      <c r="O600" s="231">
        <f t="shared" si="27"/>
        <v>7</v>
      </c>
      <c r="P600" s="153"/>
      <c r="Q600" s="153"/>
      <c r="R600" s="153"/>
      <c r="S600" s="143"/>
      <c r="T600" s="143"/>
      <c r="U600" s="143"/>
    </row>
    <row r="601" spans="1:21" x14ac:dyDescent="0.3">
      <c r="A601" s="141">
        <v>9</v>
      </c>
      <c r="B601" s="141">
        <v>7</v>
      </c>
      <c r="C601" s="146">
        <v>907</v>
      </c>
      <c r="D601" s="141" t="s">
        <v>6</v>
      </c>
      <c r="E601" s="141">
        <v>2023</v>
      </c>
      <c r="F601" s="151"/>
      <c r="G601" s="157">
        <f t="shared" si="26"/>
        <v>3</v>
      </c>
      <c r="H601" s="143"/>
      <c r="I601" s="200">
        <v>3</v>
      </c>
      <c r="J601" s="200"/>
      <c r="K601" s="200"/>
      <c r="L601" s="200">
        <v>6</v>
      </c>
      <c r="M601" s="149"/>
      <c r="N601" s="149"/>
      <c r="O601" s="231">
        <f t="shared" si="27"/>
        <v>6</v>
      </c>
      <c r="P601" s="153"/>
      <c r="Q601" s="153"/>
      <c r="R601" s="153"/>
      <c r="S601" s="143"/>
      <c r="T601" s="143"/>
      <c r="U601" s="143"/>
    </row>
    <row r="602" spans="1:21" x14ac:dyDescent="0.3">
      <c r="A602" s="141">
        <v>9</v>
      </c>
      <c r="B602" s="141">
        <v>8</v>
      </c>
      <c r="C602" s="146">
        <v>908</v>
      </c>
      <c r="D602" s="141" t="s">
        <v>6</v>
      </c>
      <c r="E602" s="141">
        <v>2023</v>
      </c>
      <c r="F602" s="151"/>
      <c r="G602" s="157">
        <f t="shared" si="26"/>
        <v>5</v>
      </c>
      <c r="H602" s="143"/>
      <c r="I602" s="200">
        <v>5</v>
      </c>
      <c r="J602" s="200"/>
      <c r="K602" s="200"/>
      <c r="L602" s="200">
        <v>4</v>
      </c>
      <c r="M602" s="149"/>
      <c r="N602" s="149"/>
      <c r="O602" s="231">
        <f t="shared" si="27"/>
        <v>4</v>
      </c>
      <c r="P602" s="153"/>
      <c r="Q602" s="153"/>
      <c r="R602" s="153"/>
      <c r="S602" s="143"/>
      <c r="T602" s="143"/>
      <c r="U602" s="143"/>
    </row>
    <row r="603" spans="1:21" x14ac:dyDescent="0.3">
      <c r="A603" s="141">
        <v>9</v>
      </c>
      <c r="B603" s="141">
        <v>9</v>
      </c>
      <c r="C603" s="146">
        <v>909</v>
      </c>
      <c r="D603" s="141" t="s">
        <v>6</v>
      </c>
      <c r="E603" s="141">
        <v>2023</v>
      </c>
      <c r="F603" s="151"/>
      <c r="G603" s="157">
        <f t="shared" si="26"/>
        <v>8</v>
      </c>
      <c r="H603" s="143"/>
      <c r="I603" s="200">
        <v>8</v>
      </c>
      <c r="J603" s="200"/>
      <c r="K603" s="200"/>
      <c r="L603" s="200">
        <v>6</v>
      </c>
      <c r="M603" s="149"/>
      <c r="N603" s="149"/>
      <c r="O603" s="231">
        <f t="shared" si="27"/>
        <v>6</v>
      </c>
      <c r="P603" s="153"/>
      <c r="Q603" s="153"/>
      <c r="R603" s="153"/>
      <c r="S603" s="143"/>
      <c r="T603" s="143"/>
      <c r="U603" s="143"/>
    </row>
    <row r="604" spans="1:21" x14ac:dyDescent="0.3">
      <c r="A604" s="141">
        <v>9</v>
      </c>
      <c r="B604" s="141">
        <v>10</v>
      </c>
      <c r="C604" s="146">
        <v>910</v>
      </c>
      <c r="D604" s="141" t="s">
        <v>6</v>
      </c>
      <c r="E604" s="141">
        <v>2023</v>
      </c>
      <c r="F604" s="151"/>
      <c r="G604" s="157">
        <f t="shared" si="26"/>
        <v>10</v>
      </c>
      <c r="H604" s="143"/>
      <c r="I604" s="200">
        <v>10</v>
      </c>
      <c r="J604" s="200"/>
      <c r="K604" s="200"/>
      <c r="L604" s="200">
        <v>1</v>
      </c>
      <c r="M604" s="149"/>
      <c r="N604" s="149"/>
      <c r="O604" s="231">
        <f t="shared" si="27"/>
        <v>1</v>
      </c>
      <c r="P604" s="153"/>
      <c r="Q604" s="153"/>
      <c r="R604" s="153"/>
      <c r="S604" s="143"/>
      <c r="T604" s="143"/>
      <c r="U604" s="143"/>
    </row>
    <row r="605" spans="1:21" x14ac:dyDescent="0.3">
      <c r="A605" s="141">
        <v>9</v>
      </c>
      <c r="B605" s="141">
        <v>11</v>
      </c>
      <c r="C605" s="146">
        <v>911</v>
      </c>
      <c r="D605" s="141" t="s">
        <v>6</v>
      </c>
      <c r="E605" s="141">
        <v>2023</v>
      </c>
      <c r="F605" s="151"/>
      <c r="G605" s="157">
        <f t="shared" si="26"/>
        <v>4</v>
      </c>
      <c r="H605" s="143"/>
      <c r="I605" s="200">
        <v>4</v>
      </c>
      <c r="J605" s="200"/>
      <c r="K605" s="200"/>
      <c r="L605" s="200">
        <v>1</v>
      </c>
      <c r="M605" s="149"/>
      <c r="N605" s="149"/>
      <c r="O605" s="231">
        <f t="shared" si="27"/>
        <v>1</v>
      </c>
      <c r="P605" s="153"/>
      <c r="Q605" s="153"/>
      <c r="R605" s="153"/>
      <c r="S605" s="143"/>
      <c r="T605" s="143"/>
      <c r="U605" s="143"/>
    </row>
    <row r="606" spans="1:21" x14ac:dyDescent="0.3">
      <c r="A606" s="141">
        <v>9</v>
      </c>
      <c r="B606" s="141">
        <v>12</v>
      </c>
      <c r="C606" s="146">
        <v>912</v>
      </c>
      <c r="D606" s="141" t="s">
        <v>6</v>
      </c>
      <c r="E606" s="141">
        <v>2023</v>
      </c>
      <c r="F606" s="151"/>
      <c r="G606" s="157">
        <f t="shared" si="26"/>
        <v>10</v>
      </c>
      <c r="H606" s="143"/>
      <c r="I606" s="200">
        <v>10</v>
      </c>
      <c r="J606" s="200"/>
      <c r="K606" s="200"/>
      <c r="L606" s="200">
        <v>2</v>
      </c>
      <c r="M606" s="149"/>
      <c r="N606" s="149"/>
      <c r="O606" s="231">
        <f t="shared" si="27"/>
        <v>2</v>
      </c>
      <c r="P606" s="153"/>
      <c r="Q606" s="153"/>
      <c r="R606" s="153"/>
      <c r="S606" s="143"/>
      <c r="T606" s="143"/>
      <c r="U606" s="143"/>
    </row>
    <row r="607" spans="1:21" x14ac:dyDescent="0.3">
      <c r="A607" s="141">
        <v>9</v>
      </c>
      <c r="B607" s="141">
        <v>13</v>
      </c>
      <c r="C607" s="146">
        <v>913</v>
      </c>
      <c r="D607" s="141" t="s">
        <v>6</v>
      </c>
      <c r="E607" s="141">
        <v>2023</v>
      </c>
      <c r="F607" s="151"/>
      <c r="G607" s="157">
        <f t="shared" si="26"/>
        <v>8</v>
      </c>
      <c r="H607" s="143"/>
      <c r="I607" s="200">
        <v>8</v>
      </c>
      <c r="J607" s="200"/>
      <c r="K607" s="200"/>
      <c r="L607" s="200">
        <v>1</v>
      </c>
      <c r="M607" s="149"/>
      <c r="N607" s="149"/>
      <c r="O607" s="231">
        <f t="shared" si="27"/>
        <v>1</v>
      </c>
      <c r="P607" s="153"/>
      <c r="Q607" s="153"/>
      <c r="R607" s="153"/>
      <c r="S607" s="143"/>
      <c r="T607" s="143"/>
      <c r="U607" s="143"/>
    </row>
    <row r="608" spans="1:21" x14ac:dyDescent="0.3">
      <c r="A608" s="141">
        <v>9</v>
      </c>
      <c r="B608" s="141">
        <v>14</v>
      </c>
      <c r="C608" s="146">
        <v>914</v>
      </c>
      <c r="D608" s="141" t="s">
        <v>6</v>
      </c>
      <c r="E608" s="141">
        <v>2023</v>
      </c>
      <c r="F608" s="151"/>
      <c r="G608" s="157">
        <f t="shared" si="26"/>
        <v>4</v>
      </c>
      <c r="H608" s="143"/>
      <c r="I608" s="200">
        <v>4</v>
      </c>
      <c r="J608" s="200"/>
      <c r="K608" s="200"/>
      <c r="L608" s="200">
        <v>0</v>
      </c>
      <c r="M608" s="149"/>
      <c r="N608" s="149"/>
      <c r="O608" s="231">
        <f t="shared" si="27"/>
        <v>0</v>
      </c>
      <c r="P608" s="153"/>
      <c r="Q608" s="153"/>
      <c r="R608" s="153"/>
      <c r="S608" s="143"/>
      <c r="T608" s="143"/>
      <c r="U608" s="143"/>
    </row>
    <row r="609" spans="1:21" x14ac:dyDescent="0.3">
      <c r="A609" s="141">
        <v>9</v>
      </c>
      <c r="B609" s="141">
        <v>15</v>
      </c>
      <c r="C609" s="146">
        <v>915</v>
      </c>
      <c r="D609" s="141" t="s">
        <v>6</v>
      </c>
      <c r="E609" s="141">
        <v>2023</v>
      </c>
      <c r="F609" s="151"/>
      <c r="G609" s="157">
        <f t="shared" si="26"/>
        <v>12</v>
      </c>
      <c r="H609" s="143"/>
      <c r="I609" s="200">
        <v>12</v>
      </c>
      <c r="J609" s="200"/>
      <c r="K609" s="200"/>
      <c r="L609" s="200">
        <v>4</v>
      </c>
      <c r="M609" s="149"/>
      <c r="N609" s="149"/>
      <c r="O609" s="231">
        <f t="shared" si="27"/>
        <v>4</v>
      </c>
      <c r="P609" s="153"/>
      <c r="Q609" s="153"/>
      <c r="R609" s="153"/>
      <c r="S609" s="143"/>
      <c r="T609" s="143"/>
      <c r="U609" s="143"/>
    </row>
    <row r="610" spans="1:21" x14ac:dyDescent="0.3">
      <c r="A610" s="141">
        <v>9</v>
      </c>
      <c r="B610" s="141">
        <v>16</v>
      </c>
      <c r="C610" s="146">
        <v>916</v>
      </c>
      <c r="D610" s="141" t="s">
        <v>6</v>
      </c>
      <c r="E610" s="141">
        <v>2023</v>
      </c>
      <c r="F610" s="151"/>
      <c r="G610" s="157">
        <f t="shared" si="26"/>
        <v>16</v>
      </c>
      <c r="H610" s="143"/>
      <c r="I610" s="200">
        <v>16</v>
      </c>
      <c r="J610" s="200"/>
      <c r="K610" s="200"/>
      <c r="L610" s="200">
        <v>2</v>
      </c>
      <c r="M610" s="149"/>
      <c r="N610" s="149"/>
      <c r="O610" s="231">
        <f t="shared" si="27"/>
        <v>2</v>
      </c>
      <c r="P610" s="153"/>
      <c r="Q610" s="153"/>
      <c r="R610" s="153"/>
      <c r="S610" s="143"/>
      <c r="T610" s="143"/>
      <c r="U610" s="143"/>
    </row>
    <row r="611" spans="1:21" x14ac:dyDescent="0.3">
      <c r="A611" s="141">
        <v>9</v>
      </c>
      <c r="B611" s="141">
        <v>17</v>
      </c>
      <c r="C611" s="146">
        <v>917</v>
      </c>
      <c r="D611" s="141" t="s">
        <v>6</v>
      </c>
      <c r="E611" s="141">
        <v>2023</v>
      </c>
      <c r="F611" s="151"/>
      <c r="G611" s="157">
        <f t="shared" si="26"/>
        <v>7</v>
      </c>
      <c r="H611" s="143"/>
      <c r="I611" s="200">
        <v>7</v>
      </c>
      <c r="J611" s="200"/>
      <c r="K611" s="200"/>
      <c r="L611" s="200">
        <v>1</v>
      </c>
      <c r="M611" s="149"/>
      <c r="N611" s="149"/>
      <c r="O611" s="231">
        <f t="shared" si="27"/>
        <v>1</v>
      </c>
      <c r="P611" s="153"/>
      <c r="Q611" s="153"/>
      <c r="R611" s="153"/>
      <c r="S611" s="143"/>
      <c r="T611" s="143"/>
      <c r="U611" s="143"/>
    </row>
    <row r="612" spans="1:21" x14ac:dyDescent="0.3">
      <c r="A612" s="141">
        <v>9</v>
      </c>
      <c r="B612" s="141">
        <v>18</v>
      </c>
      <c r="C612" s="146">
        <v>918</v>
      </c>
      <c r="D612" s="141" t="s">
        <v>6</v>
      </c>
      <c r="E612" s="141">
        <v>2023</v>
      </c>
      <c r="F612" s="151"/>
      <c r="G612" s="157">
        <f t="shared" si="26"/>
        <v>7</v>
      </c>
      <c r="H612" s="143"/>
      <c r="I612" s="200">
        <v>7</v>
      </c>
      <c r="J612" s="200"/>
      <c r="K612" s="200"/>
      <c r="L612" s="200">
        <v>1</v>
      </c>
      <c r="M612" s="149"/>
      <c r="N612" s="149"/>
      <c r="O612" s="231">
        <f t="shared" si="27"/>
        <v>1</v>
      </c>
      <c r="P612" s="153"/>
      <c r="Q612" s="153"/>
      <c r="R612" s="153"/>
      <c r="S612" s="143"/>
      <c r="T612" s="143"/>
      <c r="U612" s="143"/>
    </row>
    <row r="613" spans="1:21" x14ac:dyDescent="0.3">
      <c r="A613" s="141">
        <v>9</v>
      </c>
      <c r="B613" s="141">
        <v>19</v>
      </c>
      <c r="C613" s="146">
        <v>919</v>
      </c>
      <c r="D613" s="141" t="s">
        <v>6</v>
      </c>
      <c r="E613" s="141">
        <v>2023</v>
      </c>
      <c r="F613" s="151"/>
      <c r="G613" s="157">
        <f t="shared" si="26"/>
        <v>11</v>
      </c>
      <c r="H613" s="143"/>
      <c r="I613" s="200">
        <v>11</v>
      </c>
      <c r="J613" s="200"/>
      <c r="K613" s="200"/>
      <c r="L613" s="200">
        <v>1</v>
      </c>
      <c r="M613" s="149"/>
      <c r="N613" s="149"/>
      <c r="O613" s="231">
        <f t="shared" si="27"/>
        <v>1</v>
      </c>
      <c r="P613" s="153"/>
      <c r="Q613" s="153"/>
      <c r="R613" s="153"/>
      <c r="S613" s="143"/>
      <c r="T613" s="143"/>
      <c r="U613" s="143"/>
    </row>
    <row r="614" spans="1:21" x14ac:dyDescent="0.3">
      <c r="A614" s="141">
        <v>9</v>
      </c>
      <c r="B614" s="141">
        <v>20</v>
      </c>
      <c r="C614" s="146">
        <v>920</v>
      </c>
      <c r="D614" s="141" t="s">
        <v>6</v>
      </c>
      <c r="E614" s="141">
        <v>2023</v>
      </c>
      <c r="F614" s="151"/>
      <c r="G614" s="157">
        <f t="shared" si="26"/>
        <v>7</v>
      </c>
      <c r="H614" s="143"/>
      <c r="I614" s="200">
        <v>7</v>
      </c>
      <c r="J614" s="200"/>
      <c r="K614" s="200"/>
      <c r="L614" s="200">
        <v>3</v>
      </c>
      <c r="M614" s="149"/>
      <c r="N614" s="149"/>
      <c r="O614" s="231">
        <f t="shared" si="27"/>
        <v>3</v>
      </c>
      <c r="P614" s="153"/>
      <c r="Q614" s="153"/>
      <c r="R614" s="153"/>
      <c r="S614" s="143"/>
      <c r="T614" s="143"/>
      <c r="U614" s="143"/>
    </row>
    <row r="615" spans="1:21" x14ac:dyDescent="0.3">
      <c r="A615" s="141">
        <v>9</v>
      </c>
      <c r="B615" s="141">
        <v>21</v>
      </c>
      <c r="C615" s="146">
        <v>921</v>
      </c>
      <c r="D615" s="141" t="s">
        <v>6</v>
      </c>
      <c r="E615" s="141">
        <v>2023</v>
      </c>
      <c r="F615" s="151"/>
      <c r="G615" s="157">
        <f t="shared" si="26"/>
        <v>4</v>
      </c>
      <c r="H615" s="143"/>
      <c r="I615" s="200">
        <v>4</v>
      </c>
      <c r="J615" s="200"/>
      <c r="K615" s="200"/>
      <c r="L615" s="200">
        <v>2</v>
      </c>
      <c r="M615" s="149"/>
      <c r="N615" s="149"/>
      <c r="O615" s="231">
        <f t="shared" si="27"/>
        <v>2</v>
      </c>
      <c r="P615" s="153"/>
      <c r="Q615" s="153"/>
      <c r="R615" s="153"/>
      <c r="S615" s="143"/>
      <c r="T615" s="143"/>
      <c r="U615" s="143"/>
    </row>
    <row r="616" spans="1:21" x14ac:dyDescent="0.3">
      <c r="A616" s="141">
        <v>9</v>
      </c>
      <c r="B616" s="141">
        <v>22</v>
      </c>
      <c r="C616" s="146">
        <v>922</v>
      </c>
      <c r="D616" s="141" t="s">
        <v>6</v>
      </c>
      <c r="E616" s="141">
        <v>2023</v>
      </c>
      <c r="F616" s="151"/>
      <c r="G616" s="157">
        <f t="shared" si="26"/>
        <v>1</v>
      </c>
      <c r="H616" s="143"/>
      <c r="I616" s="200">
        <v>1</v>
      </c>
      <c r="J616" s="200"/>
      <c r="K616" s="200"/>
      <c r="L616" s="200">
        <v>1</v>
      </c>
      <c r="M616" s="149"/>
      <c r="N616" s="149"/>
      <c r="O616" s="231">
        <f t="shared" si="27"/>
        <v>1</v>
      </c>
      <c r="P616" s="153"/>
      <c r="Q616" s="153"/>
      <c r="R616" s="153"/>
      <c r="S616" s="143"/>
      <c r="T616" s="143"/>
      <c r="U616" s="143"/>
    </row>
    <row r="617" spans="1:21" x14ac:dyDescent="0.3">
      <c r="A617" s="141">
        <v>9</v>
      </c>
      <c r="B617" s="141">
        <v>23</v>
      </c>
      <c r="C617" s="146">
        <v>923</v>
      </c>
      <c r="D617" s="141" t="s">
        <v>6</v>
      </c>
      <c r="E617" s="141">
        <v>2023</v>
      </c>
      <c r="F617" s="151"/>
      <c r="G617" s="157">
        <f t="shared" si="26"/>
        <v>4</v>
      </c>
      <c r="H617" s="143"/>
      <c r="I617" s="200">
        <v>4</v>
      </c>
      <c r="J617" s="200"/>
      <c r="K617" s="200"/>
      <c r="L617" s="200">
        <v>1</v>
      </c>
      <c r="M617" s="149"/>
      <c r="N617" s="149"/>
      <c r="O617" s="231">
        <f t="shared" si="27"/>
        <v>1</v>
      </c>
      <c r="P617" s="153"/>
      <c r="Q617" s="153"/>
      <c r="R617" s="153"/>
      <c r="S617" s="143"/>
      <c r="T617" s="143"/>
      <c r="U617" s="143"/>
    </row>
    <row r="618" spans="1:21" x14ac:dyDescent="0.3">
      <c r="A618" s="141">
        <v>9</v>
      </c>
      <c r="B618" s="141">
        <v>24</v>
      </c>
      <c r="C618" s="146">
        <v>924</v>
      </c>
      <c r="D618" s="141" t="s">
        <v>6</v>
      </c>
      <c r="E618" s="141">
        <v>2023</v>
      </c>
      <c r="F618" s="151"/>
      <c r="G618" s="157">
        <f t="shared" si="26"/>
        <v>5</v>
      </c>
      <c r="H618" s="143"/>
      <c r="I618" s="200">
        <v>5</v>
      </c>
      <c r="J618" s="200"/>
      <c r="K618" s="200"/>
      <c r="L618" s="200">
        <v>1</v>
      </c>
      <c r="M618" s="149"/>
      <c r="N618" s="149"/>
      <c r="O618" s="231">
        <f t="shared" si="27"/>
        <v>1</v>
      </c>
      <c r="P618" s="153"/>
      <c r="Q618" s="153"/>
      <c r="R618" s="153"/>
      <c r="S618" s="143"/>
      <c r="T618" s="143"/>
      <c r="U618" s="143"/>
    </row>
    <row r="619" spans="1:21" x14ac:dyDescent="0.3">
      <c r="A619" s="141">
        <v>9</v>
      </c>
      <c r="B619" s="141">
        <v>25</v>
      </c>
      <c r="C619" s="146">
        <v>925</v>
      </c>
      <c r="D619" s="141" t="s">
        <v>6</v>
      </c>
      <c r="E619" s="141">
        <v>2023</v>
      </c>
      <c r="F619" s="151"/>
      <c r="G619" s="157">
        <f t="shared" si="26"/>
        <v>12</v>
      </c>
      <c r="H619" s="143"/>
      <c r="I619" s="200">
        <v>12</v>
      </c>
      <c r="J619" s="200"/>
      <c r="K619" s="200"/>
      <c r="L619" s="200">
        <v>1</v>
      </c>
      <c r="M619" s="149"/>
      <c r="N619" s="149"/>
      <c r="O619" s="231">
        <f t="shared" si="27"/>
        <v>1</v>
      </c>
      <c r="P619" s="153"/>
      <c r="Q619" s="153"/>
      <c r="R619" s="153"/>
      <c r="S619" s="143"/>
      <c r="T619" s="143"/>
      <c r="U619" s="143"/>
    </row>
    <row r="620" spans="1:21" x14ac:dyDescent="0.3">
      <c r="A620" s="141">
        <v>9</v>
      </c>
      <c r="B620" s="141">
        <v>26</v>
      </c>
      <c r="C620" s="146">
        <v>926</v>
      </c>
      <c r="D620" s="141" t="s">
        <v>6</v>
      </c>
      <c r="E620" s="141">
        <v>2023</v>
      </c>
      <c r="F620" s="151"/>
      <c r="G620" s="157">
        <f t="shared" si="26"/>
        <v>15</v>
      </c>
      <c r="H620" s="143"/>
      <c r="I620" s="200">
        <v>15</v>
      </c>
      <c r="J620" s="200"/>
      <c r="K620" s="200"/>
      <c r="L620" s="200">
        <v>0</v>
      </c>
      <c r="M620" s="149"/>
      <c r="N620" s="149"/>
      <c r="O620" s="231">
        <f t="shared" si="27"/>
        <v>0</v>
      </c>
      <c r="P620" s="153"/>
      <c r="Q620" s="153"/>
      <c r="R620" s="153"/>
      <c r="S620" s="143"/>
      <c r="T620" s="143"/>
      <c r="U620" s="143"/>
    </row>
    <row r="621" spans="1:21" x14ac:dyDescent="0.3">
      <c r="A621" s="141">
        <v>9</v>
      </c>
      <c r="B621" s="141">
        <v>27</v>
      </c>
      <c r="C621" s="146">
        <v>927</v>
      </c>
      <c r="D621" s="141" t="s">
        <v>6</v>
      </c>
      <c r="E621" s="141">
        <v>2023</v>
      </c>
      <c r="F621" s="151"/>
      <c r="G621" s="157">
        <f t="shared" si="26"/>
        <v>9</v>
      </c>
      <c r="H621" s="143"/>
      <c r="I621" s="200">
        <v>9</v>
      </c>
      <c r="J621" s="200"/>
      <c r="K621" s="200"/>
      <c r="L621" s="200">
        <v>6</v>
      </c>
      <c r="M621" s="149"/>
      <c r="N621" s="149"/>
      <c r="O621" s="231">
        <f t="shared" si="27"/>
        <v>6</v>
      </c>
      <c r="P621" s="153"/>
      <c r="Q621" s="153"/>
      <c r="R621" s="153"/>
      <c r="S621" s="143"/>
      <c r="T621" s="143"/>
      <c r="U621" s="143"/>
    </row>
    <row r="622" spans="1:21" x14ac:dyDescent="0.3">
      <c r="A622" s="141">
        <v>9</v>
      </c>
      <c r="B622" s="141">
        <v>28</v>
      </c>
      <c r="C622" s="146">
        <v>928</v>
      </c>
      <c r="D622" s="141" t="s">
        <v>6</v>
      </c>
      <c r="E622" s="141">
        <v>2023</v>
      </c>
      <c r="F622" s="151"/>
      <c r="G622" s="157">
        <f t="shared" si="26"/>
        <v>9</v>
      </c>
      <c r="H622" s="143"/>
      <c r="I622" s="200">
        <v>9</v>
      </c>
      <c r="J622" s="200"/>
      <c r="K622" s="200"/>
      <c r="L622" s="200">
        <v>6</v>
      </c>
      <c r="M622" s="149"/>
      <c r="N622" s="149"/>
      <c r="O622" s="231">
        <f t="shared" si="27"/>
        <v>6</v>
      </c>
      <c r="P622" s="153"/>
      <c r="Q622" s="153"/>
      <c r="R622" s="153"/>
      <c r="S622" s="143"/>
      <c r="T622" s="143"/>
      <c r="U622" s="143"/>
    </row>
    <row r="623" spans="1:21" x14ac:dyDescent="0.3">
      <c r="A623" s="141">
        <v>9</v>
      </c>
      <c r="B623" s="141">
        <v>29</v>
      </c>
      <c r="C623" s="146">
        <v>929</v>
      </c>
      <c r="D623" s="141" t="s">
        <v>6</v>
      </c>
      <c r="E623" s="141">
        <v>2023</v>
      </c>
      <c r="F623" s="151"/>
      <c r="G623" s="157">
        <f t="shared" si="26"/>
        <v>8</v>
      </c>
      <c r="H623" s="143"/>
      <c r="I623" s="200">
        <v>8</v>
      </c>
      <c r="J623" s="200"/>
      <c r="K623" s="200"/>
      <c r="L623" s="200">
        <v>0</v>
      </c>
      <c r="M623" s="149"/>
      <c r="N623" s="149"/>
      <c r="O623" s="231">
        <f t="shared" si="27"/>
        <v>0</v>
      </c>
      <c r="P623" s="153"/>
      <c r="Q623" s="153"/>
      <c r="R623" s="153"/>
      <c r="S623" s="143"/>
      <c r="T623" s="143"/>
      <c r="U623" s="143"/>
    </row>
    <row r="624" spans="1:21" x14ac:dyDescent="0.3">
      <c r="A624" s="141">
        <v>9</v>
      </c>
      <c r="B624" s="141">
        <v>30</v>
      </c>
      <c r="C624" s="146">
        <v>930</v>
      </c>
      <c r="D624" s="141" t="s">
        <v>6</v>
      </c>
      <c r="E624" s="141">
        <v>2023</v>
      </c>
      <c r="F624" s="151"/>
      <c r="G624" s="157">
        <f t="shared" si="26"/>
        <v>7.29</v>
      </c>
      <c r="H624" s="143"/>
      <c r="I624" s="200">
        <v>7.29</v>
      </c>
      <c r="J624" s="200"/>
      <c r="K624" s="200"/>
      <c r="L624" s="200">
        <v>0.33</v>
      </c>
      <c r="M624" s="149"/>
      <c r="N624" s="149"/>
      <c r="O624" s="231">
        <f t="shared" si="27"/>
        <v>0.33</v>
      </c>
      <c r="P624" s="153"/>
      <c r="Q624" s="153"/>
      <c r="R624" s="153"/>
      <c r="S624" s="143"/>
      <c r="T624" s="143"/>
      <c r="U624" s="143"/>
    </row>
    <row r="625" spans="1:21" x14ac:dyDescent="0.3">
      <c r="A625" s="141">
        <v>10</v>
      </c>
      <c r="B625" s="141">
        <v>1</v>
      </c>
      <c r="C625" s="146">
        <v>1001</v>
      </c>
      <c r="D625" s="141" t="s">
        <v>6</v>
      </c>
      <c r="E625" s="141">
        <v>2023</v>
      </c>
      <c r="F625" s="151"/>
      <c r="G625" s="157">
        <f t="shared" si="26"/>
        <v>6.14</v>
      </c>
      <c r="H625" s="143"/>
      <c r="I625" s="200">
        <v>6.14</v>
      </c>
      <c r="J625" s="200"/>
      <c r="K625" s="200"/>
      <c r="L625" s="200">
        <v>0.67</v>
      </c>
      <c r="M625" s="149"/>
      <c r="N625" s="149"/>
      <c r="O625" s="231">
        <f t="shared" si="27"/>
        <v>0.67</v>
      </c>
      <c r="P625" s="153"/>
      <c r="Q625" s="153"/>
      <c r="R625" s="153"/>
      <c r="S625" s="143"/>
      <c r="T625" s="143"/>
      <c r="U625" s="143"/>
    </row>
    <row r="626" spans="1:21" x14ac:dyDescent="0.3">
      <c r="A626" s="141">
        <v>10</v>
      </c>
      <c r="B626" s="141">
        <v>2</v>
      </c>
      <c r="C626" s="146">
        <v>1002</v>
      </c>
      <c r="D626" s="141" t="s">
        <v>6</v>
      </c>
      <c r="E626" s="141">
        <v>2023</v>
      </c>
      <c r="F626" s="151"/>
      <c r="G626" s="157">
        <f t="shared" si="26"/>
        <v>3</v>
      </c>
      <c r="H626" s="143"/>
      <c r="I626" s="200">
        <v>3</v>
      </c>
      <c r="J626" s="200"/>
      <c r="K626" s="200"/>
      <c r="L626" s="200">
        <v>3</v>
      </c>
      <c r="M626" s="149"/>
      <c r="N626" s="149"/>
      <c r="O626" s="231">
        <f t="shared" si="27"/>
        <v>3</v>
      </c>
      <c r="P626" s="153"/>
      <c r="Q626" s="153"/>
      <c r="R626" s="153"/>
      <c r="S626" s="143"/>
      <c r="T626" s="143"/>
      <c r="U626" s="143"/>
    </row>
    <row r="627" spans="1:21" x14ac:dyDescent="0.3">
      <c r="A627" s="141">
        <v>10</v>
      </c>
      <c r="B627" s="141">
        <v>3</v>
      </c>
      <c r="C627" s="146">
        <v>1003</v>
      </c>
      <c r="D627" s="141" t="s">
        <v>6</v>
      </c>
      <c r="E627" s="141">
        <v>2023</v>
      </c>
      <c r="F627" s="151"/>
      <c r="G627" s="157">
        <f t="shared" si="26"/>
        <v>4</v>
      </c>
      <c r="H627" s="143"/>
      <c r="I627" s="200">
        <v>4</v>
      </c>
      <c r="J627" s="200"/>
      <c r="K627" s="200"/>
      <c r="L627" s="200">
        <v>1</v>
      </c>
      <c r="M627" s="149"/>
      <c r="N627" s="149"/>
      <c r="O627" s="231">
        <f t="shared" si="27"/>
        <v>1</v>
      </c>
      <c r="P627" s="153"/>
      <c r="Q627" s="153"/>
      <c r="R627" s="153"/>
      <c r="S627" s="143"/>
      <c r="T627" s="143"/>
      <c r="U627" s="143"/>
    </row>
    <row r="628" spans="1:21" x14ac:dyDescent="0.3">
      <c r="A628" s="141">
        <v>10</v>
      </c>
      <c r="B628" s="141">
        <v>4</v>
      </c>
      <c r="C628" s="146">
        <v>1004</v>
      </c>
      <c r="D628" s="141" t="s">
        <v>6</v>
      </c>
      <c r="E628" s="141">
        <v>2023</v>
      </c>
      <c r="F628" s="151"/>
      <c r="G628" s="157">
        <f t="shared" si="26"/>
        <v>0</v>
      </c>
      <c r="H628" s="143"/>
      <c r="I628" s="200">
        <v>0</v>
      </c>
      <c r="J628" s="200"/>
      <c r="K628" s="200"/>
      <c r="L628" s="200">
        <v>0</v>
      </c>
      <c r="M628" s="149"/>
      <c r="N628" s="149"/>
      <c r="O628" s="231">
        <f t="shared" si="27"/>
        <v>0</v>
      </c>
      <c r="P628" s="153"/>
      <c r="Q628" s="153"/>
      <c r="R628" s="153"/>
      <c r="S628" s="143"/>
      <c r="T628" s="143"/>
      <c r="U628" s="143"/>
    </row>
    <row r="629" spans="1:21" x14ac:dyDescent="0.3">
      <c r="A629" s="141">
        <v>10</v>
      </c>
      <c r="B629" s="141">
        <v>5</v>
      </c>
      <c r="C629" s="146">
        <v>1005</v>
      </c>
      <c r="D629" s="141" t="s">
        <v>6</v>
      </c>
      <c r="E629" s="141">
        <v>2023</v>
      </c>
      <c r="F629" s="151"/>
      <c r="G629" s="157">
        <f t="shared" si="26"/>
        <v>3</v>
      </c>
      <c r="H629" s="143"/>
      <c r="I629" s="200">
        <v>3</v>
      </c>
      <c r="J629" s="200"/>
      <c r="K629" s="200"/>
      <c r="L629" s="200">
        <v>0</v>
      </c>
      <c r="M629" s="149"/>
      <c r="N629" s="149"/>
      <c r="O629" s="231">
        <f t="shared" si="27"/>
        <v>0</v>
      </c>
      <c r="P629" s="153"/>
      <c r="Q629" s="153"/>
      <c r="R629" s="153"/>
      <c r="S629" s="143"/>
      <c r="T629" s="143"/>
      <c r="U629" s="143"/>
    </row>
    <row r="630" spans="1:21" x14ac:dyDescent="0.3">
      <c r="A630" s="141">
        <v>10</v>
      </c>
      <c r="B630" s="141">
        <v>6</v>
      </c>
      <c r="C630" s="146">
        <v>1006</v>
      </c>
      <c r="D630" s="141" t="s">
        <v>6</v>
      </c>
      <c r="E630" s="141">
        <v>2023</v>
      </c>
      <c r="F630" s="151"/>
      <c r="G630" s="157">
        <f t="shared" si="26"/>
        <v>1</v>
      </c>
      <c r="H630" s="143"/>
      <c r="I630" s="200">
        <v>1</v>
      </c>
      <c r="J630" s="200"/>
      <c r="K630" s="200"/>
      <c r="L630" s="200">
        <v>1</v>
      </c>
      <c r="M630" s="149"/>
      <c r="N630" s="149"/>
      <c r="O630" s="231">
        <f t="shared" si="27"/>
        <v>1</v>
      </c>
      <c r="P630" s="153"/>
      <c r="Q630" s="153"/>
      <c r="R630" s="153"/>
      <c r="S630" s="143"/>
      <c r="T630" s="143"/>
      <c r="U630" s="143"/>
    </row>
    <row r="631" spans="1:21" x14ac:dyDescent="0.3">
      <c r="A631" s="141">
        <v>10</v>
      </c>
      <c r="B631" s="141">
        <v>7</v>
      </c>
      <c r="C631" s="146">
        <v>1007</v>
      </c>
      <c r="D631" s="141" t="s">
        <v>6</v>
      </c>
      <c r="E631" s="141">
        <v>2023</v>
      </c>
      <c r="F631" s="151"/>
      <c r="G631" s="157">
        <f t="shared" si="26"/>
        <v>0</v>
      </c>
      <c r="H631" s="143"/>
      <c r="I631" s="200">
        <v>0</v>
      </c>
      <c r="J631" s="200"/>
      <c r="K631" s="200"/>
      <c r="L631" s="200">
        <v>1</v>
      </c>
      <c r="M631" s="149"/>
      <c r="N631" s="149"/>
      <c r="O631" s="231">
        <f t="shared" si="27"/>
        <v>1</v>
      </c>
      <c r="P631" s="153"/>
      <c r="Q631" s="153"/>
      <c r="R631" s="153"/>
      <c r="S631" s="143"/>
      <c r="T631" s="143"/>
      <c r="U631" s="143"/>
    </row>
    <row r="632" spans="1:21" x14ac:dyDescent="0.3">
      <c r="A632" s="141">
        <v>10</v>
      </c>
      <c r="B632" s="141">
        <v>8</v>
      </c>
      <c r="C632" s="146">
        <v>1008</v>
      </c>
      <c r="D632" s="141" t="s">
        <v>6</v>
      </c>
      <c r="E632" s="141">
        <v>2023</v>
      </c>
      <c r="F632" s="151"/>
      <c r="G632" s="157">
        <f t="shared" si="26"/>
        <v>3</v>
      </c>
      <c r="H632" s="143"/>
      <c r="I632" s="200">
        <v>3</v>
      </c>
      <c r="J632" s="200"/>
      <c r="K632" s="200"/>
      <c r="L632" s="200">
        <v>0</v>
      </c>
      <c r="M632" s="149"/>
      <c r="N632" s="149"/>
      <c r="O632" s="231">
        <f t="shared" si="27"/>
        <v>0</v>
      </c>
      <c r="P632" s="153"/>
      <c r="Q632" s="153"/>
      <c r="R632" s="153"/>
      <c r="S632" s="143"/>
      <c r="T632" s="143"/>
      <c r="U632" s="143"/>
    </row>
    <row r="633" spans="1:21" x14ac:dyDescent="0.3">
      <c r="A633" s="141">
        <v>10</v>
      </c>
      <c r="B633" s="141">
        <v>9</v>
      </c>
      <c r="C633" s="146">
        <v>1009</v>
      </c>
      <c r="D633" s="141" t="s">
        <v>6</v>
      </c>
      <c r="E633" s="141">
        <v>2023</v>
      </c>
      <c r="F633" s="151"/>
      <c r="G633" s="157">
        <f t="shared" si="26"/>
        <v>4</v>
      </c>
      <c r="H633" s="143"/>
      <c r="I633" s="200">
        <v>4</v>
      </c>
      <c r="J633" s="200"/>
      <c r="K633" s="200"/>
      <c r="L633" s="200">
        <v>0</v>
      </c>
      <c r="M633" s="149"/>
      <c r="N633" s="149"/>
      <c r="O633" s="231">
        <f t="shared" si="27"/>
        <v>0</v>
      </c>
      <c r="P633" s="153"/>
      <c r="Q633" s="153"/>
      <c r="R633" s="153"/>
      <c r="S633" s="143"/>
      <c r="T633" s="143"/>
      <c r="U633" s="143"/>
    </row>
    <row r="634" spans="1:21" x14ac:dyDescent="0.3">
      <c r="A634" s="141">
        <v>10</v>
      </c>
      <c r="B634" s="141">
        <v>10</v>
      </c>
      <c r="C634" s="146">
        <v>1010</v>
      </c>
      <c r="D634" s="141" t="s">
        <v>6</v>
      </c>
      <c r="E634" s="141">
        <v>2023</v>
      </c>
      <c r="F634" s="151"/>
      <c r="G634" s="157">
        <f t="shared" si="26"/>
        <v>0</v>
      </c>
      <c r="H634" s="143"/>
      <c r="I634" s="200">
        <v>0</v>
      </c>
      <c r="J634" s="200"/>
      <c r="K634" s="200"/>
      <c r="L634" s="200">
        <v>0</v>
      </c>
      <c r="M634" s="149"/>
      <c r="N634" s="149"/>
      <c r="O634" s="231">
        <f t="shared" si="27"/>
        <v>0</v>
      </c>
      <c r="P634" s="153"/>
      <c r="Q634" s="153"/>
      <c r="R634" s="153"/>
      <c r="S634" s="143"/>
      <c r="T634" s="143"/>
      <c r="U634" s="143"/>
    </row>
    <row r="635" spans="1:21" x14ac:dyDescent="0.3">
      <c r="A635" s="141">
        <v>10</v>
      </c>
      <c r="B635" s="141">
        <v>11</v>
      </c>
      <c r="C635" s="146">
        <v>1011</v>
      </c>
      <c r="D635" s="141" t="s">
        <v>6</v>
      </c>
      <c r="E635" s="141">
        <v>2023</v>
      </c>
      <c r="F635" s="151"/>
      <c r="G635" s="157">
        <f t="shared" si="26"/>
        <v>0</v>
      </c>
      <c r="H635" s="143"/>
      <c r="I635" s="200">
        <v>0</v>
      </c>
      <c r="J635" s="200"/>
      <c r="K635" s="200"/>
      <c r="L635" s="200">
        <v>3</v>
      </c>
      <c r="M635" s="149"/>
      <c r="N635" s="149"/>
      <c r="O635" s="231">
        <f t="shared" si="27"/>
        <v>3</v>
      </c>
      <c r="P635" s="153"/>
      <c r="Q635" s="153"/>
      <c r="R635" s="153"/>
      <c r="S635" s="143"/>
      <c r="T635" s="143"/>
      <c r="U635" s="143"/>
    </row>
    <row r="636" spans="1:21" x14ac:dyDescent="0.3">
      <c r="A636" s="141">
        <v>10</v>
      </c>
      <c r="B636" s="141">
        <v>12</v>
      </c>
      <c r="C636" s="146">
        <v>1012</v>
      </c>
      <c r="D636" s="141" t="s">
        <v>6</v>
      </c>
      <c r="E636" s="141">
        <v>2023</v>
      </c>
      <c r="F636" s="151"/>
      <c r="G636" s="157">
        <f t="shared" si="26"/>
        <v>0</v>
      </c>
      <c r="H636" s="143"/>
      <c r="I636" s="200">
        <v>0</v>
      </c>
      <c r="J636" s="200"/>
      <c r="K636" s="200"/>
      <c r="L636" s="200">
        <v>0</v>
      </c>
      <c r="M636" s="149"/>
      <c r="N636" s="149"/>
      <c r="O636" s="231">
        <f t="shared" si="27"/>
        <v>0</v>
      </c>
      <c r="P636" s="153"/>
      <c r="Q636" s="153"/>
      <c r="R636" s="153"/>
      <c r="S636" s="143"/>
      <c r="T636" s="143"/>
      <c r="U636" s="143"/>
    </row>
    <row r="637" spans="1:21" x14ac:dyDescent="0.3">
      <c r="A637" s="141">
        <v>10</v>
      </c>
      <c r="B637" s="141">
        <v>13</v>
      </c>
      <c r="C637" s="146">
        <v>1013</v>
      </c>
      <c r="D637" s="141" t="s">
        <v>6</v>
      </c>
      <c r="E637" s="141">
        <v>2023</v>
      </c>
      <c r="F637" s="151"/>
      <c r="G637" s="157">
        <f t="shared" si="26"/>
        <v>4</v>
      </c>
      <c r="H637" s="143"/>
      <c r="I637" s="200">
        <v>4</v>
      </c>
      <c r="J637" s="200"/>
      <c r="K637" s="200"/>
      <c r="L637" s="200">
        <v>1</v>
      </c>
      <c r="M637" s="149"/>
      <c r="N637" s="149"/>
      <c r="O637" s="231">
        <f t="shared" si="27"/>
        <v>1</v>
      </c>
      <c r="P637" s="153"/>
      <c r="Q637" s="153"/>
      <c r="R637" s="153"/>
      <c r="S637" s="143"/>
      <c r="T637" s="143"/>
      <c r="U637" s="143"/>
    </row>
    <row r="638" spans="1:21" x14ac:dyDescent="0.3">
      <c r="A638" s="141">
        <v>10</v>
      </c>
      <c r="B638" s="141">
        <v>14</v>
      </c>
      <c r="C638" s="146">
        <v>1014</v>
      </c>
      <c r="D638" s="141" t="s">
        <v>6</v>
      </c>
      <c r="E638" s="141">
        <v>2023</v>
      </c>
      <c r="F638" s="151"/>
      <c r="G638" s="157">
        <f t="shared" si="26"/>
        <v>3</v>
      </c>
      <c r="H638" s="143"/>
      <c r="I638" s="200">
        <v>3</v>
      </c>
      <c r="J638" s="200"/>
      <c r="K638" s="200"/>
      <c r="L638" s="200">
        <v>1</v>
      </c>
      <c r="M638" s="149"/>
      <c r="N638" s="149"/>
      <c r="O638" s="231">
        <f t="shared" si="27"/>
        <v>1</v>
      </c>
      <c r="P638" s="153"/>
      <c r="Q638" s="153"/>
      <c r="R638" s="153"/>
      <c r="S638" s="143"/>
      <c r="T638" s="143"/>
      <c r="U638" s="143"/>
    </row>
    <row r="639" spans="1:21" x14ac:dyDescent="0.3">
      <c r="A639" s="141">
        <v>10</v>
      </c>
      <c r="B639" s="141">
        <v>15</v>
      </c>
      <c r="C639" s="146">
        <v>1015</v>
      </c>
      <c r="D639" s="141" t="s">
        <v>6</v>
      </c>
      <c r="E639" s="141">
        <v>2023</v>
      </c>
      <c r="F639" s="151"/>
      <c r="G639" s="157">
        <f t="shared" si="26"/>
        <v>2</v>
      </c>
      <c r="H639" s="143"/>
      <c r="I639" s="200">
        <v>2</v>
      </c>
      <c r="J639" s="200"/>
      <c r="K639" s="200"/>
      <c r="L639" s="200">
        <v>0</v>
      </c>
      <c r="M639" s="149"/>
      <c r="N639" s="149"/>
      <c r="O639" s="231">
        <f t="shared" si="27"/>
        <v>0</v>
      </c>
      <c r="P639" s="153"/>
      <c r="Q639" s="153"/>
      <c r="R639" s="153"/>
      <c r="S639" s="143"/>
      <c r="T639" s="143"/>
      <c r="U639" s="143"/>
    </row>
    <row r="640" spans="1:21" x14ac:dyDescent="0.3">
      <c r="A640" s="141">
        <v>10</v>
      </c>
      <c r="B640" s="141">
        <v>16</v>
      </c>
      <c r="C640" s="146">
        <v>1016</v>
      </c>
      <c r="D640" s="141" t="s">
        <v>6</v>
      </c>
      <c r="E640" s="141">
        <v>2023</v>
      </c>
      <c r="F640" s="151"/>
      <c r="G640" s="157">
        <f t="shared" si="26"/>
        <v>2</v>
      </c>
      <c r="H640" s="143"/>
      <c r="I640" s="200">
        <v>2</v>
      </c>
      <c r="J640" s="200"/>
      <c r="K640" s="200"/>
      <c r="L640" s="200">
        <v>0</v>
      </c>
      <c r="M640" s="149"/>
      <c r="N640" s="149"/>
      <c r="O640" s="231">
        <f t="shared" si="27"/>
        <v>0</v>
      </c>
      <c r="P640" s="153"/>
      <c r="Q640" s="153"/>
      <c r="R640" s="153"/>
      <c r="S640" s="143"/>
      <c r="T640" s="143"/>
      <c r="U640" s="143"/>
    </row>
    <row r="641" spans="1:21" x14ac:dyDescent="0.3">
      <c r="A641" s="141">
        <v>10</v>
      </c>
      <c r="B641" s="141">
        <v>17</v>
      </c>
      <c r="C641" s="146">
        <v>1017</v>
      </c>
      <c r="D641" s="141" t="s">
        <v>6</v>
      </c>
      <c r="E641" s="141">
        <v>2023</v>
      </c>
      <c r="F641" s="151"/>
      <c r="G641" s="157">
        <f t="shared" si="26"/>
        <v>1.78</v>
      </c>
      <c r="H641" s="143"/>
      <c r="I641" s="200">
        <v>1.78</v>
      </c>
      <c r="J641" s="200"/>
      <c r="K641" s="200"/>
      <c r="L641" s="200">
        <v>0</v>
      </c>
      <c r="M641" s="149"/>
      <c r="N641" s="149"/>
      <c r="O641" s="231">
        <f t="shared" si="27"/>
        <v>0</v>
      </c>
      <c r="P641" s="153"/>
      <c r="Q641" s="153"/>
      <c r="R641" s="153"/>
      <c r="S641" s="143"/>
      <c r="T641" s="143"/>
      <c r="U641" s="143"/>
    </row>
    <row r="642" spans="1:21" x14ac:dyDescent="0.3">
      <c r="A642" s="141">
        <v>10</v>
      </c>
      <c r="B642" s="141">
        <v>18</v>
      </c>
      <c r="C642" s="146">
        <v>1018</v>
      </c>
      <c r="D642" s="141" t="s">
        <v>6</v>
      </c>
      <c r="E642" s="141">
        <v>2023</v>
      </c>
      <c r="F642" s="151"/>
      <c r="G642" s="157">
        <f t="shared" si="26"/>
        <v>1.56</v>
      </c>
      <c r="H642" s="143"/>
      <c r="I642" s="200">
        <v>1.56</v>
      </c>
      <c r="J642" s="200"/>
      <c r="K642" s="200"/>
      <c r="L642" s="200">
        <v>0</v>
      </c>
      <c r="M642" s="149"/>
      <c r="N642" s="149"/>
      <c r="O642" s="231">
        <f t="shared" si="27"/>
        <v>0</v>
      </c>
      <c r="P642" s="153"/>
      <c r="Q642" s="153"/>
      <c r="R642" s="153"/>
      <c r="S642" s="143"/>
      <c r="T642" s="143"/>
      <c r="U642" s="143"/>
    </row>
    <row r="643" spans="1:21" x14ac:dyDescent="0.3">
      <c r="A643" s="141">
        <v>10</v>
      </c>
      <c r="B643" s="141">
        <v>19</v>
      </c>
      <c r="C643" s="146">
        <v>1019</v>
      </c>
      <c r="D643" s="141" t="s">
        <v>6</v>
      </c>
      <c r="E643" s="141">
        <v>2023</v>
      </c>
      <c r="F643" s="151"/>
      <c r="G643" s="157">
        <f t="shared" si="26"/>
        <v>1.34</v>
      </c>
      <c r="H643" s="143"/>
      <c r="I643" s="200">
        <v>1.34</v>
      </c>
      <c r="J643" s="200"/>
      <c r="K643" s="200"/>
      <c r="L643" s="200">
        <v>0</v>
      </c>
      <c r="M643" s="149"/>
      <c r="N643" s="149"/>
      <c r="O643" s="231">
        <f t="shared" si="27"/>
        <v>0</v>
      </c>
      <c r="P643" s="153"/>
      <c r="Q643" s="153"/>
      <c r="R643" s="153"/>
      <c r="S643" s="143"/>
      <c r="T643" s="143"/>
      <c r="U643" s="143"/>
    </row>
    <row r="644" spans="1:21" x14ac:dyDescent="0.3">
      <c r="A644" s="141">
        <v>10</v>
      </c>
      <c r="B644" s="141">
        <v>20</v>
      </c>
      <c r="C644" s="146">
        <v>1020</v>
      </c>
      <c r="D644" s="141" t="s">
        <v>6</v>
      </c>
      <c r="E644" s="141">
        <v>2023</v>
      </c>
      <c r="F644" s="151"/>
      <c r="G644" s="157">
        <f t="shared" si="26"/>
        <v>1.1200000000000001</v>
      </c>
      <c r="H644" s="143"/>
      <c r="I644" s="200">
        <v>1.1200000000000001</v>
      </c>
      <c r="J644" s="200"/>
      <c r="K644" s="200"/>
      <c r="L644" s="200">
        <v>0</v>
      </c>
      <c r="M644" s="149"/>
      <c r="N644" s="149"/>
      <c r="O644" s="231">
        <f t="shared" si="27"/>
        <v>0</v>
      </c>
      <c r="P644" s="153"/>
      <c r="Q644" s="153"/>
      <c r="R644" s="153"/>
      <c r="S644" s="143"/>
      <c r="T644" s="143"/>
      <c r="U644" s="143"/>
    </row>
    <row r="645" spans="1:21" x14ac:dyDescent="0.3">
      <c r="A645" s="141">
        <v>10</v>
      </c>
      <c r="B645" s="141">
        <v>21</v>
      </c>
      <c r="C645" s="146">
        <v>1021</v>
      </c>
      <c r="D645" s="141" t="s">
        <v>6</v>
      </c>
      <c r="E645" s="141">
        <v>2023</v>
      </c>
      <c r="F645" s="151"/>
      <c r="G645" s="157">
        <f t="shared" si="26"/>
        <v>0.88</v>
      </c>
      <c r="H645" s="143"/>
      <c r="I645" s="200">
        <v>0.88</v>
      </c>
      <c r="J645" s="200"/>
      <c r="K645" s="200"/>
      <c r="L645" s="200">
        <v>0</v>
      </c>
      <c r="M645" s="149"/>
      <c r="N645" s="149"/>
      <c r="O645" s="231">
        <f t="shared" si="27"/>
        <v>0</v>
      </c>
      <c r="P645" s="153"/>
      <c r="Q645" s="153"/>
      <c r="R645" s="153"/>
      <c r="S645" s="143"/>
      <c r="T645" s="143"/>
      <c r="U645" s="143"/>
    </row>
    <row r="646" spans="1:21" x14ac:dyDescent="0.3">
      <c r="A646" s="141">
        <v>10</v>
      </c>
      <c r="B646" s="141">
        <v>22</v>
      </c>
      <c r="C646" s="146">
        <v>1022</v>
      </c>
      <c r="D646" s="141" t="s">
        <v>6</v>
      </c>
      <c r="E646" s="141">
        <v>2023</v>
      </c>
      <c r="F646" s="151"/>
      <c r="G646" s="157">
        <f t="shared" si="26"/>
        <v>0.66</v>
      </c>
      <c r="H646" s="143"/>
      <c r="I646" s="200">
        <v>0.66</v>
      </c>
      <c r="J646" s="200"/>
      <c r="K646" s="200"/>
      <c r="L646" s="200">
        <v>0</v>
      </c>
      <c r="M646" s="149"/>
      <c r="N646" s="149"/>
      <c r="O646" s="231">
        <f t="shared" si="27"/>
        <v>0</v>
      </c>
      <c r="P646" s="153"/>
      <c r="Q646" s="153"/>
      <c r="R646" s="153"/>
      <c r="S646" s="143"/>
      <c r="T646" s="143"/>
      <c r="U646" s="143"/>
    </row>
    <row r="647" spans="1:21" x14ac:dyDescent="0.3">
      <c r="A647" s="141">
        <v>10</v>
      </c>
      <c r="B647" s="141">
        <v>23</v>
      </c>
      <c r="C647" s="146">
        <v>1023</v>
      </c>
      <c r="D647" s="141" t="s">
        <v>6</v>
      </c>
      <c r="E647" s="141">
        <v>2023</v>
      </c>
      <c r="F647" s="151"/>
      <c r="G647" s="157">
        <f t="shared" si="26"/>
        <v>0.44</v>
      </c>
      <c r="H647" s="143"/>
      <c r="I647" s="200">
        <v>0.44</v>
      </c>
      <c r="J647" s="200"/>
      <c r="K647" s="200"/>
      <c r="L647" s="200">
        <v>0</v>
      </c>
      <c r="M647" s="149"/>
      <c r="N647" s="149"/>
      <c r="O647" s="231">
        <f t="shared" si="27"/>
        <v>0</v>
      </c>
      <c r="P647" s="153"/>
      <c r="Q647" s="153"/>
      <c r="R647" s="153"/>
      <c r="S647" s="143"/>
      <c r="T647" s="143"/>
      <c r="U647" s="143"/>
    </row>
    <row r="648" spans="1:21" x14ac:dyDescent="0.3">
      <c r="A648" s="141">
        <v>10</v>
      </c>
      <c r="B648" s="141">
        <v>24</v>
      </c>
      <c r="C648" s="146">
        <v>1024</v>
      </c>
      <c r="D648" s="141" t="s">
        <v>6</v>
      </c>
      <c r="E648" s="141">
        <v>2023</v>
      </c>
      <c r="F648" s="151"/>
      <c r="G648" s="157">
        <f t="shared" si="26"/>
        <v>0.22</v>
      </c>
      <c r="H648" s="143"/>
      <c r="I648" s="200">
        <v>0.22</v>
      </c>
      <c r="J648" s="200"/>
      <c r="K648" s="200"/>
      <c r="L648" s="200">
        <v>0</v>
      </c>
      <c r="M648" s="149"/>
      <c r="N648" s="149"/>
      <c r="O648" s="231">
        <f t="shared" si="27"/>
        <v>0</v>
      </c>
      <c r="P648" s="153"/>
      <c r="Q648" s="153"/>
      <c r="R648" s="153"/>
      <c r="S648" s="143"/>
      <c r="T648" s="143"/>
      <c r="U648" s="143"/>
    </row>
    <row r="649" spans="1:21" x14ac:dyDescent="0.3">
      <c r="A649" s="141">
        <v>10</v>
      </c>
      <c r="B649" s="141">
        <v>25</v>
      </c>
      <c r="C649" s="146">
        <v>1025</v>
      </c>
      <c r="D649" s="141" t="s">
        <v>6</v>
      </c>
      <c r="E649" s="141">
        <v>2023</v>
      </c>
      <c r="F649" s="151"/>
      <c r="G649" s="157">
        <f t="shared" si="26"/>
        <v>0</v>
      </c>
      <c r="H649" s="143"/>
      <c r="I649" s="200">
        <v>0</v>
      </c>
      <c r="J649" s="200"/>
      <c r="K649" s="200"/>
      <c r="L649" s="200">
        <v>0</v>
      </c>
      <c r="M649" s="149"/>
      <c r="N649" s="149"/>
      <c r="O649" s="231">
        <f t="shared" si="27"/>
        <v>0</v>
      </c>
      <c r="P649" s="153"/>
      <c r="Q649" s="153"/>
      <c r="R649" s="153"/>
      <c r="S649" s="143"/>
      <c r="T649" s="143"/>
      <c r="U649" s="143"/>
    </row>
    <row r="650" spans="1:21" x14ac:dyDescent="0.3">
      <c r="A650" s="141">
        <v>10</v>
      </c>
      <c r="B650" s="141">
        <v>26</v>
      </c>
      <c r="C650" s="146">
        <v>1026</v>
      </c>
      <c r="D650" s="141" t="s">
        <v>6</v>
      </c>
      <c r="E650" s="141">
        <v>2023</v>
      </c>
      <c r="F650" s="151"/>
      <c r="G650" s="157">
        <f t="shared" si="26"/>
        <v>0</v>
      </c>
      <c r="H650" s="143"/>
      <c r="I650" s="200">
        <v>0</v>
      </c>
      <c r="J650" s="200"/>
      <c r="K650" s="200"/>
      <c r="L650" s="200">
        <v>0</v>
      </c>
      <c r="M650" s="149"/>
      <c r="N650" s="149"/>
      <c r="O650" s="231">
        <f t="shared" si="27"/>
        <v>0</v>
      </c>
      <c r="P650" s="153"/>
      <c r="Q650" s="153"/>
      <c r="R650" s="153"/>
      <c r="S650" s="143"/>
      <c r="T650" s="143"/>
      <c r="U650" s="143"/>
    </row>
    <row r="651" spans="1:21" x14ac:dyDescent="0.3">
      <c r="A651" s="141">
        <v>10</v>
      </c>
      <c r="B651" s="141">
        <v>27</v>
      </c>
      <c r="C651" s="146">
        <v>1027</v>
      </c>
      <c r="D651" s="141" t="s">
        <v>6</v>
      </c>
      <c r="E651" s="141">
        <v>2023</v>
      </c>
      <c r="F651" s="151"/>
      <c r="G651" s="157">
        <f t="shared" si="26"/>
        <v>0</v>
      </c>
      <c r="H651" s="143"/>
      <c r="I651" s="200">
        <v>0</v>
      </c>
      <c r="J651" s="200"/>
      <c r="K651" s="200"/>
      <c r="L651" s="200">
        <v>0</v>
      </c>
      <c r="M651" s="149"/>
      <c r="N651" s="149"/>
      <c r="O651" s="231">
        <f t="shared" si="27"/>
        <v>0</v>
      </c>
      <c r="P651" s="153"/>
      <c r="Q651" s="153"/>
      <c r="R651" s="153"/>
      <c r="S651" s="143"/>
      <c r="T651" s="143"/>
      <c r="U651" s="143"/>
    </row>
    <row r="652" spans="1:21" x14ac:dyDescent="0.3">
      <c r="A652" s="141">
        <v>10</v>
      </c>
      <c r="B652" s="141">
        <v>28</v>
      </c>
      <c r="C652" s="146">
        <v>1028</v>
      </c>
      <c r="D652" s="141" t="s">
        <v>6</v>
      </c>
      <c r="E652" s="141">
        <v>2023</v>
      </c>
      <c r="F652" s="151"/>
      <c r="G652" s="157">
        <f t="shared" si="26"/>
        <v>0</v>
      </c>
      <c r="H652" s="143"/>
      <c r="I652" s="200">
        <v>0</v>
      </c>
      <c r="J652" s="200"/>
      <c r="K652" s="200"/>
      <c r="L652" s="200">
        <v>0</v>
      </c>
      <c r="M652" s="149"/>
      <c r="N652" s="149"/>
      <c r="O652" s="231">
        <f t="shared" si="27"/>
        <v>0</v>
      </c>
      <c r="P652" s="153"/>
      <c r="Q652" s="153"/>
      <c r="R652" s="153"/>
      <c r="S652" s="143"/>
      <c r="T652" s="143"/>
      <c r="U652" s="143"/>
    </row>
    <row r="653" spans="1:21" x14ac:dyDescent="0.3">
      <c r="A653" s="141">
        <v>10</v>
      </c>
      <c r="B653" s="141">
        <v>29</v>
      </c>
      <c r="C653" s="146">
        <v>1029</v>
      </c>
      <c r="D653" s="141" t="s">
        <v>6</v>
      </c>
      <c r="E653" s="141">
        <v>2023</v>
      </c>
      <c r="F653" s="151"/>
      <c r="G653" s="157">
        <f t="shared" si="26"/>
        <v>0</v>
      </c>
      <c r="H653" s="143"/>
      <c r="I653" s="200">
        <v>0</v>
      </c>
      <c r="J653" s="200"/>
      <c r="K653" s="200"/>
      <c r="L653" s="200">
        <v>0</v>
      </c>
      <c r="M653" s="149"/>
      <c r="N653" s="149"/>
      <c r="O653" s="231">
        <f t="shared" si="27"/>
        <v>0</v>
      </c>
      <c r="P653" s="153"/>
      <c r="Q653" s="153"/>
      <c r="R653" s="153"/>
      <c r="S653" s="143"/>
      <c r="T653" s="143"/>
      <c r="U653" s="143"/>
    </row>
    <row r="654" spans="1:21" x14ac:dyDescent="0.3">
      <c r="A654" s="141">
        <v>10</v>
      </c>
      <c r="B654" s="141">
        <v>30</v>
      </c>
      <c r="C654" s="146">
        <v>1030</v>
      </c>
      <c r="D654" s="141" t="s">
        <v>6</v>
      </c>
      <c r="E654" s="141">
        <v>2023</v>
      </c>
      <c r="F654" s="151"/>
      <c r="G654" s="157">
        <f t="shared" si="26"/>
        <v>0</v>
      </c>
      <c r="H654" s="143"/>
      <c r="I654" s="200">
        <v>0</v>
      </c>
      <c r="J654" s="200"/>
      <c r="K654" s="200"/>
      <c r="L654" s="200">
        <v>0</v>
      </c>
      <c r="M654" s="149"/>
      <c r="N654" s="149"/>
      <c r="O654" s="231">
        <f t="shared" si="27"/>
        <v>0</v>
      </c>
      <c r="P654" s="153"/>
      <c r="Q654" s="153"/>
      <c r="R654" s="153"/>
      <c r="S654" s="143"/>
      <c r="T654" s="143"/>
      <c r="U654" s="143"/>
    </row>
    <row r="655" spans="1:21" x14ac:dyDescent="0.3">
      <c r="A655" s="141">
        <v>10</v>
      </c>
      <c r="B655" s="141">
        <v>31</v>
      </c>
      <c r="C655" s="146">
        <v>1031</v>
      </c>
      <c r="D655" s="141" t="s">
        <v>6</v>
      </c>
      <c r="E655" s="141">
        <v>2023</v>
      </c>
      <c r="F655" s="151"/>
      <c r="G655" s="157">
        <f t="shared" si="26"/>
        <v>1</v>
      </c>
      <c r="H655" s="143"/>
      <c r="I655" s="200">
        <v>1</v>
      </c>
      <c r="J655" s="200"/>
      <c r="K655" s="200"/>
      <c r="L655" s="200">
        <v>0</v>
      </c>
      <c r="M655" s="149"/>
      <c r="N655" s="149"/>
      <c r="O655" s="231">
        <f t="shared" si="27"/>
        <v>0</v>
      </c>
      <c r="P655" s="153"/>
      <c r="Q655" s="153"/>
      <c r="R655" s="153"/>
      <c r="S655" s="143"/>
      <c r="T655" s="143"/>
      <c r="U655" s="143"/>
    </row>
    <row r="656" spans="1:21" x14ac:dyDescent="0.3">
      <c r="A656" s="141">
        <v>11</v>
      </c>
      <c r="B656" s="141">
        <v>1</v>
      </c>
      <c r="C656" s="146">
        <v>1101</v>
      </c>
      <c r="D656" s="141" t="s">
        <v>6</v>
      </c>
      <c r="E656" s="141">
        <v>2023</v>
      </c>
      <c r="F656" s="151"/>
      <c r="G656" s="157">
        <f t="shared" si="26"/>
        <v>0</v>
      </c>
      <c r="H656" s="143"/>
      <c r="I656" s="200">
        <v>0</v>
      </c>
      <c r="J656" s="200"/>
      <c r="K656" s="200"/>
      <c r="L656" s="200">
        <v>0</v>
      </c>
      <c r="M656" s="149"/>
      <c r="N656" s="149"/>
      <c r="O656" s="231">
        <f t="shared" si="27"/>
        <v>0</v>
      </c>
      <c r="P656" s="153"/>
      <c r="Q656" s="153"/>
      <c r="R656" s="153"/>
      <c r="S656" s="143"/>
      <c r="T656" s="143"/>
      <c r="U656" s="143"/>
    </row>
    <row r="657" spans="1:21" x14ac:dyDescent="0.3">
      <c r="A657" s="141">
        <v>11</v>
      </c>
      <c r="B657" s="141">
        <v>2</v>
      </c>
      <c r="C657" s="146">
        <v>1102</v>
      </c>
      <c r="D657" s="141" t="s">
        <v>6</v>
      </c>
      <c r="E657" s="141">
        <v>2023</v>
      </c>
      <c r="F657" s="151"/>
      <c r="G657" s="157">
        <f t="shared" si="26"/>
        <v>0</v>
      </c>
      <c r="H657" s="143"/>
      <c r="I657" s="200">
        <v>0</v>
      </c>
      <c r="J657" s="200"/>
      <c r="K657" s="200"/>
      <c r="L657" s="200">
        <v>0</v>
      </c>
      <c r="M657" s="149"/>
      <c r="N657" s="149"/>
      <c r="O657" s="231">
        <f t="shared" si="27"/>
        <v>0</v>
      </c>
      <c r="P657" s="153"/>
      <c r="Q657" s="153"/>
      <c r="R657" s="153"/>
      <c r="S657" s="143"/>
      <c r="T657" s="143"/>
      <c r="U657" s="143"/>
    </row>
    <row r="658" spans="1:21" x14ac:dyDescent="0.3">
      <c r="A658" s="141">
        <v>11</v>
      </c>
      <c r="B658" s="141">
        <v>3</v>
      </c>
      <c r="C658" s="146">
        <v>1103</v>
      </c>
      <c r="D658" s="141" t="s">
        <v>6</v>
      </c>
      <c r="E658" s="141">
        <v>2023</v>
      </c>
      <c r="F658" s="151"/>
      <c r="G658" s="157">
        <f t="shared" si="26"/>
        <v>2</v>
      </c>
      <c r="H658" s="143"/>
      <c r="I658" s="200">
        <v>2</v>
      </c>
      <c r="J658" s="200"/>
      <c r="K658" s="200"/>
      <c r="L658" s="200">
        <v>0</v>
      </c>
      <c r="M658" s="149"/>
      <c r="N658" s="149"/>
      <c r="O658" s="231">
        <f t="shared" si="27"/>
        <v>0</v>
      </c>
      <c r="P658" s="153"/>
      <c r="Q658" s="153"/>
      <c r="R658" s="153"/>
      <c r="S658" s="143"/>
      <c r="T658" s="143"/>
      <c r="U658" s="143"/>
    </row>
    <row r="659" spans="1:21" x14ac:dyDescent="0.3">
      <c r="A659" s="141">
        <v>11</v>
      </c>
      <c r="B659" s="141">
        <v>4</v>
      </c>
      <c r="C659" s="146">
        <v>1104</v>
      </c>
      <c r="D659" s="141" t="s">
        <v>6</v>
      </c>
      <c r="E659" s="141">
        <v>2023</v>
      </c>
      <c r="F659" s="151"/>
      <c r="G659" s="157">
        <f t="shared" si="26"/>
        <v>0</v>
      </c>
      <c r="H659" s="143"/>
      <c r="I659" s="200">
        <v>0</v>
      </c>
      <c r="J659" s="200"/>
      <c r="K659" s="200"/>
      <c r="L659" s="200">
        <v>0</v>
      </c>
      <c r="M659" s="149"/>
      <c r="N659" s="149"/>
      <c r="O659" s="231">
        <f t="shared" si="27"/>
        <v>0</v>
      </c>
      <c r="P659" s="153"/>
      <c r="Q659" s="153"/>
      <c r="R659" s="153"/>
      <c r="S659" s="143"/>
      <c r="T659" s="143"/>
      <c r="U659" s="143"/>
    </row>
    <row r="660" spans="1:21" x14ac:dyDescent="0.3">
      <c r="A660" s="141">
        <v>3</v>
      </c>
      <c r="B660" s="141">
        <v>31</v>
      </c>
      <c r="C660" s="146">
        <v>331</v>
      </c>
      <c r="D660" s="141" t="s">
        <v>7</v>
      </c>
      <c r="E660" s="141">
        <v>2023</v>
      </c>
      <c r="F660" s="151"/>
      <c r="G660" s="157">
        <f t="shared" ref="G660:G669" si="28">I660+K660</f>
        <v>0</v>
      </c>
      <c r="H660" s="143"/>
      <c r="I660" s="200">
        <v>0</v>
      </c>
      <c r="J660" s="200"/>
      <c r="K660" s="200"/>
      <c r="L660" s="200">
        <v>0</v>
      </c>
      <c r="M660" s="149"/>
      <c r="N660" s="149"/>
      <c r="O660" s="231">
        <f t="shared" ref="O660:O669" si="29">L660+N660</f>
        <v>0</v>
      </c>
      <c r="P660" s="153"/>
      <c r="Q660" s="153"/>
      <c r="R660" s="153"/>
      <c r="S660" s="143"/>
      <c r="T660" s="143"/>
      <c r="U660" s="143"/>
    </row>
    <row r="661" spans="1:21" x14ac:dyDescent="0.3">
      <c r="A661" s="141">
        <v>4</v>
      </c>
      <c r="B661" s="141">
        <v>1</v>
      </c>
      <c r="C661" s="146">
        <v>401</v>
      </c>
      <c r="D661" s="141" t="s">
        <v>7</v>
      </c>
      <c r="E661" s="141">
        <v>2023</v>
      </c>
      <c r="F661" s="151"/>
      <c r="G661" s="157">
        <f t="shared" si="28"/>
        <v>1</v>
      </c>
      <c r="H661" s="143"/>
      <c r="I661" s="200">
        <v>1</v>
      </c>
      <c r="J661" s="200"/>
      <c r="K661" s="200"/>
      <c r="L661" s="200">
        <v>0</v>
      </c>
      <c r="M661" s="149"/>
      <c r="N661" s="149"/>
      <c r="O661" s="231">
        <f t="shared" si="29"/>
        <v>0</v>
      </c>
      <c r="P661" s="153"/>
      <c r="Q661" s="153"/>
      <c r="R661" s="153"/>
      <c r="S661" s="143"/>
      <c r="T661" s="143"/>
      <c r="U661" s="143"/>
    </row>
    <row r="662" spans="1:21" x14ac:dyDescent="0.3">
      <c r="A662" s="141">
        <v>4</v>
      </c>
      <c r="B662" s="141">
        <v>2</v>
      </c>
      <c r="C662" s="146">
        <v>402</v>
      </c>
      <c r="D662" s="141" t="s">
        <v>7</v>
      </c>
      <c r="E662" s="141">
        <v>2023</v>
      </c>
      <c r="F662" s="151"/>
      <c r="G662" s="157">
        <f t="shared" si="28"/>
        <v>0</v>
      </c>
      <c r="H662" s="143"/>
      <c r="I662" s="200">
        <v>0</v>
      </c>
      <c r="J662" s="200"/>
      <c r="K662" s="200"/>
      <c r="L662" s="200">
        <v>0</v>
      </c>
      <c r="M662" s="149"/>
      <c r="N662" s="149"/>
      <c r="O662" s="231">
        <f t="shared" si="29"/>
        <v>0</v>
      </c>
      <c r="P662" s="153"/>
      <c r="Q662" s="153"/>
      <c r="R662" s="153"/>
      <c r="S662" s="143"/>
      <c r="T662" s="143"/>
      <c r="U662" s="143"/>
    </row>
    <row r="663" spans="1:21" x14ac:dyDescent="0.3">
      <c r="A663" s="141">
        <v>4</v>
      </c>
      <c r="B663" s="141">
        <v>3</v>
      </c>
      <c r="C663" s="146">
        <v>403</v>
      </c>
      <c r="D663" s="141" t="s">
        <v>7</v>
      </c>
      <c r="E663" s="141">
        <v>2023</v>
      </c>
      <c r="F663" s="151"/>
      <c r="G663" s="157">
        <f t="shared" si="28"/>
        <v>3</v>
      </c>
      <c r="H663" s="143"/>
      <c r="I663" s="200">
        <v>3</v>
      </c>
      <c r="J663" s="200"/>
      <c r="K663" s="200"/>
      <c r="L663" s="200">
        <v>0</v>
      </c>
      <c r="M663" s="149"/>
      <c r="N663" s="149"/>
      <c r="O663" s="231">
        <f t="shared" si="29"/>
        <v>0</v>
      </c>
      <c r="P663" s="153"/>
      <c r="Q663" s="153"/>
      <c r="R663" s="153"/>
      <c r="S663" s="143"/>
      <c r="T663" s="143"/>
      <c r="U663" s="143"/>
    </row>
    <row r="664" spans="1:21" x14ac:dyDescent="0.3">
      <c r="A664" s="141">
        <v>4</v>
      </c>
      <c r="B664" s="141">
        <v>4</v>
      </c>
      <c r="C664" s="146">
        <v>404</v>
      </c>
      <c r="D664" s="141" t="s">
        <v>7</v>
      </c>
      <c r="E664" s="141">
        <v>2023</v>
      </c>
      <c r="F664" s="151"/>
      <c r="G664" s="157">
        <f t="shared" si="28"/>
        <v>2</v>
      </c>
      <c r="H664" s="143"/>
      <c r="I664" s="200">
        <v>2</v>
      </c>
      <c r="J664" s="200"/>
      <c r="K664" s="200"/>
      <c r="L664" s="200">
        <v>0</v>
      </c>
      <c r="M664" s="149"/>
      <c r="N664" s="149"/>
      <c r="O664" s="231">
        <f t="shared" si="29"/>
        <v>0</v>
      </c>
      <c r="P664" s="153"/>
      <c r="Q664" s="153"/>
      <c r="R664" s="153"/>
      <c r="S664" s="143"/>
      <c r="T664" s="143"/>
      <c r="U664" s="143"/>
    </row>
    <row r="665" spans="1:21" x14ac:dyDescent="0.3">
      <c r="A665" s="141">
        <v>4</v>
      </c>
      <c r="B665" s="141">
        <v>5</v>
      </c>
      <c r="C665" s="146">
        <v>405</v>
      </c>
      <c r="D665" s="141" t="s">
        <v>7</v>
      </c>
      <c r="E665" s="141">
        <v>2023</v>
      </c>
      <c r="F665" s="151"/>
      <c r="G665" s="157">
        <f t="shared" si="28"/>
        <v>2</v>
      </c>
      <c r="H665" s="143"/>
      <c r="I665" s="200">
        <v>2</v>
      </c>
      <c r="J665" s="200"/>
      <c r="K665" s="200"/>
      <c r="L665" s="200">
        <v>0</v>
      </c>
      <c r="M665" s="149"/>
      <c r="N665" s="149"/>
      <c r="O665" s="231">
        <f t="shared" si="29"/>
        <v>0</v>
      </c>
      <c r="P665" s="153"/>
      <c r="Q665" s="153"/>
      <c r="R665" s="153"/>
      <c r="S665" s="143"/>
      <c r="T665" s="143"/>
      <c r="U665" s="143"/>
    </row>
    <row r="666" spans="1:21" x14ac:dyDescent="0.3">
      <c r="A666" s="141">
        <v>4</v>
      </c>
      <c r="B666" s="141">
        <v>6</v>
      </c>
      <c r="C666" s="146">
        <v>406</v>
      </c>
      <c r="D666" s="141" t="s">
        <v>7</v>
      </c>
      <c r="E666" s="141">
        <v>2023</v>
      </c>
      <c r="F666" s="151"/>
      <c r="G666" s="157">
        <f t="shared" si="28"/>
        <v>2</v>
      </c>
      <c r="H666" s="143"/>
      <c r="I666" s="200">
        <v>2</v>
      </c>
      <c r="J666" s="200"/>
      <c r="K666" s="200"/>
      <c r="L666" s="200">
        <v>0</v>
      </c>
      <c r="M666" s="149"/>
      <c r="N666" s="149"/>
      <c r="O666" s="231">
        <f t="shared" si="29"/>
        <v>0</v>
      </c>
      <c r="P666" s="153"/>
      <c r="Q666" s="153"/>
      <c r="R666" s="153"/>
      <c r="S666" s="143"/>
      <c r="T666" s="143"/>
      <c r="U666" s="143"/>
    </row>
    <row r="667" spans="1:21" x14ac:dyDescent="0.3">
      <c r="A667" s="141">
        <v>4</v>
      </c>
      <c r="B667" s="141">
        <v>7</v>
      </c>
      <c r="C667" s="146">
        <v>407</v>
      </c>
      <c r="D667" s="141" t="s">
        <v>7</v>
      </c>
      <c r="E667" s="141">
        <v>2023</v>
      </c>
      <c r="F667" s="151"/>
      <c r="G667" s="157">
        <f t="shared" si="28"/>
        <v>1.66</v>
      </c>
      <c r="H667" s="143"/>
      <c r="I667" s="200">
        <v>1.66</v>
      </c>
      <c r="J667" s="200"/>
      <c r="K667" s="200"/>
      <c r="L667" s="200">
        <v>0</v>
      </c>
      <c r="M667" s="149"/>
      <c r="N667" s="149"/>
      <c r="O667" s="231">
        <f t="shared" si="29"/>
        <v>0</v>
      </c>
      <c r="P667" s="153"/>
      <c r="Q667" s="153"/>
      <c r="R667" s="153"/>
      <c r="S667" s="143"/>
      <c r="T667" s="143"/>
      <c r="U667" s="143"/>
    </row>
    <row r="668" spans="1:21" x14ac:dyDescent="0.3">
      <c r="A668" s="141">
        <v>4</v>
      </c>
      <c r="B668" s="141">
        <v>8</v>
      </c>
      <c r="C668" s="146">
        <v>408</v>
      </c>
      <c r="D668" s="141" t="s">
        <v>7</v>
      </c>
      <c r="E668" s="141">
        <v>2023</v>
      </c>
      <c r="F668" s="151"/>
      <c r="G668" s="157">
        <f t="shared" si="28"/>
        <v>1.34</v>
      </c>
      <c r="H668" s="143"/>
      <c r="I668" s="200">
        <v>1.34</v>
      </c>
      <c r="J668" s="200"/>
      <c r="K668" s="200"/>
      <c r="L668" s="200">
        <v>0</v>
      </c>
      <c r="M668" s="149"/>
      <c r="N668" s="149"/>
      <c r="O668" s="231">
        <f t="shared" si="29"/>
        <v>0</v>
      </c>
      <c r="P668" s="153"/>
      <c r="Q668" s="153"/>
      <c r="R668" s="153"/>
      <c r="S668" s="143"/>
      <c r="T668" s="143"/>
      <c r="U668" s="143"/>
    </row>
    <row r="669" spans="1:21" x14ac:dyDescent="0.3">
      <c r="A669" s="141">
        <v>4</v>
      </c>
      <c r="B669" s="141">
        <v>9</v>
      </c>
      <c r="C669" s="146">
        <v>409</v>
      </c>
      <c r="D669" s="141" t="s">
        <v>7</v>
      </c>
      <c r="E669" s="141">
        <v>2023</v>
      </c>
      <c r="F669" s="151"/>
      <c r="G669" s="157">
        <f t="shared" si="28"/>
        <v>1</v>
      </c>
      <c r="H669" s="143"/>
      <c r="I669" s="200">
        <v>1</v>
      </c>
      <c r="J669" s="200"/>
      <c r="K669" s="200"/>
      <c r="L669" s="200">
        <v>0</v>
      </c>
      <c r="M669" s="149"/>
      <c r="N669" s="149"/>
      <c r="O669" s="231">
        <f t="shared" si="29"/>
        <v>0</v>
      </c>
      <c r="P669" s="153"/>
      <c r="Q669" s="153"/>
      <c r="R669" s="153"/>
      <c r="S669" s="143"/>
      <c r="T669" s="143"/>
      <c r="U669" s="143"/>
    </row>
    <row r="670" spans="1:21" x14ac:dyDescent="0.3">
      <c r="A670" s="141">
        <v>4</v>
      </c>
      <c r="B670" s="141">
        <v>10</v>
      </c>
      <c r="C670" s="146">
        <v>410</v>
      </c>
      <c r="D670" s="141" t="s">
        <v>7</v>
      </c>
      <c r="E670" s="141">
        <v>2023</v>
      </c>
      <c r="F670" s="151"/>
      <c r="G670" s="157">
        <f t="shared" ref="G670:G723" si="30">I670+K670</f>
        <v>0.66</v>
      </c>
      <c r="H670" s="143"/>
      <c r="I670" s="200">
        <v>0.66</v>
      </c>
      <c r="J670" s="200"/>
      <c r="K670" s="200"/>
      <c r="L670" s="200">
        <v>0</v>
      </c>
      <c r="M670" s="149"/>
      <c r="N670" s="149"/>
      <c r="O670" s="231">
        <f t="shared" ref="O670:O723" si="31">L670+N670</f>
        <v>0</v>
      </c>
      <c r="P670" s="153"/>
      <c r="Q670" s="153"/>
      <c r="R670" s="153"/>
      <c r="S670" s="143"/>
      <c r="T670" s="143"/>
      <c r="U670" s="143"/>
    </row>
    <row r="671" spans="1:21" x14ac:dyDescent="0.3">
      <c r="A671" s="141">
        <v>4</v>
      </c>
      <c r="B671" s="141">
        <v>11</v>
      </c>
      <c r="C671" s="146">
        <v>411</v>
      </c>
      <c r="D671" s="141" t="s">
        <v>7</v>
      </c>
      <c r="E671" s="141">
        <v>2023</v>
      </c>
      <c r="F671" s="151"/>
      <c r="G671" s="157">
        <f t="shared" si="30"/>
        <v>0.34</v>
      </c>
      <c r="H671" s="143"/>
      <c r="I671" s="200">
        <v>0.34</v>
      </c>
      <c r="J671" s="200"/>
      <c r="K671" s="200"/>
      <c r="L671" s="200">
        <v>0</v>
      </c>
      <c r="M671" s="149"/>
      <c r="N671" s="149"/>
      <c r="O671" s="231">
        <f t="shared" si="31"/>
        <v>0</v>
      </c>
      <c r="P671" s="153"/>
      <c r="Q671" s="153"/>
      <c r="R671" s="153"/>
      <c r="S671" s="143"/>
      <c r="T671" s="143"/>
      <c r="U671" s="143"/>
    </row>
    <row r="672" spans="1:21" x14ac:dyDescent="0.3">
      <c r="A672" s="141">
        <v>4</v>
      </c>
      <c r="B672" s="141">
        <v>12</v>
      </c>
      <c r="C672" s="146">
        <v>412</v>
      </c>
      <c r="D672" s="141" t="s">
        <v>7</v>
      </c>
      <c r="E672" s="141">
        <v>2023</v>
      </c>
      <c r="F672" s="151"/>
      <c r="G672" s="157">
        <f t="shared" si="30"/>
        <v>0</v>
      </c>
      <c r="H672" s="143"/>
      <c r="I672" s="200">
        <v>0</v>
      </c>
      <c r="J672" s="200"/>
      <c r="K672" s="200"/>
      <c r="L672" s="200">
        <v>0</v>
      </c>
      <c r="M672" s="149"/>
      <c r="N672" s="149"/>
      <c r="O672" s="231">
        <f t="shared" si="31"/>
        <v>0</v>
      </c>
      <c r="P672" s="153"/>
      <c r="Q672" s="153"/>
      <c r="R672" s="153"/>
      <c r="S672" s="143"/>
      <c r="T672" s="143"/>
      <c r="U672" s="143"/>
    </row>
    <row r="673" spans="1:21" x14ac:dyDescent="0.3">
      <c r="A673" s="141">
        <v>4</v>
      </c>
      <c r="B673" s="141">
        <v>13</v>
      </c>
      <c r="C673" s="146">
        <v>413</v>
      </c>
      <c r="D673" s="141" t="s">
        <v>7</v>
      </c>
      <c r="E673" s="141">
        <v>2023</v>
      </c>
      <c r="F673" s="151"/>
      <c r="G673" s="157">
        <f t="shared" si="30"/>
        <v>2</v>
      </c>
      <c r="H673" s="143"/>
      <c r="I673" s="200">
        <v>2</v>
      </c>
      <c r="J673" s="200"/>
      <c r="K673" s="200"/>
      <c r="L673" s="200">
        <v>0</v>
      </c>
      <c r="M673" s="149"/>
      <c r="N673" s="149"/>
      <c r="O673" s="231">
        <f t="shared" si="31"/>
        <v>0</v>
      </c>
      <c r="P673" s="153"/>
      <c r="Q673" s="153"/>
      <c r="R673" s="153"/>
      <c r="S673" s="143"/>
      <c r="T673" s="143"/>
      <c r="U673" s="143"/>
    </row>
    <row r="674" spans="1:21" x14ac:dyDescent="0.3">
      <c r="A674" s="141">
        <v>4</v>
      </c>
      <c r="B674" s="141">
        <v>14</v>
      </c>
      <c r="C674" s="146">
        <v>414</v>
      </c>
      <c r="D674" s="141" t="s">
        <v>7</v>
      </c>
      <c r="E674" s="141">
        <v>2023</v>
      </c>
      <c r="F674" s="151"/>
      <c r="G674" s="157">
        <f t="shared" si="30"/>
        <v>0</v>
      </c>
      <c r="H674" s="143"/>
      <c r="I674" s="200">
        <v>0</v>
      </c>
      <c r="J674" s="200"/>
      <c r="K674" s="200"/>
      <c r="L674" s="200">
        <v>0</v>
      </c>
      <c r="M674" s="149"/>
      <c r="N674" s="149"/>
      <c r="O674" s="231">
        <f t="shared" si="31"/>
        <v>0</v>
      </c>
      <c r="P674" s="153"/>
      <c r="Q674" s="153"/>
      <c r="R674" s="153"/>
      <c r="S674" s="143"/>
      <c r="T674" s="143"/>
      <c r="U674" s="143"/>
    </row>
    <row r="675" spans="1:21" x14ac:dyDescent="0.3">
      <c r="A675" s="141">
        <v>4</v>
      </c>
      <c r="B675" s="141">
        <v>15</v>
      </c>
      <c r="C675" s="146">
        <v>415</v>
      </c>
      <c r="D675" s="141" t="s">
        <v>7</v>
      </c>
      <c r="E675" s="141">
        <v>2023</v>
      </c>
      <c r="F675" s="151"/>
      <c r="G675" s="157">
        <f t="shared" si="30"/>
        <v>0</v>
      </c>
      <c r="H675" s="143"/>
      <c r="I675" s="200">
        <v>0</v>
      </c>
      <c r="J675" s="200"/>
      <c r="K675" s="200"/>
      <c r="L675" s="200">
        <v>0</v>
      </c>
      <c r="M675" s="149"/>
      <c r="N675" s="149"/>
      <c r="O675" s="231">
        <f t="shared" si="31"/>
        <v>0</v>
      </c>
      <c r="P675" s="153"/>
      <c r="Q675" s="153"/>
      <c r="R675" s="153"/>
      <c r="S675" s="143"/>
      <c r="T675" s="143"/>
      <c r="U675" s="143"/>
    </row>
    <row r="676" spans="1:21" x14ac:dyDescent="0.3">
      <c r="A676" s="141">
        <v>4</v>
      </c>
      <c r="B676" s="141">
        <v>16</v>
      </c>
      <c r="C676" s="146">
        <v>416</v>
      </c>
      <c r="D676" s="141" t="s">
        <v>7</v>
      </c>
      <c r="E676" s="141">
        <v>2023</v>
      </c>
      <c r="F676" s="151"/>
      <c r="G676" s="157">
        <f t="shared" si="30"/>
        <v>0</v>
      </c>
      <c r="H676" s="143"/>
      <c r="I676" s="200">
        <v>0</v>
      </c>
      <c r="J676" s="200"/>
      <c r="K676" s="200"/>
      <c r="L676" s="200">
        <v>0</v>
      </c>
      <c r="M676" s="149"/>
      <c r="N676" s="149"/>
      <c r="O676" s="231">
        <f t="shared" si="31"/>
        <v>0</v>
      </c>
      <c r="P676" s="153"/>
      <c r="Q676" s="153"/>
      <c r="R676" s="153"/>
      <c r="S676" s="143"/>
      <c r="T676" s="143"/>
      <c r="U676" s="143"/>
    </row>
    <row r="677" spans="1:21" x14ac:dyDescent="0.3">
      <c r="A677" s="141">
        <v>4</v>
      </c>
      <c r="B677" s="141">
        <v>17</v>
      </c>
      <c r="C677" s="146">
        <v>417</v>
      </c>
      <c r="D677" s="141" t="s">
        <v>7</v>
      </c>
      <c r="E677" s="141">
        <v>2023</v>
      </c>
      <c r="F677" s="151"/>
      <c r="G677" s="157">
        <f t="shared" si="30"/>
        <v>1</v>
      </c>
      <c r="H677" s="143"/>
      <c r="I677" s="200">
        <v>1</v>
      </c>
      <c r="J677" s="200"/>
      <c r="K677" s="200"/>
      <c r="L677" s="200">
        <v>0</v>
      </c>
      <c r="M677" s="149"/>
      <c r="N677" s="149"/>
      <c r="O677" s="231">
        <f t="shared" si="31"/>
        <v>0</v>
      </c>
      <c r="P677" s="153"/>
      <c r="Q677" s="153"/>
      <c r="R677" s="153"/>
      <c r="S677" s="143"/>
      <c r="T677" s="143"/>
      <c r="U677" s="143"/>
    </row>
    <row r="678" spans="1:21" x14ac:dyDescent="0.3">
      <c r="A678" s="141">
        <v>4</v>
      </c>
      <c r="B678" s="141">
        <v>18</v>
      </c>
      <c r="C678" s="146">
        <v>418</v>
      </c>
      <c r="D678" s="141" t="s">
        <v>7</v>
      </c>
      <c r="E678" s="141">
        <v>2023</v>
      </c>
      <c r="F678" s="151"/>
      <c r="G678" s="157">
        <f t="shared" si="30"/>
        <v>1</v>
      </c>
      <c r="H678" s="143"/>
      <c r="I678" s="200">
        <v>1</v>
      </c>
      <c r="J678" s="200"/>
      <c r="K678" s="200"/>
      <c r="L678" s="200">
        <v>0</v>
      </c>
      <c r="M678" s="149"/>
      <c r="N678" s="149"/>
      <c r="O678" s="231">
        <f t="shared" si="31"/>
        <v>0</v>
      </c>
      <c r="P678" s="153"/>
      <c r="Q678" s="153"/>
      <c r="R678" s="153"/>
      <c r="S678" s="143"/>
      <c r="T678" s="143"/>
      <c r="U678" s="143"/>
    </row>
    <row r="679" spans="1:21" x14ac:dyDescent="0.3">
      <c r="A679" s="141">
        <v>4</v>
      </c>
      <c r="B679" s="141">
        <v>19</v>
      </c>
      <c r="C679" s="146">
        <v>419</v>
      </c>
      <c r="D679" s="141" t="s">
        <v>7</v>
      </c>
      <c r="E679" s="141">
        <v>2023</v>
      </c>
      <c r="F679" s="151"/>
      <c r="G679" s="157">
        <f t="shared" si="30"/>
        <v>0</v>
      </c>
      <c r="H679" s="143"/>
      <c r="I679" s="200">
        <v>0</v>
      </c>
      <c r="J679" s="200"/>
      <c r="K679" s="200"/>
      <c r="L679" s="200">
        <v>0</v>
      </c>
      <c r="M679" s="149"/>
      <c r="N679" s="149"/>
      <c r="O679" s="231">
        <f t="shared" si="31"/>
        <v>0</v>
      </c>
      <c r="P679" s="153"/>
      <c r="Q679" s="153"/>
      <c r="R679" s="153"/>
      <c r="S679" s="143"/>
      <c r="T679" s="143"/>
      <c r="U679" s="143"/>
    </row>
    <row r="680" spans="1:21" x14ac:dyDescent="0.3">
      <c r="A680" s="141">
        <v>4</v>
      </c>
      <c r="B680" s="141">
        <v>20</v>
      </c>
      <c r="C680" s="146">
        <v>420</v>
      </c>
      <c r="D680" s="141" t="s">
        <v>7</v>
      </c>
      <c r="E680" s="141">
        <v>2023</v>
      </c>
      <c r="F680" s="151"/>
      <c r="G680" s="157">
        <f t="shared" si="30"/>
        <v>1</v>
      </c>
      <c r="H680" s="143"/>
      <c r="I680" s="200">
        <v>1</v>
      </c>
      <c r="J680" s="200"/>
      <c r="K680" s="200"/>
      <c r="L680" s="200">
        <v>0</v>
      </c>
      <c r="M680" s="149"/>
      <c r="N680" s="149"/>
      <c r="O680" s="231">
        <f t="shared" si="31"/>
        <v>0</v>
      </c>
      <c r="P680" s="153"/>
      <c r="Q680" s="153"/>
      <c r="R680" s="153"/>
      <c r="S680" s="143"/>
      <c r="T680" s="143"/>
      <c r="U680" s="143"/>
    </row>
    <row r="681" spans="1:21" x14ac:dyDescent="0.3">
      <c r="A681" s="141">
        <v>4</v>
      </c>
      <c r="B681" s="141">
        <v>21</v>
      </c>
      <c r="C681" s="146">
        <v>421</v>
      </c>
      <c r="D681" s="141" t="s">
        <v>7</v>
      </c>
      <c r="E681" s="141">
        <v>2023</v>
      </c>
      <c r="F681" s="151"/>
      <c r="G681" s="157">
        <f t="shared" si="30"/>
        <v>0</v>
      </c>
      <c r="H681" s="143"/>
      <c r="I681" s="200">
        <v>0</v>
      </c>
      <c r="J681" s="200"/>
      <c r="K681" s="200"/>
      <c r="L681" s="200">
        <v>0</v>
      </c>
      <c r="M681" s="149"/>
      <c r="N681" s="149"/>
      <c r="O681" s="231">
        <f t="shared" si="31"/>
        <v>0</v>
      </c>
      <c r="P681" s="153"/>
      <c r="Q681" s="153"/>
      <c r="R681" s="153"/>
      <c r="S681" s="143"/>
      <c r="T681" s="143"/>
      <c r="U681" s="143"/>
    </row>
    <row r="682" spans="1:21" x14ac:dyDescent="0.3">
      <c r="A682" s="141">
        <v>4</v>
      </c>
      <c r="B682" s="141">
        <v>22</v>
      </c>
      <c r="C682" s="146">
        <v>422</v>
      </c>
      <c r="D682" s="141" t="s">
        <v>7</v>
      </c>
      <c r="E682" s="141">
        <v>2023</v>
      </c>
      <c r="F682" s="151"/>
      <c r="G682" s="157">
        <f t="shared" si="30"/>
        <v>1</v>
      </c>
      <c r="H682" s="143"/>
      <c r="I682" s="200">
        <v>1</v>
      </c>
      <c r="J682" s="200"/>
      <c r="K682" s="200"/>
      <c r="L682" s="200">
        <v>0</v>
      </c>
      <c r="M682" s="149"/>
      <c r="N682" s="149"/>
      <c r="O682" s="231">
        <f t="shared" si="31"/>
        <v>0</v>
      </c>
      <c r="P682" s="153"/>
      <c r="Q682" s="153"/>
      <c r="R682" s="153"/>
      <c r="S682" s="143"/>
      <c r="T682" s="143"/>
      <c r="U682" s="143"/>
    </row>
    <row r="683" spans="1:21" x14ac:dyDescent="0.3">
      <c r="A683" s="141">
        <v>4</v>
      </c>
      <c r="B683" s="141">
        <v>23</v>
      </c>
      <c r="C683" s="146">
        <v>423</v>
      </c>
      <c r="D683" s="141" t="s">
        <v>7</v>
      </c>
      <c r="E683" s="141">
        <v>2023</v>
      </c>
      <c r="F683" s="151"/>
      <c r="G683" s="157">
        <f t="shared" si="30"/>
        <v>1</v>
      </c>
      <c r="H683" s="143"/>
      <c r="I683" s="200">
        <v>1</v>
      </c>
      <c r="J683" s="200"/>
      <c r="K683" s="200"/>
      <c r="L683" s="200">
        <v>0</v>
      </c>
      <c r="M683" s="149"/>
      <c r="N683" s="149"/>
      <c r="O683" s="231">
        <f t="shared" si="31"/>
        <v>0</v>
      </c>
      <c r="P683" s="153"/>
      <c r="Q683" s="153"/>
      <c r="R683" s="153"/>
      <c r="S683" s="143"/>
      <c r="T683" s="143"/>
      <c r="U683" s="143"/>
    </row>
    <row r="684" spans="1:21" x14ac:dyDescent="0.3">
      <c r="A684" s="141">
        <v>4</v>
      </c>
      <c r="B684" s="141">
        <v>24</v>
      </c>
      <c r="C684" s="146">
        <v>424</v>
      </c>
      <c r="D684" s="141" t="s">
        <v>7</v>
      </c>
      <c r="E684" s="141">
        <v>2023</v>
      </c>
      <c r="F684" s="151"/>
      <c r="G684" s="157">
        <f t="shared" si="30"/>
        <v>2</v>
      </c>
      <c r="H684" s="143"/>
      <c r="I684" s="200">
        <v>2</v>
      </c>
      <c r="J684" s="200"/>
      <c r="K684" s="200"/>
      <c r="L684" s="200">
        <v>1</v>
      </c>
      <c r="M684" s="149"/>
      <c r="N684" s="149"/>
      <c r="O684" s="231">
        <f t="shared" si="31"/>
        <v>1</v>
      </c>
      <c r="P684" s="153"/>
      <c r="Q684" s="153"/>
      <c r="R684" s="153"/>
      <c r="S684" s="143"/>
      <c r="T684" s="143"/>
      <c r="U684" s="143"/>
    </row>
    <row r="685" spans="1:21" x14ac:dyDescent="0.3">
      <c r="A685" s="141">
        <v>4</v>
      </c>
      <c r="B685" s="141">
        <v>25</v>
      </c>
      <c r="C685" s="146">
        <v>425</v>
      </c>
      <c r="D685" s="141" t="s">
        <v>7</v>
      </c>
      <c r="E685" s="141">
        <v>2023</v>
      </c>
      <c r="F685" s="151"/>
      <c r="G685" s="157">
        <f t="shared" si="30"/>
        <v>0</v>
      </c>
      <c r="H685" s="143"/>
      <c r="I685" s="200">
        <v>0</v>
      </c>
      <c r="J685" s="200"/>
      <c r="K685" s="200"/>
      <c r="L685" s="200">
        <v>0</v>
      </c>
      <c r="M685" s="149"/>
      <c r="N685" s="149"/>
      <c r="O685" s="231">
        <f t="shared" si="31"/>
        <v>0</v>
      </c>
      <c r="P685" s="153"/>
      <c r="Q685" s="153"/>
      <c r="R685" s="153"/>
      <c r="S685" s="143"/>
      <c r="T685" s="143"/>
      <c r="U685" s="143"/>
    </row>
    <row r="686" spans="1:21" x14ac:dyDescent="0.3">
      <c r="A686" s="141">
        <v>4</v>
      </c>
      <c r="B686" s="141">
        <v>26</v>
      </c>
      <c r="C686" s="146">
        <v>426</v>
      </c>
      <c r="D686" s="141" t="s">
        <v>7</v>
      </c>
      <c r="E686" s="141">
        <v>2023</v>
      </c>
      <c r="F686" s="151"/>
      <c r="G686" s="157">
        <f t="shared" si="30"/>
        <v>3</v>
      </c>
      <c r="H686" s="143"/>
      <c r="I686" s="200">
        <v>3</v>
      </c>
      <c r="J686" s="200"/>
      <c r="K686" s="200"/>
      <c r="L686" s="200">
        <v>0</v>
      </c>
      <c r="M686" s="149"/>
      <c r="N686" s="149"/>
      <c r="O686" s="231">
        <f t="shared" si="31"/>
        <v>0</v>
      </c>
      <c r="P686" s="153"/>
      <c r="Q686" s="153"/>
      <c r="R686" s="153"/>
      <c r="S686" s="143"/>
      <c r="T686" s="143"/>
      <c r="U686" s="143"/>
    </row>
    <row r="687" spans="1:21" x14ac:dyDescent="0.3">
      <c r="A687" s="141">
        <v>4</v>
      </c>
      <c r="B687" s="141">
        <v>27</v>
      </c>
      <c r="C687" s="146">
        <v>427</v>
      </c>
      <c r="D687" s="141" t="s">
        <v>7</v>
      </c>
      <c r="E687" s="141">
        <v>2023</v>
      </c>
      <c r="F687" s="151"/>
      <c r="G687" s="157">
        <f t="shared" si="30"/>
        <v>3</v>
      </c>
      <c r="H687" s="143"/>
      <c r="I687" s="200">
        <v>3</v>
      </c>
      <c r="J687" s="200"/>
      <c r="K687" s="200"/>
      <c r="L687" s="200">
        <v>0</v>
      </c>
      <c r="M687" s="149"/>
      <c r="N687" s="149"/>
      <c r="O687" s="231">
        <f t="shared" si="31"/>
        <v>0</v>
      </c>
      <c r="P687" s="153"/>
      <c r="Q687" s="153"/>
      <c r="R687" s="153"/>
      <c r="S687" s="143"/>
      <c r="T687" s="143"/>
      <c r="U687" s="143"/>
    </row>
    <row r="688" spans="1:21" x14ac:dyDescent="0.3">
      <c r="A688" s="141">
        <v>4</v>
      </c>
      <c r="B688" s="141">
        <v>28</v>
      </c>
      <c r="C688" s="146">
        <v>428</v>
      </c>
      <c r="D688" s="141" t="s">
        <v>7</v>
      </c>
      <c r="E688" s="141">
        <v>2023</v>
      </c>
      <c r="F688" s="151"/>
      <c r="G688" s="157">
        <f t="shared" si="30"/>
        <v>4</v>
      </c>
      <c r="H688" s="143"/>
      <c r="I688" s="200">
        <v>4</v>
      </c>
      <c r="J688" s="200"/>
      <c r="K688" s="200"/>
      <c r="L688" s="200">
        <v>0</v>
      </c>
      <c r="M688" s="149"/>
      <c r="N688" s="149"/>
      <c r="O688" s="231">
        <f t="shared" si="31"/>
        <v>0</v>
      </c>
      <c r="P688" s="153"/>
      <c r="Q688" s="153"/>
      <c r="R688" s="153"/>
      <c r="S688" s="143"/>
      <c r="T688" s="143"/>
      <c r="U688" s="143"/>
    </row>
    <row r="689" spans="1:21" x14ac:dyDescent="0.3">
      <c r="A689" s="141">
        <v>4</v>
      </c>
      <c r="B689" s="141">
        <v>29</v>
      </c>
      <c r="C689" s="146">
        <v>429</v>
      </c>
      <c r="D689" s="141" t="s">
        <v>7</v>
      </c>
      <c r="E689" s="141">
        <v>2023</v>
      </c>
      <c r="F689" s="151"/>
      <c r="G689" s="157">
        <f t="shared" si="30"/>
        <v>0</v>
      </c>
      <c r="H689" s="143"/>
      <c r="I689" s="200">
        <v>0</v>
      </c>
      <c r="J689" s="200"/>
      <c r="K689" s="200"/>
      <c r="L689" s="200">
        <v>0</v>
      </c>
      <c r="M689" s="149"/>
      <c r="N689" s="149"/>
      <c r="O689" s="231">
        <f t="shared" si="31"/>
        <v>0</v>
      </c>
      <c r="P689" s="153"/>
      <c r="Q689" s="153"/>
      <c r="R689" s="153"/>
      <c r="S689" s="143"/>
      <c r="T689" s="143"/>
      <c r="U689" s="143"/>
    </row>
    <row r="690" spans="1:21" x14ac:dyDescent="0.3">
      <c r="A690" s="141">
        <v>4</v>
      </c>
      <c r="B690" s="141">
        <v>30</v>
      </c>
      <c r="C690" s="146">
        <v>430</v>
      </c>
      <c r="D690" s="141" t="s">
        <v>7</v>
      </c>
      <c r="E690" s="141">
        <v>2023</v>
      </c>
      <c r="F690" s="151"/>
      <c r="G690" s="157">
        <f t="shared" si="30"/>
        <v>2</v>
      </c>
      <c r="H690" s="143"/>
      <c r="I690" s="200">
        <v>2</v>
      </c>
      <c r="J690" s="200"/>
      <c r="K690" s="200"/>
      <c r="L690" s="200">
        <v>0</v>
      </c>
      <c r="M690" s="149"/>
      <c r="N690" s="149"/>
      <c r="O690" s="231">
        <f t="shared" si="31"/>
        <v>0</v>
      </c>
      <c r="P690" s="153"/>
      <c r="Q690" s="153"/>
      <c r="R690" s="153"/>
      <c r="S690" s="143"/>
      <c r="T690" s="143"/>
      <c r="U690" s="143"/>
    </row>
    <row r="691" spans="1:21" x14ac:dyDescent="0.3">
      <c r="A691" s="141">
        <v>5</v>
      </c>
      <c r="B691" s="141">
        <v>1</v>
      </c>
      <c r="C691" s="146">
        <v>501</v>
      </c>
      <c r="D691" s="141" t="s">
        <v>7</v>
      </c>
      <c r="E691" s="141">
        <v>2023</v>
      </c>
      <c r="F691" s="151"/>
      <c r="G691" s="157">
        <f t="shared" si="30"/>
        <v>2</v>
      </c>
      <c r="H691" s="143"/>
      <c r="I691" s="200">
        <v>2</v>
      </c>
      <c r="J691" s="200"/>
      <c r="K691" s="200"/>
      <c r="L691" s="200">
        <v>0</v>
      </c>
      <c r="M691" s="149"/>
      <c r="N691" s="149"/>
      <c r="O691" s="231">
        <f t="shared" si="31"/>
        <v>0</v>
      </c>
      <c r="P691" s="153"/>
      <c r="Q691" s="153"/>
      <c r="R691" s="153"/>
      <c r="S691" s="143"/>
      <c r="T691" s="143"/>
      <c r="U691" s="143"/>
    </row>
    <row r="692" spans="1:21" x14ac:dyDescent="0.3">
      <c r="A692" s="141">
        <v>5</v>
      </c>
      <c r="B692" s="141">
        <v>2</v>
      </c>
      <c r="C692" s="146">
        <v>502</v>
      </c>
      <c r="D692" s="141" t="s">
        <v>7</v>
      </c>
      <c r="E692" s="141">
        <v>2023</v>
      </c>
      <c r="F692" s="151"/>
      <c r="G692" s="157">
        <f t="shared" si="30"/>
        <v>3</v>
      </c>
      <c r="H692" s="143"/>
      <c r="I692" s="200">
        <v>3</v>
      </c>
      <c r="J692" s="200"/>
      <c r="K692" s="200"/>
      <c r="L692" s="200">
        <v>0</v>
      </c>
      <c r="M692" s="149"/>
      <c r="N692" s="149"/>
      <c r="O692" s="231">
        <f t="shared" si="31"/>
        <v>0</v>
      </c>
      <c r="P692" s="153"/>
      <c r="Q692" s="153"/>
      <c r="R692" s="153"/>
      <c r="S692" s="143"/>
      <c r="T692" s="143"/>
      <c r="U692" s="143"/>
    </row>
    <row r="693" spans="1:21" x14ac:dyDescent="0.3">
      <c r="A693" s="141">
        <v>5</v>
      </c>
      <c r="B693" s="141">
        <v>3</v>
      </c>
      <c r="C693" s="146">
        <v>503</v>
      </c>
      <c r="D693" s="141" t="s">
        <v>7</v>
      </c>
      <c r="E693" s="141">
        <v>2023</v>
      </c>
      <c r="F693" s="151"/>
      <c r="G693" s="157">
        <f t="shared" si="30"/>
        <v>1</v>
      </c>
      <c r="H693" s="143"/>
      <c r="I693" s="200">
        <v>1</v>
      </c>
      <c r="J693" s="200"/>
      <c r="K693" s="200"/>
      <c r="L693" s="200">
        <v>0</v>
      </c>
      <c r="M693" s="149"/>
      <c r="N693" s="149"/>
      <c r="O693" s="231">
        <f t="shared" si="31"/>
        <v>0</v>
      </c>
      <c r="P693" s="153"/>
      <c r="Q693" s="153"/>
      <c r="R693" s="153"/>
      <c r="S693" s="143"/>
      <c r="T693" s="143"/>
      <c r="U693" s="143"/>
    </row>
    <row r="694" spans="1:21" x14ac:dyDescent="0.3">
      <c r="A694" s="141">
        <v>5</v>
      </c>
      <c r="B694" s="141">
        <v>4</v>
      </c>
      <c r="C694" s="146">
        <v>504</v>
      </c>
      <c r="D694" s="141" t="s">
        <v>7</v>
      </c>
      <c r="E694" s="141">
        <v>2023</v>
      </c>
      <c r="F694" s="151"/>
      <c r="G694" s="157">
        <f t="shared" si="30"/>
        <v>6</v>
      </c>
      <c r="H694" s="143"/>
      <c r="I694" s="200">
        <v>6</v>
      </c>
      <c r="J694" s="200"/>
      <c r="K694" s="200"/>
      <c r="L694" s="200">
        <v>0</v>
      </c>
      <c r="M694" s="149"/>
      <c r="N694" s="149"/>
      <c r="O694" s="231">
        <f t="shared" si="31"/>
        <v>0</v>
      </c>
      <c r="P694" s="153"/>
      <c r="Q694" s="153"/>
      <c r="R694" s="153"/>
      <c r="S694" s="143"/>
      <c r="T694" s="143"/>
      <c r="U694" s="143"/>
    </row>
    <row r="695" spans="1:21" x14ac:dyDescent="0.3">
      <c r="A695" s="141">
        <v>5</v>
      </c>
      <c r="B695" s="141">
        <v>5</v>
      </c>
      <c r="C695" s="146">
        <v>505</v>
      </c>
      <c r="D695" s="141" t="s">
        <v>7</v>
      </c>
      <c r="E695" s="141">
        <v>2023</v>
      </c>
      <c r="F695" s="151"/>
      <c r="G695" s="157">
        <f t="shared" si="30"/>
        <v>7</v>
      </c>
      <c r="H695" s="143"/>
      <c r="I695" s="200">
        <v>7</v>
      </c>
      <c r="J695" s="200"/>
      <c r="K695" s="200"/>
      <c r="L695" s="200">
        <v>0</v>
      </c>
      <c r="M695" s="149"/>
      <c r="N695" s="149"/>
      <c r="O695" s="231">
        <f t="shared" si="31"/>
        <v>0</v>
      </c>
      <c r="P695" s="153"/>
      <c r="Q695" s="153"/>
      <c r="R695" s="153"/>
      <c r="S695" s="143"/>
      <c r="T695" s="143"/>
      <c r="U695" s="143"/>
    </row>
    <row r="696" spans="1:21" x14ac:dyDescent="0.3">
      <c r="A696" s="141">
        <v>5</v>
      </c>
      <c r="B696" s="141">
        <v>6</v>
      </c>
      <c r="C696" s="146">
        <v>506</v>
      </c>
      <c r="D696" s="141" t="s">
        <v>7</v>
      </c>
      <c r="E696" s="141">
        <v>2023</v>
      </c>
      <c r="F696" s="151"/>
      <c r="G696" s="157">
        <f t="shared" si="30"/>
        <v>2</v>
      </c>
      <c r="H696" s="143"/>
      <c r="I696" s="200">
        <v>2</v>
      </c>
      <c r="J696" s="200"/>
      <c r="K696" s="200"/>
      <c r="L696" s="200">
        <v>0</v>
      </c>
      <c r="M696" s="149"/>
      <c r="N696" s="149"/>
      <c r="O696" s="231">
        <f t="shared" si="31"/>
        <v>0</v>
      </c>
      <c r="P696" s="153"/>
      <c r="Q696" s="153"/>
      <c r="R696" s="153"/>
      <c r="S696" s="143"/>
      <c r="T696" s="143"/>
      <c r="U696" s="143"/>
    </row>
    <row r="697" spans="1:21" x14ac:dyDescent="0.3">
      <c r="A697" s="141">
        <v>5</v>
      </c>
      <c r="B697" s="141">
        <v>7</v>
      </c>
      <c r="C697" s="146">
        <v>507</v>
      </c>
      <c r="D697" s="141" t="s">
        <v>7</v>
      </c>
      <c r="E697" s="141">
        <v>2023</v>
      </c>
      <c r="F697" s="151"/>
      <c r="G697" s="157">
        <f t="shared" si="30"/>
        <v>3</v>
      </c>
      <c r="H697" s="143"/>
      <c r="I697" s="200">
        <v>3</v>
      </c>
      <c r="J697" s="200"/>
      <c r="K697" s="200"/>
      <c r="L697" s="200">
        <v>0</v>
      </c>
      <c r="M697" s="149"/>
      <c r="N697" s="149"/>
      <c r="O697" s="231">
        <f t="shared" si="31"/>
        <v>0</v>
      </c>
      <c r="P697" s="153"/>
      <c r="Q697" s="153"/>
      <c r="R697" s="153"/>
      <c r="S697" s="143"/>
      <c r="T697" s="143"/>
      <c r="U697" s="143"/>
    </row>
    <row r="698" spans="1:21" x14ac:dyDescent="0.3">
      <c r="A698" s="141">
        <v>5</v>
      </c>
      <c r="B698" s="141">
        <v>8</v>
      </c>
      <c r="C698" s="146">
        <v>508</v>
      </c>
      <c r="D698" s="141" t="s">
        <v>7</v>
      </c>
      <c r="E698" s="141">
        <v>2023</v>
      </c>
      <c r="F698" s="151"/>
      <c r="G698" s="157">
        <f t="shared" si="30"/>
        <v>6</v>
      </c>
      <c r="H698" s="143"/>
      <c r="I698" s="200">
        <v>6</v>
      </c>
      <c r="J698" s="200"/>
      <c r="K698" s="200"/>
      <c r="L698" s="200">
        <v>0</v>
      </c>
      <c r="M698" s="149"/>
      <c r="N698" s="149"/>
      <c r="O698" s="231">
        <f t="shared" si="31"/>
        <v>0</v>
      </c>
      <c r="P698" s="153"/>
      <c r="Q698" s="153"/>
      <c r="R698" s="153"/>
      <c r="S698" s="143"/>
      <c r="T698" s="143"/>
      <c r="U698" s="143"/>
    </row>
    <row r="699" spans="1:21" x14ac:dyDescent="0.3">
      <c r="A699" s="141">
        <v>5</v>
      </c>
      <c r="B699" s="141">
        <v>9</v>
      </c>
      <c r="C699" s="146">
        <v>509</v>
      </c>
      <c r="D699" s="141" t="s">
        <v>7</v>
      </c>
      <c r="E699" s="141">
        <v>2023</v>
      </c>
      <c r="F699" s="151"/>
      <c r="G699" s="157">
        <f t="shared" si="30"/>
        <v>8</v>
      </c>
      <c r="H699" s="143"/>
      <c r="I699" s="200">
        <v>8</v>
      </c>
      <c r="J699" s="200"/>
      <c r="K699" s="200"/>
      <c r="L699" s="200">
        <v>0</v>
      </c>
      <c r="M699" s="149"/>
      <c r="N699" s="149"/>
      <c r="O699" s="231">
        <f t="shared" si="31"/>
        <v>0</v>
      </c>
      <c r="P699" s="153"/>
      <c r="Q699" s="153"/>
      <c r="R699" s="153"/>
      <c r="S699" s="143"/>
      <c r="T699" s="143"/>
      <c r="U699" s="143"/>
    </row>
    <row r="700" spans="1:21" x14ac:dyDescent="0.3">
      <c r="A700" s="141">
        <v>5</v>
      </c>
      <c r="B700" s="141">
        <v>10</v>
      </c>
      <c r="C700" s="146">
        <v>510</v>
      </c>
      <c r="D700" s="141" t="s">
        <v>7</v>
      </c>
      <c r="E700" s="141">
        <v>2023</v>
      </c>
      <c r="F700" s="151"/>
      <c r="G700" s="157">
        <f t="shared" si="30"/>
        <v>7</v>
      </c>
      <c r="H700" s="143"/>
      <c r="I700" s="200">
        <v>7</v>
      </c>
      <c r="J700" s="200"/>
      <c r="K700" s="200"/>
      <c r="L700" s="200">
        <v>0</v>
      </c>
      <c r="M700" s="149"/>
      <c r="N700" s="149"/>
      <c r="O700" s="231">
        <f t="shared" si="31"/>
        <v>0</v>
      </c>
      <c r="P700" s="153"/>
      <c r="Q700" s="153"/>
      <c r="R700" s="153"/>
      <c r="S700" s="143"/>
      <c r="T700" s="143"/>
      <c r="U700" s="143"/>
    </row>
    <row r="701" spans="1:21" x14ac:dyDescent="0.3">
      <c r="A701" s="141">
        <v>5</v>
      </c>
      <c r="B701" s="141">
        <v>11</v>
      </c>
      <c r="C701" s="146">
        <v>511</v>
      </c>
      <c r="D701" s="141" t="s">
        <v>7</v>
      </c>
      <c r="E701" s="141">
        <v>2023</v>
      </c>
      <c r="F701" s="151"/>
      <c r="G701" s="157">
        <f t="shared" si="30"/>
        <v>15</v>
      </c>
      <c r="H701" s="143"/>
      <c r="I701" s="200">
        <v>15</v>
      </c>
      <c r="J701" s="200"/>
      <c r="K701" s="200"/>
      <c r="L701" s="200">
        <v>0</v>
      </c>
      <c r="M701" s="149"/>
      <c r="N701" s="149"/>
      <c r="O701" s="231">
        <f t="shared" si="31"/>
        <v>0</v>
      </c>
      <c r="P701" s="153"/>
      <c r="Q701" s="153"/>
      <c r="R701" s="153"/>
      <c r="S701" s="143"/>
      <c r="T701" s="143"/>
      <c r="U701" s="143"/>
    </row>
    <row r="702" spans="1:21" x14ac:dyDescent="0.3">
      <c r="A702" s="141">
        <v>5</v>
      </c>
      <c r="B702" s="141">
        <v>12</v>
      </c>
      <c r="C702" s="146">
        <v>512</v>
      </c>
      <c r="D702" s="141" t="s">
        <v>7</v>
      </c>
      <c r="E702" s="141">
        <v>2023</v>
      </c>
      <c r="F702" s="151"/>
      <c r="G702" s="157">
        <f t="shared" si="30"/>
        <v>7</v>
      </c>
      <c r="H702" s="143"/>
      <c r="I702" s="200">
        <v>7</v>
      </c>
      <c r="J702" s="200"/>
      <c r="K702" s="200"/>
      <c r="L702" s="200">
        <v>0</v>
      </c>
      <c r="M702" s="149"/>
      <c r="N702" s="149"/>
      <c r="O702" s="231">
        <f t="shared" si="31"/>
        <v>0</v>
      </c>
      <c r="P702" s="153"/>
      <c r="Q702" s="153"/>
      <c r="R702" s="153"/>
      <c r="S702" s="143"/>
      <c r="T702" s="143"/>
      <c r="U702" s="143"/>
    </row>
    <row r="703" spans="1:21" x14ac:dyDescent="0.3">
      <c r="A703" s="141">
        <v>5</v>
      </c>
      <c r="B703" s="141">
        <v>13</v>
      </c>
      <c r="C703" s="146">
        <v>513</v>
      </c>
      <c r="D703" s="141" t="s">
        <v>7</v>
      </c>
      <c r="E703" s="141">
        <v>2023</v>
      </c>
      <c r="F703" s="151"/>
      <c r="G703" s="157">
        <f t="shared" si="30"/>
        <v>11</v>
      </c>
      <c r="H703" s="143"/>
      <c r="I703" s="200">
        <v>11</v>
      </c>
      <c r="J703" s="200"/>
      <c r="K703" s="200"/>
      <c r="L703" s="210">
        <v>1</v>
      </c>
      <c r="M703" s="149"/>
      <c r="N703" s="149"/>
      <c r="O703" s="231">
        <f t="shared" si="31"/>
        <v>1</v>
      </c>
      <c r="P703" s="153"/>
      <c r="Q703" s="153"/>
      <c r="R703" s="153"/>
      <c r="S703" s="143"/>
      <c r="T703" s="143"/>
      <c r="U703" s="143"/>
    </row>
    <row r="704" spans="1:21" x14ac:dyDescent="0.3">
      <c r="A704" s="141">
        <v>5</v>
      </c>
      <c r="B704" s="141">
        <v>14</v>
      </c>
      <c r="C704" s="146">
        <v>514</v>
      </c>
      <c r="D704" s="141" t="s">
        <v>7</v>
      </c>
      <c r="E704" s="141">
        <v>2023</v>
      </c>
      <c r="F704" s="151"/>
      <c r="G704" s="157">
        <f t="shared" si="30"/>
        <v>9</v>
      </c>
      <c r="H704" s="143"/>
      <c r="I704" s="200">
        <v>9</v>
      </c>
      <c r="J704" s="200"/>
      <c r="K704" s="200"/>
      <c r="L704" s="210">
        <v>0</v>
      </c>
      <c r="M704" s="149"/>
      <c r="N704" s="149"/>
      <c r="O704" s="231">
        <f t="shared" si="31"/>
        <v>0</v>
      </c>
      <c r="P704" s="153"/>
      <c r="Q704" s="153"/>
      <c r="R704" s="153"/>
      <c r="S704" s="143"/>
      <c r="T704" s="143"/>
      <c r="U704" s="143"/>
    </row>
    <row r="705" spans="1:21" x14ac:dyDescent="0.3">
      <c r="A705" s="141">
        <v>5</v>
      </c>
      <c r="B705" s="141">
        <v>15</v>
      </c>
      <c r="C705" s="146">
        <v>515</v>
      </c>
      <c r="D705" s="141" t="s">
        <v>7</v>
      </c>
      <c r="E705" s="141">
        <v>2023</v>
      </c>
      <c r="F705" s="151"/>
      <c r="G705" s="157">
        <f t="shared" si="30"/>
        <v>18</v>
      </c>
      <c r="H705" s="143"/>
      <c r="I705" s="200">
        <v>18</v>
      </c>
      <c r="J705" s="200"/>
      <c r="K705" s="200"/>
      <c r="L705" s="200">
        <v>0</v>
      </c>
      <c r="M705" s="149"/>
      <c r="N705" s="149"/>
      <c r="O705" s="231">
        <f t="shared" si="31"/>
        <v>0</v>
      </c>
      <c r="P705" s="153"/>
      <c r="Q705" s="153"/>
      <c r="R705" s="153"/>
      <c r="S705" s="143"/>
      <c r="T705" s="143"/>
      <c r="U705" s="143"/>
    </row>
    <row r="706" spans="1:21" x14ac:dyDescent="0.3">
      <c r="A706" s="141">
        <v>5</v>
      </c>
      <c r="B706" s="141">
        <v>16</v>
      </c>
      <c r="C706" s="146">
        <v>516</v>
      </c>
      <c r="D706" s="141" t="s">
        <v>7</v>
      </c>
      <c r="E706" s="141">
        <v>2023</v>
      </c>
      <c r="F706" s="151"/>
      <c r="G706" s="157">
        <f t="shared" si="30"/>
        <v>43</v>
      </c>
      <c r="H706" s="143"/>
      <c r="I706" s="200">
        <v>43</v>
      </c>
      <c r="J706" s="200"/>
      <c r="K706" s="200"/>
      <c r="L706" s="200">
        <v>0</v>
      </c>
      <c r="M706" s="149"/>
      <c r="N706" s="149"/>
      <c r="O706" s="231">
        <f t="shared" si="31"/>
        <v>0</v>
      </c>
      <c r="P706" s="153"/>
      <c r="Q706" s="153"/>
      <c r="R706" s="153"/>
      <c r="S706" s="143"/>
      <c r="T706" s="143"/>
      <c r="U706" s="143"/>
    </row>
    <row r="707" spans="1:21" x14ac:dyDescent="0.3">
      <c r="A707" s="141">
        <v>5</v>
      </c>
      <c r="B707" s="141">
        <v>17</v>
      </c>
      <c r="C707" s="146">
        <v>517</v>
      </c>
      <c r="D707" s="141" t="s">
        <v>7</v>
      </c>
      <c r="E707" s="141">
        <v>2023</v>
      </c>
      <c r="F707" s="151"/>
      <c r="G707" s="157">
        <f t="shared" si="30"/>
        <v>33</v>
      </c>
      <c r="H707" s="143"/>
      <c r="I707" s="200">
        <v>33</v>
      </c>
      <c r="J707" s="200"/>
      <c r="K707" s="200"/>
      <c r="L707" s="210">
        <v>0</v>
      </c>
      <c r="M707" s="149"/>
      <c r="N707" s="149"/>
      <c r="O707" s="231">
        <f t="shared" si="31"/>
        <v>0</v>
      </c>
      <c r="P707" s="153"/>
      <c r="Q707" s="153"/>
      <c r="R707" s="153"/>
      <c r="S707" s="143"/>
      <c r="T707" s="143"/>
      <c r="U707" s="143"/>
    </row>
    <row r="708" spans="1:21" x14ac:dyDescent="0.3">
      <c r="A708" s="141">
        <v>5</v>
      </c>
      <c r="B708" s="141">
        <v>18</v>
      </c>
      <c r="C708" s="146">
        <v>518</v>
      </c>
      <c r="D708" s="141" t="s">
        <v>7</v>
      </c>
      <c r="E708" s="141">
        <v>2023</v>
      </c>
      <c r="F708" s="151"/>
      <c r="G708" s="157">
        <f t="shared" si="30"/>
        <v>31</v>
      </c>
      <c r="H708" s="143"/>
      <c r="I708" s="200">
        <v>31</v>
      </c>
      <c r="J708" s="200"/>
      <c r="K708" s="200"/>
      <c r="L708" s="210">
        <v>0</v>
      </c>
      <c r="M708" s="149"/>
      <c r="N708" s="149"/>
      <c r="O708" s="231">
        <f t="shared" si="31"/>
        <v>0</v>
      </c>
      <c r="P708" s="153"/>
      <c r="Q708" s="153"/>
      <c r="R708" s="153"/>
      <c r="S708" s="143"/>
      <c r="T708" s="143"/>
      <c r="U708" s="143"/>
    </row>
    <row r="709" spans="1:21" x14ac:dyDescent="0.3">
      <c r="A709" s="141">
        <v>5</v>
      </c>
      <c r="B709" s="141">
        <v>19</v>
      </c>
      <c r="C709" s="146">
        <v>519</v>
      </c>
      <c r="D709" s="141" t="s">
        <v>7</v>
      </c>
      <c r="E709" s="141">
        <v>2023</v>
      </c>
      <c r="F709" s="151"/>
      <c r="G709" s="157">
        <f t="shared" si="30"/>
        <v>32</v>
      </c>
      <c r="H709" s="143"/>
      <c r="I709" s="200">
        <v>32</v>
      </c>
      <c r="J709" s="200"/>
      <c r="K709" s="200"/>
      <c r="L709" s="210">
        <v>0</v>
      </c>
      <c r="M709" s="149"/>
      <c r="N709" s="149"/>
      <c r="O709" s="231">
        <f t="shared" si="31"/>
        <v>0</v>
      </c>
      <c r="P709" s="153"/>
      <c r="Q709" s="153"/>
      <c r="R709" s="153"/>
      <c r="S709" s="143"/>
      <c r="T709" s="143"/>
      <c r="U709" s="143"/>
    </row>
    <row r="710" spans="1:21" x14ac:dyDescent="0.3">
      <c r="A710" s="141">
        <v>5</v>
      </c>
      <c r="B710" s="141">
        <v>20</v>
      </c>
      <c r="C710" s="146">
        <v>520</v>
      </c>
      <c r="D710" s="141" t="s">
        <v>7</v>
      </c>
      <c r="E710" s="141">
        <v>2023</v>
      </c>
      <c r="F710" s="151"/>
      <c r="G710" s="157">
        <f t="shared" si="30"/>
        <v>16</v>
      </c>
      <c r="H710" s="143"/>
      <c r="I710" s="200">
        <v>16</v>
      </c>
      <c r="J710" s="200"/>
      <c r="K710" s="200"/>
      <c r="L710" s="210">
        <v>0</v>
      </c>
      <c r="M710" s="149"/>
      <c r="N710" s="149"/>
      <c r="O710" s="231">
        <f t="shared" si="31"/>
        <v>0</v>
      </c>
      <c r="P710" s="153"/>
      <c r="Q710" s="153"/>
      <c r="R710" s="153"/>
      <c r="S710" s="143"/>
      <c r="T710" s="143"/>
      <c r="U710" s="143"/>
    </row>
    <row r="711" spans="1:21" x14ac:dyDescent="0.3">
      <c r="A711" s="141">
        <v>5</v>
      </c>
      <c r="B711" s="141">
        <v>21</v>
      </c>
      <c r="C711" s="146">
        <v>521</v>
      </c>
      <c r="D711" s="141" t="s">
        <v>7</v>
      </c>
      <c r="E711" s="141">
        <v>2023</v>
      </c>
      <c r="F711" s="151"/>
      <c r="G711" s="157">
        <f t="shared" si="30"/>
        <v>93</v>
      </c>
      <c r="H711" s="143"/>
      <c r="I711" s="200">
        <v>93</v>
      </c>
      <c r="J711" s="200"/>
      <c r="K711" s="200"/>
      <c r="L711" s="210">
        <v>0</v>
      </c>
      <c r="M711" s="149"/>
      <c r="N711" s="149"/>
      <c r="O711" s="231">
        <f t="shared" si="31"/>
        <v>0</v>
      </c>
      <c r="P711" s="153"/>
      <c r="Q711" s="153"/>
      <c r="R711" s="153"/>
      <c r="S711" s="143"/>
      <c r="T711" s="143"/>
      <c r="U711" s="143"/>
    </row>
    <row r="712" spans="1:21" x14ac:dyDescent="0.3">
      <c r="A712" s="141">
        <v>5</v>
      </c>
      <c r="B712" s="141">
        <v>22</v>
      </c>
      <c r="C712" s="146">
        <v>522</v>
      </c>
      <c r="D712" s="141" t="s">
        <v>7</v>
      </c>
      <c r="E712" s="141">
        <v>2023</v>
      </c>
      <c r="F712" s="151"/>
      <c r="G712" s="157">
        <f t="shared" si="30"/>
        <v>123</v>
      </c>
      <c r="H712" s="143"/>
      <c r="I712" s="200">
        <v>123</v>
      </c>
      <c r="J712" s="200"/>
      <c r="K712" s="200"/>
      <c r="L712" s="200">
        <v>0</v>
      </c>
      <c r="M712" s="149"/>
      <c r="N712" s="149"/>
      <c r="O712" s="231">
        <f t="shared" si="31"/>
        <v>0</v>
      </c>
      <c r="P712" s="153"/>
      <c r="Q712" s="153"/>
      <c r="R712" s="153"/>
      <c r="S712" s="143"/>
      <c r="T712" s="143"/>
      <c r="U712" s="143"/>
    </row>
    <row r="713" spans="1:21" x14ac:dyDescent="0.3">
      <c r="A713" s="141">
        <v>5</v>
      </c>
      <c r="B713" s="141">
        <v>23</v>
      </c>
      <c r="C713" s="146">
        <v>523</v>
      </c>
      <c r="D713" s="141" t="s">
        <v>7</v>
      </c>
      <c r="E713" s="141">
        <v>2023</v>
      </c>
      <c r="F713" s="151"/>
      <c r="G713" s="157">
        <f t="shared" si="30"/>
        <v>100</v>
      </c>
      <c r="H713" s="143"/>
      <c r="I713" s="200">
        <v>100</v>
      </c>
      <c r="J713" s="200"/>
      <c r="K713" s="200"/>
      <c r="L713" s="200">
        <v>0</v>
      </c>
      <c r="M713" s="149"/>
      <c r="N713" s="149"/>
      <c r="O713" s="231">
        <f t="shared" si="31"/>
        <v>0</v>
      </c>
      <c r="P713" s="153"/>
      <c r="Q713" s="153"/>
      <c r="R713" s="153"/>
      <c r="S713" s="143"/>
      <c r="T713" s="143"/>
      <c r="U713" s="143"/>
    </row>
    <row r="714" spans="1:21" x14ac:dyDescent="0.3">
      <c r="A714" s="141">
        <v>5</v>
      </c>
      <c r="B714" s="141">
        <v>24</v>
      </c>
      <c r="C714" s="146">
        <v>524</v>
      </c>
      <c r="D714" s="141" t="s">
        <v>7</v>
      </c>
      <c r="E714" s="141">
        <v>2023</v>
      </c>
      <c r="F714" s="151"/>
      <c r="G714" s="157">
        <f t="shared" si="30"/>
        <v>247</v>
      </c>
      <c r="H714" s="143"/>
      <c r="I714" s="200">
        <v>247</v>
      </c>
      <c r="J714" s="200"/>
      <c r="K714" s="200"/>
      <c r="L714" s="200">
        <v>0</v>
      </c>
      <c r="M714" s="149"/>
      <c r="N714" s="149"/>
      <c r="O714" s="231">
        <f t="shared" si="31"/>
        <v>0</v>
      </c>
      <c r="P714" s="153"/>
      <c r="Q714" s="153"/>
      <c r="R714" s="153"/>
      <c r="S714" s="143"/>
      <c r="T714" s="143"/>
      <c r="U714" s="143"/>
    </row>
    <row r="715" spans="1:21" x14ac:dyDescent="0.3">
      <c r="A715" s="141">
        <v>5</v>
      </c>
      <c r="B715" s="141">
        <v>25</v>
      </c>
      <c r="C715" s="146">
        <v>525</v>
      </c>
      <c r="D715" s="141" t="s">
        <v>7</v>
      </c>
      <c r="E715" s="141">
        <v>2023</v>
      </c>
      <c r="F715" s="151"/>
      <c r="G715" s="157">
        <f t="shared" si="30"/>
        <v>290</v>
      </c>
      <c r="H715" s="143"/>
      <c r="I715" s="200">
        <v>290</v>
      </c>
      <c r="J715" s="200"/>
      <c r="K715" s="200"/>
      <c r="L715" s="200">
        <v>0</v>
      </c>
      <c r="M715" s="149"/>
      <c r="N715" s="149"/>
      <c r="O715" s="231">
        <f t="shared" si="31"/>
        <v>0</v>
      </c>
      <c r="P715" s="153"/>
      <c r="Q715" s="153"/>
      <c r="R715" s="153"/>
      <c r="S715" s="143"/>
      <c r="T715" s="143"/>
      <c r="U715" s="143"/>
    </row>
    <row r="716" spans="1:21" x14ac:dyDescent="0.3">
      <c r="A716" s="141">
        <v>5</v>
      </c>
      <c r="B716" s="141">
        <v>26</v>
      </c>
      <c r="C716" s="146">
        <v>526</v>
      </c>
      <c r="D716" s="141" t="s">
        <v>7</v>
      </c>
      <c r="E716" s="141">
        <v>2023</v>
      </c>
      <c r="F716" s="151"/>
      <c r="G716" s="157">
        <f t="shared" si="30"/>
        <v>429</v>
      </c>
      <c r="H716" s="143"/>
      <c r="I716" s="200">
        <v>429</v>
      </c>
      <c r="J716" s="200"/>
      <c r="K716" s="200"/>
      <c r="L716" s="200">
        <v>0</v>
      </c>
      <c r="M716" s="149"/>
      <c r="N716" s="149"/>
      <c r="O716" s="231">
        <f t="shared" si="31"/>
        <v>0</v>
      </c>
      <c r="P716" s="153"/>
      <c r="Q716" s="153"/>
      <c r="R716" s="153"/>
      <c r="S716" s="143"/>
      <c r="T716" s="143"/>
      <c r="U716" s="143"/>
    </row>
    <row r="717" spans="1:21" x14ac:dyDescent="0.3">
      <c r="A717" s="141">
        <v>5</v>
      </c>
      <c r="B717" s="141">
        <v>27</v>
      </c>
      <c r="C717" s="146">
        <v>527</v>
      </c>
      <c r="D717" s="141" t="s">
        <v>7</v>
      </c>
      <c r="E717" s="141">
        <v>2023</v>
      </c>
      <c r="F717" s="151"/>
      <c r="G717" s="157">
        <f t="shared" si="30"/>
        <v>468</v>
      </c>
      <c r="H717" s="143"/>
      <c r="I717" s="200">
        <v>468</v>
      </c>
      <c r="J717" s="200"/>
      <c r="K717" s="200"/>
      <c r="L717" s="200">
        <v>0</v>
      </c>
      <c r="M717" s="149"/>
      <c r="N717" s="149"/>
      <c r="O717" s="231">
        <f t="shared" si="31"/>
        <v>0</v>
      </c>
      <c r="P717" s="153"/>
      <c r="Q717" s="153"/>
      <c r="R717" s="153"/>
      <c r="S717" s="143"/>
      <c r="T717" s="143"/>
      <c r="U717" s="143"/>
    </row>
    <row r="718" spans="1:21" x14ac:dyDescent="0.3">
      <c r="A718" s="141">
        <v>5</v>
      </c>
      <c r="B718" s="141">
        <v>28</v>
      </c>
      <c r="C718" s="146">
        <v>528</v>
      </c>
      <c r="D718" s="141" t="s">
        <v>7</v>
      </c>
      <c r="E718" s="141">
        <v>2023</v>
      </c>
      <c r="F718" s="151"/>
      <c r="G718" s="157">
        <f t="shared" si="30"/>
        <v>243</v>
      </c>
      <c r="H718" s="143"/>
      <c r="I718" s="200">
        <v>243</v>
      </c>
      <c r="J718" s="200"/>
      <c r="K718" s="200"/>
      <c r="L718" s="200">
        <v>0</v>
      </c>
      <c r="M718" s="149"/>
      <c r="N718" s="149"/>
      <c r="O718" s="231">
        <f t="shared" si="31"/>
        <v>0</v>
      </c>
      <c r="P718" s="153"/>
      <c r="Q718" s="153"/>
      <c r="R718" s="153"/>
      <c r="S718" s="143"/>
      <c r="T718" s="143"/>
      <c r="U718" s="143"/>
    </row>
    <row r="719" spans="1:21" x14ac:dyDescent="0.3">
      <c r="A719" s="141">
        <v>5</v>
      </c>
      <c r="B719" s="141">
        <v>29</v>
      </c>
      <c r="C719" s="146">
        <v>529</v>
      </c>
      <c r="D719" s="141" t="s">
        <v>7</v>
      </c>
      <c r="E719" s="141">
        <v>2023</v>
      </c>
      <c r="F719" s="151"/>
      <c r="G719" s="157">
        <f t="shared" si="30"/>
        <v>108</v>
      </c>
      <c r="H719" s="143"/>
      <c r="I719" s="200">
        <v>108</v>
      </c>
      <c r="J719" s="200"/>
      <c r="K719" s="200"/>
      <c r="L719" s="200">
        <v>0</v>
      </c>
      <c r="M719" s="149"/>
      <c r="N719" s="149"/>
      <c r="O719" s="231">
        <f t="shared" si="31"/>
        <v>0</v>
      </c>
      <c r="P719" s="153"/>
      <c r="Q719" s="153"/>
      <c r="R719" s="153"/>
      <c r="S719" s="143"/>
      <c r="T719" s="143"/>
      <c r="U719" s="143"/>
    </row>
    <row r="720" spans="1:21" x14ac:dyDescent="0.3">
      <c r="A720" s="141">
        <v>5</v>
      </c>
      <c r="B720" s="141">
        <v>30</v>
      </c>
      <c r="C720" s="146">
        <v>530</v>
      </c>
      <c r="D720" s="141" t="s">
        <v>7</v>
      </c>
      <c r="E720" s="141">
        <v>2023</v>
      </c>
      <c r="F720" s="151"/>
      <c r="G720" s="157">
        <f t="shared" si="30"/>
        <v>700</v>
      </c>
      <c r="H720" s="143"/>
      <c r="I720" s="200">
        <v>700</v>
      </c>
      <c r="J720" s="200"/>
      <c r="K720" s="200"/>
      <c r="L720" s="200">
        <v>0</v>
      </c>
      <c r="M720" s="149"/>
      <c r="N720" s="149"/>
      <c r="O720" s="231">
        <f t="shared" si="31"/>
        <v>0</v>
      </c>
      <c r="P720" s="153"/>
      <c r="Q720" s="153"/>
      <c r="R720" s="153"/>
      <c r="S720" s="143"/>
      <c r="T720" s="143"/>
      <c r="U720" s="143"/>
    </row>
    <row r="721" spans="1:21" x14ac:dyDescent="0.3">
      <c r="A721" s="141">
        <v>5</v>
      </c>
      <c r="B721" s="141">
        <v>31</v>
      </c>
      <c r="C721" s="146">
        <v>531</v>
      </c>
      <c r="D721" s="141" t="s">
        <v>7</v>
      </c>
      <c r="E721" s="141">
        <v>2023</v>
      </c>
      <c r="F721" s="151"/>
      <c r="G721" s="157">
        <f t="shared" si="30"/>
        <v>605</v>
      </c>
      <c r="H721" s="143"/>
      <c r="I721" s="200">
        <v>605</v>
      </c>
      <c r="J721" s="200"/>
      <c r="K721" s="200"/>
      <c r="L721" s="200">
        <v>0</v>
      </c>
      <c r="M721" s="149"/>
      <c r="N721" s="149"/>
      <c r="O721" s="231">
        <f t="shared" si="31"/>
        <v>0</v>
      </c>
      <c r="P721" s="153"/>
      <c r="Q721" s="153"/>
      <c r="R721" s="153"/>
      <c r="S721" s="143"/>
      <c r="T721" s="143"/>
      <c r="U721" s="143"/>
    </row>
    <row r="722" spans="1:21" x14ac:dyDescent="0.3">
      <c r="A722" s="141">
        <v>6</v>
      </c>
      <c r="B722" s="141">
        <v>1</v>
      </c>
      <c r="C722" s="146">
        <v>601</v>
      </c>
      <c r="D722" s="141" t="s">
        <v>7</v>
      </c>
      <c r="E722" s="141">
        <v>2023</v>
      </c>
      <c r="F722" s="151"/>
      <c r="G722" s="157">
        <f t="shared" si="30"/>
        <v>324</v>
      </c>
      <c r="H722" s="143"/>
      <c r="I722" s="200">
        <v>324</v>
      </c>
      <c r="J722" s="200"/>
      <c r="K722" s="200"/>
      <c r="L722" s="210">
        <v>1</v>
      </c>
      <c r="M722" s="149"/>
      <c r="N722" s="149"/>
      <c r="O722" s="231">
        <f t="shared" si="31"/>
        <v>1</v>
      </c>
      <c r="P722" s="153"/>
      <c r="Q722" s="153"/>
      <c r="R722" s="153"/>
      <c r="S722" s="143"/>
      <c r="T722" s="143"/>
      <c r="U722" s="143"/>
    </row>
    <row r="723" spans="1:21" x14ac:dyDescent="0.3">
      <c r="A723" s="141">
        <v>6</v>
      </c>
      <c r="B723" s="141">
        <v>2</v>
      </c>
      <c r="C723" s="146">
        <v>602</v>
      </c>
      <c r="D723" s="141" t="s">
        <v>7</v>
      </c>
      <c r="E723" s="141">
        <v>2023</v>
      </c>
      <c r="F723" s="151"/>
      <c r="G723" s="157">
        <f t="shared" si="30"/>
        <v>307</v>
      </c>
      <c r="H723" s="143"/>
      <c r="I723" s="200">
        <v>307</v>
      </c>
      <c r="J723" s="200"/>
      <c r="K723" s="200"/>
      <c r="L723" s="200">
        <v>0</v>
      </c>
      <c r="M723" s="149"/>
      <c r="N723" s="149"/>
      <c r="O723" s="231">
        <f t="shared" si="31"/>
        <v>0</v>
      </c>
      <c r="P723" s="153"/>
      <c r="Q723" s="153"/>
      <c r="R723" s="153"/>
      <c r="S723" s="143"/>
      <c r="T723" s="143"/>
      <c r="U723" s="143"/>
    </row>
    <row r="724" spans="1:21" x14ac:dyDescent="0.3">
      <c r="A724" s="141">
        <v>6</v>
      </c>
      <c r="B724" s="141">
        <v>3</v>
      </c>
      <c r="C724" s="146">
        <v>603</v>
      </c>
      <c r="D724" s="141" t="s">
        <v>7</v>
      </c>
      <c r="E724" s="141">
        <v>2023</v>
      </c>
      <c r="F724" s="151"/>
      <c r="G724" s="157">
        <f t="shared" ref="G724:G787" si="32">I724+K724</f>
        <v>508</v>
      </c>
      <c r="H724" s="143"/>
      <c r="I724" s="200">
        <v>508</v>
      </c>
      <c r="J724" s="200"/>
      <c r="K724" s="200"/>
      <c r="L724" s="200">
        <v>1</v>
      </c>
      <c r="M724" s="149"/>
      <c r="N724" s="149"/>
      <c r="O724" s="231">
        <f t="shared" ref="O724:O787" si="33">L724+N724</f>
        <v>1</v>
      </c>
      <c r="P724" s="153"/>
      <c r="Q724" s="153"/>
      <c r="R724" s="153"/>
      <c r="S724" s="143"/>
      <c r="T724" s="143"/>
      <c r="U724" s="143"/>
    </row>
    <row r="725" spans="1:21" x14ac:dyDescent="0.3">
      <c r="A725" s="141">
        <v>6</v>
      </c>
      <c r="B725" s="141">
        <v>4</v>
      </c>
      <c r="C725" s="146">
        <v>604</v>
      </c>
      <c r="D725" s="141" t="s">
        <v>7</v>
      </c>
      <c r="E725" s="141">
        <v>2023</v>
      </c>
      <c r="F725" s="151"/>
      <c r="G725" s="157">
        <f t="shared" si="32"/>
        <v>229</v>
      </c>
      <c r="H725" s="143"/>
      <c r="I725" s="200">
        <v>229</v>
      </c>
      <c r="J725" s="200"/>
      <c r="K725" s="200"/>
      <c r="L725" s="200">
        <v>1</v>
      </c>
      <c r="M725" s="149"/>
      <c r="N725" s="149"/>
      <c r="O725" s="231">
        <f t="shared" si="33"/>
        <v>1</v>
      </c>
      <c r="P725" s="153"/>
      <c r="Q725" s="153"/>
      <c r="R725" s="153"/>
      <c r="S725" s="143"/>
      <c r="T725" s="143"/>
      <c r="U725" s="143"/>
    </row>
    <row r="726" spans="1:21" x14ac:dyDescent="0.3">
      <c r="A726" s="141">
        <v>6</v>
      </c>
      <c r="B726" s="141">
        <v>5</v>
      </c>
      <c r="C726" s="146">
        <v>605</v>
      </c>
      <c r="D726" s="141" t="s">
        <v>7</v>
      </c>
      <c r="E726" s="141">
        <v>2023</v>
      </c>
      <c r="F726" s="151"/>
      <c r="G726" s="157">
        <f t="shared" si="32"/>
        <v>157</v>
      </c>
      <c r="H726" s="143"/>
      <c r="I726" s="200">
        <v>157</v>
      </c>
      <c r="J726" s="200"/>
      <c r="K726" s="200"/>
      <c r="L726" s="200">
        <v>0</v>
      </c>
      <c r="M726" s="149"/>
      <c r="N726" s="149"/>
      <c r="O726" s="231">
        <f t="shared" si="33"/>
        <v>0</v>
      </c>
      <c r="P726" s="153"/>
      <c r="Q726" s="153"/>
      <c r="R726" s="153"/>
      <c r="S726" s="143"/>
      <c r="T726" s="143"/>
      <c r="U726" s="143"/>
    </row>
    <row r="727" spans="1:21" x14ac:dyDescent="0.3">
      <c r="A727" s="141">
        <v>6</v>
      </c>
      <c r="B727" s="141">
        <v>6</v>
      </c>
      <c r="C727" s="146">
        <v>606</v>
      </c>
      <c r="D727" s="141" t="s">
        <v>7</v>
      </c>
      <c r="E727" s="141">
        <v>2023</v>
      </c>
      <c r="F727" s="151"/>
      <c r="G727" s="157">
        <f t="shared" si="32"/>
        <v>198</v>
      </c>
      <c r="H727" s="143"/>
      <c r="I727" s="200">
        <v>198</v>
      </c>
      <c r="J727" s="200"/>
      <c r="K727" s="200"/>
      <c r="L727" s="200">
        <v>0</v>
      </c>
      <c r="M727" s="149"/>
      <c r="N727" s="149"/>
      <c r="O727" s="231">
        <f t="shared" si="33"/>
        <v>0</v>
      </c>
      <c r="P727" s="153"/>
      <c r="Q727" s="153"/>
      <c r="R727" s="153"/>
      <c r="S727" s="143"/>
      <c r="T727" s="143"/>
      <c r="U727" s="143"/>
    </row>
    <row r="728" spans="1:21" x14ac:dyDescent="0.3">
      <c r="A728" s="141">
        <v>6</v>
      </c>
      <c r="B728" s="141">
        <v>7</v>
      </c>
      <c r="C728" s="146">
        <v>607</v>
      </c>
      <c r="D728" s="141" t="s">
        <v>7</v>
      </c>
      <c r="E728" s="141">
        <v>2023</v>
      </c>
      <c r="F728" s="151"/>
      <c r="G728" s="157">
        <f t="shared" si="32"/>
        <v>192</v>
      </c>
      <c r="H728" s="143"/>
      <c r="I728" s="200">
        <v>192</v>
      </c>
      <c r="J728" s="200"/>
      <c r="K728" s="200"/>
      <c r="L728" s="200">
        <v>0</v>
      </c>
      <c r="M728" s="149"/>
      <c r="N728" s="149"/>
      <c r="O728" s="231">
        <f t="shared" si="33"/>
        <v>0</v>
      </c>
      <c r="P728" s="153"/>
      <c r="Q728" s="153"/>
      <c r="R728" s="153"/>
      <c r="S728" s="143"/>
      <c r="T728" s="143"/>
      <c r="U728" s="143"/>
    </row>
    <row r="729" spans="1:21" x14ac:dyDescent="0.3">
      <c r="A729" s="141">
        <v>6</v>
      </c>
      <c r="B729" s="141">
        <v>8</v>
      </c>
      <c r="C729" s="146">
        <v>608</v>
      </c>
      <c r="D729" s="141" t="s">
        <v>7</v>
      </c>
      <c r="E729" s="141">
        <v>2023</v>
      </c>
      <c r="F729" s="151"/>
      <c r="G729" s="157">
        <f t="shared" si="32"/>
        <v>219</v>
      </c>
      <c r="H729" s="143"/>
      <c r="I729" s="200">
        <v>219</v>
      </c>
      <c r="J729" s="200"/>
      <c r="K729" s="200"/>
      <c r="L729" s="200">
        <v>4</v>
      </c>
      <c r="M729" s="149"/>
      <c r="N729" s="149"/>
      <c r="O729" s="231">
        <f t="shared" si="33"/>
        <v>4</v>
      </c>
      <c r="P729" s="153"/>
      <c r="Q729" s="153"/>
      <c r="R729" s="153"/>
      <c r="S729" s="143"/>
      <c r="T729" s="143"/>
      <c r="U729" s="143"/>
    </row>
    <row r="730" spans="1:21" x14ac:dyDescent="0.3">
      <c r="A730" s="141">
        <v>6</v>
      </c>
      <c r="B730" s="141">
        <v>9</v>
      </c>
      <c r="C730" s="146">
        <v>609</v>
      </c>
      <c r="D730" s="141" t="s">
        <v>7</v>
      </c>
      <c r="E730" s="141">
        <v>2023</v>
      </c>
      <c r="F730" s="151"/>
      <c r="G730" s="157">
        <f t="shared" si="32"/>
        <v>1847</v>
      </c>
      <c r="H730" s="143"/>
      <c r="I730" s="210">
        <v>1847</v>
      </c>
      <c r="J730" s="200"/>
      <c r="K730" s="200"/>
      <c r="L730" s="200">
        <v>5</v>
      </c>
      <c r="M730" s="149"/>
      <c r="N730" s="149"/>
      <c r="O730" s="231">
        <f t="shared" si="33"/>
        <v>5</v>
      </c>
      <c r="P730" s="153"/>
      <c r="Q730" s="153"/>
      <c r="R730" s="153"/>
      <c r="S730" s="143"/>
      <c r="T730" s="143"/>
      <c r="U730" s="143"/>
    </row>
    <row r="731" spans="1:21" x14ac:dyDescent="0.3">
      <c r="A731" s="141">
        <v>6</v>
      </c>
      <c r="B731" s="141">
        <v>10</v>
      </c>
      <c r="C731" s="146">
        <v>610</v>
      </c>
      <c r="D731" s="141" t="s">
        <v>7</v>
      </c>
      <c r="E731" s="141">
        <v>2023</v>
      </c>
      <c r="F731" s="151"/>
      <c r="G731" s="157">
        <f t="shared" si="32"/>
        <v>1434</v>
      </c>
      <c r="H731" s="143"/>
      <c r="I731" s="210">
        <v>1434</v>
      </c>
      <c r="J731" s="200"/>
      <c r="K731" s="200"/>
      <c r="L731" s="200">
        <v>4</v>
      </c>
      <c r="M731" s="149"/>
      <c r="N731" s="149"/>
      <c r="O731" s="231">
        <f t="shared" si="33"/>
        <v>4</v>
      </c>
      <c r="P731" s="153"/>
      <c r="Q731" s="153"/>
      <c r="R731" s="153"/>
      <c r="S731" s="143"/>
      <c r="T731" s="143"/>
      <c r="U731" s="143"/>
    </row>
    <row r="732" spans="1:21" x14ac:dyDescent="0.3">
      <c r="A732" s="141">
        <v>6</v>
      </c>
      <c r="B732" s="141">
        <v>11</v>
      </c>
      <c r="C732" s="146">
        <v>611</v>
      </c>
      <c r="D732" s="141" t="s">
        <v>7</v>
      </c>
      <c r="E732" s="141">
        <v>2023</v>
      </c>
      <c r="F732" s="151"/>
      <c r="G732" s="157">
        <f t="shared" si="32"/>
        <v>1134</v>
      </c>
      <c r="H732" s="143"/>
      <c r="I732" s="210">
        <v>1134</v>
      </c>
      <c r="J732" s="200"/>
      <c r="K732" s="200"/>
      <c r="L732" s="200">
        <v>6</v>
      </c>
      <c r="M732" s="149"/>
      <c r="N732" s="149"/>
      <c r="O732" s="231">
        <f t="shared" si="33"/>
        <v>6</v>
      </c>
      <c r="P732" s="153"/>
      <c r="Q732" s="153"/>
      <c r="R732" s="153"/>
      <c r="S732" s="143"/>
      <c r="T732" s="143"/>
      <c r="U732" s="143"/>
    </row>
    <row r="733" spans="1:21" x14ac:dyDescent="0.3">
      <c r="A733" s="141">
        <v>6</v>
      </c>
      <c r="B733" s="141">
        <v>12</v>
      </c>
      <c r="C733" s="146">
        <v>612</v>
      </c>
      <c r="D733" s="141" t="s">
        <v>7</v>
      </c>
      <c r="E733" s="141">
        <v>2023</v>
      </c>
      <c r="F733" s="151"/>
      <c r="G733" s="157">
        <f t="shared" si="32"/>
        <v>2156</v>
      </c>
      <c r="H733" s="143"/>
      <c r="I733" s="210">
        <v>2156</v>
      </c>
      <c r="J733" s="200"/>
      <c r="K733" s="200"/>
      <c r="L733" s="200">
        <v>5</v>
      </c>
      <c r="M733" s="149"/>
      <c r="N733" s="149"/>
      <c r="O733" s="231">
        <f t="shared" si="33"/>
        <v>5</v>
      </c>
      <c r="P733" s="153"/>
      <c r="Q733" s="153"/>
      <c r="R733" s="153"/>
      <c r="S733" s="143"/>
      <c r="T733" s="143"/>
      <c r="U733" s="143"/>
    </row>
    <row r="734" spans="1:21" x14ac:dyDescent="0.3">
      <c r="A734" s="141">
        <v>6</v>
      </c>
      <c r="B734" s="141">
        <v>13</v>
      </c>
      <c r="C734" s="146">
        <v>613</v>
      </c>
      <c r="D734" s="141" t="s">
        <v>7</v>
      </c>
      <c r="E734" s="141">
        <v>2023</v>
      </c>
      <c r="F734" s="151"/>
      <c r="G734" s="157">
        <f t="shared" si="32"/>
        <v>1206</v>
      </c>
      <c r="H734" s="143"/>
      <c r="I734" s="210">
        <v>1206</v>
      </c>
      <c r="J734" s="200"/>
      <c r="K734" s="200"/>
      <c r="L734" s="200">
        <v>18.5</v>
      </c>
      <c r="M734" s="149"/>
      <c r="N734" s="149"/>
      <c r="O734" s="231">
        <f t="shared" si="33"/>
        <v>18.5</v>
      </c>
      <c r="P734" s="153"/>
      <c r="Q734" s="153"/>
      <c r="R734" s="153"/>
      <c r="S734" s="143"/>
      <c r="T734" s="143"/>
      <c r="U734" s="143"/>
    </row>
    <row r="735" spans="1:21" x14ac:dyDescent="0.3">
      <c r="A735" s="141">
        <v>6</v>
      </c>
      <c r="B735" s="141">
        <v>14</v>
      </c>
      <c r="C735" s="146">
        <v>614</v>
      </c>
      <c r="D735" s="141" t="s">
        <v>7</v>
      </c>
      <c r="E735" s="141">
        <v>2023</v>
      </c>
      <c r="F735" s="151"/>
      <c r="G735" s="157">
        <f t="shared" si="32"/>
        <v>310.45999999999998</v>
      </c>
      <c r="H735" s="143"/>
      <c r="I735" s="200">
        <v>310.45999999999998</v>
      </c>
      <c r="J735" s="200"/>
      <c r="K735" s="200"/>
      <c r="L735" s="200">
        <v>3.02</v>
      </c>
      <c r="M735" s="149"/>
      <c r="N735" s="149"/>
      <c r="O735" s="231">
        <f t="shared" si="33"/>
        <v>3.02</v>
      </c>
      <c r="P735" s="153"/>
      <c r="Q735" s="153"/>
      <c r="R735" s="153"/>
      <c r="S735" s="143"/>
      <c r="T735" s="143"/>
      <c r="U735" s="143"/>
    </row>
    <row r="736" spans="1:21" x14ac:dyDescent="0.3">
      <c r="A736" s="141">
        <v>6</v>
      </c>
      <c r="B736" s="141">
        <v>15</v>
      </c>
      <c r="C736" s="146">
        <v>615</v>
      </c>
      <c r="D736" s="141" t="s">
        <v>7</v>
      </c>
      <c r="E736" s="141">
        <v>2023</v>
      </c>
      <c r="F736" s="151"/>
      <c r="G736" s="157">
        <f t="shared" si="32"/>
        <v>5155.18</v>
      </c>
      <c r="H736" s="143"/>
      <c r="I736" s="210">
        <v>5155.18</v>
      </c>
      <c r="J736" s="200"/>
      <c r="K736" s="200"/>
      <c r="L736" s="200">
        <v>61.98</v>
      </c>
      <c r="M736" s="149"/>
      <c r="N736" s="149"/>
      <c r="O736" s="231">
        <f t="shared" si="33"/>
        <v>61.98</v>
      </c>
      <c r="P736" s="153"/>
      <c r="Q736" s="153"/>
      <c r="R736" s="153"/>
      <c r="S736" s="143"/>
      <c r="T736" s="143"/>
      <c r="U736" s="143"/>
    </row>
    <row r="737" spans="1:21" x14ac:dyDescent="0.3">
      <c r="A737" s="141">
        <v>6</v>
      </c>
      <c r="B737" s="141">
        <v>16</v>
      </c>
      <c r="C737" s="146">
        <v>616</v>
      </c>
      <c r="D737" s="141" t="s">
        <v>7</v>
      </c>
      <c r="E737" s="141">
        <v>2023</v>
      </c>
      <c r="F737" s="151"/>
      <c r="G737" s="157">
        <f t="shared" si="32"/>
        <v>3913.73</v>
      </c>
      <c r="H737" s="143"/>
      <c r="I737" s="210">
        <v>3913.73</v>
      </c>
      <c r="J737" s="200"/>
      <c r="K737" s="200"/>
      <c r="L737" s="200">
        <v>66.56</v>
      </c>
      <c r="M737" s="149"/>
      <c r="N737" s="149"/>
      <c r="O737" s="231">
        <f t="shared" si="33"/>
        <v>66.56</v>
      </c>
      <c r="P737" s="153"/>
      <c r="Q737" s="153"/>
      <c r="R737" s="153"/>
      <c r="S737" s="143"/>
      <c r="T737" s="143"/>
      <c r="U737" s="143"/>
    </row>
    <row r="738" spans="1:21" x14ac:dyDescent="0.3">
      <c r="A738" s="141">
        <v>6</v>
      </c>
      <c r="B738" s="141">
        <v>17</v>
      </c>
      <c r="C738" s="146">
        <v>617</v>
      </c>
      <c r="D738" s="141" t="s">
        <v>7</v>
      </c>
      <c r="E738" s="141">
        <v>2023</v>
      </c>
      <c r="F738" s="151"/>
      <c r="G738" s="157">
        <f t="shared" si="32"/>
        <v>2447.9</v>
      </c>
      <c r="H738" s="143"/>
      <c r="I738" s="210">
        <v>2447.9</v>
      </c>
      <c r="J738" s="200"/>
      <c r="K738" s="200"/>
      <c r="L738" s="200">
        <v>114.55</v>
      </c>
      <c r="M738" s="149"/>
      <c r="N738" s="149"/>
      <c r="O738" s="231">
        <f t="shared" si="33"/>
        <v>114.55</v>
      </c>
      <c r="P738" s="153"/>
      <c r="Q738" s="153"/>
      <c r="R738" s="153"/>
      <c r="S738" s="143"/>
      <c r="T738" s="143"/>
      <c r="U738" s="143"/>
    </row>
    <row r="739" spans="1:21" x14ac:dyDescent="0.3">
      <c r="A739" s="141">
        <v>6</v>
      </c>
      <c r="B739" s="141">
        <v>18</v>
      </c>
      <c r="C739" s="146">
        <v>618</v>
      </c>
      <c r="D739" s="141" t="s">
        <v>7</v>
      </c>
      <c r="E739" s="141">
        <v>2023</v>
      </c>
      <c r="F739" s="151"/>
      <c r="G739" s="157">
        <f t="shared" si="32"/>
        <v>3822</v>
      </c>
      <c r="H739" s="143"/>
      <c r="I739" s="210">
        <v>3822</v>
      </c>
      <c r="J739" s="200"/>
      <c r="K739" s="200"/>
      <c r="L739" s="200">
        <v>75.92</v>
      </c>
      <c r="M739" s="149"/>
      <c r="N739" s="149"/>
      <c r="O739" s="231">
        <f t="shared" si="33"/>
        <v>75.92</v>
      </c>
      <c r="P739" s="153"/>
      <c r="Q739" s="153"/>
      <c r="R739" s="153"/>
      <c r="S739" s="143"/>
      <c r="T739" s="143"/>
      <c r="U739" s="143"/>
    </row>
    <row r="740" spans="1:21" x14ac:dyDescent="0.3">
      <c r="A740" s="141">
        <v>6</v>
      </c>
      <c r="B740" s="141">
        <v>19</v>
      </c>
      <c r="C740" s="146">
        <v>619</v>
      </c>
      <c r="D740" s="141" t="s">
        <v>7</v>
      </c>
      <c r="E740" s="141">
        <v>2023</v>
      </c>
      <c r="F740" s="151"/>
      <c r="G740" s="157">
        <f t="shared" si="32"/>
        <v>1849.72</v>
      </c>
      <c r="H740" s="143"/>
      <c r="I740" s="210">
        <v>1849.72</v>
      </c>
      <c r="J740" s="200"/>
      <c r="K740" s="200"/>
      <c r="L740" s="200">
        <v>49.26</v>
      </c>
      <c r="M740" s="149"/>
      <c r="N740" s="149"/>
      <c r="O740" s="231">
        <f t="shared" si="33"/>
        <v>49.26</v>
      </c>
      <c r="P740" s="153"/>
      <c r="Q740" s="153"/>
      <c r="R740" s="153"/>
      <c r="S740" s="143"/>
      <c r="T740" s="143"/>
      <c r="U740" s="143"/>
    </row>
    <row r="741" spans="1:21" x14ac:dyDescent="0.3">
      <c r="A741" s="141">
        <v>6</v>
      </c>
      <c r="B741" s="141">
        <v>20</v>
      </c>
      <c r="C741" s="146">
        <v>620</v>
      </c>
      <c r="D741" s="141" t="s">
        <v>7</v>
      </c>
      <c r="E741" s="141">
        <v>2023</v>
      </c>
      <c r="F741" s="151"/>
      <c r="G741" s="157">
        <f t="shared" si="32"/>
        <v>1452.09</v>
      </c>
      <c r="H741" s="143"/>
      <c r="I741" s="210">
        <v>1452.09</v>
      </c>
      <c r="J741" s="200"/>
      <c r="K741" s="200"/>
      <c r="L741" s="200">
        <v>83.19</v>
      </c>
      <c r="M741" s="149"/>
      <c r="N741" s="149"/>
      <c r="O741" s="231">
        <f t="shared" si="33"/>
        <v>83.19</v>
      </c>
      <c r="P741" s="153"/>
      <c r="Q741" s="153"/>
      <c r="R741" s="153"/>
      <c r="S741" s="143"/>
      <c r="T741" s="143"/>
      <c r="U741" s="143"/>
    </row>
    <row r="742" spans="1:21" x14ac:dyDescent="0.3">
      <c r="A742" s="141">
        <v>6</v>
      </c>
      <c r="B742" s="141">
        <v>21</v>
      </c>
      <c r="C742" s="146">
        <v>621</v>
      </c>
      <c r="D742" s="141" t="s">
        <v>7</v>
      </c>
      <c r="E742" s="141">
        <v>2023</v>
      </c>
      <c r="F742" s="151"/>
      <c r="G742" s="157">
        <f t="shared" si="32"/>
        <v>2251.2399999999998</v>
      </c>
      <c r="H742" s="143"/>
      <c r="I742" s="210">
        <v>2251.2399999999998</v>
      </c>
      <c r="J742" s="200"/>
      <c r="K742" s="200"/>
      <c r="L742" s="200">
        <v>299.54000000000002</v>
      </c>
      <c r="M742" s="149"/>
      <c r="N742" s="149"/>
      <c r="O742" s="231">
        <f t="shared" si="33"/>
        <v>299.54000000000002</v>
      </c>
      <c r="P742" s="153"/>
      <c r="Q742" s="153"/>
      <c r="R742" s="153"/>
      <c r="S742" s="143"/>
      <c r="T742" s="143"/>
      <c r="U742" s="143"/>
    </row>
    <row r="743" spans="1:21" x14ac:dyDescent="0.3">
      <c r="A743" s="141">
        <v>6</v>
      </c>
      <c r="B743" s="141">
        <v>22</v>
      </c>
      <c r="C743" s="146">
        <v>622</v>
      </c>
      <c r="D743" s="141" t="s">
        <v>7</v>
      </c>
      <c r="E743" s="141">
        <v>2023</v>
      </c>
      <c r="F743" s="151"/>
      <c r="G743" s="157">
        <f t="shared" si="32"/>
        <v>2756.77</v>
      </c>
      <c r="H743" s="143"/>
      <c r="I743" s="210">
        <v>2756.77</v>
      </c>
      <c r="J743" s="200"/>
      <c r="K743" s="200"/>
      <c r="L743" s="200">
        <v>350.37</v>
      </c>
      <c r="M743" s="149"/>
      <c r="N743" s="149"/>
      <c r="O743" s="231">
        <f t="shared" si="33"/>
        <v>350.37</v>
      </c>
      <c r="P743" s="153"/>
      <c r="Q743" s="153"/>
      <c r="R743" s="153"/>
      <c r="S743" s="143"/>
      <c r="T743" s="143"/>
      <c r="U743" s="143"/>
    </row>
    <row r="744" spans="1:21" x14ac:dyDescent="0.3">
      <c r="A744" s="141">
        <v>6</v>
      </c>
      <c r="B744" s="141">
        <v>23</v>
      </c>
      <c r="C744" s="146">
        <v>623</v>
      </c>
      <c r="D744" s="141" t="s">
        <v>7</v>
      </c>
      <c r="E744" s="141">
        <v>2023</v>
      </c>
      <c r="F744" s="151"/>
      <c r="G744" s="157">
        <f t="shared" si="32"/>
        <v>3558.75</v>
      </c>
      <c r="H744" s="143"/>
      <c r="I744" s="210">
        <v>3558.75</v>
      </c>
      <c r="J744" s="200"/>
      <c r="K744" s="200"/>
      <c r="L744" s="200">
        <v>302.58</v>
      </c>
      <c r="M744" s="149"/>
      <c r="N744" s="149"/>
      <c r="O744" s="231">
        <f t="shared" si="33"/>
        <v>302.58</v>
      </c>
      <c r="P744" s="153"/>
      <c r="Q744" s="153"/>
      <c r="R744" s="153"/>
      <c r="S744" s="143"/>
      <c r="T744" s="143"/>
      <c r="U744" s="143"/>
    </row>
    <row r="745" spans="1:21" x14ac:dyDescent="0.3">
      <c r="A745" s="141">
        <v>6</v>
      </c>
      <c r="B745" s="141">
        <v>24</v>
      </c>
      <c r="C745" s="146">
        <v>624</v>
      </c>
      <c r="D745" s="141" t="s">
        <v>7</v>
      </c>
      <c r="E745" s="141">
        <v>2023</v>
      </c>
      <c r="F745" s="151"/>
      <c r="G745" s="157">
        <f t="shared" si="32"/>
        <v>2474.56</v>
      </c>
      <c r="H745" s="143"/>
      <c r="I745" s="210">
        <v>2474.56</v>
      </c>
      <c r="J745" s="200"/>
      <c r="K745" s="200"/>
      <c r="L745" s="200">
        <v>321.86</v>
      </c>
      <c r="M745" s="149"/>
      <c r="N745" s="149"/>
      <c r="O745" s="231">
        <f t="shared" si="33"/>
        <v>321.86</v>
      </c>
      <c r="P745" s="153"/>
      <c r="Q745" s="153"/>
      <c r="R745" s="153"/>
      <c r="S745" s="143"/>
      <c r="T745" s="143"/>
      <c r="U745" s="143"/>
    </row>
    <row r="746" spans="1:21" x14ac:dyDescent="0.3">
      <c r="A746" s="141">
        <v>6</v>
      </c>
      <c r="B746" s="141">
        <v>25</v>
      </c>
      <c r="C746" s="146">
        <v>625</v>
      </c>
      <c r="D746" s="141" t="s">
        <v>7</v>
      </c>
      <c r="E746" s="141">
        <v>2023</v>
      </c>
      <c r="F746" s="151"/>
      <c r="G746" s="157">
        <f t="shared" si="32"/>
        <v>3168.63</v>
      </c>
      <c r="H746" s="143"/>
      <c r="I746" s="210">
        <v>3168.63</v>
      </c>
      <c r="J746" s="200"/>
      <c r="K746" s="200"/>
      <c r="L746" s="200">
        <v>280.54000000000002</v>
      </c>
      <c r="M746" s="149"/>
      <c r="N746" s="149"/>
      <c r="O746" s="231">
        <f t="shared" si="33"/>
        <v>280.54000000000002</v>
      </c>
      <c r="P746" s="153"/>
      <c r="Q746" s="153"/>
      <c r="R746" s="153"/>
      <c r="S746" s="143"/>
      <c r="T746" s="143"/>
      <c r="U746" s="143"/>
    </row>
    <row r="747" spans="1:21" x14ac:dyDescent="0.3">
      <c r="A747" s="141">
        <v>6</v>
      </c>
      <c r="B747" s="141">
        <v>26</v>
      </c>
      <c r="C747" s="146">
        <v>626</v>
      </c>
      <c r="D747" s="141" t="s">
        <v>7</v>
      </c>
      <c r="E747" s="141">
        <v>2023</v>
      </c>
      <c r="F747" s="151"/>
      <c r="G747" s="157">
        <f t="shared" si="32"/>
        <v>3203.74</v>
      </c>
      <c r="H747" s="143"/>
      <c r="I747" s="210">
        <v>3203.74</v>
      </c>
      <c r="J747" s="200"/>
      <c r="K747" s="200"/>
      <c r="L747" s="200">
        <v>439.32</v>
      </c>
      <c r="M747" s="149"/>
      <c r="N747" s="149"/>
      <c r="O747" s="231">
        <f t="shared" si="33"/>
        <v>439.32</v>
      </c>
      <c r="P747" s="153"/>
      <c r="Q747" s="153"/>
      <c r="R747" s="153"/>
      <c r="S747" s="143"/>
      <c r="T747" s="143"/>
      <c r="U747" s="143"/>
    </row>
    <row r="748" spans="1:21" x14ac:dyDescent="0.3">
      <c r="A748" s="141">
        <v>6</v>
      </c>
      <c r="B748" s="141">
        <v>27</v>
      </c>
      <c r="C748" s="146">
        <v>627</v>
      </c>
      <c r="D748" s="141" t="s">
        <v>7</v>
      </c>
      <c r="E748" s="141">
        <v>2023</v>
      </c>
      <c r="F748" s="151"/>
      <c r="G748" s="157">
        <f t="shared" si="32"/>
        <v>3181.42</v>
      </c>
      <c r="H748" s="143"/>
      <c r="I748" s="210">
        <v>3181.42</v>
      </c>
      <c r="J748" s="200"/>
      <c r="K748" s="200"/>
      <c r="L748" s="200">
        <v>729.38</v>
      </c>
      <c r="M748" s="149"/>
      <c r="N748" s="149"/>
      <c r="O748" s="231">
        <f t="shared" si="33"/>
        <v>729.38</v>
      </c>
      <c r="P748" s="153"/>
      <c r="Q748" s="153"/>
      <c r="R748" s="153"/>
      <c r="S748" s="143"/>
      <c r="T748" s="143"/>
      <c r="U748" s="143"/>
    </row>
    <row r="749" spans="1:21" x14ac:dyDescent="0.3">
      <c r="A749" s="141">
        <v>6</v>
      </c>
      <c r="B749" s="141">
        <v>28</v>
      </c>
      <c r="C749" s="146">
        <v>628</v>
      </c>
      <c r="D749" s="141" t="s">
        <v>7</v>
      </c>
      <c r="E749" s="141">
        <v>2023</v>
      </c>
      <c r="F749" s="151"/>
      <c r="G749" s="157">
        <f t="shared" si="32"/>
        <v>1943.26</v>
      </c>
      <c r="H749" s="143"/>
      <c r="I749" s="210">
        <v>1943.26</v>
      </c>
      <c r="J749" s="200"/>
      <c r="K749" s="200"/>
      <c r="L749" s="200">
        <v>369.59</v>
      </c>
      <c r="M749" s="149"/>
      <c r="N749" s="149"/>
      <c r="O749" s="231">
        <f t="shared" si="33"/>
        <v>369.59</v>
      </c>
      <c r="P749" s="153"/>
      <c r="Q749" s="153"/>
      <c r="R749" s="153"/>
      <c r="S749" s="143"/>
      <c r="T749" s="143"/>
      <c r="U749" s="143"/>
    </row>
    <row r="750" spans="1:21" x14ac:dyDescent="0.3">
      <c r="A750" s="141">
        <v>6</v>
      </c>
      <c r="B750" s="141">
        <v>29</v>
      </c>
      <c r="C750" s="146">
        <v>629</v>
      </c>
      <c r="D750" s="141" t="s">
        <v>7</v>
      </c>
      <c r="E750" s="141">
        <v>2023</v>
      </c>
      <c r="F750" s="151"/>
      <c r="G750" s="157">
        <f t="shared" si="32"/>
        <v>3636.59</v>
      </c>
      <c r="H750" s="143"/>
      <c r="I750" s="210">
        <v>3636.59</v>
      </c>
      <c r="J750" s="200"/>
      <c r="K750" s="200"/>
      <c r="L750" s="200">
        <v>667.9</v>
      </c>
      <c r="M750" s="149"/>
      <c r="N750" s="149"/>
      <c r="O750" s="231">
        <f t="shared" si="33"/>
        <v>667.9</v>
      </c>
      <c r="P750" s="153"/>
      <c r="Q750" s="153"/>
      <c r="R750" s="153"/>
      <c r="S750" s="143"/>
      <c r="T750" s="143"/>
      <c r="U750" s="143"/>
    </row>
    <row r="751" spans="1:21" x14ac:dyDescent="0.3">
      <c r="A751" s="141">
        <v>6</v>
      </c>
      <c r="B751" s="141">
        <v>30</v>
      </c>
      <c r="C751" s="146">
        <v>630</v>
      </c>
      <c r="D751" s="141" t="s">
        <v>7</v>
      </c>
      <c r="E751" s="141">
        <v>2023</v>
      </c>
      <c r="F751" s="151"/>
      <c r="G751" s="157">
        <f t="shared" si="32"/>
        <v>5956.58</v>
      </c>
      <c r="H751" s="143"/>
      <c r="I751" s="210">
        <v>5956.58</v>
      </c>
      <c r="J751" s="200"/>
      <c r="K751" s="200"/>
      <c r="L751" s="200">
        <v>1424.3</v>
      </c>
      <c r="M751" s="149"/>
      <c r="N751" s="149"/>
      <c r="O751" s="231">
        <f t="shared" si="33"/>
        <v>1424.3</v>
      </c>
      <c r="P751" s="153"/>
      <c r="Q751" s="153"/>
      <c r="R751" s="153"/>
      <c r="S751" s="143"/>
      <c r="T751" s="143"/>
      <c r="U751" s="143"/>
    </row>
    <row r="752" spans="1:21" x14ac:dyDescent="0.3">
      <c r="A752" s="141">
        <v>7</v>
      </c>
      <c r="B752" s="141">
        <v>1</v>
      </c>
      <c r="C752" s="146">
        <v>701</v>
      </c>
      <c r="D752" s="141" t="s">
        <v>7</v>
      </c>
      <c r="E752" s="141">
        <v>2023</v>
      </c>
      <c r="F752" s="151"/>
      <c r="G752" s="157">
        <f t="shared" si="32"/>
        <v>3186.3</v>
      </c>
      <c r="H752" s="143"/>
      <c r="I752" s="210">
        <v>3186.3</v>
      </c>
      <c r="J752" s="200"/>
      <c r="K752" s="200"/>
      <c r="L752" s="200">
        <v>512.04</v>
      </c>
      <c r="M752" s="149"/>
      <c r="N752" s="149"/>
      <c r="O752" s="231">
        <f t="shared" si="33"/>
        <v>512.04</v>
      </c>
      <c r="P752" s="153"/>
      <c r="Q752" s="153"/>
      <c r="R752" s="153"/>
      <c r="S752" s="143"/>
      <c r="T752" s="143"/>
      <c r="U752" s="143"/>
    </row>
    <row r="753" spans="1:21" x14ac:dyDescent="0.3">
      <c r="A753" s="141">
        <v>7</v>
      </c>
      <c r="B753" s="141">
        <v>2</v>
      </c>
      <c r="C753" s="146">
        <v>702</v>
      </c>
      <c r="D753" s="141" t="s">
        <v>7</v>
      </c>
      <c r="E753" s="141">
        <v>2023</v>
      </c>
      <c r="F753" s="151"/>
      <c r="G753" s="157">
        <f t="shared" si="32"/>
        <v>897.9</v>
      </c>
      <c r="H753" s="143"/>
      <c r="I753" s="200">
        <v>897.9</v>
      </c>
      <c r="J753" s="200"/>
      <c r="K753" s="200"/>
      <c r="L753" s="200">
        <v>100.74</v>
      </c>
      <c r="M753" s="149"/>
      <c r="N753" s="149"/>
      <c r="O753" s="231">
        <f t="shared" si="33"/>
        <v>100.74</v>
      </c>
      <c r="P753" s="153"/>
      <c r="Q753" s="153"/>
      <c r="R753" s="153"/>
      <c r="S753" s="143"/>
      <c r="T753" s="143"/>
      <c r="U753" s="143"/>
    </row>
    <row r="754" spans="1:21" x14ac:dyDescent="0.3">
      <c r="A754" s="141">
        <v>7</v>
      </c>
      <c r="B754" s="141">
        <v>3</v>
      </c>
      <c r="C754" s="146">
        <v>703</v>
      </c>
      <c r="D754" s="141" t="s">
        <v>7</v>
      </c>
      <c r="E754" s="141">
        <v>2023</v>
      </c>
      <c r="F754" s="151"/>
      <c r="G754" s="157">
        <f t="shared" si="32"/>
        <v>764.34</v>
      </c>
      <c r="H754" s="143"/>
      <c r="I754" s="200">
        <v>764.34</v>
      </c>
      <c r="J754" s="200"/>
      <c r="K754" s="200"/>
      <c r="L754" s="200">
        <v>90.05</v>
      </c>
      <c r="M754" s="149"/>
      <c r="N754" s="149"/>
      <c r="O754" s="231">
        <f t="shared" si="33"/>
        <v>90.05</v>
      </c>
      <c r="P754" s="153"/>
      <c r="Q754" s="153"/>
      <c r="R754" s="153"/>
      <c r="S754" s="143"/>
      <c r="T754" s="143"/>
      <c r="U754" s="143"/>
    </row>
    <row r="755" spans="1:21" x14ac:dyDescent="0.3">
      <c r="A755" s="141">
        <v>7</v>
      </c>
      <c r="B755" s="141">
        <v>4</v>
      </c>
      <c r="C755" s="146">
        <v>704</v>
      </c>
      <c r="D755" s="141" t="s">
        <v>7</v>
      </c>
      <c r="E755" s="141">
        <v>2023</v>
      </c>
      <c r="F755" s="151"/>
      <c r="G755" s="157">
        <f t="shared" si="32"/>
        <v>516.66</v>
      </c>
      <c r="H755" s="143"/>
      <c r="I755" s="200">
        <v>516.66</v>
      </c>
      <c r="J755" s="200"/>
      <c r="K755" s="200"/>
      <c r="L755" s="200">
        <v>253.62</v>
      </c>
      <c r="M755" s="149"/>
      <c r="N755" s="149"/>
      <c r="O755" s="231">
        <f t="shared" si="33"/>
        <v>253.62</v>
      </c>
      <c r="P755" s="153"/>
      <c r="Q755" s="153"/>
      <c r="R755" s="153"/>
      <c r="S755" s="143"/>
      <c r="T755" s="143"/>
      <c r="U755" s="143"/>
    </row>
    <row r="756" spans="1:21" x14ac:dyDescent="0.3">
      <c r="A756" s="141">
        <v>7</v>
      </c>
      <c r="B756" s="141">
        <v>5</v>
      </c>
      <c r="C756" s="146">
        <v>705</v>
      </c>
      <c r="D756" s="141" t="s">
        <v>7</v>
      </c>
      <c r="E756" s="141">
        <v>2023</v>
      </c>
      <c r="F756" s="151"/>
      <c r="G756" s="157">
        <f t="shared" si="32"/>
        <v>357.71</v>
      </c>
      <c r="H756" s="143"/>
      <c r="I756" s="200">
        <v>357.71</v>
      </c>
      <c r="J756" s="200"/>
      <c r="K756" s="200"/>
      <c r="L756" s="200">
        <v>86.75</v>
      </c>
      <c r="M756" s="149"/>
      <c r="N756" s="149"/>
      <c r="O756" s="231">
        <f t="shared" si="33"/>
        <v>86.75</v>
      </c>
      <c r="P756" s="153"/>
      <c r="Q756" s="153"/>
      <c r="R756" s="153"/>
      <c r="S756" s="143"/>
      <c r="T756" s="143"/>
      <c r="U756" s="143"/>
    </row>
    <row r="757" spans="1:21" x14ac:dyDescent="0.3">
      <c r="A757" s="141">
        <v>7</v>
      </c>
      <c r="B757" s="141">
        <v>6</v>
      </c>
      <c r="C757" s="146">
        <v>706</v>
      </c>
      <c r="D757" s="141" t="s">
        <v>7</v>
      </c>
      <c r="E757" s="141">
        <v>2023</v>
      </c>
      <c r="F757" s="151"/>
      <c r="G757" s="157">
        <f t="shared" si="32"/>
        <v>999.92</v>
      </c>
      <c r="H757" s="143"/>
      <c r="I757" s="200">
        <v>999.92</v>
      </c>
      <c r="J757" s="200"/>
      <c r="K757" s="200"/>
      <c r="L757" s="200">
        <v>448.54</v>
      </c>
      <c r="M757" s="149"/>
      <c r="N757" s="149"/>
      <c r="O757" s="231">
        <f t="shared" si="33"/>
        <v>448.54</v>
      </c>
      <c r="P757" s="153"/>
      <c r="Q757" s="153"/>
      <c r="R757" s="153"/>
      <c r="S757" s="143"/>
      <c r="T757" s="143"/>
      <c r="U757" s="143"/>
    </row>
    <row r="758" spans="1:21" x14ac:dyDescent="0.3">
      <c r="A758" s="141">
        <v>7</v>
      </c>
      <c r="B758" s="141">
        <v>7</v>
      </c>
      <c r="C758" s="146">
        <v>707</v>
      </c>
      <c r="D758" s="141" t="s">
        <v>7</v>
      </c>
      <c r="E758" s="141">
        <v>2023</v>
      </c>
      <c r="F758" s="151"/>
      <c r="G758" s="157">
        <f t="shared" si="32"/>
        <v>1166.1500000000001</v>
      </c>
      <c r="H758" s="143"/>
      <c r="I758" s="200">
        <v>1166.1500000000001</v>
      </c>
      <c r="J758" s="200"/>
      <c r="K758" s="200"/>
      <c r="L758" s="200">
        <v>206.64</v>
      </c>
      <c r="M758" s="149"/>
      <c r="N758" s="149"/>
      <c r="O758" s="231">
        <f t="shared" si="33"/>
        <v>206.64</v>
      </c>
      <c r="P758" s="153"/>
      <c r="Q758" s="153"/>
      <c r="R758" s="153"/>
      <c r="S758" s="143"/>
      <c r="T758" s="143"/>
      <c r="U758" s="143"/>
    </row>
    <row r="759" spans="1:21" x14ac:dyDescent="0.3">
      <c r="A759" s="141">
        <v>7</v>
      </c>
      <c r="B759" s="141">
        <v>8</v>
      </c>
      <c r="C759" s="146">
        <v>708</v>
      </c>
      <c r="D759" s="141" t="s">
        <v>7</v>
      </c>
      <c r="E759" s="141">
        <v>2023</v>
      </c>
      <c r="F759" s="151"/>
      <c r="G759" s="157">
        <f t="shared" si="32"/>
        <v>3001.26</v>
      </c>
      <c r="H759" s="143"/>
      <c r="I759" s="210">
        <v>3001.26</v>
      </c>
      <c r="J759" s="200"/>
      <c r="K759" s="200"/>
      <c r="L759" s="210">
        <v>957.9</v>
      </c>
      <c r="M759" s="149"/>
      <c r="N759" s="149"/>
      <c r="O759" s="231">
        <f t="shared" si="33"/>
        <v>957.9</v>
      </c>
      <c r="P759" s="153"/>
      <c r="Q759" s="153"/>
      <c r="R759" s="153"/>
      <c r="S759" s="143"/>
      <c r="T759" s="143"/>
      <c r="U759" s="143"/>
    </row>
    <row r="760" spans="1:21" x14ac:dyDescent="0.3">
      <c r="A760" s="141">
        <v>7</v>
      </c>
      <c r="B760" s="141">
        <v>9</v>
      </c>
      <c r="C760" s="146">
        <v>709</v>
      </c>
      <c r="D760" s="141" t="s">
        <v>7</v>
      </c>
      <c r="E760" s="141">
        <v>2023</v>
      </c>
      <c r="F760" s="151"/>
      <c r="G760" s="157">
        <f t="shared" si="32"/>
        <v>4583.04</v>
      </c>
      <c r="H760" s="143"/>
      <c r="I760" s="210">
        <v>4583.04</v>
      </c>
      <c r="J760" s="200"/>
      <c r="K760" s="200"/>
      <c r="L760" s="210">
        <v>1044.96</v>
      </c>
      <c r="M760" s="149"/>
      <c r="N760" s="149"/>
      <c r="O760" s="231">
        <f t="shared" si="33"/>
        <v>1044.96</v>
      </c>
      <c r="P760" s="153"/>
      <c r="Q760" s="153"/>
      <c r="R760" s="153"/>
      <c r="S760" s="143"/>
      <c r="T760" s="143"/>
      <c r="U760" s="143"/>
    </row>
    <row r="761" spans="1:21" x14ac:dyDescent="0.3">
      <c r="A761" s="141">
        <v>7</v>
      </c>
      <c r="B761" s="141">
        <v>10</v>
      </c>
      <c r="C761" s="146">
        <v>710</v>
      </c>
      <c r="D761" s="141" t="s">
        <v>7</v>
      </c>
      <c r="E761" s="141">
        <v>2023</v>
      </c>
      <c r="F761" s="151"/>
      <c r="G761" s="157">
        <f t="shared" si="32"/>
        <v>4236.6499999999996</v>
      </c>
      <c r="H761" s="143"/>
      <c r="I761" s="210">
        <v>4236.6499999999996</v>
      </c>
      <c r="J761" s="200"/>
      <c r="K761" s="200"/>
      <c r="L761" s="200">
        <v>1219.9100000000001</v>
      </c>
      <c r="M761" s="149"/>
      <c r="N761" s="149"/>
      <c r="O761" s="231">
        <f t="shared" si="33"/>
        <v>1219.9100000000001</v>
      </c>
      <c r="P761" s="153"/>
      <c r="Q761" s="153"/>
      <c r="R761" s="153"/>
      <c r="S761" s="143"/>
      <c r="T761" s="143"/>
      <c r="U761" s="143"/>
    </row>
    <row r="762" spans="1:21" x14ac:dyDescent="0.3">
      <c r="A762" s="141">
        <v>7</v>
      </c>
      <c r="B762" s="141">
        <v>11</v>
      </c>
      <c r="C762" s="146">
        <v>711</v>
      </c>
      <c r="D762" s="141" t="s">
        <v>7</v>
      </c>
      <c r="E762" s="141">
        <v>2023</v>
      </c>
      <c r="F762" s="151"/>
      <c r="G762" s="157">
        <f t="shared" si="32"/>
        <v>3394.34</v>
      </c>
      <c r="H762" s="143"/>
      <c r="I762" s="210">
        <v>3394.34</v>
      </c>
      <c r="J762" s="200"/>
      <c r="K762" s="200"/>
      <c r="L762" s="200">
        <v>834.89</v>
      </c>
      <c r="M762" s="149"/>
      <c r="N762" s="149"/>
      <c r="O762" s="231">
        <f t="shared" si="33"/>
        <v>834.89</v>
      </c>
      <c r="P762" s="153"/>
      <c r="Q762" s="153"/>
      <c r="R762" s="153"/>
      <c r="S762" s="143"/>
      <c r="T762" s="143"/>
      <c r="U762" s="143"/>
    </row>
    <row r="763" spans="1:21" x14ac:dyDescent="0.3">
      <c r="A763" s="141">
        <v>7</v>
      </c>
      <c r="B763" s="141">
        <v>12</v>
      </c>
      <c r="C763" s="146">
        <v>712</v>
      </c>
      <c r="D763" s="141" t="s">
        <v>7</v>
      </c>
      <c r="E763" s="141">
        <v>2023</v>
      </c>
      <c r="F763" s="151"/>
      <c r="G763" s="157">
        <f t="shared" si="32"/>
        <v>8520</v>
      </c>
      <c r="H763" s="143"/>
      <c r="I763" s="210">
        <v>8520</v>
      </c>
      <c r="J763" s="200"/>
      <c r="K763" s="200"/>
      <c r="L763" s="210">
        <v>1540.75</v>
      </c>
      <c r="M763" s="149"/>
      <c r="N763" s="149"/>
      <c r="O763" s="231">
        <f t="shared" si="33"/>
        <v>1540.75</v>
      </c>
      <c r="P763" s="153"/>
      <c r="Q763" s="153"/>
      <c r="R763" s="153"/>
      <c r="S763" s="143"/>
      <c r="T763" s="143"/>
      <c r="U763" s="143"/>
    </row>
    <row r="764" spans="1:21" x14ac:dyDescent="0.3">
      <c r="A764" s="141">
        <v>7</v>
      </c>
      <c r="B764" s="141">
        <v>13</v>
      </c>
      <c r="C764" s="146">
        <v>713</v>
      </c>
      <c r="D764" s="141" t="s">
        <v>7</v>
      </c>
      <c r="E764" s="141">
        <v>2023</v>
      </c>
      <c r="F764" s="151"/>
      <c r="G764" s="157">
        <f t="shared" si="32"/>
        <v>6398.03</v>
      </c>
      <c r="H764" s="143"/>
      <c r="I764" s="210">
        <v>6398.03</v>
      </c>
      <c r="J764" s="200"/>
      <c r="K764" s="200"/>
      <c r="L764" s="210">
        <v>1539.49</v>
      </c>
      <c r="M764" s="149"/>
      <c r="N764" s="149"/>
      <c r="O764" s="231">
        <f t="shared" si="33"/>
        <v>1539.49</v>
      </c>
      <c r="P764" s="153"/>
      <c r="Q764" s="153"/>
      <c r="R764" s="153"/>
      <c r="S764" s="143"/>
      <c r="T764" s="143"/>
      <c r="U764" s="143"/>
    </row>
    <row r="765" spans="1:21" x14ac:dyDescent="0.3">
      <c r="A765" s="141">
        <v>7</v>
      </c>
      <c r="B765" s="141">
        <v>14</v>
      </c>
      <c r="C765" s="146">
        <v>714</v>
      </c>
      <c r="D765" s="141" t="s">
        <v>7</v>
      </c>
      <c r="E765" s="141">
        <v>2023</v>
      </c>
      <c r="F765" s="151"/>
      <c r="G765" s="157">
        <f t="shared" si="32"/>
        <v>3581.43</v>
      </c>
      <c r="H765" s="143"/>
      <c r="I765" s="210">
        <v>3581.43</v>
      </c>
      <c r="J765" s="200"/>
      <c r="K765" s="200"/>
      <c r="L765" s="210">
        <v>583.91999999999996</v>
      </c>
      <c r="M765" s="149"/>
      <c r="N765" s="149"/>
      <c r="O765" s="231">
        <f t="shared" si="33"/>
        <v>583.91999999999996</v>
      </c>
      <c r="P765" s="153"/>
      <c r="Q765" s="153"/>
      <c r="R765" s="153"/>
      <c r="S765" s="143"/>
      <c r="T765" s="143"/>
      <c r="U765" s="143"/>
    </row>
    <row r="766" spans="1:21" x14ac:dyDescent="0.3">
      <c r="A766" s="141">
        <v>7</v>
      </c>
      <c r="B766" s="141">
        <v>15</v>
      </c>
      <c r="C766" s="146">
        <v>715</v>
      </c>
      <c r="D766" s="141" t="s">
        <v>7</v>
      </c>
      <c r="E766" s="141">
        <v>2023</v>
      </c>
      <c r="F766" s="151"/>
      <c r="G766" s="157">
        <f t="shared" si="32"/>
        <v>2797.9</v>
      </c>
      <c r="H766" s="143"/>
      <c r="I766" s="210">
        <v>2797.9</v>
      </c>
      <c r="J766" s="200"/>
      <c r="K766" s="200"/>
      <c r="L766" s="210">
        <v>776.46</v>
      </c>
      <c r="M766" s="149"/>
      <c r="N766" s="149"/>
      <c r="O766" s="231">
        <f t="shared" si="33"/>
        <v>776.46</v>
      </c>
      <c r="P766" s="153"/>
      <c r="Q766" s="153"/>
      <c r="R766" s="153"/>
      <c r="S766" s="143"/>
      <c r="T766" s="143"/>
      <c r="U766" s="143"/>
    </row>
    <row r="767" spans="1:21" x14ac:dyDescent="0.3">
      <c r="A767" s="141">
        <v>7</v>
      </c>
      <c r="B767" s="141">
        <v>16</v>
      </c>
      <c r="C767" s="146">
        <v>716</v>
      </c>
      <c r="D767" s="141" t="s">
        <v>7</v>
      </c>
      <c r="E767" s="141">
        <v>2023</v>
      </c>
      <c r="F767" s="151"/>
      <c r="G767" s="157">
        <f t="shared" si="32"/>
        <v>2832.32</v>
      </c>
      <c r="H767" s="143"/>
      <c r="I767" s="210">
        <v>2832.32</v>
      </c>
      <c r="J767" s="200"/>
      <c r="K767" s="200"/>
      <c r="L767" s="210">
        <v>818.36</v>
      </c>
      <c r="M767" s="149"/>
      <c r="N767" s="149"/>
      <c r="O767" s="231">
        <f t="shared" si="33"/>
        <v>818.36</v>
      </c>
      <c r="P767" s="153"/>
      <c r="Q767" s="153"/>
      <c r="R767" s="153"/>
      <c r="S767" s="143"/>
      <c r="T767" s="143"/>
      <c r="U767" s="143"/>
    </row>
    <row r="768" spans="1:21" x14ac:dyDescent="0.3">
      <c r="A768" s="141">
        <v>7</v>
      </c>
      <c r="B768" s="141">
        <v>17</v>
      </c>
      <c r="C768" s="146">
        <v>717</v>
      </c>
      <c r="D768" s="141" t="s">
        <v>7</v>
      </c>
      <c r="E768" s="141">
        <v>2023</v>
      </c>
      <c r="F768" s="151"/>
      <c r="G768" s="157">
        <f t="shared" si="32"/>
        <v>1578.86</v>
      </c>
      <c r="H768" s="143"/>
      <c r="I768" s="210">
        <v>1578.86</v>
      </c>
      <c r="J768" s="200"/>
      <c r="K768" s="200"/>
      <c r="L768" s="200">
        <v>451.47</v>
      </c>
      <c r="M768" s="149"/>
      <c r="N768" s="149"/>
      <c r="O768" s="231">
        <f t="shared" si="33"/>
        <v>451.47</v>
      </c>
      <c r="P768" s="153"/>
      <c r="Q768" s="153"/>
      <c r="R768" s="153"/>
      <c r="S768" s="143"/>
      <c r="T768" s="143"/>
      <c r="U768" s="143"/>
    </row>
    <row r="769" spans="1:21" x14ac:dyDescent="0.3">
      <c r="A769" s="141">
        <v>7</v>
      </c>
      <c r="B769" s="141">
        <v>18</v>
      </c>
      <c r="C769" s="146">
        <v>718</v>
      </c>
      <c r="D769" s="141" t="s">
        <v>7</v>
      </c>
      <c r="E769" s="141">
        <v>2023</v>
      </c>
      <c r="F769" s="151"/>
      <c r="G769" s="157">
        <f t="shared" si="32"/>
        <v>581.12</v>
      </c>
      <c r="H769" s="143"/>
      <c r="I769" s="200">
        <v>581.12</v>
      </c>
      <c r="J769" s="200"/>
      <c r="K769" s="200"/>
      <c r="L769" s="200">
        <v>390.58</v>
      </c>
      <c r="M769" s="149"/>
      <c r="N769" s="149"/>
      <c r="O769" s="231">
        <f t="shared" si="33"/>
        <v>390.58</v>
      </c>
      <c r="P769" s="153"/>
      <c r="Q769" s="153"/>
      <c r="R769" s="153"/>
      <c r="S769" s="143"/>
      <c r="T769" s="143"/>
      <c r="U769" s="143"/>
    </row>
    <row r="770" spans="1:21" x14ac:dyDescent="0.3">
      <c r="A770" s="141">
        <v>7</v>
      </c>
      <c r="B770" s="141">
        <v>19</v>
      </c>
      <c r="C770" s="146">
        <v>719</v>
      </c>
      <c r="D770" s="141" t="s">
        <v>7</v>
      </c>
      <c r="E770" s="141">
        <v>2023</v>
      </c>
      <c r="F770" s="151"/>
      <c r="G770" s="157">
        <f t="shared" si="32"/>
        <v>621.77</v>
      </c>
      <c r="H770" s="143"/>
      <c r="I770" s="200">
        <v>621.77</v>
      </c>
      <c r="J770" s="200"/>
      <c r="K770" s="200"/>
      <c r="L770" s="200">
        <v>592.94000000000005</v>
      </c>
      <c r="M770" s="149"/>
      <c r="N770" s="149"/>
      <c r="O770" s="231">
        <f t="shared" si="33"/>
        <v>592.94000000000005</v>
      </c>
      <c r="P770" s="153"/>
      <c r="Q770" s="153"/>
      <c r="R770" s="153"/>
      <c r="S770" s="143"/>
      <c r="T770" s="143"/>
      <c r="U770" s="143"/>
    </row>
    <row r="771" spans="1:21" x14ac:dyDescent="0.3">
      <c r="A771" s="141">
        <v>7</v>
      </c>
      <c r="B771" s="141">
        <v>20</v>
      </c>
      <c r="C771" s="146">
        <v>720</v>
      </c>
      <c r="D771" s="141" t="s">
        <v>7</v>
      </c>
      <c r="E771" s="141">
        <v>2023</v>
      </c>
      <c r="F771" s="151"/>
      <c r="G771" s="157">
        <f t="shared" si="32"/>
        <v>493.82</v>
      </c>
      <c r="H771" s="143"/>
      <c r="I771" s="200">
        <v>493.82</v>
      </c>
      <c r="J771" s="200"/>
      <c r="K771" s="200"/>
      <c r="L771" s="200">
        <v>401.29</v>
      </c>
      <c r="M771" s="149"/>
      <c r="N771" s="149"/>
      <c r="O771" s="231">
        <f t="shared" si="33"/>
        <v>401.29</v>
      </c>
      <c r="P771" s="153"/>
      <c r="Q771" s="153"/>
      <c r="R771" s="153"/>
      <c r="S771" s="143"/>
      <c r="T771" s="143"/>
      <c r="U771" s="143"/>
    </row>
    <row r="772" spans="1:21" x14ac:dyDescent="0.3">
      <c r="A772" s="141">
        <v>7</v>
      </c>
      <c r="B772" s="141">
        <v>21</v>
      </c>
      <c r="C772" s="146">
        <v>721</v>
      </c>
      <c r="D772" s="141" t="s">
        <v>7</v>
      </c>
      <c r="E772" s="141">
        <v>2023</v>
      </c>
      <c r="F772" s="151"/>
      <c r="G772" s="157">
        <f t="shared" si="32"/>
        <v>320.77999999999997</v>
      </c>
      <c r="H772" s="143"/>
      <c r="I772" s="200">
        <v>320.77999999999997</v>
      </c>
      <c r="J772" s="200"/>
      <c r="K772" s="200"/>
      <c r="L772" s="200">
        <v>90.8</v>
      </c>
      <c r="M772" s="149"/>
      <c r="N772" s="149"/>
      <c r="O772" s="231">
        <f t="shared" si="33"/>
        <v>90.8</v>
      </c>
      <c r="P772" s="153"/>
      <c r="Q772" s="153"/>
      <c r="R772" s="153"/>
      <c r="S772" s="143"/>
      <c r="T772" s="143"/>
      <c r="U772" s="143"/>
    </row>
    <row r="773" spans="1:21" x14ac:dyDescent="0.3">
      <c r="A773" s="141">
        <v>7</v>
      </c>
      <c r="B773" s="141">
        <v>22</v>
      </c>
      <c r="C773" s="146">
        <v>722</v>
      </c>
      <c r="D773" s="141" t="s">
        <v>7</v>
      </c>
      <c r="E773" s="141">
        <v>2023</v>
      </c>
      <c r="F773" s="151"/>
      <c r="G773" s="157">
        <f t="shared" si="32"/>
        <v>732</v>
      </c>
      <c r="H773" s="143"/>
      <c r="I773" s="200">
        <v>732</v>
      </c>
      <c r="J773" s="200"/>
      <c r="K773" s="200"/>
      <c r="L773" s="200">
        <v>165</v>
      </c>
      <c r="M773" s="149"/>
      <c r="N773" s="149"/>
      <c r="O773" s="231">
        <f t="shared" si="33"/>
        <v>165</v>
      </c>
      <c r="P773" s="153"/>
      <c r="Q773" s="153"/>
      <c r="R773" s="153"/>
      <c r="S773" s="143"/>
      <c r="T773" s="143"/>
      <c r="U773" s="143"/>
    </row>
    <row r="774" spans="1:21" x14ac:dyDescent="0.3">
      <c r="A774" s="141">
        <v>7</v>
      </c>
      <c r="B774" s="141">
        <v>23</v>
      </c>
      <c r="C774" s="146">
        <v>723</v>
      </c>
      <c r="D774" s="141" t="s">
        <v>7</v>
      </c>
      <c r="E774" s="141">
        <v>2023</v>
      </c>
      <c r="F774" s="151"/>
      <c r="G774" s="157">
        <f t="shared" si="32"/>
        <v>1446.29</v>
      </c>
      <c r="H774" s="143"/>
      <c r="I774" s="210">
        <v>1446.29</v>
      </c>
      <c r="J774" s="200"/>
      <c r="K774" s="200"/>
      <c r="L774" s="200">
        <v>309.99</v>
      </c>
      <c r="M774" s="149"/>
      <c r="N774" s="149"/>
      <c r="O774" s="231">
        <f t="shared" si="33"/>
        <v>309.99</v>
      </c>
      <c r="P774" s="153"/>
      <c r="Q774" s="153"/>
      <c r="R774" s="153"/>
      <c r="S774" s="143"/>
      <c r="T774" s="143"/>
      <c r="U774" s="143"/>
    </row>
    <row r="775" spans="1:21" x14ac:dyDescent="0.3">
      <c r="A775" s="141">
        <v>7</v>
      </c>
      <c r="B775" s="141">
        <v>24</v>
      </c>
      <c r="C775" s="146">
        <v>724</v>
      </c>
      <c r="D775" s="141" t="s">
        <v>7</v>
      </c>
      <c r="E775" s="141">
        <v>2023</v>
      </c>
      <c r="F775" s="151"/>
      <c r="G775" s="157">
        <f t="shared" si="32"/>
        <v>366.05</v>
      </c>
      <c r="H775" s="143"/>
      <c r="I775" s="200">
        <v>366.05</v>
      </c>
      <c r="J775" s="200"/>
      <c r="K775" s="200"/>
      <c r="L775" s="200">
        <v>83.7</v>
      </c>
      <c r="M775" s="149"/>
      <c r="N775" s="149"/>
      <c r="O775" s="231">
        <f t="shared" si="33"/>
        <v>83.7</v>
      </c>
      <c r="P775" s="153"/>
      <c r="Q775" s="153"/>
      <c r="R775" s="153"/>
      <c r="S775" s="143"/>
      <c r="T775" s="143"/>
      <c r="U775" s="143"/>
    </row>
    <row r="776" spans="1:21" x14ac:dyDescent="0.3">
      <c r="A776" s="141">
        <v>7</v>
      </c>
      <c r="B776" s="141">
        <v>25</v>
      </c>
      <c r="C776" s="146">
        <v>725</v>
      </c>
      <c r="D776" s="141" t="s">
        <v>7</v>
      </c>
      <c r="E776" s="141">
        <v>2023</v>
      </c>
      <c r="F776" s="151"/>
      <c r="G776" s="157">
        <f t="shared" si="32"/>
        <v>750.82</v>
      </c>
      <c r="H776" s="143"/>
      <c r="I776" s="200">
        <v>750.82</v>
      </c>
      <c r="J776" s="200"/>
      <c r="K776" s="200"/>
      <c r="L776" s="200">
        <v>297.27999999999997</v>
      </c>
      <c r="M776" s="149"/>
      <c r="N776" s="149"/>
      <c r="O776" s="231">
        <f t="shared" si="33"/>
        <v>297.27999999999997</v>
      </c>
      <c r="P776" s="153"/>
      <c r="Q776" s="153"/>
      <c r="R776" s="153"/>
      <c r="S776" s="143"/>
      <c r="T776" s="143"/>
      <c r="U776" s="143"/>
    </row>
    <row r="777" spans="1:21" x14ac:dyDescent="0.3">
      <c r="A777" s="141">
        <v>7</v>
      </c>
      <c r="B777" s="141">
        <v>26</v>
      </c>
      <c r="C777" s="146">
        <v>726</v>
      </c>
      <c r="D777" s="141" t="s">
        <v>7</v>
      </c>
      <c r="E777" s="141">
        <v>2023</v>
      </c>
      <c r="F777" s="151"/>
      <c r="G777" s="157">
        <f t="shared" si="32"/>
        <v>256.63</v>
      </c>
      <c r="H777" s="143"/>
      <c r="I777" s="200">
        <v>256.63</v>
      </c>
      <c r="J777" s="200"/>
      <c r="K777" s="200"/>
      <c r="L777" s="200">
        <v>121.38</v>
      </c>
      <c r="M777" s="149"/>
      <c r="N777" s="149"/>
      <c r="O777" s="231">
        <f t="shared" si="33"/>
        <v>121.38</v>
      </c>
      <c r="P777" s="153"/>
      <c r="Q777" s="153"/>
      <c r="R777" s="153"/>
      <c r="S777" s="143"/>
      <c r="T777" s="143"/>
      <c r="U777" s="143"/>
    </row>
    <row r="778" spans="1:21" x14ac:dyDescent="0.3">
      <c r="A778" s="141">
        <v>7</v>
      </c>
      <c r="B778" s="141">
        <v>27</v>
      </c>
      <c r="C778" s="146">
        <v>727</v>
      </c>
      <c r="D778" s="141" t="s">
        <v>7</v>
      </c>
      <c r="E778" s="141">
        <v>2023</v>
      </c>
      <c r="F778" s="151"/>
      <c r="G778" s="157">
        <f t="shared" si="32"/>
        <v>3059.67</v>
      </c>
      <c r="H778" s="143"/>
      <c r="I778" s="210">
        <v>3059.67</v>
      </c>
      <c r="J778" s="200"/>
      <c r="K778" s="200"/>
      <c r="L778" s="210">
        <v>716.31</v>
      </c>
      <c r="M778" s="149"/>
      <c r="N778" s="149"/>
      <c r="O778" s="231">
        <f t="shared" si="33"/>
        <v>716.31</v>
      </c>
      <c r="P778" s="153"/>
      <c r="Q778" s="153"/>
      <c r="R778" s="153"/>
      <c r="S778" s="143"/>
      <c r="T778" s="143"/>
      <c r="U778" s="143"/>
    </row>
    <row r="779" spans="1:21" x14ac:dyDescent="0.3">
      <c r="A779" s="141">
        <v>7</v>
      </c>
      <c r="B779" s="141">
        <v>28</v>
      </c>
      <c r="C779" s="146">
        <v>728</v>
      </c>
      <c r="D779" s="141" t="s">
        <v>7</v>
      </c>
      <c r="E779" s="141">
        <v>2023</v>
      </c>
      <c r="F779" s="151"/>
      <c r="G779" s="157">
        <f t="shared" si="32"/>
        <v>1697.76</v>
      </c>
      <c r="H779" s="143"/>
      <c r="I779" s="210">
        <v>1697.76</v>
      </c>
      <c r="J779" s="200"/>
      <c r="K779" s="200"/>
      <c r="L779" s="200">
        <v>471.8</v>
      </c>
      <c r="M779" s="149"/>
      <c r="N779" s="149"/>
      <c r="O779" s="231">
        <f t="shared" si="33"/>
        <v>471.8</v>
      </c>
      <c r="P779" s="153"/>
      <c r="Q779" s="153"/>
      <c r="R779" s="153"/>
      <c r="S779" s="143"/>
      <c r="T779" s="143"/>
      <c r="U779" s="143"/>
    </row>
    <row r="780" spans="1:21" x14ac:dyDescent="0.3">
      <c r="A780" s="141">
        <v>7</v>
      </c>
      <c r="B780" s="141">
        <v>29</v>
      </c>
      <c r="C780" s="146">
        <v>729</v>
      </c>
      <c r="D780" s="141" t="s">
        <v>7</v>
      </c>
      <c r="E780" s="141">
        <v>2023</v>
      </c>
      <c r="F780" s="151"/>
      <c r="G780" s="157">
        <f t="shared" si="32"/>
        <v>1464.97</v>
      </c>
      <c r="H780" s="143"/>
      <c r="I780" s="210">
        <v>1464.97</v>
      </c>
      <c r="J780" s="200"/>
      <c r="K780" s="200"/>
      <c r="L780" s="200">
        <v>433.01</v>
      </c>
      <c r="M780" s="149"/>
      <c r="N780" s="149"/>
      <c r="O780" s="231">
        <f t="shared" si="33"/>
        <v>433.01</v>
      </c>
      <c r="P780" s="153"/>
      <c r="Q780" s="153"/>
      <c r="R780" s="153"/>
      <c r="S780" s="143"/>
      <c r="T780" s="143"/>
      <c r="U780" s="143"/>
    </row>
    <row r="781" spans="1:21" x14ac:dyDescent="0.3">
      <c r="A781" s="141">
        <v>7</v>
      </c>
      <c r="B781" s="141">
        <v>30</v>
      </c>
      <c r="C781" s="146">
        <v>730</v>
      </c>
      <c r="D781" s="141" t="s">
        <v>7</v>
      </c>
      <c r="E781" s="141">
        <v>2023</v>
      </c>
      <c r="F781" s="151"/>
      <c r="G781" s="157">
        <f t="shared" si="32"/>
        <v>1227.6600000000001</v>
      </c>
      <c r="H781" s="143"/>
      <c r="I781" s="200">
        <v>1227.6600000000001</v>
      </c>
      <c r="J781" s="200"/>
      <c r="K781" s="200"/>
      <c r="L781" s="200">
        <v>283.05</v>
      </c>
      <c r="M781" s="149"/>
      <c r="N781" s="149"/>
      <c r="O781" s="231">
        <f t="shared" si="33"/>
        <v>283.05</v>
      </c>
      <c r="P781" s="153"/>
      <c r="Q781" s="153"/>
      <c r="R781" s="153"/>
      <c r="S781" s="143"/>
      <c r="T781" s="143"/>
      <c r="U781" s="143"/>
    </row>
    <row r="782" spans="1:21" x14ac:dyDescent="0.3">
      <c r="A782" s="141">
        <v>7</v>
      </c>
      <c r="B782" s="141">
        <v>31</v>
      </c>
      <c r="C782" s="146">
        <v>731</v>
      </c>
      <c r="D782" s="141" t="s">
        <v>7</v>
      </c>
      <c r="E782" s="141">
        <v>2023</v>
      </c>
      <c r="F782" s="151"/>
      <c r="G782" s="157">
        <f t="shared" si="32"/>
        <v>1303.72</v>
      </c>
      <c r="H782" s="143"/>
      <c r="I782" s="210">
        <v>1303.72</v>
      </c>
      <c r="J782" s="200"/>
      <c r="K782" s="200"/>
      <c r="L782" s="200">
        <v>477.55</v>
      </c>
      <c r="M782" s="149"/>
      <c r="N782" s="149"/>
      <c r="O782" s="231">
        <f t="shared" si="33"/>
        <v>477.55</v>
      </c>
      <c r="P782" s="153"/>
      <c r="Q782" s="153"/>
      <c r="R782" s="153"/>
      <c r="S782" s="143"/>
      <c r="T782" s="143"/>
      <c r="U782" s="143"/>
    </row>
    <row r="783" spans="1:21" x14ac:dyDescent="0.3">
      <c r="A783" s="141">
        <v>8</v>
      </c>
      <c r="B783" s="141">
        <v>1</v>
      </c>
      <c r="C783" s="146">
        <v>801</v>
      </c>
      <c r="D783" s="141" t="s">
        <v>7</v>
      </c>
      <c r="E783" s="141">
        <v>2023</v>
      </c>
      <c r="F783" s="151"/>
      <c r="G783" s="157">
        <f t="shared" si="32"/>
        <v>1103.8599999999999</v>
      </c>
      <c r="H783" s="143"/>
      <c r="I783" s="200">
        <v>1103.8599999999999</v>
      </c>
      <c r="J783" s="200"/>
      <c r="K783" s="200"/>
      <c r="L783" s="200">
        <v>363.05</v>
      </c>
      <c r="M783" s="149"/>
      <c r="N783" s="149"/>
      <c r="O783" s="231">
        <f t="shared" si="33"/>
        <v>363.05</v>
      </c>
      <c r="P783" s="153"/>
      <c r="Q783" s="153"/>
      <c r="R783" s="153"/>
      <c r="S783" s="143"/>
      <c r="T783" s="143"/>
      <c r="U783" s="143"/>
    </row>
    <row r="784" spans="1:21" x14ac:dyDescent="0.3">
      <c r="A784" s="141">
        <v>8</v>
      </c>
      <c r="B784" s="141">
        <v>2</v>
      </c>
      <c r="C784" s="146">
        <v>802</v>
      </c>
      <c r="D784" s="141" t="s">
        <v>7</v>
      </c>
      <c r="E784" s="141">
        <v>2023</v>
      </c>
      <c r="F784" s="151"/>
      <c r="G784" s="157">
        <f t="shared" si="32"/>
        <v>1184.8499999999999</v>
      </c>
      <c r="H784" s="143"/>
      <c r="I784" s="210">
        <v>1184.8499999999999</v>
      </c>
      <c r="J784" s="200"/>
      <c r="K784" s="200"/>
      <c r="L784" s="200">
        <v>543.01</v>
      </c>
      <c r="M784" s="149"/>
      <c r="N784" s="149"/>
      <c r="O784" s="231">
        <f t="shared" si="33"/>
        <v>543.01</v>
      </c>
      <c r="P784" s="153"/>
      <c r="Q784" s="153"/>
      <c r="R784" s="153"/>
      <c r="S784" s="143"/>
      <c r="T784" s="143"/>
      <c r="U784" s="143"/>
    </row>
    <row r="785" spans="1:21" x14ac:dyDescent="0.3">
      <c r="A785" s="141">
        <v>8</v>
      </c>
      <c r="B785" s="141">
        <v>3</v>
      </c>
      <c r="C785" s="146">
        <v>803</v>
      </c>
      <c r="D785" s="141" t="s">
        <v>7</v>
      </c>
      <c r="E785" s="141">
        <v>2023</v>
      </c>
      <c r="F785" s="151"/>
      <c r="G785" s="157">
        <f t="shared" si="32"/>
        <v>242.1</v>
      </c>
      <c r="H785" s="143"/>
      <c r="I785" s="200">
        <v>242.1</v>
      </c>
      <c r="J785" s="200"/>
      <c r="K785" s="200"/>
      <c r="L785" s="200">
        <v>102.78</v>
      </c>
      <c r="M785" s="149"/>
      <c r="N785" s="149"/>
      <c r="O785" s="231">
        <f t="shared" si="33"/>
        <v>102.78</v>
      </c>
      <c r="P785" s="153"/>
      <c r="Q785" s="153"/>
      <c r="R785" s="153"/>
      <c r="S785" s="143"/>
      <c r="T785" s="143"/>
      <c r="U785" s="143"/>
    </row>
    <row r="786" spans="1:21" x14ac:dyDescent="0.3">
      <c r="A786" s="141">
        <v>8</v>
      </c>
      <c r="B786" s="141">
        <v>4</v>
      </c>
      <c r="C786" s="146">
        <v>804</v>
      </c>
      <c r="D786" s="141" t="s">
        <v>7</v>
      </c>
      <c r="E786" s="141">
        <v>2023</v>
      </c>
      <c r="F786" s="151"/>
      <c r="G786" s="157">
        <f t="shared" si="32"/>
        <v>673.88</v>
      </c>
      <c r="H786" s="143"/>
      <c r="I786" s="200">
        <v>673.88</v>
      </c>
      <c r="J786" s="200"/>
      <c r="K786" s="200"/>
      <c r="L786" s="200">
        <v>243.38</v>
      </c>
      <c r="M786" s="149"/>
      <c r="N786" s="149"/>
      <c r="O786" s="231">
        <f t="shared" si="33"/>
        <v>243.38</v>
      </c>
      <c r="P786" s="153"/>
      <c r="Q786" s="153"/>
      <c r="R786" s="153"/>
      <c r="S786" s="143"/>
      <c r="T786" s="143"/>
      <c r="U786" s="143"/>
    </row>
    <row r="787" spans="1:21" x14ac:dyDescent="0.3">
      <c r="A787" s="141">
        <v>8</v>
      </c>
      <c r="B787" s="141">
        <v>5</v>
      </c>
      <c r="C787" s="146">
        <v>805</v>
      </c>
      <c r="D787" s="141" t="s">
        <v>7</v>
      </c>
      <c r="E787" s="141">
        <v>2023</v>
      </c>
      <c r="F787" s="151"/>
      <c r="G787" s="157">
        <f t="shared" si="32"/>
        <v>382.8</v>
      </c>
      <c r="H787" s="143"/>
      <c r="I787" s="200">
        <v>382.8</v>
      </c>
      <c r="J787" s="200"/>
      <c r="K787" s="200"/>
      <c r="L787" s="200">
        <v>58.8</v>
      </c>
      <c r="M787" s="149"/>
      <c r="N787" s="149"/>
      <c r="O787" s="231">
        <f t="shared" si="33"/>
        <v>58.8</v>
      </c>
      <c r="P787" s="153"/>
      <c r="Q787" s="153"/>
      <c r="R787" s="153"/>
      <c r="S787" s="143"/>
      <c r="T787" s="143"/>
      <c r="U787" s="143"/>
    </row>
    <row r="788" spans="1:21" x14ac:dyDescent="0.3">
      <c r="A788" s="141">
        <v>8</v>
      </c>
      <c r="B788" s="141">
        <v>6</v>
      </c>
      <c r="C788" s="146">
        <v>806</v>
      </c>
      <c r="D788" s="141" t="s">
        <v>7</v>
      </c>
      <c r="E788" s="141">
        <v>2023</v>
      </c>
      <c r="F788" s="151"/>
      <c r="G788" s="157">
        <f t="shared" ref="G788:G851" si="34">I788+K788</f>
        <v>511.33</v>
      </c>
      <c r="H788" s="143"/>
      <c r="I788" s="200">
        <v>511.33</v>
      </c>
      <c r="J788" s="200"/>
      <c r="K788" s="200"/>
      <c r="L788" s="200">
        <v>173.01</v>
      </c>
      <c r="M788" s="149"/>
      <c r="N788" s="149"/>
      <c r="O788" s="231">
        <f t="shared" ref="O788:O851" si="35">L788+N788</f>
        <v>173.01</v>
      </c>
      <c r="P788" s="153"/>
      <c r="Q788" s="153"/>
      <c r="R788" s="153"/>
      <c r="S788" s="143"/>
      <c r="T788" s="143"/>
      <c r="U788" s="143"/>
    </row>
    <row r="789" spans="1:21" x14ac:dyDescent="0.3">
      <c r="A789" s="141">
        <v>8</v>
      </c>
      <c r="B789" s="141">
        <v>7</v>
      </c>
      <c r="C789" s="146">
        <v>807</v>
      </c>
      <c r="D789" s="141" t="s">
        <v>7</v>
      </c>
      <c r="E789" s="141">
        <v>2023</v>
      </c>
      <c r="F789" s="151"/>
      <c r="G789" s="157">
        <f t="shared" si="34"/>
        <v>317.39999999999998</v>
      </c>
      <c r="H789" s="143"/>
      <c r="I789" s="200">
        <v>317.39999999999998</v>
      </c>
      <c r="J789" s="200"/>
      <c r="K789" s="200"/>
      <c r="L789" s="200">
        <v>96.69</v>
      </c>
      <c r="M789" s="149"/>
      <c r="N789" s="149"/>
      <c r="O789" s="231">
        <f t="shared" si="35"/>
        <v>96.69</v>
      </c>
      <c r="P789" s="153"/>
      <c r="Q789" s="153"/>
      <c r="R789" s="153"/>
      <c r="S789" s="143"/>
      <c r="T789" s="143"/>
      <c r="U789" s="143"/>
    </row>
    <row r="790" spans="1:21" x14ac:dyDescent="0.3">
      <c r="A790" s="141">
        <v>8</v>
      </c>
      <c r="B790" s="141">
        <v>8</v>
      </c>
      <c r="C790" s="146">
        <v>808</v>
      </c>
      <c r="D790" s="141" t="s">
        <v>7</v>
      </c>
      <c r="E790" s="141">
        <v>2023</v>
      </c>
      <c r="F790" s="151"/>
      <c r="G790" s="157">
        <f t="shared" si="34"/>
        <v>158</v>
      </c>
      <c r="H790" s="143"/>
      <c r="I790" s="200">
        <v>158</v>
      </c>
      <c r="J790" s="200"/>
      <c r="K790" s="200"/>
      <c r="L790" s="200">
        <v>61</v>
      </c>
      <c r="M790" s="149"/>
      <c r="N790" s="149"/>
      <c r="O790" s="231">
        <f t="shared" si="35"/>
        <v>61</v>
      </c>
      <c r="P790" s="153"/>
      <c r="Q790" s="153"/>
      <c r="R790" s="153"/>
      <c r="S790" s="143"/>
      <c r="T790" s="143"/>
      <c r="U790" s="143"/>
    </row>
    <row r="791" spans="1:21" x14ac:dyDescent="0.3">
      <c r="A791" s="141">
        <v>8</v>
      </c>
      <c r="B791" s="141">
        <v>9</v>
      </c>
      <c r="C791" s="146">
        <v>809</v>
      </c>
      <c r="D791" s="141" t="s">
        <v>7</v>
      </c>
      <c r="E791" s="141">
        <v>2023</v>
      </c>
      <c r="F791" s="151"/>
      <c r="G791" s="157">
        <f t="shared" si="34"/>
        <v>83</v>
      </c>
      <c r="H791" s="143"/>
      <c r="I791" s="200">
        <v>83</v>
      </c>
      <c r="J791" s="200"/>
      <c r="K791" s="200"/>
      <c r="L791" s="200">
        <v>38</v>
      </c>
      <c r="M791" s="149"/>
      <c r="N791" s="149"/>
      <c r="O791" s="231">
        <f t="shared" si="35"/>
        <v>38</v>
      </c>
      <c r="P791" s="153"/>
      <c r="Q791" s="153"/>
      <c r="R791" s="153"/>
      <c r="S791" s="143"/>
      <c r="T791" s="143"/>
      <c r="U791" s="143"/>
    </row>
    <row r="792" spans="1:21" x14ac:dyDescent="0.3">
      <c r="A792" s="141">
        <v>8</v>
      </c>
      <c r="B792" s="141">
        <v>10</v>
      </c>
      <c r="C792" s="146">
        <v>810</v>
      </c>
      <c r="D792" s="141" t="s">
        <v>7</v>
      </c>
      <c r="E792" s="141">
        <v>2023</v>
      </c>
      <c r="F792" s="151"/>
      <c r="G792" s="157">
        <f t="shared" si="34"/>
        <v>189</v>
      </c>
      <c r="H792" s="143"/>
      <c r="I792" s="200">
        <v>189</v>
      </c>
      <c r="J792" s="200"/>
      <c r="K792" s="200"/>
      <c r="L792" s="200">
        <v>109</v>
      </c>
      <c r="M792" s="149"/>
      <c r="N792" s="149"/>
      <c r="O792" s="231">
        <f t="shared" si="35"/>
        <v>109</v>
      </c>
      <c r="P792" s="153"/>
      <c r="Q792" s="153"/>
      <c r="R792" s="153"/>
      <c r="S792" s="143"/>
      <c r="T792" s="143"/>
      <c r="U792" s="143"/>
    </row>
    <row r="793" spans="1:21" x14ac:dyDescent="0.3">
      <c r="A793" s="141">
        <v>8</v>
      </c>
      <c r="B793" s="141">
        <v>11</v>
      </c>
      <c r="C793" s="146">
        <v>811</v>
      </c>
      <c r="D793" s="141" t="s">
        <v>7</v>
      </c>
      <c r="E793" s="141">
        <v>2023</v>
      </c>
      <c r="F793" s="151"/>
      <c r="G793" s="157">
        <f t="shared" si="34"/>
        <v>167</v>
      </c>
      <c r="H793" s="143"/>
      <c r="I793" s="200">
        <v>167</v>
      </c>
      <c r="J793" s="200"/>
      <c r="K793" s="200"/>
      <c r="L793" s="200">
        <v>28</v>
      </c>
      <c r="M793" s="149"/>
      <c r="N793" s="149"/>
      <c r="O793" s="231">
        <f t="shared" si="35"/>
        <v>28</v>
      </c>
      <c r="P793" s="153"/>
      <c r="Q793" s="153"/>
      <c r="R793" s="153"/>
      <c r="S793" s="143"/>
      <c r="T793" s="143"/>
      <c r="U793" s="143"/>
    </row>
    <row r="794" spans="1:21" x14ac:dyDescent="0.3">
      <c r="A794" s="141">
        <v>8</v>
      </c>
      <c r="B794" s="141">
        <v>12</v>
      </c>
      <c r="C794" s="146">
        <v>812</v>
      </c>
      <c r="D794" s="141" t="s">
        <v>7</v>
      </c>
      <c r="E794" s="141">
        <v>2023</v>
      </c>
      <c r="F794" s="151"/>
      <c r="G794" s="157">
        <f t="shared" si="34"/>
        <v>160</v>
      </c>
      <c r="H794" s="143"/>
      <c r="I794" s="200">
        <v>160</v>
      </c>
      <c r="J794" s="200"/>
      <c r="K794" s="200"/>
      <c r="L794" s="200">
        <v>65</v>
      </c>
      <c r="M794" s="149"/>
      <c r="N794" s="149"/>
      <c r="O794" s="231">
        <f t="shared" si="35"/>
        <v>65</v>
      </c>
      <c r="P794" s="153"/>
      <c r="Q794" s="153"/>
      <c r="R794" s="153"/>
      <c r="S794" s="143"/>
      <c r="T794" s="143"/>
      <c r="U794" s="143"/>
    </row>
    <row r="795" spans="1:21" x14ac:dyDescent="0.3">
      <c r="A795" s="141">
        <v>8</v>
      </c>
      <c r="B795" s="141">
        <v>13</v>
      </c>
      <c r="C795" s="146">
        <v>813</v>
      </c>
      <c r="D795" s="141" t="s">
        <v>7</v>
      </c>
      <c r="E795" s="141">
        <v>2023</v>
      </c>
      <c r="F795" s="151"/>
      <c r="G795" s="157">
        <f t="shared" si="34"/>
        <v>95</v>
      </c>
      <c r="H795" s="143"/>
      <c r="I795" s="200">
        <v>95</v>
      </c>
      <c r="J795" s="200"/>
      <c r="K795" s="200"/>
      <c r="L795" s="200">
        <v>54</v>
      </c>
      <c r="M795" s="149"/>
      <c r="N795" s="149"/>
      <c r="O795" s="231">
        <f t="shared" si="35"/>
        <v>54</v>
      </c>
      <c r="P795" s="153"/>
      <c r="Q795" s="153"/>
      <c r="R795" s="153"/>
      <c r="S795" s="143"/>
      <c r="T795" s="143"/>
      <c r="U795" s="143"/>
    </row>
    <row r="796" spans="1:21" x14ac:dyDescent="0.3">
      <c r="A796" s="141">
        <v>8</v>
      </c>
      <c r="B796" s="141">
        <v>14</v>
      </c>
      <c r="C796" s="146">
        <v>814</v>
      </c>
      <c r="D796" s="141" t="s">
        <v>7</v>
      </c>
      <c r="E796" s="141">
        <v>2023</v>
      </c>
      <c r="F796" s="151"/>
      <c r="G796" s="157">
        <f t="shared" si="34"/>
        <v>58</v>
      </c>
      <c r="H796" s="143"/>
      <c r="I796" s="200">
        <v>58</v>
      </c>
      <c r="J796" s="200"/>
      <c r="K796" s="200"/>
      <c r="L796" s="200">
        <v>25</v>
      </c>
      <c r="M796" s="149"/>
      <c r="N796" s="149"/>
      <c r="O796" s="231">
        <f t="shared" si="35"/>
        <v>25</v>
      </c>
      <c r="P796" s="153"/>
      <c r="Q796" s="153"/>
      <c r="R796" s="153"/>
      <c r="S796" s="143"/>
      <c r="T796" s="143"/>
      <c r="U796" s="143"/>
    </row>
    <row r="797" spans="1:21" x14ac:dyDescent="0.3">
      <c r="A797" s="141">
        <v>8</v>
      </c>
      <c r="B797" s="141">
        <v>15</v>
      </c>
      <c r="C797" s="146">
        <v>815</v>
      </c>
      <c r="D797" s="141" t="s">
        <v>7</v>
      </c>
      <c r="E797" s="141">
        <v>2023</v>
      </c>
      <c r="F797" s="151"/>
      <c r="G797" s="157">
        <f t="shared" si="34"/>
        <v>54</v>
      </c>
      <c r="H797" s="143"/>
      <c r="I797" s="200">
        <v>54</v>
      </c>
      <c r="J797" s="200"/>
      <c r="K797" s="200"/>
      <c r="L797" s="200">
        <v>7</v>
      </c>
      <c r="M797" s="149"/>
      <c r="N797" s="149"/>
      <c r="O797" s="231">
        <f t="shared" si="35"/>
        <v>7</v>
      </c>
      <c r="P797" s="153"/>
      <c r="Q797" s="153"/>
      <c r="R797" s="153"/>
      <c r="S797" s="143"/>
      <c r="T797" s="143"/>
      <c r="U797" s="143"/>
    </row>
    <row r="798" spans="1:21" x14ac:dyDescent="0.3">
      <c r="A798" s="141">
        <v>8</v>
      </c>
      <c r="B798" s="141">
        <v>16</v>
      </c>
      <c r="C798" s="146">
        <v>816</v>
      </c>
      <c r="D798" s="141" t="s">
        <v>7</v>
      </c>
      <c r="E798" s="141">
        <v>2023</v>
      </c>
      <c r="F798" s="151"/>
      <c r="G798" s="157">
        <f t="shared" si="34"/>
        <v>11</v>
      </c>
      <c r="H798" s="143"/>
      <c r="I798" s="200">
        <v>11</v>
      </c>
      <c r="J798" s="200"/>
      <c r="K798" s="200"/>
      <c r="L798" s="200">
        <v>6</v>
      </c>
      <c r="M798" s="149"/>
      <c r="N798" s="149"/>
      <c r="O798" s="231">
        <f t="shared" si="35"/>
        <v>6</v>
      </c>
      <c r="P798" s="153"/>
      <c r="Q798" s="153"/>
      <c r="R798" s="153"/>
      <c r="S798" s="143"/>
      <c r="T798" s="143"/>
      <c r="U798" s="143"/>
    </row>
    <row r="799" spans="1:21" x14ac:dyDescent="0.3">
      <c r="A799" s="141">
        <v>8</v>
      </c>
      <c r="B799" s="141">
        <v>17</v>
      </c>
      <c r="C799" s="146">
        <v>817</v>
      </c>
      <c r="D799" s="141" t="s">
        <v>7</v>
      </c>
      <c r="E799" s="141">
        <v>2023</v>
      </c>
      <c r="F799" s="151"/>
      <c r="G799" s="157">
        <f t="shared" si="34"/>
        <v>6</v>
      </c>
      <c r="H799" s="143"/>
      <c r="I799" s="200">
        <v>6</v>
      </c>
      <c r="J799" s="200"/>
      <c r="K799" s="200"/>
      <c r="L799" s="200">
        <v>4</v>
      </c>
      <c r="M799" s="149"/>
      <c r="N799" s="149"/>
      <c r="O799" s="231">
        <f t="shared" si="35"/>
        <v>4</v>
      </c>
      <c r="P799" s="153"/>
      <c r="Q799" s="153"/>
      <c r="R799" s="153"/>
      <c r="S799" s="143"/>
      <c r="T799" s="143"/>
      <c r="U799" s="143"/>
    </row>
    <row r="800" spans="1:21" x14ac:dyDescent="0.3">
      <c r="A800" s="141">
        <v>8</v>
      </c>
      <c r="B800" s="141">
        <v>18</v>
      </c>
      <c r="C800" s="146">
        <v>818</v>
      </c>
      <c r="D800" s="141" t="s">
        <v>7</v>
      </c>
      <c r="E800" s="141">
        <v>2023</v>
      </c>
      <c r="F800" s="151"/>
      <c r="G800" s="157">
        <f t="shared" si="34"/>
        <v>17</v>
      </c>
      <c r="H800" s="143"/>
      <c r="I800" s="200">
        <v>17</v>
      </c>
      <c r="J800" s="200"/>
      <c r="K800" s="200"/>
      <c r="L800" s="200">
        <v>1</v>
      </c>
      <c r="M800" s="149"/>
      <c r="N800" s="149"/>
      <c r="O800" s="231">
        <f t="shared" si="35"/>
        <v>1</v>
      </c>
      <c r="P800" s="153"/>
      <c r="Q800" s="153"/>
      <c r="R800" s="153"/>
      <c r="S800" s="143"/>
      <c r="T800" s="143"/>
      <c r="U800" s="143"/>
    </row>
    <row r="801" spans="1:21" x14ac:dyDescent="0.3">
      <c r="A801" s="141">
        <v>8</v>
      </c>
      <c r="B801" s="141">
        <v>19</v>
      </c>
      <c r="C801" s="146">
        <v>819</v>
      </c>
      <c r="D801" s="141" t="s">
        <v>7</v>
      </c>
      <c r="E801" s="141">
        <v>2023</v>
      </c>
      <c r="F801" s="151"/>
      <c r="G801" s="157">
        <f t="shared" si="34"/>
        <v>47</v>
      </c>
      <c r="H801" s="143"/>
      <c r="I801" s="200">
        <v>47</v>
      </c>
      <c r="J801" s="200"/>
      <c r="K801" s="200"/>
      <c r="L801" s="200">
        <v>10</v>
      </c>
      <c r="M801" s="149"/>
      <c r="N801" s="149"/>
      <c r="O801" s="231">
        <f t="shared" si="35"/>
        <v>10</v>
      </c>
      <c r="P801" s="153"/>
      <c r="Q801" s="153"/>
      <c r="R801" s="153"/>
      <c r="S801" s="143"/>
      <c r="T801" s="143"/>
      <c r="U801" s="143"/>
    </row>
    <row r="802" spans="1:21" x14ac:dyDescent="0.3">
      <c r="A802" s="141">
        <v>8</v>
      </c>
      <c r="B802" s="141">
        <v>20</v>
      </c>
      <c r="C802" s="146">
        <v>820</v>
      </c>
      <c r="D802" s="141" t="s">
        <v>7</v>
      </c>
      <c r="E802" s="141">
        <v>2023</v>
      </c>
      <c r="F802" s="151"/>
      <c r="G802" s="157">
        <f t="shared" si="34"/>
        <v>48</v>
      </c>
      <c r="H802" s="143"/>
      <c r="I802" s="200">
        <v>48</v>
      </c>
      <c r="J802" s="200"/>
      <c r="K802" s="200"/>
      <c r="L802" s="200">
        <v>5</v>
      </c>
      <c r="M802" s="149"/>
      <c r="N802" s="149"/>
      <c r="O802" s="231">
        <f t="shared" si="35"/>
        <v>5</v>
      </c>
      <c r="P802" s="153"/>
      <c r="Q802" s="153"/>
      <c r="R802" s="153"/>
      <c r="S802" s="143"/>
      <c r="T802" s="143"/>
      <c r="U802" s="143"/>
    </row>
    <row r="803" spans="1:21" x14ac:dyDescent="0.3">
      <c r="A803" s="141">
        <v>8</v>
      </c>
      <c r="B803" s="141">
        <v>21</v>
      </c>
      <c r="C803" s="146">
        <v>821</v>
      </c>
      <c r="D803" s="141" t="s">
        <v>7</v>
      </c>
      <c r="E803" s="141">
        <v>2023</v>
      </c>
      <c r="F803" s="151"/>
      <c r="G803" s="157">
        <f t="shared" si="34"/>
        <v>79</v>
      </c>
      <c r="H803" s="143"/>
      <c r="I803" s="200">
        <v>79</v>
      </c>
      <c r="J803" s="200"/>
      <c r="K803" s="200"/>
      <c r="L803" s="200">
        <v>3</v>
      </c>
      <c r="M803" s="149"/>
      <c r="N803" s="149"/>
      <c r="O803" s="231">
        <f t="shared" si="35"/>
        <v>3</v>
      </c>
      <c r="P803" s="153"/>
      <c r="Q803" s="153"/>
      <c r="R803" s="153"/>
      <c r="S803" s="143"/>
      <c r="T803" s="143"/>
      <c r="U803" s="143"/>
    </row>
    <row r="804" spans="1:21" x14ac:dyDescent="0.3">
      <c r="A804" s="141">
        <v>8</v>
      </c>
      <c r="B804" s="141">
        <v>22</v>
      </c>
      <c r="C804" s="146">
        <v>822</v>
      </c>
      <c r="D804" s="141" t="s">
        <v>7</v>
      </c>
      <c r="E804" s="141">
        <v>2023</v>
      </c>
      <c r="F804" s="151"/>
      <c r="G804" s="157">
        <f t="shared" si="34"/>
        <v>79</v>
      </c>
      <c r="H804" s="143"/>
      <c r="I804" s="200">
        <v>79</v>
      </c>
      <c r="J804" s="200"/>
      <c r="K804" s="200"/>
      <c r="L804" s="200">
        <v>13</v>
      </c>
      <c r="M804" s="149"/>
      <c r="N804" s="149"/>
      <c r="O804" s="231">
        <f t="shared" si="35"/>
        <v>13</v>
      </c>
      <c r="P804" s="153"/>
      <c r="Q804" s="153"/>
      <c r="R804" s="153"/>
      <c r="S804" s="143"/>
      <c r="T804" s="143"/>
      <c r="U804" s="143"/>
    </row>
    <row r="805" spans="1:21" x14ac:dyDescent="0.3">
      <c r="A805" s="141">
        <v>8</v>
      </c>
      <c r="B805" s="141">
        <v>23</v>
      </c>
      <c r="C805" s="146">
        <v>823</v>
      </c>
      <c r="D805" s="141" t="s">
        <v>7</v>
      </c>
      <c r="E805" s="141">
        <v>2023</v>
      </c>
      <c r="F805" s="151"/>
      <c r="G805" s="157">
        <f t="shared" si="34"/>
        <v>31</v>
      </c>
      <c r="H805" s="143"/>
      <c r="I805" s="200">
        <v>31</v>
      </c>
      <c r="J805" s="200"/>
      <c r="K805" s="200"/>
      <c r="L805" s="200">
        <v>2</v>
      </c>
      <c r="M805" s="149"/>
      <c r="N805" s="149"/>
      <c r="O805" s="231">
        <f t="shared" si="35"/>
        <v>2</v>
      </c>
      <c r="P805" s="153"/>
      <c r="Q805" s="153"/>
      <c r="R805" s="153"/>
      <c r="S805" s="143"/>
      <c r="T805" s="143"/>
      <c r="U805" s="143"/>
    </row>
    <row r="806" spans="1:21" x14ac:dyDescent="0.3">
      <c r="A806" s="141">
        <v>8</v>
      </c>
      <c r="B806" s="141">
        <v>24</v>
      </c>
      <c r="C806" s="146">
        <v>824</v>
      </c>
      <c r="D806" s="141" t="s">
        <v>7</v>
      </c>
      <c r="E806" s="141">
        <v>2023</v>
      </c>
      <c r="F806" s="151"/>
      <c r="G806" s="157">
        <f t="shared" si="34"/>
        <v>71</v>
      </c>
      <c r="H806" s="143"/>
      <c r="I806" s="200">
        <v>71</v>
      </c>
      <c r="J806" s="200"/>
      <c r="K806" s="200"/>
      <c r="L806" s="200">
        <v>14</v>
      </c>
      <c r="M806" s="149"/>
      <c r="N806" s="149"/>
      <c r="O806" s="231">
        <f t="shared" si="35"/>
        <v>14</v>
      </c>
      <c r="P806" s="153"/>
      <c r="Q806" s="153"/>
      <c r="R806" s="153"/>
      <c r="S806" s="143"/>
      <c r="T806" s="143"/>
      <c r="U806" s="143"/>
    </row>
    <row r="807" spans="1:21" x14ac:dyDescent="0.3">
      <c r="A807" s="141">
        <v>8</v>
      </c>
      <c r="B807" s="141">
        <v>25</v>
      </c>
      <c r="C807" s="146">
        <v>825</v>
      </c>
      <c r="D807" s="141" t="s">
        <v>7</v>
      </c>
      <c r="E807" s="141">
        <v>2023</v>
      </c>
      <c r="F807" s="151"/>
      <c r="G807" s="157">
        <f t="shared" si="34"/>
        <v>29</v>
      </c>
      <c r="H807" s="143"/>
      <c r="I807" s="200">
        <v>29</v>
      </c>
      <c r="J807" s="200"/>
      <c r="K807" s="200"/>
      <c r="L807" s="200">
        <v>7</v>
      </c>
      <c r="M807" s="149"/>
      <c r="N807" s="149"/>
      <c r="O807" s="231">
        <f t="shared" si="35"/>
        <v>7</v>
      </c>
      <c r="P807" s="153"/>
      <c r="Q807" s="153"/>
      <c r="R807" s="153"/>
      <c r="S807" s="143"/>
      <c r="T807" s="143"/>
      <c r="U807" s="143"/>
    </row>
    <row r="808" spans="1:21" x14ac:dyDescent="0.3">
      <c r="A808" s="141">
        <v>8</v>
      </c>
      <c r="B808" s="141">
        <v>26</v>
      </c>
      <c r="C808" s="146">
        <v>826</v>
      </c>
      <c r="D808" s="141" t="s">
        <v>7</v>
      </c>
      <c r="E808" s="141">
        <v>2023</v>
      </c>
      <c r="F808" s="151"/>
      <c r="G808" s="157">
        <f t="shared" si="34"/>
        <v>36</v>
      </c>
      <c r="H808" s="143"/>
      <c r="I808" s="200">
        <v>36</v>
      </c>
      <c r="J808" s="200"/>
      <c r="K808" s="200"/>
      <c r="L808" s="200">
        <v>9</v>
      </c>
      <c r="M808" s="149"/>
      <c r="N808" s="149"/>
      <c r="O808" s="231">
        <f t="shared" si="35"/>
        <v>9</v>
      </c>
      <c r="P808" s="153"/>
      <c r="Q808" s="153"/>
      <c r="R808" s="153"/>
      <c r="S808" s="143"/>
      <c r="T808" s="143"/>
      <c r="U808" s="143"/>
    </row>
    <row r="809" spans="1:21" x14ac:dyDescent="0.3">
      <c r="A809" s="141">
        <v>8</v>
      </c>
      <c r="B809" s="141">
        <v>27</v>
      </c>
      <c r="C809" s="146">
        <v>827</v>
      </c>
      <c r="D809" s="141" t="s">
        <v>7</v>
      </c>
      <c r="E809" s="141">
        <v>2023</v>
      </c>
      <c r="F809" s="151"/>
      <c r="G809" s="157">
        <f t="shared" si="34"/>
        <v>24</v>
      </c>
      <c r="H809" s="143"/>
      <c r="I809" s="200">
        <v>24</v>
      </c>
      <c r="J809" s="200"/>
      <c r="K809" s="200"/>
      <c r="L809" s="200">
        <v>6</v>
      </c>
      <c r="M809" s="149"/>
      <c r="N809" s="149"/>
      <c r="O809" s="231">
        <f t="shared" si="35"/>
        <v>6</v>
      </c>
      <c r="P809" s="153"/>
      <c r="Q809" s="153"/>
      <c r="R809" s="153"/>
      <c r="S809" s="143"/>
      <c r="T809" s="143"/>
      <c r="U809" s="143"/>
    </row>
    <row r="810" spans="1:21" x14ac:dyDescent="0.3">
      <c r="A810" s="141">
        <v>8</v>
      </c>
      <c r="B810" s="141">
        <v>28</v>
      </c>
      <c r="C810" s="146">
        <v>828</v>
      </c>
      <c r="D810" s="141" t="s">
        <v>7</v>
      </c>
      <c r="E810" s="141">
        <v>2023</v>
      </c>
      <c r="F810" s="151"/>
      <c r="G810" s="157">
        <f t="shared" si="34"/>
        <v>33</v>
      </c>
      <c r="H810" s="143"/>
      <c r="I810" s="200">
        <v>33</v>
      </c>
      <c r="J810" s="200"/>
      <c r="K810" s="200"/>
      <c r="L810" s="200">
        <v>2</v>
      </c>
      <c r="M810" s="149"/>
      <c r="N810" s="149"/>
      <c r="O810" s="231">
        <f t="shared" si="35"/>
        <v>2</v>
      </c>
      <c r="P810" s="153"/>
      <c r="Q810" s="153"/>
      <c r="R810" s="153"/>
      <c r="S810" s="143"/>
      <c r="T810" s="143"/>
      <c r="U810" s="143"/>
    </row>
    <row r="811" spans="1:21" x14ac:dyDescent="0.3">
      <c r="A811" s="141">
        <v>8</v>
      </c>
      <c r="B811" s="141">
        <v>29</v>
      </c>
      <c r="C811" s="146">
        <v>829</v>
      </c>
      <c r="D811" s="141" t="s">
        <v>7</v>
      </c>
      <c r="E811" s="141">
        <v>2023</v>
      </c>
      <c r="F811" s="151"/>
      <c r="G811" s="157">
        <f t="shared" si="34"/>
        <v>15</v>
      </c>
      <c r="H811" s="143"/>
      <c r="I811" s="200">
        <v>15</v>
      </c>
      <c r="J811" s="200"/>
      <c r="K811" s="200"/>
      <c r="L811" s="200">
        <v>0</v>
      </c>
      <c r="M811" s="149"/>
      <c r="N811" s="149"/>
      <c r="O811" s="231">
        <f t="shared" si="35"/>
        <v>0</v>
      </c>
      <c r="P811" s="153"/>
      <c r="Q811" s="153"/>
      <c r="R811" s="153"/>
      <c r="S811" s="143"/>
      <c r="T811" s="143"/>
      <c r="U811" s="143"/>
    </row>
    <row r="812" spans="1:21" x14ac:dyDescent="0.3">
      <c r="A812" s="141">
        <v>8</v>
      </c>
      <c r="B812" s="141">
        <v>30</v>
      </c>
      <c r="C812" s="146">
        <v>830</v>
      </c>
      <c r="D812" s="141" t="s">
        <v>7</v>
      </c>
      <c r="E812" s="141">
        <v>2023</v>
      </c>
      <c r="F812" s="151"/>
      <c r="G812" s="157">
        <f t="shared" si="34"/>
        <v>13</v>
      </c>
      <c r="H812" s="143"/>
      <c r="I812" s="200">
        <v>13</v>
      </c>
      <c r="J812" s="200"/>
      <c r="K812" s="200"/>
      <c r="L812" s="200">
        <v>2</v>
      </c>
      <c r="M812" s="149"/>
      <c r="N812" s="149"/>
      <c r="O812" s="231">
        <f t="shared" si="35"/>
        <v>2</v>
      </c>
      <c r="P812" s="153"/>
      <c r="Q812" s="153"/>
      <c r="R812" s="153"/>
      <c r="S812" s="143"/>
      <c r="T812" s="143"/>
      <c r="U812" s="143"/>
    </row>
    <row r="813" spans="1:21" x14ac:dyDescent="0.3">
      <c r="A813" s="141">
        <v>8</v>
      </c>
      <c r="B813" s="141">
        <v>31</v>
      </c>
      <c r="C813" s="146">
        <v>831</v>
      </c>
      <c r="D813" s="141" t="s">
        <v>7</v>
      </c>
      <c r="E813" s="141">
        <v>2023</v>
      </c>
      <c r="F813" s="151"/>
      <c r="G813" s="157">
        <f t="shared" si="34"/>
        <v>5</v>
      </c>
      <c r="H813" s="143"/>
      <c r="I813" s="200">
        <v>5</v>
      </c>
      <c r="J813" s="200"/>
      <c r="K813" s="200"/>
      <c r="L813" s="200">
        <v>2</v>
      </c>
      <c r="M813" s="149"/>
      <c r="N813" s="149"/>
      <c r="O813" s="231">
        <f t="shared" si="35"/>
        <v>2</v>
      </c>
      <c r="P813" s="153"/>
      <c r="Q813" s="153"/>
      <c r="R813" s="153"/>
      <c r="S813" s="143"/>
      <c r="T813" s="143"/>
      <c r="U813" s="143"/>
    </row>
    <row r="814" spans="1:21" x14ac:dyDescent="0.3">
      <c r="A814" s="141">
        <v>9</v>
      </c>
      <c r="B814" s="141">
        <v>1</v>
      </c>
      <c r="C814" s="146">
        <v>901</v>
      </c>
      <c r="D814" s="141" t="s">
        <v>7</v>
      </c>
      <c r="E814" s="141">
        <v>2023</v>
      </c>
      <c r="F814" s="151"/>
      <c r="G814" s="157">
        <f t="shared" si="34"/>
        <v>14</v>
      </c>
      <c r="H814" s="143"/>
      <c r="I814" s="200">
        <v>14</v>
      </c>
      <c r="J814" s="200"/>
      <c r="K814" s="200"/>
      <c r="L814" s="200">
        <v>0</v>
      </c>
      <c r="M814" s="149"/>
      <c r="N814" s="149"/>
      <c r="O814" s="231">
        <f t="shared" si="35"/>
        <v>0</v>
      </c>
      <c r="P814" s="153"/>
      <c r="Q814" s="153"/>
      <c r="R814" s="153"/>
      <c r="S814" s="143"/>
      <c r="T814" s="143"/>
      <c r="U814" s="143"/>
    </row>
    <row r="815" spans="1:21" x14ac:dyDescent="0.3">
      <c r="A815" s="141">
        <v>9</v>
      </c>
      <c r="B815" s="141">
        <v>2</v>
      </c>
      <c r="C815" s="146">
        <v>902</v>
      </c>
      <c r="D815" s="141" t="s">
        <v>7</v>
      </c>
      <c r="E815" s="141">
        <v>2023</v>
      </c>
      <c r="F815" s="151"/>
      <c r="G815" s="157">
        <f t="shared" si="34"/>
        <v>14</v>
      </c>
      <c r="H815" s="143"/>
      <c r="I815" s="200">
        <v>14</v>
      </c>
      <c r="J815" s="200"/>
      <c r="K815" s="200"/>
      <c r="L815" s="200">
        <v>0</v>
      </c>
      <c r="M815" s="149"/>
      <c r="N815" s="149"/>
      <c r="O815" s="231">
        <f t="shared" si="35"/>
        <v>0</v>
      </c>
      <c r="P815" s="153"/>
      <c r="Q815" s="153"/>
      <c r="R815" s="153"/>
      <c r="S815" s="143"/>
      <c r="T815" s="143"/>
      <c r="U815" s="143"/>
    </row>
    <row r="816" spans="1:21" x14ac:dyDescent="0.3">
      <c r="A816" s="141">
        <v>9</v>
      </c>
      <c r="B816" s="141">
        <v>3</v>
      </c>
      <c r="C816" s="146">
        <v>903</v>
      </c>
      <c r="D816" s="141" t="s">
        <v>7</v>
      </c>
      <c r="E816" s="141">
        <v>2023</v>
      </c>
      <c r="F816" s="151"/>
      <c r="G816" s="157">
        <f t="shared" si="34"/>
        <v>4</v>
      </c>
      <c r="H816" s="143"/>
      <c r="I816" s="200">
        <v>4</v>
      </c>
      <c r="J816" s="200"/>
      <c r="K816" s="200"/>
      <c r="L816" s="200">
        <v>1</v>
      </c>
      <c r="M816" s="149"/>
      <c r="N816" s="149"/>
      <c r="O816" s="231">
        <f t="shared" si="35"/>
        <v>1</v>
      </c>
      <c r="P816" s="153"/>
      <c r="Q816" s="153"/>
      <c r="R816" s="153"/>
      <c r="S816" s="143"/>
      <c r="T816" s="143"/>
      <c r="U816" s="143"/>
    </row>
    <row r="817" spans="1:21" x14ac:dyDescent="0.3">
      <c r="A817" s="141">
        <v>9</v>
      </c>
      <c r="B817" s="141">
        <v>4</v>
      </c>
      <c r="C817" s="146">
        <v>904</v>
      </c>
      <c r="D817" s="141" t="s">
        <v>7</v>
      </c>
      <c r="E817" s="141">
        <v>2023</v>
      </c>
      <c r="F817" s="151"/>
      <c r="G817" s="157">
        <f t="shared" si="34"/>
        <v>10</v>
      </c>
      <c r="H817" s="143"/>
      <c r="I817" s="200">
        <v>10</v>
      </c>
      <c r="J817" s="200"/>
      <c r="K817" s="200"/>
      <c r="L817" s="200">
        <v>0</v>
      </c>
      <c r="M817" s="149"/>
      <c r="N817" s="149"/>
      <c r="O817" s="231">
        <f t="shared" si="35"/>
        <v>0</v>
      </c>
      <c r="P817" s="153"/>
      <c r="Q817" s="153"/>
      <c r="R817" s="153"/>
      <c r="S817" s="143"/>
      <c r="T817" s="143"/>
      <c r="U817" s="143"/>
    </row>
    <row r="818" spans="1:21" x14ac:dyDescent="0.3">
      <c r="A818" s="141">
        <v>9</v>
      </c>
      <c r="B818" s="141">
        <v>5</v>
      </c>
      <c r="C818" s="146">
        <v>905</v>
      </c>
      <c r="D818" s="141" t="s">
        <v>7</v>
      </c>
      <c r="E818" s="141">
        <v>2023</v>
      </c>
      <c r="F818" s="151"/>
      <c r="G818" s="157">
        <f t="shared" si="34"/>
        <v>0</v>
      </c>
      <c r="H818" s="143"/>
      <c r="I818" s="200">
        <v>0</v>
      </c>
      <c r="J818" s="200"/>
      <c r="K818" s="200"/>
      <c r="L818" s="200">
        <v>0</v>
      </c>
      <c r="M818" s="149"/>
      <c r="N818" s="149"/>
      <c r="O818" s="231">
        <f t="shared" si="35"/>
        <v>0</v>
      </c>
      <c r="P818" s="153"/>
      <c r="Q818" s="153"/>
      <c r="R818" s="153"/>
      <c r="S818" s="143"/>
      <c r="T818" s="143"/>
      <c r="U818" s="143"/>
    </row>
    <row r="819" spans="1:21" x14ac:dyDescent="0.3">
      <c r="A819" s="141">
        <v>9</v>
      </c>
      <c r="B819" s="141">
        <v>6</v>
      </c>
      <c r="C819" s="146">
        <v>906</v>
      </c>
      <c r="D819" s="141" t="s">
        <v>7</v>
      </c>
      <c r="E819" s="141">
        <v>2023</v>
      </c>
      <c r="F819" s="151"/>
      <c r="G819" s="157">
        <f t="shared" si="34"/>
        <v>2</v>
      </c>
      <c r="H819" s="143"/>
      <c r="I819" s="200">
        <v>2</v>
      </c>
      <c r="J819" s="200"/>
      <c r="K819" s="200"/>
      <c r="L819" s="200">
        <v>0</v>
      </c>
      <c r="M819" s="149"/>
      <c r="N819" s="149"/>
      <c r="O819" s="231">
        <f t="shared" si="35"/>
        <v>0</v>
      </c>
      <c r="P819" s="153"/>
      <c r="Q819" s="153"/>
      <c r="R819" s="153"/>
      <c r="S819" s="143"/>
      <c r="T819" s="143"/>
      <c r="U819" s="143"/>
    </row>
    <row r="820" spans="1:21" x14ac:dyDescent="0.3">
      <c r="A820" s="141">
        <v>9</v>
      </c>
      <c r="B820" s="141">
        <v>7</v>
      </c>
      <c r="C820" s="146">
        <v>907</v>
      </c>
      <c r="D820" s="141" t="s">
        <v>7</v>
      </c>
      <c r="E820" s="141">
        <v>2023</v>
      </c>
      <c r="F820" s="151"/>
      <c r="G820" s="157">
        <f t="shared" si="34"/>
        <v>2</v>
      </c>
      <c r="H820" s="143"/>
      <c r="I820" s="200">
        <v>2</v>
      </c>
      <c r="J820" s="200"/>
      <c r="K820" s="200"/>
      <c r="L820" s="200">
        <v>0</v>
      </c>
      <c r="M820" s="149"/>
      <c r="N820" s="149"/>
      <c r="O820" s="231">
        <f t="shared" si="35"/>
        <v>0</v>
      </c>
      <c r="P820" s="153"/>
      <c r="Q820" s="153"/>
      <c r="R820" s="153"/>
      <c r="S820" s="143"/>
      <c r="T820" s="143"/>
      <c r="U820" s="143"/>
    </row>
    <row r="821" spans="1:21" x14ac:dyDescent="0.3">
      <c r="A821" s="141">
        <v>9</v>
      </c>
      <c r="B821" s="141">
        <v>8</v>
      </c>
      <c r="C821" s="146">
        <v>908</v>
      </c>
      <c r="D821" s="141" t="s">
        <v>7</v>
      </c>
      <c r="E821" s="141">
        <v>2023</v>
      </c>
      <c r="F821" s="151"/>
      <c r="G821" s="157">
        <f t="shared" si="34"/>
        <v>3</v>
      </c>
      <c r="H821" s="143"/>
      <c r="I821" s="200">
        <v>3</v>
      </c>
      <c r="J821" s="200"/>
      <c r="K821" s="200"/>
      <c r="L821" s="200">
        <v>0</v>
      </c>
      <c r="M821" s="149"/>
      <c r="N821" s="149"/>
      <c r="O821" s="231">
        <f t="shared" si="35"/>
        <v>0</v>
      </c>
      <c r="P821" s="153"/>
      <c r="Q821" s="153"/>
      <c r="R821" s="153"/>
      <c r="S821" s="143"/>
      <c r="T821" s="143"/>
      <c r="U821" s="143"/>
    </row>
    <row r="822" spans="1:21" x14ac:dyDescent="0.3">
      <c r="A822" s="141">
        <v>9</v>
      </c>
      <c r="B822" s="141">
        <v>9</v>
      </c>
      <c r="C822" s="146">
        <v>909</v>
      </c>
      <c r="D822" s="141" t="s">
        <v>7</v>
      </c>
      <c r="E822" s="141">
        <v>2023</v>
      </c>
      <c r="F822" s="151"/>
      <c r="G822" s="157">
        <f t="shared" si="34"/>
        <v>1</v>
      </c>
      <c r="H822" s="143"/>
      <c r="I822" s="200">
        <v>1</v>
      </c>
      <c r="J822" s="200"/>
      <c r="K822" s="200"/>
      <c r="L822" s="200">
        <v>0</v>
      </c>
      <c r="M822" s="149"/>
      <c r="N822" s="149"/>
      <c r="O822" s="231">
        <f t="shared" si="35"/>
        <v>0</v>
      </c>
      <c r="P822" s="153"/>
      <c r="Q822" s="153"/>
      <c r="R822" s="153"/>
      <c r="S822" s="143"/>
      <c r="T822" s="143"/>
      <c r="U822" s="143"/>
    </row>
    <row r="823" spans="1:21" x14ac:dyDescent="0.3">
      <c r="A823" s="141">
        <v>9</v>
      </c>
      <c r="B823" s="141">
        <v>10</v>
      </c>
      <c r="C823" s="146">
        <v>910</v>
      </c>
      <c r="D823" s="141" t="s">
        <v>7</v>
      </c>
      <c r="E823" s="141">
        <v>2023</v>
      </c>
      <c r="F823" s="151"/>
      <c r="G823" s="157">
        <f t="shared" si="34"/>
        <v>2</v>
      </c>
      <c r="H823" s="143"/>
      <c r="I823" s="200">
        <v>2</v>
      </c>
      <c r="J823" s="200"/>
      <c r="K823" s="200"/>
      <c r="L823" s="200">
        <v>0</v>
      </c>
      <c r="M823" s="149"/>
      <c r="N823" s="149"/>
      <c r="O823" s="231">
        <f t="shared" si="35"/>
        <v>0</v>
      </c>
      <c r="P823" s="153"/>
      <c r="Q823" s="153"/>
      <c r="R823" s="153"/>
      <c r="S823" s="143"/>
      <c r="T823" s="143"/>
      <c r="U823" s="143"/>
    </row>
    <row r="824" spans="1:21" x14ac:dyDescent="0.3">
      <c r="A824" s="141">
        <v>9</v>
      </c>
      <c r="B824" s="141">
        <v>11</v>
      </c>
      <c r="C824" s="146">
        <v>911</v>
      </c>
      <c r="D824" s="141" t="s">
        <v>7</v>
      </c>
      <c r="E824" s="141">
        <v>2023</v>
      </c>
      <c r="F824" s="151"/>
      <c r="G824" s="157">
        <f t="shared" si="34"/>
        <v>2</v>
      </c>
      <c r="H824" s="143"/>
      <c r="I824" s="200">
        <v>2</v>
      </c>
      <c r="J824" s="200"/>
      <c r="K824" s="200"/>
      <c r="L824" s="200">
        <v>1</v>
      </c>
      <c r="M824" s="149"/>
      <c r="N824" s="149"/>
      <c r="O824" s="231">
        <f t="shared" si="35"/>
        <v>1</v>
      </c>
      <c r="P824" s="153"/>
      <c r="Q824" s="153"/>
      <c r="R824" s="153"/>
      <c r="S824" s="143"/>
      <c r="T824" s="143"/>
      <c r="U824" s="143"/>
    </row>
    <row r="825" spans="1:21" x14ac:dyDescent="0.3">
      <c r="A825" s="141">
        <v>9</v>
      </c>
      <c r="B825" s="141">
        <v>12</v>
      </c>
      <c r="C825" s="146">
        <v>912</v>
      </c>
      <c r="D825" s="141" t="s">
        <v>7</v>
      </c>
      <c r="E825" s="141">
        <v>2023</v>
      </c>
      <c r="F825" s="151"/>
      <c r="G825" s="157">
        <f t="shared" si="34"/>
        <v>1</v>
      </c>
      <c r="H825" s="143"/>
      <c r="I825" s="200">
        <v>1</v>
      </c>
      <c r="J825" s="200"/>
      <c r="K825" s="200"/>
      <c r="L825" s="200">
        <v>0</v>
      </c>
      <c r="M825" s="149"/>
      <c r="N825" s="149"/>
      <c r="O825" s="231">
        <f t="shared" si="35"/>
        <v>0</v>
      </c>
      <c r="P825" s="153"/>
      <c r="Q825" s="153"/>
      <c r="R825" s="153"/>
      <c r="S825" s="143"/>
      <c r="T825" s="143"/>
      <c r="U825" s="143"/>
    </row>
    <row r="826" spans="1:21" x14ac:dyDescent="0.3">
      <c r="A826" s="141">
        <v>9</v>
      </c>
      <c r="B826" s="141">
        <v>13</v>
      </c>
      <c r="C826" s="146">
        <v>913</v>
      </c>
      <c r="D826" s="141" t="s">
        <v>7</v>
      </c>
      <c r="E826" s="141">
        <v>2023</v>
      </c>
      <c r="F826" s="151"/>
      <c r="G826" s="157">
        <f t="shared" si="34"/>
        <v>1</v>
      </c>
      <c r="H826" s="143"/>
      <c r="I826" s="200">
        <v>1</v>
      </c>
      <c r="J826" s="200"/>
      <c r="K826" s="200"/>
      <c r="L826" s="200">
        <v>0</v>
      </c>
      <c r="M826" s="149"/>
      <c r="N826" s="149"/>
      <c r="O826" s="231">
        <f t="shared" si="35"/>
        <v>0</v>
      </c>
      <c r="P826" s="153"/>
      <c r="Q826" s="153"/>
      <c r="R826" s="153"/>
      <c r="S826" s="143"/>
      <c r="T826" s="143"/>
      <c r="U826" s="143"/>
    </row>
    <row r="827" spans="1:21" x14ac:dyDescent="0.3">
      <c r="A827" s="141">
        <v>9</v>
      </c>
      <c r="B827" s="141">
        <v>14</v>
      </c>
      <c r="C827" s="146">
        <v>914</v>
      </c>
      <c r="D827" s="141" t="s">
        <v>7</v>
      </c>
      <c r="E827" s="141">
        <v>2023</v>
      </c>
      <c r="F827" s="151"/>
      <c r="G827" s="157">
        <f t="shared" si="34"/>
        <v>1</v>
      </c>
      <c r="H827" s="143"/>
      <c r="I827" s="200">
        <v>1</v>
      </c>
      <c r="J827" s="200"/>
      <c r="K827" s="200"/>
      <c r="L827" s="200">
        <v>0</v>
      </c>
      <c r="M827" s="149"/>
      <c r="N827" s="149"/>
      <c r="O827" s="231">
        <f t="shared" si="35"/>
        <v>0</v>
      </c>
      <c r="P827" s="153"/>
      <c r="Q827" s="153"/>
      <c r="R827" s="153"/>
      <c r="S827" s="143"/>
      <c r="T827" s="143"/>
      <c r="U827" s="143"/>
    </row>
    <row r="828" spans="1:21" x14ac:dyDescent="0.3">
      <c r="A828" s="141">
        <v>9</v>
      </c>
      <c r="B828" s="141">
        <v>15</v>
      </c>
      <c r="C828" s="146">
        <v>915</v>
      </c>
      <c r="D828" s="141" t="s">
        <v>7</v>
      </c>
      <c r="E828" s="141">
        <v>2023</v>
      </c>
      <c r="F828" s="151"/>
      <c r="G828" s="157">
        <f t="shared" si="34"/>
        <v>2</v>
      </c>
      <c r="H828" s="143"/>
      <c r="I828" s="200">
        <v>2</v>
      </c>
      <c r="J828" s="200"/>
      <c r="K828" s="200"/>
      <c r="L828" s="200">
        <v>0</v>
      </c>
      <c r="M828" s="149"/>
      <c r="N828" s="149"/>
      <c r="O828" s="231">
        <f t="shared" si="35"/>
        <v>0</v>
      </c>
      <c r="P828" s="153"/>
      <c r="Q828" s="153"/>
      <c r="R828" s="153"/>
      <c r="S828" s="143"/>
      <c r="T828" s="143"/>
      <c r="U828" s="143"/>
    </row>
    <row r="829" spans="1:21" x14ac:dyDescent="0.3">
      <c r="A829" s="141">
        <v>9</v>
      </c>
      <c r="B829" s="141">
        <v>16</v>
      </c>
      <c r="C829" s="146">
        <v>916</v>
      </c>
      <c r="D829" s="141" t="s">
        <v>7</v>
      </c>
      <c r="E829" s="141">
        <v>2023</v>
      </c>
      <c r="F829" s="151"/>
      <c r="G829" s="157">
        <f t="shared" si="34"/>
        <v>0</v>
      </c>
      <c r="H829" s="143"/>
      <c r="I829" s="200">
        <v>0</v>
      </c>
      <c r="J829" s="200"/>
      <c r="K829" s="200"/>
      <c r="L829" s="200">
        <v>2</v>
      </c>
      <c r="M829" s="149"/>
      <c r="N829" s="149"/>
      <c r="O829" s="231">
        <f t="shared" si="35"/>
        <v>2</v>
      </c>
      <c r="P829" s="153"/>
      <c r="Q829" s="153"/>
      <c r="R829" s="153"/>
      <c r="S829" s="143"/>
      <c r="T829" s="143"/>
      <c r="U829" s="143"/>
    </row>
    <row r="830" spans="1:21" x14ac:dyDescent="0.3">
      <c r="A830" s="141">
        <v>9</v>
      </c>
      <c r="B830" s="141">
        <v>17</v>
      </c>
      <c r="C830" s="146">
        <v>917</v>
      </c>
      <c r="D830" s="141" t="s">
        <v>7</v>
      </c>
      <c r="E830" s="141">
        <v>2023</v>
      </c>
      <c r="F830" s="151"/>
      <c r="G830" s="157">
        <f t="shared" si="34"/>
        <v>2</v>
      </c>
      <c r="H830" s="143"/>
      <c r="I830" s="200">
        <v>2</v>
      </c>
      <c r="J830" s="200"/>
      <c r="K830" s="200"/>
      <c r="L830" s="200">
        <v>0</v>
      </c>
      <c r="M830" s="149"/>
      <c r="N830" s="149"/>
      <c r="O830" s="231">
        <f t="shared" si="35"/>
        <v>0</v>
      </c>
      <c r="P830" s="153"/>
      <c r="Q830" s="153"/>
      <c r="R830" s="153"/>
      <c r="S830" s="143"/>
      <c r="T830" s="143"/>
      <c r="U830" s="143"/>
    </row>
    <row r="831" spans="1:21" x14ac:dyDescent="0.3">
      <c r="A831" s="141">
        <v>9</v>
      </c>
      <c r="B831" s="141">
        <v>18</v>
      </c>
      <c r="C831" s="146">
        <v>918</v>
      </c>
      <c r="D831" s="141" t="s">
        <v>7</v>
      </c>
      <c r="E831" s="141">
        <v>2023</v>
      </c>
      <c r="F831" s="151"/>
      <c r="G831" s="157">
        <f t="shared" si="34"/>
        <v>1</v>
      </c>
      <c r="H831" s="143"/>
      <c r="I831" s="200">
        <v>1</v>
      </c>
      <c r="J831" s="200"/>
      <c r="K831" s="200"/>
      <c r="L831" s="200">
        <v>0</v>
      </c>
      <c r="M831" s="149"/>
      <c r="N831" s="149"/>
      <c r="O831" s="231">
        <f t="shared" si="35"/>
        <v>0</v>
      </c>
      <c r="P831" s="153"/>
      <c r="Q831" s="153"/>
      <c r="R831" s="153"/>
      <c r="S831" s="143"/>
      <c r="T831" s="143"/>
      <c r="U831" s="143"/>
    </row>
    <row r="832" spans="1:21" x14ac:dyDescent="0.3">
      <c r="A832" s="141">
        <v>9</v>
      </c>
      <c r="B832" s="141">
        <v>19</v>
      </c>
      <c r="C832" s="146">
        <v>919</v>
      </c>
      <c r="D832" s="141" t="s">
        <v>7</v>
      </c>
      <c r="E832" s="141">
        <v>2023</v>
      </c>
      <c r="F832" s="151"/>
      <c r="G832" s="157">
        <f t="shared" si="34"/>
        <v>0</v>
      </c>
      <c r="H832" s="143"/>
      <c r="I832" s="200">
        <v>0</v>
      </c>
      <c r="J832" s="200"/>
      <c r="K832" s="200"/>
      <c r="L832" s="200">
        <v>0</v>
      </c>
      <c r="M832" s="149"/>
      <c r="N832" s="149"/>
      <c r="O832" s="231">
        <f t="shared" si="35"/>
        <v>0</v>
      </c>
      <c r="P832" s="153"/>
      <c r="Q832" s="153"/>
      <c r="R832" s="153"/>
      <c r="S832" s="143"/>
      <c r="T832" s="143"/>
      <c r="U832" s="143"/>
    </row>
    <row r="833" spans="1:21" x14ac:dyDescent="0.3">
      <c r="A833" s="141">
        <v>9</v>
      </c>
      <c r="B833" s="141">
        <v>20</v>
      </c>
      <c r="C833" s="146">
        <v>920</v>
      </c>
      <c r="D833" s="141" t="s">
        <v>7</v>
      </c>
      <c r="E833" s="141">
        <v>2023</v>
      </c>
      <c r="F833" s="151"/>
      <c r="G833" s="157">
        <f t="shared" si="34"/>
        <v>3</v>
      </c>
      <c r="H833" s="143"/>
      <c r="I833" s="200">
        <v>3</v>
      </c>
      <c r="J833" s="200"/>
      <c r="K833" s="200"/>
      <c r="L833" s="200">
        <v>0</v>
      </c>
      <c r="M833" s="149"/>
      <c r="N833" s="149"/>
      <c r="O833" s="231">
        <f t="shared" si="35"/>
        <v>0</v>
      </c>
      <c r="P833" s="153"/>
      <c r="Q833" s="153"/>
      <c r="R833" s="153"/>
      <c r="S833" s="143"/>
      <c r="T833" s="143"/>
      <c r="U833" s="143"/>
    </row>
    <row r="834" spans="1:21" x14ac:dyDescent="0.3">
      <c r="A834" s="141">
        <v>9</v>
      </c>
      <c r="B834" s="141">
        <v>21</v>
      </c>
      <c r="C834" s="146">
        <v>921</v>
      </c>
      <c r="D834" s="141" t="s">
        <v>7</v>
      </c>
      <c r="E834" s="141">
        <v>2023</v>
      </c>
      <c r="F834" s="151"/>
      <c r="G834" s="157">
        <f t="shared" si="34"/>
        <v>3</v>
      </c>
      <c r="H834" s="143"/>
      <c r="I834" s="200">
        <v>3</v>
      </c>
      <c r="J834" s="200"/>
      <c r="K834" s="200"/>
      <c r="L834" s="200">
        <v>0</v>
      </c>
      <c r="M834" s="149"/>
      <c r="N834" s="149"/>
      <c r="O834" s="231">
        <f t="shared" si="35"/>
        <v>0</v>
      </c>
      <c r="P834" s="153"/>
      <c r="Q834" s="153"/>
      <c r="R834" s="153"/>
      <c r="S834" s="143"/>
      <c r="T834" s="143"/>
      <c r="U834" s="143"/>
    </row>
    <row r="835" spans="1:21" x14ac:dyDescent="0.3">
      <c r="A835" s="141">
        <v>9</v>
      </c>
      <c r="B835" s="141">
        <v>22</v>
      </c>
      <c r="C835" s="146">
        <v>922</v>
      </c>
      <c r="D835" s="141" t="s">
        <v>7</v>
      </c>
      <c r="E835" s="141">
        <v>2023</v>
      </c>
      <c r="F835" s="151"/>
      <c r="G835" s="157">
        <f t="shared" si="34"/>
        <v>2</v>
      </c>
      <c r="H835" s="143"/>
      <c r="I835" s="200">
        <v>2</v>
      </c>
      <c r="J835" s="200"/>
      <c r="K835" s="200"/>
      <c r="L835" s="200">
        <v>0</v>
      </c>
      <c r="M835" s="149"/>
      <c r="N835" s="149"/>
      <c r="O835" s="231">
        <f t="shared" si="35"/>
        <v>0</v>
      </c>
      <c r="P835" s="153"/>
      <c r="Q835" s="153"/>
      <c r="R835" s="153"/>
      <c r="S835" s="143"/>
      <c r="T835" s="143"/>
      <c r="U835" s="143"/>
    </row>
    <row r="836" spans="1:21" x14ac:dyDescent="0.3">
      <c r="A836" s="141">
        <v>9</v>
      </c>
      <c r="B836" s="141">
        <v>23</v>
      </c>
      <c r="C836" s="146">
        <v>923</v>
      </c>
      <c r="D836" s="141" t="s">
        <v>7</v>
      </c>
      <c r="E836" s="141">
        <v>2023</v>
      </c>
      <c r="F836" s="151"/>
      <c r="G836" s="157">
        <f t="shared" si="34"/>
        <v>0</v>
      </c>
      <c r="H836" s="143"/>
      <c r="I836" s="200">
        <v>0</v>
      </c>
      <c r="J836" s="200"/>
      <c r="K836" s="200"/>
      <c r="L836" s="200">
        <v>0</v>
      </c>
      <c r="M836" s="149"/>
      <c r="N836" s="149"/>
      <c r="O836" s="231">
        <f t="shared" si="35"/>
        <v>0</v>
      </c>
      <c r="P836" s="153"/>
      <c r="Q836" s="153"/>
      <c r="R836" s="153"/>
      <c r="S836" s="143"/>
      <c r="T836" s="143"/>
      <c r="U836" s="143"/>
    </row>
    <row r="837" spans="1:21" x14ac:dyDescent="0.3">
      <c r="A837" s="141">
        <v>9</v>
      </c>
      <c r="B837" s="141">
        <v>24</v>
      </c>
      <c r="C837" s="146">
        <v>924</v>
      </c>
      <c r="D837" s="141" t="s">
        <v>7</v>
      </c>
      <c r="E837" s="141">
        <v>2023</v>
      </c>
      <c r="F837" s="151"/>
      <c r="G837" s="157">
        <f t="shared" si="34"/>
        <v>0</v>
      </c>
      <c r="H837" s="143"/>
      <c r="I837" s="200">
        <v>0</v>
      </c>
      <c r="J837" s="200"/>
      <c r="K837" s="200"/>
      <c r="L837" s="200">
        <v>0</v>
      </c>
      <c r="M837" s="149"/>
      <c r="N837" s="149"/>
      <c r="O837" s="231">
        <f t="shared" si="35"/>
        <v>0</v>
      </c>
      <c r="P837" s="153"/>
      <c r="Q837" s="153"/>
      <c r="R837" s="153"/>
      <c r="S837" s="143"/>
      <c r="T837" s="143"/>
      <c r="U837" s="143"/>
    </row>
    <row r="838" spans="1:21" x14ac:dyDescent="0.3">
      <c r="A838" s="141">
        <v>9</v>
      </c>
      <c r="B838" s="141">
        <v>25</v>
      </c>
      <c r="C838" s="146">
        <v>925</v>
      </c>
      <c r="D838" s="141" t="s">
        <v>7</v>
      </c>
      <c r="E838" s="141">
        <v>2023</v>
      </c>
      <c r="F838" s="151"/>
      <c r="G838" s="157">
        <f t="shared" si="34"/>
        <v>1</v>
      </c>
      <c r="H838" s="143"/>
      <c r="I838" s="200">
        <v>1</v>
      </c>
      <c r="J838" s="200"/>
      <c r="K838" s="200"/>
      <c r="L838" s="200">
        <v>1</v>
      </c>
      <c r="M838" s="149"/>
      <c r="N838" s="149"/>
      <c r="O838" s="231">
        <f t="shared" si="35"/>
        <v>1</v>
      </c>
      <c r="P838" s="153"/>
      <c r="Q838" s="153"/>
      <c r="R838" s="153"/>
      <c r="S838" s="143"/>
      <c r="T838" s="143"/>
      <c r="U838" s="143"/>
    </row>
    <row r="839" spans="1:21" x14ac:dyDescent="0.3">
      <c r="A839" s="141">
        <v>9</v>
      </c>
      <c r="B839" s="141">
        <v>26</v>
      </c>
      <c r="C839" s="146">
        <v>926</v>
      </c>
      <c r="D839" s="141" t="s">
        <v>7</v>
      </c>
      <c r="E839" s="141">
        <v>2023</v>
      </c>
      <c r="F839" s="151"/>
      <c r="G839" s="157">
        <f t="shared" si="34"/>
        <v>8</v>
      </c>
      <c r="H839" s="143"/>
      <c r="I839" s="200">
        <v>8</v>
      </c>
      <c r="J839" s="200"/>
      <c r="K839" s="200"/>
      <c r="L839" s="200">
        <v>4</v>
      </c>
      <c r="M839" s="149"/>
      <c r="N839" s="149"/>
      <c r="O839" s="231">
        <f t="shared" si="35"/>
        <v>4</v>
      </c>
      <c r="P839" s="153"/>
      <c r="Q839" s="153"/>
      <c r="R839" s="153"/>
      <c r="S839" s="143"/>
      <c r="T839" s="143"/>
      <c r="U839" s="143"/>
    </row>
    <row r="840" spans="1:21" x14ac:dyDescent="0.3">
      <c r="A840" s="141">
        <v>9</v>
      </c>
      <c r="B840" s="141">
        <v>27</v>
      </c>
      <c r="C840" s="146">
        <v>927</v>
      </c>
      <c r="D840" s="141" t="s">
        <v>7</v>
      </c>
      <c r="E840" s="141">
        <v>2023</v>
      </c>
      <c r="F840" s="151"/>
      <c r="G840" s="157">
        <f t="shared" si="34"/>
        <v>52</v>
      </c>
      <c r="H840" s="143"/>
      <c r="I840" s="200">
        <v>52</v>
      </c>
      <c r="J840" s="200"/>
      <c r="K840" s="200"/>
      <c r="L840" s="200">
        <v>35</v>
      </c>
      <c r="M840" s="149"/>
      <c r="N840" s="149"/>
      <c r="O840" s="231">
        <f t="shared" si="35"/>
        <v>35</v>
      </c>
      <c r="P840" s="153"/>
      <c r="Q840" s="153"/>
      <c r="R840" s="153"/>
      <c r="S840" s="143"/>
      <c r="T840" s="143"/>
      <c r="U840" s="143"/>
    </row>
    <row r="841" spans="1:21" x14ac:dyDescent="0.3">
      <c r="A841" s="141">
        <v>9</v>
      </c>
      <c r="B841" s="141">
        <v>28</v>
      </c>
      <c r="C841" s="146">
        <v>928</v>
      </c>
      <c r="D841" s="141" t="s">
        <v>7</v>
      </c>
      <c r="E841" s="141">
        <v>2023</v>
      </c>
      <c r="F841" s="151"/>
      <c r="G841" s="157">
        <f t="shared" si="34"/>
        <v>46</v>
      </c>
      <c r="H841" s="143"/>
      <c r="I841" s="200">
        <v>46</v>
      </c>
      <c r="J841" s="200"/>
      <c r="K841" s="200"/>
      <c r="L841" s="200">
        <v>25</v>
      </c>
      <c r="M841" s="149"/>
      <c r="N841" s="149"/>
      <c r="O841" s="231">
        <f t="shared" si="35"/>
        <v>25</v>
      </c>
      <c r="P841" s="153"/>
      <c r="Q841" s="153"/>
      <c r="R841" s="153"/>
      <c r="S841" s="143"/>
      <c r="T841" s="143"/>
      <c r="U841" s="143"/>
    </row>
    <row r="842" spans="1:21" x14ac:dyDescent="0.3">
      <c r="A842" s="141">
        <v>9</v>
      </c>
      <c r="B842" s="141">
        <v>29</v>
      </c>
      <c r="C842" s="146">
        <v>929</v>
      </c>
      <c r="D842" s="141" t="s">
        <v>7</v>
      </c>
      <c r="E842" s="141">
        <v>2023</v>
      </c>
      <c r="F842" s="151"/>
      <c r="G842" s="157">
        <f t="shared" si="34"/>
        <v>35</v>
      </c>
      <c r="H842" s="143"/>
      <c r="I842" s="200">
        <v>35</v>
      </c>
      <c r="J842" s="200"/>
      <c r="K842" s="200"/>
      <c r="L842" s="200">
        <v>7</v>
      </c>
      <c r="M842" s="149"/>
      <c r="N842" s="149"/>
      <c r="O842" s="231">
        <f t="shared" si="35"/>
        <v>7</v>
      </c>
      <c r="P842" s="153"/>
      <c r="Q842" s="153"/>
      <c r="R842" s="153"/>
      <c r="S842" s="143"/>
      <c r="T842" s="143"/>
      <c r="U842" s="143"/>
    </row>
    <row r="843" spans="1:21" x14ac:dyDescent="0.3">
      <c r="A843" s="141">
        <v>9</v>
      </c>
      <c r="B843" s="141">
        <v>30</v>
      </c>
      <c r="C843" s="146">
        <v>930</v>
      </c>
      <c r="D843" s="141" t="s">
        <v>7</v>
      </c>
      <c r="E843" s="141">
        <v>2023</v>
      </c>
      <c r="F843" s="151"/>
      <c r="G843" s="157">
        <f t="shared" si="34"/>
        <v>26</v>
      </c>
      <c r="H843" s="143"/>
      <c r="I843" s="200">
        <v>26</v>
      </c>
      <c r="J843" s="200"/>
      <c r="K843" s="200"/>
      <c r="L843" s="200">
        <v>3</v>
      </c>
      <c r="M843" s="149"/>
      <c r="N843" s="149"/>
      <c r="O843" s="231">
        <f t="shared" si="35"/>
        <v>3</v>
      </c>
      <c r="P843" s="153"/>
      <c r="Q843" s="153"/>
      <c r="R843" s="153"/>
      <c r="S843" s="143"/>
      <c r="T843" s="143"/>
      <c r="U843" s="143"/>
    </row>
    <row r="844" spans="1:21" x14ac:dyDescent="0.3">
      <c r="A844" s="141">
        <v>10</v>
      </c>
      <c r="B844" s="141">
        <v>1</v>
      </c>
      <c r="C844" s="146">
        <v>1001</v>
      </c>
      <c r="D844" s="141" t="s">
        <v>7</v>
      </c>
      <c r="E844" s="141">
        <v>2023</v>
      </c>
      <c r="F844" s="151"/>
      <c r="G844" s="157">
        <f t="shared" si="34"/>
        <v>5</v>
      </c>
      <c r="H844" s="143"/>
      <c r="I844" s="200">
        <v>5</v>
      </c>
      <c r="J844" s="200"/>
      <c r="K844" s="200"/>
      <c r="L844" s="200">
        <v>4</v>
      </c>
      <c r="M844" s="149"/>
      <c r="N844" s="149"/>
      <c r="O844" s="231">
        <f t="shared" si="35"/>
        <v>4</v>
      </c>
      <c r="P844" s="153"/>
      <c r="Q844" s="153"/>
      <c r="R844" s="153"/>
      <c r="S844" s="143"/>
      <c r="T844" s="143"/>
      <c r="U844" s="143"/>
    </row>
    <row r="845" spans="1:21" x14ac:dyDescent="0.3">
      <c r="A845" s="141">
        <v>10</v>
      </c>
      <c r="B845" s="141">
        <v>2</v>
      </c>
      <c r="C845" s="146">
        <v>1002</v>
      </c>
      <c r="D845" s="141" t="s">
        <v>7</v>
      </c>
      <c r="E845" s="141">
        <v>2023</v>
      </c>
      <c r="F845" s="151"/>
      <c r="G845" s="157">
        <f t="shared" si="34"/>
        <v>8</v>
      </c>
      <c r="H845" s="143"/>
      <c r="I845" s="200">
        <v>8</v>
      </c>
      <c r="J845" s="200"/>
      <c r="K845" s="200"/>
      <c r="L845" s="200">
        <v>1</v>
      </c>
      <c r="M845" s="149"/>
      <c r="N845" s="149"/>
      <c r="O845" s="231">
        <f t="shared" si="35"/>
        <v>1</v>
      </c>
      <c r="P845" s="153"/>
      <c r="Q845" s="153"/>
      <c r="R845" s="153"/>
      <c r="S845" s="143"/>
      <c r="T845" s="143"/>
      <c r="U845" s="143"/>
    </row>
    <row r="846" spans="1:21" x14ac:dyDescent="0.3">
      <c r="A846" s="141">
        <v>10</v>
      </c>
      <c r="B846" s="141">
        <v>3</v>
      </c>
      <c r="C846" s="146">
        <v>1003</v>
      </c>
      <c r="D846" s="141" t="s">
        <v>7</v>
      </c>
      <c r="E846" s="141">
        <v>2023</v>
      </c>
      <c r="F846" s="151"/>
      <c r="G846" s="157">
        <f t="shared" si="34"/>
        <v>10</v>
      </c>
      <c r="H846" s="143"/>
      <c r="I846" s="200">
        <v>10</v>
      </c>
      <c r="J846" s="200"/>
      <c r="K846" s="200"/>
      <c r="L846" s="200">
        <v>0</v>
      </c>
      <c r="M846" s="149"/>
      <c r="N846" s="149"/>
      <c r="O846" s="231">
        <f t="shared" si="35"/>
        <v>0</v>
      </c>
      <c r="P846" s="153"/>
      <c r="Q846" s="153"/>
      <c r="R846" s="153"/>
      <c r="S846" s="143"/>
      <c r="T846" s="143"/>
      <c r="U846" s="143"/>
    </row>
    <row r="847" spans="1:21" x14ac:dyDescent="0.3">
      <c r="A847" s="141">
        <v>10</v>
      </c>
      <c r="B847" s="141">
        <v>4</v>
      </c>
      <c r="C847" s="146">
        <v>1004</v>
      </c>
      <c r="D847" s="141" t="s">
        <v>7</v>
      </c>
      <c r="E847" s="141">
        <v>2023</v>
      </c>
      <c r="F847" s="151"/>
      <c r="G847" s="157">
        <f t="shared" si="34"/>
        <v>5</v>
      </c>
      <c r="H847" s="143"/>
      <c r="I847" s="200">
        <v>5</v>
      </c>
      <c r="J847" s="200"/>
      <c r="K847" s="200"/>
      <c r="L847" s="200">
        <v>0</v>
      </c>
      <c r="M847" s="149"/>
      <c r="N847" s="149"/>
      <c r="O847" s="231">
        <f t="shared" si="35"/>
        <v>0</v>
      </c>
      <c r="P847" s="153"/>
      <c r="Q847" s="153"/>
      <c r="R847" s="153"/>
      <c r="S847" s="143"/>
      <c r="T847" s="143"/>
      <c r="U847" s="143"/>
    </row>
    <row r="848" spans="1:21" x14ac:dyDescent="0.3">
      <c r="A848" s="141">
        <v>10</v>
      </c>
      <c r="B848" s="141">
        <v>5</v>
      </c>
      <c r="C848" s="146">
        <v>1005</v>
      </c>
      <c r="D848" s="141" t="s">
        <v>7</v>
      </c>
      <c r="E848" s="141">
        <v>2023</v>
      </c>
      <c r="F848" s="151"/>
      <c r="G848" s="157">
        <f t="shared" si="34"/>
        <v>4</v>
      </c>
      <c r="H848" s="143"/>
      <c r="I848" s="200">
        <v>4</v>
      </c>
      <c r="J848" s="200"/>
      <c r="K848" s="200"/>
      <c r="L848" s="200">
        <v>0</v>
      </c>
      <c r="M848" s="149"/>
      <c r="N848" s="149"/>
      <c r="O848" s="231">
        <f t="shared" si="35"/>
        <v>0</v>
      </c>
      <c r="P848" s="153"/>
      <c r="Q848" s="153"/>
      <c r="R848" s="153"/>
      <c r="S848" s="143"/>
      <c r="T848" s="143"/>
      <c r="U848" s="143"/>
    </row>
    <row r="849" spans="1:21" x14ac:dyDescent="0.3">
      <c r="A849" s="141">
        <v>10</v>
      </c>
      <c r="B849" s="141">
        <v>6</v>
      </c>
      <c r="C849" s="146">
        <v>1006</v>
      </c>
      <c r="D849" s="141" t="s">
        <v>7</v>
      </c>
      <c r="E849" s="141">
        <v>2023</v>
      </c>
      <c r="F849" s="151"/>
      <c r="G849" s="157">
        <f t="shared" si="34"/>
        <v>2</v>
      </c>
      <c r="H849" s="143"/>
      <c r="I849" s="200">
        <v>2</v>
      </c>
      <c r="J849" s="200"/>
      <c r="K849" s="200"/>
      <c r="L849" s="200">
        <v>1</v>
      </c>
      <c r="M849" s="149"/>
      <c r="N849" s="149"/>
      <c r="O849" s="231">
        <f t="shared" si="35"/>
        <v>1</v>
      </c>
      <c r="P849" s="153"/>
      <c r="Q849" s="153"/>
      <c r="R849" s="153"/>
      <c r="S849" s="143"/>
      <c r="T849" s="143"/>
      <c r="U849" s="143"/>
    </row>
    <row r="850" spans="1:21" x14ac:dyDescent="0.3">
      <c r="A850" s="141">
        <v>10</v>
      </c>
      <c r="B850" s="141">
        <v>7</v>
      </c>
      <c r="C850" s="146">
        <v>1007</v>
      </c>
      <c r="D850" s="141" t="s">
        <v>7</v>
      </c>
      <c r="E850" s="141">
        <v>2023</v>
      </c>
      <c r="F850" s="151"/>
      <c r="G850" s="157">
        <f t="shared" si="34"/>
        <v>5</v>
      </c>
      <c r="H850" s="143"/>
      <c r="I850" s="200">
        <v>5</v>
      </c>
      <c r="J850" s="200"/>
      <c r="K850" s="200"/>
      <c r="L850" s="200">
        <v>1</v>
      </c>
      <c r="M850" s="149"/>
      <c r="N850" s="149"/>
      <c r="O850" s="231">
        <f t="shared" si="35"/>
        <v>1</v>
      </c>
      <c r="P850" s="153"/>
      <c r="Q850" s="153"/>
      <c r="R850" s="153"/>
      <c r="S850" s="143"/>
      <c r="T850" s="143"/>
      <c r="U850" s="143"/>
    </row>
    <row r="851" spans="1:21" x14ac:dyDescent="0.3">
      <c r="A851" s="141">
        <v>10</v>
      </c>
      <c r="B851" s="141">
        <v>8</v>
      </c>
      <c r="C851" s="146">
        <v>1008</v>
      </c>
      <c r="D851" s="141" t="s">
        <v>7</v>
      </c>
      <c r="E851" s="141">
        <v>2023</v>
      </c>
      <c r="F851" s="151"/>
      <c r="G851" s="157">
        <f t="shared" si="34"/>
        <v>4</v>
      </c>
      <c r="H851" s="143"/>
      <c r="I851" s="200">
        <v>4</v>
      </c>
      <c r="J851" s="200"/>
      <c r="K851" s="200"/>
      <c r="L851" s="200">
        <v>0</v>
      </c>
      <c r="M851" s="149"/>
      <c r="N851" s="149"/>
      <c r="O851" s="231">
        <f t="shared" si="35"/>
        <v>0</v>
      </c>
      <c r="P851" s="153"/>
      <c r="Q851" s="153"/>
      <c r="R851" s="153"/>
      <c r="S851" s="143"/>
      <c r="T851" s="143"/>
      <c r="U851" s="143"/>
    </row>
    <row r="852" spans="1:21" x14ac:dyDescent="0.3">
      <c r="A852" s="141">
        <v>10</v>
      </c>
      <c r="B852" s="141">
        <v>9</v>
      </c>
      <c r="C852" s="146">
        <v>1009</v>
      </c>
      <c r="D852" s="141" t="s">
        <v>7</v>
      </c>
      <c r="E852" s="141">
        <v>2023</v>
      </c>
      <c r="F852" s="151"/>
      <c r="G852" s="157">
        <f t="shared" ref="G852:G878" si="36">I852+K852</f>
        <v>2</v>
      </c>
      <c r="H852" s="143"/>
      <c r="I852" s="200">
        <v>2</v>
      </c>
      <c r="J852" s="200"/>
      <c r="K852" s="200"/>
      <c r="L852" s="200">
        <v>0</v>
      </c>
      <c r="M852" s="149"/>
      <c r="N852" s="149"/>
      <c r="O852" s="231">
        <f t="shared" ref="O852:O878" si="37">L852+N852</f>
        <v>0</v>
      </c>
      <c r="P852" s="153"/>
      <c r="Q852" s="153"/>
      <c r="R852" s="153"/>
      <c r="S852" s="143"/>
      <c r="T852" s="143"/>
      <c r="U852" s="143"/>
    </row>
    <row r="853" spans="1:21" x14ac:dyDescent="0.3">
      <c r="A853" s="141">
        <v>10</v>
      </c>
      <c r="B853" s="141">
        <v>10</v>
      </c>
      <c r="C853" s="146">
        <v>1010</v>
      </c>
      <c r="D853" s="141" t="s">
        <v>7</v>
      </c>
      <c r="E853" s="141">
        <v>2023</v>
      </c>
      <c r="F853" s="151"/>
      <c r="G853" s="157">
        <f t="shared" si="36"/>
        <v>4</v>
      </c>
      <c r="H853" s="143"/>
      <c r="I853" s="200">
        <v>4</v>
      </c>
      <c r="J853" s="200"/>
      <c r="K853" s="200"/>
      <c r="L853" s="200">
        <v>1</v>
      </c>
      <c r="M853" s="149"/>
      <c r="N853" s="149"/>
      <c r="O853" s="231">
        <f t="shared" si="37"/>
        <v>1</v>
      </c>
      <c r="P853" s="153"/>
      <c r="Q853" s="153"/>
      <c r="R853" s="153"/>
      <c r="S853" s="143"/>
      <c r="T853" s="143"/>
      <c r="U853" s="143"/>
    </row>
    <row r="854" spans="1:21" x14ac:dyDescent="0.3">
      <c r="A854" s="141">
        <v>10</v>
      </c>
      <c r="B854" s="141">
        <v>11</v>
      </c>
      <c r="C854" s="146">
        <v>1011</v>
      </c>
      <c r="D854" s="141" t="s">
        <v>7</v>
      </c>
      <c r="E854" s="141">
        <v>2023</v>
      </c>
      <c r="F854" s="151"/>
      <c r="G854" s="157">
        <f t="shared" si="36"/>
        <v>1</v>
      </c>
      <c r="H854" s="143"/>
      <c r="I854" s="200">
        <v>1</v>
      </c>
      <c r="J854" s="200"/>
      <c r="K854" s="200"/>
      <c r="L854" s="200">
        <v>1</v>
      </c>
      <c r="M854" s="149"/>
      <c r="N854" s="149"/>
      <c r="O854" s="231">
        <f t="shared" si="37"/>
        <v>1</v>
      </c>
      <c r="P854" s="153"/>
      <c r="Q854" s="153"/>
      <c r="R854" s="153"/>
      <c r="S854" s="143"/>
      <c r="T854" s="143"/>
      <c r="U854" s="143"/>
    </row>
    <row r="855" spans="1:21" x14ac:dyDescent="0.3">
      <c r="A855" s="141">
        <v>10</v>
      </c>
      <c r="B855" s="141">
        <v>12</v>
      </c>
      <c r="C855" s="146">
        <v>1012</v>
      </c>
      <c r="D855" s="141" t="s">
        <v>7</v>
      </c>
      <c r="E855" s="141">
        <v>2023</v>
      </c>
      <c r="F855" s="151"/>
      <c r="G855" s="157">
        <f t="shared" si="36"/>
        <v>3</v>
      </c>
      <c r="H855" s="143"/>
      <c r="I855" s="200">
        <v>3</v>
      </c>
      <c r="J855" s="200"/>
      <c r="K855" s="200"/>
      <c r="L855" s="200">
        <v>0</v>
      </c>
      <c r="M855" s="149"/>
      <c r="N855" s="149"/>
      <c r="O855" s="231">
        <f t="shared" si="37"/>
        <v>0</v>
      </c>
      <c r="P855" s="153"/>
      <c r="Q855" s="153"/>
      <c r="R855" s="153"/>
      <c r="S855" s="143"/>
      <c r="T855" s="143"/>
      <c r="U855" s="143"/>
    </row>
    <row r="856" spans="1:21" x14ac:dyDescent="0.3">
      <c r="A856" s="141">
        <v>10</v>
      </c>
      <c r="B856" s="141">
        <v>13</v>
      </c>
      <c r="C856" s="146">
        <v>1013</v>
      </c>
      <c r="D856" s="141" t="s">
        <v>7</v>
      </c>
      <c r="E856" s="141">
        <v>2023</v>
      </c>
      <c r="F856" s="151"/>
      <c r="G856" s="157">
        <f t="shared" si="36"/>
        <v>3</v>
      </c>
      <c r="H856" s="143"/>
      <c r="I856" s="200">
        <v>3</v>
      </c>
      <c r="J856" s="200"/>
      <c r="K856" s="200"/>
      <c r="L856" s="200">
        <v>0</v>
      </c>
      <c r="M856" s="149"/>
      <c r="N856" s="149"/>
      <c r="O856" s="231">
        <f t="shared" si="37"/>
        <v>0</v>
      </c>
      <c r="P856" s="153"/>
      <c r="Q856" s="153"/>
      <c r="R856" s="153"/>
      <c r="S856" s="143"/>
      <c r="T856" s="143"/>
      <c r="U856" s="143"/>
    </row>
    <row r="857" spans="1:21" x14ac:dyDescent="0.3">
      <c r="A857" s="141">
        <v>10</v>
      </c>
      <c r="B857" s="141">
        <v>14</v>
      </c>
      <c r="C857" s="146">
        <v>1014</v>
      </c>
      <c r="D857" s="141" t="s">
        <v>7</v>
      </c>
      <c r="E857" s="141">
        <v>2023</v>
      </c>
      <c r="F857" s="151"/>
      <c r="G857" s="157">
        <f t="shared" si="36"/>
        <v>1</v>
      </c>
      <c r="H857" s="143"/>
      <c r="I857" s="200">
        <v>1</v>
      </c>
      <c r="J857" s="200"/>
      <c r="K857" s="200"/>
      <c r="L857" s="200">
        <v>1</v>
      </c>
      <c r="M857" s="149"/>
      <c r="N857" s="149"/>
      <c r="O857" s="231">
        <f t="shared" si="37"/>
        <v>1</v>
      </c>
      <c r="P857" s="153"/>
      <c r="Q857" s="153"/>
      <c r="R857" s="153"/>
      <c r="S857" s="143"/>
      <c r="T857" s="143"/>
      <c r="U857" s="143"/>
    </row>
    <row r="858" spans="1:21" x14ac:dyDescent="0.3">
      <c r="A858" s="141">
        <v>10</v>
      </c>
      <c r="B858" s="141">
        <v>15</v>
      </c>
      <c r="C858" s="146">
        <v>1015</v>
      </c>
      <c r="D858" s="141" t="s">
        <v>7</v>
      </c>
      <c r="E858" s="141">
        <v>2023</v>
      </c>
      <c r="F858" s="151"/>
      <c r="G858" s="157">
        <f t="shared" si="36"/>
        <v>7</v>
      </c>
      <c r="H858" s="143"/>
      <c r="I858" s="200">
        <v>7</v>
      </c>
      <c r="J858" s="200"/>
      <c r="K858" s="200"/>
      <c r="L858" s="200">
        <v>0</v>
      </c>
      <c r="M858" s="149"/>
      <c r="N858" s="149"/>
      <c r="O858" s="231">
        <f t="shared" si="37"/>
        <v>0</v>
      </c>
      <c r="P858" s="153"/>
      <c r="Q858" s="153"/>
      <c r="R858" s="153"/>
      <c r="S858" s="143"/>
      <c r="T858" s="143"/>
      <c r="U858" s="143"/>
    </row>
    <row r="859" spans="1:21" x14ac:dyDescent="0.3">
      <c r="A859" s="141">
        <v>10</v>
      </c>
      <c r="B859" s="141">
        <v>16</v>
      </c>
      <c r="C859" s="146">
        <v>1016</v>
      </c>
      <c r="D859" s="141" t="s">
        <v>7</v>
      </c>
      <c r="E859" s="141">
        <v>2023</v>
      </c>
      <c r="F859" s="151"/>
      <c r="G859" s="157">
        <f t="shared" si="36"/>
        <v>8</v>
      </c>
      <c r="H859" s="143"/>
      <c r="I859" s="200">
        <v>8</v>
      </c>
      <c r="J859" s="200"/>
      <c r="K859" s="200"/>
      <c r="L859" s="200">
        <v>0</v>
      </c>
      <c r="M859" s="149"/>
      <c r="N859" s="149"/>
      <c r="O859" s="231">
        <f t="shared" si="37"/>
        <v>0</v>
      </c>
      <c r="P859" s="153"/>
      <c r="Q859" s="153"/>
      <c r="R859" s="153"/>
      <c r="S859" s="143"/>
      <c r="T859" s="143"/>
      <c r="U859" s="143"/>
    </row>
    <row r="860" spans="1:21" x14ac:dyDescent="0.3">
      <c r="A860" s="141">
        <v>10</v>
      </c>
      <c r="B860" s="141">
        <v>17</v>
      </c>
      <c r="C860" s="146">
        <v>1017</v>
      </c>
      <c r="D860" s="141" t="s">
        <v>7</v>
      </c>
      <c r="E860" s="141">
        <v>2023</v>
      </c>
      <c r="F860" s="151"/>
      <c r="G860" s="157">
        <f t="shared" si="36"/>
        <v>9</v>
      </c>
      <c r="H860" s="143"/>
      <c r="I860" s="200">
        <v>9</v>
      </c>
      <c r="J860" s="200"/>
      <c r="K860" s="200"/>
      <c r="L860" s="200">
        <v>4</v>
      </c>
      <c r="M860" s="149"/>
      <c r="N860" s="149"/>
      <c r="O860" s="231">
        <f t="shared" si="37"/>
        <v>4</v>
      </c>
      <c r="P860" s="153"/>
      <c r="Q860" s="153"/>
      <c r="R860" s="153"/>
      <c r="S860" s="143"/>
      <c r="T860" s="143"/>
      <c r="U860" s="143"/>
    </row>
    <row r="861" spans="1:21" x14ac:dyDescent="0.3">
      <c r="A861" s="141">
        <v>10</v>
      </c>
      <c r="B861" s="141">
        <v>18</v>
      </c>
      <c r="C861" s="146">
        <v>1018</v>
      </c>
      <c r="D861" s="141" t="s">
        <v>7</v>
      </c>
      <c r="E861" s="141">
        <v>2023</v>
      </c>
      <c r="F861" s="151"/>
      <c r="G861" s="157">
        <f t="shared" si="36"/>
        <v>35</v>
      </c>
      <c r="H861" s="143"/>
      <c r="I861" s="200">
        <v>35</v>
      </c>
      <c r="J861" s="200"/>
      <c r="K861" s="200"/>
      <c r="L861" s="200">
        <v>0</v>
      </c>
      <c r="M861" s="149"/>
      <c r="N861" s="149"/>
      <c r="O861" s="231">
        <f t="shared" si="37"/>
        <v>0</v>
      </c>
      <c r="P861" s="153"/>
      <c r="Q861" s="153"/>
      <c r="R861" s="153"/>
      <c r="S861" s="143"/>
      <c r="T861" s="143"/>
      <c r="U861" s="143"/>
    </row>
    <row r="862" spans="1:21" x14ac:dyDescent="0.3">
      <c r="A862" s="141">
        <v>10</v>
      </c>
      <c r="B862" s="141">
        <v>19</v>
      </c>
      <c r="C862" s="146">
        <v>1019</v>
      </c>
      <c r="D862" s="141" t="s">
        <v>7</v>
      </c>
      <c r="E862" s="141">
        <v>2023</v>
      </c>
      <c r="F862" s="151"/>
      <c r="G862" s="157">
        <f t="shared" si="36"/>
        <v>27.27</v>
      </c>
      <c r="H862" s="143"/>
      <c r="I862" s="200">
        <v>27.27</v>
      </c>
      <c r="J862" s="200"/>
      <c r="K862" s="200"/>
      <c r="L862" s="200">
        <v>0</v>
      </c>
      <c r="M862" s="149"/>
      <c r="N862" s="149"/>
      <c r="O862" s="231">
        <f t="shared" si="37"/>
        <v>0</v>
      </c>
      <c r="P862" s="153"/>
      <c r="Q862" s="153"/>
      <c r="R862" s="153"/>
      <c r="S862" s="143"/>
      <c r="T862" s="143"/>
      <c r="U862" s="143"/>
    </row>
    <row r="863" spans="1:21" x14ac:dyDescent="0.3">
      <c r="A863" s="141">
        <v>10</v>
      </c>
      <c r="B863" s="141">
        <v>20</v>
      </c>
      <c r="C863" s="146">
        <v>1020</v>
      </c>
      <c r="D863" s="141" t="s">
        <v>7</v>
      </c>
      <c r="E863" s="141">
        <v>2023</v>
      </c>
      <c r="F863" s="151"/>
      <c r="G863" s="157">
        <f t="shared" si="36"/>
        <v>24.94</v>
      </c>
      <c r="H863" s="143"/>
      <c r="I863" s="200">
        <v>24.94</v>
      </c>
      <c r="J863" s="200"/>
      <c r="K863" s="200"/>
      <c r="L863" s="200">
        <v>0</v>
      </c>
      <c r="M863" s="149"/>
      <c r="N863" s="149"/>
      <c r="O863" s="231">
        <f t="shared" si="37"/>
        <v>0</v>
      </c>
      <c r="P863" s="153"/>
      <c r="Q863" s="153"/>
      <c r="R863" s="153"/>
      <c r="S863" s="143"/>
      <c r="T863" s="143"/>
      <c r="U863" s="143"/>
    </row>
    <row r="864" spans="1:21" x14ac:dyDescent="0.3">
      <c r="A864" s="141">
        <v>10</v>
      </c>
      <c r="B864" s="141">
        <v>21</v>
      </c>
      <c r="C864" s="146">
        <v>1021</v>
      </c>
      <c r="D864" s="141" t="s">
        <v>7</v>
      </c>
      <c r="E864" s="141">
        <v>2023</v>
      </c>
      <c r="F864" s="151"/>
      <c r="G864" s="157">
        <f t="shared" si="36"/>
        <v>22.57</v>
      </c>
      <c r="H864" s="143"/>
      <c r="I864" s="200">
        <v>22.57</v>
      </c>
      <c r="J864" s="200"/>
      <c r="K864" s="200"/>
      <c r="L864" s="200">
        <v>0</v>
      </c>
      <c r="M864" s="149"/>
      <c r="N864" s="149"/>
      <c r="O864" s="231">
        <f t="shared" si="37"/>
        <v>0</v>
      </c>
      <c r="P864" s="153"/>
      <c r="Q864" s="153"/>
      <c r="R864" s="153"/>
      <c r="S864" s="143"/>
      <c r="T864" s="143"/>
      <c r="U864" s="143"/>
    </row>
    <row r="865" spans="1:21" x14ac:dyDescent="0.3">
      <c r="A865" s="141">
        <v>10</v>
      </c>
      <c r="B865" s="141">
        <v>22</v>
      </c>
      <c r="C865" s="146">
        <v>1022</v>
      </c>
      <c r="D865" s="141" t="s">
        <v>7</v>
      </c>
      <c r="E865" s="141">
        <v>2023</v>
      </c>
      <c r="F865" s="151"/>
      <c r="G865" s="157">
        <f t="shared" si="36"/>
        <v>20.28</v>
      </c>
      <c r="H865" s="143"/>
      <c r="I865" s="200">
        <v>20.28</v>
      </c>
      <c r="J865" s="200"/>
      <c r="K865" s="200"/>
      <c r="L865" s="200">
        <v>0</v>
      </c>
      <c r="M865" s="149"/>
      <c r="N865" s="149"/>
      <c r="O865" s="231">
        <f t="shared" si="37"/>
        <v>0</v>
      </c>
      <c r="P865" s="153"/>
      <c r="Q865" s="153"/>
      <c r="R865" s="153"/>
      <c r="S865" s="143"/>
      <c r="T865" s="143"/>
      <c r="U865" s="143"/>
    </row>
    <row r="866" spans="1:21" x14ac:dyDescent="0.3">
      <c r="A866" s="141">
        <v>10</v>
      </c>
      <c r="B866" s="141">
        <v>23</v>
      </c>
      <c r="C866" s="146">
        <v>1023</v>
      </c>
      <c r="D866" s="141" t="s">
        <v>7</v>
      </c>
      <c r="E866" s="141">
        <v>2023</v>
      </c>
      <c r="F866" s="151"/>
      <c r="G866" s="157">
        <f t="shared" si="36"/>
        <v>17.989999999999998</v>
      </c>
      <c r="H866" s="143"/>
      <c r="I866" s="200">
        <v>17.989999999999998</v>
      </c>
      <c r="J866" s="200"/>
      <c r="K866" s="200"/>
      <c r="L866" s="200">
        <v>0</v>
      </c>
      <c r="M866" s="149"/>
      <c r="N866" s="149"/>
      <c r="O866" s="231">
        <f t="shared" si="37"/>
        <v>0</v>
      </c>
      <c r="P866" s="153"/>
      <c r="Q866" s="153"/>
      <c r="R866" s="153"/>
      <c r="S866" s="143"/>
      <c r="T866" s="143"/>
      <c r="U866" s="143"/>
    </row>
    <row r="867" spans="1:21" x14ac:dyDescent="0.3">
      <c r="A867" s="141">
        <v>10</v>
      </c>
      <c r="B867" s="141">
        <v>24</v>
      </c>
      <c r="C867" s="146">
        <v>1024</v>
      </c>
      <c r="D867" s="141" t="s">
        <v>7</v>
      </c>
      <c r="E867" s="141">
        <v>2023</v>
      </c>
      <c r="F867" s="151"/>
      <c r="G867" s="157">
        <f t="shared" si="36"/>
        <v>15.66</v>
      </c>
      <c r="H867" s="143"/>
      <c r="I867" s="200">
        <v>15.66</v>
      </c>
      <c r="J867" s="200"/>
      <c r="K867" s="200"/>
      <c r="L867" s="200">
        <v>0</v>
      </c>
      <c r="M867" s="149"/>
      <c r="N867" s="149"/>
      <c r="O867" s="231">
        <f t="shared" si="37"/>
        <v>0</v>
      </c>
      <c r="P867" s="153"/>
      <c r="Q867" s="153"/>
      <c r="R867" s="153"/>
      <c r="S867" s="143"/>
      <c r="T867" s="143"/>
      <c r="U867" s="143"/>
    </row>
    <row r="868" spans="1:21" x14ac:dyDescent="0.3">
      <c r="A868" s="141">
        <v>10</v>
      </c>
      <c r="B868" s="141">
        <v>25</v>
      </c>
      <c r="C868" s="146">
        <v>1025</v>
      </c>
      <c r="D868" s="141" t="s">
        <v>7</v>
      </c>
      <c r="E868" s="141">
        <v>2023</v>
      </c>
      <c r="F868" s="151"/>
      <c r="G868" s="157">
        <f t="shared" si="36"/>
        <v>13.29</v>
      </c>
      <c r="H868" s="143"/>
      <c r="I868" s="200">
        <v>13.29</v>
      </c>
      <c r="J868" s="200"/>
      <c r="K868" s="200"/>
      <c r="L868" s="200">
        <v>0</v>
      </c>
      <c r="M868" s="149"/>
      <c r="N868" s="149"/>
      <c r="O868" s="231">
        <f t="shared" si="37"/>
        <v>0</v>
      </c>
      <c r="P868" s="153"/>
      <c r="Q868" s="153"/>
      <c r="R868" s="153"/>
      <c r="S868" s="143"/>
      <c r="T868" s="143"/>
      <c r="U868" s="143"/>
    </row>
    <row r="869" spans="1:21" x14ac:dyDescent="0.3">
      <c r="A869" s="141">
        <v>10</v>
      </c>
      <c r="B869" s="141">
        <v>26</v>
      </c>
      <c r="C869" s="146">
        <v>1026</v>
      </c>
      <c r="D869" s="141" t="s">
        <v>7</v>
      </c>
      <c r="E869" s="141">
        <v>2023</v>
      </c>
      <c r="F869" s="151"/>
      <c r="G869" s="157">
        <f t="shared" si="36"/>
        <v>11</v>
      </c>
      <c r="H869" s="143"/>
      <c r="I869" s="200">
        <v>11</v>
      </c>
      <c r="J869" s="200"/>
      <c r="K869" s="200"/>
      <c r="L869" s="200">
        <v>0</v>
      </c>
      <c r="M869" s="149"/>
      <c r="N869" s="149"/>
      <c r="O869" s="231">
        <f t="shared" si="37"/>
        <v>0</v>
      </c>
      <c r="P869" s="153"/>
      <c r="Q869" s="153"/>
      <c r="R869" s="153"/>
      <c r="S869" s="143"/>
      <c r="T869" s="143"/>
      <c r="U869" s="143"/>
    </row>
    <row r="870" spans="1:21" x14ac:dyDescent="0.3">
      <c r="A870" s="141">
        <v>10</v>
      </c>
      <c r="B870" s="141">
        <v>27</v>
      </c>
      <c r="C870" s="146">
        <v>1027</v>
      </c>
      <c r="D870" s="141" t="s">
        <v>7</v>
      </c>
      <c r="E870" s="141">
        <v>2023</v>
      </c>
      <c r="F870" s="151"/>
      <c r="G870" s="157">
        <f t="shared" si="36"/>
        <v>8.84</v>
      </c>
      <c r="H870" s="143"/>
      <c r="I870" s="200">
        <v>8.84</v>
      </c>
      <c r="J870" s="200"/>
      <c r="K870" s="200"/>
      <c r="L870" s="200">
        <v>0.33</v>
      </c>
      <c r="M870" s="149"/>
      <c r="N870" s="149"/>
      <c r="O870" s="231">
        <f t="shared" si="37"/>
        <v>0.33</v>
      </c>
      <c r="P870" s="153"/>
      <c r="Q870" s="153"/>
      <c r="R870" s="153"/>
      <c r="S870" s="143"/>
      <c r="T870" s="143"/>
      <c r="U870" s="143"/>
    </row>
    <row r="871" spans="1:21" x14ac:dyDescent="0.3">
      <c r="A871" s="141">
        <v>10</v>
      </c>
      <c r="B871" s="141">
        <v>28</v>
      </c>
      <c r="C871" s="146">
        <v>1028</v>
      </c>
      <c r="D871" s="141" t="s">
        <v>7</v>
      </c>
      <c r="E871" s="141">
        <v>2023</v>
      </c>
      <c r="F871" s="151"/>
      <c r="G871" s="157">
        <f t="shared" si="36"/>
        <v>6.66</v>
      </c>
      <c r="H871" s="143"/>
      <c r="I871" s="200">
        <v>6.66</v>
      </c>
      <c r="J871" s="200"/>
      <c r="K871" s="200"/>
      <c r="L871" s="200">
        <v>0.67</v>
      </c>
      <c r="M871" s="149"/>
      <c r="N871" s="149"/>
      <c r="O871" s="231">
        <f t="shared" si="37"/>
        <v>0.67</v>
      </c>
      <c r="P871" s="153"/>
      <c r="Q871" s="153"/>
      <c r="R871" s="153"/>
      <c r="S871" s="143"/>
      <c r="T871" s="143"/>
      <c r="U871" s="143"/>
    </row>
    <row r="872" spans="1:21" x14ac:dyDescent="0.3">
      <c r="A872" s="141">
        <v>10</v>
      </c>
      <c r="B872" s="141">
        <v>29</v>
      </c>
      <c r="C872" s="146">
        <v>1029</v>
      </c>
      <c r="D872" s="141" t="s">
        <v>7</v>
      </c>
      <c r="E872" s="141">
        <v>2023</v>
      </c>
      <c r="F872" s="151"/>
      <c r="G872" s="157">
        <f t="shared" si="36"/>
        <v>4.5</v>
      </c>
      <c r="H872" s="143"/>
      <c r="I872" s="200">
        <v>4.5</v>
      </c>
      <c r="J872" s="200"/>
      <c r="K872" s="200"/>
      <c r="L872" s="200">
        <v>1</v>
      </c>
      <c r="M872" s="149"/>
      <c r="N872" s="149"/>
      <c r="O872" s="231">
        <f t="shared" si="37"/>
        <v>1</v>
      </c>
      <c r="P872" s="153"/>
      <c r="Q872" s="153"/>
      <c r="R872" s="153"/>
      <c r="S872" s="143"/>
      <c r="T872" s="143"/>
      <c r="U872" s="143"/>
    </row>
    <row r="873" spans="1:21" x14ac:dyDescent="0.3">
      <c r="A873" s="141">
        <v>10</v>
      </c>
      <c r="B873" s="141">
        <v>30</v>
      </c>
      <c r="C873" s="146">
        <v>1030</v>
      </c>
      <c r="D873" s="141" t="s">
        <v>7</v>
      </c>
      <c r="E873" s="141">
        <v>2023</v>
      </c>
      <c r="F873" s="151"/>
      <c r="G873" s="157">
        <f t="shared" si="36"/>
        <v>5</v>
      </c>
      <c r="H873" s="143"/>
      <c r="I873" s="200">
        <v>5</v>
      </c>
      <c r="J873" s="200"/>
      <c r="K873" s="200"/>
      <c r="L873" s="200">
        <v>1</v>
      </c>
      <c r="M873" s="149"/>
      <c r="N873" s="149"/>
      <c r="O873" s="231">
        <f t="shared" si="37"/>
        <v>1</v>
      </c>
      <c r="P873" s="153"/>
      <c r="Q873" s="153"/>
      <c r="R873" s="153"/>
      <c r="S873" s="143"/>
      <c r="T873" s="143"/>
      <c r="U873" s="143"/>
    </row>
    <row r="874" spans="1:21" x14ac:dyDescent="0.3">
      <c r="A874" s="141">
        <v>10</v>
      </c>
      <c r="B874" s="141">
        <v>31</v>
      </c>
      <c r="C874" s="146">
        <v>1031</v>
      </c>
      <c r="D874" s="141" t="s">
        <v>7</v>
      </c>
      <c r="E874" s="141">
        <v>2023</v>
      </c>
      <c r="F874" s="151"/>
      <c r="G874" s="157">
        <f t="shared" si="36"/>
        <v>10</v>
      </c>
      <c r="H874" s="143"/>
      <c r="I874" s="200">
        <v>10</v>
      </c>
      <c r="J874" s="200"/>
      <c r="K874" s="200"/>
      <c r="L874" s="200">
        <v>0</v>
      </c>
      <c r="M874" s="149"/>
      <c r="N874" s="149"/>
      <c r="O874" s="231">
        <f t="shared" si="37"/>
        <v>0</v>
      </c>
      <c r="P874" s="153"/>
      <c r="Q874" s="153"/>
      <c r="R874" s="153"/>
      <c r="S874" s="143"/>
      <c r="T874" s="143"/>
      <c r="U874" s="143"/>
    </row>
    <row r="875" spans="1:21" x14ac:dyDescent="0.3">
      <c r="A875" s="141">
        <v>11</v>
      </c>
      <c r="B875" s="141">
        <v>1</v>
      </c>
      <c r="C875" s="146">
        <v>1101</v>
      </c>
      <c r="D875" s="141" t="s">
        <v>7</v>
      </c>
      <c r="E875" s="141">
        <v>2023</v>
      </c>
      <c r="F875" s="151"/>
      <c r="G875" s="157">
        <f t="shared" si="36"/>
        <v>4</v>
      </c>
      <c r="H875" s="143"/>
      <c r="I875" s="200">
        <v>4</v>
      </c>
      <c r="J875" s="200"/>
      <c r="K875" s="200"/>
      <c r="L875" s="200">
        <v>3</v>
      </c>
      <c r="M875" s="149"/>
      <c r="N875" s="149"/>
      <c r="O875" s="231">
        <f t="shared" si="37"/>
        <v>3</v>
      </c>
      <c r="P875" s="153"/>
      <c r="Q875" s="153"/>
      <c r="R875" s="153"/>
      <c r="S875" s="143"/>
      <c r="T875" s="143"/>
      <c r="U875" s="143"/>
    </row>
    <row r="876" spans="1:21" x14ac:dyDescent="0.3">
      <c r="A876" s="141">
        <v>11</v>
      </c>
      <c r="B876" s="141">
        <v>2</v>
      </c>
      <c r="C876" s="146">
        <v>1102</v>
      </c>
      <c r="D876" s="141" t="s">
        <v>7</v>
      </c>
      <c r="E876" s="141">
        <v>2023</v>
      </c>
      <c r="F876" s="151"/>
      <c r="G876" s="157">
        <f t="shared" si="36"/>
        <v>4</v>
      </c>
      <c r="H876" s="143"/>
      <c r="I876" s="200">
        <v>4</v>
      </c>
      <c r="J876" s="200"/>
      <c r="K876" s="200"/>
      <c r="L876" s="200">
        <v>3</v>
      </c>
      <c r="M876" s="149"/>
      <c r="N876" s="149"/>
      <c r="O876" s="231">
        <f t="shared" si="37"/>
        <v>3</v>
      </c>
      <c r="P876" s="153"/>
      <c r="Q876" s="153"/>
      <c r="R876" s="153"/>
      <c r="S876" s="143"/>
      <c r="T876" s="143"/>
      <c r="U876" s="143"/>
    </row>
    <row r="877" spans="1:21" x14ac:dyDescent="0.3">
      <c r="A877" s="141">
        <v>11</v>
      </c>
      <c r="B877" s="141">
        <v>3</v>
      </c>
      <c r="C877" s="146">
        <v>1103</v>
      </c>
      <c r="D877" s="141" t="s">
        <v>7</v>
      </c>
      <c r="E877" s="141">
        <v>2023</v>
      </c>
      <c r="F877" s="151"/>
      <c r="G877" s="157">
        <f t="shared" si="36"/>
        <v>3</v>
      </c>
      <c r="H877" s="143"/>
      <c r="I877" s="200">
        <v>3</v>
      </c>
      <c r="J877" s="200"/>
      <c r="K877" s="200"/>
      <c r="L877" s="200">
        <v>2</v>
      </c>
      <c r="M877" s="149"/>
      <c r="N877" s="149"/>
      <c r="O877" s="231">
        <f t="shared" si="37"/>
        <v>2</v>
      </c>
      <c r="P877" s="153"/>
      <c r="Q877" s="153"/>
      <c r="R877" s="153"/>
      <c r="S877" s="143"/>
      <c r="T877" s="143"/>
      <c r="U877" s="143"/>
    </row>
    <row r="878" spans="1:21" x14ac:dyDescent="0.3">
      <c r="A878" s="141">
        <v>11</v>
      </c>
      <c r="B878" s="141">
        <v>4</v>
      </c>
      <c r="C878" s="146">
        <v>1104</v>
      </c>
      <c r="D878" s="141" t="s">
        <v>7</v>
      </c>
      <c r="E878" s="141">
        <v>2023</v>
      </c>
      <c r="F878" s="151"/>
      <c r="G878" s="157">
        <f t="shared" si="36"/>
        <v>6</v>
      </c>
      <c r="H878" s="143"/>
      <c r="I878" s="200">
        <v>6</v>
      </c>
      <c r="J878" s="200"/>
      <c r="K878" s="200"/>
      <c r="L878" s="200">
        <v>0</v>
      </c>
      <c r="M878" s="149"/>
      <c r="N878" s="149"/>
      <c r="O878" s="231">
        <f t="shared" si="37"/>
        <v>0</v>
      </c>
      <c r="P878" s="153"/>
      <c r="Q878" s="153"/>
      <c r="R878" s="153"/>
      <c r="S878" s="143"/>
      <c r="T878" s="143"/>
      <c r="U878" s="143"/>
    </row>
    <row r="879" spans="1:21" x14ac:dyDescent="0.3">
      <c r="A879" s="141">
        <v>4</v>
      </c>
      <c r="B879" s="141">
        <v>28</v>
      </c>
      <c r="C879" s="146">
        <v>428</v>
      </c>
      <c r="D879" s="141" t="s">
        <v>6</v>
      </c>
      <c r="E879" s="141">
        <v>2021</v>
      </c>
      <c r="F879" s="151"/>
      <c r="G879" s="157">
        <f>I879+K879</f>
        <v>0</v>
      </c>
      <c r="H879" s="143"/>
      <c r="I879" s="218"/>
      <c r="J879" s="149"/>
      <c r="K879" s="149"/>
      <c r="L879" s="218"/>
      <c r="M879" s="149"/>
      <c r="N879" s="149"/>
      <c r="O879" s="171">
        <f>L879+N879</f>
        <v>0</v>
      </c>
      <c r="P879" s="153"/>
      <c r="Q879" s="153"/>
      <c r="R879" s="153"/>
      <c r="S879" s="143"/>
      <c r="T879" s="143"/>
      <c r="U879" s="143"/>
    </row>
    <row r="880" spans="1:21" x14ac:dyDescent="0.3">
      <c r="A880" s="141">
        <v>4</v>
      </c>
      <c r="B880" s="141">
        <v>29</v>
      </c>
      <c r="C880" s="146">
        <v>429</v>
      </c>
      <c r="D880" s="141" t="s">
        <v>6</v>
      </c>
      <c r="E880" s="141">
        <v>2021</v>
      </c>
      <c r="F880" s="151"/>
      <c r="G880" s="157">
        <f>I880+K880</f>
        <v>0</v>
      </c>
      <c r="H880" s="143"/>
      <c r="I880" s="218"/>
      <c r="J880" s="149"/>
      <c r="K880" s="149"/>
      <c r="L880" s="218"/>
      <c r="M880" s="149"/>
      <c r="N880" s="149"/>
      <c r="O880" s="171">
        <f>L880+N880</f>
        <v>0</v>
      </c>
      <c r="P880" s="153"/>
      <c r="Q880" s="153"/>
      <c r="R880" s="153"/>
      <c r="S880" s="143"/>
      <c r="T880" s="143"/>
      <c r="U880" s="143"/>
    </row>
    <row r="881" spans="1:21" x14ac:dyDescent="0.3">
      <c r="A881" s="141">
        <v>4</v>
      </c>
      <c r="B881" s="141">
        <v>30</v>
      </c>
      <c r="C881" s="146">
        <v>430</v>
      </c>
      <c r="D881" s="141" t="s">
        <v>6</v>
      </c>
      <c r="E881" s="141">
        <v>2021</v>
      </c>
      <c r="F881" s="151"/>
      <c r="G881" s="157">
        <f>I881+K881</f>
        <v>0</v>
      </c>
      <c r="H881" s="143"/>
      <c r="I881" s="218"/>
      <c r="J881" s="149"/>
      <c r="K881" s="149"/>
      <c r="L881" s="218"/>
      <c r="M881" s="149"/>
      <c r="N881" s="149"/>
      <c r="O881" s="171">
        <f>L881+N881</f>
        <v>0</v>
      </c>
      <c r="P881" s="153"/>
      <c r="Q881" s="153"/>
      <c r="R881" s="153"/>
      <c r="S881" s="143"/>
      <c r="T881" s="143"/>
      <c r="U881" s="143"/>
    </row>
    <row r="882" spans="1:21" ht="12.75" customHeight="1" x14ac:dyDescent="0.3">
      <c r="A882" s="141">
        <v>5</v>
      </c>
      <c r="B882" s="141">
        <v>1</v>
      </c>
      <c r="C882" s="146">
        <v>501</v>
      </c>
      <c r="D882" s="141" t="s">
        <v>6</v>
      </c>
      <c r="E882" s="141">
        <v>2021</v>
      </c>
      <c r="F882" s="151"/>
      <c r="G882" s="157">
        <f t="shared" ref="G882:G903" si="38">I882+K882</f>
        <v>0</v>
      </c>
      <c r="H882" s="143"/>
      <c r="I882" s="218"/>
      <c r="J882" s="149"/>
      <c r="K882" s="149"/>
      <c r="L882" s="218"/>
      <c r="M882" s="149"/>
      <c r="N882" s="149"/>
      <c r="O882" s="171">
        <f t="shared" ref="O882:O890" si="39">L882+N882</f>
        <v>0</v>
      </c>
      <c r="P882" s="153"/>
      <c r="Q882" s="153"/>
      <c r="R882" s="153"/>
      <c r="S882" s="143"/>
      <c r="T882" s="143"/>
      <c r="U882" s="143"/>
    </row>
    <row r="883" spans="1:21" ht="12.75" customHeight="1" x14ac:dyDescent="0.3">
      <c r="A883" s="141">
        <v>5</v>
      </c>
      <c r="B883" s="141">
        <v>2</v>
      </c>
      <c r="C883" s="146">
        <v>502</v>
      </c>
      <c r="D883" s="141" t="s">
        <v>6</v>
      </c>
      <c r="E883" s="141">
        <v>2021</v>
      </c>
      <c r="F883" s="151"/>
      <c r="G883" s="157">
        <f t="shared" si="38"/>
        <v>0</v>
      </c>
      <c r="H883" s="143"/>
      <c r="I883" s="218"/>
      <c r="J883" s="149"/>
      <c r="K883" s="149"/>
      <c r="L883" s="218"/>
      <c r="M883" s="149"/>
      <c r="N883" s="149"/>
      <c r="O883" s="171">
        <f t="shared" si="39"/>
        <v>0</v>
      </c>
      <c r="P883" s="153"/>
      <c r="Q883" s="153"/>
      <c r="R883" s="153"/>
      <c r="S883" s="143"/>
      <c r="T883" s="143"/>
      <c r="U883" s="143"/>
    </row>
    <row r="884" spans="1:21" ht="12.75" customHeight="1" x14ac:dyDescent="0.3">
      <c r="A884" s="141">
        <v>5</v>
      </c>
      <c r="B884" s="141">
        <v>3</v>
      </c>
      <c r="C884" s="146">
        <v>503</v>
      </c>
      <c r="D884" s="141" t="s">
        <v>6</v>
      </c>
      <c r="E884" s="141">
        <v>2021</v>
      </c>
      <c r="F884" s="151"/>
      <c r="G884" s="157">
        <f t="shared" si="38"/>
        <v>0</v>
      </c>
      <c r="H884" s="143"/>
      <c r="I884" s="218"/>
      <c r="J884" s="149"/>
      <c r="K884" s="149"/>
      <c r="L884" s="218"/>
      <c r="M884" s="149"/>
      <c r="N884" s="149"/>
      <c r="O884" s="171">
        <f t="shared" si="39"/>
        <v>0</v>
      </c>
      <c r="P884" s="153"/>
      <c r="Q884" s="153"/>
      <c r="R884" s="153"/>
      <c r="S884" s="143"/>
      <c r="T884" s="143"/>
      <c r="U884" s="143"/>
    </row>
    <row r="885" spans="1:21" ht="12.75" customHeight="1" x14ac:dyDescent="0.3">
      <c r="A885" s="141">
        <v>5</v>
      </c>
      <c r="B885" s="141">
        <v>4</v>
      </c>
      <c r="C885" s="146">
        <v>504</v>
      </c>
      <c r="D885" s="141" t="s">
        <v>6</v>
      </c>
      <c r="E885" s="141">
        <v>2021</v>
      </c>
      <c r="F885" s="151"/>
      <c r="G885" s="157">
        <f t="shared" si="38"/>
        <v>0</v>
      </c>
      <c r="H885" s="143"/>
      <c r="I885" s="218"/>
      <c r="J885" s="149"/>
      <c r="K885" s="149"/>
      <c r="L885" s="218"/>
      <c r="M885" s="149"/>
      <c r="N885" s="149"/>
      <c r="O885" s="171">
        <f t="shared" si="39"/>
        <v>0</v>
      </c>
      <c r="P885" s="153"/>
      <c r="Q885" s="153"/>
      <c r="R885" s="153"/>
      <c r="S885" s="143"/>
      <c r="T885" s="143"/>
      <c r="U885" s="143"/>
    </row>
    <row r="886" spans="1:21" ht="12.75" customHeight="1" x14ac:dyDescent="0.3">
      <c r="A886" s="141">
        <v>5</v>
      </c>
      <c r="B886" s="141">
        <v>5</v>
      </c>
      <c r="C886" s="146">
        <v>505</v>
      </c>
      <c r="D886" s="141" t="s">
        <v>6</v>
      </c>
      <c r="E886" s="141">
        <v>2021</v>
      </c>
      <c r="F886" s="151"/>
      <c r="G886" s="157">
        <f t="shared" si="38"/>
        <v>0</v>
      </c>
      <c r="H886" s="143"/>
      <c r="I886" s="218"/>
      <c r="J886" s="149"/>
      <c r="K886" s="149"/>
      <c r="L886" s="218"/>
      <c r="M886" s="149"/>
      <c r="N886" s="149"/>
      <c r="O886" s="171">
        <f t="shared" si="39"/>
        <v>0</v>
      </c>
      <c r="P886" s="153"/>
      <c r="Q886" s="153"/>
      <c r="R886" s="153"/>
      <c r="S886" s="143"/>
      <c r="T886" s="143"/>
      <c r="U886" s="143"/>
    </row>
    <row r="887" spans="1:21" ht="12.75" customHeight="1" x14ac:dyDescent="0.3">
      <c r="A887" s="141">
        <v>5</v>
      </c>
      <c r="B887" s="141">
        <v>6</v>
      </c>
      <c r="C887" s="146">
        <v>506</v>
      </c>
      <c r="D887" s="141" t="s">
        <v>6</v>
      </c>
      <c r="E887" s="141">
        <v>2021</v>
      </c>
      <c r="F887" s="151"/>
      <c r="G887" s="157">
        <f t="shared" si="38"/>
        <v>0</v>
      </c>
      <c r="H887" s="143"/>
      <c r="I887" s="218"/>
      <c r="J887" s="149"/>
      <c r="K887" s="149"/>
      <c r="L887" s="218"/>
      <c r="M887" s="149"/>
      <c r="N887" s="149"/>
      <c r="O887" s="171">
        <f t="shared" si="39"/>
        <v>0</v>
      </c>
      <c r="P887" s="153"/>
      <c r="Q887" s="153"/>
      <c r="R887" s="153"/>
      <c r="S887" s="143"/>
      <c r="T887" s="143"/>
      <c r="U887" s="143"/>
    </row>
    <row r="888" spans="1:21" ht="12.75" customHeight="1" x14ac:dyDescent="0.3">
      <c r="A888" s="141">
        <v>5</v>
      </c>
      <c r="B888" s="141">
        <v>7</v>
      </c>
      <c r="C888" s="146">
        <v>507</v>
      </c>
      <c r="D888" s="141" t="s">
        <v>6</v>
      </c>
      <c r="E888" s="141">
        <v>2021</v>
      </c>
      <c r="F888" s="151"/>
      <c r="G888" s="157">
        <f t="shared" si="38"/>
        <v>0</v>
      </c>
      <c r="H888" s="143"/>
      <c r="I888" s="218"/>
      <c r="J888" s="149"/>
      <c r="K888" s="149"/>
      <c r="L888" s="218"/>
      <c r="M888" s="149"/>
      <c r="N888" s="149"/>
      <c r="O888" s="171">
        <f t="shared" si="39"/>
        <v>0</v>
      </c>
      <c r="P888" s="153"/>
      <c r="Q888" s="153"/>
      <c r="R888" s="153"/>
      <c r="S888" s="143"/>
      <c r="T888" s="143"/>
      <c r="U888" s="143"/>
    </row>
    <row r="889" spans="1:21" ht="12.75" customHeight="1" x14ac:dyDescent="0.3">
      <c r="A889" s="141">
        <v>5</v>
      </c>
      <c r="B889" s="141">
        <v>8</v>
      </c>
      <c r="C889" s="146">
        <v>508</v>
      </c>
      <c r="D889" s="141" t="s">
        <v>6</v>
      </c>
      <c r="E889" s="141">
        <v>2021</v>
      </c>
      <c r="F889" s="151"/>
      <c r="G889" s="157">
        <f t="shared" si="38"/>
        <v>0</v>
      </c>
      <c r="H889" s="143"/>
      <c r="I889" s="218"/>
      <c r="J889" s="149"/>
      <c r="K889" s="149"/>
      <c r="L889" s="218"/>
      <c r="M889" s="149"/>
      <c r="N889" s="149"/>
      <c r="O889" s="171">
        <f t="shared" si="39"/>
        <v>0</v>
      </c>
      <c r="P889" s="153"/>
      <c r="Q889" s="153"/>
      <c r="R889" s="153"/>
      <c r="S889" s="143"/>
      <c r="T889" s="143"/>
      <c r="U889" s="143"/>
    </row>
    <row r="890" spans="1:21" ht="12.75" customHeight="1" x14ac:dyDescent="0.3">
      <c r="A890" s="141">
        <v>5</v>
      </c>
      <c r="B890" s="141">
        <v>9</v>
      </c>
      <c r="C890" s="146">
        <v>509</v>
      </c>
      <c r="D890" s="141" t="s">
        <v>6</v>
      </c>
      <c r="E890" s="141">
        <v>2021</v>
      </c>
      <c r="F890" s="151"/>
      <c r="G890" s="157">
        <f t="shared" si="38"/>
        <v>0</v>
      </c>
      <c r="H890" s="143"/>
      <c r="I890" s="218"/>
      <c r="J890" s="149"/>
      <c r="K890" s="149"/>
      <c r="L890" s="218"/>
      <c r="M890" s="149"/>
      <c r="N890" s="149"/>
      <c r="O890" s="171">
        <f t="shared" si="39"/>
        <v>0</v>
      </c>
      <c r="P890" s="153"/>
      <c r="Q890" s="153"/>
      <c r="R890" s="153"/>
      <c r="S890" s="143"/>
      <c r="T890" s="143"/>
      <c r="U890" s="143"/>
    </row>
    <row r="891" spans="1:21" ht="12.75" customHeight="1" x14ac:dyDescent="0.3">
      <c r="A891" s="141">
        <v>5</v>
      </c>
      <c r="B891" s="141">
        <v>10</v>
      </c>
      <c r="C891" s="146">
        <v>510</v>
      </c>
      <c r="D891" s="141" t="s">
        <v>6</v>
      </c>
      <c r="E891" s="141">
        <v>2021</v>
      </c>
      <c r="F891" s="151"/>
      <c r="G891" s="157">
        <f t="shared" si="38"/>
        <v>1</v>
      </c>
      <c r="H891" s="143"/>
      <c r="I891" s="194">
        <v>1</v>
      </c>
      <c r="J891" s="149"/>
      <c r="K891" s="149"/>
      <c r="L891" s="194">
        <v>0</v>
      </c>
      <c r="M891" s="149"/>
      <c r="N891" s="149"/>
      <c r="O891" s="171">
        <f t="shared" ref="O891:O922" si="40">L891+N891</f>
        <v>0</v>
      </c>
      <c r="P891" s="153"/>
      <c r="Q891" s="153"/>
      <c r="R891" s="153"/>
      <c r="S891" s="143"/>
      <c r="T891" s="143"/>
      <c r="U891" s="143"/>
    </row>
    <row r="892" spans="1:21" ht="12.75" customHeight="1" x14ac:dyDescent="0.3">
      <c r="A892" s="141">
        <v>5</v>
      </c>
      <c r="B892" s="141">
        <v>11</v>
      </c>
      <c r="C892" s="146">
        <v>511</v>
      </c>
      <c r="D892" s="141" t="s">
        <v>6</v>
      </c>
      <c r="E892" s="141">
        <v>2021</v>
      </c>
      <c r="F892" s="151"/>
      <c r="G892" s="157">
        <f t="shared" si="38"/>
        <v>1</v>
      </c>
      <c r="H892" s="143"/>
      <c r="I892" s="194">
        <v>1</v>
      </c>
      <c r="J892" s="149"/>
      <c r="K892" s="149"/>
      <c r="L892" s="194">
        <v>0</v>
      </c>
      <c r="M892" s="149"/>
      <c r="N892" s="149"/>
      <c r="O892" s="171">
        <f t="shared" si="40"/>
        <v>0</v>
      </c>
      <c r="P892" s="153"/>
      <c r="Q892" s="153"/>
      <c r="R892" s="153"/>
      <c r="S892" s="143"/>
      <c r="T892" s="143"/>
      <c r="U892" s="143"/>
    </row>
    <row r="893" spans="1:21" ht="12.75" customHeight="1" x14ac:dyDescent="0.3">
      <c r="A893" s="141">
        <v>5</v>
      </c>
      <c r="B893" s="141">
        <v>12</v>
      </c>
      <c r="C893" s="146">
        <v>512</v>
      </c>
      <c r="D893" s="141" t="s">
        <v>6</v>
      </c>
      <c r="E893" s="141">
        <v>2021</v>
      </c>
      <c r="F893" s="151"/>
      <c r="G893" s="157">
        <f t="shared" si="38"/>
        <v>0</v>
      </c>
      <c r="H893" s="143"/>
      <c r="I893" s="194">
        <v>0</v>
      </c>
      <c r="J893" s="149"/>
      <c r="K893" s="149"/>
      <c r="L893" s="194">
        <v>0</v>
      </c>
      <c r="M893" s="149"/>
      <c r="N893" s="149"/>
      <c r="O893" s="171">
        <f t="shared" si="40"/>
        <v>0</v>
      </c>
      <c r="P893" s="153"/>
      <c r="Q893" s="153"/>
      <c r="R893" s="153"/>
      <c r="S893" s="143"/>
      <c r="T893" s="143"/>
      <c r="U893" s="143"/>
    </row>
    <row r="894" spans="1:21" ht="12.75" customHeight="1" x14ac:dyDescent="0.3">
      <c r="A894" s="141">
        <v>5</v>
      </c>
      <c r="B894" s="141">
        <v>13</v>
      </c>
      <c r="C894" s="146">
        <v>513</v>
      </c>
      <c r="D894" s="141" t="s">
        <v>6</v>
      </c>
      <c r="E894" s="141">
        <v>2021</v>
      </c>
      <c r="F894" s="151"/>
      <c r="G894" s="157">
        <f t="shared" si="38"/>
        <v>2</v>
      </c>
      <c r="H894" s="143"/>
      <c r="I894" s="194">
        <v>2</v>
      </c>
      <c r="J894" s="149"/>
      <c r="K894" s="149"/>
      <c r="L894" s="194">
        <v>0</v>
      </c>
      <c r="M894" s="149"/>
      <c r="N894" s="149"/>
      <c r="O894" s="171">
        <f t="shared" si="40"/>
        <v>0</v>
      </c>
      <c r="P894" s="153"/>
      <c r="Q894" s="153"/>
      <c r="R894" s="153"/>
      <c r="S894" s="143"/>
      <c r="T894" s="143"/>
      <c r="U894" s="143"/>
    </row>
    <row r="895" spans="1:21" ht="12.75" customHeight="1" x14ac:dyDescent="0.3">
      <c r="A895" s="141">
        <v>5</v>
      </c>
      <c r="B895" s="141">
        <v>14</v>
      </c>
      <c r="C895" s="146">
        <v>514</v>
      </c>
      <c r="D895" s="141" t="s">
        <v>6</v>
      </c>
      <c r="E895" s="141">
        <v>2021</v>
      </c>
      <c r="F895" s="151"/>
      <c r="G895" s="157">
        <f t="shared" si="38"/>
        <v>0</v>
      </c>
      <c r="H895" s="143"/>
      <c r="I895" s="194">
        <v>0</v>
      </c>
      <c r="J895" s="149"/>
      <c r="K895" s="149"/>
      <c r="L895" s="194">
        <v>0</v>
      </c>
      <c r="M895" s="149"/>
      <c r="N895" s="149"/>
      <c r="O895" s="171">
        <f t="shared" si="40"/>
        <v>0</v>
      </c>
      <c r="P895" s="153"/>
      <c r="Q895" s="153"/>
      <c r="R895" s="153"/>
      <c r="S895" s="143"/>
      <c r="T895" s="143"/>
      <c r="U895" s="143"/>
    </row>
    <row r="896" spans="1:21" ht="12.75" customHeight="1" x14ac:dyDescent="0.3">
      <c r="A896" s="141">
        <v>5</v>
      </c>
      <c r="B896" s="141">
        <v>15</v>
      </c>
      <c r="C896" s="146">
        <v>515</v>
      </c>
      <c r="D896" s="141" t="s">
        <v>6</v>
      </c>
      <c r="E896" s="141">
        <v>2021</v>
      </c>
      <c r="F896" s="151"/>
      <c r="G896" s="157">
        <f t="shared" si="38"/>
        <v>1</v>
      </c>
      <c r="H896" s="143"/>
      <c r="I896" s="194">
        <v>1</v>
      </c>
      <c r="J896" s="149"/>
      <c r="K896" s="149"/>
      <c r="L896" s="194">
        <v>0</v>
      </c>
      <c r="M896" s="149"/>
      <c r="N896" s="149"/>
      <c r="O896" s="171">
        <f t="shared" si="40"/>
        <v>0</v>
      </c>
      <c r="P896" s="153"/>
      <c r="Q896" s="153"/>
      <c r="R896" s="153"/>
      <c r="S896" s="143"/>
      <c r="T896" s="143"/>
      <c r="U896" s="143"/>
    </row>
    <row r="897" spans="1:21" ht="12.75" customHeight="1" x14ac:dyDescent="0.3">
      <c r="A897" s="141">
        <v>5</v>
      </c>
      <c r="B897" s="141">
        <v>16</v>
      </c>
      <c r="C897" s="146">
        <v>516</v>
      </c>
      <c r="D897" s="141" t="s">
        <v>6</v>
      </c>
      <c r="E897" s="141">
        <v>2021</v>
      </c>
      <c r="F897" s="151"/>
      <c r="G897" s="157">
        <f t="shared" si="38"/>
        <v>1</v>
      </c>
      <c r="H897" s="143"/>
      <c r="I897" s="194">
        <v>1</v>
      </c>
      <c r="J897" s="149"/>
      <c r="K897" s="149"/>
      <c r="L897" s="194">
        <v>0</v>
      </c>
      <c r="M897" s="149"/>
      <c r="N897" s="149"/>
      <c r="O897" s="171">
        <f t="shared" si="40"/>
        <v>0</v>
      </c>
      <c r="P897" s="153"/>
      <c r="Q897" s="153"/>
      <c r="R897" s="153"/>
      <c r="S897" s="143"/>
      <c r="T897" s="143"/>
      <c r="U897" s="143"/>
    </row>
    <row r="898" spans="1:21" ht="12.75" customHeight="1" x14ac:dyDescent="0.3">
      <c r="A898" s="141">
        <v>5</v>
      </c>
      <c r="B898" s="141">
        <v>17</v>
      </c>
      <c r="C898" s="146">
        <v>517</v>
      </c>
      <c r="D898" s="141" t="s">
        <v>6</v>
      </c>
      <c r="E898" s="141">
        <v>2021</v>
      </c>
      <c r="F898" s="151"/>
      <c r="G898" s="157">
        <f t="shared" si="38"/>
        <v>1</v>
      </c>
      <c r="H898" s="143"/>
      <c r="I898" s="194">
        <v>1</v>
      </c>
      <c r="J898" s="149"/>
      <c r="K898" s="149"/>
      <c r="L898" s="194">
        <v>0</v>
      </c>
      <c r="M898" s="149"/>
      <c r="N898" s="149"/>
      <c r="O898" s="171">
        <f t="shared" si="40"/>
        <v>0</v>
      </c>
      <c r="P898" s="153"/>
      <c r="Q898" s="153"/>
      <c r="R898" s="153"/>
      <c r="S898" s="143"/>
      <c r="T898" s="143"/>
      <c r="U898" s="143"/>
    </row>
    <row r="899" spans="1:21" ht="12.75" customHeight="1" x14ac:dyDescent="0.3">
      <c r="A899" s="141">
        <v>5</v>
      </c>
      <c r="B899" s="141">
        <v>18</v>
      </c>
      <c r="C899" s="146">
        <v>518</v>
      </c>
      <c r="D899" s="141" t="s">
        <v>6</v>
      </c>
      <c r="E899" s="141">
        <v>2021</v>
      </c>
      <c r="F899" s="151"/>
      <c r="G899" s="157">
        <f t="shared" si="38"/>
        <v>3</v>
      </c>
      <c r="H899" s="143"/>
      <c r="I899" s="194">
        <v>3</v>
      </c>
      <c r="J899" s="149"/>
      <c r="K899" s="149"/>
      <c r="L899" s="194">
        <v>0</v>
      </c>
      <c r="M899" s="149"/>
      <c r="N899" s="149"/>
      <c r="O899" s="171">
        <f t="shared" si="40"/>
        <v>0</v>
      </c>
      <c r="P899" s="153"/>
      <c r="Q899" s="153"/>
      <c r="R899" s="153"/>
      <c r="S899" s="143"/>
      <c r="T899" s="143"/>
      <c r="U899" s="143"/>
    </row>
    <row r="900" spans="1:21" ht="12.75" customHeight="1" x14ac:dyDescent="0.3">
      <c r="A900" s="141">
        <v>5</v>
      </c>
      <c r="B900" s="141">
        <v>19</v>
      </c>
      <c r="C900" s="146">
        <v>519</v>
      </c>
      <c r="D900" s="141" t="s">
        <v>6</v>
      </c>
      <c r="E900" s="141">
        <v>2021</v>
      </c>
      <c r="F900" s="151"/>
      <c r="G900" s="157">
        <f t="shared" si="38"/>
        <v>0</v>
      </c>
      <c r="H900" s="143"/>
      <c r="I900" s="194">
        <v>0</v>
      </c>
      <c r="J900" s="149"/>
      <c r="K900" s="149"/>
      <c r="L900" s="194">
        <v>0</v>
      </c>
      <c r="M900" s="149"/>
      <c r="N900" s="149"/>
      <c r="O900" s="171">
        <f t="shared" si="40"/>
        <v>0</v>
      </c>
      <c r="P900" s="153"/>
      <c r="Q900" s="153"/>
      <c r="R900" s="153"/>
      <c r="S900" s="143"/>
      <c r="T900" s="143"/>
      <c r="U900" s="143"/>
    </row>
    <row r="901" spans="1:21" ht="12.75" customHeight="1" x14ac:dyDescent="0.3">
      <c r="A901" s="141">
        <v>5</v>
      </c>
      <c r="B901" s="141">
        <v>20</v>
      </c>
      <c r="C901" s="146">
        <v>520</v>
      </c>
      <c r="D901" s="141" t="s">
        <v>6</v>
      </c>
      <c r="E901" s="141">
        <v>2021</v>
      </c>
      <c r="F901" s="151"/>
      <c r="G901" s="157">
        <f t="shared" si="38"/>
        <v>1</v>
      </c>
      <c r="H901" s="143"/>
      <c r="I901" s="194">
        <v>1</v>
      </c>
      <c r="J901" s="149"/>
      <c r="K901" s="149"/>
      <c r="L901" s="194">
        <v>0</v>
      </c>
      <c r="M901" s="149"/>
      <c r="N901" s="149"/>
      <c r="O901" s="171">
        <f t="shared" si="40"/>
        <v>0</v>
      </c>
      <c r="P901" s="153"/>
      <c r="Q901" s="153"/>
      <c r="R901" s="153"/>
      <c r="S901" s="143"/>
      <c r="T901" s="143"/>
      <c r="U901" s="143"/>
    </row>
    <row r="902" spans="1:21" ht="12.75" customHeight="1" x14ac:dyDescent="0.3">
      <c r="A902" s="141">
        <v>5</v>
      </c>
      <c r="B902" s="141">
        <v>21</v>
      </c>
      <c r="C902" s="146">
        <v>521</v>
      </c>
      <c r="D902" s="141" t="s">
        <v>6</v>
      </c>
      <c r="E902" s="141">
        <v>2021</v>
      </c>
      <c r="F902" s="151"/>
      <c r="G902" s="157">
        <f t="shared" si="38"/>
        <v>7</v>
      </c>
      <c r="H902" s="143"/>
      <c r="I902" s="194">
        <v>7</v>
      </c>
      <c r="J902" s="149"/>
      <c r="K902" s="149"/>
      <c r="L902" s="194">
        <v>0</v>
      </c>
      <c r="M902" s="149"/>
      <c r="N902" s="149"/>
      <c r="O902" s="171">
        <f t="shared" si="40"/>
        <v>0</v>
      </c>
      <c r="P902" s="153"/>
      <c r="Q902" s="153"/>
      <c r="R902" s="153"/>
      <c r="S902" s="143"/>
      <c r="T902" s="143"/>
      <c r="U902" s="143"/>
    </row>
    <row r="903" spans="1:21" ht="12.75" customHeight="1" x14ac:dyDescent="0.3">
      <c r="A903" s="141">
        <v>5</v>
      </c>
      <c r="B903" s="141">
        <v>22</v>
      </c>
      <c r="C903" s="146">
        <v>522</v>
      </c>
      <c r="D903" s="141" t="s">
        <v>6</v>
      </c>
      <c r="E903" s="141">
        <v>2021</v>
      </c>
      <c r="F903" s="151"/>
      <c r="G903" s="157">
        <f t="shared" si="38"/>
        <v>1</v>
      </c>
      <c r="H903" s="143"/>
      <c r="I903" s="194">
        <v>1</v>
      </c>
      <c r="J903" s="149"/>
      <c r="K903" s="149"/>
      <c r="L903" s="194">
        <v>0</v>
      </c>
      <c r="M903" s="149"/>
      <c r="N903" s="149"/>
      <c r="O903" s="171">
        <f t="shared" si="40"/>
        <v>0</v>
      </c>
      <c r="P903" s="153"/>
      <c r="Q903" s="153"/>
      <c r="R903" s="153"/>
      <c r="S903" s="143"/>
      <c r="T903" s="143"/>
      <c r="U903" s="143"/>
    </row>
    <row r="904" spans="1:21" ht="12.75" customHeight="1" x14ac:dyDescent="0.3">
      <c r="A904" s="141">
        <v>5</v>
      </c>
      <c r="B904" s="141">
        <v>23</v>
      </c>
      <c r="C904" s="146">
        <v>523</v>
      </c>
      <c r="D904" s="141" t="s">
        <v>6</v>
      </c>
      <c r="E904" s="141">
        <v>2021</v>
      </c>
      <c r="F904" s="151"/>
      <c r="G904" s="157">
        <f>I904+K904</f>
        <v>7</v>
      </c>
      <c r="H904" s="143"/>
      <c r="I904" s="194">
        <v>7</v>
      </c>
      <c r="J904" s="149"/>
      <c r="K904" s="149"/>
      <c r="L904" s="194">
        <v>0</v>
      </c>
      <c r="M904" s="149"/>
      <c r="N904" s="149"/>
      <c r="O904" s="171">
        <f t="shared" si="40"/>
        <v>0</v>
      </c>
      <c r="P904" s="153"/>
      <c r="Q904" s="153"/>
      <c r="R904" s="153"/>
      <c r="S904" s="143"/>
      <c r="T904" s="143"/>
      <c r="U904" s="143"/>
    </row>
    <row r="905" spans="1:21" ht="12.75" customHeight="1" x14ac:dyDescent="0.3">
      <c r="A905" s="141">
        <v>5</v>
      </c>
      <c r="B905" s="141">
        <v>24</v>
      </c>
      <c r="C905" s="146">
        <v>524</v>
      </c>
      <c r="D905" s="141" t="s">
        <v>6</v>
      </c>
      <c r="E905" s="141">
        <v>2021</v>
      </c>
      <c r="F905" s="151"/>
      <c r="G905" s="157">
        <f>I905+K905</f>
        <v>26</v>
      </c>
      <c r="H905" s="143"/>
      <c r="I905" s="194">
        <v>26</v>
      </c>
      <c r="J905" s="149"/>
      <c r="K905" s="149"/>
      <c r="L905" s="194">
        <v>0</v>
      </c>
      <c r="M905" s="149"/>
      <c r="N905" s="149"/>
      <c r="O905" s="171">
        <f t="shared" si="40"/>
        <v>0</v>
      </c>
      <c r="P905" s="153"/>
      <c r="Q905" s="153"/>
      <c r="R905" s="153"/>
      <c r="S905" s="143"/>
      <c r="T905" s="143"/>
      <c r="U905" s="143"/>
    </row>
    <row r="906" spans="1:21" ht="12.75" customHeight="1" x14ac:dyDescent="0.3">
      <c r="A906" s="141">
        <v>5</v>
      </c>
      <c r="B906" s="141">
        <v>25</v>
      </c>
      <c r="C906" s="146">
        <v>525</v>
      </c>
      <c r="D906" s="141" t="s">
        <v>6</v>
      </c>
      <c r="E906" s="141">
        <v>2021</v>
      </c>
      <c r="F906" s="151"/>
      <c r="G906" s="157">
        <f>I906+K906</f>
        <v>27</v>
      </c>
      <c r="H906" s="143"/>
      <c r="I906" s="194">
        <v>27</v>
      </c>
      <c r="J906" s="149"/>
      <c r="K906" s="149"/>
      <c r="L906" s="194">
        <v>0</v>
      </c>
      <c r="M906" s="149"/>
      <c r="N906" s="149"/>
      <c r="O906" s="171">
        <f t="shared" si="40"/>
        <v>0</v>
      </c>
      <c r="P906" s="153"/>
      <c r="Q906" s="153"/>
      <c r="R906" s="153"/>
      <c r="S906" s="143"/>
      <c r="T906" s="143"/>
      <c r="U906" s="143"/>
    </row>
    <row r="907" spans="1:21" ht="12.75" customHeight="1" x14ac:dyDescent="0.3">
      <c r="A907" s="141">
        <v>5</v>
      </c>
      <c r="B907" s="141">
        <v>26</v>
      </c>
      <c r="C907" s="146">
        <v>526</v>
      </c>
      <c r="D907" s="141" t="s">
        <v>6</v>
      </c>
      <c r="E907" s="141">
        <v>2021</v>
      </c>
      <c r="F907" s="151"/>
      <c r="G907" s="157">
        <f>I907+K907</f>
        <v>15</v>
      </c>
      <c r="H907" s="143"/>
      <c r="I907" s="194">
        <v>15</v>
      </c>
      <c r="J907" s="149"/>
      <c r="K907" s="149"/>
      <c r="L907" s="194">
        <v>0</v>
      </c>
      <c r="M907" s="149"/>
      <c r="N907" s="149"/>
      <c r="O907" s="171">
        <f t="shared" si="40"/>
        <v>0</v>
      </c>
      <c r="P907" s="153"/>
      <c r="Q907" s="153"/>
      <c r="R907" s="153"/>
      <c r="S907" s="143"/>
      <c r="T907" s="143"/>
      <c r="U907" s="143"/>
    </row>
    <row r="908" spans="1:21" ht="12.75" customHeight="1" x14ac:dyDescent="0.3">
      <c r="A908" s="141">
        <v>5</v>
      </c>
      <c r="B908" s="141">
        <v>27</v>
      </c>
      <c r="C908" s="146">
        <v>527</v>
      </c>
      <c r="D908" s="141" t="s">
        <v>6</v>
      </c>
      <c r="E908" s="141">
        <v>2021</v>
      </c>
      <c r="F908" s="151"/>
      <c r="G908" s="157">
        <f>I908+K908</f>
        <v>29</v>
      </c>
      <c r="H908" s="143"/>
      <c r="I908" s="194">
        <v>29</v>
      </c>
      <c r="J908" s="149"/>
      <c r="K908" s="149"/>
      <c r="L908" s="194">
        <v>0</v>
      </c>
      <c r="M908" s="149"/>
      <c r="N908" s="149"/>
      <c r="O908" s="171">
        <f t="shared" si="40"/>
        <v>0</v>
      </c>
      <c r="P908" s="153"/>
      <c r="Q908" s="153"/>
      <c r="R908" s="153"/>
      <c r="S908" s="143"/>
      <c r="T908" s="143"/>
      <c r="U908" s="143"/>
    </row>
    <row r="909" spans="1:21" ht="12.75" customHeight="1" x14ac:dyDescent="0.3">
      <c r="A909" s="141">
        <v>5</v>
      </c>
      <c r="B909" s="141">
        <v>28</v>
      </c>
      <c r="C909" s="146">
        <v>528</v>
      </c>
      <c r="D909" s="141" t="s">
        <v>6</v>
      </c>
      <c r="E909" s="141">
        <v>2021</v>
      </c>
      <c r="F909" s="151"/>
      <c r="G909" s="157">
        <f t="shared" ref="G909:G972" si="41">I909+K909</f>
        <v>8</v>
      </c>
      <c r="H909" s="143"/>
      <c r="I909" s="194">
        <v>8</v>
      </c>
      <c r="J909" s="149"/>
      <c r="K909" s="149"/>
      <c r="L909" s="194">
        <v>0</v>
      </c>
      <c r="M909" s="149"/>
      <c r="N909" s="149"/>
      <c r="O909" s="171">
        <f t="shared" si="40"/>
        <v>0</v>
      </c>
      <c r="P909" s="153"/>
      <c r="Q909" s="153"/>
      <c r="R909" s="153"/>
      <c r="S909" s="143"/>
      <c r="T909" s="143"/>
      <c r="U909" s="143"/>
    </row>
    <row r="910" spans="1:21" ht="12.75" customHeight="1" x14ac:dyDescent="0.3">
      <c r="A910" s="141">
        <v>5</v>
      </c>
      <c r="B910" s="141">
        <v>29</v>
      </c>
      <c r="C910" s="146">
        <v>529</v>
      </c>
      <c r="D910" s="141" t="s">
        <v>6</v>
      </c>
      <c r="E910" s="141">
        <v>2021</v>
      </c>
      <c r="F910" s="151"/>
      <c r="G910" s="157">
        <f t="shared" si="41"/>
        <v>34</v>
      </c>
      <c r="H910" s="143"/>
      <c r="I910" s="194">
        <v>34</v>
      </c>
      <c r="J910" s="200"/>
      <c r="K910" s="200"/>
      <c r="L910" s="194">
        <v>0</v>
      </c>
      <c r="M910" s="149"/>
      <c r="N910" s="149"/>
      <c r="O910" s="171">
        <f t="shared" si="40"/>
        <v>0</v>
      </c>
      <c r="P910" s="153"/>
      <c r="Q910" s="153"/>
      <c r="R910" s="153"/>
      <c r="S910" s="143"/>
      <c r="T910" s="143"/>
      <c r="U910" s="143"/>
    </row>
    <row r="911" spans="1:21" ht="12.75" customHeight="1" x14ac:dyDescent="0.3">
      <c r="A911" s="141">
        <v>5</v>
      </c>
      <c r="B911" s="141">
        <v>30</v>
      </c>
      <c r="C911" s="146">
        <v>530</v>
      </c>
      <c r="D911" s="141" t="s">
        <v>6</v>
      </c>
      <c r="E911" s="141">
        <v>2021</v>
      </c>
      <c r="F911" s="151"/>
      <c r="G911" s="157">
        <f t="shared" si="41"/>
        <v>163</v>
      </c>
      <c r="H911" s="143"/>
      <c r="I911" s="194">
        <v>163</v>
      </c>
      <c r="J911" s="200"/>
      <c r="K911" s="200"/>
      <c r="L911" s="194">
        <v>0</v>
      </c>
      <c r="M911" s="149"/>
      <c r="N911" s="149"/>
      <c r="O911" s="171">
        <f t="shared" si="40"/>
        <v>0</v>
      </c>
      <c r="P911" s="153"/>
      <c r="Q911" s="153"/>
      <c r="R911" s="153"/>
      <c r="S911" s="143"/>
      <c r="T911" s="143"/>
      <c r="U911" s="143"/>
    </row>
    <row r="912" spans="1:21" ht="12.75" customHeight="1" x14ac:dyDescent="0.3">
      <c r="A912" s="141">
        <v>5</v>
      </c>
      <c r="B912" s="141">
        <v>31</v>
      </c>
      <c r="C912" s="146">
        <v>531</v>
      </c>
      <c r="D912" s="141" t="s">
        <v>6</v>
      </c>
      <c r="E912" s="141">
        <v>2021</v>
      </c>
      <c r="F912" s="151"/>
      <c r="G912" s="157">
        <f t="shared" si="41"/>
        <v>210</v>
      </c>
      <c r="H912" s="143"/>
      <c r="I912" s="194">
        <v>210</v>
      </c>
      <c r="J912" s="200"/>
      <c r="K912" s="200"/>
      <c r="L912" s="194">
        <v>0</v>
      </c>
      <c r="M912" s="149"/>
      <c r="N912" s="149"/>
      <c r="O912" s="171">
        <f t="shared" si="40"/>
        <v>0</v>
      </c>
      <c r="P912" s="153"/>
      <c r="Q912" s="153"/>
      <c r="R912" s="153"/>
      <c r="S912" s="143"/>
      <c r="T912" s="143"/>
      <c r="U912" s="143"/>
    </row>
    <row r="913" spans="1:21" ht="12.75" customHeight="1" x14ac:dyDescent="0.3">
      <c r="A913" s="141">
        <v>6</v>
      </c>
      <c r="B913" s="141">
        <v>1</v>
      </c>
      <c r="C913" s="146">
        <v>601</v>
      </c>
      <c r="D913" s="141" t="s">
        <v>6</v>
      </c>
      <c r="E913" s="141">
        <v>2021</v>
      </c>
      <c r="F913" s="151"/>
      <c r="G913" s="157">
        <f t="shared" si="41"/>
        <v>135</v>
      </c>
      <c r="H913" s="143"/>
      <c r="I913" s="194">
        <v>135</v>
      </c>
      <c r="J913" s="200"/>
      <c r="K913" s="200"/>
      <c r="L913" s="194">
        <v>0</v>
      </c>
      <c r="M913" s="149"/>
      <c r="N913" s="149"/>
      <c r="O913" s="171">
        <f t="shared" si="40"/>
        <v>0</v>
      </c>
      <c r="P913" s="153"/>
      <c r="Q913" s="153"/>
      <c r="R913" s="153"/>
      <c r="S913" s="143"/>
      <c r="T913" s="143"/>
      <c r="U913" s="143"/>
    </row>
    <row r="914" spans="1:21" ht="12.75" customHeight="1" x14ac:dyDescent="0.3">
      <c r="A914" s="141">
        <v>6</v>
      </c>
      <c r="B914" s="141">
        <v>2</v>
      </c>
      <c r="C914" s="146">
        <v>602</v>
      </c>
      <c r="D914" s="141" t="s">
        <v>6</v>
      </c>
      <c r="E914" s="141">
        <v>2021</v>
      </c>
      <c r="F914" s="151"/>
      <c r="G914" s="157">
        <f t="shared" si="41"/>
        <v>122</v>
      </c>
      <c r="H914" s="143"/>
      <c r="I914" s="194">
        <v>122</v>
      </c>
      <c r="J914" s="200"/>
      <c r="K914" s="200"/>
      <c r="L914" s="194">
        <v>0</v>
      </c>
      <c r="M914" s="149"/>
      <c r="N914" s="149"/>
      <c r="O914" s="171">
        <f t="shared" si="40"/>
        <v>0</v>
      </c>
      <c r="P914" s="153"/>
      <c r="Q914" s="153"/>
      <c r="R914" s="153"/>
      <c r="S914" s="143"/>
      <c r="T914" s="143"/>
      <c r="U914" s="143"/>
    </row>
    <row r="915" spans="1:21" ht="12.75" customHeight="1" x14ac:dyDescent="0.3">
      <c r="A915" s="141">
        <v>6</v>
      </c>
      <c r="B915" s="141">
        <v>3</v>
      </c>
      <c r="C915" s="146">
        <v>603</v>
      </c>
      <c r="D915" s="141" t="s">
        <v>6</v>
      </c>
      <c r="E915" s="141">
        <v>2021</v>
      </c>
      <c r="F915" s="151"/>
      <c r="G915" s="157">
        <f t="shared" si="41"/>
        <v>181</v>
      </c>
      <c r="H915" s="143"/>
      <c r="I915" s="194">
        <v>181</v>
      </c>
      <c r="J915" s="200"/>
      <c r="K915" s="200"/>
      <c r="L915" s="194">
        <v>0</v>
      </c>
      <c r="M915" s="149"/>
      <c r="N915" s="149"/>
      <c r="O915" s="171">
        <f t="shared" si="40"/>
        <v>0</v>
      </c>
      <c r="P915" s="153"/>
      <c r="Q915" s="153"/>
      <c r="R915" s="153"/>
      <c r="S915" s="143"/>
      <c r="T915" s="143"/>
      <c r="U915" s="143"/>
    </row>
    <row r="916" spans="1:21" ht="12.75" customHeight="1" x14ac:dyDescent="0.3">
      <c r="A916" s="141">
        <v>6</v>
      </c>
      <c r="B916" s="141">
        <v>4</v>
      </c>
      <c r="C916" s="146">
        <v>604</v>
      </c>
      <c r="D916" s="141" t="s">
        <v>6</v>
      </c>
      <c r="E916" s="141">
        <v>2021</v>
      </c>
      <c r="F916" s="151"/>
      <c r="G916" s="157">
        <f t="shared" si="41"/>
        <v>347</v>
      </c>
      <c r="H916" s="143"/>
      <c r="I916" s="194">
        <v>347</v>
      </c>
      <c r="J916" s="200"/>
      <c r="K916" s="200"/>
      <c r="L916" s="194">
        <v>0</v>
      </c>
      <c r="M916" s="149"/>
      <c r="N916" s="149"/>
      <c r="O916" s="171">
        <f t="shared" si="40"/>
        <v>0</v>
      </c>
      <c r="P916" s="153"/>
      <c r="Q916" s="153"/>
      <c r="R916" s="153"/>
      <c r="S916" s="143"/>
      <c r="T916" s="143"/>
      <c r="U916" s="143"/>
    </row>
    <row r="917" spans="1:21" ht="12.75" customHeight="1" x14ac:dyDescent="0.3">
      <c r="A917" s="141">
        <v>6</v>
      </c>
      <c r="B917" s="141">
        <v>5</v>
      </c>
      <c r="C917" s="146">
        <v>605</v>
      </c>
      <c r="D917" s="141" t="s">
        <v>6</v>
      </c>
      <c r="E917" s="141">
        <v>2021</v>
      </c>
      <c r="F917" s="151"/>
      <c r="G917" s="157">
        <f t="shared" si="41"/>
        <v>283</v>
      </c>
      <c r="H917" s="143"/>
      <c r="I917" s="194">
        <v>283</v>
      </c>
      <c r="J917" s="149"/>
      <c r="K917" s="149"/>
      <c r="L917" s="194">
        <v>0</v>
      </c>
      <c r="M917" s="149"/>
      <c r="N917" s="149"/>
      <c r="O917" s="171">
        <f t="shared" si="40"/>
        <v>0</v>
      </c>
      <c r="P917" s="153"/>
      <c r="Q917" s="153"/>
      <c r="R917" s="153"/>
      <c r="S917" s="143"/>
      <c r="T917" s="143"/>
      <c r="U917" s="143"/>
    </row>
    <row r="918" spans="1:21" ht="12.75" customHeight="1" x14ac:dyDescent="0.3">
      <c r="A918" s="141">
        <v>6</v>
      </c>
      <c r="B918" s="141">
        <v>6</v>
      </c>
      <c r="C918" s="146">
        <v>606</v>
      </c>
      <c r="D918" s="141" t="s">
        <v>6</v>
      </c>
      <c r="E918" s="141">
        <v>2021</v>
      </c>
      <c r="F918" s="151"/>
      <c r="G918" s="157">
        <f t="shared" si="41"/>
        <v>543</v>
      </c>
      <c r="H918" s="143"/>
      <c r="I918" s="194">
        <v>543</v>
      </c>
      <c r="J918" s="149"/>
      <c r="K918" s="149"/>
      <c r="L918" s="194">
        <v>0</v>
      </c>
      <c r="M918" s="149"/>
      <c r="N918" s="149"/>
      <c r="O918" s="171">
        <f t="shared" si="40"/>
        <v>0</v>
      </c>
      <c r="P918" s="153"/>
      <c r="Q918" s="153"/>
      <c r="R918" s="153"/>
      <c r="S918" s="143"/>
      <c r="T918" s="143"/>
      <c r="U918" s="143"/>
    </row>
    <row r="919" spans="1:21" ht="12.75" customHeight="1" x14ac:dyDescent="0.3">
      <c r="A919" s="141">
        <v>6</v>
      </c>
      <c r="B919" s="141">
        <v>7</v>
      </c>
      <c r="C919" s="146">
        <v>607</v>
      </c>
      <c r="D919" s="141" t="s">
        <v>6</v>
      </c>
      <c r="E919" s="141">
        <v>2021</v>
      </c>
      <c r="F919" s="151"/>
      <c r="G919" s="157">
        <f t="shared" si="41"/>
        <v>636</v>
      </c>
      <c r="H919" s="143"/>
      <c r="I919" s="194">
        <v>636</v>
      </c>
      <c r="J919" s="149"/>
      <c r="K919" s="149"/>
      <c r="L919" s="194">
        <v>0</v>
      </c>
      <c r="M919" s="149"/>
      <c r="N919" s="149"/>
      <c r="O919" s="171">
        <f t="shared" si="40"/>
        <v>0</v>
      </c>
      <c r="P919" s="153"/>
      <c r="Q919" s="153"/>
      <c r="R919" s="153"/>
      <c r="S919" s="143"/>
      <c r="T919" s="143"/>
      <c r="U919" s="143"/>
    </row>
    <row r="920" spans="1:21" ht="12.75" customHeight="1" x14ac:dyDescent="0.3">
      <c r="A920" s="141">
        <v>6</v>
      </c>
      <c r="B920" s="141">
        <v>8</v>
      </c>
      <c r="C920" s="146">
        <v>608</v>
      </c>
      <c r="D920" s="141" t="s">
        <v>6</v>
      </c>
      <c r="E920" s="141">
        <v>2021</v>
      </c>
      <c r="F920" s="151"/>
      <c r="G920" s="157">
        <f t="shared" si="41"/>
        <v>397</v>
      </c>
      <c r="H920" s="143"/>
      <c r="I920" s="194">
        <v>397</v>
      </c>
      <c r="J920" s="149"/>
      <c r="K920" s="149"/>
      <c r="L920" s="194">
        <v>2</v>
      </c>
      <c r="M920" s="149"/>
      <c r="N920" s="149"/>
      <c r="O920" s="171">
        <f t="shared" si="40"/>
        <v>2</v>
      </c>
      <c r="P920" s="153"/>
      <c r="Q920" s="153"/>
      <c r="R920" s="153"/>
      <c r="S920" s="143"/>
      <c r="T920" s="143"/>
      <c r="U920" s="143"/>
    </row>
    <row r="921" spans="1:21" ht="12.75" customHeight="1" x14ac:dyDescent="0.3">
      <c r="A921" s="141">
        <v>6</v>
      </c>
      <c r="B921" s="141">
        <v>9</v>
      </c>
      <c r="C921" s="146">
        <v>609</v>
      </c>
      <c r="D921" s="141" t="s">
        <v>6</v>
      </c>
      <c r="E921" s="141">
        <v>2021</v>
      </c>
      <c r="F921" s="151"/>
      <c r="G921" s="157">
        <f t="shared" si="41"/>
        <v>775</v>
      </c>
      <c r="H921" s="143"/>
      <c r="I921" s="194">
        <v>775</v>
      </c>
      <c r="J921" s="149"/>
      <c r="K921" s="149"/>
      <c r="L921" s="194">
        <v>7</v>
      </c>
      <c r="M921" s="149"/>
      <c r="N921" s="149"/>
      <c r="O921" s="171">
        <f t="shared" si="40"/>
        <v>7</v>
      </c>
      <c r="P921" s="153"/>
      <c r="Q921" s="153"/>
      <c r="R921" s="153"/>
      <c r="S921" s="143"/>
      <c r="T921" s="143"/>
      <c r="U921" s="143"/>
    </row>
    <row r="922" spans="1:21" ht="12.75" customHeight="1" x14ac:dyDescent="0.3">
      <c r="A922" s="141">
        <v>6</v>
      </c>
      <c r="B922" s="141">
        <v>10</v>
      </c>
      <c r="C922" s="146">
        <v>610</v>
      </c>
      <c r="D922" s="141" t="s">
        <v>6</v>
      </c>
      <c r="E922" s="141">
        <v>2021</v>
      </c>
      <c r="F922" s="151"/>
      <c r="G922" s="157">
        <f t="shared" si="41"/>
        <v>498</v>
      </c>
      <c r="H922" s="143"/>
      <c r="I922" s="194">
        <v>498</v>
      </c>
      <c r="J922" s="149"/>
      <c r="K922" s="149"/>
      <c r="L922" s="194">
        <v>7</v>
      </c>
      <c r="M922" s="149"/>
      <c r="N922" s="149"/>
      <c r="O922" s="171">
        <f t="shared" si="40"/>
        <v>7</v>
      </c>
      <c r="P922" s="153"/>
      <c r="Q922" s="153"/>
      <c r="R922" s="153"/>
      <c r="S922" s="143"/>
      <c r="T922" s="143"/>
      <c r="U922" s="143"/>
    </row>
    <row r="923" spans="1:21" ht="12.75" customHeight="1" x14ac:dyDescent="0.3">
      <c r="A923" s="141">
        <v>6</v>
      </c>
      <c r="B923" s="141">
        <v>11</v>
      </c>
      <c r="C923" s="146">
        <v>611</v>
      </c>
      <c r="D923" s="141" t="s">
        <v>6</v>
      </c>
      <c r="E923" s="141">
        <v>2021</v>
      </c>
      <c r="F923" s="151"/>
      <c r="G923" s="157">
        <f t="shared" si="41"/>
        <v>494</v>
      </c>
      <c r="H923" s="143"/>
      <c r="I923" s="194">
        <v>494</v>
      </c>
      <c r="J923" s="149"/>
      <c r="K923" s="149"/>
      <c r="L923" s="194">
        <v>10</v>
      </c>
      <c r="M923" s="149"/>
      <c r="N923" s="149"/>
      <c r="O923" s="171">
        <f t="shared" ref="O923:O954" si="42">L923+N923</f>
        <v>10</v>
      </c>
      <c r="P923" s="153"/>
      <c r="Q923" s="153"/>
      <c r="R923" s="153"/>
      <c r="S923" s="143"/>
      <c r="T923" s="143"/>
      <c r="U923" s="143"/>
    </row>
    <row r="924" spans="1:21" ht="12.75" customHeight="1" x14ac:dyDescent="0.3">
      <c r="A924" s="141">
        <v>6</v>
      </c>
      <c r="B924" s="141">
        <v>12</v>
      </c>
      <c r="C924" s="146">
        <v>612</v>
      </c>
      <c r="D924" s="141" t="s">
        <v>6</v>
      </c>
      <c r="E924" s="141">
        <v>2021</v>
      </c>
      <c r="F924" s="151"/>
      <c r="G924" s="157">
        <f t="shared" si="41"/>
        <v>321</v>
      </c>
      <c r="H924" s="143"/>
      <c r="I924" s="194">
        <v>321</v>
      </c>
      <c r="J924" s="149"/>
      <c r="K924" s="149"/>
      <c r="L924" s="194">
        <v>8</v>
      </c>
      <c r="M924" s="149"/>
      <c r="N924" s="149"/>
      <c r="O924" s="171">
        <f t="shared" si="42"/>
        <v>8</v>
      </c>
      <c r="P924" s="153"/>
      <c r="Q924" s="153"/>
      <c r="R924" s="153"/>
      <c r="S924" s="143"/>
      <c r="T924" s="143"/>
      <c r="U924" s="143"/>
    </row>
    <row r="925" spans="1:21" ht="12.75" customHeight="1" x14ac:dyDescent="0.3">
      <c r="A925" s="141">
        <v>6</v>
      </c>
      <c r="B925" s="141">
        <v>13</v>
      </c>
      <c r="C925" s="146">
        <v>613</v>
      </c>
      <c r="D925" s="141" t="s">
        <v>6</v>
      </c>
      <c r="E925" s="141">
        <v>2021</v>
      </c>
      <c r="F925" s="151"/>
      <c r="G925" s="157">
        <f t="shared" si="41"/>
        <v>330</v>
      </c>
      <c r="H925" s="143"/>
      <c r="I925" s="194">
        <v>330</v>
      </c>
      <c r="J925" s="149"/>
      <c r="K925" s="149"/>
      <c r="L925" s="194">
        <v>10</v>
      </c>
      <c r="M925" s="149"/>
      <c r="N925" s="149"/>
      <c r="O925" s="171">
        <f t="shared" si="42"/>
        <v>10</v>
      </c>
      <c r="P925" s="153"/>
      <c r="Q925" s="153"/>
      <c r="R925" s="153"/>
      <c r="S925" s="143"/>
      <c r="T925" s="143"/>
      <c r="U925" s="143"/>
    </row>
    <row r="926" spans="1:21" ht="12.75" customHeight="1" x14ac:dyDescent="0.3">
      <c r="A926" s="141">
        <v>6</v>
      </c>
      <c r="B926" s="141">
        <v>14</v>
      </c>
      <c r="C926" s="146">
        <v>614</v>
      </c>
      <c r="D926" s="141" t="s">
        <v>6</v>
      </c>
      <c r="E926" s="141">
        <v>2021</v>
      </c>
      <c r="F926" s="151"/>
      <c r="G926" s="157">
        <f t="shared" si="41"/>
        <v>515</v>
      </c>
      <c r="H926" s="143"/>
      <c r="I926" s="194">
        <v>515</v>
      </c>
      <c r="J926" s="149"/>
      <c r="K926" s="149"/>
      <c r="L926" s="194">
        <v>18</v>
      </c>
      <c r="M926" s="149"/>
      <c r="N926" s="149"/>
      <c r="O926" s="171">
        <f t="shared" si="42"/>
        <v>18</v>
      </c>
      <c r="P926" s="153"/>
      <c r="Q926" s="153"/>
      <c r="R926" s="153"/>
      <c r="S926" s="143"/>
      <c r="T926" s="143"/>
      <c r="U926" s="143"/>
    </row>
    <row r="927" spans="1:21" ht="12.75" customHeight="1" x14ac:dyDescent="0.3">
      <c r="A927" s="141">
        <v>6</v>
      </c>
      <c r="B927" s="141">
        <v>15</v>
      </c>
      <c r="C927" s="146">
        <v>615</v>
      </c>
      <c r="D927" s="141" t="s">
        <v>6</v>
      </c>
      <c r="E927" s="141">
        <v>2021</v>
      </c>
      <c r="F927" s="151"/>
      <c r="G927" s="157">
        <f t="shared" si="41"/>
        <v>644</v>
      </c>
      <c r="H927" s="143"/>
      <c r="I927" s="194">
        <v>644</v>
      </c>
      <c r="J927" s="149"/>
      <c r="K927" s="149"/>
      <c r="L927" s="194">
        <v>17</v>
      </c>
      <c r="M927" s="149"/>
      <c r="N927" s="149"/>
      <c r="O927" s="171">
        <f t="shared" si="42"/>
        <v>17</v>
      </c>
      <c r="P927" s="153"/>
      <c r="Q927" s="153"/>
      <c r="R927" s="153"/>
      <c r="S927" s="143"/>
      <c r="T927" s="143"/>
      <c r="U927" s="143"/>
    </row>
    <row r="928" spans="1:21" ht="12.75" customHeight="1" x14ac:dyDescent="0.3">
      <c r="A928" s="141">
        <v>6</v>
      </c>
      <c r="B928" s="141">
        <v>16</v>
      </c>
      <c r="C928" s="146">
        <v>616</v>
      </c>
      <c r="D928" s="141" t="s">
        <v>6</v>
      </c>
      <c r="E928" s="141">
        <v>2021</v>
      </c>
      <c r="F928" s="151"/>
      <c r="G928" s="157">
        <f t="shared" si="41"/>
        <v>2648</v>
      </c>
      <c r="H928" s="143"/>
      <c r="I928" s="196">
        <v>2648</v>
      </c>
      <c r="J928" s="149"/>
      <c r="K928" s="149"/>
      <c r="L928" s="194">
        <v>45</v>
      </c>
      <c r="M928" s="149"/>
      <c r="N928" s="149"/>
      <c r="O928" s="171">
        <f t="shared" si="42"/>
        <v>45</v>
      </c>
      <c r="P928" s="153"/>
      <c r="Q928" s="153"/>
      <c r="R928" s="153"/>
      <c r="S928" s="143"/>
      <c r="T928" s="143"/>
      <c r="U928" s="143"/>
    </row>
    <row r="929" spans="1:21" ht="12.75" customHeight="1" x14ac:dyDescent="0.3">
      <c r="A929" s="141">
        <v>6</v>
      </c>
      <c r="B929" s="141">
        <v>17</v>
      </c>
      <c r="C929" s="146">
        <v>617</v>
      </c>
      <c r="D929" s="141" t="s">
        <v>6</v>
      </c>
      <c r="E929" s="141">
        <v>2021</v>
      </c>
      <c r="F929" s="151"/>
      <c r="G929" s="157">
        <f t="shared" si="41"/>
        <v>5123</v>
      </c>
      <c r="H929" s="170"/>
      <c r="I929" s="196">
        <v>5123</v>
      </c>
      <c r="J929" s="149"/>
      <c r="K929" s="149"/>
      <c r="L929" s="194">
        <v>43</v>
      </c>
      <c r="M929" s="149"/>
      <c r="N929" s="149"/>
      <c r="O929" s="171">
        <f t="shared" si="42"/>
        <v>43</v>
      </c>
      <c r="P929" s="153"/>
      <c r="Q929" s="153"/>
      <c r="R929" s="153"/>
      <c r="S929" s="143"/>
      <c r="T929" s="143"/>
      <c r="U929" s="143"/>
    </row>
    <row r="930" spans="1:21" ht="12.75" customHeight="1" x14ac:dyDescent="0.3">
      <c r="A930" s="141">
        <v>6</v>
      </c>
      <c r="B930" s="141">
        <v>18</v>
      </c>
      <c r="C930" s="146">
        <v>618</v>
      </c>
      <c r="D930" s="141" t="s">
        <v>6</v>
      </c>
      <c r="E930" s="141">
        <v>2021</v>
      </c>
      <c r="F930" s="151"/>
      <c r="G930" s="157">
        <f t="shared" si="41"/>
        <v>8693</v>
      </c>
      <c r="H930" s="143"/>
      <c r="I930" s="196">
        <v>8693</v>
      </c>
      <c r="J930" s="149"/>
      <c r="K930" s="149"/>
      <c r="L930" s="194">
        <v>0</v>
      </c>
      <c r="M930" s="149"/>
      <c r="N930" s="149"/>
      <c r="O930" s="171">
        <f t="shared" si="42"/>
        <v>0</v>
      </c>
      <c r="P930" s="153"/>
      <c r="Q930" s="153"/>
      <c r="R930" s="153"/>
      <c r="S930" s="143"/>
      <c r="T930" s="143"/>
      <c r="U930" s="143"/>
    </row>
    <row r="931" spans="1:21" ht="12.75" customHeight="1" x14ac:dyDescent="0.3">
      <c r="A931" s="141">
        <v>6</v>
      </c>
      <c r="B931" s="141">
        <v>19</v>
      </c>
      <c r="C931" s="146">
        <v>619</v>
      </c>
      <c r="D931" s="141" t="s">
        <v>6</v>
      </c>
      <c r="E931" s="141">
        <v>2021</v>
      </c>
      <c r="F931" s="151"/>
      <c r="G931" s="157">
        <f t="shared" si="41"/>
        <v>6240</v>
      </c>
      <c r="H931" s="143"/>
      <c r="I931" s="196">
        <v>6240</v>
      </c>
      <c r="J931" s="200"/>
      <c r="K931" s="200"/>
      <c r="L931" s="194">
        <v>0</v>
      </c>
      <c r="M931" s="149"/>
      <c r="N931" s="149"/>
      <c r="O931" s="171">
        <f t="shared" si="42"/>
        <v>0</v>
      </c>
      <c r="P931" s="153"/>
      <c r="Q931" s="153"/>
      <c r="R931" s="153"/>
      <c r="S931" s="143"/>
      <c r="T931" s="143"/>
      <c r="U931" s="143"/>
    </row>
    <row r="932" spans="1:21" ht="12.75" customHeight="1" x14ac:dyDescent="0.3">
      <c r="A932" s="141">
        <v>6</v>
      </c>
      <c r="B932" s="141">
        <v>20</v>
      </c>
      <c r="C932" s="146">
        <v>620</v>
      </c>
      <c r="D932" s="141" t="s">
        <v>6</v>
      </c>
      <c r="E932" s="141">
        <v>2021</v>
      </c>
      <c r="F932" s="151"/>
      <c r="G932" s="157">
        <f t="shared" si="41"/>
        <v>2637</v>
      </c>
      <c r="H932" s="143"/>
      <c r="I932" s="196">
        <v>2637</v>
      </c>
      <c r="J932" s="200"/>
      <c r="K932" s="200"/>
      <c r="L932" s="194">
        <v>0</v>
      </c>
      <c r="M932" s="149"/>
      <c r="N932" s="149"/>
      <c r="O932" s="171">
        <f t="shared" si="42"/>
        <v>0</v>
      </c>
      <c r="P932" s="153"/>
      <c r="Q932" s="153"/>
      <c r="R932" s="153"/>
      <c r="S932" s="143"/>
      <c r="T932" s="143"/>
      <c r="U932" s="143"/>
    </row>
    <row r="933" spans="1:21" ht="12.75" customHeight="1" x14ac:dyDescent="0.3">
      <c r="A933" s="141">
        <v>6</v>
      </c>
      <c r="B933" s="141">
        <v>21</v>
      </c>
      <c r="C933" s="146">
        <v>621</v>
      </c>
      <c r="D933" s="141" t="s">
        <v>6</v>
      </c>
      <c r="E933" s="141">
        <v>2021</v>
      </c>
      <c r="F933" s="151"/>
      <c r="G933" s="157">
        <f t="shared" si="41"/>
        <v>3120</v>
      </c>
      <c r="H933" s="143"/>
      <c r="I933" s="196">
        <v>3120</v>
      </c>
      <c r="J933" s="200"/>
      <c r="K933" s="200"/>
      <c r="L933" s="194">
        <v>0</v>
      </c>
      <c r="M933" s="149"/>
      <c r="N933" s="149"/>
      <c r="O933" s="171">
        <f t="shared" si="42"/>
        <v>0</v>
      </c>
      <c r="P933" s="153"/>
      <c r="Q933" s="153"/>
      <c r="R933" s="153"/>
      <c r="S933" s="143"/>
      <c r="T933" s="143"/>
      <c r="U933" s="143"/>
    </row>
    <row r="934" spans="1:21" ht="12.75" customHeight="1" x14ac:dyDescent="0.3">
      <c r="A934" s="141">
        <v>6</v>
      </c>
      <c r="B934" s="141">
        <v>22</v>
      </c>
      <c r="C934" s="146">
        <v>622</v>
      </c>
      <c r="D934" s="141" t="s">
        <v>6</v>
      </c>
      <c r="E934" s="141">
        <v>2021</v>
      </c>
      <c r="F934" s="151"/>
      <c r="G934" s="157">
        <f t="shared" si="41"/>
        <v>3826</v>
      </c>
      <c r="H934" s="143"/>
      <c r="I934" s="196">
        <v>3826</v>
      </c>
      <c r="J934" s="200"/>
      <c r="K934" s="200"/>
      <c r="L934" s="194">
        <v>0</v>
      </c>
      <c r="M934" s="149"/>
      <c r="N934" s="149"/>
      <c r="O934" s="171">
        <f t="shared" si="42"/>
        <v>0</v>
      </c>
      <c r="P934" s="153"/>
      <c r="Q934" s="153"/>
      <c r="R934" s="153"/>
      <c r="S934" s="143"/>
      <c r="T934" s="143"/>
      <c r="U934" s="143"/>
    </row>
    <row r="935" spans="1:21" ht="12.75" customHeight="1" x14ac:dyDescent="0.3">
      <c r="A935" s="141">
        <v>6</v>
      </c>
      <c r="B935" s="141">
        <v>23</v>
      </c>
      <c r="C935" s="146">
        <v>623</v>
      </c>
      <c r="D935" s="141" t="s">
        <v>6</v>
      </c>
      <c r="E935" s="141">
        <v>2021</v>
      </c>
      <c r="F935" s="151"/>
      <c r="G935" s="157">
        <f t="shared" si="41"/>
        <v>861</v>
      </c>
      <c r="H935" s="143"/>
      <c r="I935" s="194">
        <v>861</v>
      </c>
      <c r="J935" s="200"/>
      <c r="K935" s="200"/>
      <c r="L935" s="194">
        <v>0</v>
      </c>
      <c r="M935" s="149"/>
      <c r="N935" s="149"/>
      <c r="O935" s="171">
        <f t="shared" si="42"/>
        <v>0</v>
      </c>
      <c r="P935" s="153"/>
      <c r="Q935" s="153"/>
      <c r="R935" s="153"/>
      <c r="S935" s="143"/>
      <c r="T935" s="143"/>
      <c r="U935" s="143"/>
    </row>
    <row r="936" spans="1:21" ht="12.75" customHeight="1" x14ac:dyDescent="0.3">
      <c r="A936" s="141">
        <v>6</v>
      </c>
      <c r="B936" s="141">
        <v>24</v>
      </c>
      <c r="C936" s="146">
        <v>624</v>
      </c>
      <c r="D936" s="141" t="s">
        <v>6</v>
      </c>
      <c r="E936" s="141">
        <v>2021</v>
      </c>
      <c r="F936" s="151"/>
      <c r="G936" s="157">
        <f t="shared" si="41"/>
        <v>409</v>
      </c>
      <c r="H936" s="143"/>
      <c r="I936" s="194">
        <v>409</v>
      </c>
      <c r="J936" s="149"/>
      <c r="K936" s="149"/>
      <c r="L936" s="194">
        <v>9</v>
      </c>
      <c r="M936" s="149"/>
      <c r="N936" s="149"/>
      <c r="O936" s="171">
        <f t="shared" si="42"/>
        <v>9</v>
      </c>
      <c r="P936" s="153"/>
      <c r="Q936" s="153"/>
      <c r="R936" s="153"/>
      <c r="S936" s="143"/>
      <c r="T936" s="143"/>
      <c r="U936" s="143"/>
    </row>
    <row r="937" spans="1:21" ht="12.75" customHeight="1" x14ac:dyDescent="0.3">
      <c r="A937" s="141">
        <v>6</v>
      </c>
      <c r="B937" s="141">
        <v>25</v>
      </c>
      <c r="C937" s="146">
        <v>625</v>
      </c>
      <c r="D937" s="141" t="s">
        <v>6</v>
      </c>
      <c r="E937" s="141">
        <v>2021</v>
      </c>
      <c r="F937" s="151"/>
      <c r="G937" s="157">
        <f t="shared" si="41"/>
        <v>1340</v>
      </c>
      <c r="H937" s="143"/>
      <c r="I937" s="196">
        <v>1340</v>
      </c>
      <c r="J937" s="149"/>
      <c r="K937" s="149"/>
      <c r="L937" s="194">
        <v>61</v>
      </c>
      <c r="M937" s="149"/>
      <c r="N937" s="149"/>
      <c r="O937" s="171">
        <f t="shared" si="42"/>
        <v>61</v>
      </c>
      <c r="P937" s="153"/>
      <c r="Q937" s="153"/>
      <c r="R937" s="153"/>
      <c r="S937" s="143"/>
      <c r="T937" s="143"/>
      <c r="U937" s="143"/>
    </row>
    <row r="938" spans="1:21" ht="12.75" customHeight="1" x14ac:dyDescent="0.3">
      <c r="A938" s="141">
        <v>6</v>
      </c>
      <c r="B938" s="141">
        <v>26</v>
      </c>
      <c r="C938" s="146">
        <v>626</v>
      </c>
      <c r="D938" s="141" t="s">
        <v>6</v>
      </c>
      <c r="E938" s="141">
        <v>2021</v>
      </c>
      <c r="F938" s="151"/>
      <c r="G938" s="157">
        <f t="shared" si="41"/>
        <v>1181</v>
      </c>
      <c r="H938" s="143"/>
      <c r="I938" s="196">
        <v>1181</v>
      </c>
      <c r="J938" s="149"/>
      <c r="K938" s="149"/>
      <c r="L938" s="194">
        <v>48</v>
      </c>
      <c r="M938" s="149"/>
      <c r="N938" s="149"/>
      <c r="O938" s="171">
        <f t="shared" si="42"/>
        <v>48</v>
      </c>
      <c r="P938" s="153"/>
      <c r="Q938" s="153"/>
      <c r="R938" s="153"/>
      <c r="S938" s="143"/>
      <c r="T938" s="143"/>
      <c r="U938" s="143"/>
    </row>
    <row r="939" spans="1:21" ht="12.75" customHeight="1" x14ac:dyDescent="0.3">
      <c r="A939" s="141">
        <v>6</v>
      </c>
      <c r="B939" s="141">
        <v>27</v>
      </c>
      <c r="C939" s="146">
        <v>627</v>
      </c>
      <c r="D939" s="141" t="s">
        <v>6</v>
      </c>
      <c r="E939" s="141">
        <v>2021</v>
      </c>
      <c r="F939" s="151"/>
      <c r="G939" s="157">
        <f t="shared" si="41"/>
        <v>453</v>
      </c>
      <c r="H939" s="143"/>
      <c r="I939" s="194">
        <v>453</v>
      </c>
      <c r="J939" s="149"/>
      <c r="K939" s="149"/>
      <c r="L939" s="194">
        <v>16</v>
      </c>
      <c r="M939" s="149"/>
      <c r="N939" s="149"/>
      <c r="O939" s="171">
        <f t="shared" si="42"/>
        <v>16</v>
      </c>
      <c r="P939" s="153"/>
      <c r="Q939" s="153"/>
      <c r="R939" s="153"/>
      <c r="S939" s="143"/>
      <c r="T939" s="143"/>
      <c r="U939" s="143"/>
    </row>
    <row r="940" spans="1:21" ht="12.75" customHeight="1" x14ac:dyDescent="0.3">
      <c r="A940" s="141">
        <v>6</v>
      </c>
      <c r="B940" s="141">
        <v>28</v>
      </c>
      <c r="C940" s="146">
        <v>628</v>
      </c>
      <c r="D940" s="141" t="s">
        <v>6</v>
      </c>
      <c r="E940" s="141">
        <v>2021</v>
      </c>
      <c r="F940" s="151"/>
      <c r="G940" s="157">
        <f t="shared" si="41"/>
        <v>149</v>
      </c>
      <c r="H940" s="143"/>
      <c r="I940" s="194">
        <v>149</v>
      </c>
      <c r="J940" s="149"/>
      <c r="K940" s="149"/>
      <c r="L940" s="194">
        <v>5</v>
      </c>
      <c r="M940" s="149"/>
      <c r="N940" s="149"/>
      <c r="O940" s="171">
        <f t="shared" si="42"/>
        <v>5</v>
      </c>
      <c r="P940" s="153"/>
      <c r="Q940" s="153"/>
      <c r="R940" s="153"/>
      <c r="S940" s="143"/>
      <c r="T940" s="143"/>
      <c r="U940" s="143"/>
    </row>
    <row r="941" spans="1:21" ht="12.75" customHeight="1" x14ac:dyDescent="0.3">
      <c r="A941" s="141">
        <v>6</v>
      </c>
      <c r="B941" s="141">
        <v>29</v>
      </c>
      <c r="C941" s="146">
        <v>629</v>
      </c>
      <c r="D941" s="141" t="s">
        <v>6</v>
      </c>
      <c r="E941" s="141">
        <v>2021</v>
      </c>
      <c r="F941" s="151"/>
      <c r="G941" s="157">
        <f t="shared" si="41"/>
        <v>30</v>
      </c>
      <c r="H941" s="143"/>
      <c r="I941" s="194">
        <v>30</v>
      </c>
      <c r="J941" s="149"/>
      <c r="K941" s="149"/>
      <c r="L941" s="194">
        <v>1</v>
      </c>
      <c r="M941" s="149"/>
      <c r="N941" s="149"/>
      <c r="O941" s="171">
        <f t="shared" si="42"/>
        <v>1</v>
      </c>
      <c r="P941" s="153"/>
      <c r="Q941" s="153"/>
      <c r="R941" s="153"/>
      <c r="S941" s="143"/>
      <c r="T941" s="143"/>
      <c r="U941" s="143"/>
    </row>
    <row r="942" spans="1:21" ht="12.75" customHeight="1" x14ac:dyDescent="0.3">
      <c r="A942" s="141">
        <v>6</v>
      </c>
      <c r="B942" s="141">
        <v>30</v>
      </c>
      <c r="C942" s="146">
        <v>630</v>
      </c>
      <c r="D942" s="141" t="s">
        <v>6</v>
      </c>
      <c r="E942" s="141">
        <v>2021</v>
      </c>
      <c r="F942" s="151"/>
      <c r="G942" s="157">
        <f t="shared" si="41"/>
        <v>11</v>
      </c>
      <c r="H942" s="143"/>
      <c r="I942" s="194">
        <v>11</v>
      </c>
      <c r="J942" s="149"/>
      <c r="K942" s="149"/>
      <c r="L942" s="194">
        <v>0</v>
      </c>
      <c r="M942" s="149"/>
      <c r="N942" s="149"/>
      <c r="O942" s="171">
        <f t="shared" si="42"/>
        <v>0</v>
      </c>
      <c r="P942" s="153"/>
      <c r="Q942" s="153"/>
      <c r="R942" s="153"/>
      <c r="S942" s="143"/>
      <c r="T942" s="143"/>
      <c r="U942" s="143"/>
    </row>
    <row r="943" spans="1:21" ht="12.75" customHeight="1" x14ac:dyDescent="0.3">
      <c r="A943" s="141">
        <v>7</v>
      </c>
      <c r="B943" s="141">
        <v>1</v>
      </c>
      <c r="C943" s="146">
        <v>701</v>
      </c>
      <c r="D943" s="141" t="s">
        <v>6</v>
      </c>
      <c r="E943" s="141">
        <v>2021</v>
      </c>
      <c r="F943" s="151"/>
      <c r="G943" s="157">
        <f t="shared" si="41"/>
        <v>243</v>
      </c>
      <c r="H943" s="143"/>
      <c r="I943" s="194">
        <v>243</v>
      </c>
      <c r="J943" s="149"/>
      <c r="K943" s="149"/>
      <c r="L943" s="194">
        <v>4</v>
      </c>
      <c r="M943" s="149"/>
      <c r="N943" s="149"/>
      <c r="O943" s="171">
        <f t="shared" si="42"/>
        <v>4</v>
      </c>
      <c r="P943" s="153"/>
      <c r="Q943" s="153"/>
      <c r="R943" s="153"/>
      <c r="S943" s="143"/>
      <c r="T943" s="143"/>
      <c r="U943" s="143"/>
    </row>
    <row r="944" spans="1:21" ht="12.75" customHeight="1" x14ac:dyDescent="0.3">
      <c r="A944" s="141">
        <v>7</v>
      </c>
      <c r="B944" s="141">
        <v>2</v>
      </c>
      <c r="C944" s="146">
        <v>702</v>
      </c>
      <c r="D944" s="141" t="s">
        <v>6</v>
      </c>
      <c r="E944" s="141">
        <v>2021</v>
      </c>
      <c r="F944" s="151"/>
      <c r="G944" s="157">
        <f t="shared" si="41"/>
        <v>494</v>
      </c>
      <c r="H944" s="143"/>
      <c r="I944" s="194">
        <v>494</v>
      </c>
      <c r="J944" s="149"/>
      <c r="K944" s="149"/>
      <c r="L944" s="194">
        <v>7</v>
      </c>
      <c r="M944" s="149"/>
      <c r="N944" s="149"/>
      <c r="O944" s="171">
        <f t="shared" si="42"/>
        <v>7</v>
      </c>
      <c r="P944" s="153"/>
      <c r="Q944" s="153"/>
      <c r="R944" s="153"/>
      <c r="S944" s="143"/>
      <c r="T944" s="143"/>
      <c r="U944" s="143"/>
    </row>
    <row r="945" spans="1:21" ht="12.75" customHeight="1" x14ac:dyDescent="0.3">
      <c r="A945" s="141">
        <v>7</v>
      </c>
      <c r="B945" s="141">
        <v>3</v>
      </c>
      <c r="C945" s="146">
        <v>703</v>
      </c>
      <c r="D945" s="141" t="s">
        <v>6</v>
      </c>
      <c r="E945" s="141">
        <v>2021</v>
      </c>
      <c r="F945" s="151"/>
      <c r="G945" s="157">
        <f t="shared" si="41"/>
        <v>719</v>
      </c>
      <c r="H945" s="143"/>
      <c r="I945" s="194">
        <v>719</v>
      </c>
      <c r="J945" s="149"/>
      <c r="K945" s="149"/>
      <c r="L945" s="194">
        <v>6</v>
      </c>
      <c r="M945" s="149"/>
      <c r="N945" s="149"/>
      <c r="O945" s="171">
        <f t="shared" si="42"/>
        <v>6</v>
      </c>
      <c r="P945" s="153"/>
      <c r="Q945" s="153"/>
      <c r="R945" s="153"/>
      <c r="S945" s="143"/>
      <c r="T945" s="143"/>
      <c r="U945" s="143"/>
    </row>
    <row r="946" spans="1:21" ht="12.75" customHeight="1" x14ac:dyDescent="0.3">
      <c r="A946" s="141">
        <v>7</v>
      </c>
      <c r="B946" s="141">
        <v>4</v>
      </c>
      <c r="C946" s="146">
        <v>704</v>
      </c>
      <c r="D946" s="141" t="s">
        <v>6</v>
      </c>
      <c r="E946" s="141">
        <v>2021</v>
      </c>
      <c r="F946" s="151"/>
      <c r="G946" s="157">
        <f t="shared" si="41"/>
        <v>558</v>
      </c>
      <c r="H946" s="143"/>
      <c r="I946" s="194">
        <v>558</v>
      </c>
      <c r="J946" s="149"/>
      <c r="K946" s="149"/>
      <c r="L946" s="194">
        <v>2</v>
      </c>
      <c r="M946" s="149"/>
      <c r="N946" s="149"/>
      <c r="O946" s="171">
        <f t="shared" si="42"/>
        <v>2</v>
      </c>
      <c r="P946" s="153"/>
      <c r="Q946" s="153"/>
      <c r="R946" s="153"/>
      <c r="S946" s="143"/>
      <c r="T946" s="143"/>
      <c r="U946" s="143"/>
    </row>
    <row r="947" spans="1:21" ht="12.75" customHeight="1" x14ac:dyDescent="0.3">
      <c r="A947" s="141">
        <v>7</v>
      </c>
      <c r="B947" s="141">
        <v>5</v>
      </c>
      <c r="C947" s="146">
        <v>705</v>
      </c>
      <c r="D947" s="141" t="s">
        <v>6</v>
      </c>
      <c r="E947" s="141">
        <v>2021</v>
      </c>
      <c r="F947" s="151"/>
      <c r="G947" s="157">
        <f t="shared" si="41"/>
        <v>195</v>
      </c>
      <c r="H947" s="143"/>
      <c r="I947" s="194">
        <v>195</v>
      </c>
      <c r="J947" s="149"/>
      <c r="K947" s="149"/>
      <c r="L947" s="194">
        <v>0</v>
      </c>
      <c r="M947" s="149"/>
      <c r="N947" s="149"/>
      <c r="O947" s="171">
        <f t="shared" si="42"/>
        <v>0</v>
      </c>
      <c r="P947" s="153"/>
      <c r="Q947" s="153"/>
      <c r="R947" s="153"/>
      <c r="S947" s="143"/>
      <c r="T947" s="143"/>
      <c r="U947" s="143"/>
    </row>
    <row r="948" spans="1:21" ht="12.75" customHeight="1" x14ac:dyDescent="0.3">
      <c r="A948" s="141">
        <v>7</v>
      </c>
      <c r="B948" s="141">
        <v>6</v>
      </c>
      <c r="C948" s="146">
        <v>706</v>
      </c>
      <c r="D948" s="141" t="s">
        <v>6</v>
      </c>
      <c r="E948" s="141">
        <v>2021</v>
      </c>
      <c r="F948" s="151"/>
      <c r="G948" s="157">
        <f t="shared" si="41"/>
        <v>237</v>
      </c>
      <c r="H948" s="143"/>
      <c r="I948" s="194">
        <v>237</v>
      </c>
      <c r="J948" s="149"/>
      <c r="K948" s="149"/>
      <c r="L948" s="194">
        <v>1</v>
      </c>
      <c r="M948" s="149"/>
      <c r="N948" s="149"/>
      <c r="O948" s="171">
        <f t="shared" si="42"/>
        <v>1</v>
      </c>
      <c r="P948" s="153"/>
      <c r="Q948" s="153"/>
      <c r="R948" s="153"/>
      <c r="S948" s="143"/>
      <c r="T948" s="143"/>
      <c r="U948" s="143"/>
    </row>
    <row r="949" spans="1:21" ht="12.75" customHeight="1" x14ac:dyDescent="0.3">
      <c r="A949" s="141">
        <v>7</v>
      </c>
      <c r="B949" s="141">
        <v>7</v>
      </c>
      <c r="C949" s="146">
        <v>707</v>
      </c>
      <c r="D949" s="141" t="s">
        <v>6</v>
      </c>
      <c r="E949" s="141">
        <v>2021</v>
      </c>
      <c r="F949" s="151"/>
      <c r="G949" s="157">
        <f t="shared" si="41"/>
        <v>2149</v>
      </c>
      <c r="H949" s="143"/>
      <c r="I949" s="196">
        <v>2149</v>
      </c>
      <c r="J949" s="149"/>
      <c r="K949" s="149"/>
      <c r="L949" s="194">
        <v>20</v>
      </c>
      <c r="M949" s="149"/>
      <c r="N949" s="149"/>
      <c r="O949" s="171">
        <f t="shared" si="42"/>
        <v>20</v>
      </c>
      <c r="P949" s="153"/>
      <c r="Q949" s="153"/>
      <c r="R949" s="153"/>
      <c r="S949" s="143"/>
      <c r="T949" s="143"/>
      <c r="U949" s="143"/>
    </row>
    <row r="950" spans="1:21" ht="12.75" customHeight="1" x14ac:dyDescent="0.3">
      <c r="A950" s="141">
        <v>7</v>
      </c>
      <c r="B950" s="141">
        <v>8</v>
      </c>
      <c r="C950" s="146">
        <v>708</v>
      </c>
      <c r="D950" s="141" t="s">
        <v>6</v>
      </c>
      <c r="E950" s="141">
        <v>2021</v>
      </c>
      <c r="F950" s="151"/>
      <c r="G950" s="157">
        <f t="shared" si="41"/>
        <v>503</v>
      </c>
      <c r="H950" s="143"/>
      <c r="I950" s="194">
        <v>503</v>
      </c>
      <c r="J950" s="200"/>
      <c r="K950" s="200"/>
      <c r="L950" s="194">
        <v>7</v>
      </c>
      <c r="M950" s="149"/>
      <c r="N950" s="149"/>
      <c r="O950" s="171">
        <f t="shared" si="42"/>
        <v>7</v>
      </c>
      <c r="P950" s="153"/>
      <c r="Q950" s="153"/>
      <c r="R950" s="153"/>
      <c r="S950" s="143"/>
      <c r="T950" s="143"/>
      <c r="U950" s="143"/>
    </row>
    <row r="951" spans="1:21" ht="12.75" customHeight="1" x14ac:dyDescent="0.3">
      <c r="A951" s="141">
        <v>7</v>
      </c>
      <c r="B951" s="141">
        <v>9</v>
      </c>
      <c r="C951" s="146">
        <v>709</v>
      </c>
      <c r="D951" s="141" t="s">
        <v>6</v>
      </c>
      <c r="E951" s="141">
        <v>2021</v>
      </c>
      <c r="F951" s="151"/>
      <c r="G951" s="157">
        <f t="shared" si="41"/>
        <v>1293</v>
      </c>
      <c r="H951" s="143"/>
      <c r="I951" s="196">
        <v>1293</v>
      </c>
      <c r="J951" s="200"/>
      <c r="K951" s="200"/>
      <c r="L951" s="194">
        <v>24</v>
      </c>
      <c r="M951" s="149"/>
      <c r="N951" s="149"/>
      <c r="O951" s="171">
        <f t="shared" si="42"/>
        <v>24</v>
      </c>
      <c r="P951" s="153"/>
      <c r="Q951" s="153"/>
      <c r="R951" s="153"/>
      <c r="S951" s="143"/>
      <c r="T951" s="143"/>
      <c r="U951" s="143"/>
    </row>
    <row r="952" spans="1:21" ht="12.75" customHeight="1" x14ac:dyDescent="0.3">
      <c r="A952" s="141">
        <v>7</v>
      </c>
      <c r="B952" s="141">
        <v>10</v>
      </c>
      <c r="C952" s="146">
        <v>710</v>
      </c>
      <c r="D952" s="141" t="s">
        <v>6</v>
      </c>
      <c r="E952" s="141">
        <v>2021</v>
      </c>
      <c r="F952" s="151"/>
      <c r="G952" s="157">
        <f t="shared" si="41"/>
        <v>1307</v>
      </c>
      <c r="H952" s="143"/>
      <c r="I952" s="196">
        <v>1307</v>
      </c>
      <c r="J952" s="200"/>
      <c r="K952" s="200"/>
      <c r="L952" s="194">
        <v>31</v>
      </c>
      <c r="M952" s="149"/>
      <c r="N952" s="149"/>
      <c r="O952" s="171">
        <f t="shared" si="42"/>
        <v>31</v>
      </c>
      <c r="P952" s="153"/>
      <c r="Q952" s="153"/>
      <c r="R952" s="153"/>
      <c r="S952" s="143"/>
      <c r="T952" s="143"/>
      <c r="U952" s="143"/>
    </row>
    <row r="953" spans="1:21" ht="12.75" customHeight="1" x14ac:dyDescent="0.3">
      <c r="A953" s="141">
        <v>7</v>
      </c>
      <c r="B953" s="141">
        <v>11</v>
      </c>
      <c r="C953" s="146">
        <v>711</v>
      </c>
      <c r="D953" s="141" t="s">
        <v>6</v>
      </c>
      <c r="E953" s="141">
        <v>2021</v>
      </c>
      <c r="F953" s="151"/>
      <c r="G953" s="157">
        <f t="shared" si="41"/>
        <v>1026</v>
      </c>
      <c r="H953" s="143"/>
      <c r="I953" s="196">
        <v>1026</v>
      </c>
      <c r="J953" s="200"/>
      <c r="K953" s="200"/>
      <c r="L953" s="194">
        <v>29</v>
      </c>
      <c r="M953" s="149"/>
      <c r="N953" s="149"/>
      <c r="O953" s="171">
        <f t="shared" si="42"/>
        <v>29</v>
      </c>
      <c r="P953" s="153"/>
      <c r="Q953" s="153"/>
      <c r="R953" s="153"/>
      <c r="S953" s="143"/>
      <c r="T953" s="143"/>
      <c r="U953" s="143"/>
    </row>
    <row r="954" spans="1:21" ht="12.75" customHeight="1" x14ac:dyDescent="0.3">
      <c r="A954" s="141">
        <v>7</v>
      </c>
      <c r="B954" s="141">
        <v>12</v>
      </c>
      <c r="C954" s="146">
        <v>712</v>
      </c>
      <c r="D954" s="141" t="s">
        <v>6</v>
      </c>
      <c r="E954" s="141">
        <v>2021</v>
      </c>
      <c r="F954" s="151"/>
      <c r="G954" s="157">
        <f t="shared" si="41"/>
        <v>1488</v>
      </c>
      <c r="H954" s="143"/>
      <c r="I954" s="196">
        <v>1488</v>
      </c>
      <c r="J954" s="200"/>
      <c r="K954" s="200"/>
      <c r="L954" s="194">
        <v>69</v>
      </c>
      <c r="M954" s="149"/>
      <c r="N954" s="149"/>
      <c r="O954" s="171">
        <f t="shared" si="42"/>
        <v>69</v>
      </c>
      <c r="P954" s="153"/>
      <c r="Q954" s="153"/>
      <c r="R954" s="153"/>
      <c r="S954" s="143"/>
      <c r="T954" s="143"/>
      <c r="U954" s="143"/>
    </row>
    <row r="955" spans="1:21" ht="12.75" customHeight="1" x14ac:dyDescent="0.3">
      <c r="A955" s="141">
        <v>7</v>
      </c>
      <c r="B955" s="141">
        <v>13</v>
      </c>
      <c r="C955" s="146">
        <v>713</v>
      </c>
      <c r="D955" s="141" t="s">
        <v>6</v>
      </c>
      <c r="E955" s="141">
        <v>2021</v>
      </c>
      <c r="F955" s="151"/>
      <c r="G955" s="157">
        <f t="shared" si="41"/>
        <v>1787</v>
      </c>
      <c r="H955" s="143"/>
      <c r="I955" s="196">
        <v>1787</v>
      </c>
      <c r="J955" s="200"/>
      <c r="K955" s="200"/>
      <c r="L955" s="194">
        <v>115</v>
      </c>
      <c r="M955" s="149"/>
      <c r="N955" s="149"/>
      <c r="O955" s="171">
        <f t="shared" ref="O955:O962" si="43">L955+N955</f>
        <v>115</v>
      </c>
      <c r="P955" s="153"/>
      <c r="Q955" s="153"/>
      <c r="R955" s="153"/>
      <c r="S955" s="143"/>
      <c r="T955" s="143"/>
      <c r="U955" s="143"/>
    </row>
    <row r="956" spans="1:21" ht="12.75" customHeight="1" x14ac:dyDescent="0.3">
      <c r="A956" s="141">
        <v>7</v>
      </c>
      <c r="B956" s="141">
        <v>14</v>
      </c>
      <c r="C956" s="146">
        <v>714</v>
      </c>
      <c r="D956" s="141" t="s">
        <v>6</v>
      </c>
      <c r="E956" s="141">
        <v>2021</v>
      </c>
      <c r="F956" s="151"/>
      <c r="G956" s="157">
        <f t="shared" si="41"/>
        <v>2001</v>
      </c>
      <c r="H956" s="143"/>
      <c r="I956" s="196">
        <v>2001</v>
      </c>
      <c r="J956" s="200"/>
      <c r="K956" s="200"/>
      <c r="L956" s="194">
        <v>167</v>
      </c>
      <c r="M956" s="149"/>
      <c r="N956" s="149"/>
      <c r="O956" s="171">
        <f t="shared" si="43"/>
        <v>167</v>
      </c>
      <c r="P956" s="153"/>
      <c r="Q956" s="153"/>
      <c r="R956" s="153"/>
      <c r="S956" s="143"/>
      <c r="T956" s="143"/>
      <c r="U956" s="143"/>
    </row>
    <row r="957" spans="1:21" ht="12.75" customHeight="1" x14ac:dyDescent="0.3">
      <c r="A957" s="141">
        <v>7</v>
      </c>
      <c r="B957" s="141">
        <v>15</v>
      </c>
      <c r="C957" s="146">
        <v>715</v>
      </c>
      <c r="D957" s="141" t="s">
        <v>6</v>
      </c>
      <c r="E957" s="141">
        <v>2021</v>
      </c>
      <c r="F957" s="151"/>
      <c r="G957" s="157">
        <f t="shared" si="41"/>
        <v>2297</v>
      </c>
      <c r="H957" s="143"/>
      <c r="I957" s="196">
        <v>2297</v>
      </c>
      <c r="J957" s="200"/>
      <c r="K957" s="200"/>
      <c r="L957" s="194">
        <v>138</v>
      </c>
      <c r="M957" s="149"/>
      <c r="N957" s="149"/>
      <c r="O957" s="171">
        <f t="shared" si="43"/>
        <v>138</v>
      </c>
      <c r="P957" s="153"/>
      <c r="Q957" s="153"/>
      <c r="R957" s="153"/>
      <c r="S957" s="143"/>
      <c r="T957" s="143"/>
      <c r="U957" s="143"/>
    </row>
    <row r="958" spans="1:21" ht="12.75" customHeight="1" x14ac:dyDescent="0.3">
      <c r="A958" s="141">
        <v>7</v>
      </c>
      <c r="B958" s="141">
        <v>16</v>
      </c>
      <c r="C958" s="146">
        <v>716</v>
      </c>
      <c r="D958" s="141" t="s">
        <v>6</v>
      </c>
      <c r="E958" s="141">
        <v>2021</v>
      </c>
      <c r="F958" s="151"/>
      <c r="G958" s="157">
        <f t="shared" si="41"/>
        <v>2111</v>
      </c>
      <c r="H958" s="143"/>
      <c r="I958" s="196">
        <v>2111</v>
      </c>
      <c r="J958" s="200"/>
      <c r="K958" s="200"/>
      <c r="L958" s="194">
        <v>80</v>
      </c>
      <c r="M958" s="149"/>
      <c r="N958" s="149"/>
      <c r="O958" s="171">
        <f t="shared" si="43"/>
        <v>80</v>
      </c>
      <c r="P958" s="153"/>
      <c r="Q958" s="153"/>
      <c r="R958" s="153"/>
      <c r="S958" s="143"/>
      <c r="T958" s="143"/>
      <c r="U958" s="143"/>
    </row>
    <row r="959" spans="1:21" ht="12.75" customHeight="1" x14ac:dyDescent="0.3">
      <c r="A959" s="141">
        <v>7</v>
      </c>
      <c r="B959" s="141">
        <v>17</v>
      </c>
      <c r="C959" s="146">
        <v>717</v>
      </c>
      <c r="D959" s="141" t="s">
        <v>6</v>
      </c>
      <c r="E959" s="141">
        <v>2021</v>
      </c>
      <c r="F959" s="151"/>
      <c r="G959" s="157">
        <f t="shared" si="41"/>
        <v>2932</v>
      </c>
      <c r="H959" s="143"/>
      <c r="I959" s="196">
        <v>2932</v>
      </c>
      <c r="J959" s="200"/>
      <c r="K959" s="200"/>
      <c r="L959" s="194">
        <v>73</v>
      </c>
      <c r="M959" s="149"/>
      <c r="N959" s="149"/>
      <c r="O959" s="171">
        <f t="shared" si="43"/>
        <v>73</v>
      </c>
      <c r="P959" s="153"/>
      <c r="Q959" s="153"/>
      <c r="R959" s="153"/>
      <c r="S959" s="143"/>
      <c r="T959" s="143"/>
      <c r="U959" s="143"/>
    </row>
    <row r="960" spans="1:21" ht="12.75" customHeight="1" x14ac:dyDescent="0.3">
      <c r="A960" s="141">
        <v>7</v>
      </c>
      <c r="B960" s="141">
        <v>18</v>
      </c>
      <c r="C960" s="146">
        <v>718</v>
      </c>
      <c r="D960" s="141" t="s">
        <v>6</v>
      </c>
      <c r="E960" s="141">
        <v>2021</v>
      </c>
      <c r="F960" s="151"/>
      <c r="G960" s="157">
        <f t="shared" si="41"/>
        <v>3419</v>
      </c>
      <c r="H960" s="143"/>
      <c r="I960" s="196">
        <v>3419</v>
      </c>
      <c r="J960" s="200"/>
      <c r="K960" s="200"/>
      <c r="L960" s="194">
        <v>42</v>
      </c>
      <c r="M960" s="149"/>
      <c r="N960" s="149"/>
      <c r="O960" s="171">
        <f t="shared" si="43"/>
        <v>42</v>
      </c>
      <c r="P960" s="153"/>
      <c r="Q960" s="153"/>
      <c r="R960" s="153"/>
      <c r="S960" s="143"/>
      <c r="T960" s="143"/>
      <c r="U960" s="143"/>
    </row>
    <row r="961" spans="1:21" ht="12.75" customHeight="1" x14ac:dyDescent="0.3">
      <c r="A961" s="141">
        <v>7</v>
      </c>
      <c r="B961" s="141">
        <v>19</v>
      </c>
      <c r="C961" s="146">
        <v>719</v>
      </c>
      <c r="D961" s="141" t="s">
        <v>6</v>
      </c>
      <c r="E961" s="141">
        <v>2021</v>
      </c>
      <c r="F961" s="151"/>
      <c r="G961" s="157">
        <f t="shared" si="41"/>
        <v>4722</v>
      </c>
      <c r="H961" s="143"/>
      <c r="I961" s="196">
        <v>4722</v>
      </c>
      <c r="J961" s="200"/>
      <c r="K961" s="200"/>
      <c r="L961" s="194">
        <v>0</v>
      </c>
      <c r="M961" s="149"/>
      <c r="N961" s="149"/>
      <c r="O961" s="171">
        <f t="shared" si="43"/>
        <v>0</v>
      </c>
      <c r="P961" s="153"/>
      <c r="Q961" s="153"/>
      <c r="R961" s="153"/>
      <c r="S961" s="143"/>
      <c r="T961" s="143"/>
      <c r="U961" s="143"/>
    </row>
    <row r="962" spans="1:21" ht="12.75" customHeight="1" x14ac:dyDescent="0.3">
      <c r="A962" s="141">
        <v>7</v>
      </c>
      <c r="B962" s="141">
        <v>20</v>
      </c>
      <c r="C962" s="146">
        <v>720</v>
      </c>
      <c r="D962" s="141" t="s">
        <v>6</v>
      </c>
      <c r="E962" s="141">
        <v>2021</v>
      </c>
      <c r="F962" s="151"/>
      <c r="G962" s="157">
        <f t="shared" si="41"/>
        <v>7025</v>
      </c>
      <c r="H962" s="143"/>
      <c r="I962" s="196">
        <v>7025</v>
      </c>
      <c r="J962" s="200"/>
      <c r="K962" s="200"/>
      <c r="L962" s="194">
        <v>322</v>
      </c>
      <c r="M962" s="149"/>
      <c r="N962" s="149"/>
      <c r="O962" s="171">
        <f t="shared" si="43"/>
        <v>322</v>
      </c>
      <c r="P962" s="153"/>
      <c r="Q962" s="153"/>
      <c r="R962" s="153"/>
      <c r="S962" s="143"/>
      <c r="T962" s="143"/>
      <c r="U962" s="143"/>
    </row>
    <row r="963" spans="1:21" ht="12.75" customHeight="1" x14ac:dyDescent="0.3">
      <c r="A963" s="141">
        <v>7</v>
      </c>
      <c r="B963" s="141">
        <v>21</v>
      </c>
      <c r="C963" s="146">
        <v>721</v>
      </c>
      <c r="D963" s="141" t="s">
        <v>6</v>
      </c>
      <c r="E963" s="141">
        <v>2021</v>
      </c>
      <c r="F963" s="151"/>
      <c r="G963" s="157">
        <f t="shared" si="41"/>
        <v>6863</v>
      </c>
      <c r="H963" s="143"/>
      <c r="I963" s="196">
        <v>6863</v>
      </c>
      <c r="J963" s="200"/>
      <c r="K963" s="200"/>
      <c r="L963" s="194">
        <v>660</v>
      </c>
      <c r="M963" s="149"/>
      <c r="N963" s="149"/>
      <c r="O963" s="171">
        <f t="shared" ref="O963:O972" si="44">L963+N963</f>
        <v>660</v>
      </c>
      <c r="P963" s="153"/>
      <c r="Q963" s="153"/>
      <c r="R963" s="153"/>
      <c r="S963" s="143"/>
      <c r="T963" s="143"/>
      <c r="U963" s="143"/>
    </row>
    <row r="964" spans="1:21" ht="12.75" customHeight="1" x14ac:dyDescent="0.3">
      <c r="A964" s="141">
        <v>7</v>
      </c>
      <c r="B964" s="141">
        <v>22</v>
      </c>
      <c r="C964" s="146">
        <v>722</v>
      </c>
      <c r="D964" s="141" t="s">
        <v>6</v>
      </c>
      <c r="E964" s="141">
        <v>2021</v>
      </c>
      <c r="F964" s="151"/>
      <c r="G964" s="157">
        <f t="shared" si="41"/>
        <v>5172</v>
      </c>
      <c r="H964" s="143"/>
      <c r="I964" s="196">
        <v>5172</v>
      </c>
      <c r="J964" s="200"/>
      <c r="K964" s="200"/>
      <c r="L964" s="194">
        <v>342</v>
      </c>
      <c r="M964" s="149"/>
      <c r="N964" s="149"/>
      <c r="O964" s="171">
        <f t="shared" si="44"/>
        <v>342</v>
      </c>
      <c r="P964" s="153"/>
      <c r="Q964" s="153"/>
      <c r="R964" s="153"/>
      <c r="S964" s="143"/>
      <c r="T964" s="143"/>
      <c r="U964" s="143"/>
    </row>
    <row r="965" spans="1:21" ht="12.75" customHeight="1" x14ac:dyDescent="0.3">
      <c r="A965" s="141">
        <v>7</v>
      </c>
      <c r="B965" s="141">
        <v>23</v>
      </c>
      <c r="C965" s="146">
        <v>723</v>
      </c>
      <c r="D965" s="141" t="s">
        <v>6</v>
      </c>
      <c r="E965" s="141">
        <v>2021</v>
      </c>
      <c r="F965" s="151"/>
      <c r="G965" s="157">
        <f t="shared" si="41"/>
        <v>4892</v>
      </c>
      <c r="H965" s="143"/>
      <c r="I965" s="196">
        <v>4892</v>
      </c>
      <c r="J965" s="200"/>
      <c r="K965" s="200"/>
      <c r="L965" s="194">
        <v>185</v>
      </c>
      <c r="M965" s="149"/>
      <c r="N965" s="149"/>
      <c r="O965" s="171">
        <f t="shared" si="44"/>
        <v>185</v>
      </c>
      <c r="P965" s="153"/>
      <c r="Q965" s="153"/>
      <c r="R965" s="153"/>
      <c r="S965" s="143"/>
      <c r="T965" s="143"/>
      <c r="U965" s="143"/>
    </row>
    <row r="966" spans="1:21" ht="12.75" customHeight="1" x14ac:dyDescent="0.3">
      <c r="A966" s="141">
        <v>7</v>
      </c>
      <c r="B966" s="141">
        <v>24</v>
      </c>
      <c r="C966" s="146">
        <v>724</v>
      </c>
      <c r="D966" s="141" t="s">
        <v>6</v>
      </c>
      <c r="E966" s="141">
        <v>2021</v>
      </c>
      <c r="F966" s="151"/>
      <c r="G966" s="157">
        <f t="shared" si="41"/>
        <v>1403</v>
      </c>
      <c r="H966" s="143"/>
      <c r="I966" s="196">
        <v>1403</v>
      </c>
      <c r="J966" s="200"/>
      <c r="K966" s="200"/>
      <c r="L966" s="194">
        <v>47</v>
      </c>
      <c r="M966" s="149"/>
      <c r="N966" s="149"/>
      <c r="O966" s="171">
        <f t="shared" si="44"/>
        <v>47</v>
      </c>
      <c r="P966" s="153"/>
      <c r="Q966" s="153"/>
      <c r="R966" s="153"/>
      <c r="S966" s="143"/>
      <c r="T966" s="143"/>
      <c r="U966" s="143"/>
    </row>
    <row r="967" spans="1:21" ht="12.75" customHeight="1" x14ac:dyDescent="0.3">
      <c r="A967" s="141">
        <v>7</v>
      </c>
      <c r="B967" s="141">
        <v>25</v>
      </c>
      <c r="C967" s="146">
        <v>725</v>
      </c>
      <c r="D967" s="141" t="s">
        <v>6</v>
      </c>
      <c r="E967" s="141">
        <v>2021</v>
      </c>
      <c r="F967" s="151"/>
      <c r="G967" s="157">
        <f t="shared" si="41"/>
        <v>1300</v>
      </c>
      <c r="H967" s="143"/>
      <c r="I967" s="196">
        <v>1300</v>
      </c>
      <c r="J967" s="200"/>
      <c r="K967" s="200"/>
      <c r="L967" s="194">
        <v>39</v>
      </c>
      <c r="M967" s="149"/>
      <c r="N967" s="149"/>
      <c r="O967" s="171">
        <f t="shared" si="44"/>
        <v>39</v>
      </c>
      <c r="P967" s="153"/>
      <c r="Q967" s="153"/>
      <c r="R967" s="153"/>
      <c r="S967" s="143"/>
      <c r="T967" s="143"/>
      <c r="U967" s="143"/>
    </row>
    <row r="968" spans="1:21" ht="12.75" customHeight="1" x14ac:dyDescent="0.3">
      <c r="A968" s="141">
        <v>7</v>
      </c>
      <c r="B968" s="141">
        <v>26</v>
      </c>
      <c r="C968" s="146">
        <v>726</v>
      </c>
      <c r="D968" s="141" t="s">
        <v>6</v>
      </c>
      <c r="E968" s="141">
        <v>2021</v>
      </c>
      <c r="F968" s="151"/>
      <c r="G968" s="157">
        <f t="shared" si="41"/>
        <v>1460</v>
      </c>
      <c r="H968" s="143"/>
      <c r="I968" s="196">
        <v>1460</v>
      </c>
      <c r="J968" s="200"/>
      <c r="K968" s="200"/>
      <c r="L968" s="194">
        <v>38</v>
      </c>
      <c r="M968" s="149"/>
      <c r="N968" s="149"/>
      <c r="O968" s="171">
        <f t="shared" si="44"/>
        <v>38</v>
      </c>
      <c r="P968" s="153"/>
      <c r="Q968" s="153"/>
      <c r="R968" s="153"/>
      <c r="S968" s="143"/>
      <c r="T968" s="143"/>
      <c r="U968" s="143"/>
    </row>
    <row r="969" spans="1:21" ht="12.75" customHeight="1" x14ac:dyDescent="0.3">
      <c r="A969" s="141">
        <v>7</v>
      </c>
      <c r="B969" s="141">
        <v>27</v>
      </c>
      <c r="C969" s="146">
        <v>727</v>
      </c>
      <c r="D969" s="141" t="s">
        <v>6</v>
      </c>
      <c r="E969" s="141">
        <v>2021</v>
      </c>
      <c r="F969" s="151"/>
      <c r="G969" s="157">
        <f t="shared" si="41"/>
        <v>1310</v>
      </c>
      <c r="H969" s="143"/>
      <c r="I969" s="196">
        <v>1310</v>
      </c>
      <c r="J969" s="200"/>
      <c r="K969" s="200"/>
      <c r="L969" s="194">
        <v>64</v>
      </c>
      <c r="M969" s="149"/>
      <c r="N969" s="149"/>
      <c r="O969" s="171">
        <f t="shared" si="44"/>
        <v>64</v>
      </c>
      <c r="P969" s="153"/>
      <c r="Q969" s="153"/>
      <c r="R969" s="153"/>
      <c r="S969" s="143"/>
      <c r="T969" s="143"/>
      <c r="U969" s="143"/>
    </row>
    <row r="970" spans="1:21" ht="12.75" customHeight="1" x14ac:dyDescent="0.3">
      <c r="A970" s="141">
        <v>7</v>
      </c>
      <c r="B970" s="141">
        <v>28</v>
      </c>
      <c r="C970" s="146">
        <v>728</v>
      </c>
      <c r="D970" s="141" t="s">
        <v>6</v>
      </c>
      <c r="E970" s="141">
        <v>2021</v>
      </c>
      <c r="F970" s="151"/>
      <c r="G970" s="157">
        <f t="shared" si="41"/>
        <v>917</v>
      </c>
      <c r="H970" s="143"/>
      <c r="I970" s="194">
        <v>917</v>
      </c>
      <c r="J970" s="200"/>
      <c r="K970" s="200"/>
      <c r="L970" s="194">
        <v>67</v>
      </c>
      <c r="M970" s="149"/>
      <c r="N970" s="149"/>
      <c r="O970" s="171">
        <f t="shared" si="44"/>
        <v>67</v>
      </c>
      <c r="P970" s="153"/>
      <c r="Q970" s="153"/>
      <c r="R970" s="153"/>
      <c r="S970" s="143"/>
      <c r="T970" s="143"/>
      <c r="U970" s="143"/>
    </row>
    <row r="971" spans="1:21" ht="12.75" customHeight="1" x14ac:dyDescent="0.3">
      <c r="A971" s="141">
        <v>7</v>
      </c>
      <c r="B971" s="141">
        <v>29</v>
      </c>
      <c r="C971" s="146">
        <v>729</v>
      </c>
      <c r="D971" s="141" t="s">
        <v>6</v>
      </c>
      <c r="E971" s="141">
        <v>2021</v>
      </c>
      <c r="F971" s="151"/>
      <c r="G971" s="157">
        <f t="shared" si="41"/>
        <v>630</v>
      </c>
      <c r="H971" s="143"/>
      <c r="I971" s="194">
        <v>630</v>
      </c>
      <c r="J971" s="200"/>
      <c r="K971" s="200"/>
      <c r="L971" s="194">
        <v>63</v>
      </c>
      <c r="M971" s="149"/>
      <c r="N971" s="149"/>
      <c r="O971" s="171">
        <f t="shared" si="44"/>
        <v>63</v>
      </c>
      <c r="P971" s="153"/>
      <c r="Q971" s="153"/>
      <c r="R971" s="153"/>
      <c r="S971" s="143"/>
      <c r="T971" s="143"/>
      <c r="U971" s="143"/>
    </row>
    <row r="972" spans="1:21" ht="12.75" customHeight="1" x14ac:dyDescent="0.3">
      <c r="A972" s="141">
        <v>7</v>
      </c>
      <c r="B972" s="141">
        <v>30</v>
      </c>
      <c r="C972" s="146">
        <v>730</v>
      </c>
      <c r="D972" s="141" t="s">
        <v>6</v>
      </c>
      <c r="E972" s="141">
        <v>2021</v>
      </c>
      <c r="F972" s="151"/>
      <c r="G972" s="157">
        <f t="shared" si="41"/>
        <v>469</v>
      </c>
      <c r="H972" s="143"/>
      <c r="I972" s="194">
        <v>469</v>
      </c>
      <c r="J972" s="200"/>
      <c r="K972" s="200"/>
      <c r="L972" s="194">
        <v>60</v>
      </c>
      <c r="M972" s="149"/>
      <c r="N972" s="149"/>
      <c r="O972" s="171">
        <f t="shared" si="44"/>
        <v>60</v>
      </c>
      <c r="P972" s="153"/>
      <c r="Q972" s="153"/>
      <c r="R972" s="153"/>
      <c r="S972" s="143"/>
      <c r="T972" s="143"/>
      <c r="U972" s="143"/>
    </row>
    <row r="973" spans="1:21" ht="12.75" customHeight="1" x14ac:dyDescent="0.3">
      <c r="A973" s="141">
        <v>7</v>
      </c>
      <c r="B973" s="141">
        <v>31</v>
      </c>
      <c r="C973" s="146">
        <v>731</v>
      </c>
      <c r="D973" s="141" t="s">
        <v>6</v>
      </c>
      <c r="E973" s="141">
        <v>2021</v>
      </c>
      <c r="F973" s="151"/>
      <c r="G973" s="157">
        <f t="shared" ref="G973:G1036" si="45">I973+K973</f>
        <v>465</v>
      </c>
      <c r="H973" s="143"/>
      <c r="I973" s="194">
        <v>465</v>
      </c>
      <c r="J973" s="200"/>
      <c r="K973" s="200"/>
      <c r="L973" s="194">
        <v>59</v>
      </c>
      <c r="M973" s="149"/>
      <c r="N973" s="149"/>
      <c r="O973" s="171">
        <f t="shared" ref="O973:O1036" si="46">L973+N973</f>
        <v>59</v>
      </c>
      <c r="P973" s="153"/>
      <c r="Q973" s="153"/>
      <c r="R973" s="153"/>
      <c r="S973" s="143"/>
      <c r="T973" s="143"/>
      <c r="U973" s="143"/>
    </row>
    <row r="974" spans="1:21" ht="12.75" customHeight="1" x14ac:dyDescent="0.3">
      <c r="A974" s="141">
        <v>8</v>
      </c>
      <c r="B974" s="141">
        <v>1</v>
      </c>
      <c r="C974" s="146">
        <v>801</v>
      </c>
      <c r="D974" s="141" t="s">
        <v>6</v>
      </c>
      <c r="E974" s="141">
        <v>2021</v>
      </c>
      <c r="F974" s="151"/>
      <c r="G974" s="157">
        <f t="shared" si="45"/>
        <v>295</v>
      </c>
      <c r="H974" s="143"/>
      <c r="I974" s="194">
        <v>295</v>
      </c>
      <c r="J974" s="200"/>
      <c r="K974" s="200"/>
      <c r="L974" s="194">
        <v>37</v>
      </c>
      <c r="M974" s="149"/>
      <c r="N974" s="149"/>
      <c r="O974" s="171">
        <f t="shared" si="46"/>
        <v>37</v>
      </c>
      <c r="P974" s="153"/>
      <c r="Q974" s="153"/>
      <c r="R974" s="153"/>
      <c r="S974" s="143"/>
      <c r="T974" s="143"/>
      <c r="U974" s="143"/>
    </row>
    <row r="975" spans="1:21" ht="12.75" customHeight="1" x14ac:dyDescent="0.3">
      <c r="A975" s="141">
        <v>8</v>
      </c>
      <c r="B975" s="141">
        <v>2</v>
      </c>
      <c r="C975" s="146">
        <v>802</v>
      </c>
      <c r="D975" s="141" t="s">
        <v>6</v>
      </c>
      <c r="E975" s="141">
        <v>2021</v>
      </c>
      <c r="F975" s="151"/>
      <c r="G975" s="157">
        <f t="shared" si="45"/>
        <v>123</v>
      </c>
      <c r="H975" s="143"/>
      <c r="I975" s="194">
        <v>123</v>
      </c>
      <c r="J975" s="200"/>
      <c r="K975" s="200"/>
      <c r="L975" s="194">
        <v>15</v>
      </c>
      <c r="M975" s="149"/>
      <c r="N975" s="149"/>
      <c r="O975" s="152">
        <f t="shared" si="46"/>
        <v>15</v>
      </c>
      <c r="P975" s="153"/>
      <c r="Q975" s="153"/>
      <c r="R975" s="153"/>
      <c r="S975" s="143"/>
      <c r="T975" s="143"/>
      <c r="U975" s="143"/>
    </row>
    <row r="976" spans="1:21" ht="12.75" customHeight="1" x14ac:dyDescent="0.3">
      <c r="A976" s="141">
        <v>8</v>
      </c>
      <c r="B976" s="141">
        <v>3</v>
      </c>
      <c r="C976" s="146">
        <v>803</v>
      </c>
      <c r="D976" s="141" t="s">
        <v>6</v>
      </c>
      <c r="E976" s="141">
        <v>2021</v>
      </c>
      <c r="F976" s="151"/>
      <c r="G976" s="157">
        <f t="shared" si="45"/>
        <v>183</v>
      </c>
      <c r="H976" s="143"/>
      <c r="I976" s="194">
        <v>183</v>
      </c>
      <c r="J976" s="200"/>
      <c r="K976" s="200"/>
      <c r="L976" s="194">
        <v>22</v>
      </c>
      <c r="M976" s="149"/>
      <c r="N976" s="149"/>
      <c r="O976" s="152">
        <f t="shared" si="46"/>
        <v>22</v>
      </c>
      <c r="P976" s="153"/>
      <c r="Q976" s="153"/>
      <c r="R976" s="153"/>
      <c r="S976" s="143"/>
      <c r="T976" s="143"/>
      <c r="U976" s="143"/>
    </row>
    <row r="977" spans="1:21" ht="12.75" customHeight="1" x14ac:dyDescent="0.3">
      <c r="A977" s="141">
        <v>8</v>
      </c>
      <c r="B977" s="141">
        <v>4</v>
      </c>
      <c r="C977" s="146">
        <v>804</v>
      </c>
      <c r="D977" s="141" t="s">
        <v>6</v>
      </c>
      <c r="E977" s="141">
        <v>2021</v>
      </c>
      <c r="F977" s="151"/>
      <c r="G977" s="157">
        <f t="shared" si="45"/>
        <v>344</v>
      </c>
      <c r="H977" s="143"/>
      <c r="I977" s="194">
        <v>344</v>
      </c>
      <c r="J977" s="200"/>
      <c r="K977" s="200"/>
      <c r="L977" s="194">
        <v>40</v>
      </c>
      <c r="M977" s="149"/>
      <c r="N977" s="149"/>
      <c r="O977" s="152">
        <f t="shared" si="46"/>
        <v>40</v>
      </c>
      <c r="P977" s="153"/>
      <c r="Q977" s="153"/>
      <c r="R977" s="153"/>
      <c r="S977" s="143"/>
      <c r="T977" s="143"/>
      <c r="U977" s="143"/>
    </row>
    <row r="978" spans="1:21" ht="12.75" customHeight="1" x14ac:dyDescent="0.3">
      <c r="A978" s="141">
        <v>8</v>
      </c>
      <c r="B978" s="141">
        <v>5</v>
      </c>
      <c r="C978" s="146">
        <v>805</v>
      </c>
      <c r="D978" s="141" t="s">
        <v>6</v>
      </c>
      <c r="E978" s="141">
        <v>2021</v>
      </c>
      <c r="F978" s="151"/>
      <c r="G978" s="157">
        <f t="shared" si="45"/>
        <v>108</v>
      </c>
      <c r="H978" s="143"/>
      <c r="I978" s="194">
        <v>108</v>
      </c>
      <c r="J978" s="200"/>
      <c r="K978" s="200"/>
      <c r="L978" s="194">
        <v>12</v>
      </c>
      <c r="M978" s="149"/>
      <c r="N978" s="149"/>
      <c r="O978" s="152">
        <f t="shared" si="46"/>
        <v>12</v>
      </c>
      <c r="P978" s="153"/>
      <c r="Q978" s="153"/>
      <c r="R978" s="153"/>
      <c r="S978" s="143"/>
      <c r="T978" s="143"/>
      <c r="U978" s="143"/>
    </row>
    <row r="979" spans="1:21" ht="12.75" customHeight="1" x14ac:dyDescent="0.3">
      <c r="A979" s="141">
        <v>8</v>
      </c>
      <c r="B979" s="141">
        <v>6</v>
      </c>
      <c r="C979" s="146">
        <v>806</v>
      </c>
      <c r="D979" s="141" t="s">
        <v>6</v>
      </c>
      <c r="E979" s="141">
        <v>2021</v>
      </c>
      <c r="F979" s="151"/>
      <c r="G979" s="157">
        <f t="shared" si="45"/>
        <v>239</v>
      </c>
      <c r="H979" s="143"/>
      <c r="I979" s="194">
        <v>239</v>
      </c>
      <c r="J979" s="200"/>
      <c r="K979" s="200"/>
      <c r="L979" s="194">
        <v>27</v>
      </c>
      <c r="M979" s="149"/>
      <c r="N979" s="149"/>
      <c r="O979" s="152">
        <f t="shared" si="46"/>
        <v>27</v>
      </c>
      <c r="P979" s="153"/>
      <c r="Q979" s="153"/>
      <c r="R979" s="153"/>
      <c r="S979" s="143"/>
      <c r="T979" s="143"/>
      <c r="U979" s="143"/>
    </row>
    <row r="980" spans="1:21" ht="12.75" customHeight="1" x14ac:dyDescent="0.3">
      <c r="A980" s="141">
        <v>8</v>
      </c>
      <c r="B980" s="141">
        <v>7</v>
      </c>
      <c r="C980" s="146">
        <v>807</v>
      </c>
      <c r="D980" s="141" t="s">
        <v>6</v>
      </c>
      <c r="E980" s="141">
        <v>2021</v>
      </c>
      <c r="F980" s="151"/>
      <c r="G980" s="157">
        <f t="shared" si="45"/>
        <v>412</v>
      </c>
      <c r="H980" s="143"/>
      <c r="I980" s="194">
        <v>412</v>
      </c>
      <c r="J980" s="200"/>
      <c r="K980" s="200"/>
      <c r="L980" s="194">
        <v>45</v>
      </c>
      <c r="M980" s="149"/>
      <c r="N980" s="149"/>
      <c r="O980" s="152">
        <f t="shared" si="46"/>
        <v>45</v>
      </c>
      <c r="P980" s="153"/>
      <c r="Q980" s="153"/>
      <c r="R980" s="153"/>
      <c r="S980" s="143"/>
      <c r="T980" s="143"/>
      <c r="U980" s="143"/>
    </row>
    <row r="981" spans="1:21" ht="12.75" customHeight="1" x14ac:dyDescent="0.3">
      <c r="A981" s="141">
        <v>8</v>
      </c>
      <c r="B981" s="141">
        <v>8</v>
      </c>
      <c r="C981" s="146">
        <v>808</v>
      </c>
      <c r="D981" s="141" t="s">
        <v>6</v>
      </c>
      <c r="E981" s="141">
        <v>2021</v>
      </c>
      <c r="F981" s="151"/>
      <c r="G981" s="157">
        <f t="shared" si="45"/>
        <v>652</v>
      </c>
      <c r="H981" s="143"/>
      <c r="I981" s="194">
        <v>652</v>
      </c>
      <c r="J981" s="200"/>
      <c r="K981" s="200"/>
      <c r="L981" s="194">
        <v>69</v>
      </c>
      <c r="M981" s="149"/>
      <c r="N981" s="149"/>
      <c r="O981" s="152">
        <f t="shared" si="46"/>
        <v>69</v>
      </c>
      <c r="P981" s="153"/>
      <c r="Q981" s="153"/>
      <c r="R981" s="153"/>
      <c r="S981" s="143"/>
      <c r="T981" s="143"/>
      <c r="U981" s="143"/>
    </row>
    <row r="982" spans="1:21" ht="12.75" customHeight="1" x14ac:dyDescent="0.3">
      <c r="A982" s="141">
        <v>8</v>
      </c>
      <c r="B982" s="141">
        <v>9</v>
      </c>
      <c r="C982" s="146">
        <v>809</v>
      </c>
      <c r="D982" s="141" t="s">
        <v>6</v>
      </c>
      <c r="E982" s="141">
        <v>2021</v>
      </c>
      <c r="F982" s="151"/>
      <c r="G982" s="157">
        <f t="shared" si="45"/>
        <v>1319</v>
      </c>
      <c r="H982" s="143"/>
      <c r="I982" s="196">
        <v>1319</v>
      </c>
      <c r="J982" s="200"/>
      <c r="K982" s="200"/>
      <c r="L982" s="194">
        <v>90</v>
      </c>
      <c r="M982" s="149"/>
      <c r="N982" s="149"/>
      <c r="O982" s="152">
        <f t="shared" si="46"/>
        <v>90</v>
      </c>
      <c r="P982" s="153"/>
      <c r="Q982" s="153"/>
      <c r="R982" s="153"/>
      <c r="S982" s="143"/>
      <c r="T982" s="143"/>
      <c r="U982" s="143"/>
    </row>
    <row r="983" spans="1:21" ht="12.75" customHeight="1" x14ac:dyDescent="0.3">
      <c r="A983" s="141">
        <v>8</v>
      </c>
      <c r="B983" s="141">
        <v>10</v>
      </c>
      <c r="C983" s="146">
        <v>810</v>
      </c>
      <c r="D983" s="141" t="s">
        <v>6</v>
      </c>
      <c r="E983" s="141">
        <v>2021</v>
      </c>
      <c r="F983" s="151"/>
      <c r="G983" s="157">
        <f t="shared" si="45"/>
        <v>1732</v>
      </c>
      <c r="H983" s="143"/>
      <c r="I983" s="196">
        <v>1732</v>
      </c>
      <c r="J983" s="200"/>
      <c r="K983" s="200"/>
      <c r="L983" s="194">
        <v>57</v>
      </c>
      <c r="M983" s="149"/>
      <c r="N983" s="149"/>
      <c r="O983" s="152">
        <f t="shared" si="46"/>
        <v>57</v>
      </c>
      <c r="P983" s="153"/>
      <c r="Q983" s="153"/>
      <c r="R983" s="153"/>
      <c r="S983" s="143"/>
      <c r="T983" s="143"/>
      <c r="U983" s="143"/>
    </row>
    <row r="984" spans="1:21" ht="12.75" customHeight="1" x14ac:dyDescent="0.3">
      <c r="A984" s="141">
        <v>8</v>
      </c>
      <c r="B984" s="141">
        <v>11</v>
      </c>
      <c r="C984" s="146">
        <v>811</v>
      </c>
      <c r="D984" s="141" t="s">
        <v>6</v>
      </c>
      <c r="E984" s="141">
        <v>2021</v>
      </c>
      <c r="F984" s="151"/>
      <c r="G984" s="157">
        <f t="shared" si="45"/>
        <v>2404</v>
      </c>
      <c r="H984" s="143"/>
      <c r="I984" s="196">
        <v>2404</v>
      </c>
      <c r="J984" s="200"/>
      <c r="K984" s="200"/>
      <c r="L984" s="194">
        <v>0</v>
      </c>
      <c r="M984" s="149"/>
      <c r="N984" s="149"/>
      <c r="O984" s="152">
        <f t="shared" si="46"/>
        <v>0</v>
      </c>
      <c r="P984" s="153"/>
      <c r="Q984" s="153"/>
      <c r="R984" s="153"/>
      <c r="S984" s="143"/>
      <c r="T984" s="143"/>
      <c r="U984" s="143"/>
    </row>
    <row r="985" spans="1:21" ht="12.75" customHeight="1" x14ac:dyDescent="0.3">
      <c r="A985" s="141">
        <v>8</v>
      </c>
      <c r="B985" s="141">
        <v>12</v>
      </c>
      <c r="C985" s="146">
        <v>812</v>
      </c>
      <c r="D985" s="141" t="s">
        <v>6</v>
      </c>
      <c r="E985" s="141">
        <v>2021</v>
      </c>
      <c r="F985" s="151"/>
      <c r="G985" s="157">
        <f t="shared" si="45"/>
        <v>1204</v>
      </c>
      <c r="H985" s="143"/>
      <c r="I985" s="196">
        <v>1204</v>
      </c>
      <c r="J985" s="200"/>
      <c r="K985" s="200"/>
      <c r="L985" s="194">
        <v>32</v>
      </c>
      <c r="M985" s="149"/>
      <c r="N985" s="149"/>
      <c r="O985" s="152">
        <f t="shared" si="46"/>
        <v>32</v>
      </c>
      <c r="P985" s="153"/>
      <c r="Q985" s="153"/>
      <c r="R985" s="153"/>
      <c r="S985" s="143"/>
      <c r="T985" s="143"/>
      <c r="U985" s="143"/>
    </row>
    <row r="986" spans="1:21" ht="12.75" customHeight="1" x14ac:dyDescent="0.3">
      <c r="A986" s="141">
        <v>8</v>
      </c>
      <c r="B986" s="141">
        <v>13</v>
      </c>
      <c r="C986" s="146">
        <v>813</v>
      </c>
      <c r="D986" s="141" t="s">
        <v>6</v>
      </c>
      <c r="E986" s="141">
        <v>2021</v>
      </c>
      <c r="F986" s="151"/>
      <c r="G986" s="157">
        <f t="shared" si="45"/>
        <v>406</v>
      </c>
      <c r="H986" s="143"/>
      <c r="I986" s="194">
        <v>406</v>
      </c>
      <c r="J986" s="200"/>
      <c r="K986" s="200"/>
      <c r="L986" s="194">
        <v>22</v>
      </c>
      <c r="M986" s="149"/>
      <c r="N986" s="149"/>
      <c r="O986" s="152">
        <f t="shared" si="46"/>
        <v>22</v>
      </c>
      <c r="P986" s="153"/>
      <c r="Q986" s="153"/>
      <c r="R986" s="153"/>
      <c r="S986" s="143"/>
      <c r="T986" s="143"/>
      <c r="U986" s="143"/>
    </row>
    <row r="987" spans="1:21" ht="12.75" customHeight="1" x14ac:dyDescent="0.3">
      <c r="A987" s="141">
        <v>8</v>
      </c>
      <c r="B987" s="141">
        <v>14</v>
      </c>
      <c r="C987" s="146">
        <v>814</v>
      </c>
      <c r="D987" s="141" t="s">
        <v>6</v>
      </c>
      <c r="E987" s="141">
        <v>2021</v>
      </c>
      <c r="F987" s="151"/>
      <c r="G987" s="157">
        <f t="shared" si="45"/>
        <v>257</v>
      </c>
      <c r="H987" s="143"/>
      <c r="I987" s="194">
        <v>257</v>
      </c>
      <c r="J987" s="200"/>
      <c r="K987" s="200"/>
      <c r="L987" s="194">
        <v>21</v>
      </c>
      <c r="M987" s="149"/>
      <c r="N987" s="149"/>
      <c r="O987" s="152">
        <f t="shared" si="46"/>
        <v>21</v>
      </c>
      <c r="P987" s="153"/>
      <c r="Q987" s="153"/>
      <c r="R987" s="153"/>
      <c r="S987" s="143"/>
      <c r="T987" s="143"/>
      <c r="U987" s="143"/>
    </row>
    <row r="988" spans="1:21" ht="12.75" customHeight="1" x14ac:dyDescent="0.3">
      <c r="A988" s="141">
        <v>8</v>
      </c>
      <c r="B988" s="141">
        <v>15</v>
      </c>
      <c r="C988" s="146">
        <v>815</v>
      </c>
      <c r="D988" s="141" t="s">
        <v>6</v>
      </c>
      <c r="E988" s="141">
        <v>2021</v>
      </c>
      <c r="F988" s="151"/>
      <c r="G988" s="157">
        <f t="shared" si="45"/>
        <v>827</v>
      </c>
      <c r="H988" s="143"/>
      <c r="I988" s="194">
        <v>827</v>
      </c>
      <c r="J988" s="200"/>
      <c r="K988" s="200"/>
      <c r="L988" s="194">
        <v>89</v>
      </c>
      <c r="M988" s="149"/>
      <c r="N988" s="149"/>
      <c r="O988" s="152">
        <f t="shared" si="46"/>
        <v>89</v>
      </c>
      <c r="P988" s="153"/>
      <c r="Q988" s="153"/>
      <c r="R988" s="153"/>
      <c r="S988" s="143"/>
      <c r="T988" s="143"/>
      <c r="U988" s="143"/>
    </row>
    <row r="989" spans="1:21" ht="12.75" customHeight="1" x14ac:dyDescent="0.3">
      <c r="A989" s="141">
        <v>8</v>
      </c>
      <c r="B989" s="141">
        <v>16</v>
      </c>
      <c r="C989" s="146">
        <v>816</v>
      </c>
      <c r="D989" s="141" t="s">
        <v>6</v>
      </c>
      <c r="E989" s="141">
        <v>2021</v>
      </c>
      <c r="F989" s="151"/>
      <c r="G989" s="157">
        <f t="shared" si="45"/>
        <v>3761</v>
      </c>
      <c r="H989" s="143"/>
      <c r="I989" s="196">
        <v>3761</v>
      </c>
      <c r="J989" s="200"/>
      <c r="K989" s="200"/>
      <c r="L989" s="194">
        <v>513</v>
      </c>
      <c r="M989" s="149"/>
      <c r="N989" s="149"/>
      <c r="O989" s="152">
        <f t="shared" si="46"/>
        <v>513</v>
      </c>
      <c r="P989" s="153"/>
      <c r="Q989" s="153"/>
      <c r="R989" s="153"/>
      <c r="S989" s="143"/>
      <c r="T989" s="143"/>
      <c r="U989" s="143"/>
    </row>
    <row r="990" spans="1:21" ht="12.75" customHeight="1" x14ac:dyDescent="0.3">
      <c r="A990" s="141">
        <v>8</v>
      </c>
      <c r="B990" s="141">
        <v>17</v>
      </c>
      <c r="C990" s="146">
        <v>817</v>
      </c>
      <c r="D990" s="141" t="s">
        <v>6</v>
      </c>
      <c r="E990" s="141">
        <v>2021</v>
      </c>
      <c r="F990" s="151"/>
      <c r="G990" s="157">
        <f t="shared" si="45"/>
        <v>3984</v>
      </c>
      <c r="H990" s="143"/>
      <c r="I990" s="196">
        <v>3984</v>
      </c>
      <c r="J990" s="200"/>
      <c r="K990" s="200"/>
      <c r="L990" s="194">
        <v>346</v>
      </c>
      <c r="M990" s="149"/>
      <c r="N990" s="149"/>
      <c r="O990" s="152">
        <f t="shared" si="46"/>
        <v>346</v>
      </c>
      <c r="P990" s="153"/>
      <c r="Q990" s="153"/>
      <c r="R990" s="153"/>
      <c r="S990" s="143"/>
      <c r="T990" s="143"/>
      <c r="U990" s="143"/>
    </row>
    <row r="991" spans="1:21" ht="12.75" customHeight="1" x14ac:dyDescent="0.3">
      <c r="A991" s="141">
        <v>8</v>
      </c>
      <c r="B991" s="141">
        <v>18</v>
      </c>
      <c r="C991" s="146">
        <v>818</v>
      </c>
      <c r="D991" s="141" t="s">
        <v>6</v>
      </c>
      <c r="E991" s="141">
        <v>2021</v>
      </c>
      <c r="F991" s="151"/>
      <c r="G991" s="157">
        <f t="shared" si="45"/>
        <v>2924</v>
      </c>
      <c r="H991" s="143"/>
      <c r="I991" s="196">
        <v>2924</v>
      </c>
      <c r="J991" s="200"/>
      <c r="K991" s="200"/>
      <c r="L991" s="194">
        <v>122</v>
      </c>
      <c r="M991" s="149"/>
      <c r="N991" s="149"/>
      <c r="O991" s="152">
        <f t="shared" si="46"/>
        <v>122</v>
      </c>
      <c r="P991" s="153"/>
      <c r="Q991" s="153"/>
      <c r="R991" s="153"/>
      <c r="S991" s="143"/>
      <c r="T991" s="143"/>
      <c r="U991" s="143"/>
    </row>
    <row r="992" spans="1:21" ht="12.75" customHeight="1" x14ac:dyDescent="0.3">
      <c r="A992" s="141">
        <v>8</v>
      </c>
      <c r="B992" s="141">
        <v>19</v>
      </c>
      <c r="C992" s="146">
        <v>819</v>
      </c>
      <c r="D992" s="141" t="s">
        <v>6</v>
      </c>
      <c r="E992" s="141">
        <v>2021</v>
      </c>
      <c r="F992" s="151"/>
      <c r="G992" s="157">
        <f t="shared" si="45"/>
        <v>2223</v>
      </c>
      <c r="H992" s="143"/>
      <c r="I992" s="196">
        <v>2223</v>
      </c>
      <c r="J992" s="149"/>
      <c r="K992" s="149"/>
      <c r="L992" s="194">
        <v>0</v>
      </c>
      <c r="M992" s="149"/>
      <c r="N992" s="149"/>
      <c r="O992" s="152">
        <f t="shared" si="46"/>
        <v>0</v>
      </c>
      <c r="P992" s="153"/>
      <c r="Q992" s="153"/>
      <c r="R992" s="153"/>
      <c r="S992" s="143"/>
      <c r="T992" s="143"/>
      <c r="U992" s="143"/>
    </row>
    <row r="993" spans="1:21" ht="12.75" customHeight="1" x14ac:dyDescent="0.3">
      <c r="A993" s="141">
        <v>8</v>
      </c>
      <c r="B993" s="141">
        <v>20</v>
      </c>
      <c r="C993" s="146">
        <v>820</v>
      </c>
      <c r="D993" s="141" t="s">
        <v>6</v>
      </c>
      <c r="E993" s="141">
        <v>2021</v>
      </c>
      <c r="F993" s="151"/>
      <c r="G993" s="157">
        <f t="shared" si="45"/>
        <v>1440</v>
      </c>
      <c r="H993" s="143"/>
      <c r="I993" s="196">
        <v>1440</v>
      </c>
      <c r="J993" s="149"/>
      <c r="K993" s="149"/>
      <c r="L993" s="194">
        <v>0</v>
      </c>
      <c r="M993" s="149"/>
      <c r="N993" s="149"/>
      <c r="O993" s="152">
        <f t="shared" si="46"/>
        <v>0</v>
      </c>
      <c r="P993" s="153"/>
      <c r="Q993" s="153"/>
      <c r="R993" s="153"/>
      <c r="S993" s="143"/>
      <c r="T993" s="143"/>
      <c r="U993" s="143"/>
    </row>
    <row r="994" spans="1:21" ht="12.75" customHeight="1" x14ac:dyDescent="0.3">
      <c r="A994" s="141">
        <v>8</v>
      </c>
      <c r="B994" s="141">
        <v>21</v>
      </c>
      <c r="C994" s="146">
        <v>821</v>
      </c>
      <c r="D994" s="141" t="s">
        <v>6</v>
      </c>
      <c r="E994" s="141">
        <v>2021</v>
      </c>
      <c r="F994" s="151"/>
      <c r="G994" s="157">
        <f t="shared" si="45"/>
        <v>621</v>
      </c>
      <c r="H994" s="143"/>
      <c r="I994" s="194">
        <v>621</v>
      </c>
      <c r="J994" s="149"/>
      <c r="K994" s="149"/>
      <c r="L994" s="194">
        <v>0</v>
      </c>
      <c r="M994" s="149"/>
      <c r="N994" s="149"/>
      <c r="O994" s="152">
        <f t="shared" si="46"/>
        <v>0</v>
      </c>
      <c r="P994" s="153"/>
      <c r="Q994" s="153"/>
      <c r="R994" s="153"/>
      <c r="S994" s="143"/>
      <c r="T994" s="143"/>
      <c r="U994" s="143"/>
    </row>
    <row r="995" spans="1:21" ht="12.75" customHeight="1" x14ac:dyDescent="0.3">
      <c r="A995" s="141">
        <v>8</v>
      </c>
      <c r="B995" s="141">
        <v>22</v>
      </c>
      <c r="C995" s="146">
        <v>822</v>
      </c>
      <c r="D995" s="141" t="s">
        <v>6</v>
      </c>
      <c r="E995" s="141">
        <v>2021</v>
      </c>
      <c r="F995" s="151"/>
      <c r="G995" s="157">
        <f t="shared" si="45"/>
        <v>897</v>
      </c>
      <c r="H995" s="143"/>
      <c r="I995" s="194">
        <v>897</v>
      </c>
      <c r="J995" s="149"/>
      <c r="K995" s="149"/>
      <c r="L995" s="194">
        <v>0</v>
      </c>
      <c r="M995" s="149"/>
      <c r="N995" s="149"/>
      <c r="O995" s="152">
        <f t="shared" si="46"/>
        <v>0</v>
      </c>
      <c r="P995" s="153"/>
      <c r="Q995" s="153"/>
      <c r="R995" s="153"/>
      <c r="S995" s="143"/>
      <c r="T995" s="143"/>
      <c r="U995" s="143"/>
    </row>
    <row r="996" spans="1:21" ht="12.75" customHeight="1" x14ac:dyDescent="0.3">
      <c r="A996" s="141">
        <v>8</v>
      </c>
      <c r="B996" s="141">
        <v>23</v>
      </c>
      <c r="C996" s="146">
        <v>823</v>
      </c>
      <c r="D996" s="141" t="s">
        <v>6</v>
      </c>
      <c r="E996" s="141">
        <v>2021</v>
      </c>
      <c r="F996" s="151"/>
      <c r="G996" s="157">
        <f t="shared" si="45"/>
        <v>1098</v>
      </c>
      <c r="H996" s="143"/>
      <c r="I996" s="196">
        <v>1098</v>
      </c>
      <c r="J996" s="149"/>
      <c r="K996" s="149"/>
      <c r="L996" s="194">
        <v>0</v>
      </c>
      <c r="M996" s="149"/>
      <c r="N996" s="149"/>
      <c r="O996" s="152">
        <f t="shared" si="46"/>
        <v>0</v>
      </c>
      <c r="P996" s="153"/>
      <c r="Q996" s="153"/>
      <c r="R996" s="153"/>
      <c r="S996" s="143"/>
      <c r="T996" s="143"/>
      <c r="U996" s="143"/>
    </row>
    <row r="997" spans="1:21" ht="12.75" customHeight="1" x14ac:dyDescent="0.3">
      <c r="A997" s="141">
        <v>8</v>
      </c>
      <c r="B997" s="141">
        <v>24</v>
      </c>
      <c r="C997" s="146">
        <v>824</v>
      </c>
      <c r="D997" s="141" t="s">
        <v>6</v>
      </c>
      <c r="E997" s="141">
        <v>2021</v>
      </c>
      <c r="F997" s="151"/>
      <c r="G997" s="157">
        <f t="shared" si="45"/>
        <v>1091</v>
      </c>
      <c r="H997" s="143"/>
      <c r="I997" s="196">
        <v>1091</v>
      </c>
      <c r="J997" s="149"/>
      <c r="K997" s="149"/>
      <c r="L997" s="194">
        <v>0</v>
      </c>
      <c r="M997" s="149"/>
      <c r="N997" s="149"/>
      <c r="O997" s="152">
        <f t="shared" si="46"/>
        <v>0</v>
      </c>
      <c r="P997" s="153"/>
      <c r="Q997" s="153"/>
      <c r="R997" s="153"/>
      <c r="S997" s="143"/>
      <c r="T997" s="143"/>
      <c r="U997" s="143"/>
    </row>
    <row r="998" spans="1:21" ht="12.75" customHeight="1" x14ac:dyDescent="0.3">
      <c r="A998" s="141">
        <v>8</v>
      </c>
      <c r="B998" s="141">
        <v>25</v>
      </c>
      <c r="C998" s="146">
        <v>825</v>
      </c>
      <c r="D998" s="141" t="s">
        <v>6</v>
      </c>
      <c r="E998" s="141">
        <v>2021</v>
      </c>
      <c r="F998" s="151"/>
      <c r="G998" s="157">
        <f t="shared" si="45"/>
        <v>1580</v>
      </c>
      <c r="H998" s="143"/>
      <c r="I998" s="196">
        <v>1580</v>
      </c>
      <c r="J998" s="149"/>
      <c r="K998" s="149"/>
      <c r="L998" s="194">
        <v>0</v>
      </c>
      <c r="M998" s="149"/>
      <c r="N998" s="149"/>
      <c r="O998" s="152">
        <f t="shared" si="46"/>
        <v>0</v>
      </c>
      <c r="P998" s="153"/>
      <c r="Q998" s="153"/>
      <c r="R998" s="153"/>
      <c r="S998" s="143"/>
      <c r="T998" s="143"/>
      <c r="U998" s="143"/>
    </row>
    <row r="999" spans="1:21" ht="12.75" customHeight="1" x14ac:dyDescent="0.3">
      <c r="A999" s="141">
        <v>8</v>
      </c>
      <c r="B999" s="141">
        <v>26</v>
      </c>
      <c r="C999" s="146">
        <v>826</v>
      </c>
      <c r="D999" s="141" t="s">
        <v>6</v>
      </c>
      <c r="E999" s="141">
        <v>2021</v>
      </c>
      <c r="F999" s="151"/>
      <c r="G999" s="157">
        <f t="shared" si="45"/>
        <v>1286</v>
      </c>
      <c r="H999" s="143"/>
      <c r="I999" s="196">
        <v>1286</v>
      </c>
      <c r="J999" s="200"/>
      <c r="K999" s="200"/>
      <c r="L999" s="194">
        <v>0</v>
      </c>
      <c r="M999" s="149"/>
      <c r="N999" s="149"/>
      <c r="O999" s="152">
        <f t="shared" si="46"/>
        <v>0</v>
      </c>
      <c r="P999" s="153"/>
      <c r="Q999" s="153"/>
      <c r="R999" s="153"/>
      <c r="S999" s="143"/>
      <c r="T999" s="143"/>
      <c r="U999" s="143"/>
    </row>
    <row r="1000" spans="1:21" ht="12.75" customHeight="1" x14ac:dyDescent="0.3">
      <c r="A1000" s="141">
        <v>8</v>
      </c>
      <c r="B1000" s="141">
        <v>27</v>
      </c>
      <c r="C1000" s="146">
        <v>827</v>
      </c>
      <c r="D1000" s="141" t="s">
        <v>6</v>
      </c>
      <c r="E1000" s="141">
        <v>2021</v>
      </c>
      <c r="F1000" s="151"/>
      <c r="G1000" s="157">
        <f t="shared" si="45"/>
        <v>1170</v>
      </c>
      <c r="H1000" s="143"/>
      <c r="I1000" s="196">
        <v>1170</v>
      </c>
      <c r="J1000" s="200"/>
      <c r="K1000" s="200"/>
      <c r="L1000" s="194">
        <v>0</v>
      </c>
      <c r="M1000" s="149"/>
      <c r="N1000" s="149"/>
      <c r="O1000" s="152">
        <f t="shared" si="46"/>
        <v>0</v>
      </c>
      <c r="P1000" s="153"/>
      <c r="Q1000" s="153"/>
      <c r="R1000" s="153"/>
      <c r="S1000" s="143"/>
      <c r="T1000" s="143"/>
      <c r="U1000" s="143"/>
    </row>
    <row r="1001" spans="1:21" ht="12.75" customHeight="1" x14ac:dyDescent="0.3">
      <c r="A1001" s="141">
        <v>8</v>
      </c>
      <c r="B1001" s="141">
        <v>28</v>
      </c>
      <c r="C1001" s="146">
        <v>828</v>
      </c>
      <c r="D1001" s="141" t="s">
        <v>6</v>
      </c>
      <c r="E1001" s="141">
        <v>2021</v>
      </c>
      <c r="F1001" s="151"/>
      <c r="G1001" s="157">
        <f t="shared" si="45"/>
        <v>945</v>
      </c>
      <c r="H1001" s="143"/>
      <c r="I1001" s="194">
        <v>945</v>
      </c>
      <c r="J1001" s="200"/>
      <c r="K1001" s="200"/>
      <c r="L1001" s="194">
        <v>0</v>
      </c>
      <c r="M1001" s="149"/>
      <c r="N1001" s="149"/>
      <c r="O1001" s="152">
        <f t="shared" si="46"/>
        <v>0</v>
      </c>
      <c r="P1001" s="153"/>
      <c r="Q1001" s="153"/>
      <c r="R1001" s="153"/>
      <c r="S1001" s="143"/>
      <c r="T1001" s="143"/>
      <c r="U1001" s="143"/>
    </row>
    <row r="1002" spans="1:21" ht="12.75" customHeight="1" x14ac:dyDescent="0.3">
      <c r="A1002" s="141">
        <v>8</v>
      </c>
      <c r="B1002" s="141">
        <v>29</v>
      </c>
      <c r="C1002" s="146">
        <v>829</v>
      </c>
      <c r="D1002" s="141" t="s">
        <v>6</v>
      </c>
      <c r="E1002" s="141">
        <v>2021</v>
      </c>
      <c r="F1002" s="151"/>
      <c r="G1002" s="157">
        <f t="shared" si="45"/>
        <v>2664</v>
      </c>
      <c r="H1002" s="143"/>
      <c r="I1002" s="196">
        <v>2664</v>
      </c>
      <c r="J1002" s="200"/>
      <c r="K1002" s="200"/>
      <c r="L1002" s="194">
        <v>0</v>
      </c>
      <c r="M1002" s="149"/>
      <c r="N1002" s="149"/>
      <c r="O1002" s="152">
        <f t="shared" si="46"/>
        <v>0</v>
      </c>
      <c r="P1002" s="153"/>
      <c r="Q1002" s="153"/>
      <c r="R1002" s="153"/>
      <c r="S1002" s="143"/>
      <c r="T1002" s="143"/>
      <c r="U1002" s="143"/>
    </row>
    <row r="1003" spans="1:21" ht="12.75" customHeight="1" x14ac:dyDescent="0.3">
      <c r="A1003" s="141">
        <v>8</v>
      </c>
      <c r="B1003" s="141">
        <v>30</v>
      </c>
      <c r="C1003" s="146">
        <v>830</v>
      </c>
      <c r="D1003" s="141" t="s">
        <v>6</v>
      </c>
      <c r="E1003" s="141">
        <v>2021</v>
      </c>
      <c r="F1003" s="151"/>
      <c r="G1003" s="157">
        <f t="shared" si="45"/>
        <v>3003</v>
      </c>
      <c r="H1003" s="143"/>
      <c r="I1003" s="196">
        <v>3003</v>
      </c>
      <c r="J1003" s="200"/>
      <c r="K1003" s="200"/>
      <c r="L1003" s="194">
        <v>0</v>
      </c>
      <c r="M1003" s="149"/>
      <c r="N1003" s="149"/>
      <c r="O1003" s="152">
        <f t="shared" si="46"/>
        <v>0</v>
      </c>
      <c r="P1003" s="153"/>
      <c r="Q1003" s="153"/>
      <c r="R1003" s="153"/>
      <c r="S1003" s="143"/>
      <c r="T1003" s="143"/>
      <c r="U1003" s="143"/>
    </row>
    <row r="1004" spans="1:21" ht="12.75" customHeight="1" x14ac:dyDescent="0.3">
      <c r="A1004" s="141">
        <v>8</v>
      </c>
      <c r="B1004" s="141">
        <v>31</v>
      </c>
      <c r="C1004" s="146">
        <v>831</v>
      </c>
      <c r="D1004" s="141" t="s">
        <v>6</v>
      </c>
      <c r="E1004" s="141">
        <v>2021</v>
      </c>
      <c r="F1004" s="151"/>
      <c r="G1004" s="157">
        <f t="shared" si="45"/>
        <v>1512</v>
      </c>
      <c r="H1004" s="143"/>
      <c r="I1004" s="196">
        <v>1512</v>
      </c>
      <c r="J1004" s="200"/>
      <c r="K1004" s="200"/>
      <c r="L1004" s="194">
        <v>0</v>
      </c>
      <c r="M1004" s="149"/>
      <c r="N1004" s="149"/>
      <c r="O1004" s="152">
        <f t="shared" si="46"/>
        <v>0</v>
      </c>
      <c r="P1004" s="153"/>
      <c r="Q1004" s="153"/>
      <c r="R1004" s="153"/>
      <c r="S1004" s="143"/>
      <c r="T1004" s="143"/>
      <c r="U1004" s="143"/>
    </row>
    <row r="1005" spans="1:21" ht="12.75" customHeight="1" x14ac:dyDescent="0.3">
      <c r="A1005" s="141">
        <v>9</v>
      </c>
      <c r="B1005" s="141">
        <v>1</v>
      </c>
      <c r="C1005" s="146">
        <v>901</v>
      </c>
      <c r="D1005" s="141" t="s">
        <v>6</v>
      </c>
      <c r="E1005" s="141">
        <v>2021</v>
      </c>
      <c r="F1005" s="151"/>
      <c r="G1005" s="157">
        <f t="shared" si="45"/>
        <v>1578</v>
      </c>
      <c r="H1005" s="143"/>
      <c r="I1005" s="218">
        <v>1578</v>
      </c>
      <c r="J1005" s="200"/>
      <c r="K1005" s="200"/>
      <c r="L1005" s="218">
        <v>0</v>
      </c>
      <c r="M1005" s="149"/>
      <c r="N1005" s="149"/>
      <c r="O1005" s="152">
        <f t="shared" si="46"/>
        <v>0</v>
      </c>
      <c r="P1005" s="153"/>
      <c r="Q1005" s="153"/>
      <c r="R1005" s="153"/>
      <c r="S1005" s="143"/>
      <c r="T1005" s="143"/>
      <c r="U1005" s="143"/>
    </row>
    <row r="1006" spans="1:21" ht="12.75" customHeight="1" x14ac:dyDescent="0.3">
      <c r="A1006" s="141">
        <v>9</v>
      </c>
      <c r="B1006" s="141">
        <v>2</v>
      </c>
      <c r="C1006" s="146">
        <v>902</v>
      </c>
      <c r="D1006" s="141" t="s">
        <v>6</v>
      </c>
      <c r="E1006" s="141">
        <v>2021</v>
      </c>
      <c r="F1006" s="151"/>
      <c r="G1006" s="157">
        <f t="shared" si="45"/>
        <v>1464</v>
      </c>
      <c r="H1006" s="143"/>
      <c r="I1006" s="218">
        <v>1464</v>
      </c>
      <c r="J1006" s="200"/>
      <c r="K1006" s="200"/>
      <c r="L1006" s="218">
        <v>0</v>
      </c>
      <c r="M1006" s="149"/>
      <c r="N1006" s="149"/>
      <c r="O1006" s="152">
        <f t="shared" si="46"/>
        <v>0</v>
      </c>
      <c r="P1006" s="153"/>
      <c r="Q1006" s="153"/>
      <c r="R1006" s="153"/>
      <c r="S1006" s="143"/>
      <c r="T1006" s="143"/>
      <c r="U1006" s="143"/>
    </row>
    <row r="1007" spans="1:21" ht="12.75" customHeight="1" x14ac:dyDescent="0.3">
      <c r="A1007" s="141">
        <v>9</v>
      </c>
      <c r="B1007" s="141">
        <v>3</v>
      </c>
      <c r="C1007" s="146">
        <v>903</v>
      </c>
      <c r="D1007" s="141" t="s">
        <v>6</v>
      </c>
      <c r="E1007" s="141">
        <v>2021</v>
      </c>
      <c r="F1007" s="151"/>
      <c r="G1007" s="157">
        <f t="shared" si="45"/>
        <v>1652</v>
      </c>
      <c r="H1007" s="143"/>
      <c r="I1007" s="218">
        <v>1652</v>
      </c>
      <c r="J1007" s="200"/>
      <c r="K1007" s="200"/>
      <c r="L1007" s="218">
        <v>0</v>
      </c>
      <c r="M1007" s="149"/>
      <c r="N1007" s="149"/>
      <c r="O1007" s="152">
        <f t="shared" si="46"/>
        <v>0</v>
      </c>
      <c r="P1007" s="153"/>
      <c r="Q1007" s="153"/>
      <c r="R1007" s="153"/>
      <c r="S1007" s="143"/>
      <c r="T1007" s="143"/>
      <c r="U1007" s="143"/>
    </row>
    <row r="1008" spans="1:21" ht="12.75" customHeight="1" x14ac:dyDescent="0.3">
      <c r="A1008" s="141">
        <v>9</v>
      </c>
      <c r="B1008" s="141">
        <v>4</v>
      </c>
      <c r="C1008" s="146">
        <v>904</v>
      </c>
      <c r="D1008" s="141" t="s">
        <v>6</v>
      </c>
      <c r="E1008" s="141">
        <v>2021</v>
      </c>
      <c r="F1008" s="151"/>
      <c r="G1008" s="157">
        <f t="shared" si="45"/>
        <v>876</v>
      </c>
      <c r="H1008" s="143"/>
      <c r="I1008" s="218">
        <v>876</v>
      </c>
      <c r="J1008" s="200"/>
      <c r="K1008" s="200"/>
      <c r="L1008" s="218">
        <v>0</v>
      </c>
      <c r="M1008" s="149"/>
      <c r="N1008" s="149"/>
      <c r="O1008" s="152">
        <f t="shared" si="46"/>
        <v>0</v>
      </c>
      <c r="P1008" s="153"/>
      <c r="Q1008" s="153"/>
      <c r="R1008" s="153"/>
      <c r="S1008" s="143"/>
      <c r="T1008" s="143"/>
      <c r="U1008" s="143"/>
    </row>
    <row r="1009" spans="1:21" ht="12.75" customHeight="1" x14ac:dyDescent="0.3">
      <c r="A1009" s="141">
        <v>9</v>
      </c>
      <c r="B1009" s="141">
        <v>5</v>
      </c>
      <c r="C1009" s="146">
        <v>905</v>
      </c>
      <c r="D1009" s="141" t="s">
        <v>6</v>
      </c>
      <c r="E1009" s="141">
        <v>2021</v>
      </c>
      <c r="F1009" s="151"/>
      <c r="G1009" s="157">
        <f t="shared" si="45"/>
        <v>880</v>
      </c>
      <c r="H1009" s="143"/>
      <c r="I1009" s="218">
        <v>880</v>
      </c>
      <c r="J1009" s="200"/>
      <c r="K1009" s="200"/>
      <c r="L1009" s="218">
        <v>0</v>
      </c>
      <c r="M1009" s="149"/>
      <c r="N1009" s="149"/>
      <c r="O1009" s="152">
        <f t="shared" si="46"/>
        <v>0</v>
      </c>
      <c r="P1009" s="153"/>
      <c r="Q1009" s="153"/>
      <c r="R1009" s="153"/>
      <c r="S1009" s="143"/>
      <c r="T1009" s="143"/>
      <c r="U1009" s="143"/>
    </row>
    <row r="1010" spans="1:21" ht="12.75" customHeight="1" x14ac:dyDescent="0.3">
      <c r="A1010" s="141">
        <v>9</v>
      </c>
      <c r="B1010" s="141">
        <v>6</v>
      </c>
      <c r="C1010" s="146">
        <v>906</v>
      </c>
      <c r="D1010" s="141" t="s">
        <v>6</v>
      </c>
      <c r="E1010" s="141">
        <v>2021</v>
      </c>
      <c r="F1010" s="151"/>
      <c r="G1010" s="157">
        <f t="shared" si="45"/>
        <v>648</v>
      </c>
      <c r="H1010" s="143"/>
      <c r="I1010" s="218">
        <v>648</v>
      </c>
      <c r="J1010" s="200"/>
      <c r="K1010" s="200"/>
      <c r="L1010" s="218">
        <v>0</v>
      </c>
      <c r="M1010" s="149"/>
      <c r="N1010" s="149"/>
      <c r="O1010" s="152">
        <f t="shared" si="46"/>
        <v>0</v>
      </c>
      <c r="P1010" s="153"/>
      <c r="Q1010" s="153"/>
      <c r="R1010" s="153"/>
      <c r="S1010" s="143"/>
      <c r="T1010" s="143"/>
      <c r="U1010" s="143"/>
    </row>
    <row r="1011" spans="1:21" ht="12.75" customHeight="1" x14ac:dyDescent="0.3">
      <c r="A1011" s="141">
        <v>9</v>
      </c>
      <c r="B1011" s="141">
        <v>7</v>
      </c>
      <c r="C1011" s="146">
        <v>907</v>
      </c>
      <c r="D1011" s="141" t="s">
        <v>6</v>
      </c>
      <c r="E1011" s="141">
        <v>2021</v>
      </c>
      <c r="F1011" s="151"/>
      <c r="G1011" s="157">
        <f t="shared" si="45"/>
        <v>960</v>
      </c>
      <c r="H1011" s="143"/>
      <c r="I1011" s="218">
        <v>960</v>
      </c>
      <c r="J1011" s="200"/>
      <c r="K1011" s="200"/>
      <c r="L1011" s="218">
        <v>0</v>
      </c>
      <c r="M1011" s="149"/>
      <c r="N1011" s="149"/>
      <c r="O1011" s="152">
        <f t="shared" si="46"/>
        <v>0</v>
      </c>
      <c r="P1011" s="153"/>
      <c r="Q1011" s="153"/>
      <c r="R1011" s="153"/>
      <c r="S1011" s="143"/>
      <c r="T1011" s="143"/>
      <c r="U1011" s="143"/>
    </row>
    <row r="1012" spans="1:21" ht="12.75" customHeight="1" x14ac:dyDescent="0.3">
      <c r="A1012" s="141">
        <v>9</v>
      </c>
      <c r="B1012" s="141">
        <v>8</v>
      </c>
      <c r="C1012" s="146">
        <v>908</v>
      </c>
      <c r="D1012" s="141" t="s">
        <v>6</v>
      </c>
      <c r="E1012" s="141">
        <v>2021</v>
      </c>
      <c r="F1012" s="151"/>
      <c r="G1012" s="157">
        <f t="shared" si="45"/>
        <v>1960</v>
      </c>
      <c r="H1012" s="143"/>
      <c r="I1012" s="218">
        <v>1960</v>
      </c>
      <c r="J1012" s="200"/>
      <c r="K1012" s="200"/>
      <c r="L1012" s="218">
        <v>0</v>
      </c>
      <c r="M1012" s="149"/>
      <c r="N1012" s="149"/>
      <c r="O1012" s="152">
        <f t="shared" si="46"/>
        <v>0</v>
      </c>
      <c r="P1012" s="153"/>
      <c r="Q1012" s="153"/>
      <c r="R1012" s="153"/>
      <c r="S1012" s="143"/>
      <c r="T1012" s="143"/>
      <c r="U1012" s="143"/>
    </row>
    <row r="1013" spans="1:21" ht="12.75" customHeight="1" x14ac:dyDescent="0.3">
      <c r="A1013" s="141">
        <v>9</v>
      </c>
      <c r="B1013" s="141">
        <v>9</v>
      </c>
      <c r="C1013" s="146">
        <v>909</v>
      </c>
      <c r="D1013" s="141" t="s">
        <v>6</v>
      </c>
      <c r="E1013" s="141">
        <v>2021</v>
      </c>
      <c r="F1013" s="151"/>
      <c r="G1013" s="157">
        <f t="shared" si="45"/>
        <v>2700</v>
      </c>
      <c r="H1013" s="143"/>
      <c r="I1013" s="218">
        <v>2700</v>
      </c>
      <c r="J1013" s="200"/>
      <c r="K1013" s="200"/>
      <c r="L1013" s="218">
        <v>0</v>
      </c>
      <c r="M1013" s="149"/>
      <c r="N1013" s="149"/>
      <c r="O1013" s="152">
        <f t="shared" si="46"/>
        <v>0</v>
      </c>
      <c r="P1013" s="153"/>
      <c r="Q1013" s="153"/>
      <c r="R1013" s="153"/>
      <c r="S1013" s="143"/>
      <c r="T1013" s="143"/>
      <c r="U1013" s="143"/>
    </row>
    <row r="1014" spans="1:21" ht="12.75" customHeight="1" x14ac:dyDescent="0.3">
      <c r="A1014" s="141">
        <v>9</v>
      </c>
      <c r="B1014" s="141">
        <v>10</v>
      </c>
      <c r="C1014" s="146">
        <v>910</v>
      </c>
      <c r="D1014" s="141" t="s">
        <v>6</v>
      </c>
      <c r="E1014" s="141">
        <v>2021</v>
      </c>
      <c r="F1014" s="151"/>
      <c r="G1014" s="157">
        <f t="shared" si="45"/>
        <v>3868</v>
      </c>
      <c r="H1014" s="143"/>
      <c r="I1014" s="218">
        <v>3868</v>
      </c>
      <c r="J1014" s="200"/>
      <c r="K1014" s="200"/>
      <c r="L1014" s="218">
        <v>0</v>
      </c>
      <c r="M1014" s="149"/>
      <c r="N1014" s="149"/>
      <c r="O1014" s="152">
        <f t="shared" si="46"/>
        <v>0</v>
      </c>
      <c r="P1014" s="153"/>
      <c r="Q1014" s="153"/>
      <c r="R1014" s="153"/>
      <c r="S1014" s="143"/>
      <c r="T1014" s="143"/>
      <c r="U1014" s="143"/>
    </row>
    <row r="1015" spans="1:21" ht="12.75" customHeight="1" x14ac:dyDescent="0.3">
      <c r="A1015" s="141">
        <v>9</v>
      </c>
      <c r="B1015" s="141">
        <v>11</v>
      </c>
      <c r="C1015" s="146">
        <v>911</v>
      </c>
      <c r="D1015" s="141" t="s">
        <v>6</v>
      </c>
      <c r="E1015" s="141">
        <v>2021</v>
      </c>
      <c r="F1015" s="151"/>
      <c r="G1015" s="157">
        <f t="shared" si="45"/>
        <v>4122</v>
      </c>
      <c r="H1015" s="143"/>
      <c r="I1015" s="218">
        <v>4122</v>
      </c>
      <c r="J1015" s="200"/>
      <c r="K1015" s="200"/>
      <c r="L1015" s="218">
        <v>0</v>
      </c>
      <c r="M1015" s="149"/>
      <c r="N1015" s="149"/>
      <c r="O1015" s="152">
        <f t="shared" si="46"/>
        <v>0</v>
      </c>
      <c r="P1015" s="153"/>
      <c r="Q1015" s="153"/>
      <c r="R1015" s="153"/>
      <c r="S1015" s="143"/>
      <c r="T1015" s="143"/>
      <c r="U1015" s="143"/>
    </row>
    <row r="1016" spans="1:21" ht="12.75" customHeight="1" x14ac:dyDescent="0.3">
      <c r="A1016" s="141">
        <v>9</v>
      </c>
      <c r="B1016" s="141">
        <v>12</v>
      </c>
      <c r="C1016" s="146">
        <v>912</v>
      </c>
      <c r="D1016" s="141" t="s">
        <v>6</v>
      </c>
      <c r="E1016" s="141">
        <v>2021</v>
      </c>
      <c r="F1016" s="151"/>
      <c r="G1016" s="157">
        <f t="shared" si="45"/>
        <v>4626</v>
      </c>
      <c r="H1016" s="143"/>
      <c r="I1016" s="218">
        <v>4626</v>
      </c>
      <c r="J1016" s="200"/>
      <c r="K1016" s="200"/>
      <c r="L1016" s="218">
        <v>0</v>
      </c>
      <c r="M1016" s="149"/>
      <c r="N1016" s="149"/>
      <c r="O1016" s="152">
        <f t="shared" si="46"/>
        <v>0</v>
      </c>
      <c r="P1016" s="153"/>
      <c r="Q1016" s="153"/>
      <c r="R1016" s="153"/>
      <c r="S1016" s="143"/>
      <c r="T1016" s="143"/>
      <c r="U1016" s="143"/>
    </row>
    <row r="1017" spans="1:21" ht="12.75" customHeight="1" x14ac:dyDescent="0.3">
      <c r="A1017" s="141">
        <v>9</v>
      </c>
      <c r="B1017" s="141">
        <v>13</v>
      </c>
      <c r="C1017" s="146">
        <v>913</v>
      </c>
      <c r="D1017" s="141" t="s">
        <v>6</v>
      </c>
      <c r="E1017" s="141">
        <v>2021</v>
      </c>
      <c r="F1017" s="151"/>
      <c r="G1017" s="157">
        <f t="shared" si="45"/>
        <v>5305</v>
      </c>
      <c r="H1017" s="143"/>
      <c r="I1017" s="218">
        <v>5305</v>
      </c>
      <c r="J1017" s="200"/>
      <c r="K1017" s="200"/>
      <c r="L1017" s="218">
        <v>0</v>
      </c>
      <c r="M1017" s="149"/>
      <c r="N1017" s="149"/>
      <c r="O1017" s="152">
        <f t="shared" si="46"/>
        <v>0</v>
      </c>
      <c r="P1017" s="153"/>
      <c r="Q1017" s="153"/>
      <c r="R1017" s="153"/>
      <c r="S1017" s="143"/>
      <c r="T1017" s="143"/>
      <c r="U1017" s="143"/>
    </row>
    <row r="1018" spans="1:21" ht="12.75" customHeight="1" x14ac:dyDescent="0.3">
      <c r="A1018" s="141">
        <v>9</v>
      </c>
      <c r="B1018" s="141">
        <v>14</v>
      </c>
      <c r="C1018" s="146">
        <v>914</v>
      </c>
      <c r="D1018" s="141" t="s">
        <v>6</v>
      </c>
      <c r="E1018" s="141">
        <v>2021</v>
      </c>
      <c r="F1018" s="151"/>
      <c r="G1018" s="157">
        <f t="shared" si="45"/>
        <v>4902</v>
      </c>
      <c r="H1018" s="143"/>
      <c r="I1018" s="218">
        <v>4902</v>
      </c>
      <c r="J1018" s="200"/>
      <c r="K1018" s="200"/>
      <c r="L1018" s="218">
        <v>0</v>
      </c>
      <c r="M1018" s="149"/>
      <c r="N1018" s="149"/>
      <c r="O1018" s="152">
        <f t="shared" si="46"/>
        <v>0</v>
      </c>
      <c r="P1018" s="153"/>
      <c r="Q1018" s="153"/>
      <c r="R1018" s="153"/>
      <c r="S1018" s="143"/>
      <c r="T1018" s="143"/>
      <c r="U1018" s="143"/>
    </row>
    <row r="1019" spans="1:21" ht="12.75" customHeight="1" x14ac:dyDescent="0.3">
      <c r="A1019" s="141">
        <v>9</v>
      </c>
      <c r="B1019" s="141">
        <v>15</v>
      </c>
      <c r="C1019" s="146">
        <v>915</v>
      </c>
      <c r="D1019" s="141" t="s">
        <v>6</v>
      </c>
      <c r="E1019" s="141">
        <v>2021</v>
      </c>
      <c r="F1019" s="151"/>
      <c r="G1019" s="157">
        <f t="shared" si="45"/>
        <v>3762</v>
      </c>
      <c r="H1019" s="143"/>
      <c r="I1019" s="218">
        <v>3762</v>
      </c>
      <c r="J1019" s="200"/>
      <c r="K1019" s="200"/>
      <c r="L1019" s="218">
        <v>0</v>
      </c>
      <c r="M1019" s="149"/>
      <c r="N1019" s="149"/>
      <c r="O1019" s="152">
        <f t="shared" si="46"/>
        <v>0</v>
      </c>
      <c r="P1019" s="153"/>
      <c r="Q1019" s="153"/>
      <c r="R1019" s="153"/>
      <c r="S1019" s="143"/>
      <c r="T1019" s="143"/>
      <c r="U1019" s="143"/>
    </row>
    <row r="1020" spans="1:21" ht="12.75" customHeight="1" x14ac:dyDescent="0.3">
      <c r="A1020" s="141">
        <v>9</v>
      </c>
      <c r="B1020" s="141">
        <v>16</v>
      </c>
      <c r="C1020" s="146">
        <v>916</v>
      </c>
      <c r="D1020" s="141" t="s">
        <v>6</v>
      </c>
      <c r="E1020" s="141">
        <v>2021</v>
      </c>
      <c r="F1020" s="151"/>
      <c r="G1020" s="157">
        <f t="shared" si="45"/>
        <v>2820</v>
      </c>
      <c r="H1020" s="143"/>
      <c r="I1020" s="218">
        <v>2820</v>
      </c>
      <c r="J1020" s="200"/>
      <c r="K1020" s="200"/>
      <c r="L1020" s="218">
        <v>0</v>
      </c>
      <c r="M1020" s="149"/>
      <c r="N1020" s="149"/>
      <c r="O1020" s="152">
        <f t="shared" si="46"/>
        <v>0</v>
      </c>
      <c r="P1020" s="153"/>
      <c r="Q1020" s="153"/>
      <c r="R1020" s="153"/>
      <c r="S1020" s="143"/>
      <c r="T1020" s="143"/>
      <c r="U1020" s="143"/>
    </row>
    <row r="1021" spans="1:21" ht="12.75" customHeight="1" x14ac:dyDescent="0.3">
      <c r="A1021" s="141">
        <v>9</v>
      </c>
      <c r="B1021" s="141">
        <v>17</v>
      </c>
      <c r="C1021" s="146">
        <v>917</v>
      </c>
      <c r="D1021" s="141" t="s">
        <v>6</v>
      </c>
      <c r="E1021" s="141">
        <v>2021</v>
      </c>
      <c r="F1021" s="151"/>
      <c r="G1021" s="157">
        <f t="shared" si="45"/>
        <v>2506</v>
      </c>
      <c r="H1021" s="143"/>
      <c r="I1021" s="218">
        <v>2506</v>
      </c>
      <c r="J1021" s="200"/>
      <c r="K1021" s="200"/>
      <c r="L1021" s="218">
        <v>0</v>
      </c>
      <c r="M1021" s="149"/>
      <c r="N1021" s="149"/>
      <c r="O1021" s="152">
        <f t="shared" si="46"/>
        <v>0</v>
      </c>
      <c r="P1021" s="153"/>
      <c r="Q1021" s="153"/>
      <c r="R1021" s="153"/>
      <c r="S1021" s="143"/>
      <c r="T1021" s="143"/>
      <c r="U1021" s="143"/>
    </row>
    <row r="1022" spans="1:21" ht="12.75" customHeight="1" x14ac:dyDescent="0.3">
      <c r="A1022" s="141">
        <v>9</v>
      </c>
      <c r="B1022" s="141">
        <v>18</v>
      </c>
      <c r="C1022" s="146">
        <v>918</v>
      </c>
      <c r="D1022" s="141" t="s">
        <v>6</v>
      </c>
      <c r="E1022" s="141">
        <v>2021</v>
      </c>
      <c r="F1022" s="151"/>
      <c r="G1022" s="157">
        <f t="shared" si="45"/>
        <v>1632</v>
      </c>
      <c r="H1022" s="143"/>
      <c r="I1022" s="218">
        <v>1632</v>
      </c>
      <c r="J1022" s="200"/>
      <c r="K1022" s="200"/>
      <c r="L1022" s="218">
        <v>0</v>
      </c>
      <c r="M1022" s="149"/>
      <c r="N1022" s="149"/>
      <c r="O1022" s="152">
        <f t="shared" si="46"/>
        <v>0</v>
      </c>
      <c r="P1022" s="153"/>
      <c r="Q1022" s="153"/>
      <c r="R1022" s="153"/>
      <c r="S1022" s="143"/>
      <c r="T1022" s="143"/>
      <c r="U1022" s="143"/>
    </row>
    <row r="1023" spans="1:21" ht="12.75" customHeight="1" x14ac:dyDescent="0.3">
      <c r="A1023" s="141">
        <v>9</v>
      </c>
      <c r="B1023" s="141">
        <v>19</v>
      </c>
      <c r="C1023" s="146">
        <v>919</v>
      </c>
      <c r="D1023" s="141" t="s">
        <v>6</v>
      </c>
      <c r="E1023" s="141">
        <v>2021</v>
      </c>
      <c r="F1023" s="151"/>
      <c r="G1023" s="157">
        <f t="shared" si="45"/>
        <v>1428</v>
      </c>
      <c r="H1023" s="143"/>
      <c r="I1023" s="218">
        <v>1428</v>
      </c>
      <c r="J1023" s="200"/>
      <c r="K1023" s="200"/>
      <c r="L1023" s="218">
        <v>0</v>
      </c>
      <c r="M1023" s="149"/>
      <c r="N1023" s="149"/>
      <c r="O1023" s="152">
        <f t="shared" si="46"/>
        <v>0</v>
      </c>
      <c r="P1023" s="153"/>
      <c r="Q1023" s="153"/>
      <c r="R1023" s="153"/>
      <c r="S1023" s="143"/>
      <c r="T1023" s="143"/>
      <c r="U1023" s="143"/>
    </row>
    <row r="1024" spans="1:21" ht="12.75" customHeight="1" x14ac:dyDescent="0.3">
      <c r="A1024" s="141">
        <v>9</v>
      </c>
      <c r="B1024" s="141">
        <v>20</v>
      </c>
      <c r="C1024" s="146">
        <v>920</v>
      </c>
      <c r="D1024" s="141" t="s">
        <v>6</v>
      </c>
      <c r="E1024" s="141">
        <v>2021</v>
      </c>
      <c r="F1024" s="151"/>
      <c r="G1024" s="157">
        <f t="shared" si="45"/>
        <v>3078</v>
      </c>
      <c r="H1024" s="143"/>
      <c r="I1024" s="218">
        <v>3078</v>
      </c>
      <c r="J1024" s="200"/>
      <c r="K1024" s="200"/>
      <c r="L1024" s="218">
        <v>0</v>
      </c>
      <c r="M1024" s="149"/>
      <c r="N1024" s="149"/>
      <c r="O1024" s="152">
        <f t="shared" si="46"/>
        <v>0</v>
      </c>
      <c r="P1024" s="153"/>
      <c r="Q1024" s="153"/>
      <c r="R1024" s="153"/>
      <c r="S1024" s="143"/>
      <c r="T1024" s="143"/>
      <c r="U1024" s="143"/>
    </row>
    <row r="1025" spans="1:21" ht="12.75" customHeight="1" x14ac:dyDescent="0.3">
      <c r="A1025" s="141">
        <v>9</v>
      </c>
      <c r="B1025" s="141">
        <v>21</v>
      </c>
      <c r="C1025" s="146">
        <v>921</v>
      </c>
      <c r="D1025" s="141" t="s">
        <v>6</v>
      </c>
      <c r="E1025" s="141">
        <v>2021</v>
      </c>
      <c r="F1025" s="151"/>
      <c r="G1025" s="157">
        <f t="shared" si="45"/>
        <v>3876</v>
      </c>
      <c r="H1025" s="143"/>
      <c r="I1025" s="218">
        <v>3876</v>
      </c>
      <c r="J1025" s="200"/>
      <c r="K1025" s="200"/>
      <c r="L1025" s="218">
        <v>0</v>
      </c>
      <c r="M1025" s="149"/>
      <c r="N1025" s="149"/>
      <c r="O1025" s="152">
        <f t="shared" si="46"/>
        <v>0</v>
      </c>
      <c r="P1025" s="153"/>
      <c r="Q1025" s="153"/>
      <c r="R1025" s="153"/>
      <c r="S1025" s="143"/>
      <c r="T1025" s="143"/>
      <c r="U1025" s="143"/>
    </row>
    <row r="1026" spans="1:21" ht="12.75" customHeight="1" x14ac:dyDescent="0.3">
      <c r="A1026" s="141">
        <v>9</v>
      </c>
      <c r="B1026" s="141">
        <v>22</v>
      </c>
      <c r="C1026" s="146">
        <v>922</v>
      </c>
      <c r="D1026" s="141" t="s">
        <v>6</v>
      </c>
      <c r="E1026" s="141">
        <v>2021</v>
      </c>
      <c r="F1026" s="151"/>
      <c r="G1026" s="157">
        <f t="shared" si="45"/>
        <v>3738</v>
      </c>
      <c r="H1026" s="143"/>
      <c r="I1026" s="218">
        <v>3738</v>
      </c>
      <c r="J1026" s="200"/>
      <c r="K1026" s="200"/>
      <c r="L1026" s="218">
        <v>0</v>
      </c>
      <c r="M1026" s="149"/>
      <c r="N1026" s="149"/>
      <c r="O1026" s="152">
        <f t="shared" si="46"/>
        <v>0</v>
      </c>
      <c r="P1026" s="153"/>
      <c r="Q1026" s="153"/>
      <c r="R1026" s="153"/>
      <c r="S1026" s="143"/>
      <c r="T1026" s="143"/>
      <c r="U1026" s="143"/>
    </row>
    <row r="1027" spans="1:21" ht="12.75" customHeight="1" x14ac:dyDescent="0.3">
      <c r="A1027" s="141">
        <v>9</v>
      </c>
      <c r="B1027" s="141">
        <v>23</v>
      </c>
      <c r="C1027" s="146">
        <v>923</v>
      </c>
      <c r="D1027" s="141" t="s">
        <v>6</v>
      </c>
      <c r="E1027" s="141">
        <v>2021</v>
      </c>
      <c r="F1027" s="151"/>
      <c r="G1027" s="157">
        <f t="shared" si="45"/>
        <v>3732</v>
      </c>
      <c r="H1027" s="143"/>
      <c r="I1027" s="218">
        <v>3732</v>
      </c>
      <c r="J1027" s="200"/>
      <c r="K1027" s="200"/>
      <c r="L1027" s="218">
        <v>0</v>
      </c>
      <c r="M1027" s="149"/>
      <c r="N1027" s="149"/>
      <c r="O1027" s="152">
        <f t="shared" si="46"/>
        <v>0</v>
      </c>
      <c r="P1027" s="153"/>
      <c r="Q1027" s="153"/>
      <c r="R1027" s="153"/>
      <c r="S1027" s="143"/>
      <c r="T1027" s="143"/>
      <c r="U1027" s="143"/>
    </row>
    <row r="1028" spans="1:21" ht="12.75" customHeight="1" x14ac:dyDescent="0.3">
      <c r="A1028" s="141">
        <v>9</v>
      </c>
      <c r="B1028" s="141">
        <v>24</v>
      </c>
      <c r="C1028" s="146">
        <v>924</v>
      </c>
      <c r="D1028" s="141" t="s">
        <v>6</v>
      </c>
      <c r="E1028" s="141">
        <v>2021</v>
      </c>
      <c r="F1028" s="151"/>
      <c r="G1028" s="157">
        <f t="shared" si="45"/>
        <v>4224</v>
      </c>
      <c r="H1028" s="143"/>
      <c r="I1028" s="218">
        <v>4224</v>
      </c>
      <c r="J1028" s="200"/>
      <c r="K1028" s="200"/>
      <c r="L1028" s="218">
        <v>0</v>
      </c>
      <c r="M1028" s="149"/>
      <c r="N1028" s="149"/>
      <c r="O1028" s="152">
        <f t="shared" si="46"/>
        <v>0</v>
      </c>
      <c r="P1028" s="153"/>
      <c r="Q1028" s="153"/>
      <c r="R1028" s="153"/>
      <c r="S1028" s="143"/>
      <c r="T1028" s="143"/>
      <c r="U1028" s="143"/>
    </row>
    <row r="1029" spans="1:21" ht="12.75" customHeight="1" x14ac:dyDescent="0.3">
      <c r="A1029" s="141">
        <v>9</v>
      </c>
      <c r="B1029" s="141">
        <v>25</v>
      </c>
      <c r="C1029" s="146">
        <v>925</v>
      </c>
      <c r="D1029" s="141" t="s">
        <v>6</v>
      </c>
      <c r="E1029" s="141">
        <v>2021</v>
      </c>
      <c r="F1029" s="151"/>
      <c r="G1029" s="157">
        <f t="shared" si="45"/>
        <v>3156</v>
      </c>
      <c r="H1029" s="143"/>
      <c r="I1029" s="218">
        <v>3156</v>
      </c>
      <c r="J1029" s="200"/>
      <c r="K1029" s="200"/>
      <c r="L1029" s="218">
        <v>0</v>
      </c>
      <c r="M1029" s="149"/>
      <c r="N1029" s="149"/>
      <c r="O1029" s="152">
        <f t="shared" si="46"/>
        <v>0</v>
      </c>
      <c r="P1029" s="153"/>
      <c r="Q1029" s="153"/>
      <c r="R1029" s="153"/>
      <c r="S1029" s="143"/>
      <c r="T1029" s="143"/>
      <c r="U1029" s="143"/>
    </row>
    <row r="1030" spans="1:21" ht="12.75" customHeight="1" x14ac:dyDescent="0.3">
      <c r="A1030" s="141">
        <v>9</v>
      </c>
      <c r="B1030" s="141">
        <v>26</v>
      </c>
      <c r="C1030" s="146">
        <v>926</v>
      </c>
      <c r="D1030" s="141" t="s">
        <v>6</v>
      </c>
      <c r="E1030" s="141">
        <v>2021</v>
      </c>
      <c r="F1030" s="151"/>
      <c r="G1030" s="157">
        <f t="shared" si="45"/>
        <v>2322</v>
      </c>
      <c r="H1030" s="143"/>
      <c r="I1030" s="218">
        <v>2322</v>
      </c>
      <c r="J1030" s="200"/>
      <c r="K1030" s="200"/>
      <c r="L1030" s="218">
        <v>0</v>
      </c>
      <c r="M1030" s="149"/>
      <c r="N1030" s="149"/>
      <c r="O1030" s="152">
        <f t="shared" si="46"/>
        <v>0</v>
      </c>
      <c r="P1030" s="153"/>
      <c r="Q1030" s="153"/>
      <c r="R1030" s="153"/>
      <c r="S1030" s="143"/>
      <c r="T1030" s="143"/>
      <c r="U1030" s="143"/>
    </row>
    <row r="1031" spans="1:21" ht="12.75" customHeight="1" x14ac:dyDescent="0.3">
      <c r="A1031" s="141">
        <v>9</v>
      </c>
      <c r="B1031" s="141">
        <v>27</v>
      </c>
      <c r="C1031" s="146">
        <v>927</v>
      </c>
      <c r="D1031" s="141" t="s">
        <v>6</v>
      </c>
      <c r="E1031" s="141">
        <v>2021</v>
      </c>
      <c r="F1031" s="151"/>
      <c r="G1031" s="157">
        <f t="shared" si="45"/>
        <v>1220</v>
      </c>
      <c r="H1031" s="143"/>
      <c r="I1031" s="218">
        <v>1220</v>
      </c>
      <c r="J1031" s="200"/>
      <c r="K1031" s="200"/>
      <c r="L1031" s="218">
        <v>0</v>
      </c>
      <c r="M1031" s="149"/>
      <c r="N1031" s="149"/>
      <c r="O1031" s="152">
        <f t="shared" si="46"/>
        <v>0</v>
      </c>
      <c r="P1031" s="153"/>
      <c r="Q1031" s="153"/>
      <c r="R1031" s="153"/>
      <c r="S1031" s="143"/>
      <c r="T1031" s="143"/>
      <c r="U1031" s="143"/>
    </row>
    <row r="1032" spans="1:21" ht="12.75" customHeight="1" x14ac:dyDescent="0.3">
      <c r="A1032" s="141">
        <v>9</v>
      </c>
      <c r="B1032" s="141">
        <v>28</v>
      </c>
      <c r="C1032" s="146">
        <v>928</v>
      </c>
      <c r="D1032" s="141" t="s">
        <v>6</v>
      </c>
      <c r="E1032" s="141">
        <v>2021</v>
      </c>
      <c r="F1032" s="151"/>
      <c r="G1032" s="157">
        <f t="shared" si="45"/>
        <v>1494</v>
      </c>
      <c r="H1032" s="143"/>
      <c r="I1032" s="218">
        <v>1494</v>
      </c>
      <c r="J1032" s="200"/>
      <c r="K1032" s="200"/>
      <c r="L1032" s="218">
        <v>0</v>
      </c>
      <c r="M1032" s="149"/>
      <c r="N1032" s="149"/>
      <c r="O1032" s="152">
        <f t="shared" si="46"/>
        <v>0</v>
      </c>
      <c r="P1032" s="153"/>
      <c r="Q1032" s="153"/>
      <c r="R1032" s="153"/>
      <c r="S1032" s="143"/>
      <c r="T1032" s="143"/>
      <c r="U1032" s="143"/>
    </row>
    <row r="1033" spans="1:21" ht="12.75" customHeight="1" x14ac:dyDescent="0.3">
      <c r="A1033" s="141">
        <v>9</v>
      </c>
      <c r="B1033" s="141">
        <v>29</v>
      </c>
      <c r="C1033" s="146">
        <v>929</v>
      </c>
      <c r="D1033" s="141" t="s">
        <v>6</v>
      </c>
      <c r="E1033" s="141">
        <v>2021</v>
      </c>
      <c r="F1033" s="151"/>
      <c r="G1033" s="157">
        <f t="shared" si="45"/>
        <v>897</v>
      </c>
      <c r="H1033" s="143"/>
      <c r="I1033" s="218">
        <v>897</v>
      </c>
      <c r="J1033" s="200"/>
      <c r="K1033" s="200"/>
      <c r="L1033" s="218">
        <v>0</v>
      </c>
      <c r="M1033" s="149"/>
      <c r="N1033" s="149"/>
      <c r="O1033" s="152">
        <f t="shared" si="46"/>
        <v>0</v>
      </c>
      <c r="P1033" s="153"/>
      <c r="Q1033" s="153"/>
      <c r="R1033" s="153"/>
      <c r="S1033" s="143"/>
      <c r="T1033" s="143"/>
      <c r="U1033" s="143"/>
    </row>
    <row r="1034" spans="1:21" ht="12.75" customHeight="1" x14ac:dyDescent="0.3">
      <c r="A1034" s="141">
        <v>9</v>
      </c>
      <c r="B1034" s="141">
        <v>30</v>
      </c>
      <c r="C1034" s="146">
        <v>930</v>
      </c>
      <c r="D1034" s="141" t="s">
        <v>6</v>
      </c>
      <c r="E1034" s="141">
        <v>2021</v>
      </c>
      <c r="F1034" s="151"/>
      <c r="G1034" s="157">
        <f t="shared" si="45"/>
        <v>156</v>
      </c>
      <c r="H1034" s="143"/>
      <c r="I1034" s="218">
        <v>156</v>
      </c>
      <c r="J1034" s="200"/>
      <c r="K1034" s="200"/>
      <c r="L1034" s="218">
        <v>0</v>
      </c>
      <c r="M1034" s="149"/>
      <c r="N1034" s="149"/>
      <c r="O1034" s="152">
        <f t="shared" si="46"/>
        <v>0</v>
      </c>
      <c r="P1034" s="153"/>
      <c r="Q1034" s="153"/>
      <c r="R1034" s="153"/>
      <c r="S1034" s="143"/>
      <c r="T1034" s="143"/>
      <c r="U1034" s="143"/>
    </row>
    <row r="1035" spans="1:21" ht="12.75" customHeight="1" x14ac:dyDescent="0.3">
      <c r="A1035" s="141">
        <v>10</v>
      </c>
      <c r="B1035" s="141">
        <v>1</v>
      </c>
      <c r="C1035" s="146">
        <v>1001</v>
      </c>
      <c r="D1035" s="141" t="s">
        <v>6</v>
      </c>
      <c r="E1035" s="141">
        <v>2021</v>
      </c>
      <c r="F1035" s="151"/>
      <c r="G1035" s="157">
        <f t="shared" si="45"/>
        <v>330</v>
      </c>
      <c r="H1035" s="143"/>
      <c r="I1035" s="218">
        <v>330</v>
      </c>
      <c r="J1035" s="200"/>
      <c r="K1035" s="200"/>
      <c r="L1035" s="218">
        <v>0</v>
      </c>
      <c r="M1035" s="149"/>
      <c r="N1035" s="149"/>
      <c r="O1035" s="152">
        <f t="shared" si="46"/>
        <v>0</v>
      </c>
      <c r="P1035" s="153"/>
      <c r="Q1035" s="153"/>
      <c r="R1035" s="153"/>
      <c r="S1035" s="143"/>
      <c r="T1035" s="143"/>
      <c r="U1035" s="143"/>
    </row>
    <row r="1036" spans="1:21" ht="12.75" customHeight="1" x14ac:dyDescent="0.3">
      <c r="A1036" s="141">
        <v>10</v>
      </c>
      <c r="B1036" s="141">
        <v>2</v>
      </c>
      <c r="C1036" s="146">
        <v>1002</v>
      </c>
      <c r="D1036" s="141" t="s">
        <v>6</v>
      </c>
      <c r="E1036" s="141">
        <v>2021</v>
      </c>
      <c r="F1036" s="151"/>
      <c r="G1036" s="157">
        <f t="shared" si="45"/>
        <v>156</v>
      </c>
      <c r="H1036" s="143"/>
      <c r="I1036" s="218">
        <v>156</v>
      </c>
      <c r="J1036" s="200"/>
      <c r="K1036" s="200"/>
      <c r="L1036" s="218">
        <v>0</v>
      </c>
      <c r="M1036" s="149"/>
      <c r="N1036" s="149"/>
      <c r="O1036" s="152">
        <f t="shared" si="46"/>
        <v>0</v>
      </c>
      <c r="P1036" s="153"/>
      <c r="Q1036" s="153"/>
      <c r="R1036" s="153"/>
      <c r="S1036" s="143"/>
      <c r="T1036" s="143"/>
      <c r="U1036" s="143"/>
    </row>
    <row r="1037" spans="1:21" ht="12.75" customHeight="1" x14ac:dyDescent="0.3">
      <c r="A1037" s="141">
        <v>10</v>
      </c>
      <c r="B1037" s="141">
        <v>3</v>
      </c>
      <c r="C1037" s="146">
        <v>1003</v>
      </c>
      <c r="D1037" s="141" t="s">
        <v>6</v>
      </c>
      <c r="E1037" s="141">
        <v>2021</v>
      </c>
      <c r="F1037" s="151"/>
      <c r="G1037" s="157">
        <f t="shared" ref="G1037:G1100" si="47">I1037+K1037</f>
        <v>162</v>
      </c>
      <c r="H1037" s="143"/>
      <c r="I1037" s="218">
        <v>162</v>
      </c>
      <c r="J1037" s="200"/>
      <c r="K1037" s="200"/>
      <c r="L1037" s="218">
        <v>0</v>
      </c>
      <c r="M1037" s="149"/>
      <c r="N1037" s="149"/>
      <c r="O1037" s="152">
        <f t="shared" ref="O1037:O1084" si="48">L1037+N1037</f>
        <v>0</v>
      </c>
      <c r="P1037" s="153"/>
      <c r="Q1037" s="153"/>
      <c r="R1037" s="153"/>
      <c r="S1037" s="143"/>
      <c r="T1037" s="143"/>
      <c r="U1037" s="143"/>
    </row>
    <row r="1038" spans="1:21" ht="12.75" customHeight="1" x14ac:dyDescent="0.3">
      <c r="A1038" s="141">
        <v>10</v>
      </c>
      <c r="B1038" s="141">
        <v>4</v>
      </c>
      <c r="C1038" s="146">
        <v>1004</v>
      </c>
      <c r="D1038" s="141" t="s">
        <v>6</v>
      </c>
      <c r="E1038" s="141">
        <v>2021</v>
      </c>
      <c r="F1038" s="151"/>
      <c r="G1038" s="157">
        <f t="shared" si="47"/>
        <v>108</v>
      </c>
      <c r="H1038" s="143"/>
      <c r="I1038" s="218">
        <v>108</v>
      </c>
      <c r="J1038" s="200"/>
      <c r="K1038" s="200"/>
      <c r="L1038" s="218">
        <v>0</v>
      </c>
      <c r="M1038" s="149"/>
      <c r="N1038" s="149"/>
      <c r="O1038" s="152">
        <f t="shared" si="48"/>
        <v>0</v>
      </c>
      <c r="P1038" s="153"/>
      <c r="Q1038" s="153"/>
      <c r="R1038" s="153"/>
      <c r="S1038" s="143"/>
      <c r="T1038" s="143"/>
      <c r="U1038" s="143"/>
    </row>
    <row r="1039" spans="1:21" ht="12.75" customHeight="1" x14ac:dyDescent="0.3">
      <c r="A1039" s="141">
        <v>10</v>
      </c>
      <c r="B1039" s="141">
        <v>5</v>
      </c>
      <c r="C1039" s="146">
        <v>1005</v>
      </c>
      <c r="D1039" s="141" t="s">
        <v>6</v>
      </c>
      <c r="E1039" s="141">
        <v>2021</v>
      </c>
      <c r="F1039" s="151"/>
      <c r="G1039" s="157">
        <f t="shared" si="47"/>
        <v>24</v>
      </c>
      <c r="H1039" s="143"/>
      <c r="I1039" s="218">
        <v>24</v>
      </c>
      <c r="J1039" s="200"/>
      <c r="K1039" s="200"/>
      <c r="L1039" s="218">
        <v>0</v>
      </c>
      <c r="M1039" s="149"/>
      <c r="N1039" s="149"/>
      <c r="O1039" s="152">
        <f t="shared" si="48"/>
        <v>0</v>
      </c>
      <c r="P1039" s="153"/>
      <c r="Q1039" s="153"/>
      <c r="R1039" s="153"/>
      <c r="S1039" s="143"/>
      <c r="T1039" s="143"/>
      <c r="U1039" s="143"/>
    </row>
    <row r="1040" spans="1:21" ht="12.75" customHeight="1" x14ac:dyDescent="0.3">
      <c r="A1040" s="141">
        <v>10</v>
      </c>
      <c r="B1040" s="141">
        <v>6</v>
      </c>
      <c r="C1040" s="146">
        <v>1006</v>
      </c>
      <c r="D1040" s="141" t="s">
        <v>6</v>
      </c>
      <c r="E1040" s="141">
        <v>2021</v>
      </c>
      <c r="F1040" s="151"/>
      <c r="G1040" s="157">
        <f t="shared" si="47"/>
        <v>18</v>
      </c>
      <c r="H1040" s="143"/>
      <c r="I1040" s="218">
        <v>18</v>
      </c>
      <c r="J1040" s="200"/>
      <c r="K1040" s="200"/>
      <c r="L1040" s="218">
        <v>0</v>
      </c>
      <c r="M1040" s="149"/>
      <c r="N1040" s="149"/>
      <c r="O1040" s="152">
        <f t="shared" si="48"/>
        <v>0</v>
      </c>
      <c r="P1040" s="153"/>
      <c r="Q1040" s="153"/>
      <c r="R1040" s="153"/>
      <c r="S1040" s="143"/>
      <c r="T1040" s="143"/>
      <c r="U1040" s="143"/>
    </row>
    <row r="1041" spans="1:21" ht="12.75" customHeight="1" x14ac:dyDescent="0.3">
      <c r="A1041" s="141">
        <v>10</v>
      </c>
      <c r="B1041" s="141">
        <v>7</v>
      </c>
      <c r="C1041" s="146">
        <v>1007</v>
      </c>
      <c r="D1041" s="141" t="s">
        <v>6</v>
      </c>
      <c r="E1041" s="141">
        <v>2021</v>
      </c>
      <c r="F1041" s="151"/>
      <c r="G1041" s="157">
        <f t="shared" si="47"/>
        <v>31</v>
      </c>
      <c r="H1041" s="143"/>
      <c r="I1041" s="218">
        <v>31</v>
      </c>
      <c r="J1041" s="200"/>
      <c r="K1041" s="200"/>
      <c r="L1041" s="218">
        <v>0</v>
      </c>
      <c r="M1041" s="149"/>
      <c r="N1041" s="149"/>
      <c r="O1041" s="152">
        <f t="shared" si="48"/>
        <v>0</v>
      </c>
      <c r="P1041" s="153"/>
      <c r="Q1041" s="153"/>
      <c r="R1041" s="153"/>
      <c r="S1041" s="143"/>
      <c r="T1041" s="143"/>
      <c r="U1041" s="143"/>
    </row>
    <row r="1042" spans="1:21" ht="12.75" customHeight="1" x14ac:dyDescent="0.3">
      <c r="A1042" s="141">
        <v>10</v>
      </c>
      <c r="B1042" s="141">
        <v>8</v>
      </c>
      <c r="C1042" s="146">
        <v>1008</v>
      </c>
      <c r="D1042" s="141" t="s">
        <v>6</v>
      </c>
      <c r="E1042" s="141">
        <v>2021</v>
      </c>
      <c r="F1042" s="151"/>
      <c r="G1042" s="157">
        <f t="shared" si="47"/>
        <v>39</v>
      </c>
      <c r="H1042" s="143"/>
      <c r="I1042" s="218">
        <v>39</v>
      </c>
      <c r="J1042" s="200"/>
      <c r="K1042" s="200"/>
      <c r="L1042" s="218">
        <v>0</v>
      </c>
      <c r="M1042" s="149"/>
      <c r="N1042" s="149"/>
      <c r="O1042" s="152">
        <f t="shared" si="48"/>
        <v>0</v>
      </c>
      <c r="P1042" s="153"/>
      <c r="Q1042" s="153"/>
      <c r="R1042" s="153"/>
      <c r="S1042" s="143"/>
      <c r="T1042" s="143"/>
      <c r="U1042" s="143"/>
    </row>
    <row r="1043" spans="1:21" ht="12.75" customHeight="1" x14ac:dyDescent="0.3">
      <c r="A1043" s="141">
        <v>10</v>
      </c>
      <c r="B1043" s="141">
        <v>9</v>
      </c>
      <c r="C1043" s="146">
        <v>1009</v>
      </c>
      <c r="D1043" s="141" t="s">
        <v>6</v>
      </c>
      <c r="E1043" s="141">
        <v>2021</v>
      </c>
      <c r="F1043" s="151"/>
      <c r="G1043" s="157">
        <f t="shared" si="47"/>
        <v>20</v>
      </c>
      <c r="H1043" s="143"/>
      <c r="I1043" s="218">
        <v>20</v>
      </c>
      <c r="J1043" s="200"/>
      <c r="K1043" s="200"/>
      <c r="L1043" s="218">
        <v>0</v>
      </c>
      <c r="M1043" s="149"/>
      <c r="N1043" s="149"/>
      <c r="O1043" s="152">
        <f t="shared" si="48"/>
        <v>0</v>
      </c>
      <c r="P1043" s="153"/>
      <c r="Q1043" s="153"/>
      <c r="R1043" s="153"/>
      <c r="S1043" s="143"/>
      <c r="T1043" s="143"/>
      <c r="U1043" s="143"/>
    </row>
    <row r="1044" spans="1:21" ht="12.75" customHeight="1" x14ac:dyDescent="0.3">
      <c r="A1044" s="141">
        <v>10</v>
      </c>
      <c r="B1044" s="141">
        <v>10</v>
      </c>
      <c r="C1044" s="146">
        <v>1010</v>
      </c>
      <c r="D1044" s="141" t="s">
        <v>6</v>
      </c>
      <c r="E1044" s="141">
        <v>2021</v>
      </c>
      <c r="F1044" s="151"/>
      <c r="G1044" s="157">
        <f t="shared" si="47"/>
        <v>15</v>
      </c>
      <c r="H1044" s="143"/>
      <c r="I1044" s="218">
        <v>15</v>
      </c>
      <c r="J1044" s="200"/>
      <c r="K1044" s="200"/>
      <c r="L1044" s="218">
        <v>0</v>
      </c>
      <c r="M1044" s="149"/>
      <c r="N1044" s="149"/>
      <c r="O1044" s="152">
        <f t="shared" si="48"/>
        <v>0</v>
      </c>
      <c r="P1044" s="153"/>
      <c r="Q1044" s="153"/>
      <c r="R1044" s="153"/>
      <c r="S1044" s="143"/>
      <c r="T1044" s="143"/>
      <c r="U1044" s="143"/>
    </row>
    <row r="1045" spans="1:21" ht="12.75" customHeight="1" x14ac:dyDescent="0.3">
      <c r="A1045" s="141">
        <v>10</v>
      </c>
      <c r="B1045" s="141">
        <v>11</v>
      </c>
      <c r="C1045" s="146">
        <v>1011</v>
      </c>
      <c r="D1045" s="141" t="s">
        <v>6</v>
      </c>
      <c r="E1045" s="141">
        <v>2021</v>
      </c>
      <c r="F1045" s="151"/>
      <c r="G1045" s="157">
        <f t="shared" si="47"/>
        <v>14</v>
      </c>
      <c r="H1045" s="143"/>
      <c r="I1045" s="218">
        <v>14</v>
      </c>
      <c r="J1045" s="200"/>
      <c r="K1045" s="200"/>
      <c r="L1045" s="218">
        <v>0</v>
      </c>
      <c r="M1045" s="149"/>
      <c r="N1045" s="149"/>
      <c r="O1045" s="152">
        <f t="shared" si="48"/>
        <v>0</v>
      </c>
      <c r="P1045" s="153"/>
      <c r="Q1045" s="153"/>
      <c r="R1045" s="153"/>
      <c r="S1045" s="143"/>
      <c r="T1045" s="143"/>
      <c r="U1045" s="143"/>
    </row>
    <row r="1046" spans="1:21" ht="12.75" customHeight="1" x14ac:dyDescent="0.3">
      <c r="A1046" s="141">
        <v>10</v>
      </c>
      <c r="B1046" s="141">
        <v>12</v>
      </c>
      <c r="C1046" s="146">
        <v>1012</v>
      </c>
      <c r="D1046" s="141" t="s">
        <v>6</v>
      </c>
      <c r="E1046" s="141">
        <v>2021</v>
      </c>
      <c r="F1046" s="151"/>
      <c r="G1046" s="157">
        <f t="shared" si="47"/>
        <v>9</v>
      </c>
      <c r="H1046" s="143"/>
      <c r="I1046" s="218">
        <v>9</v>
      </c>
      <c r="J1046" s="200"/>
      <c r="K1046" s="200"/>
      <c r="L1046" s="218">
        <v>0</v>
      </c>
      <c r="M1046" s="149"/>
      <c r="N1046" s="149"/>
      <c r="O1046" s="152">
        <f t="shared" si="48"/>
        <v>0</v>
      </c>
      <c r="P1046" s="153"/>
      <c r="Q1046" s="153"/>
      <c r="R1046" s="153"/>
      <c r="S1046" s="143"/>
      <c r="T1046" s="143"/>
      <c r="U1046" s="143"/>
    </row>
    <row r="1047" spans="1:21" ht="12.75" customHeight="1" x14ac:dyDescent="0.3">
      <c r="A1047" s="141">
        <v>10</v>
      </c>
      <c r="B1047" s="141">
        <v>13</v>
      </c>
      <c r="C1047" s="146">
        <v>1013</v>
      </c>
      <c r="D1047" s="141" t="s">
        <v>6</v>
      </c>
      <c r="E1047" s="141">
        <v>2021</v>
      </c>
      <c r="F1047" s="151"/>
      <c r="G1047" s="157">
        <f t="shared" si="47"/>
        <v>12</v>
      </c>
      <c r="H1047" s="143"/>
      <c r="I1047" s="218">
        <v>12</v>
      </c>
      <c r="J1047" s="200"/>
      <c r="K1047" s="200"/>
      <c r="L1047" s="218">
        <v>0</v>
      </c>
      <c r="M1047" s="149"/>
      <c r="N1047" s="149"/>
      <c r="O1047" s="152">
        <f t="shared" si="48"/>
        <v>0</v>
      </c>
      <c r="P1047" s="153"/>
      <c r="Q1047" s="153"/>
      <c r="R1047" s="153"/>
      <c r="S1047" s="143"/>
      <c r="T1047" s="143"/>
      <c r="U1047" s="143"/>
    </row>
    <row r="1048" spans="1:21" ht="12.75" customHeight="1" x14ac:dyDescent="0.3">
      <c r="A1048" s="141">
        <v>10</v>
      </c>
      <c r="B1048" s="141">
        <v>14</v>
      </c>
      <c r="C1048" s="146">
        <v>1014</v>
      </c>
      <c r="D1048" s="141" t="s">
        <v>6</v>
      </c>
      <c r="E1048" s="141">
        <v>2021</v>
      </c>
      <c r="F1048" s="151"/>
      <c r="G1048" s="157">
        <f t="shared" si="47"/>
        <v>13</v>
      </c>
      <c r="H1048" s="143"/>
      <c r="I1048" s="218">
        <v>13</v>
      </c>
      <c r="J1048" s="200"/>
      <c r="K1048" s="200"/>
      <c r="L1048" s="218">
        <v>0</v>
      </c>
      <c r="M1048" s="149"/>
      <c r="N1048" s="149"/>
      <c r="O1048" s="152">
        <f t="shared" si="48"/>
        <v>0</v>
      </c>
      <c r="P1048" s="153"/>
      <c r="Q1048" s="153"/>
      <c r="R1048" s="153"/>
      <c r="S1048" s="143"/>
      <c r="T1048" s="143"/>
      <c r="U1048" s="143"/>
    </row>
    <row r="1049" spans="1:21" ht="12.75" customHeight="1" x14ac:dyDescent="0.3">
      <c r="A1049" s="141">
        <v>10</v>
      </c>
      <c r="B1049" s="141">
        <v>15</v>
      </c>
      <c r="C1049" s="146">
        <v>1015</v>
      </c>
      <c r="D1049" s="141" t="s">
        <v>6</v>
      </c>
      <c r="E1049" s="141">
        <v>2021</v>
      </c>
      <c r="F1049" s="151"/>
      <c r="G1049" s="157">
        <f t="shared" si="47"/>
        <v>37</v>
      </c>
      <c r="H1049" s="143"/>
      <c r="I1049" s="218">
        <v>37</v>
      </c>
      <c r="J1049" s="200"/>
      <c r="K1049" s="200"/>
      <c r="L1049" s="218">
        <v>0</v>
      </c>
      <c r="M1049" s="149"/>
      <c r="N1049" s="149"/>
      <c r="O1049" s="152">
        <f t="shared" si="48"/>
        <v>0</v>
      </c>
      <c r="P1049" s="153"/>
      <c r="Q1049" s="153"/>
      <c r="R1049" s="153"/>
      <c r="S1049" s="143"/>
      <c r="T1049" s="143"/>
      <c r="U1049" s="143"/>
    </row>
    <row r="1050" spans="1:21" ht="12.75" customHeight="1" x14ac:dyDescent="0.3">
      <c r="A1050" s="141">
        <v>10</v>
      </c>
      <c r="B1050" s="141">
        <v>16</v>
      </c>
      <c r="C1050" s="146">
        <v>1016</v>
      </c>
      <c r="D1050" s="141" t="s">
        <v>6</v>
      </c>
      <c r="E1050" s="141">
        <v>2021</v>
      </c>
      <c r="F1050" s="151"/>
      <c r="G1050" s="157">
        <f t="shared" si="47"/>
        <v>11</v>
      </c>
      <c r="H1050" s="143"/>
      <c r="I1050" s="218">
        <v>11</v>
      </c>
      <c r="J1050" s="200"/>
      <c r="K1050" s="200"/>
      <c r="L1050" s="218">
        <v>0</v>
      </c>
      <c r="M1050" s="149"/>
      <c r="N1050" s="149"/>
      <c r="O1050" s="152">
        <f t="shared" si="48"/>
        <v>0</v>
      </c>
      <c r="P1050" s="153"/>
      <c r="Q1050" s="153"/>
      <c r="R1050" s="153"/>
      <c r="S1050" s="143"/>
      <c r="T1050" s="143"/>
      <c r="U1050" s="143"/>
    </row>
    <row r="1051" spans="1:21" ht="12.75" customHeight="1" x14ac:dyDescent="0.3">
      <c r="A1051" s="141">
        <v>10</v>
      </c>
      <c r="B1051" s="141">
        <v>17</v>
      </c>
      <c r="C1051" s="146">
        <v>1017</v>
      </c>
      <c r="D1051" s="141" t="s">
        <v>6</v>
      </c>
      <c r="E1051" s="141">
        <v>2021</v>
      </c>
      <c r="F1051" s="151"/>
      <c r="G1051" s="157">
        <f t="shared" si="47"/>
        <v>0</v>
      </c>
      <c r="H1051" s="143"/>
      <c r="I1051" s="218">
        <v>0</v>
      </c>
      <c r="J1051" s="200"/>
      <c r="K1051" s="200"/>
      <c r="L1051" s="218">
        <v>0</v>
      </c>
      <c r="M1051" s="149"/>
      <c r="N1051" s="149"/>
      <c r="O1051" s="152">
        <f t="shared" si="48"/>
        <v>0</v>
      </c>
      <c r="P1051" s="153"/>
      <c r="Q1051" s="153"/>
      <c r="R1051" s="153"/>
      <c r="S1051" s="143"/>
      <c r="T1051" s="143"/>
      <c r="U1051" s="143"/>
    </row>
    <row r="1052" spans="1:21" ht="12.75" customHeight="1" x14ac:dyDescent="0.3">
      <c r="A1052" s="141">
        <v>10</v>
      </c>
      <c r="B1052" s="141">
        <v>18</v>
      </c>
      <c r="C1052" s="146">
        <v>1018</v>
      </c>
      <c r="D1052" s="141" t="s">
        <v>6</v>
      </c>
      <c r="E1052" s="141">
        <v>2021</v>
      </c>
      <c r="F1052" s="151"/>
      <c r="G1052" s="157">
        <f t="shared" si="47"/>
        <v>6</v>
      </c>
      <c r="H1052" s="143"/>
      <c r="I1052" s="218">
        <v>6</v>
      </c>
      <c r="J1052" s="200"/>
      <c r="K1052" s="200"/>
      <c r="L1052" s="218">
        <v>0</v>
      </c>
      <c r="M1052" s="149"/>
      <c r="N1052" s="149"/>
      <c r="O1052" s="152">
        <f t="shared" si="48"/>
        <v>0</v>
      </c>
      <c r="P1052" s="153"/>
      <c r="Q1052" s="153"/>
      <c r="R1052" s="153"/>
      <c r="S1052" s="143"/>
      <c r="T1052" s="143"/>
      <c r="U1052" s="143"/>
    </row>
    <row r="1053" spans="1:21" ht="12.75" customHeight="1" x14ac:dyDescent="0.3">
      <c r="A1053" s="141">
        <v>10</v>
      </c>
      <c r="B1053" s="141">
        <v>19</v>
      </c>
      <c r="C1053" s="146">
        <v>1019</v>
      </c>
      <c r="D1053" s="141" t="s">
        <v>6</v>
      </c>
      <c r="E1053" s="141">
        <v>2021</v>
      </c>
      <c r="F1053" s="151"/>
      <c r="G1053" s="157">
        <f t="shared" si="47"/>
        <v>25</v>
      </c>
      <c r="H1053" s="143"/>
      <c r="I1053" s="218">
        <v>25</v>
      </c>
      <c r="J1053" s="200"/>
      <c r="K1053" s="200"/>
      <c r="L1053" s="218">
        <v>0</v>
      </c>
      <c r="M1053" s="149"/>
      <c r="N1053" s="149"/>
      <c r="O1053" s="152">
        <f t="shared" si="48"/>
        <v>0</v>
      </c>
      <c r="P1053" s="153"/>
      <c r="Q1053" s="153"/>
      <c r="R1053" s="153"/>
      <c r="S1053" s="143"/>
      <c r="T1053" s="143"/>
      <c r="U1053" s="143"/>
    </row>
    <row r="1054" spans="1:21" ht="12.75" customHeight="1" x14ac:dyDescent="0.3">
      <c r="A1054" s="141">
        <v>10</v>
      </c>
      <c r="B1054" s="141">
        <v>20</v>
      </c>
      <c r="C1054" s="146">
        <v>1020</v>
      </c>
      <c r="D1054" s="141" t="s">
        <v>6</v>
      </c>
      <c r="E1054" s="141">
        <v>2021</v>
      </c>
      <c r="F1054" s="151"/>
      <c r="G1054" s="157">
        <f t="shared" si="47"/>
        <v>23</v>
      </c>
      <c r="H1054" s="143"/>
      <c r="I1054" s="218">
        <v>23</v>
      </c>
      <c r="J1054" s="200"/>
      <c r="K1054" s="200"/>
      <c r="L1054" s="218">
        <v>0</v>
      </c>
      <c r="M1054" s="149"/>
      <c r="N1054" s="149"/>
      <c r="O1054" s="152">
        <f t="shared" si="48"/>
        <v>0</v>
      </c>
      <c r="P1054" s="153"/>
      <c r="Q1054" s="153"/>
      <c r="R1054" s="153"/>
      <c r="S1054" s="143"/>
      <c r="T1054" s="143"/>
      <c r="U1054" s="143"/>
    </row>
    <row r="1055" spans="1:21" ht="12.75" customHeight="1" x14ac:dyDescent="0.3">
      <c r="A1055" s="141">
        <v>10</v>
      </c>
      <c r="B1055" s="141">
        <v>21</v>
      </c>
      <c r="C1055" s="146">
        <v>1021</v>
      </c>
      <c r="D1055" s="141" t="s">
        <v>6</v>
      </c>
      <c r="E1055" s="141">
        <v>2021</v>
      </c>
      <c r="F1055" s="151"/>
      <c r="G1055" s="157">
        <f t="shared" si="47"/>
        <v>9</v>
      </c>
      <c r="H1055" s="143"/>
      <c r="I1055" s="218">
        <v>9</v>
      </c>
      <c r="J1055" s="200"/>
      <c r="K1055" s="200"/>
      <c r="L1055" s="218">
        <v>0</v>
      </c>
      <c r="M1055" s="149"/>
      <c r="N1055" s="149"/>
      <c r="O1055" s="152">
        <f t="shared" si="48"/>
        <v>0</v>
      </c>
      <c r="P1055" s="153"/>
      <c r="Q1055" s="153"/>
      <c r="R1055" s="153"/>
      <c r="S1055" s="143"/>
      <c r="T1055" s="143"/>
      <c r="U1055" s="143"/>
    </row>
    <row r="1056" spans="1:21" ht="12.75" customHeight="1" x14ac:dyDescent="0.3">
      <c r="A1056" s="141">
        <v>10</v>
      </c>
      <c r="B1056" s="141">
        <v>22</v>
      </c>
      <c r="C1056" s="146">
        <v>1022</v>
      </c>
      <c r="D1056" s="141" t="s">
        <v>6</v>
      </c>
      <c r="E1056" s="141">
        <v>2021</v>
      </c>
      <c r="F1056" s="151"/>
      <c r="G1056" s="157">
        <f t="shared" si="47"/>
        <v>0</v>
      </c>
      <c r="H1056" s="143"/>
      <c r="I1056" s="200"/>
      <c r="J1056" s="200"/>
      <c r="K1056" s="200"/>
      <c r="L1056" s="200"/>
      <c r="M1056" s="149"/>
      <c r="N1056" s="149"/>
      <c r="O1056" s="152">
        <f t="shared" si="48"/>
        <v>0</v>
      </c>
      <c r="P1056" s="153"/>
      <c r="Q1056" s="153"/>
      <c r="R1056" s="153"/>
      <c r="S1056" s="143"/>
      <c r="T1056" s="143"/>
      <c r="U1056" s="143"/>
    </row>
    <row r="1057" spans="1:21" ht="12.75" customHeight="1" x14ac:dyDescent="0.3">
      <c r="A1057" s="141">
        <v>10</v>
      </c>
      <c r="B1057" s="141">
        <v>23</v>
      </c>
      <c r="C1057" s="146">
        <v>1023</v>
      </c>
      <c r="D1057" s="141" t="s">
        <v>6</v>
      </c>
      <c r="E1057" s="141">
        <v>2021</v>
      </c>
      <c r="F1057" s="151"/>
      <c r="G1057" s="157">
        <f t="shared" si="47"/>
        <v>0</v>
      </c>
      <c r="H1057" s="143"/>
      <c r="I1057" s="200"/>
      <c r="J1057" s="200"/>
      <c r="K1057" s="200"/>
      <c r="L1057" s="200"/>
      <c r="M1057" s="149"/>
      <c r="N1057" s="149"/>
      <c r="O1057" s="152">
        <f t="shared" si="48"/>
        <v>0</v>
      </c>
      <c r="P1057" s="153"/>
      <c r="Q1057" s="153"/>
      <c r="R1057" s="153"/>
      <c r="S1057" s="143"/>
      <c r="T1057" s="143"/>
      <c r="U1057" s="143"/>
    </row>
    <row r="1058" spans="1:21" ht="12.75" customHeight="1" x14ac:dyDescent="0.3">
      <c r="A1058" s="141">
        <v>10</v>
      </c>
      <c r="B1058" s="141">
        <v>24</v>
      </c>
      <c r="C1058" s="146">
        <v>1024</v>
      </c>
      <c r="D1058" s="141" t="s">
        <v>6</v>
      </c>
      <c r="E1058" s="141">
        <v>2021</v>
      </c>
      <c r="F1058" s="151"/>
      <c r="G1058" s="157">
        <f t="shared" si="47"/>
        <v>0</v>
      </c>
      <c r="H1058" s="143"/>
      <c r="I1058" s="200"/>
      <c r="J1058" s="200"/>
      <c r="K1058" s="200"/>
      <c r="L1058" s="200"/>
      <c r="M1058" s="149"/>
      <c r="N1058" s="149"/>
      <c r="O1058" s="152">
        <f t="shared" si="48"/>
        <v>0</v>
      </c>
      <c r="P1058" s="153"/>
      <c r="Q1058" s="153"/>
      <c r="R1058" s="153"/>
      <c r="S1058" s="143"/>
      <c r="T1058" s="143"/>
      <c r="U1058" s="143"/>
    </row>
    <row r="1059" spans="1:21" ht="12.75" customHeight="1" x14ac:dyDescent="0.3">
      <c r="A1059" s="141">
        <v>10</v>
      </c>
      <c r="B1059" s="141">
        <v>25</v>
      </c>
      <c r="C1059" s="146">
        <v>1025</v>
      </c>
      <c r="D1059" s="141" t="s">
        <v>6</v>
      </c>
      <c r="E1059" s="141">
        <v>2021</v>
      </c>
      <c r="F1059" s="151"/>
      <c r="G1059" s="157">
        <f t="shared" si="47"/>
        <v>0</v>
      </c>
      <c r="H1059" s="143"/>
      <c r="I1059" s="200"/>
      <c r="J1059" s="200"/>
      <c r="K1059" s="200"/>
      <c r="L1059" s="200"/>
      <c r="M1059" s="149"/>
      <c r="N1059" s="149"/>
      <c r="O1059" s="152">
        <f t="shared" si="48"/>
        <v>0</v>
      </c>
      <c r="P1059" s="153"/>
      <c r="Q1059" s="153"/>
      <c r="R1059" s="153"/>
      <c r="S1059" s="143"/>
      <c r="T1059" s="143"/>
      <c r="U1059" s="143"/>
    </row>
    <row r="1060" spans="1:21" ht="12.75" customHeight="1" x14ac:dyDescent="0.3">
      <c r="A1060" s="141">
        <v>10</v>
      </c>
      <c r="B1060" s="141">
        <v>26</v>
      </c>
      <c r="C1060" s="146">
        <v>1026</v>
      </c>
      <c r="D1060" s="141" t="s">
        <v>6</v>
      </c>
      <c r="E1060" s="141">
        <v>2021</v>
      </c>
      <c r="F1060" s="151"/>
      <c r="G1060" s="157">
        <f t="shared" si="47"/>
        <v>0</v>
      </c>
      <c r="H1060" s="143"/>
      <c r="I1060" s="200"/>
      <c r="J1060" s="200"/>
      <c r="K1060" s="200"/>
      <c r="L1060" s="200"/>
      <c r="M1060" s="149"/>
      <c r="N1060" s="149"/>
      <c r="O1060" s="152">
        <f t="shared" si="48"/>
        <v>0</v>
      </c>
      <c r="P1060" s="153"/>
      <c r="Q1060" s="153"/>
      <c r="R1060" s="153"/>
      <c r="S1060" s="143"/>
      <c r="T1060" s="143"/>
      <c r="U1060" s="143"/>
    </row>
    <row r="1061" spans="1:21" ht="12.75" customHeight="1" x14ac:dyDescent="0.3">
      <c r="A1061" s="141">
        <v>10</v>
      </c>
      <c r="B1061" s="141">
        <v>27</v>
      </c>
      <c r="C1061" s="146">
        <v>1027</v>
      </c>
      <c r="D1061" s="141" t="s">
        <v>6</v>
      </c>
      <c r="E1061" s="141">
        <v>2021</v>
      </c>
      <c r="F1061" s="151"/>
      <c r="G1061" s="157">
        <f t="shared" si="47"/>
        <v>0</v>
      </c>
      <c r="H1061" s="143"/>
      <c r="I1061" s="200"/>
      <c r="J1061" s="200"/>
      <c r="K1061" s="200"/>
      <c r="L1061" s="200"/>
      <c r="M1061" s="149"/>
      <c r="N1061" s="149"/>
      <c r="O1061" s="152">
        <f t="shared" si="48"/>
        <v>0</v>
      </c>
      <c r="P1061" s="153"/>
      <c r="Q1061" s="153"/>
      <c r="R1061" s="153"/>
      <c r="S1061" s="143"/>
      <c r="T1061" s="143"/>
      <c r="U1061" s="143"/>
    </row>
    <row r="1062" spans="1:21" ht="12.75" customHeight="1" x14ac:dyDescent="0.3">
      <c r="A1062" s="141">
        <v>10</v>
      </c>
      <c r="B1062" s="141">
        <v>28</v>
      </c>
      <c r="C1062" s="146">
        <v>1028</v>
      </c>
      <c r="D1062" s="141" t="s">
        <v>6</v>
      </c>
      <c r="E1062" s="141">
        <v>2021</v>
      </c>
      <c r="F1062" s="151"/>
      <c r="G1062" s="157">
        <f t="shared" si="47"/>
        <v>0</v>
      </c>
      <c r="H1062" s="143"/>
      <c r="I1062" s="200"/>
      <c r="J1062" s="200"/>
      <c r="K1062" s="200"/>
      <c r="L1062" s="200"/>
      <c r="M1062" s="149"/>
      <c r="N1062" s="149"/>
      <c r="O1062" s="152">
        <f t="shared" si="48"/>
        <v>0</v>
      </c>
      <c r="P1062" s="153"/>
      <c r="Q1062" s="153"/>
      <c r="R1062" s="153"/>
      <c r="S1062" s="143"/>
      <c r="T1062" s="143"/>
      <c r="U1062" s="143"/>
    </row>
    <row r="1063" spans="1:21" ht="12.75" customHeight="1" x14ac:dyDescent="0.3">
      <c r="A1063" s="141">
        <v>10</v>
      </c>
      <c r="B1063" s="141">
        <v>29</v>
      </c>
      <c r="C1063" s="146">
        <v>1029</v>
      </c>
      <c r="D1063" s="141" t="s">
        <v>6</v>
      </c>
      <c r="E1063" s="141">
        <v>2021</v>
      </c>
      <c r="F1063" s="151"/>
      <c r="G1063" s="157">
        <f t="shared" si="47"/>
        <v>0</v>
      </c>
      <c r="H1063" s="143"/>
      <c r="I1063" s="200"/>
      <c r="J1063" s="200"/>
      <c r="K1063" s="200"/>
      <c r="L1063" s="200"/>
      <c r="M1063" s="149"/>
      <c r="N1063" s="149"/>
      <c r="O1063" s="152">
        <f t="shared" si="48"/>
        <v>0</v>
      </c>
      <c r="P1063" s="153"/>
      <c r="Q1063" s="153"/>
      <c r="R1063" s="153"/>
      <c r="S1063" s="143"/>
      <c r="T1063" s="143"/>
      <c r="U1063" s="143"/>
    </row>
    <row r="1064" spans="1:21" ht="12.75" customHeight="1" x14ac:dyDescent="0.3">
      <c r="A1064" s="141">
        <v>10</v>
      </c>
      <c r="B1064" s="141">
        <v>30</v>
      </c>
      <c r="C1064" s="146">
        <v>1030</v>
      </c>
      <c r="D1064" s="141" t="s">
        <v>6</v>
      </c>
      <c r="E1064" s="141">
        <v>2021</v>
      </c>
      <c r="F1064" s="151"/>
      <c r="G1064" s="157">
        <f t="shared" si="47"/>
        <v>0</v>
      </c>
      <c r="H1064" s="143"/>
      <c r="I1064" s="200"/>
      <c r="J1064" s="200"/>
      <c r="K1064" s="200"/>
      <c r="L1064" s="200"/>
      <c r="M1064" s="149"/>
      <c r="N1064" s="149"/>
      <c r="O1064" s="152">
        <f t="shared" si="48"/>
        <v>0</v>
      </c>
      <c r="P1064" s="153"/>
      <c r="Q1064" s="153"/>
      <c r="R1064" s="153"/>
      <c r="S1064" s="143"/>
      <c r="T1064" s="143"/>
      <c r="U1064" s="143"/>
    </row>
    <row r="1065" spans="1:21" ht="12.75" customHeight="1" x14ac:dyDescent="0.3">
      <c r="A1065" s="141">
        <v>10</v>
      </c>
      <c r="B1065" s="141">
        <v>31</v>
      </c>
      <c r="C1065" s="146">
        <v>1031</v>
      </c>
      <c r="D1065" s="141" t="s">
        <v>6</v>
      </c>
      <c r="E1065" s="141">
        <v>2021</v>
      </c>
      <c r="F1065" s="151"/>
      <c r="G1065" s="157">
        <f t="shared" si="47"/>
        <v>0</v>
      </c>
      <c r="H1065" s="143"/>
      <c r="I1065" s="200"/>
      <c r="J1065" s="200"/>
      <c r="K1065" s="200"/>
      <c r="L1065" s="200"/>
      <c r="M1065" s="149"/>
      <c r="N1065" s="149"/>
      <c r="O1065" s="152">
        <f t="shared" si="48"/>
        <v>0</v>
      </c>
      <c r="P1065" s="153"/>
      <c r="Q1065" s="153"/>
      <c r="R1065" s="153"/>
      <c r="S1065" s="143"/>
      <c r="T1065" s="143"/>
      <c r="U1065" s="143"/>
    </row>
    <row r="1066" spans="1:21" ht="12.75" customHeight="1" x14ac:dyDescent="0.3">
      <c r="A1066" s="141">
        <v>11</v>
      </c>
      <c r="B1066" s="141">
        <v>1</v>
      </c>
      <c r="C1066" s="146">
        <v>1101</v>
      </c>
      <c r="D1066" s="141" t="s">
        <v>6</v>
      </c>
      <c r="E1066" s="141">
        <v>2021</v>
      </c>
      <c r="F1066" s="151"/>
      <c r="G1066" s="157">
        <f t="shared" si="47"/>
        <v>0</v>
      </c>
      <c r="H1066" s="143"/>
      <c r="I1066" s="200"/>
      <c r="J1066" s="200"/>
      <c r="K1066" s="200"/>
      <c r="L1066" s="200"/>
      <c r="M1066" s="149"/>
      <c r="N1066" s="149"/>
      <c r="O1066" s="152">
        <f t="shared" si="48"/>
        <v>0</v>
      </c>
      <c r="P1066" s="153"/>
      <c r="Q1066" s="153"/>
      <c r="R1066" s="153"/>
      <c r="S1066" s="143"/>
      <c r="T1066" s="143"/>
      <c r="U1066" s="143"/>
    </row>
    <row r="1067" spans="1:21" ht="12.75" customHeight="1" x14ac:dyDescent="0.3">
      <c r="A1067" s="141">
        <v>11</v>
      </c>
      <c r="B1067" s="141">
        <v>2</v>
      </c>
      <c r="C1067" s="146">
        <v>1102</v>
      </c>
      <c r="D1067" s="141" t="s">
        <v>6</v>
      </c>
      <c r="E1067" s="141">
        <v>2021</v>
      </c>
      <c r="F1067" s="151"/>
      <c r="G1067" s="157">
        <f t="shared" si="47"/>
        <v>0</v>
      </c>
      <c r="H1067" s="143"/>
      <c r="I1067" s="200"/>
      <c r="J1067" s="200"/>
      <c r="K1067" s="200"/>
      <c r="L1067" s="200"/>
      <c r="M1067" s="149"/>
      <c r="N1067" s="149"/>
      <c r="O1067" s="152">
        <f t="shared" si="48"/>
        <v>0</v>
      </c>
      <c r="P1067" s="153"/>
      <c r="Q1067" s="153"/>
      <c r="R1067" s="153"/>
      <c r="S1067" s="143"/>
      <c r="T1067" s="143"/>
      <c r="U1067" s="143"/>
    </row>
    <row r="1068" spans="1:21" ht="12.75" customHeight="1" x14ac:dyDescent="0.3">
      <c r="A1068" s="141">
        <v>11</v>
      </c>
      <c r="B1068" s="141">
        <v>3</v>
      </c>
      <c r="C1068" s="146">
        <v>1103</v>
      </c>
      <c r="D1068" s="141" t="s">
        <v>6</v>
      </c>
      <c r="E1068" s="141">
        <v>2021</v>
      </c>
      <c r="F1068" s="151"/>
      <c r="G1068" s="157">
        <f t="shared" si="47"/>
        <v>0</v>
      </c>
      <c r="H1068" s="143"/>
      <c r="I1068" s="200"/>
      <c r="J1068" s="200"/>
      <c r="K1068" s="200"/>
      <c r="L1068" s="200"/>
      <c r="M1068" s="149"/>
      <c r="N1068" s="149"/>
      <c r="O1068" s="152">
        <f t="shared" si="48"/>
        <v>0</v>
      </c>
      <c r="P1068" s="153"/>
      <c r="Q1068" s="153"/>
      <c r="R1068" s="153"/>
      <c r="S1068" s="143"/>
      <c r="T1068" s="143"/>
      <c r="U1068" s="143"/>
    </row>
    <row r="1069" spans="1:21" ht="12.75" customHeight="1" x14ac:dyDescent="0.3">
      <c r="A1069" s="141">
        <v>11</v>
      </c>
      <c r="B1069" s="141">
        <v>4</v>
      </c>
      <c r="C1069" s="146">
        <v>1104</v>
      </c>
      <c r="D1069" s="141" t="s">
        <v>6</v>
      </c>
      <c r="E1069" s="141">
        <v>2021</v>
      </c>
      <c r="F1069" s="151"/>
      <c r="G1069" s="157">
        <f t="shared" si="47"/>
        <v>0</v>
      </c>
      <c r="H1069" s="143"/>
      <c r="I1069" s="200"/>
      <c r="J1069" s="200"/>
      <c r="K1069" s="200"/>
      <c r="L1069" s="200"/>
      <c r="M1069" s="149"/>
      <c r="N1069" s="149"/>
      <c r="O1069" s="152">
        <f t="shared" si="48"/>
        <v>0</v>
      </c>
      <c r="P1069" s="153"/>
      <c r="Q1069" s="153"/>
      <c r="R1069" s="153"/>
      <c r="S1069" s="143"/>
      <c r="T1069" s="143"/>
      <c r="U1069" s="143"/>
    </row>
    <row r="1070" spans="1:21" ht="12.75" customHeight="1" x14ac:dyDescent="0.3">
      <c r="A1070" s="141">
        <v>11</v>
      </c>
      <c r="B1070" s="141">
        <v>5</v>
      </c>
      <c r="C1070" s="146">
        <v>1105</v>
      </c>
      <c r="D1070" s="141" t="s">
        <v>6</v>
      </c>
      <c r="E1070" s="141">
        <v>2021</v>
      </c>
      <c r="F1070" s="151"/>
      <c r="G1070" s="157">
        <f t="shared" si="47"/>
        <v>0</v>
      </c>
      <c r="H1070" s="143"/>
      <c r="I1070" s="200"/>
      <c r="J1070" s="200"/>
      <c r="K1070" s="200"/>
      <c r="L1070" s="200"/>
      <c r="M1070" s="149"/>
      <c r="N1070" s="149"/>
      <c r="O1070" s="152">
        <f t="shared" si="48"/>
        <v>0</v>
      </c>
      <c r="P1070" s="153"/>
      <c r="Q1070" s="153"/>
      <c r="R1070" s="153"/>
      <c r="S1070" s="143"/>
      <c r="T1070" s="143"/>
      <c r="U1070" s="143"/>
    </row>
    <row r="1071" spans="1:21" ht="12.75" customHeight="1" x14ac:dyDescent="0.3">
      <c r="A1071" s="141">
        <v>11</v>
      </c>
      <c r="B1071" s="141">
        <v>6</v>
      </c>
      <c r="C1071" s="146">
        <v>1106</v>
      </c>
      <c r="D1071" s="141" t="s">
        <v>6</v>
      </c>
      <c r="E1071" s="141">
        <v>2021</v>
      </c>
      <c r="F1071" s="151"/>
      <c r="G1071" s="157">
        <f t="shared" si="47"/>
        <v>0</v>
      </c>
      <c r="H1071" s="143"/>
      <c r="I1071" s="200"/>
      <c r="J1071" s="200"/>
      <c r="K1071" s="200"/>
      <c r="L1071" s="200"/>
      <c r="M1071" s="149"/>
      <c r="N1071" s="149"/>
      <c r="O1071" s="152">
        <f t="shared" si="48"/>
        <v>0</v>
      </c>
      <c r="P1071" s="153"/>
      <c r="Q1071" s="153"/>
      <c r="R1071" s="153"/>
      <c r="S1071" s="143"/>
      <c r="T1071" s="143"/>
      <c r="U1071" s="143"/>
    </row>
    <row r="1072" spans="1:21" ht="12.75" customHeight="1" x14ac:dyDescent="0.3">
      <c r="A1072" s="141">
        <v>11</v>
      </c>
      <c r="B1072" s="141">
        <v>7</v>
      </c>
      <c r="C1072" s="146">
        <v>1107</v>
      </c>
      <c r="D1072" s="141" t="s">
        <v>6</v>
      </c>
      <c r="E1072" s="141">
        <v>2021</v>
      </c>
      <c r="F1072" s="151"/>
      <c r="G1072" s="157">
        <f t="shared" si="47"/>
        <v>0</v>
      </c>
      <c r="H1072" s="143"/>
      <c r="I1072" s="200"/>
      <c r="J1072" s="200"/>
      <c r="K1072" s="200"/>
      <c r="L1072" s="200"/>
      <c r="M1072" s="149"/>
      <c r="N1072" s="149"/>
      <c r="O1072" s="152">
        <f t="shared" si="48"/>
        <v>0</v>
      </c>
      <c r="P1072" s="153"/>
      <c r="Q1072" s="153"/>
      <c r="R1072" s="153"/>
      <c r="S1072" s="143"/>
      <c r="T1072" s="143"/>
      <c r="U1072" s="143"/>
    </row>
    <row r="1073" spans="1:21" ht="12.75" customHeight="1" x14ac:dyDescent="0.3">
      <c r="A1073" s="141">
        <v>11</v>
      </c>
      <c r="B1073" s="141">
        <v>8</v>
      </c>
      <c r="C1073" s="146">
        <v>1108</v>
      </c>
      <c r="D1073" s="141" t="s">
        <v>6</v>
      </c>
      <c r="E1073" s="141">
        <v>2021</v>
      </c>
      <c r="F1073" s="151"/>
      <c r="G1073" s="157">
        <f t="shared" si="47"/>
        <v>0</v>
      </c>
      <c r="H1073" s="143"/>
      <c r="I1073" s="200"/>
      <c r="J1073" s="200"/>
      <c r="K1073" s="200"/>
      <c r="L1073" s="200"/>
      <c r="M1073" s="149"/>
      <c r="N1073" s="149"/>
      <c r="O1073" s="152">
        <f t="shared" si="48"/>
        <v>0</v>
      </c>
      <c r="P1073" s="153"/>
      <c r="Q1073" s="153"/>
      <c r="R1073" s="153"/>
      <c r="S1073" s="143"/>
      <c r="T1073" s="143"/>
      <c r="U1073" s="143"/>
    </row>
    <row r="1074" spans="1:21" ht="12.75" customHeight="1" x14ac:dyDescent="0.3">
      <c r="A1074" s="141">
        <v>11</v>
      </c>
      <c r="B1074" s="141">
        <v>9</v>
      </c>
      <c r="C1074" s="146">
        <v>1109</v>
      </c>
      <c r="D1074" s="141" t="s">
        <v>6</v>
      </c>
      <c r="E1074" s="141">
        <v>2021</v>
      </c>
      <c r="F1074" s="151"/>
      <c r="G1074" s="157">
        <f t="shared" si="47"/>
        <v>0</v>
      </c>
      <c r="H1074" s="143"/>
      <c r="I1074" s="200"/>
      <c r="J1074" s="200"/>
      <c r="K1074" s="200"/>
      <c r="L1074" s="200"/>
      <c r="M1074" s="149"/>
      <c r="N1074" s="149"/>
      <c r="O1074" s="152">
        <f t="shared" si="48"/>
        <v>0</v>
      </c>
      <c r="P1074" s="153"/>
      <c r="Q1074" s="153"/>
      <c r="R1074" s="153"/>
      <c r="S1074" s="143"/>
      <c r="T1074" s="143"/>
      <c r="U1074" s="143"/>
    </row>
    <row r="1075" spans="1:21" ht="12.75" customHeight="1" x14ac:dyDescent="0.3">
      <c r="A1075" s="141">
        <v>11</v>
      </c>
      <c r="B1075" s="141">
        <v>10</v>
      </c>
      <c r="C1075" s="146">
        <v>1110</v>
      </c>
      <c r="D1075" s="141" t="s">
        <v>6</v>
      </c>
      <c r="E1075" s="141">
        <v>2021</v>
      </c>
      <c r="F1075" s="151"/>
      <c r="G1075" s="157">
        <f t="shared" si="47"/>
        <v>0</v>
      </c>
      <c r="H1075" s="143"/>
      <c r="I1075" s="200"/>
      <c r="J1075" s="200"/>
      <c r="K1075" s="200"/>
      <c r="L1075" s="200"/>
      <c r="M1075" s="149"/>
      <c r="N1075" s="149"/>
      <c r="O1075" s="152">
        <f t="shared" si="48"/>
        <v>0</v>
      </c>
      <c r="P1075" s="153"/>
      <c r="Q1075" s="153"/>
      <c r="R1075" s="153"/>
      <c r="S1075" s="143"/>
      <c r="T1075" s="143"/>
      <c r="U1075" s="143"/>
    </row>
    <row r="1076" spans="1:21" ht="12.75" customHeight="1" x14ac:dyDescent="0.3">
      <c r="A1076" s="141">
        <v>11</v>
      </c>
      <c r="B1076" s="141">
        <v>11</v>
      </c>
      <c r="C1076" s="146">
        <v>1111</v>
      </c>
      <c r="D1076" s="141" t="s">
        <v>6</v>
      </c>
      <c r="E1076" s="141">
        <v>2021</v>
      </c>
      <c r="F1076" s="151"/>
      <c r="G1076" s="157">
        <f t="shared" si="47"/>
        <v>0</v>
      </c>
      <c r="H1076" s="143"/>
      <c r="I1076" s="200"/>
      <c r="J1076" s="200"/>
      <c r="K1076" s="200"/>
      <c r="L1076" s="200"/>
      <c r="M1076" s="149"/>
      <c r="N1076" s="149"/>
      <c r="O1076" s="152">
        <f t="shared" si="48"/>
        <v>0</v>
      </c>
      <c r="P1076" s="153"/>
      <c r="Q1076" s="153"/>
      <c r="R1076" s="153"/>
      <c r="S1076" s="143"/>
      <c r="T1076" s="143"/>
      <c r="U1076" s="143"/>
    </row>
    <row r="1077" spans="1:21" ht="12.75" customHeight="1" x14ac:dyDescent="0.3">
      <c r="A1077" s="141">
        <v>11</v>
      </c>
      <c r="B1077" s="141">
        <v>12</v>
      </c>
      <c r="C1077" s="146">
        <v>1112</v>
      </c>
      <c r="D1077" s="141" t="s">
        <v>6</v>
      </c>
      <c r="E1077" s="141">
        <v>2021</v>
      </c>
      <c r="F1077" s="151"/>
      <c r="G1077" s="157">
        <f t="shared" si="47"/>
        <v>0</v>
      </c>
      <c r="H1077" s="143"/>
      <c r="I1077" s="200"/>
      <c r="J1077" s="200"/>
      <c r="K1077" s="200"/>
      <c r="L1077" s="200"/>
      <c r="M1077" s="149"/>
      <c r="N1077" s="149"/>
      <c r="O1077" s="152">
        <f t="shared" si="48"/>
        <v>0</v>
      </c>
      <c r="P1077" s="153"/>
      <c r="Q1077" s="153"/>
      <c r="R1077" s="153"/>
      <c r="S1077" s="143"/>
      <c r="T1077" s="143"/>
      <c r="U1077" s="143"/>
    </row>
    <row r="1078" spans="1:21" ht="12.75" customHeight="1" x14ac:dyDescent="0.3">
      <c r="A1078" s="141">
        <v>11</v>
      </c>
      <c r="B1078" s="141">
        <v>13</v>
      </c>
      <c r="C1078" s="146">
        <v>1113</v>
      </c>
      <c r="D1078" s="141" t="s">
        <v>6</v>
      </c>
      <c r="E1078" s="141">
        <v>2021</v>
      </c>
      <c r="F1078" s="151"/>
      <c r="G1078" s="157">
        <f t="shared" si="47"/>
        <v>0</v>
      </c>
      <c r="H1078" s="143"/>
      <c r="I1078" s="200"/>
      <c r="J1078" s="200"/>
      <c r="K1078" s="200"/>
      <c r="L1078" s="200"/>
      <c r="M1078" s="149"/>
      <c r="N1078" s="149"/>
      <c r="O1078" s="152">
        <f t="shared" si="48"/>
        <v>0</v>
      </c>
      <c r="P1078" s="153"/>
      <c r="Q1078" s="153"/>
      <c r="R1078" s="153"/>
      <c r="S1078" s="143"/>
      <c r="T1078" s="143"/>
      <c r="U1078" s="143"/>
    </row>
    <row r="1079" spans="1:21" ht="12.75" customHeight="1" x14ac:dyDescent="0.3">
      <c r="A1079" s="141">
        <v>11</v>
      </c>
      <c r="B1079" s="141">
        <v>14</v>
      </c>
      <c r="C1079" s="146">
        <v>1114</v>
      </c>
      <c r="D1079" s="141" t="s">
        <v>6</v>
      </c>
      <c r="E1079" s="141">
        <v>2021</v>
      </c>
      <c r="F1079" s="151"/>
      <c r="G1079" s="157">
        <f t="shared" si="47"/>
        <v>0</v>
      </c>
      <c r="H1079" s="143"/>
      <c r="I1079" s="200"/>
      <c r="J1079" s="200"/>
      <c r="K1079" s="200"/>
      <c r="L1079" s="200"/>
      <c r="M1079" s="149"/>
      <c r="N1079" s="149"/>
      <c r="O1079" s="152">
        <f t="shared" si="48"/>
        <v>0</v>
      </c>
      <c r="P1079" s="153"/>
      <c r="Q1079" s="153"/>
      <c r="R1079" s="153"/>
      <c r="S1079" s="143"/>
      <c r="T1079" s="143"/>
      <c r="U1079" s="143"/>
    </row>
    <row r="1080" spans="1:21" ht="12.75" customHeight="1" x14ac:dyDescent="0.3">
      <c r="A1080" s="141">
        <v>11</v>
      </c>
      <c r="B1080" s="141">
        <v>15</v>
      </c>
      <c r="C1080" s="146">
        <v>1115</v>
      </c>
      <c r="D1080" s="141" t="s">
        <v>6</v>
      </c>
      <c r="E1080" s="141">
        <v>2021</v>
      </c>
      <c r="F1080" s="151"/>
      <c r="G1080" s="157">
        <f t="shared" si="47"/>
        <v>0</v>
      </c>
      <c r="H1080" s="143"/>
      <c r="I1080" s="200"/>
      <c r="J1080" s="200"/>
      <c r="K1080" s="200"/>
      <c r="L1080" s="200"/>
      <c r="M1080" s="149"/>
      <c r="N1080" s="149"/>
      <c r="O1080" s="152">
        <f t="shared" si="48"/>
        <v>0</v>
      </c>
      <c r="P1080" s="153"/>
      <c r="Q1080" s="153"/>
      <c r="R1080" s="153"/>
      <c r="S1080" s="143"/>
      <c r="T1080" s="143"/>
      <c r="U1080" s="143"/>
    </row>
    <row r="1081" spans="1:21" ht="12.75" customHeight="1" x14ac:dyDescent="0.3">
      <c r="A1081" s="141">
        <v>4</v>
      </c>
      <c r="B1081" s="141">
        <v>10</v>
      </c>
      <c r="C1081" s="146">
        <v>410</v>
      </c>
      <c r="D1081" s="141" t="s">
        <v>7</v>
      </c>
      <c r="E1081" s="141">
        <v>2021</v>
      </c>
      <c r="F1081" s="151"/>
      <c r="G1081" s="157">
        <f t="shared" si="47"/>
        <v>0</v>
      </c>
      <c r="H1081" s="143"/>
      <c r="I1081" s="200"/>
      <c r="J1081" s="200"/>
      <c r="K1081" s="200"/>
      <c r="L1081" s="200"/>
      <c r="M1081" s="149"/>
      <c r="N1081" s="149"/>
      <c r="O1081" s="152">
        <f t="shared" si="48"/>
        <v>0</v>
      </c>
      <c r="P1081" s="153"/>
      <c r="Q1081" s="153"/>
      <c r="R1081" s="153"/>
      <c r="S1081" s="143"/>
      <c r="T1081" s="143"/>
      <c r="U1081" s="143"/>
    </row>
    <row r="1082" spans="1:21" ht="12.75" customHeight="1" x14ac:dyDescent="0.3">
      <c r="A1082" s="141">
        <v>4</v>
      </c>
      <c r="B1082" s="141">
        <v>11</v>
      </c>
      <c r="C1082" s="146">
        <v>411</v>
      </c>
      <c r="D1082" s="141" t="s">
        <v>7</v>
      </c>
      <c r="E1082" s="141">
        <v>2021</v>
      </c>
      <c r="F1082" s="151"/>
      <c r="G1082" s="157">
        <f t="shared" si="47"/>
        <v>0</v>
      </c>
      <c r="H1082" s="143"/>
      <c r="I1082" s="200"/>
      <c r="J1082" s="200"/>
      <c r="K1082" s="200"/>
      <c r="L1082" s="200"/>
      <c r="M1082" s="149"/>
      <c r="N1082" s="149"/>
      <c r="O1082" s="152">
        <f t="shared" si="48"/>
        <v>0</v>
      </c>
      <c r="P1082" s="153"/>
      <c r="Q1082" s="153"/>
      <c r="R1082" s="153"/>
      <c r="S1082" s="143"/>
      <c r="T1082" s="143"/>
      <c r="U1082" s="143"/>
    </row>
    <row r="1083" spans="1:21" ht="12.75" customHeight="1" x14ac:dyDescent="0.3">
      <c r="A1083" s="141">
        <v>4</v>
      </c>
      <c r="B1083" s="141">
        <v>12</v>
      </c>
      <c r="C1083" s="146">
        <v>412</v>
      </c>
      <c r="D1083" s="141" t="s">
        <v>7</v>
      </c>
      <c r="E1083" s="141">
        <v>2021</v>
      </c>
      <c r="F1083" s="151"/>
      <c r="G1083" s="157">
        <f t="shared" si="47"/>
        <v>0</v>
      </c>
      <c r="H1083" s="143"/>
      <c r="I1083" s="200"/>
      <c r="J1083" s="200"/>
      <c r="K1083" s="200"/>
      <c r="L1083" s="200"/>
      <c r="M1083" s="149"/>
      <c r="N1083" s="149"/>
      <c r="O1083" s="152">
        <f t="shared" si="48"/>
        <v>0</v>
      </c>
      <c r="P1083" s="153"/>
      <c r="Q1083" s="153"/>
      <c r="R1083" s="153"/>
      <c r="S1083" s="143"/>
      <c r="T1083" s="143"/>
      <c r="U1083" s="143"/>
    </row>
    <row r="1084" spans="1:21" ht="12.75" customHeight="1" x14ac:dyDescent="0.3">
      <c r="A1084" s="141">
        <v>4</v>
      </c>
      <c r="B1084" s="141">
        <v>13</v>
      </c>
      <c r="C1084" s="146">
        <v>413</v>
      </c>
      <c r="D1084" s="141" t="s">
        <v>7</v>
      </c>
      <c r="E1084" s="141">
        <v>2021</v>
      </c>
      <c r="F1084" s="151"/>
      <c r="G1084" s="157">
        <f t="shared" si="47"/>
        <v>0</v>
      </c>
      <c r="H1084" s="143"/>
      <c r="I1084" s="200"/>
      <c r="J1084" s="200"/>
      <c r="K1084" s="200"/>
      <c r="L1084" s="200"/>
      <c r="M1084" s="149"/>
      <c r="N1084" s="149"/>
      <c r="O1084" s="152">
        <f t="shared" si="48"/>
        <v>0</v>
      </c>
      <c r="P1084" s="153"/>
      <c r="Q1084" s="153"/>
      <c r="R1084" s="153"/>
      <c r="S1084" s="143"/>
      <c r="T1084" s="143"/>
      <c r="U1084" s="143"/>
    </row>
    <row r="1085" spans="1:21" ht="12.75" customHeight="1" x14ac:dyDescent="0.3">
      <c r="A1085" s="141">
        <v>4</v>
      </c>
      <c r="B1085" s="141">
        <v>14</v>
      </c>
      <c r="C1085" s="146">
        <v>414</v>
      </c>
      <c r="D1085" s="141" t="s">
        <v>7</v>
      </c>
      <c r="E1085" s="141">
        <v>2021</v>
      </c>
      <c r="F1085" s="151"/>
      <c r="G1085" s="157">
        <f t="shared" si="47"/>
        <v>0</v>
      </c>
      <c r="H1085" s="143"/>
      <c r="I1085" s="200"/>
      <c r="J1085" s="200"/>
      <c r="K1085" s="200"/>
      <c r="L1085" s="200"/>
      <c r="M1085" s="149"/>
      <c r="N1085" s="149"/>
      <c r="O1085" s="152">
        <f>L1085+N1085</f>
        <v>0</v>
      </c>
      <c r="P1085" s="153"/>
      <c r="Q1085" s="153"/>
      <c r="R1085" s="153"/>
      <c r="S1085" s="143"/>
      <c r="T1085" s="143"/>
      <c r="U1085" s="143"/>
    </row>
    <row r="1086" spans="1:21" ht="12.75" customHeight="1" x14ac:dyDescent="0.3">
      <c r="A1086" s="141">
        <v>4</v>
      </c>
      <c r="B1086" s="141">
        <v>15</v>
      </c>
      <c r="C1086" s="146">
        <v>415</v>
      </c>
      <c r="D1086" s="141" t="s">
        <v>7</v>
      </c>
      <c r="E1086" s="141">
        <v>2021</v>
      </c>
      <c r="F1086" s="151"/>
      <c r="G1086" s="157">
        <f t="shared" si="47"/>
        <v>0</v>
      </c>
      <c r="H1086" s="143"/>
      <c r="I1086" s="218"/>
      <c r="K1086" s="149"/>
      <c r="L1086" s="218"/>
      <c r="M1086" s="149"/>
      <c r="N1086" s="149"/>
      <c r="O1086" s="152">
        <f t="shared" ref="O1086:O1149" si="49">L1086+N1086</f>
        <v>0</v>
      </c>
      <c r="P1086" s="153"/>
      <c r="Q1086" s="153"/>
      <c r="R1086" s="153"/>
      <c r="S1086" s="143"/>
      <c r="T1086" s="143"/>
      <c r="U1086" s="143"/>
    </row>
    <row r="1087" spans="1:21" ht="12.75" customHeight="1" x14ac:dyDescent="0.3">
      <c r="A1087" s="141">
        <v>4</v>
      </c>
      <c r="B1087" s="141">
        <v>16</v>
      </c>
      <c r="C1087" s="146">
        <v>416</v>
      </c>
      <c r="D1087" s="141" t="s">
        <v>7</v>
      </c>
      <c r="E1087" s="141">
        <v>2021</v>
      </c>
      <c r="F1087" s="151"/>
      <c r="G1087" s="157">
        <f t="shared" si="47"/>
        <v>0</v>
      </c>
      <c r="H1087" s="143"/>
      <c r="I1087" s="194">
        <v>0</v>
      </c>
      <c r="K1087" s="149"/>
      <c r="L1087" s="194">
        <v>0</v>
      </c>
      <c r="M1087" s="149"/>
      <c r="N1087" s="149"/>
      <c r="O1087" s="152">
        <f t="shared" si="49"/>
        <v>0</v>
      </c>
      <c r="P1087" s="153"/>
      <c r="Q1087" s="153"/>
      <c r="R1087" s="153"/>
      <c r="S1087" s="143"/>
      <c r="T1087" s="143"/>
      <c r="U1087" s="143"/>
    </row>
    <row r="1088" spans="1:21" ht="12.75" customHeight="1" x14ac:dyDescent="0.3">
      <c r="A1088" s="141">
        <v>4</v>
      </c>
      <c r="B1088" s="141">
        <v>17</v>
      </c>
      <c r="C1088" s="146">
        <v>417</v>
      </c>
      <c r="D1088" s="141" t="s">
        <v>7</v>
      </c>
      <c r="E1088" s="141">
        <v>2021</v>
      </c>
      <c r="F1088" s="151"/>
      <c r="G1088" s="157">
        <f t="shared" si="47"/>
        <v>0</v>
      </c>
      <c r="H1088" s="143"/>
      <c r="I1088" s="194">
        <v>0</v>
      </c>
      <c r="K1088" s="149"/>
      <c r="L1088" s="194">
        <v>0</v>
      </c>
      <c r="M1088" s="149"/>
      <c r="N1088" s="149"/>
      <c r="O1088" s="152">
        <f t="shared" si="49"/>
        <v>0</v>
      </c>
      <c r="P1088" s="153"/>
      <c r="Q1088" s="153"/>
      <c r="R1088" s="153"/>
      <c r="S1088" s="143"/>
      <c r="T1088" s="143"/>
      <c r="U1088" s="143"/>
    </row>
    <row r="1089" spans="1:21" ht="12.75" customHeight="1" x14ac:dyDescent="0.3">
      <c r="A1089" s="141">
        <v>4</v>
      </c>
      <c r="B1089" s="141">
        <v>18</v>
      </c>
      <c r="C1089" s="146">
        <v>418</v>
      </c>
      <c r="D1089" s="141" t="s">
        <v>7</v>
      </c>
      <c r="E1089" s="141">
        <v>2021</v>
      </c>
      <c r="F1089" s="151"/>
      <c r="G1089" s="157">
        <f t="shared" si="47"/>
        <v>0</v>
      </c>
      <c r="H1089" s="143"/>
      <c r="I1089" s="194">
        <v>0</v>
      </c>
      <c r="K1089" s="149"/>
      <c r="L1089" s="194">
        <v>0</v>
      </c>
      <c r="M1089" s="149"/>
      <c r="N1089" s="149"/>
      <c r="O1089" s="152">
        <f t="shared" si="49"/>
        <v>0</v>
      </c>
      <c r="P1089" s="153"/>
      <c r="Q1089" s="153"/>
      <c r="R1089" s="153"/>
      <c r="S1089" s="143"/>
      <c r="T1089" s="143"/>
      <c r="U1089" s="143"/>
    </row>
    <row r="1090" spans="1:21" ht="12.75" customHeight="1" x14ac:dyDescent="0.3">
      <c r="A1090" s="141">
        <v>4</v>
      </c>
      <c r="B1090" s="141">
        <v>19</v>
      </c>
      <c r="C1090" s="146">
        <v>419</v>
      </c>
      <c r="D1090" s="141" t="s">
        <v>7</v>
      </c>
      <c r="E1090" s="141">
        <v>2021</v>
      </c>
      <c r="F1090" s="151"/>
      <c r="G1090" s="157">
        <f t="shared" si="47"/>
        <v>0</v>
      </c>
      <c r="H1090" s="143"/>
      <c r="I1090" s="194">
        <v>0</v>
      </c>
      <c r="K1090" s="149"/>
      <c r="L1090" s="194">
        <v>0</v>
      </c>
      <c r="M1090" s="149"/>
      <c r="N1090" s="149"/>
      <c r="O1090" s="152">
        <f t="shared" si="49"/>
        <v>0</v>
      </c>
      <c r="P1090" s="153"/>
      <c r="Q1090" s="153"/>
      <c r="R1090" s="153"/>
      <c r="S1090" s="143"/>
      <c r="T1090" s="143"/>
      <c r="U1090" s="143"/>
    </row>
    <row r="1091" spans="1:21" ht="12.75" customHeight="1" x14ac:dyDescent="0.3">
      <c r="A1091" s="141">
        <v>4</v>
      </c>
      <c r="B1091" s="141">
        <v>20</v>
      </c>
      <c r="C1091" s="146">
        <v>420</v>
      </c>
      <c r="D1091" s="141" t="s">
        <v>7</v>
      </c>
      <c r="E1091" s="141">
        <v>2021</v>
      </c>
      <c r="F1091" s="151"/>
      <c r="G1091" s="157">
        <f t="shared" si="47"/>
        <v>2</v>
      </c>
      <c r="H1091" s="143"/>
      <c r="I1091" s="194">
        <v>2</v>
      </c>
      <c r="K1091" s="149"/>
      <c r="L1091" s="194">
        <v>0</v>
      </c>
      <c r="M1091" s="149"/>
      <c r="N1091" s="149"/>
      <c r="O1091" s="152">
        <f t="shared" si="49"/>
        <v>0</v>
      </c>
      <c r="P1091" s="153"/>
      <c r="Q1091" s="153"/>
      <c r="R1091" s="153"/>
      <c r="S1091" s="143"/>
      <c r="T1091" s="143"/>
      <c r="U1091" s="143"/>
    </row>
    <row r="1092" spans="1:21" ht="12.75" customHeight="1" x14ac:dyDescent="0.3">
      <c r="A1092" s="141">
        <v>4</v>
      </c>
      <c r="B1092" s="141">
        <v>21</v>
      </c>
      <c r="C1092" s="146">
        <v>421</v>
      </c>
      <c r="D1092" s="141" t="s">
        <v>7</v>
      </c>
      <c r="E1092" s="141">
        <v>2021</v>
      </c>
      <c r="F1092" s="151"/>
      <c r="G1092" s="157">
        <f t="shared" si="47"/>
        <v>3</v>
      </c>
      <c r="H1092" s="143"/>
      <c r="I1092" s="194">
        <v>3</v>
      </c>
      <c r="K1092" s="149"/>
      <c r="L1092" s="194">
        <v>0</v>
      </c>
      <c r="M1092" s="149"/>
      <c r="N1092" s="149"/>
      <c r="O1092" s="152">
        <f t="shared" si="49"/>
        <v>0</v>
      </c>
      <c r="P1092" s="153"/>
      <c r="Q1092" s="153"/>
      <c r="R1092" s="153"/>
      <c r="S1092" s="143"/>
      <c r="T1092" s="143"/>
      <c r="U1092" s="143"/>
    </row>
    <row r="1093" spans="1:21" ht="12.75" customHeight="1" x14ac:dyDescent="0.3">
      <c r="A1093" s="141">
        <v>4</v>
      </c>
      <c r="B1093" s="141">
        <v>22</v>
      </c>
      <c r="C1093" s="146">
        <v>422</v>
      </c>
      <c r="D1093" s="141" t="s">
        <v>7</v>
      </c>
      <c r="E1093" s="141">
        <v>2021</v>
      </c>
      <c r="F1093" s="151"/>
      <c r="G1093" s="157">
        <f t="shared" si="47"/>
        <v>1</v>
      </c>
      <c r="H1093" s="143"/>
      <c r="I1093" s="194">
        <v>1</v>
      </c>
      <c r="K1093" s="149"/>
      <c r="L1093" s="194">
        <v>0</v>
      </c>
      <c r="M1093" s="149"/>
      <c r="N1093" s="149"/>
      <c r="O1093" s="152">
        <f t="shared" si="49"/>
        <v>0</v>
      </c>
      <c r="P1093" s="153"/>
      <c r="Q1093" s="153"/>
      <c r="R1093" s="153"/>
      <c r="S1093" s="143"/>
      <c r="T1093" s="143"/>
      <c r="U1093" s="143"/>
    </row>
    <row r="1094" spans="1:21" ht="12.75" customHeight="1" x14ac:dyDescent="0.3">
      <c r="A1094" s="141">
        <v>4</v>
      </c>
      <c r="B1094" s="141">
        <v>23</v>
      </c>
      <c r="C1094" s="146">
        <v>423</v>
      </c>
      <c r="D1094" s="141" t="s">
        <v>7</v>
      </c>
      <c r="E1094" s="141">
        <v>2021</v>
      </c>
      <c r="F1094" s="151"/>
      <c r="G1094" s="157">
        <f t="shared" si="47"/>
        <v>1</v>
      </c>
      <c r="H1094" s="143"/>
      <c r="I1094" s="194">
        <v>1</v>
      </c>
      <c r="K1094" s="149"/>
      <c r="L1094" s="194">
        <v>0</v>
      </c>
      <c r="M1094" s="149"/>
      <c r="N1094" s="149"/>
      <c r="O1094" s="152">
        <f t="shared" si="49"/>
        <v>0</v>
      </c>
      <c r="P1094" s="153"/>
      <c r="Q1094" s="153"/>
      <c r="R1094" s="153"/>
      <c r="S1094" s="143"/>
      <c r="T1094" s="143"/>
      <c r="U1094" s="143"/>
    </row>
    <row r="1095" spans="1:21" ht="12.75" customHeight="1" x14ac:dyDescent="0.3">
      <c r="A1095" s="141">
        <v>4</v>
      </c>
      <c r="B1095" s="141">
        <v>24</v>
      </c>
      <c r="C1095" s="146">
        <v>424</v>
      </c>
      <c r="D1095" s="141" t="s">
        <v>7</v>
      </c>
      <c r="E1095" s="141">
        <v>2021</v>
      </c>
      <c r="F1095" s="151"/>
      <c r="G1095" s="157">
        <f t="shared" si="47"/>
        <v>0</v>
      </c>
      <c r="H1095" s="143"/>
      <c r="I1095" s="194">
        <v>0</v>
      </c>
      <c r="K1095" s="149"/>
      <c r="L1095" s="194">
        <v>0</v>
      </c>
      <c r="M1095" s="149"/>
      <c r="N1095" s="149"/>
      <c r="O1095" s="152">
        <f t="shared" si="49"/>
        <v>0</v>
      </c>
      <c r="P1095" s="153"/>
      <c r="Q1095" s="153"/>
      <c r="R1095" s="153"/>
      <c r="S1095" s="143"/>
      <c r="T1095" s="143"/>
      <c r="U1095" s="143"/>
    </row>
    <row r="1096" spans="1:21" ht="12.75" customHeight="1" x14ac:dyDescent="0.3">
      <c r="A1096" s="141">
        <v>4</v>
      </c>
      <c r="B1096" s="141">
        <v>25</v>
      </c>
      <c r="C1096" s="146">
        <v>425</v>
      </c>
      <c r="D1096" s="141" t="s">
        <v>7</v>
      </c>
      <c r="E1096" s="141">
        <v>2021</v>
      </c>
      <c r="F1096" s="151"/>
      <c r="G1096" s="157">
        <f t="shared" si="47"/>
        <v>1</v>
      </c>
      <c r="H1096" s="143"/>
      <c r="I1096" s="194">
        <v>1</v>
      </c>
      <c r="K1096" s="149"/>
      <c r="L1096" s="194">
        <v>0</v>
      </c>
      <c r="M1096" s="149"/>
      <c r="N1096" s="149"/>
      <c r="O1096" s="152">
        <f t="shared" si="49"/>
        <v>0</v>
      </c>
      <c r="P1096" s="153"/>
      <c r="Q1096" s="153"/>
      <c r="R1096" s="153"/>
      <c r="S1096" s="143"/>
      <c r="T1096" s="143"/>
      <c r="U1096" s="143"/>
    </row>
    <row r="1097" spans="1:21" ht="12.75" customHeight="1" x14ac:dyDescent="0.3">
      <c r="A1097" s="141">
        <v>4</v>
      </c>
      <c r="B1097" s="141">
        <v>26</v>
      </c>
      <c r="C1097" s="146">
        <v>426</v>
      </c>
      <c r="D1097" s="141" t="s">
        <v>7</v>
      </c>
      <c r="E1097" s="141">
        <v>2021</v>
      </c>
      <c r="F1097" s="151"/>
      <c r="G1097" s="157">
        <f t="shared" si="47"/>
        <v>0</v>
      </c>
      <c r="H1097" s="143"/>
      <c r="I1097" s="194">
        <v>0</v>
      </c>
      <c r="K1097" s="149"/>
      <c r="L1097" s="194">
        <v>0</v>
      </c>
      <c r="M1097" s="149"/>
      <c r="N1097" s="149"/>
      <c r="O1097" s="152">
        <f t="shared" si="49"/>
        <v>0</v>
      </c>
      <c r="P1097" s="153"/>
      <c r="Q1097" s="153"/>
      <c r="R1097" s="153"/>
      <c r="S1097" s="143"/>
      <c r="T1097" s="143"/>
      <c r="U1097" s="143"/>
    </row>
    <row r="1098" spans="1:21" ht="12.75" customHeight="1" x14ac:dyDescent="0.3">
      <c r="A1098" s="141">
        <v>4</v>
      </c>
      <c r="B1098" s="141">
        <v>27</v>
      </c>
      <c r="C1098" s="146">
        <v>427</v>
      </c>
      <c r="D1098" s="141" t="s">
        <v>7</v>
      </c>
      <c r="E1098" s="141">
        <v>2021</v>
      </c>
      <c r="F1098" s="151"/>
      <c r="G1098" s="157">
        <f t="shared" si="47"/>
        <v>3</v>
      </c>
      <c r="H1098" s="143"/>
      <c r="I1098" s="194">
        <v>3</v>
      </c>
      <c r="K1098" s="149"/>
      <c r="L1098" s="194">
        <v>0</v>
      </c>
      <c r="M1098" s="149"/>
      <c r="N1098" s="149"/>
      <c r="O1098" s="152">
        <f t="shared" si="49"/>
        <v>0</v>
      </c>
      <c r="P1098" s="153"/>
      <c r="Q1098" s="153"/>
      <c r="R1098" s="153"/>
      <c r="S1098" s="143"/>
      <c r="T1098" s="143"/>
      <c r="U1098" s="143"/>
    </row>
    <row r="1099" spans="1:21" ht="12.75" customHeight="1" x14ac:dyDescent="0.3">
      <c r="A1099" s="141">
        <v>4</v>
      </c>
      <c r="B1099" s="141">
        <v>28</v>
      </c>
      <c r="C1099" s="146">
        <v>428</v>
      </c>
      <c r="D1099" s="141" t="s">
        <v>7</v>
      </c>
      <c r="E1099" s="141">
        <v>2021</v>
      </c>
      <c r="F1099" s="151"/>
      <c r="G1099" s="157">
        <f t="shared" si="47"/>
        <v>1</v>
      </c>
      <c r="H1099" s="143"/>
      <c r="I1099" s="194">
        <v>1</v>
      </c>
      <c r="K1099" s="149"/>
      <c r="L1099" s="194">
        <v>0</v>
      </c>
      <c r="M1099" s="149"/>
      <c r="N1099" s="149"/>
      <c r="O1099" s="152">
        <f t="shared" si="49"/>
        <v>0</v>
      </c>
      <c r="P1099" s="153"/>
      <c r="Q1099" s="153"/>
      <c r="R1099" s="153"/>
      <c r="S1099" s="143"/>
      <c r="T1099" s="143"/>
      <c r="U1099" s="143"/>
    </row>
    <row r="1100" spans="1:21" ht="12.75" customHeight="1" x14ac:dyDescent="0.3">
      <c r="A1100" s="141">
        <v>4</v>
      </c>
      <c r="B1100" s="141">
        <v>29</v>
      </c>
      <c r="C1100" s="146">
        <v>429</v>
      </c>
      <c r="D1100" s="141" t="s">
        <v>7</v>
      </c>
      <c r="E1100" s="141">
        <v>2021</v>
      </c>
      <c r="F1100" s="151"/>
      <c r="G1100" s="157">
        <f t="shared" si="47"/>
        <v>0</v>
      </c>
      <c r="H1100" s="143"/>
      <c r="I1100" s="194">
        <v>0</v>
      </c>
      <c r="K1100" s="149"/>
      <c r="L1100" s="194">
        <v>0</v>
      </c>
      <c r="M1100" s="149"/>
      <c r="N1100" s="149"/>
      <c r="O1100" s="152">
        <f t="shared" si="49"/>
        <v>0</v>
      </c>
      <c r="P1100" s="153"/>
      <c r="Q1100" s="153"/>
      <c r="R1100" s="153"/>
      <c r="S1100" s="143"/>
      <c r="T1100" s="143"/>
      <c r="U1100" s="143"/>
    </row>
    <row r="1101" spans="1:21" ht="12.75" customHeight="1" x14ac:dyDescent="0.3">
      <c r="A1101" s="141">
        <v>4</v>
      </c>
      <c r="B1101" s="141">
        <v>30</v>
      </c>
      <c r="C1101" s="146">
        <v>430</v>
      </c>
      <c r="D1101" s="141" t="s">
        <v>7</v>
      </c>
      <c r="E1101" s="141">
        <v>2021</v>
      </c>
      <c r="F1101" s="151"/>
      <c r="G1101" s="157">
        <f t="shared" ref="G1101:G1164" si="50">I1101+K1101</f>
        <v>2</v>
      </c>
      <c r="H1101" s="143"/>
      <c r="I1101" s="194">
        <v>2</v>
      </c>
      <c r="K1101" s="149"/>
      <c r="L1101" s="194">
        <v>0</v>
      </c>
      <c r="M1101" s="149"/>
      <c r="N1101" s="149"/>
      <c r="O1101" s="152">
        <f t="shared" si="49"/>
        <v>0</v>
      </c>
      <c r="P1101" s="153"/>
      <c r="Q1101" s="153"/>
      <c r="R1101" s="153"/>
      <c r="S1101" s="143"/>
      <c r="T1101" s="143"/>
      <c r="U1101" s="143"/>
    </row>
    <row r="1102" spans="1:21" ht="12.75" customHeight="1" x14ac:dyDescent="0.3">
      <c r="A1102" s="141">
        <v>5</v>
      </c>
      <c r="B1102" s="141">
        <v>1</v>
      </c>
      <c r="C1102" s="146">
        <v>501</v>
      </c>
      <c r="D1102" s="141" t="s">
        <v>7</v>
      </c>
      <c r="E1102" s="141">
        <v>2021</v>
      </c>
      <c r="F1102" s="151"/>
      <c r="G1102" s="157">
        <f t="shared" si="50"/>
        <v>0</v>
      </c>
      <c r="H1102" s="143"/>
      <c r="I1102" s="194">
        <v>0</v>
      </c>
      <c r="K1102" s="149"/>
      <c r="L1102" s="194">
        <v>0</v>
      </c>
      <c r="M1102" s="149"/>
      <c r="N1102" s="149"/>
      <c r="O1102" s="152">
        <f t="shared" si="49"/>
        <v>0</v>
      </c>
      <c r="P1102" s="153"/>
      <c r="Q1102" s="153"/>
      <c r="R1102" s="153"/>
      <c r="S1102" s="143"/>
      <c r="T1102" s="143"/>
      <c r="U1102" s="143"/>
    </row>
    <row r="1103" spans="1:21" ht="12.75" customHeight="1" x14ac:dyDescent="0.3">
      <c r="A1103" s="141">
        <v>5</v>
      </c>
      <c r="B1103" s="141">
        <v>2</v>
      </c>
      <c r="C1103" s="146">
        <v>502</v>
      </c>
      <c r="D1103" s="141" t="s">
        <v>7</v>
      </c>
      <c r="E1103" s="141">
        <v>2021</v>
      </c>
      <c r="F1103" s="151"/>
      <c r="G1103" s="157">
        <f t="shared" si="50"/>
        <v>3</v>
      </c>
      <c r="H1103" s="143"/>
      <c r="I1103" s="194">
        <v>3</v>
      </c>
      <c r="K1103" s="149"/>
      <c r="L1103" s="194">
        <v>0</v>
      </c>
      <c r="M1103" s="149"/>
      <c r="N1103" s="149"/>
      <c r="O1103" s="152">
        <f t="shared" si="49"/>
        <v>0</v>
      </c>
      <c r="P1103" s="153"/>
      <c r="Q1103" s="153"/>
      <c r="R1103" s="153"/>
      <c r="S1103" s="143"/>
      <c r="T1103" s="143"/>
      <c r="U1103" s="143"/>
    </row>
    <row r="1104" spans="1:21" ht="12.75" customHeight="1" x14ac:dyDescent="0.3">
      <c r="A1104" s="141">
        <v>5</v>
      </c>
      <c r="B1104" s="141">
        <v>3</v>
      </c>
      <c r="C1104" s="146">
        <v>503</v>
      </c>
      <c r="D1104" s="141" t="s">
        <v>7</v>
      </c>
      <c r="E1104" s="141">
        <v>2021</v>
      </c>
      <c r="F1104" s="151"/>
      <c r="G1104" s="157">
        <f t="shared" ref="G1104:G1140" si="51">I1104+K1104</f>
        <v>2</v>
      </c>
      <c r="H1104" s="143"/>
      <c r="I1104" s="194">
        <v>2</v>
      </c>
      <c r="K1104" s="149"/>
      <c r="L1104" s="194">
        <v>0</v>
      </c>
      <c r="M1104" s="149"/>
      <c r="N1104" s="149"/>
      <c r="O1104" s="152">
        <f t="shared" ref="O1104:O1140" si="52">L1104+N1104</f>
        <v>0</v>
      </c>
      <c r="P1104" s="153"/>
      <c r="Q1104" s="153"/>
      <c r="R1104" s="153"/>
      <c r="S1104" s="143"/>
      <c r="T1104" s="143"/>
      <c r="U1104" s="143"/>
    </row>
    <row r="1105" spans="1:21" ht="12.75" customHeight="1" x14ac:dyDescent="0.3">
      <c r="A1105" s="141">
        <v>5</v>
      </c>
      <c r="B1105" s="141">
        <v>4</v>
      </c>
      <c r="C1105" s="146">
        <v>504</v>
      </c>
      <c r="D1105" s="141" t="s">
        <v>7</v>
      </c>
      <c r="E1105" s="141">
        <v>2021</v>
      </c>
      <c r="F1105" s="151"/>
      <c r="G1105" s="157">
        <f t="shared" si="51"/>
        <v>0</v>
      </c>
      <c r="H1105" s="143"/>
      <c r="I1105" s="194">
        <v>0</v>
      </c>
      <c r="K1105" s="149"/>
      <c r="L1105" s="194">
        <v>0</v>
      </c>
      <c r="M1105" s="149"/>
      <c r="N1105" s="149"/>
      <c r="O1105" s="152">
        <f t="shared" si="52"/>
        <v>0</v>
      </c>
      <c r="P1105" s="153"/>
      <c r="Q1105" s="153"/>
      <c r="R1105" s="153"/>
      <c r="S1105" s="143"/>
      <c r="T1105" s="143"/>
      <c r="U1105" s="143"/>
    </row>
    <row r="1106" spans="1:21" ht="12.75" customHeight="1" x14ac:dyDescent="0.3">
      <c r="A1106" s="141">
        <v>5</v>
      </c>
      <c r="B1106" s="141">
        <v>5</v>
      </c>
      <c r="C1106" s="146">
        <v>505</v>
      </c>
      <c r="D1106" s="141" t="s">
        <v>7</v>
      </c>
      <c r="E1106" s="141">
        <v>2021</v>
      </c>
      <c r="F1106" s="151"/>
      <c r="G1106" s="157">
        <f t="shared" si="51"/>
        <v>1</v>
      </c>
      <c r="H1106" s="143"/>
      <c r="I1106" s="194">
        <v>1</v>
      </c>
      <c r="K1106" s="149"/>
      <c r="L1106" s="194">
        <v>0</v>
      </c>
      <c r="M1106" s="149"/>
      <c r="N1106" s="149"/>
      <c r="O1106" s="152">
        <f t="shared" si="52"/>
        <v>0</v>
      </c>
      <c r="P1106" s="153"/>
      <c r="Q1106" s="153"/>
      <c r="R1106" s="153"/>
      <c r="S1106" s="143"/>
      <c r="T1106" s="143"/>
      <c r="U1106" s="143"/>
    </row>
    <row r="1107" spans="1:21" ht="12.75" customHeight="1" x14ac:dyDescent="0.3">
      <c r="A1107" s="141">
        <v>5</v>
      </c>
      <c r="B1107" s="141">
        <v>6</v>
      </c>
      <c r="C1107" s="146">
        <v>506</v>
      </c>
      <c r="D1107" s="141" t="s">
        <v>7</v>
      </c>
      <c r="E1107" s="141">
        <v>2021</v>
      </c>
      <c r="F1107" s="151"/>
      <c r="G1107" s="157">
        <f t="shared" si="51"/>
        <v>0</v>
      </c>
      <c r="H1107" s="143"/>
      <c r="I1107" s="194">
        <v>0</v>
      </c>
      <c r="K1107" s="149"/>
      <c r="L1107" s="194">
        <v>0</v>
      </c>
      <c r="M1107" s="149"/>
      <c r="N1107" s="149"/>
      <c r="O1107" s="152">
        <f t="shared" si="52"/>
        <v>0</v>
      </c>
      <c r="P1107" s="153"/>
      <c r="Q1107" s="153"/>
      <c r="R1107" s="153"/>
      <c r="S1107" s="143"/>
      <c r="T1107" s="143"/>
      <c r="U1107" s="143"/>
    </row>
    <row r="1108" spans="1:21" ht="12.75" customHeight="1" x14ac:dyDescent="0.3">
      <c r="A1108" s="141">
        <v>5</v>
      </c>
      <c r="B1108" s="141">
        <v>7</v>
      </c>
      <c r="C1108" s="146">
        <v>507</v>
      </c>
      <c r="D1108" s="141" t="s">
        <v>7</v>
      </c>
      <c r="E1108" s="141">
        <v>2021</v>
      </c>
      <c r="F1108" s="151"/>
      <c r="G1108" s="157">
        <f t="shared" si="51"/>
        <v>4</v>
      </c>
      <c r="H1108" s="143"/>
      <c r="I1108" s="194">
        <v>4</v>
      </c>
      <c r="K1108" s="149"/>
      <c r="L1108" s="194">
        <v>0</v>
      </c>
      <c r="M1108" s="149"/>
      <c r="N1108" s="149"/>
      <c r="O1108" s="152">
        <f t="shared" si="52"/>
        <v>0</v>
      </c>
      <c r="P1108" s="153"/>
      <c r="Q1108" s="153"/>
      <c r="R1108" s="153"/>
      <c r="S1108" s="143"/>
      <c r="T1108" s="143"/>
      <c r="U1108" s="143"/>
    </row>
    <row r="1109" spans="1:21" ht="12.75" customHeight="1" x14ac:dyDescent="0.3">
      <c r="A1109" s="141">
        <v>5</v>
      </c>
      <c r="B1109" s="141">
        <v>8</v>
      </c>
      <c r="C1109" s="146">
        <v>508</v>
      </c>
      <c r="D1109" s="141" t="s">
        <v>7</v>
      </c>
      <c r="E1109" s="141">
        <v>2021</v>
      </c>
      <c r="F1109" s="151"/>
      <c r="G1109" s="157">
        <f t="shared" si="51"/>
        <v>1</v>
      </c>
      <c r="H1109" s="143"/>
      <c r="I1109" s="194">
        <v>1</v>
      </c>
      <c r="K1109" s="149"/>
      <c r="L1109" s="194">
        <v>0</v>
      </c>
      <c r="M1109" s="149"/>
      <c r="N1109" s="149"/>
      <c r="O1109" s="152">
        <f t="shared" si="52"/>
        <v>0</v>
      </c>
      <c r="P1109" s="153"/>
      <c r="Q1109" s="153"/>
      <c r="R1109" s="153"/>
      <c r="S1109" s="143"/>
      <c r="T1109" s="143"/>
      <c r="U1109" s="143"/>
    </row>
    <row r="1110" spans="1:21" ht="12.75" customHeight="1" x14ac:dyDescent="0.3">
      <c r="A1110" s="141">
        <v>5</v>
      </c>
      <c r="B1110" s="141">
        <v>9</v>
      </c>
      <c r="C1110" s="146">
        <v>509</v>
      </c>
      <c r="D1110" s="141" t="s">
        <v>7</v>
      </c>
      <c r="E1110" s="141">
        <v>2021</v>
      </c>
      <c r="F1110" s="151"/>
      <c r="G1110" s="157">
        <f t="shared" si="51"/>
        <v>5</v>
      </c>
      <c r="H1110" s="143"/>
      <c r="I1110" s="194">
        <v>5</v>
      </c>
      <c r="K1110" s="149"/>
      <c r="L1110" s="194">
        <v>0</v>
      </c>
      <c r="M1110" s="149"/>
      <c r="N1110" s="149"/>
      <c r="O1110" s="152">
        <f t="shared" si="52"/>
        <v>0</v>
      </c>
      <c r="P1110" s="153"/>
      <c r="Q1110" s="153"/>
      <c r="R1110" s="153"/>
      <c r="S1110" s="143"/>
      <c r="T1110" s="143"/>
      <c r="U1110" s="143"/>
    </row>
    <row r="1111" spans="1:21" ht="12.75" customHeight="1" x14ac:dyDescent="0.3">
      <c r="A1111" s="141">
        <v>5</v>
      </c>
      <c r="B1111" s="141">
        <v>10</v>
      </c>
      <c r="C1111" s="146">
        <v>510</v>
      </c>
      <c r="D1111" s="141" t="s">
        <v>7</v>
      </c>
      <c r="E1111" s="141">
        <v>2021</v>
      </c>
      <c r="F1111" s="151"/>
      <c r="G1111" s="157">
        <f t="shared" si="51"/>
        <v>6</v>
      </c>
      <c r="H1111" s="143"/>
      <c r="I1111" s="194">
        <v>6</v>
      </c>
      <c r="K1111" s="149"/>
      <c r="L1111" s="194">
        <v>0</v>
      </c>
      <c r="M1111" s="149"/>
      <c r="N1111" s="149"/>
      <c r="O1111" s="152">
        <f t="shared" si="52"/>
        <v>0</v>
      </c>
      <c r="P1111" s="153"/>
      <c r="Q1111" s="153"/>
      <c r="R1111" s="153"/>
      <c r="S1111" s="143"/>
      <c r="T1111" s="143"/>
      <c r="U1111" s="143"/>
    </row>
    <row r="1112" spans="1:21" ht="12.75" customHeight="1" x14ac:dyDescent="0.3">
      <c r="A1112" s="141">
        <v>5</v>
      </c>
      <c r="B1112" s="141">
        <v>11</v>
      </c>
      <c r="C1112" s="146">
        <v>511</v>
      </c>
      <c r="D1112" s="141" t="s">
        <v>7</v>
      </c>
      <c r="E1112" s="141">
        <v>2021</v>
      </c>
      <c r="F1112" s="151"/>
      <c r="G1112" s="157">
        <f t="shared" si="51"/>
        <v>5</v>
      </c>
      <c r="H1112" s="143"/>
      <c r="I1112" s="194">
        <v>5</v>
      </c>
      <c r="K1112" s="149"/>
      <c r="L1112" s="194">
        <v>0</v>
      </c>
      <c r="M1112" s="149"/>
      <c r="N1112" s="149"/>
      <c r="O1112" s="152">
        <f t="shared" si="52"/>
        <v>0</v>
      </c>
      <c r="P1112" s="153"/>
      <c r="Q1112" s="153"/>
      <c r="R1112" s="153"/>
      <c r="S1112" s="143"/>
      <c r="T1112" s="143"/>
      <c r="U1112" s="143"/>
    </row>
    <row r="1113" spans="1:21" ht="12.75" customHeight="1" x14ac:dyDescent="0.3">
      <c r="A1113" s="141">
        <v>5</v>
      </c>
      <c r="B1113" s="141">
        <v>12</v>
      </c>
      <c r="C1113" s="146">
        <v>512</v>
      </c>
      <c r="D1113" s="141" t="s">
        <v>7</v>
      </c>
      <c r="E1113" s="141">
        <v>2021</v>
      </c>
      <c r="F1113" s="151"/>
      <c r="G1113" s="157">
        <f t="shared" si="51"/>
        <v>17</v>
      </c>
      <c r="H1113" s="143"/>
      <c r="I1113" s="194">
        <v>17</v>
      </c>
      <c r="K1113" s="149"/>
      <c r="L1113" s="194">
        <v>0</v>
      </c>
      <c r="M1113" s="149"/>
      <c r="N1113" s="149"/>
      <c r="O1113" s="152">
        <f t="shared" si="52"/>
        <v>0</v>
      </c>
      <c r="P1113" s="153"/>
      <c r="Q1113" s="153"/>
      <c r="R1113" s="153"/>
      <c r="S1113" s="143"/>
      <c r="T1113" s="143"/>
      <c r="U1113" s="143"/>
    </row>
    <row r="1114" spans="1:21" ht="12.75" customHeight="1" x14ac:dyDescent="0.3">
      <c r="A1114" s="141">
        <v>5</v>
      </c>
      <c r="B1114" s="141">
        <v>13</v>
      </c>
      <c r="C1114" s="146">
        <v>513</v>
      </c>
      <c r="D1114" s="141" t="s">
        <v>7</v>
      </c>
      <c r="E1114" s="141">
        <v>2021</v>
      </c>
      <c r="F1114" s="151"/>
      <c r="G1114" s="157">
        <f t="shared" si="51"/>
        <v>4</v>
      </c>
      <c r="H1114" s="143"/>
      <c r="I1114" s="194">
        <v>4</v>
      </c>
      <c r="K1114" s="149"/>
      <c r="L1114" s="194">
        <v>0</v>
      </c>
      <c r="M1114" s="149"/>
      <c r="N1114" s="149"/>
      <c r="O1114" s="152">
        <f t="shared" si="52"/>
        <v>0</v>
      </c>
      <c r="P1114" s="153"/>
      <c r="Q1114" s="153"/>
      <c r="R1114" s="153"/>
      <c r="S1114" s="143"/>
      <c r="T1114" s="143"/>
      <c r="U1114" s="143"/>
    </row>
    <row r="1115" spans="1:21" ht="12.75" customHeight="1" x14ac:dyDescent="0.3">
      <c r="A1115" s="141">
        <v>5</v>
      </c>
      <c r="B1115" s="141">
        <v>14</v>
      </c>
      <c r="C1115" s="146">
        <v>514</v>
      </c>
      <c r="D1115" s="141" t="s">
        <v>7</v>
      </c>
      <c r="E1115" s="141">
        <v>2021</v>
      </c>
      <c r="F1115" s="151"/>
      <c r="G1115" s="157">
        <f t="shared" si="51"/>
        <v>7</v>
      </c>
      <c r="H1115" s="143"/>
      <c r="I1115" s="194">
        <v>7</v>
      </c>
      <c r="K1115" s="149"/>
      <c r="L1115" s="194">
        <v>0</v>
      </c>
      <c r="M1115" s="149"/>
      <c r="N1115" s="149"/>
      <c r="O1115" s="152">
        <f t="shared" si="52"/>
        <v>0</v>
      </c>
      <c r="P1115" s="153"/>
      <c r="Q1115" s="153"/>
      <c r="R1115" s="153"/>
      <c r="S1115" s="143"/>
      <c r="T1115" s="143"/>
      <c r="U1115" s="143"/>
    </row>
    <row r="1116" spans="1:21" ht="12.75" customHeight="1" x14ac:dyDescent="0.3">
      <c r="A1116" s="141">
        <v>5</v>
      </c>
      <c r="B1116" s="141">
        <v>15</v>
      </c>
      <c r="C1116" s="146">
        <v>515</v>
      </c>
      <c r="D1116" s="141" t="s">
        <v>7</v>
      </c>
      <c r="E1116" s="141">
        <v>2021</v>
      </c>
      <c r="F1116" s="151"/>
      <c r="G1116" s="157">
        <f t="shared" si="51"/>
        <v>22</v>
      </c>
      <c r="H1116" s="143"/>
      <c r="I1116" s="194">
        <v>22</v>
      </c>
      <c r="K1116" s="149"/>
      <c r="L1116" s="194">
        <v>0</v>
      </c>
      <c r="M1116" s="149"/>
      <c r="N1116" s="149"/>
      <c r="O1116" s="152">
        <f t="shared" si="52"/>
        <v>0</v>
      </c>
      <c r="P1116" s="153"/>
      <c r="Q1116" s="153"/>
      <c r="R1116" s="153"/>
      <c r="S1116" s="143"/>
      <c r="T1116" s="143"/>
      <c r="U1116" s="143"/>
    </row>
    <row r="1117" spans="1:21" ht="12.75" customHeight="1" x14ac:dyDescent="0.3">
      <c r="A1117" s="141">
        <v>5</v>
      </c>
      <c r="B1117" s="141">
        <v>16</v>
      </c>
      <c r="C1117" s="146">
        <v>516</v>
      </c>
      <c r="D1117" s="141" t="s">
        <v>7</v>
      </c>
      <c r="E1117" s="141">
        <v>2021</v>
      </c>
      <c r="F1117" s="151"/>
      <c r="G1117" s="157">
        <f t="shared" si="51"/>
        <v>19</v>
      </c>
      <c r="H1117" s="143"/>
      <c r="I1117" s="194">
        <v>19</v>
      </c>
      <c r="K1117" s="149"/>
      <c r="L1117" s="194">
        <v>0</v>
      </c>
      <c r="M1117" s="149"/>
      <c r="N1117" s="149"/>
      <c r="O1117" s="152">
        <f t="shared" si="52"/>
        <v>0</v>
      </c>
      <c r="P1117" s="153"/>
      <c r="Q1117" s="153"/>
      <c r="R1117" s="153"/>
      <c r="S1117" s="143"/>
      <c r="T1117" s="143"/>
      <c r="U1117" s="143"/>
    </row>
    <row r="1118" spans="1:21" ht="12.75" customHeight="1" x14ac:dyDescent="0.3">
      <c r="A1118" s="141">
        <v>5</v>
      </c>
      <c r="B1118" s="141">
        <v>17</v>
      </c>
      <c r="C1118" s="146">
        <v>517</v>
      </c>
      <c r="D1118" s="141" t="s">
        <v>7</v>
      </c>
      <c r="E1118" s="141">
        <v>2021</v>
      </c>
      <c r="F1118" s="151"/>
      <c r="G1118" s="157">
        <f t="shared" si="51"/>
        <v>15</v>
      </c>
      <c r="H1118" s="143"/>
      <c r="I1118" s="194">
        <v>15</v>
      </c>
      <c r="K1118" s="149"/>
      <c r="L1118" s="194">
        <v>0</v>
      </c>
      <c r="M1118" s="149"/>
      <c r="N1118" s="149"/>
      <c r="O1118" s="152">
        <f t="shared" si="52"/>
        <v>0</v>
      </c>
      <c r="P1118" s="153"/>
      <c r="Q1118" s="153"/>
      <c r="R1118" s="153"/>
      <c r="S1118" s="143"/>
      <c r="T1118" s="143"/>
      <c r="U1118" s="143"/>
    </row>
    <row r="1119" spans="1:21" ht="12.75" customHeight="1" x14ac:dyDescent="0.3">
      <c r="A1119" s="141">
        <v>5</v>
      </c>
      <c r="B1119" s="141">
        <v>18</v>
      </c>
      <c r="C1119" s="146">
        <v>518</v>
      </c>
      <c r="D1119" s="141" t="s">
        <v>7</v>
      </c>
      <c r="E1119" s="141">
        <v>2021</v>
      </c>
      <c r="F1119" s="151"/>
      <c r="G1119" s="157">
        <f t="shared" si="51"/>
        <v>20</v>
      </c>
      <c r="H1119" s="143"/>
      <c r="I1119" s="194">
        <v>20</v>
      </c>
      <c r="K1119" s="149"/>
      <c r="L1119" s="194">
        <v>0</v>
      </c>
      <c r="M1119" s="149"/>
      <c r="N1119" s="149"/>
      <c r="O1119" s="152">
        <f t="shared" si="52"/>
        <v>0</v>
      </c>
      <c r="P1119" s="153"/>
      <c r="Q1119" s="153"/>
      <c r="R1119" s="153"/>
      <c r="S1119" s="143"/>
      <c r="T1119" s="143"/>
      <c r="U1119" s="143"/>
    </row>
    <row r="1120" spans="1:21" ht="12.75" customHeight="1" x14ac:dyDescent="0.3">
      <c r="A1120" s="141">
        <v>5</v>
      </c>
      <c r="B1120" s="141">
        <v>19</v>
      </c>
      <c r="C1120" s="146">
        <v>519</v>
      </c>
      <c r="D1120" s="141" t="s">
        <v>7</v>
      </c>
      <c r="E1120" s="141">
        <v>2021</v>
      </c>
      <c r="F1120" s="151"/>
      <c r="G1120" s="157">
        <f t="shared" si="51"/>
        <v>38</v>
      </c>
      <c r="H1120" s="143"/>
      <c r="I1120" s="194">
        <v>38</v>
      </c>
      <c r="K1120" s="149"/>
      <c r="L1120" s="194">
        <v>0</v>
      </c>
      <c r="M1120" s="149"/>
      <c r="N1120" s="149"/>
      <c r="O1120" s="152">
        <f t="shared" si="52"/>
        <v>0</v>
      </c>
      <c r="P1120" s="153"/>
      <c r="Q1120" s="153"/>
      <c r="R1120" s="153"/>
      <c r="S1120" s="143"/>
      <c r="T1120" s="143"/>
      <c r="U1120" s="143"/>
    </row>
    <row r="1121" spans="1:21" ht="12.75" customHeight="1" x14ac:dyDescent="0.3">
      <c r="A1121" s="141">
        <v>5</v>
      </c>
      <c r="B1121" s="141">
        <v>20</v>
      </c>
      <c r="C1121" s="146">
        <v>520</v>
      </c>
      <c r="D1121" s="141" t="s">
        <v>7</v>
      </c>
      <c r="E1121" s="141">
        <v>2021</v>
      </c>
      <c r="F1121" s="151"/>
      <c r="G1121" s="157">
        <f t="shared" si="51"/>
        <v>26</v>
      </c>
      <c r="H1121" s="143"/>
      <c r="I1121" s="194">
        <v>26</v>
      </c>
      <c r="K1121" s="149"/>
      <c r="L1121" s="194">
        <v>0</v>
      </c>
      <c r="M1121" s="149"/>
      <c r="N1121" s="149"/>
      <c r="O1121" s="152">
        <f t="shared" si="52"/>
        <v>0</v>
      </c>
      <c r="P1121" s="153"/>
      <c r="Q1121" s="153"/>
      <c r="R1121" s="153"/>
      <c r="S1121" s="143"/>
      <c r="T1121" s="143"/>
      <c r="U1121" s="143"/>
    </row>
    <row r="1122" spans="1:21" ht="12.75" customHeight="1" x14ac:dyDescent="0.3">
      <c r="A1122" s="141">
        <v>5</v>
      </c>
      <c r="B1122" s="141">
        <v>21</v>
      </c>
      <c r="C1122" s="146">
        <v>521</v>
      </c>
      <c r="D1122" s="141" t="s">
        <v>7</v>
      </c>
      <c r="E1122" s="141">
        <v>2021</v>
      </c>
      <c r="F1122" s="151"/>
      <c r="G1122" s="157">
        <f t="shared" si="51"/>
        <v>36</v>
      </c>
      <c r="H1122" s="143"/>
      <c r="I1122" s="194">
        <v>36</v>
      </c>
      <c r="K1122" s="149"/>
      <c r="L1122" s="194">
        <v>0</v>
      </c>
      <c r="M1122" s="149"/>
      <c r="N1122" s="149"/>
      <c r="O1122" s="152">
        <f t="shared" si="52"/>
        <v>0</v>
      </c>
      <c r="P1122" s="153"/>
      <c r="Q1122" s="153"/>
      <c r="R1122" s="153"/>
      <c r="S1122" s="143"/>
      <c r="T1122" s="143"/>
      <c r="U1122" s="143"/>
    </row>
    <row r="1123" spans="1:21" ht="12.75" customHeight="1" x14ac:dyDescent="0.3">
      <c r="A1123" s="141">
        <v>5</v>
      </c>
      <c r="B1123" s="141">
        <v>22</v>
      </c>
      <c r="C1123" s="146">
        <v>522</v>
      </c>
      <c r="D1123" s="141" t="s">
        <v>7</v>
      </c>
      <c r="E1123" s="141">
        <v>2021</v>
      </c>
      <c r="F1123" s="151"/>
      <c r="G1123" s="157">
        <f t="shared" si="51"/>
        <v>57</v>
      </c>
      <c r="H1123" s="143"/>
      <c r="I1123" s="194">
        <v>57</v>
      </c>
      <c r="K1123" s="149"/>
      <c r="L1123" s="194">
        <v>0</v>
      </c>
      <c r="M1123" s="149"/>
      <c r="N1123" s="149"/>
      <c r="O1123" s="152">
        <f t="shared" si="52"/>
        <v>0</v>
      </c>
      <c r="P1123" s="153"/>
      <c r="Q1123" s="153"/>
      <c r="R1123" s="153"/>
      <c r="S1123" s="143"/>
      <c r="T1123" s="143"/>
      <c r="U1123" s="143"/>
    </row>
    <row r="1124" spans="1:21" ht="12.75" customHeight="1" x14ac:dyDescent="0.3">
      <c r="A1124" s="141">
        <v>5</v>
      </c>
      <c r="B1124" s="141">
        <v>23</v>
      </c>
      <c r="C1124" s="146">
        <v>523</v>
      </c>
      <c r="D1124" s="141" t="s">
        <v>7</v>
      </c>
      <c r="E1124" s="141">
        <v>2021</v>
      </c>
      <c r="F1124" s="151"/>
      <c r="G1124" s="157">
        <f t="shared" si="51"/>
        <v>38</v>
      </c>
      <c r="H1124" s="143"/>
      <c r="I1124" s="194">
        <v>38</v>
      </c>
      <c r="K1124" s="149"/>
      <c r="L1124" s="194">
        <v>0</v>
      </c>
      <c r="M1124" s="149"/>
      <c r="N1124" s="149"/>
      <c r="O1124" s="152">
        <f t="shared" si="52"/>
        <v>0</v>
      </c>
      <c r="P1124" s="153"/>
      <c r="Q1124" s="153"/>
      <c r="R1124" s="153"/>
      <c r="S1124" s="143"/>
      <c r="T1124" s="143"/>
      <c r="U1124" s="143"/>
    </row>
    <row r="1125" spans="1:21" ht="12.75" customHeight="1" x14ac:dyDescent="0.3">
      <c r="A1125" s="141">
        <v>5</v>
      </c>
      <c r="B1125" s="141">
        <v>24</v>
      </c>
      <c r="C1125" s="146">
        <v>524</v>
      </c>
      <c r="D1125" s="141" t="s">
        <v>7</v>
      </c>
      <c r="E1125" s="141">
        <v>2021</v>
      </c>
      <c r="F1125" s="151"/>
      <c r="G1125" s="157">
        <f t="shared" si="51"/>
        <v>102</v>
      </c>
      <c r="H1125" s="143"/>
      <c r="I1125" s="194">
        <v>102</v>
      </c>
      <c r="K1125" s="149"/>
      <c r="L1125" s="194">
        <v>0</v>
      </c>
      <c r="M1125" s="149"/>
      <c r="N1125" s="149"/>
      <c r="O1125" s="152">
        <f t="shared" si="52"/>
        <v>0</v>
      </c>
      <c r="P1125" s="153"/>
      <c r="Q1125" s="153"/>
      <c r="R1125" s="153"/>
      <c r="S1125" s="143"/>
      <c r="T1125" s="143"/>
      <c r="U1125" s="143"/>
    </row>
    <row r="1126" spans="1:21" ht="12.75" customHeight="1" x14ac:dyDescent="0.3">
      <c r="A1126" s="141">
        <v>5</v>
      </c>
      <c r="B1126" s="141">
        <v>25</v>
      </c>
      <c r="C1126" s="146">
        <v>525</v>
      </c>
      <c r="D1126" s="141" t="s">
        <v>7</v>
      </c>
      <c r="E1126" s="141">
        <v>2021</v>
      </c>
      <c r="F1126" s="151"/>
      <c r="G1126" s="157">
        <f t="shared" si="51"/>
        <v>59</v>
      </c>
      <c r="H1126" s="143"/>
      <c r="I1126" s="194">
        <v>59</v>
      </c>
      <c r="K1126" s="149"/>
      <c r="L1126" s="194">
        <v>0</v>
      </c>
      <c r="M1126" s="149"/>
      <c r="N1126" s="149"/>
      <c r="O1126" s="152">
        <f t="shared" si="52"/>
        <v>0</v>
      </c>
      <c r="P1126" s="153"/>
      <c r="Q1126" s="153"/>
      <c r="R1126" s="153"/>
      <c r="S1126" s="143"/>
      <c r="T1126" s="143"/>
      <c r="U1126" s="143"/>
    </row>
    <row r="1127" spans="1:21" ht="12.75" customHeight="1" x14ac:dyDescent="0.3">
      <c r="A1127" s="141">
        <v>5</v>
      </c>
      <c r="B1127" s="141">
        <v>26</v>
      </c>
      <c r="C1127" s="146">
        <v>526</v>
      </c>
      <c r="D1127" s="141" t="s">
        <v>7</v>
      </c>
      <c r="E1127" s="141">
        <v>2021</v>
      </c>
      <c r="F1127" s="151"/>
      <c r="G1127" s="157">
        <f t="shared" si="51"/>
        <v>73</v>
      </c>
      <c r="H1127" s="143"/>
      <c r="I1127" s="194">
        <v>73</v>
      </c>
      <c r="K1127" s="149"/>
      <c r="L1127" s="194">
        <v>0</v>
      </c>
      <c r="M1127" s="149"/>
      <c r="N1127" s="149"/>
      <c r="O1127" s="152">
        <f t="shared" si="52"/>
        <v>0</v>
      </c>
      <c r="P1127" s="153"/>
      <c r="Q1127" s="153"/>
      <c r="R1127" s="153"/>
      <c r="S1127" s="143"/>
      <c r="T1127" s="143"/>
      <c r="U1127" s="143"/>
    </row>
    <row r="1128" spans="1:21" ht="12.75" customHeight="1" x14ac:dyDescent="0.3">
      <c r="A1128" s="141">
        <v>5</v>
      </c>
      <c r="B1128" s="141">
        <v>27</v>
      </c>
      <c r="C1128" s="146">
        <v>527</v>
      </c>
      <c r="D1128" s="141" t="s">
        <v>7</v>
      </c>
      <c r="E1128" s="141">
        <v>2021</v>
      </c>
      <c r="F1128" s="151"/>
      <c r="G1128" s="157">
        <f t="shared" si="51"/>
        <v>165</v>
      </c>
      <c r="H1128" s="143"/>
      <c r="I1128" s="194">
        <v>165</v>
      </c>
      <c r="K1128" s="149"/>
      <c r="L1128" s="194">
        <v>0</v>
      </c>
      <c r="M1128" s="149"/>
      <c r="N1128" s="149"/>
      <c r="O1128" s="152">
        <f t="shared" si="52"/>
        <v>0</v>
      </c>
      <c r="P1128" s="153"/>
      <c r="Q1128" s="153"/>
      <c r="R1128" s="153"/>
      <c r="S1128" s="143"/>
      <c r="T1128" s="143"/>
      <c r="U1128" s="143"/>
    </row>
    <row r="1129" spans="1:21" ht="12.75" customHeight="1" x14ac:dyDescent="0.3">
      <c r="A1129" s="141">
        <v>5</v>
      </c>
      <c r="B1129" s="141">
        <v>28</v>
      </c>
      <c r="C1129" s="146">
        <v>528</v>
      </c>
      <c r="D1129" s="141" t="s">
        <v>7</v>
      </c>
      <c r="E1129" s="141">
        <v>2021</v>
      </c>
      <c r="F1129" s="151"/>
      <c r="G1129" s="157">
        <f t="shared" si="51"/>
        <v>205</v>
      </c>
      <c r="H1129" s="143"/>
      <c r="I1129" s="194">
        <v>205</v>
      </c>
      <c r="K1129" s="200"/>
      <c r="L1129" s="194">
        <v>0</v>
      </c>
      <c r="M1129" s="149"/>
      <c r="N1129" s="149"/>
      <c r="O1129" s="152">
        <f t="shared" si="52"/>
        <v>0</v>
      </c>
      <c r="P1129" s="153"/>
      <c r="Q1129" s="153"/>
      <c r="R1129" s="153"/>
      <c r="S1129" s="143"/>
      <c r="T1129" s="143"/>
      <c r="U1129" s="143"/>
    </row>
    <row r="1130" spans="1:21" ht="12.75" customHeight="1" x14ac:dyDescent="0.3">
      <c r="A1130" s="141">
        <v>5</v>
      </c>
      <c r="B1130" s="141">
        <v>29</v>
      </c>
      <c r="C1130" s="146">
        <v>529</v>
      </c>
      <c r="D1130" s="141" t="s">
        <v>7</v>
      </c>
      <c r="E1130" s="141">
        <v>2021</v>
      </c>
      <c r="F1130" s="151"/>
      <c r="G1130" s="157">
        <f t="shared" si="51"/>
        <v>157</v>
      </c>
      <c r="H1130" s="143"/>
      <c r="I1130" s="194">
        <v>157</v>
      </c>
      <c r="K1130" s="200"/>
      <c r="L1130" s="194">
        <v>0</v>
      </c>
      <c r="M1130" s="149"/>
      <c r="N1130" s="149"/>
      <c r="O1130" s="152">
        <f t="shared" si="52"/>
        <v>0</v>
      </c>
      <c r="P1130" s="153"/>
      <c r="Q1130" s="153"/>
      <c r="R1130" s="153"/>
      <c r="S1130" s="143"/>
      <c r="T1130" s="143"/>
      <c r="U1130" s="143"/>
    </row>
    <row r="1131" spans="1:21" ht="12.75" customHeight="1" x14ac:dyDescent="0.3">
      <c r="A1131" s="141">
        <v>5</v>
      </c>
      <c r="B1131" s="141">
        <v>30</v>
      </c>
      <c r="C1131" s="146">
        <v>530</v>
      </c>
      <c r="D1131" s="141" t="s">
        <v>7</v>
      </c>
      <c r="E1131" s="141">
        <v>2021</v>
      </c>
      <c r="F1131" s="151"/>
      <c r="G1131" s="157">
        <f t="shared" si="51"/>
        <v>321</v>
      </c>
      <c r="H1131" s="143"/>
      <c r="I1131" s="194">
        <v>321</v>
      </c>
      <c r="J1131" s="200"/>
      <c r="K1131" s="200"/>
      <c r="L1131" s="194">
        <v>0</v>
      </c>
      <c r="M1131" s="149"/>
      <c r="N1131" s="149"/>
      <c r="O1131" s="152">
        <f t="shared" si="52"/>
        <v>0</v>
      </c>
      <c r="P1131" s="153"/>
      <c r="Q1131" s="153"/>
      <c r="R1131" s="153"/>
      <c r="S1131" s="143"/>
      <c r="T1131" s="143"/>
      <c r="U1131" s="143"/>
    </row>
    <row r="1132" spans="1:21" ht="12.75" customHeight="1" x14ac:dyDescent="0.3">
      <c r="A1132" s="141">
        <v>5</v>
      </c>
      <c r="B1132" s="141">
        <v>31</v>
      </c>
      <c r="C1132" s="146">
        <v>531</v>
      </c>
      <c r="D1132" s="141" t="s">
        <v>7</v>
      </c>
      <c r="E1132" s="141">
        <v>2021</v>
      </c>
      <c r="F1132" s="151"/>
      <c r="G1132" s="157">
        <f t="shared" si="51"/>
        <v>361</v>
      </c>
      <c r="H1132" s="143"/>
      <c r="I1132" s="194">
        <v>361</v>
      </c>
      <c r="J1132" s="200"/>
      <c r="K1132" s="200"/>
      <c r="L1132" s="194">
        <v>0</v>
      </c>
      <c r="M1132" s="149"/>
      <c r="N1132" s="149"/>
      <c r="O1132" s="152">
        <f t="shared" si="52"/>
        <v>0</v>
      </c>
      <c r="P1132" s="153"/>
      <c r="Q1132" s="153"/>
      <c r="R1132" s="153"/>
      <c r="S1132" s="143"/>
      <c r="T1132" s="143"/>
      <c r="U1132" s="143"/>
    </row>
    <row r="1133" spans="1:21" ht="12.75" customHeight="1" x14ac:dyDescent="0.3">
      <c r="A1133" s="141">
        <v>6</v>
      </c>
      <c r="B1133" s="141">
        <v>1</v>
      </c>
      <c r="C1133" s="146">
        <v>601</v>
      </c>
      <c r="D1133" s="141" t="s">
        <v>7</v>
      </c>
      <c r="E1133" s="141">
        <v>2021</v>
      </c>
      <c r="F1133" s="151"/>
      <c r="G1133" s="157">
        <f t="shared" si="51"/>
        <v>230</v>
      </c>
      <c r="H1133" s="143"/>
      <c r="I1133" s="194">
        <v>230</v>
      </c>
      <c r="J1133" s="200"/>
      <c r="K1133" s="200"/>
      <c r="L1133" s="194">
        <v>0</v>
      </c>
      <c r="M1133" s="149"/>
      <c r="N1133" s="149"/>
      <c r="O1133" s="152">
        <f t="shared" si="52"/>
        <v>0</v>
      </c>
      <c r="P1133" s="153"/>
      <c r="Q1133" s="153"/>
      <c r="R1133" s="153"/>
      <c r="S1133" s="143"/>
      <c r="T1133" s="143"/>
      <c r="U1133" s="143"/>
    </row>
    <row r="1134" spans="1:21" ht="12.75" customHeight="1" x14ac:dyDescent="0.3">
      <c r="A1134" s="141">
        <v>6</v>
      </c>
      <c r="B1134" s="141">
        <v>2</v>
      </c>
      <c r="C1134" s="146">
        <v>602</v>
      </c>
      <c r="D1134" s="141" t="s">
        <v>7</v>
      </c>
      <c r="E1134" s="141">
        <v>2021</v>
      </c>
      <c r="F1134" s="151"/>
      <c r="G1134" s="157">
        <f t="shared" si="51"/>
        <v>282</v>
      </c>
      <c r="H1134" s="143"/>
      <c r="I1134" s="194">
        <v>282</v>
      </c>
      <c r="J1134" s="200"/>
      <c r="K1134" s="200"/>
      <c r="L1134" s="194">
        <v>0</v>
      </c>
      <c r="M1134" s="149"/>
      <c r="N1134" s="149"/>
      <c r="O1134" s="152">
        <f t="shared" si="52"/>
        <v>0</v>
      </c>
      <c r="P1134" s="153"/>
      <c r="Q1134" s="153"/>
      <c r="R1134" s="153"/>
      <c r="S1134" s="143"/>
      <c r="T1134" s="143"/>
      <c r="U1134" s="143"/>
    </row>
    <row r="1135" spans="1:21" ht="12.75" customHeight="1" x14ac:dyDescent="0.3">
      <c r="A1135" s="141">
        <v>6</v>
      </c>
      <c r="B1135" s="141">
        <v>3</v>
      </c>
      <c r="C1135" s="146">
        <v>603</v>
      </c>
      <c r="D1135" s="141" t="s">
        <v>7</v>
      </c>
      <c r="E1135" s="141">
        <v>2021</v>
      </c>
      <c r="F1135" s="151"/>
      <c r="G1135" s="157">
        <f t="shared" si="51"/>
        <v>228</v>
      </c>
      <c r="H1135" s="143"/>
      <c r="I1135" s="194">
        <v>228</v>
      </c>
      <c r="J1135" s="200"/>
      <c r="K1135" s="200"/>
      <c r="L1135" s="194">
        <v>0</v>
      </c>
      <c r="M1135" s="149"/>
      <c r="N1135" s="149"/>
      <c r="O1135" s="152">
        <f t="shared" si="52"/>
        <v>0</v>
      </c>
      <c r="P1135" s="153"/>
      <c r="Q1135" s="153"/>
      <c r="R1135" s="153"/>
      <c r="S1135" s="143"/>
      <c r="T1135" s="143"/>
      <c r="U1135" s="143"/>
    </row>
    <row r="1136" spans="1:21" ht="12.75" customHeight="1" x14ac:dyDescent="0.3">
      <c r="A1136" s="141">
        <v>6</v>
      </c>
      <c r="B1136" s="141">
        <v>4</v>
      </c>
      <c r="C1136" s="146">
        <v>604</v>
      </c>
      <c r="D1136" s="141" t="s">
        <v>7</v>
      </c>
      <c r="E1136" s="141">
        <v>2021</v>
      </c>
      <c r="F1136" s="151"/>
      <c r="G1136" s="157">
        <f t="shared" si="51"/>
        <v>1459</v>
      </c>
      <c r="H1136" s="143"/>
      <c r="I1136" s="196">
        <v>1459</v>
      </c>
      <c r="J1136" s="200"/>
      <c r="K1136" s="200"/>
      <c r="L1136" s="194">
        <v>0</v>
      </c>
      <c r="M1136" s="149"/>
      <c r="N1136" s="149"/>
      <c r="O1136" s="152">
        <f t="shared" si="52"/>
        <v>0</v>
      </c>
      <c r="P1136" s="153"/>
      <c r="Q1136" s="153"/>
      <c r="R1136" s="153"/>
      <c r="S1136" s="143"/>
      <c r="T1136" s="143"/>
      <c r="U1136" s="143"/>
    </row>
    <row r="1137" spans="1:21" ht="12.75" customHeight="1" x14ac:dyDescent="0.3">
      <c r="A1137" s="141">
        <v>6</v>
      </c>
      <c r="B1137" s="141">
        <v>5</v>
      </c>
      <c r="C1137" s="146">
        <v>605</v>
      </c>
      <c r="D1137" s="141" t="s">
        <v>7</v>
      </c>
      <c r="E1137" s="141">
        <v>2021</v>
      </c>
      <c r="F1137" s="151"/>
      <c r="G1137" s="157">
        <f t="shared" si="51"/>
        <v>483</v>
      </c>
      <c r="H1137" s="143"/>
      <c r="I1137" s="194">
        <v>483</v>
      </c>
      <c r="J1137" s="200"/>
      <c r="K1137" s="200"/>
      <c r="L1137" s="194">
        <v>0</v>
      </c>
      <c r="M1137" s="149"/>
      <c r="N1137" s="149"/>
      <c r="O1137" s="152">
        <f t="shared" si="52"/>
        <v>0</v>
      </c>
      <c r="P1137" s="153"/>
      <c r="Q1137" s="153"/>
      <c r="R1137" s="153"/>
      <c r="S1137" s="143"/>
      <c r="T1137" s="143"/>
      <c r="U1137" s="143"/>
    </row>
    <row r="1138" spans="1:21" ht="12.75" customHeight="1" x14ac:dyDescent="0.3">
      <c r="A1138" s="141">
        <v>6</v>
      </c>
      <c r="B1138" s="141">
        <v>6</v>
      </c>
      <c r="C1138" s="146">
        <v>606</v>
      </c>
      <c r="D1138" s="141" t="s">
        <v>7</v>
      </c>
      <c r="E1138" s="141">
        <v>2021</v>
      </c>
      <c r="F1138" s="151"/>
      <c r="G1138" s="157">
        <f t="shared" si="51"/>
        <v>558</v>
      </c>
      <c r="H1138" s="143"/>
      <c r="I1138" s="194">
        <v>558</v>
      </c>
      <c r="J1138" s="149"/>
      <c r="K1138" s="149"/>
      <c r="L1138" s="194">
        <v>0</v>
      </c>
      <c r="M1138" s="149"/>
      <c r="N1138" s="149"/>
      <c r="O1138" s="152">
        <f t="shared" si="52"/>
        <v>0</v>
      </c>
      <c r="P1138" s="153"/>
      <c r="Q1138" s="153"/>
      <c r="R1138" s="153"/>
      <c r="S1138" s="143"/>
      <c r="T1138" s="143"/>
      <c r="U1138" s="143"/>
    </row>
    <row r="1139" spans="1:21" ht="12.75" customHeight="1" x14ac:dyDescent="0.3">
      <c r="A1139" s="141">
        <v>6</v>
      </c>
      <c r="B1139" s="141">
        <v>7</v>
      </c>
      <c r="C1139" s="146">
        <v>607</v>
      </c>
      <c r="D1139" s="141" t="s">
        <v>7</v>
      </c>
      <c r="E1139" s="141">
        <v>2021</v>
      </c>
      <c r="F1139" s="151"/>
      <c r="G1139" s="157">
        <f t="shared" si="51"/>
        <v>418</v>
      </c>
      <c r="H1139" s="143"/>
      <c r="I1139" s="194">
        <v>418</v>
      </c>
      <c r="J1139" s="149"/>
      <c r="K1139" s="149"/>
      <c r="L1139" s="194">
        <v>0</v>
      </c>
      <c r="M1139" s="149"/>
      <c r="N1139" s="149"/>
      <c r="O1139" s="152">
        <f t="shared" si="52"/>
        <v>0</v>
      </c>
      <c r="P1139" s="153"/>
      <c r="Q1139" s="153"/>
      <c r="R1139" s="153"/>
      <c r="S1139" s="143"/>
      <c r="T1139" s="143"/>
      <c r="U1139" s="143"/>
    </row>
    <row r="1140" spans="1:21" ht="12.75" customHeight="1" x14ac:dyDescent="0.3">
      <c r="A1140" s="141">
        <v>6</v>
      </c>
      <c r="B1140" s="141">
        <v>8</v>
      </c>
      <c r="C1140" s="146">
        <v>608</v>
      </c>
      <c r="D1140" s="141" t="s">
        <v>7</v>
      </c>
      <c r="E1140" s="141">
        <v>2021</v>
      </c>
      <c r="F1140" s="151"/>
      <c r="G1140" s="157">
        <f t="shared" si="51"/>
        <v>486</v>
      </c>
      <c r="H1140" s="143"/>
      <c r="I1140" s="194">
        <v>486</v>
      </c>
      <c r="J1140" s="149"/>
      <c r="K1140" s="149"/>
      <c r="L1140" s="194">
        <v>14</v>
      </c>
      <c r="M1140" s="149"/>
      <c r="N1140" s="149"/>
      <c r="O1140" s="152">
        <f t="shared" si="52"/>
        <v>14</v>
      </c>
      <c r="P1140" s="153"/>
      <c r="Q1140" s="153"/>
      <c r="R1140" s="153"/>
      <c r="S1140" s="143"/>
      <c r="T1140" s="143"/>
      <c r="U1140" s="143"/>
    </row>
    <row r="1141" spans="1:21" ht="12.75" customHeight="1" x14ac:dyDescent="0.3">
      <c r="A1141" s="141">
        <v>6</v>
      </c>
      <c r="B1141" s="141">
        <v>9</v>
      </c>
      <c r="C1141" s="146">
        <v>609</v>
      </c>
      <c r="D1141" s="141" t="s">
        <v>7</v>
      </c>
      <c r="E1141" s="141">
        <v>2021</v>
      </c>
      <c r="F1141" s="151"/>
      <c r="G1141" s="157">
        <f t="shared" si="50"/>
        <v>452</v>
      </c>
      <c r="H1141" s="143"/>
      <c r="I1141" s="194">
        <v>452</v>
      </c>
      <c r="J1141" s="149"/>
      <c r="K1141" s="149"/>
      <c r="L1141" s="194">
        <v>27</v>
      </c>
      <c r="M1141" s="149"/>
      <c r="N1141" s="149"/>
      <c r="O1141" s="152">
        <f t="shared" si="49"/>
        <v>27</v>
      </c>
      <c r="P1141" s="153"/>
      <c r="Q1141" s="153"/>
      <c r="R1141" s="153"/>
      <c r="S1141" s="143"/>
      <c r="T1141" s="143"/>
      <c r="U1141" s="143"/>
    </row>
    <row r="1142" spans="1:21" ht="12.75" customHeight="1" x14ac:dyDescent="0.3">
      <c r="A1142" s="141">
        <v>6</v>
      </c>
      <c r="B1142" s="141">
        <v>10</v>
      </c>
      <c r="C1142" s="146">
        <v>610</v>
      </c>
      <c r="D1142" s="141" t="s">
        <v>7</v>
      </c>
      <c r="E1142" s="141">
        <v>2021</v>
      </c>
      <c r="F1142" s="151"/>
      <c r="G1142" s="157">
        <f t="shared" si="50"/>
        <v>322</v>
      </c>
      <c r="H1142" s="143"/>
      <c r="I1142" s="194">
        <v>322</v>
      </c>
      <c r="J1142" s="149"/>
      <c r="K1142" s="149"/>
      <c r="L1142" s="194">
        <v>30</v>
      </c>
      <c r="M1142" s="149"/>
      <c r="N1142" s="149"/>
      <c r="O1142" s="152">
        <f t="shared" si="49"/>
        <v>30</v>
      </c>
      <c r="P1142" s="153"/>
      <c r="Q1142" s="153"/>
      <c r="R1142" s="153"/>
      <c r="S1142" s="143"/>
      <c r="T1142" s="143"/>
      <c r="U1142" s="143"/>
    </row>
    <row r="1143" spans="1:21" ht="12.75" customHeight="1" x14ac:dyDescent="0.3">
      <c r="A1143" s="141">
        <v>6</v>
      </c>
      <c r="B1143" s="141">
        <v>11</v>
      </c>
      <c r="C1143" s="146">
        <v>611</v>
      </c>
      <c r="D1143" s="141" t="s">
        <v>7</v>
      </c>
      <c r="E1143" s="141">
        <v>2021</v>
      </c>
      <c r="F1143" s="151"/>
      <c r="G1143" s="157">
        <f t="shared" si="50"/>
        <v>334</v>
      </c>
      <c r="H1143" s="143"/>
      <c r="I1143" s="194">
        <v>334</v>
      </c>
      <c r="J1143" s="200"/>
      <c r="K1143" s="200"/>
      <c r="L1143" s="194">
        <v>29</v>
      </c>
      <c r="M1143" s="149"/>
      <c r="N1143" s="149"/>
      <c r="O1143" s="152">
        <f t="shared" si="49"/>
        <v>29</v>
      </c>
      <c r="P1143" s="153"/>
      <c r="Q1143" s="153"/>
      <c r="R1143" s="153"/>
      <c r="S1143" s="143"/>
      <c r="T1143" s="143"/>
      <c r="U1143" s="143"/>
    </row>
    <row r="1144" spans="1:21" ht="12.75" customHeight="1" x14ac:dyDescent="0.3">
      <c r="A1144" s="141">
        <v>6</v>
      </c>
      <c r="B1144" s="141">
        <v>12</v>
      </c>
      <c r="C1144" s="146">
        <v>612</v>
      </c>
      <c r="D1144" s="141" t="s">
        <v>7</v>
      </c>
      <c r="E1144" s="141">
        <v>2021</v>
      </c>
      <c r="F1144" s="151"/>
      <c r="G1144" s="157">
        <f>I1144+K1144</f>
        <v>455</v>
      </c>
      <c r="H1144" s="143"/>
      <c r="I1144" s="194">
        <v>455</v>
      </c>
      <c r="J1144" s="149"/>
      <c r="K1144" s="149"/>
      <c r="L1144" s="194">
        <v>37</v>
      </c>
      <c r="M1144" s="149"/>
      <c r="N1144" s="149"/>
      <c r="O1144" s="152">
        <f t="shared" si="49"/>
        <v>37</v>
      </c>
      <c r="P1144" s="153"/>
      <c r="Q1144" s="153"/>
      <c r="R1144" s="153"/>
      <c r="S1144" s="143"/>
      <c r="T1144" s="143"/>
      <c r="U1144" s="143"/>
    </row>
    <row r="1145" spans="1:21" ht="12.75" customHeight="1" x14ac:dyDescent="0.3">
      <c r="A1145" s="141">
        <v>6</v>
      </c>
      <c r="B1145" s="141">
        <v>13</v>
      </c>
      <c r="C1145" s="146">
        <v>613</v>
      </c>
      <c r="D1145" s="141" t="s">
        <v>7</v>
      </c>
      <c r="E1145" s="141">
        <v>2021</v>
      </c>
      <c r="F1145" s="151"/>
      <c r="G1145" s="157">
        <f t="shared" si="50"/>
        <v>453</v>
      </c>
      <c r="H1145" s="143"/>
      <c r="I1145" s="194">
        <v>453</v>
      </c>
      <c r="J1145" s="149"/>
      <c r="K1145" s="149"/>
      <c r="L1145" s="194">
        <v>34</v>
      </c>
      <c r="M1145" s="149"/>
      <c r="N1145" s="149"/>
      <c r="O1145" s="152">
        <f t="shared" si="49"/>
        <v>34</v>
      </c>
      <c r="P1145" s="153"/>
      <c r="Q1145" s="153"/>
      <c r="R1145" s="153"/>
      <c r="S1145" s="143"/>
      <c r="T1145" s="143"/>
      <c r="U1145" s="143"/>
    </row>
    <row r="1146" spans="1:21" ht="12.75" customHeight="1" x14ac:dyDescent="0.3">
      <c r="A1146" s="141">
        <v>6</v>
      </c>
      <c r="B1146" s="141">
        <v>14</v>
      </c>
      <c r="C1146" s="146">
        <v>614</v>
      </c>
      <c r="D1146" s="141" t="s">
        <v>7</v>
      </c>
      <c r="E1146" s="141">
        <v>2021</v>
      </c>
      <c r="F1146" s="151"/>
      <c r="G1146" s="157">
        <f t="shared" si="50"/>
        <v>552</v>
      </c>
      <c r="H1146" s="143"/>
      <c r="I1146" s="194">
        <v>552</v>
      </c>
      <c r="J1146" s="149"/>
      <c r="K1146" s="149"/>
      <c r="L1146" s="194">
        <v>38</v>
      </c>
      <c r="M1146" s="149"/>
      <c r="N1146" s="149"/>
      <c r="O1146" s="152">
        <f t="shared" si="49"/>
        <v>38</v>
      </c>
      <c r="P1146" s="153"/>
      <c r="Q1146" s="153"/>
      <c r="R1146" s="153"/>
      <c r="S1146" s="143"/>
      <c r="T1146" s="143"/>
      <c r="U1146" s="143"/>
    </row>
    <row r="1147" spans="1:21" ht="12.75" customHeight="1" x14ac:dyDescent="0.3">
      <c r="A1147" s="141">
        <v>6</v>
      </c>
      <c r="B1147" s="141">
        <v>15</v>
      </c>
      <c r="C1147" s="146">
        <v>615</v>
      </c>
      <c r="D1147" s="141" t="s">
        <v>7</v>
      </c>
      <c r="E1147" s="141">
        <v>2021</v>
      </c>
      <c r="F1147" s="151"/>
      <c r="G1147" s="157">
        <f t="shared" si="50"/>
        <v>1141</v>
      </c>
      <c r="H1147" s="143"/>
      <c r="I1147" s="196">
        <v>1141</v>
      </c>
      <c r="J1147" s="149"/>
      <c r="K1147" s="149"/>
      <c r="L1147" s="194">
        <v>99</v>
      </c>
      <c r="M1147" s="149"/>
      <c r="N1147" s="149"/>
      <c r="O1147" s="152">
        <f t="shared" si="49"/>
        <v>99</v>
      </c>
      <c r="P1147" s="153"/>
      <c r="Q1147" s="153"/>
      <c r="R1147" s="153"/>
      <c r="S1147" s="143"/>
      <c r="T1147" s="143"/>
      <c r="U1147" s="143"/>
    </row>
    <row r="1148" spans="1:21" ht="12.75" customHeight="1" x14ac:dyDescent="0.3">
      <c r="A1148" s="141">
        <v>6</v>
      </c>
      <c r="B1148" s="141">
        <v>16</v>
      </c>
      <c r="C1148" s="146">
        <v>616</v>
      </c>
      <c r="D1148" s="141" t="s">
        <v>7</v>
      </c>
      <c r="E1148" s="141">
        <v>2021</v>
      </c>
      <c r="F1148" s="151"/>
      <c r="G1148" s="157">
        <f t="shared" si="50"/>
        <v>3495</v>
      </c>
      <c r="H1148" s="143"/>
      <c r="I1148" s="196">
        <v>3495</v>
      </c>
      <c r="J1148" s="149"/>
      <c r="K1148" s="149"/>
      <c r="L1148" s="194">
        <v>372</v>
      </c>
      <c r="M1148" s="149"/>
      <c r="N1148" s="149"/>
      <c r="O1148" s="152">
        <f t="shared" si="49"/>
        <v>372</v>
      </c>
      <c r="P1148" s="153"/>
      <c r="Q1148" s="153"/>
      <c r="R1148" s="153"/>
      <c r="S1148" s="143"/>
      <c r="T1148" s="143"/>
      <c r="U1148" s="143"/>
    </row>
    <row r="1149" spans="1:21" ht="12.75" customHeight="1" x14ac:dyDescent="0.3">
      <c r="A1149" s="141">
        <v>6</v>
      </c>
      <c r="B1149" s="141">
        <v>17</v>
      </c>
      <c r="C1149" s="146">
        <v>617</v>
      </c>
      <c r="D1149" s="141" t="s">
        <v>7</v>
      </c>
      <c r="E1149" s="141">
        <v>2021</v>
      </c>
      <c r="F1149" s="151"/>
      <c r="G1149" s="157">
        <f t="shared" si="50"/>
        <v>4395</v>
      </c>
      <c r="H1149" s="143"/>
      <c r="I1149" s="196">
        <v>4395</v>
      </c>
      <c r="J1149" s="200"/>
      <c r="K1149" s="200"/>
      <c r="L1149" s="194">
        <v>817</v>
      </c>
      <c r="M1149" s="149"/>
      <c r="N1149" s="149"/>
      <c r="O1149" s="152">
        <f t="shared" si="49"/>
        <v>817</v>
      </c>
      <c r="P1149" s="153"/>
      <c r="Q1149" s="153"/>
      <c r="R1149" s="153"/>
      <c r="S1149" s="143"/>
      <c r="T1149" s="143"/>
      <c r="U1149" s="143"/>
    </row>
    <row r="1150" spans="1:21" ht="12.75" customHeight="1" x14ac:dyDescent="0.3">
      <c r="A1150" s="141">
        <v>6</v>
      </c>
      <c r="B1150" s="141">
        <v>18</v>
      </c>
      <c r="C1150" s="146">
        <v>618</v>
      </c>
      <c r="D1150" s="141" t="s">
        <v>7</v>
      </c>
      <c r="E1150" s="141">
        <v>2021</v>
      </c>
      <c r="F1150" s="151"/>
      <c r="G1150" s="157">
        <f t="shared" si="50"/>
        <v>3752</v>
      </c>
      <c r="H1150" s="143"/>
      <c r="I1150" s="196">
        <v>3752</v>
      </c>
      <c r="J1150" s="200"/>
      <c r="K1150" s="200"/>
      <c r="L1150" s="196">
        <v>1042</v>
      </c>
      <c r="M1150" s="149"/>
      <c r="N1150" s="149"/>
      <c r="O1150" s="152">
        <f t="shared" ref="O1150:O1213" si="53">L1150+N1150</f>
        <v>1042</v>
      </c>
      <c r="P1150" s="153"/>
      <c r="Q1150" s="153"/>
      <c r="R1150" s="153"/>
      <c r="S1150" s="143"/>
      <c r="T1150" s="143"/>
      <c r="U1150" s="143"/>
    </row>
    <row r="1151" spans="1:21" ht="12.75" customHeight="1" x14ac:dyDescent="0.3">
      <c r="A1151" s="141">
        <v>6</v>
      </c>
      <c r="B1151" s="141">
        <v>19</v>
      </c>
      <c r="C1151" s="146">
        <v>619</v>
      </c>
      <c r="D1151" s="141" t="s">
        <v>7</v>
      </c>
      <c r="E1151" s="141">
        <v>2021</v>
      </c>
      <c r="F1151" s="151"/>
      <c r="G1151" s="157">
        <f t="shared" si="50"/>
        <v>2957</v>
      </c>
      <c r="H1151" s="143"/>
      <c r="I1151" s="196">
        <v>2957</v>
      </c>
      <c r="J1151" s="149"/>
      <c r="K1151" s="149"/>
      <c r="L1151" s="196">
        <v>1183</v>
      </c>
      <c r="M1151" s="149"/>
      <c r="N1151" s="149"/>
      <c r="O1151" s="152">
        <f t="shared" si="53"/>
        <v>1183</v>
      </c>
      <c r="P1151" s="153"/>
      <c r="Q1151" s="153"/>
      <c r="R1151" s="153"/>
      <c r="S1151" s="143"/>
      <c r="T1151" s="143"/>
      <c r="U1151" s="143"/>
    </row>
    <row r="1152" spans="1:21" ht="12.75" customHeight="1" x14ac:dyDescent="0.3">
      <c r="A1152" s="141">
        <v>6</v>
      </c>
      <c r="B1152" s="141">
        <v>20</v>
      </c>
      <c r="C1152" s="146">
        <v>620</v>
      </c>
      <c r="D1152" s="141" t="s">
        <v>7</v>
      </c>
      <c r="E1152" s="141">
        <v>2021</v>
      </c>
      <c r="F1152" s="151"/>
      <c r="G1152" s="157">
        <f t="shared" si="50"/>
        <v>1960</v>
      </c>
      <c r="H1152" s="143"/>
      <c r="I1152" s="196">
        <v>1960</v>
      </c>
      <c r="J1152" s="149"/>
      <c r="K1152" s="149"/>
      <c r="L1152" s="196">
        <v>1074</v>
      </c>
      <c r="M1152" s="149"/>
      <c r="N1152" s="149"/>
      <c r="O1152" s="152">
        <f t="shared" si="53"/>
        <v>1074</v>
      </c>
      <c r="P1152" s="153"/>
      <c r="Q1152" s="153"/>
      <c r="R1152" s="153"/>
      <c r="S1152" s="143"/>
      <c r="T1152" s="143"/>
      <c r="U1152" s="143"/>
    </row>
    <row r="1153" spans="1:21" ht="12.75" customHeight="1" x14ac:dyDescent="0.3">
      <c r="A1153" s="141">
        <v>6</v>
      </c>
      <c r="B1153" s="141">
        <v>21</v>
      </c>
      <c r="C1153" s="146">
        <v>621</v>
      </c>
      <c r="D1153" s="141" t="s">
        <v>7</v>
      </c>
      <c r="E1153" s="141">
        <v>2021</v>
      </c>
      <c r="F1153" s="151"/>
      <c r="G1153" s="157">
        <f t="shared" si="50"/>
        <v>1287</v>
      </c>
      <c r="H1153" s="143"/>
      <c r="I1153" s="196">
        <v>1287</v>
      </c>
      <c r="J1153" s="149"/>
      <c r="K1153" s="149"/>
      <c r="L1153" s="194">
        <v>941</v>
      </c>
      <c r="M1153" s="149"/>
      <c r="N1153" s="149"/>
      <c r="O1153" s="152">
        <f t="shared" si="53"/>
        <v>941</v>
      </c>
      <c r="P1153" s="153"/>
      <c r="Q1153" s="153"/>
      <c r="R1153" s="153"/>
      <c r="S1153" s="143"/>
      <c r="T1153" s="143"/>
      <c r="U1153" s="143"/>
    </row>
    <row r="1154" spans="1:21" ht="12.75" customHeight="1" x14ac:dyDescent="0.3">
      <c r="A1154" s="141">
        <v>6</v>
      </c>
      <c r="B1154" s="141">
        <v>22</v>
      </c>
      <c r="C1154" s="146">
        <v>622</v>
      </c>
      <c r="D1154" s="141" t="s">
        <v>7</v>
      </c>
      <c r="E1154" s="141">
        <v>2021</v>
      </c>
      <c r="F1154" s="151"/>
      <c r="G1154" s="157">
        <f t="shared" si="50"/>
        <v>636</v>
      </c>
      <c r="H1154" s="143"/>
      <c r="I1154" s="194">
        <v>636</v>
      </c>
      <c r="J1154" s="149"/>
      <c r="K1154" s="149"/>
      <c r="L1154" s="194">
        <v>612</v>
      </c>
      <c r="M1154" s="149"/>
      <c r="N1154" s="149"/>
      <c r="O1154" s="152">
        <f t="shared" si="53"/>
        <v>612</v>
      </c>
      <c r="P1154" s="153"/>
      <c r="Q1154" s="153"/>
      <c r="R1154" s="153"/>
      <c r="S1154" s="143"/>
      <c r="T1154" s="143"/>
      <c r="U1154" s="143"/>
    </row>
    <row r="1155" spans="1:21" ht="12.75" customHeight="1" x14ac:dyDescent="0.3">
      <c r="A1155" s="141">
        <v>6</v>
      </c>
      <c r="B1155" s="141">
        <v>23</v>
      </c>
      <c r="C1155" s="146">
        <v>623</v>
      </c>
      <c r="D1155" s="141" t="s">
        <v>7</v>
      </c>
      <c r="E1155" s="141">
        <v>2021</v>
      </c>
      <c r="F1155" s="151"/>
      <c r="G1155" s="157">
        <f t="shared" si="50"/>
        <v>220</v>
      </c>
      <c r="H1155" s="143"/>
      <c r="I1155" s="194">
        <v>220</v>
      </c>
      <c r="J1155" s="149"/>
      <c r="K1155" s="149"/>
      <c r="L1155" s="194">
        <v>279</v>
      </c>
      <c r="M1155" s="149"/>
      <c r="N1155" s="149"/>
      <c r="O1155" s="152">
        <f t="shared" si="53"/>
        <v>279</v>
      </c>
      <c r="P1155" s="153"/>
      <c r="Q1155" s="153"/>
      <c r="R1155" s="153"/>
      <c r="S1155" s="143"/>
      <c r="T1155" s="143"/>
      <c r="U1155" s="143"/>
    </row>
    <row r="1156" spans="1:21" ht="12.75" customHeight="1" x14ac:dyDescent="0.3">
      <c r="A1156" s="141">
        <v>6</v>
      </c>
      <c r="B1156" s="141">
        <v>24</v>
      </c>
      <c r="C1156" s="146">
        <v>624</v>
      </c>
      <c r="D1156" s="141" t="s">
        <v>7</v>
      </c>
      <c r="E1156" s="141">
        <v>2021</v>
      </c>
      <c r="F1156" s="151"/>
      <c r="G1156" s="157">
        <f t="shared" si="50"/>
        <v>824</v>
      </c>
      <c r="H1156" s="143"/>
      <c r="I1156" s="194">
        <v>824</v>
      </c>
      <c r="J1156" s="200"/>
      <c r="K1156" s="200"/>
      <c r="L1156" s="194">
        <v>407</v>
      </c>
      <c r="M1156" s="149"/>
      <c r="N1156" s="149"/>
      <c r="O1156" s="152">
        <f t="shared" si="53"/>
        <v>407</v>
      </c>
      <c r="P1156" s="153"/>
      <c r="Q1156" s="153"/>
      <c r="R1156" s="153"/>
      <c r="S1156" s="143"/>
      <c r="T1156" s="143"/>
      <c r="U1156" s="143"/>
    </row>
    <row r="1157" spans="1:21" ht="12.75" customHeight="1" x14ac:dyDescent="0.3">
      <c r="A1157" s="141">
        <v>6</v>
      </c>
      <c r="B1157" s="141">
        <v>25</v>
      </c>
      <c r="C1157" s="146">
        <v>625</v>
      </c>
      <c r="D1157" s="141" t="s">
        <v>7</v>
      </c>
      <c r="E1157" s="141">
        <v>2021</v>
      </c>
      <c r="F1157" s="151"/>
      <c r="G1157" s="157">
        <f t="shared" si="50"/>
        <v>1143</v>
      </c>
      <c r="H1157" s="143"/>
      <c r="I1157" s="196">
        <v>1143</v>
      </c>
      <c r="J1157" s="200"/>
      <c r="K1157" s="200"/>
      <c r="L1157" s="194">
        <v>130</v>
      </c>
      <c r="M1157" s="149"/>
      <c r="N1157" s="149"/>
      <c r="O1157" s="152">
        <f t="shared" si="53"/>
        <v>130</v>
      </c>
      <c r="P1157" s="153"/>
      <c r="Q1157" s="153"/>
      <c r="R1157" s="153"/>
      <c r="S1157" s="143"/>
      <c r="T1157" s="143"/>
      <c r="U1157" s="143"/>
    </row>
    <row r="1158" spans="1:21" ht="12.75" customHeight="1" x14ac:dyDescent="0.3">
      <c r="A1158" s="141">
        <v>6</v>
      </c>
      <c r="B1158" s="141">
        <v>26</v>
      </c>
      <c r="C1158" s="146">
        <v>626</v>
      </c>
      <c r="D1158" s="141" t="s">
        <v>7</v>
      </c>
      <c r="E1158" s="141">
        <v>2021</v>
      </c>
      <c r="F1158" s="151"/>
      <c r="G1158" s="157">
        <f t="shared" si="50"/>
        <v>579</v>
      </c>
      <c r="H1158" s="143"/>
      <c r="I1158" s="194">
        <v>579</v>
      </c>
      <c r="J1158" s="149"/>
      <c r="K1158" s="149"/>
      <c r="L1158" s="194">
        <v>121</v>
      </c>
      <c r="M1158" s="149"/>
      <c r="N1158" s="149"/>
      <c r="O1158" s="152">
        <f t="shared" si="53"/>
        <v>121</v>
      </c>
      <c r="P1158" s="153"/>
      <c r="Q1158" s="153"/>
      <c r="R1158" s="153"/>
      <c r="S1158" s="143"/>
      <c r="T1158" s="143"/>
      <c r="U1158" s="143"/>
    </row>
    <row r="1159" spans="1:21" ht="12.75" customHeight="1" x14ac:dyDescent="0.3">
      <c r="A1159" s="141">
        <v>6</v>
      </c>
      <c r="B1159" s="141">
        <v>27</v>
      </c>
      <c r="C1159" s="146">
        <v>627</v>
      </c>
      <c r="D1159" s="141" t="s">
        <v>7</v>
      </c>
      <c r="E1159" s="141">
        <v>2021</v>
      </c>
      <c r="F1159" s="151"/>
      <c r="G1159" s="157">
        <f t="shared" si="50"/>
        <v>257</v>
      </c>
      <c r="H1159" s="143"/>
      <c r="I1159" s="194">
        <v>257</v>
      </c>
      <c r="J1159" s="149"/>
      <c r="K1159" s="149"/>
      <c r="L1159" s="194">
        <v>83</v>
      </c>
      <c r="M1159" s="149"/>
      <c r="N1159" s="149"/>
      <c r="O1159" s="152">
        <f t="shared" si="53"/>
        <v>83</v>
      </c>
      <c r="P1159" s="153"/>
      <c r="Q1159" s="153"/>
      <c r="R1159" s="153"/>
      <c r="S1159" s="143"/>
      <c r="T1159" s="143"/>
      <c r="U1159" s="143"/>
    </row>
    <row r="1160" spans="1:21" ht="12.75" customHeight="1" x14ac:dyDescent="0.3">
      <c r="A1160" s="141">
        <v>6</v>
      </c>
      <c r="B1160" s="141">
        <v>28</v>
      </c>
      <c r="C1160" s="146">
        <v>628</v>
      </c>
      <c r="D1160" s="141" t="s">
        <v>7</v>
      </c>
      <c r="E1160" s="141">
        <v>2021</v>
      </c>
      <c r="F1160" s="151"/>
      <c r="G1160" s="157">
        <f t="shared" si="50"/>
        <v>21</v>
      </c>
      <c r="H1160" s="143"/>
      <c r="I1160" s="194">
        <v>21</v>
      </c>
      <c r="J1160" s="149"/>
      <c r="K1160" s="149"/>
      <c r="L1160" s="194">
        <v>10</v>
      </c>
      <c r="M1160" s="149"/>
      <c r="N1160" s="149"/>
      <c r="O1160" s="152">
        <f t="shared" si="53"/>
        <v>10</v>
      </c>
      <c r="P1160" s="153"/>
      <c r="Q1160" s="153"/>
      <c r="R1160" s="153"/>
      <c r="S1160" s="143"/>
      <c r="T1160" s="143"/>
      <c r="U1160" s="143"/>
    </row>
    <row r="1161" spans="1:21" ht="12.75" customHeight="1" x14ac:dyDescent="0.3">
      <c r="A1161" s="141">
        <v>6</v>
      </c>
      <c r="B1161" s="141">
        <v>29</v>
      </c>
      <c r="C1161" s="146">
        <v>629</v>
      </c>
      <c r="D1161" s="141" t="s">
        <v>7</v>
      </c>
      <c r="E1161" s="141">
        <v>2021</v>
      </c>
      <c r="F1161" s="151"/>
      <c r="G1161" s="157">
        <f t="shared" si="50"/>
        <v>4</v>
      </c>
      <c r="H1161" s="143"/>
      <c r="I1161" s="194">
        <v>4</v>
      </c>
      <c r="J1161" s="149"/>
      <c r="K1161" s="149"/>
      <c r="L1161" s="194">
        <v>2</v>
      </c>
      <c r="M1161" s="149"/>
      <c r="N1161" s="149"/>
      <c r="O1161" s="152">
        <f t="shared" si="53"/>
        <v>2</v>
      </c>
      <c r="P1161" s="153"/>
      <c r="Q1161" s="153"/>
      <c r="R1161" s="153"/>
      <c r="S1161" s="143"/>
      <c r="T1161" s="143"/>
      <c r="U1161" s="143"/>
    </row>
    <row r="1162" spans="1:21" ht="12.75" customHeight="1" x14ac:dyDescent="0.3">
      <c r="A1162" s="141">
        <v>6</v>
      </c>
      <c r="B1162" s="141">
        <v>30</v>
      </c>
      <c r="C1162" s="146">
        <v>630</v>
      </c>
      <c r="D1162" s="141" t="s">
        <v>7</v>
      </c>
      <c r="E1162" s="141">
        <v>2021</v>
      </c>
      <c r="F1162" s="151"/>
      <c r="G1162" s="157">
        <f t="shared" si="50"/>
        <v>5</v>
      </c>
      <c r="H1162" s="143"/>
      <c r="I1162" s="194">
        <v>5</v>
      </c>
      <c r="J1162" s="149"/>
      <c r="K1162" s="149"/>
      <c r="L1162" s="194">
        <v>5</v>
      </c>
      <c r="M1162" s="149"/>
      <c r="N1162" s="149"/>
      <c r="O1162" s="152">
        <f t="shared" si="53"/>
        <v>5</v>
      </c>
      <c r="P1162" s="153"/>
      <c r="Q1162" s="153"/>
      <c r="R1162" s="153"/>
      <c r="S1162" s="143"/>
      <c r="T1162" s="143"/>
      <c r="U1162" s="143"/>
    </row>
    <row r="1163" spans="1:21" ht="12.75" customHeight="1" x14ac:dyDescent="0.3">
      <c r="A1163" s="141">
        <v>7</v>
      </c>
      <c r="B1163" s="141">
        <v>1</v>
      </c>
      <c r="C1163" s="146">
        <v>701</v>
      </c>
      <c r="D1163" s="141" t="s">
        <v>7</v>
      </c>
      <c r="E1163" s="141">
        <v>2021</v>
      </c>
      <c r="F1163" s="151"/>
      <c r="G1163" s="157">
        <f t="shared" si="50"/>
        <v>0</v>
      </c>
      <c r="H1163" s="143"/>
      <c r="I1163" s="194">
        <v>0</v>
      </c>
      <c r="J1163" s="196"/>
      <c r="K1163" s="196"/>
      <c r="L1163" s="194">
        <v>1</v>
      </c>
      <c r="M1163" s="149"/>
      <c r="N1163" s="149"/>
      <c r="O1163" s="152">
        <f t="shared" si="53"/>
        <v>1</v>
      </c>
      <c r="P1163" s="153"/>
      <c r="Q1163" s="153"/>
      <c r="R1163" s="153"/>
      <c r="S1163" s="143"/>
      <c r="T1163" s="143"/>
      <c r="U1163" s="143"/>
    </row>
    <row r="1164" spans="1:21" ht="12.75" customHeight="1" x14ac:dyDescent="0.3">
      <c r="A1164" s="141">
        <v>7</v>
      </c>
      <c r="B1164" s="141">
        <v>2</v>
      </c>
      <c r="C1164" s="146">
        <v>702</v>
      </c>
      <c r="D1164" s="141" t="s">
        <v>7</v>
      </c>
      <c r="E1164" s="141">
        <v>2021</v>
      </c>
      <c r="F1164" s="151"/>
      <c r="G1164" s="157">
        <f t="shared" si="50"/>
        <v>588</v>
      </c>
      <c r="H1164" s="143"/>
      <c r="I1164" s="194">
        <v>588</v>
      </c>
      <c r="J1164" s="149"/>
      <c r="K1164" s="149"/>
      <c r="L1164" s="194">
        <v>867</v>
      </c>
      <c r="M1164" s="149"/>
      <c r="N1164" s="149"/>
      <c r="O1164" s="152">
        <f t="shared" si="53"/>
        <v>867</v>
      </c>
      <c r="P1164" s="153"/>
      <c r="Q1164" s="153"/>
      <c r="R1164" s="153"/>
      <c r="S1164" s="143"/>
      <c r="T1164" s="143"/>
      <c r="U1164" s="143"/>
    </row>
    <row r="1165" spans="1:21" ht="12.75" customHeight="1" x14ac:dyDescent="0.3">
      <c r="A1165" s="141">
        <v>7</v>
      </c>
      <c r="B1165" s="141">
        <v>3</v>
      </c>
      <c r="C1165" s="146">
        <v>703</v>
      </c>
      <c r="D1165" s="141" t="s">
        <v>7</v>
      </c>
      <c r="E1165" s="141">
        <v>2021</v>
      </c>
      <c r="F1165" s="151"/>
      <c r="G1165" s="157">
        <f t="shared" ref="G1165:G1228" si="54">I1165+K1165</f>
        <v>415</v>
      </c>
      <c r="H1165" s="143"/>
      <c r="I1165" s="194">
        <v>415</v>
      </c>
      <c r="J1165" s="149"/>
      <c r="K1165" s="149"/>
      <c r="L1165" s="194">
        <v>685</v>
      </c>
      <c r="M1165" s="149"/>
      <c r="N1165" s="149"/>
      <c r="O1165" s="152">
        <f t="shared" si="53"/>
        <v>685</v>
      </c>
      <c r="P1165" s="153"/>
      <c r="Q1165" s="153"/>
      <c r="R1165" s="153"/>
      <c r="S1165" s="143"/>
      <c r="T1165" s="143"/>
      <c r="U1165" s="143"/>
    </row>
    <row r="1166" spans="1:21" ht="12.75" customHeight="1" x14ac:dyDescent="0.3">
      <c r="A1166" s="141">
        <v>7</v>
      </c>
      <c r="B1166" s="141">
        <v>4</v>
      </c>
      <c r="C1166" s="146">
        <v>704</v>
      </c>
      <c r="D1166" s="141" t="s">
        <v>7</v>
      </c>
      <c r="E1166" s="141">
        <v>2021</v>
      </c>
      <c r="F1166" s="151"/>
      <c r="G1166" s="157">
        <f t="shared" si="54"/>
        <v>256</v>
      </c>
      <c r="H1166" s="143"/>
      <c r="I1166" s="194">
        <v>256</v>
      </c>
      <c r="J1166" s="149"/>
      <c r="K1166" s="149"/>
      <c r="L1166" s="194">
        <v>474</v>
      </c>
      <c r="M1166" s="149"/>
      <c r="N1166" s="149"/>
      <c r="O1166" s="152">
        <f t="shared" si="53"/>
        <v>474</v>
      </c>
      <c r="P1166" s="153"/>
      <c r="Q1166" s="153"/>
      <c r="R1166" s="153"/>
      <c r="S1166" s="143"/>
      <c r="T1166" s="143"/>
      <c r="U1166" s="143"/>
    </row>
    <row r="1167" spans="1:21" ht="12.75" customHeight="1" x14ac:dyDescent="0.3">
      <c r="A1167" s="141">
        <v>7</v>
      </c>
      <c r="B1167" s="141">
        <v>5</v>
      </c>
      <c r="C1167" s="146">
        <v>705</v>
      </c>
      <c r="D1167" s="141" t="s">
        <v>7</v>
      </c>
      <c r="E1167" s="141">
        <v>2021</v>
      </c>
      <c r="F1167" s="151"/>
      <c r="G1167" s="157">
        <f t="shared" si="54"/>
        <v>19</v>
      </c>
      <c r="H1167" s="143"/>
      <c r="I1167" s="194">
        <v>19</v>
      </c>
      <c r="J1167" s="149"/>
      <c r="K1167" s="149"/>
      <c r="L1167" s="194">
        <v>39</v>
      </c>
      <c r="M1167" s="149"/>
      <c r="N1167" s="149"/>
      <c r="O1167" s="152">
        <f t="shared" si="53"/>
        <v>39</v>
      </c>
      <c r="P1167" s="153"/>
      <c r="Q1167" s="153"/>
      <c r="R1167" s="153"/>
      <c r="S1167" s="143"/>
      <c r="T1167" s="143"/>
      <c r="U1167" s="143"/>
    </row>
    <row r="1168" spans="1:21" ht="12.75" customHeight="1" x14ac:dyDescent="0.3">
      <c r="A1168" s="141">
        <v>7</v>
      </c>
      <c r="B1168" s="141">
        <v>6</v>
      </c>
      <c r="C1168" s="146">
        <v>706</v>
      </c>
      <c r="D1168" s="141" t="s">
        <v>7</v>
      </c>
      <c r="E1168" s="141">
        <v>2021</v>
      </c>
      <c r="F1168" s="151"/>
      <c r="G1168" s="157">
        <f t="shared" si="54"/>
        <v>85</v>
      </c>
      <c r="H1168" s="143"/>
      <c r="I1168" s="194">
        <v>85</v>
      </c>
      <c r="J1168" s="149"/>
      <c r="K1168" s="149"/>
      <c r="L1168" s="194">
        <v>201</v>
      </c>
      <c r="M1168" s="149"/>
      <c r="N1168" s="149"/>
      <c r="O1168" s="152">
        <f t="shared" si="53"/>
        <v>201</v>
      </c>
      <c r="P1168" s="153"/>
      <c r="Q1168" s="153"/>
      <c r="R1168" s="153"/>
      <c r="S1168" s="143"/>
      <c r="T1168" s="143"/>
      <c r="U1168" s="143"/>
    </row>
    <row r="1169" spans="1:21" ht="12.75" customHeight="1" x14ac:dyDescent="0.3">
      <c r="A1169" s="141">
        <v>7</v>
      </c>
      <c r="B1169" s="141">
        <v>7</v>
      </c>
      <c r="C1169" s="146">
        <v>707</v>
      </c>
      <c r="D1169" s="141" t="s">
        <v>7</v>
      </c>
      <c r="E1169" s="141">
        <v>2021</v>
      </c>
      <c r="F1169" s="151"/>
      <c r="G1169" s="157">
        <f t="shared" si="54"/>
        <v>60</v>
      </c>
      <c r="H1169" s="143"/>
      <c r="I1169" s="194">
        <v>60</v>
      </c>
      <c r="J1169" s="149"/>
      <c r="K1169" s="149"/>
      <c r="L1169" s="194">
        <v>133</v>
      </c>
      <c r="M1169" s="149"/>
      <c r="N1169" s="149"/>
      <c r="O1169" s="152">
        <f t="shared" si="53"/>
        <v>133</v>
      </c>
      <c r="P1169" s="153"/>
      <c r="Q1169" s="153"/>
      <c r="R1169" s="153"/>
      <c r="S1169" s="143"/>
      <c r="T1169" s="143"/>
      <c r="U1169" s="143"/>
    </row>
    <row r="1170" spans="1:21" ht="12.75" customHeight="1" x14ac:dyDescent="0.3">
      <c r="A1170" s="141">
        <v>7</v>
      </c>
      <c r="B1170" s="141">
        <v>8</v>
      </c>
      <c r="C1170" s="146">
        <v>708</v>
      </c>
      <c r="D1170" s="141" t="s">
        <v>7</v>
      </c>
      <c r="E1170" s="141">
        <v>2021</v>
      </c>
      <c r="F1170" s="151"/>
      <c r="G1170" s="157">
        <f t="shared" si="54"/>
        <v>487</v>
      </c>
      <c r="H1170" s="143"/>
      <c r="I1170" s="194">
        <v>487</v>
      </c>
      <c r="J1170" s="200"/>
      <c r="K1170" s="200"/>
      <c r="L1170" s="196">
        <v>1000</v>
      </c>
      <c r="M1170" s="149"/>
      <c r="N1170" s="149"/>
      <c r="O1170" s="152">
        <f t="shared" si="53"/>
        <v>1000</v>
      </c>
      <c r="P1170" s="153"/>
      <c r="Q1170" s="153"/>
      <c r="R1170" s="153"/>
      <c r="S1170" s="143"/>
      <c r="T1170" s="143"/>
      <c r="U1170" s="143"/>
    </row>
    <row r="1171" spans="1:21" ht="12.75" customHeight="1" x14ac:dyDescent="0.3">
      <c r="A1171" s="141">
        <v>7</v>
      </c>
      <c r="B1171" s="141">
        <v>9</v>
      </c>
      <c r="C1171" s="146">
        <v>709</v>
      </c>
      <c r="D1171" s="141" t="s">
        <v>7</v>
      </c>
      <c r="E1171" s="141">
        <v>2021</v>
      </c>
      <c r="F1171" s="151"/>
      <c r="G1171" s="157">
        <f t="shared" si="54"/>
        <v>923</v>
      </c>
      <c r="H1171" s="143"/>
      <c r="I1171" s="194">
        <v>923</v>
      </c>
      <c r="J1171" s="200"/>
      <c r="K1171" s="200"/>
      <c r="L1171" s="196">
        <v>1769</v>
      </c>
      <c r="M1171" s="149"/>
      <c r="N1171" s="149"/>
      <c r="O1171" s="152">
        <f t="shared" si="53"/>
        <v>1769</v>
      </c>
      <c r="P1171" s="153"/>
      <c r="Q1171" s="153"/>
      <c r="R1171" s="153"/>
      <c r="S1171" s="143"/>
      <c r="T1171" s="143"/>
      <c r="U1171" s="143"/>
    </row>
    <row r="1172" spans="1:21" ht="12.75" customHeight="1" x14ac:dyDescent="0.3">
      <c r="A1172" s="141">
        <v>7</v>
      </c>
      <c r="B1172" s="141">
        <v>10</v>
      </c>
      <c r="C1172" s="146">
        <v>710</v>
      </c>
      <c r="D1172" s="141" t="s">
        <v>7</v>
      </c>
      <c r="E1172" s="141">
        <v>2021</v>
      </c>
      <c r="F1172" s="151"/>
      <c r="G1172" s="157">
        <f t="shared" si="54"/>
        <v>137</v>
      </c>
      <c r="H1172" s="143"/>
      <c r="I1172" s="194">
        <v>137</v>
      </c>
      <c r="J1172" s="149"/>
      <c r="K1172" s="149"/>
      <c r="L1172" s="194">
        <v>295</v>
      </c>
      <c r="M1172" s="149"/>
      <c r="N1172" s="149"/>
      <c r="O1172" s="152">
        <f t="shared" si="53"/>
        <v>295</v>
      </c>
      <c r="P1172" s="153"/>
      <c r="Q1172" s="153"/>
      <c r="R1172" s="153"/>
      <c r="S1172" s="143"/>
      <c r="T1172" s="143"/>
      <c r="U1172" s="143"/>
    </row>
    <row r="1173" spans="1:21" ht="12.75" customHeight="1" x14ac:dyDescent="0.3">
      <c r="A1173" s="141">
        <v>7</v>
      </c>
      <c r="B1173" s="141">
        <v>11</v>
      </c>
      <c r="C1173" s="146">
        <v>711</v>
      </c>
      <c r="D1173" s="141" t="s">
        <v>7</v>
      </c>
      <c r="E1173" s="141">
        <v>2021</v>
      </c>
      <c r="F1173" s="151"/>
      <c r="G1173" s="157">
        <f t="shared" si="54"/>
        <v>428</v>
      </c>
      <c r="H1173" s="143"/>
      <c r="I1173" s="194">
        <v>428</v>
      </c>
      <c r="J1173" s="149"/>
      <c r="K1173" s="149"/>
      <c r="L1173" s="196">
        <v>1043</v>
      </c>
      <c r="M1173" s="149"/>
      <c r="N1173" s="149"/>
      <c r="O1173" s="152">
        <f t="shared" si="53"/>
        <v>1043</v>
      </c>
      <c r="P1173" s="153"/>
      <c r="Q1173" s="153"/>
      <c r="R1173" s="153"/>
      <c r="S1173" s="143"/>
      <c r="T1173" s="143"/>
      <c r="U1173" s="143"/>
    </row>
    <row r="1174" spans="1:21" ht="12.75" customHeight="1" x14ac:dyDescent="0.3">
      <c r="A1174" s="141">
        <v>7</v>
      </c>
      <c r="B1174" s="141">
        <v>12</v>
      </c>
      <c r="C1174" s="146">
        <v>712</v>
      </c>
      <c r="D1174" s="141" t="s">
        <v>7</v>
      </c>
      <c r="E1174" s="141">
        <v>2021</v>
      </c>
      <c r="F1174" s="151"/>
      <c r="G1174" s="157">
        <f t="shared" si="54"/>
        <v>688</v>
      </c>
      <c r="H1174" s="143"/>
      <c r="I1174" s="194">
        <v>688</v>
      </c>
      <c r="J1174" s="149"/>
      <c r="K1174" s="149"/>
      <c r="L1174" s="196">
        <v>1907</v>
      </c>
      <c r="M1174" s="149"/>
      <c r="N1174" s="149"/>
      <c r="O1174" s="152">
        <f t="shared" si="53"/>
        <v>1907</v>
      </c>
      <c r="P1174" s="153"/>
      <c r="Q1174" s="153"/>
      <c r="R1174" s="153"/>
      <c r="S1174" s="143"/>
      <c r="T1174" s="143"/>
      <c r="U1174" s="143"/>
    </row>
    <row r="1175" spans="1:21" ht="12.75" customHeight="1" x14ac:dyDescent="0.3">
      <c r="A1175" s="141">
        <v>7</v>
      </c>
      <c r="B1175" s="141">
        <v>13</v>
      </c>
      <c r="C1175" s="146">
        <v>713</v>
      </c>
      <c r="D1175" s="141" t="s">
        <v>7</v>
      </c>
      <c r="E1175" s="141">
        <v>2021</v>
      </c>
      <c r="F1175" s="151"/>
      <c r="G1175" s="157">
        <f t="shared" si="54"/>
        <v>617</v>
      </c>
      <c r="H1175" s="143"/>
      <c r="I1175" s="194">
        <v>617</v>
      </c>
      <c r="J1175" s="149"/>
      <c r="K1175" s="149"/>
      <c r="L1175" s="196">
        <v>1963</v>
      </c>
      <c r="M1175" s="149"/>
      <c r="N1175" s="149"/>
      <c r="O1175" s="152">
        <f t="shared" si="53"/>
        <v>1963</v>
      </c>
      <c r="P1175" s="153"/>
      <c r="Q1175" s="153"/>
      <c r="R1175" s="153"/>
      <c r="S1175" s="143"/>
      <c r="T1175" s="143"/>
      <c r="U1175" s="143"/>
    </row>
    <row r="1176" spans="1:21" ht="12.75" customHeight="1" x14ac:dyDescent="0.3">
      <c r="A1176" s="141">
        <v>7</v>
      </c>
      <c r="B1176" s="141">
        <v>14</v>
      </c>
      <c r="C1176" s="146">
        <v>714</v>
      </c>
      <c r="D1176" s="141" t="s">
        <v>7</v>
      </c>
      <c r="E1176" s="141">
        <v>2021</v>
      </c>
      <c r="F1176" s="151"/>
      <c r="G1176" s="157">
        <f t="shared" si="54"/>
        <v>461</v>
      </c>
      <c r="H1176" s="143"/>
      <c r="I1176" s="194">
        <v>461</v>
      </c>
      <c r="J1176" s="149"/>
      <c r="K1176" s="149"/>
      <c r="L1176" s="196">
        <v>1706</v>
      </c>
      <c r="M1176" s="149"/>
      <c r="N1176" s="149"/>
      <c r="O1176" s="152">
        <f t="shared" si="53"/>
        <v>1706</v>
      </c>
      <c r="P1176" s="153"/>
      <c r="Q1176" s="153"/>
      <c r="R1176" s="153"/>
      <c r="S1176" s="143"/>
      <c r="T1176" s="143"/>
      <c r="U1176" s="143"/>
    </row>
    <row r="1177" spans="1:21" ht="12.75" customHeight="1" x14ac:dyDescent="0.3">
      <c r="A1177" s="141">
        <v>7</v>
      </c>
      <c r="B1177" s="141">
        <v>15</v>
      </c>
      <c r="C1177" s="146">
        <v>715</v>
      </c>
      <c r="D1177" s="141" t="s">
        <v>7</v>
      </c>
      <c r="E1177" s="141">
        <v>2021</v>
      </c>
      <c r="F1177" s="151"/>
      <c r="G1177" s="157">
        <f t="shared" si="54"/>
        <v>449</v>
      </c>
      <c r="H1177" s="143"/>
      <c r="I1177" s="194">
        <v>449</v>
      </c>
      <c r="J1177" s="149"/>
      <c r="K1177" s="149"/>
      <c r="L1177" s="194">
        <v>969</v>
      </c>
      <c r="M1177" s="149"/>
      <c r="N1177" s="149"/>
      <c r="O1177" s="152">
        <f t="shared" si="53"/>
        <v>969</v>
      </c>
      <c r="P1177" s="153"/>
      <c r="Q1177" s="153"/>
      <c r="R1177" s="153"/>
      <c r="S1177" s="143"/>
      <c r="T1177" s="143"/>
      <c r="U1177" s="143"/>
    </row>
    <row r="1178" spans="1:21" ht="12.75" customHeight="1" x14ac:dyDescent="0.3">
      <c r="A1178" s="141">
        <v>7</v>
      </c>
      <c r="B1178" s="141">
        <v>16</v>
      </c>
      <c r="C1178" s="146">
        <v>716</v>
      </c>
      <c r="D1178" s="141" t="s">
        <v>7</v>
      </c>
      <c r="E1178" s="141">
        <v>2021</v>
      </c>
      <c r="F1178" s="151"/>
      <c r="G1178" s="157">
        <f t="shared" si="54"/>
        <v>979</v>
      </c>
      <c r="H1178" s="143"/>
      <c r="I1178" s="194">
        <v>979</v>
      </c>
      <c r="J1178" s="200"/>
      <c r="K1178" s="200"/>
      <c r="L1178" s="196">
        <v>1352</v>
      </c>
      <c r="M1178" s="149"/>
      <c r="N1178" s="149"/>
      <c r="O1178" s="152">
        <f t="shared" si="53"/>
        <v>1352</v>
      </c>
      <c r="P1178" s="153"/>
      <c r="Q1178" s="153"/>
      <c r="R1178" s="153"/>
      <c r="S1178" s="143"/>
      <c r="T1178" s="143"/>
      <c r="U1178" s="143"/>
    </row>
    <row r="1179" spans="1:21" ht="12.75" customHeight="1" x14ac:dyDescent="0.3">
      <c r="A1179" s="141">
        <v>7</v>
      </c>
      <c r="B1179" s="141">
        <v>17</v>
      </c>
      <c r="C1179" s="146">
        <v>717</v>
      </c>
      <c r="D1179" s="141" t="s">
        <v>7</v>
      </c>
      <c r="E1179" s="141">
        <v>2021</v>
      </c>
      <c r="F1179" s="151"/>
      <c r="G1179" s="157">
        <f t="shared" si="54"/>
        <v>2300</v>
      </c>
      <c r="H1179" s="143"/>
      <c r="I1179" s="196">
        <v>2300</v>
      </c>
      <c r="J1179" s="200"/>
      <c r="K1179" s="200"/>
      <c r="L1179" s="196">
        <v>2849</v>
      </c>
      <c r="M1179" s="149"/>
      <c r="N1179" s="149"/>
      <c r="O1179" s="152">
        <f t="shared" si="53"/>
        <v>2849</v>
      </c>
      <c r="P1179" s="153"/>
      <c r="Q1179" s="153"/>
      <c r="R1179" s="153"/>
      <c r="S1179" s="143"/>
      <c r="T1179" s="143"/>
      <c r="U1179" s="143"/>
    </row>
    <row r="1180" spans="1:21" ht="12.75" customHeight="1" x14ac:dyDescent="0.3">
      <c r="A1180" s="141">
        <v>7</v>
      </c>
      <c r="B1180" s="141">
        <v>18</v>
      </c>
      <c r="C1180" s="146">
        <v>718</v>
      </c>
      <c r="D1180" s="141" t="s">
        <v>7</v>
      </c>
      <c r="E1180" s="141">
        <v>2021</v>
      </c>
      <c r="F1180" s="151"/>
      <c r="G1180" s="157">
        <f t="shared" si="54"/>
        <v>2281</v>
      </c>
      <c r="H1180" s="143"/>
      <c r="I1180" s="196">
        <v>2281</v>
      </c>
      <c r="J1180" s="200"/>
      <c r="K1180" s="200"/>
      <c r="L1180" s="196">
        <v>2538</v>
      </c>
      <c r="M1180" s="149"/>
      <c r="N1180" s="149"/>
      <c r="O1180" s="152">
        <f t="shared" si="53"/>
        <v>2538</v>
      </c>
      <c r="P1180" s="153"/>
      <c r="Q1180" s="153"/>
      <c r="R1180" s="153"/>
      <c r="S1180" s="143"/>
      <c r="T1180" s="143"/>
      <c r="U1180" s="143"/>
    </row>
    <row r="1181" spans="1:21" ht="12.75" customHeight="1" x14ac:dyDescent="0.3">
      <c r="A1181" s="141">
        <v>7</v>
      </c>
      <c r="B1181" s="141">
        <v>19</v>
      </c>
      <c r="C1181" s="146">
        <v>719</v>
      </c>
      <c r="D1181" s="141" t="s">
        <v>7</v>
      </c>
      <c r="E1181" s="141">
        <v>2021</v>
      </c>
      <c r="F1181" s="151"/>
      <c r="G1181" s="157">
        <f t="shared" si="54"/>
        <v>3027</v>
      </c>
      <c r="H1181" s="143"/>
      <c r="I1181" s="196">
        <v>3027</v>
      </c>
      <c r="J1181" s="200"/>
      <c r="K1181" s="200"/>
      <c r="L1181" s="196">
        <v>3027</v>
      </c>
      <c r="M1181" s="149"/>
      <c r="N1181" s="149"/>
      <c r="O1181" s="152">
        <f t="shared" si="53"/>
        <v>3027</v>
      </c>
      <c r="P1181" s="153"/>
      <c r="Q1181" s="153"/>
      <c r="R1181" s="153"/>
      <c r="S1181" s="143"/>
      <c r="T1181" s="143"/>
      <c r="U1181" s="143"/>
    </row>
    <row r="1182" spans="1:21" ht="12.75" customHeight="1" x14ac:dyDescent="0.3">
      <c r="A1182" s="141">
        <v>7</v>
      </c>
      <c r="B1182" s="141">
        <v>20</v>
      </c>
      <c r="C1182" s="146">
        <v>720</v>
      </c>
      <c r="D1182" s="141" t="s">
        <v>7</v>
      </c>
      <c r="E1182" s="141">
        <v>2021</v>
      </c>
      <c r="F1182" s="151"/>
      <c r="G1182" s="157">
        <f t="shared" si="54"/>
        <v>4732</v>
      </c>
      <c r="H1182" s="143"/>
      <c r="I1182" s="196">
        <v>4732</v>
      </c>
      <c r="J1182" s="200"/>
      <c r="K1182" s="200"/>
      <c r="L1182" s="196">
        <v>5207</v>
      </c>
      <c r="M1182" s="149"/>
      <c r="N1182" s="149"/>
      <c r="O1182" s="152">
        <f t="shared" si="53"/>
        <v>5207</v>
      </c>
      <c r="P1182" s="153"/>
      <c r="Q1182" s="153"/>
      <c r="R1182" s="153"/>
      <c r="S1182" s="143"/>
      <c r="T1182" s="143"/>
      <c r="U1182" s="143"/>
    </row>
    <row r="1183" spans="1:21" ht="12.75" customHeight="1" x14ac:dyDescent="0.3">
      <c r="A1183" s="141">
        <v>7</v>
      </c>
      <c r="B1183" s="141">
        <v>21</v>
      </c>
      <c r="C1183" s="146">
        <v>721</v>
      </c>
      <c r="D1183" s="141" t="s">
        <v>7</v>
      </c>
      <c r="E1183" s="141">
        <v>2021</v>
      </c>
      <c r="F1183" s="151"/>
      <c r="G1183" s="157">
        <f t="shared" si="54"/>
        <v>3470</v>
      </c>
      <c r="H1183" s="143"/>
      <c r="I1183" s="196">
        <v>3470</v>
      </c>
      <c r="J1183" s="200"/>
      <c r="K1183" s="200"/>
      <c r="L1183" s="196">
        <v>4202</v>
      </c>
      <c r="M1183" s="149"/>
      <c r="N1183" s="149"/>
      <c r="O1183" s="152">
        <f t="shared" si="53"/>
        <v>4202</v>
      </c>
      <c r="P1183" s="153"/>
      <c r="Q1183" s="153"/>
      <c r="R1183" s="153"/>
      <c r="S1183" s="143"/>
      <c r="T1183" s="143"/>
      <c r="U1183" s="143"/>
    </row>
    <row r="1184" spans="1:21" ht="12.75" customHeight="1" x14ac:dyDescent="0.3">
      <c r="A1184" s="141">
        <v>7</v>
      </c>
      <c r="B1184" s="141">
        <v>22</v>
      </c>
      <c r="C1184" s="146">
        <v>722</v>
      </c>
      <c r="D1184" s="141" t="s">
        <v>7</v>
      </c>
      <c r="E1184" s="141">
        <v>2021</v>
      </c>
      <c r="F1184" s="151"/>
      <c r="G1184" s="157">
        <f t="shared" si="54"/>
        <v>2615</v>
      </c>
      <c r="H1184" s="143"/>
      <c r="I1184" s="196">
        <v>2615</v>
      </c>
      <c r="J1184" s="149"/>
      <c r="K1184" s="149"/>
      <c r="L1184" s="196">
        <v>3128</v>
      </c>
      <c r="M1184" s="149" t="s">
        <v>67</v>
      </c>
      <c r="N1184" s="149"/>
      <c r="O1184" s="152">
        <f t="shared" si="53"/>
        <v>3128</v>
      </c>
      <c r="P1184" s="153"/>
      <c r="Q1184" s="153"/>
      <c r="R1184" s="153"/>
      <c r="S1184" s="143"/>
      <c r="T1184" s="143"/>
      <c r="U1184" s="143"/>
    </row>
    <row r="1185" spans="1:21" ht="12.75" customHeight="1" x14ac:dyDescent="0.3">
      <c r="A1185" s="141">
        <v>7</v>
      </c>
      <c r="B1185" s="141">
        <v>23</v>
      </c>
      <c r="C1185" s="146">
        <v>723</v>
      </c>
      <c r="D1185" s="141" t="s">
        <v>7</v>
      </c>
      <c r="E1185" s="141">
        <v>2021</v>
      </c>
      <c r="F1185" s="151"/>
      <c r="G1185" s="157">
        <f t="shared" si="54"/>
        <v>3264</v>
      </c>
      <c r="H1185" s="143"/>
      <c r="I1185" s="196">
        <v>3264</v>
      </c>
      <c r="J1185" s="149"/>
      <c r="K1185" s="149"/>
      <c r="L1185" s="196">
        <v>3857</v>
      </c>
      <c r="M1185" s="149"/>
      <c r="N1185" s="149"/>
      <c r="O1185" s="152">
        <f t="shared" si="53"/>
        <v>3857</v>
      </c>
      <c r="P1185" s="153"/>
      <c r="Q1185" s="153"/>
      <c r="R1185" s="153"/>
      <c r="S1185" s="143"/>
      <c r="T1185" s="143"/>
      <c r="U1185" s="143"/>
    </row>
    <row r="1186" spans="1:21" ht="12.75" customHeight="1" x14ac:dyDescent="0.3">
      <c r="A1186" s="141">
        <v>7</v>
      </c>
      <c r="B1186" s="141">
        <v>24</v>
      </c>
      <c r="C1186" s="146">
        <v>724</v>
      </c>
      <c r="D1186" s="141" t="s">
        <v>7</v>
      </c>
      <c r="E1186" s="141">
        <v>2021</v>
      </c>
      <c r="F1186" s="151"/>
      <c r="G1186" s="157">
        <f t="shared" si="54"/>
        <v>1856</v>
      </c>
      <c r="H1186" s="143"/>
      <c r="I1186" s="196">
        <v>1856</v>
      </c>
      <c r="J1186" s="149"/>
      <c r="K1186" s="149"/>
      <c r="L1186" s="196">
        <v>3022</v>
      </c>
      <c r="M1186" s="149"/>
      <c r="N1186" s="149"/>
      <c r="O1186" s="152">
        <f t="shared" si="53"/>
        <v>3022</v>
      </c>
      <c r="P1186" s="153"/>
      <c r="Q1186" s="153"/>
      <c r="R1186" s="153"/>
      <c r="S1186" s="143"/>
      <c r="T1186" s="143"/>
      <c r="U1186" s="143"/>
    </row>
    <row r="1187" spans="1:21" ht="12.75" customHeight="1" x14ac:dyDescent="0.3">
      <c r="A1187" s="141">
        <v>7</v>
      </c>
      <c r="B1187" s="141">
        <v>25</v>
      </c>
      <c r="C1187" s="146">
        <v>725</v>
      </c>
      <c r="D1187" s="141" t="s">
        <v>7</v>
      </c>
      <c r="E1187" s="141">
        <v>2021</v>
      </c>
      <c r="F1187" s="151"/>
      <c r="G1187" s="157">
        <f t="shared" si="54"/>
        <v>542</v>
      </c>
      <c r="H1187" s="143"/>
      <c r="I1187" s="194">
        <v>542</v>
      </c>
      <c r="J1187" s="149"/>
      <c r="K1187" s="149"/>
      <c r="L1187" s="194">
        <v>1250</v>
      </c>
      <c r="M1187" s="149"/>
      <c r="N1187" s="149"/>
      <c r="O1187" s="152">
        <f t="shared" si="53"/>
        <v>1250</v>
      </c>
      <c r="P1187" s="153"/>
      <c r="Q1187" s="153"/>
      <c r="R1187" s="153"/>
      <c r="S1187" s="143"/>
      <c r="T1187" s="143"/>
      <c r="U1187" s="143"/>
    </row>
    <row r="1188" spans="1:21" ht="12.75" customHeight="1" x14ac:dyDescent="0.3">
      <c r="A1188" s="141">
        <v>7</v>
      </c>
      <c r="B1188" s="141">
        <v>26</v>
      </c>
      <c r="C1188" s="146">
        <v>726</v>
      </c>
      <c r="D1188" s="141" t="s">
        <v>7</v>
      </c>
      <c r="E1188" s="141">
        <v>2021</v>
      </c>
      <c r="F1188" s="151"/>
      <c r="G1188" s="157">
        <f t="shared" si="54"/>
        <v>357</v>
      </c>
      <c r="H1188" s="143"/>
      <c r="I1188" s="194">
        <v>357</v>
      </c>
      <c r="J1188" s="149"/>
      <c r="K1188" s="149"/>
      <c r="L1188" s="194">
        <v>1233</v>
      </c>
      <c r="M1188" s="149"/>
      <c r="N1188" s="149"/>
      <c r="O1188" s="152">
        <f t="shared" si="53"/>
        <v>1233</v>
      </c>
      <c r="P1188" s="153"/>
      <c r="Q1188" s="153"/>
      <c r="R1188" s="153"/>
      <c r="S1188" s="143"/>
      <c r="T1188" s="143"/>
      <c r="U1188" s="143"/>
    </row>
    <row r="1189" spans="1:21" ht="12.75" customHeight="1" x14ac:dyDescent="0.3">
      <c r="A1189" s="141">
        <v>7</v>
      </c>
      <c r="B1189" s="141">
        <v>27</v>
      </c>
      <c r="C1189" s="146">
        <v>727</v>
      </c>
      <c r="D1189" s="141" t="s">
        <v>7</v>
      </c>
      <c r="E1189" s="141">
        <v>2021</v>
      </c>
      <c r="F1189" s="151"/>
      <c r="G1189" s="157">
        <f t="shared" si="54"/>
        <v>548</v>
      </c>
      <c r="H1189" s="143"/>
      <c r="I1189" s="194">
        <v>548</v>
      </c>
      <c r="J1189" s="149"/>
      <c r="K1189" s="149"/>
      <c r="L1189" s="194">
        <v>1182</v>
      </c>
      <c r="M1189" s="149"/>
      <c r="N1189" s="149"/>
      <c r="O1189" s="152">
        <f t="shared" si="53"/>
        <v>1182</v>
      </c>
      <c r="P1189" s="153"/>
      <c r="Q1189" s="153"/>
      <c r="R1189" s="153"/>
      <c r="S1189" s="143"/>
      <c r="T1189" s="143"/>
      <c r="U1189" s="143"/>
    </row>
    <row r="1190" spans="1:21" ht="12.75" customHeight="1" x14ac:dyDescent="0.3">
      <c r="A1190" s="141">
        <v>7</v>
      </c>
      <c r="B1190" s="141">
        <v>28</v>
      </c>
      <c r="C1190" s="146">
        <v>728</v>
      </c>
      <c r="D1190" s="141" t="s">
        <v>7</v>
      </c>
      <c r="E1190" s="141">
        <v>2021</v>
      </c>
      <c r="F1190" s="151"/>
      <c r="G1190" s="157">
        <f t="shared" si="54"/>
        <v>529</v>
      </c>
      <c r="H1190" s="143"/>
      <c r="I1190" s="194">
        <v>529</v>
      </c>
      <c r="J1190" s="149"/>
      <c r="K1190" s="149"/>
      <c r="L1190" s="194">
        <v>764</v>
      </c>
      <c r="M1190" s="149"/>
      <c r="N1190" s="149"/>
      <c r="O1190" s="152">
        <f t="shared" si="53"/>
        <v>764</v>
      </c>
      <c r="P1190" s="153"/>
      <c r="Q1190" s="153"/>
      <c r="R1190" s="153"/>
      <c r="S1190" s="143"/>
      <c r="T1190" s="143"/>
      <c r="U1190" s="143"/>
    </row>
    <row r="1191" spans="1:21" ht="12.75" customHeight="1" x14ac:dyDescent="0.3">
      <c r="A1191" s="141">
        <v>7</v>
      </c>
      <c r="B1191" s="141">
        <v>29</v>
      </c>
      <c r="C1191" s="146">
        <v>729</v>
      </c>
      <c r="D1191" s="141" t="s">
        <v>7</v>
      </c>
      <c r="E1191" s="141">
        <v>2021</v>
      </c>
      <c r="F1191" s="151"/>
      <c r="G1191" s="157">
        <f t="shared" si="54"/>
        <v>226</v>
      </c>
      <c r="H1191" s="143"/>
      <c r="I1191" s="194">
        <v>226</v>
      </c>
      <c r="J1191" s="200"/>
      <c r="K1191" s="200"/>
      <c r="L1191" s="194">
        <v>563</v>
      </c>
      <c r="M1191" s="149"/>
      <c r="N1191" s="149"/>
      <c r="O1191" s="152">
        <f t="shared" si="53"/>
        <v>563</v>
      </c>
      <c r="P1191" s="153"/>
      <c r="Q1191" s="153"/>
      <c r="R1191" s="153"/>
      <c r="S1191" s="143"/>
      <c r="T1191" s="143"/>
      <c r="U1191" s="143"/>
    </row>
    <row r="1192" spans="1:21" ht="12.75" customHeight="1" x14ac:dyDescent="0.3">
      <c r="A1192" s="141">
        <v>7</v>
      </c>
      <c r="B1192" s="141">
        <v>30</v>
      </c>
      <c r="C1192" s="146">
        <v>730</v>
      </c>
      <c r="D1192" s="141" t="s">
        <v>7</v>
      </c>
      <c r="E1192" s="141">
        <v>2021</v>
      </c>
      <c r="F1192" s="151"/>
      <c r="G1192" s="157">
        <f t="shared" si="54"/>
        <v>23</v>
      </c>
      <c r="H1192" s="143"/>
      <c r="I1192" s="194">
        <v>23</v>
      </c>
      <c r="J1192" s="200"/>
      <c r="K1192" s="200"/>
      <c r="L1192" s="194">
        <v>121</v>
      </c>
      <c r="M1192" s="149"/>
      <c r="N1192" s="149"/>
      <c r="O1192" s="152">
        <f t="shared" si="53"/>
        <v>121</v>
      </c>
      <c r="P1192" s="153"/>
      <c r="Q1192" s="153"/>
      <c r="R1192" s="153"/>
      <c r="S1192" s="143"/>
      <c r="T1192" s="143"/>
      <c r="U1192" s="143"/>
    </row>
    <row r="1193" spans="1:21" ht="12.75" customHeight="1" x14ac:dyDescent="0.3">
      <c r="A1193" s="141">
        <v>7</v>
      </c>
      <c r="B1193" s="141">
        <v>31</v>
      </c>
      <c r="C1193" s="146">
        <v>731</v>
      </c>
      <c r="D1193" s="141" t="s">
        <v>7</v>
      </c>
      <c r="E1193" s="141">
        <v>2021</v>
      </c>
      <c r="F1193" s="151"/>
      <c r="G1193" s="157">
        <f t="shared" si="54"/>
        <v>43</v>
      </c>
      <c r="H1193" s="143"/>
      <c r="I1193" s="194">
        <v>43</v>
      </c>
      <c r="J1193" s="200"/>
      <c r="K1193" s="200"/>
      <c r="L1193" s="194">
        <v>215</v>
      </c>
      <c r="M1193" s="149"/>
      <c r="N1193" s="149"/>
      <c r="O1193" s="152">
        <f t="shared" si="53"/>
        <v>215</v>
      </c>
      <c r="P1193" s="153"/>
      <c r="Q1193" s="153"/>
      <c r="R1193" s="153"/>
      <c r="S1193" s="143"/>
      <c r="T1193" s="143"/>
      <c r="U1193" s="143"/>
    </row>
    <row r="1194" spans="1:21" ht="12.75" customHeight="1" x14ac:dyDescent="0.3">
      <c r="A1194" s="141">
        <v>8</v>
      </c>
      <c r="B1194" s="141">
        <v>1</v>
      </c>
      <c r="C1194" s="146">
        <v>801</v>
      </c>
      <c r="D1194" s="141" t="s">
        <v>7</v>
      </c>
      <c r="E1194" s="141">
        <v>2021</v>
      </c>
      <c r="F1194" s="151"/>
      <c r="G1194" s="157">
        <f t="shared" si="54"/>
        <v>66</v>
      </c>
      <c r="H1194" s="143"/>
      <c r="I1194" s="194">
        <v>66</v>
      </c>
      <c r="J1194" s="200"/>
      <c r="K1194" s="200"/>
      <c r="L1194" s="194">
        <v>317</v>
      </c>
      <c r="M1194" s="149"/>
      <c r="N1194" s="149"/>
      <c r="O1194" s="152">
        <f t="shared" si="53"/>
        <v>317</v>
      </c>
      <c r="P1194" s="153"/>
      <c r="Q1194" s="153"/>
      <c r="R1194" s="153"/>
      <c r="S1194" s="143"/>
      <c r="T1194" s="143"/>
      <c r="U1194" s="143"/>
    </row>
    <row r="1195" spans="1:21" ht="12.75" customHeight="1" x14ac:dyDescent="0.3">
      <c r="A1195" s="141">
        <v>8</v>
      </c>
      <c r="B1195" s="141">
        <v>2</v>
      </c>
      <c r="C1195" s="146">
        <v>802</v>
      </c>
      <c r="D1195" s="141" t="s">
        <v>7</v>
      </c>
      <c r="E1195" s="141">
        <v>2021</v>
      </c>
      <c r="F1195" s="151"/>
      <c r="G1195" s="157">
        <f t="shared" si="54"/>
        <v>22</v>
      </c>
      <c r="H1195" s="143"/>
      <c r="I1195" s="194">
        <v>22</v>
      </c>
      <c r="J1195" s="200"/>
      <c r="K1195" s="200"/>
      <c r="L1195" s="194">
        <v>102</v>
      </c>
      <c r="M1195" s="149"/>
      <c r="N1195" s="149"/>
      <c r="O1195" s="152">
        <f t="shared" si="53"/>
        <v>102</v>
      </c>
      <c r="P1195" s="153"/>
      <c r="Q1195" s="153"/>
      <c r="R1195" s="153"/>
      <c r="S1195" s="143"/>
      <c r="T1195" s="143"/>
      <c r="U1195" s="143"/>
    </row>
    <row r="1196" spans="1:21" ht="12.75" customHeight="1" x14ac:dyDescent="0.3">
      <c r="A1196" s="141">
        <v>8</v>
      </c>
      <c r="B1196" s="141">
        <v>3</v>
      </c>
      <c r="C1196" s="146">
        <v>803</v>
      </c>
      <c r="D1196" s="141" t="s">
        <v>7</v>
      </c>
      <c r="E1196" s="141">
        <v>2021</v>
      </c>
      <c r="F1196" s="151"/>
      <c r="G1196" s="157">
        <f t="shared" si="54"/>
        <v>19</v>
      </c>
      <c r="H1196" s="143"/>
      <c r="I1196" s="194">
        <v>19</v>
      </c>
      <c r="J1196" s="200"/>
      <c r="K1196" s="200"/>
      <c r="L1196" s="194">
        <v>88</v>
      </c>
      <c r="M1196" s="149"/>
      <c r="N1196" s="149"/>
      <c r="O1196" s="152">
        <f t="shared" si="53"/>
        <v>88</v>
      </c>
      <c r="P1196" s="153"/>
      <c r="Q1196" s="153"/>
      <c r="R1196" s="153"/>
      <c r="S1196" s="143"/>
      <c r="T1196" s="143"/>
      <c r="U1196" s="143"/>
    </row>
    <row r="1197" spans="1:21" ht="12.75" customHeight="1" x14ac:dyDescent="0.3">
      <c r="A1197" s="141">
        <v>8</v>
      </c>
      <c r="B1197" s="141">
        <v>4</v>
      </c>
      <c r="C1197" s="146">
        <v>804</v>
      </c>
      <c r="D1197" s="141" t="s">
        <v>7</v>
      </c>
      <c r="E1197" s="141">
        <v>2021</v>
      </c>
      <c r="F1197" s="151"/>
      <c r="G1197" s="157">
        <f t="shared" si="54"/>
        <v>20</v>
      </c>
      <c r="H1197" s="143"/>
      <c r="I1197" s="194">
        <v>20</v>
      </c>
      <c r="J1197" s="200"/>
      <c r="K1197" s="200"/>
      <c r="L1197" s="194">
        <v>86</v>
      </c>
      <c r="M1197" s="149"/>
      <c r="N1197" s="149"/>
      <c r="O1197" s="152">
        <f t="shared" si="53"/>
        <v>86</v>
      </c>
      <c r="P1197" s="153"/>
      <c r="Q1197" s="153"/>
      <c r="R1197" s="153"/>
      <c r="S1197" s="143"/>
      <c r="T1197" s="143"/>
      <c r="U1197" s="143"/>
    </row>
    <row r="1198" spans="1:21" ht="12.75" customHeight="1" x14ac:dyDescent="0.3">
      <c r="A1198" s="141">
        <v>8</v>
      </c>
      <c r="B1198" s="141">
        <v>5</v>
      </c>
      <c r="C1198" s="146">
        <v>805</v>
      </c>
      <c r="D1198" s="141" t="s">
        <v>7</v>
      </c>
      <c r="E1198" s="141">
        <v>2021</v>
      </c>
      <c r="F1198" s="151"/>
      <c r="G1198" s="157">
        <f t="shared" si="54"/>
        <v>2</v>
      </c>
      <c r="H1198" s="143"/>
      <c r="I1198" s="194">
        <v>2</v>
      </c>
      <c r="J1198" s="200"/>
      <c r="K1198" s="200"/>
      <c r="L1198" s="194">
        <v>7</v>
      </c>
      <c r="M1198" s="149"/>
      <c r="N1198" s="149"/>
      <c r="O1198" s="152">
        <f t="shared" si="53"/>
        <v>7</v>
      </c>
      <c r="P1198" s="153"/>
      <c r="Q1198" s="153"/>
      <c r="R1198" s="153"/>
      <c r="S1198" s="143"/>
      <c r="T1198" s="143"/>
      <c r="U1198" s="143"/>
    </row>
    <row r="1199" spans="1:21" ht="12.75" customHeight="1" x14ac:dyDescent="0.3">
      <c r="A1199" s="141">
        <v>8</v>
      </c>
      <c r="B1199" s="141">
        <v>6</v>
      </c>
      <c r="C1199" s="146">
        <v>806</v>
      </c>
      <c r="D1199" s="141" t="s">
        <v>7</v>
      </c>
      <c r="E1199" s="141">
        <v>2021</v>
      </c>
      <c r="F1199" s="151"/>
      <c r="G1199" s="157">
        <f t="shared" si="54"/>
        <v>74</v>
      </c>
      <c r="H1199" s="143"/>
      <c r="I1199" s="194">
        <v>74</v>
      </c>
      <c r="J1199" s="200"/>
      <c r="K1199" s="200"/>
      <c r="L1199" s="194">
        <v>154</v>
      </c>
      <c r="M1199" s="149"/>
      <c r="N1199" s="149"/>
      <c r="O1199" s="152">
        <f t="shared" si="53"/>
        <v>154</v>
      </c>
      <c r="P1199" s="153"/>
      <c r="Q1199" s="153"/>
      <c r="R1199" s="153"/>
      <c r="S1199" s="143"/>
      <c r="T1199" s="143"/>
      <c r="U1199" s="143"/>
    </row>
    <row r="1200" spans="1:21" ht="12.75" customHeight="1" x14ac:dyDescent="0.3">
      <c r="A1200" s="141">
        <v>8</v>
      </c>
      <c r="B1200" s="141">
        <v>7</v>
      </c>
      <c r="C1200" s="146">
        <v>807</v>
      </c>
      <c r="D1200" s="141" t="s">
        <v>7</v>
      </c>
      <c r="E1200" s="141">
        <v>2021</v>
      </c>
      <c r="F1200" s="151"/>
      <c r="G1200" s="157">
        <f t="shared" si="54"/>
        <v>145</v>
      </c>
      <c r="H1200" s="143"/>
      <c r="I1200" s="194">
        <v>145</v>
      </c>
      <c r="J1200" s="200"/>
      <c r="K1200" s="200"/>
      <c r="L1200" s="194">
        <v>221</v>
      </c>
      <c r="M1200" s="149"/>
      <c r="N1200" s="149"/>
      <c r="O1200" s="152">
        <f t="shared" si="53"/>
        <v>221</v>
      </c>
      <c r="P1200" s="153"/>
      <c r="Q1200" s="153"/>
      <c r="R1200" s="153"/>
      <c r="S1200" s="143"/>
      <c r="T1200" s="143"/>
      <c r="U1200" s="143"/>
    </row>
    <row r="1201" spans="1:21" ht="12.75" customHeight="1" x14ac:dyDescent="0.3">
      <c r="A1201" s="141">
        <v>8</v>
      </c>
      <c r="B1201" s="141">
        <v>8</v>
      </c>
      <c r="C1201" s="146">
        <v>808</v>
      </c>
      <c r="D1201" s="141" t="s">
        <v>7</v>
      </c>
      <c r="E1201" s="141">
        <v>2021</v>
      </c>
      <c r="F1201" s="151"/>
      <c r="G1201" s="157">
        <f t="shared" si="54"/>
        <v>737</v>
      </c>
      <c r="H1201" s="143"/>
      <c r="I1201" s="194">
        <v>737</v>
      </c>
      <c r="J1201" s="200"/>
      <c r="K1201" s="200"/>
      <c r="L1201" s="194">
        <v>843</v>
      </c>
      <c r="M1201" s="149"/>
      <c r="N1201" s="149"/>
      <c r="O1201" s="152">
        <f t="shared" si="53"/>
        <v>843</v>
      </c>
      <c r="P1201" s="153"/>
      <c r="Q1201" s="153"/>
      <c r="R1201" s="153"/>
      <c r="S1201" s="143"/>
      <c r="T1201" s="143"/>
      <c r="U1201" s="143"/>
    </row>
    <row r="1202" spans="1:21" ht="12.75" customHeight="1" x14ac:dyDescent="0.3">
      <c r="A1202" s="141">
        <v>8</v>
      </c>
      <c r="B1202" s="141">
        <v>9</v>
      </c>
      <c r="C1202" s="146">
        <v>809</v>
      </c>
      <c r="D1202" s="141" t="s">
        <v>7</v>
      </c>
      <c r="E1202" s="141">
        <v>2021</v>
      </c>
      <c r="F1202" s="151"/>
      <c r="G1202" s="157">
        <f t="shared" si="54"/>
        <v>880</v>
      </c>
      <c r="H1202" s="143"/>
      <c r="I1202" s="194">
        <v>880</v>
      </c>
      <c r="J1202" s="200"/>
      <c r="K1202" s="200"/>
      <c r="L1202" s="196">
        <v>990</v>
      </c>
      <c r="M1202" s="149"/>
      <c r="N1202" s="149"/>
      <c r="O1202" s="152">
        <f t="shared" si="53"/>
        <v>990</v>
      </c>
      <c r="P1202" s="153"/>
      <c r="Q1202" s="153"/>
      <c r="R1202" s="153"/>
      <c r="S1202" s="143"/>
      <c r="T1202" s="143"/>
      <c r="U1202" s="143"/>
    </row>
    <row r="1203" spans="1:21" ht="12.75" customHeight="1" x14ac:dyDescent="0.3">
      <c r="A1203" s="141">
        <v>8</v>
      </c>
      <c r="B1203" s="141">
        <v>10</v>
      </c>
      <c r="C1203" s="146">
        <v>810</v>
      </c>
      <c r="D1203" s="141" t="s">
        <v>7</v>
      </c>
      <c r="E1203" s="141">
        <v>2021</v>
      </c>
      <c r="F1203" s="151"/>
      <c r="G1203" s="157">
        <f t="shared" si="54"/>
        <v>833</v>
      </c>
      <c r="H1203" s="143"/>
      <c r="I1203" s="194">
        <v>833</v>
      </c>
      <c r="J1203" s="200"/>
      <c r="K1203" s="200"/>
      <c r="L1203" s="194">
        <v>923</v>
      </c>
      <c r="M1203" s="149"/>
      <c r="N1203" s="149"/>
      <c r="O1203" s="152">
        <f t="shared" si="53"/>
        <v>923</v>
      </c>
      <c r="P1203" s="153"/>
      <c r="Q1203" s="153"/>
      <c r="R1203" s="153"/>
      <c r="S1203" s="143"/>
      <c r="T1203" s="143"/>
      <c r="U1203" s="143"/>
    </row>
    <row r="1204" spans="1:21" ht="12.75" customHeight="1" x14ac:dyDescent="0.3">
      <c r="A1204" s="141">
        <v>8</v>
      </c>
      <c r="B1204" s="141">
        <v>11</v>
      </c>
      <c r="C1204" s="146">
        <v>811</v>
      </c>
      <c r="D1204" s="141" t="s">
        <v>7</v>
      </c>
      <c r="E1204" s="141">
        <v>2021</v>
      </c>
      <c r="F1204" s="151"/>
      <c r="G1204" s="157">
        <f t="shared" si="54"/>
        <v>695</v>
      </c>
      <c r="H1204" s="143"/>
      <c r="I1204" s="194">
        <v>695</v>
      </c>
      <c r="J1204" s="200"/>
      <c r="K1204" s="200"/>
      <c r="L1204" s="194">
        <v>758</v>
      </c>
      <c r="M1204" s="149"/>
      <c r="N1204" s="149"/>
      <c r="O1204" s="152">
        <f t="shared" si="53"/>
        <v>758</v>
      </c>
      <c r="P1204" s="153"/>
      <c r="Q1204" s="153"/>
      <c r="R1204" s="153"/>
      <c r="S1204" s="143"/>
      <c r="T1204" s="143"/>
      <c r="U1204" s="143"/>
    </row>
    <row r="1205" spans="1:21" ht="12.75" customHeight="1" x14ac:dyDescent="0.3">
      <c r="A1205" s="141">
        <v>8</v>
      </c>
      <c r="B1205" s="141">
        <v>12</v>
      </c>
      <c r="C1205" s="146">
        <v>812</v>
      </c>
      <c r="D1205" s="141" t="s">
        <v>7</v>
      </c>
      <c r="E1205" s="141">
        <v>2021</v>
      </c>
      <c r="F1205" s="151"/>
      <c r="G1205" s="157">
        <f t="shared" si="54"/>
        <v>345</v>
      </c>
      <c r="H1205" s="143"/>
      <c r="I1205" s="194">
        <v>345</v>
      </c>
      <c r="J1205" s="200"/>
      <c r="K1205" s="200"/>
      <c r="L1205" s="194">
        <v>314</v>
      </c>
      <c r="M1205" s="149"/>
      <c r="N1205" s="149"/>
      <c r="O1205" s="152">
        <f t="shared" si="53"/>
        <v>314</v>
      </c>
      <c r="P1205" s="153"/>
      <c r="Q1205" s="153"/>
      <c r="R1205" s="153"/>
      <c r="S1205" s="143"/>
      <c r="T1205" s="143"/>
      <c r="U1205" s="143"/>
    </row>
    <row r="1206" spans="1:21" ht="12.75" customHeight="1" x14ac:dyDescent="0.3">
      <c r="A1206" s="141">
        <v>8</v>
      </c>
      <c r="B1206" s="141">
        <v>13</v>
      </c>
      <c r="C1206" s="146">
        <v>813</v>
      </c>
      <c r="D1206" s="141" t="s">
        <v>7</v>
      </c>
      <c r="E1206" s="141">
        <v>2021</v>
      </c>
      <c r="F1206" s="151"/>
      <c r="G1206" s="157">
        <f t="shared" si="54"/>
        <v>123</v>
      </c>
      <c r="H1206" s="143"/>
      <c r="I1206" s="194">
        <v>123</v>
      </c>
      <c r="J1206" s="200"/>
      <c r="K1206" s="200"/>
      <c r="L1206" s="194">
        <v>94</v>
      </c>
      <c r="M1206" s="149"/>
      <c r="N1206" s="149"/>
      <c r="O1206" s="152">
        <f t="shared" si="53"/>
        <v>94</v>
      </c>
      <c r="P1206" s="153"/>
      <c r="Q1206" s="153"/>
      <c r="R1206" s="153"/>
      <c r="S1206" s="143"/>
      <c r="T1206" s="143"/>
      <c r="U1206" s="143"/>
    </row>
    <row r="1207" spans="1:21" ht="12.75" customHeight="1" x14ac:dyDescent="0.3">
      <c r="A1207" s="141">
        <v>8</v>
      </c>
      <c r="B1207" s="141">
        <v>14</v>
      </c>
      <c r="C1207" s="146">
        <v>814</v>
      </c>
      <c r="D1207" s="141" t="s">
        <v>7</v>
      </c>
      <c r="E1207" s="141">
        <v>2021</v>
      </c>
      <c r="F1207" s="151"/>
      <c r="G1207" s="157">
        <f t="shared" si="54"/>
        <v>104</v>
      </c>
      <c r="H1207" s="143"/>
      <c r="I1207" s="194">
        <v>104</v>
      </c>
      <c r="J1207" s="200"/>
      <c r="K1207" s="200"/>
      <c r="L1207" s="194">
        <v>80</v>
      </c>
      <c r="M1207" s="149"/>
      <c r="N1207" s="149"/>
      <c r="O1207" s="152">
        <f t="shared" si="53"/>
        <v>80</v>
      </c>
      <c r="P1207" s="153"/>
      <c r="Q1207" s="153"/>
      <c r="R1207" s="153"/>
      <c r="S1207" s="143"/>
      <c r="T1207" s="143"/>
      <c r="U1207" s="143"/>
    </row>
    <row r="1208" spans="1:21" ht="12.75" customHeight="1" x14ac:dyDescent="0.3">
      <c r="A1208" s="141">
        <v>8</v>
      </c>
      <c r="B1208" s="141">
        <v>15</v>
      </c>
      <c r="C1208" s="146">
        <v>815</v>
      </c>
      <c r="D1208" s="141" t="s">
        <v>7</v>
      </c>
      <c r="E1208" s="141">
        <v>2021</v>
      </c>
      <c r="F1208" s="151"/>
      <c r="G1208" s="157">
        <f t="shared" si="54"/>
        <v>261</v>
      </c>
      <c r="H1208" s="143"/>
      <c r="I1208" s="194">
        <v>261</v>
      </c>
      <c r="J1208" s="200"/>
      <c r="K1208" s="200"/>
      <c r="L1208" s="194">
        <v>200</v>
      </c>
      <c r="M1208" s="149"/>
      <c r="N1208" s="149"/>
      <c r="O1208" s="152">
        <f t="shared" si="53"/>
        <v>200</v>
      </c>
      <c r="P1208" s="153"/>
      <c r="Q1208" s="153"/>
      <c r="R1208" s="153"/>
      <c r="S1208" s="143"/>
      <c r="T1208" s="143"/>
      <c r="U1208" s="143"/>
    </row>
    <row r="1209" spans="1:21" ht="12.75" customHeight="1" x14ac:dyDescent="0.3">
      <c r="A1209" s="141">
        <v>8</v>
      </c>
      <c r="B1209" s="141">
        <v>16</v>
      </c>
      <c r="C1209" s="146">
        <v>816</v>
      </c>
      <c r="D1209" s="141" t="s">
        <v>7</v>
      </c>
      <c r="E1209" s="141">
        <v>2021</v>
      </c>
      <c r="F1209" s="151"/>
      <c r="G1209" s="157">
        <f t="shared" si="54"/>
        <v>973</v>
      </c>
      <c r="H1209" s="143"/>
      <c r="I1209" s="194">
        <v>973</v>
      </c>
      <c r="J1209" s="200"/>
      <c r="K1209" s="200"/>
      <c r="L1209" s="194">
        <v>752</v>
      </c>
      <c r="M1209" s="149"/>
      <c r="N1209" s="149"/>
      <c r="O1209" s="152">
        <f t="shared" si="53"/>
        <v>752</v>
      </c>
      <c r="P1209" s="153"/>
      <c r="Q1209" s="153"/>
      <c r="R1209" s="153"/>
      <c r="S1209" s="143"/>
      <c r="T1209" s="143"/>
      <c r="U1209" s="143"/>
    </row>
    <row r="1210" spans="1:21" ht="12.75" customHeight="1" x14ac:dyDescent="0.3">
      <c r="A1210" s="141">
        <v>8</v>
      </c>
      <c r="B1210" s="141">
        <v>17</v>
      </c>
      <c r="C1210" s="146">
        <v>817</v>
      </c>
      <c r="D1210" s="141" t="s">
        <v>7</v>
      </c>
      <c r="E1210" s="141">
        <v>2021</v>
      </c>
      <c r="F1210" s="151"/>
      <c r="G1210" s="157">
        <f t="shared" si="54"/>
        <v>952</v>
      </c>
      <c r="H1210" s="143"/>
      <c r="I1210" s="194">
        <v>952</v>
      </c>
      <c r="J1210" s="200"/>
      <c r="K1210" s="200"/>
      <c r="L1210" s="194">
        <v>855</v>
      </c>
      <c r="M1210" s="149"/>
      <c r="N1210" s="149"/>
      <c r="O1210" s="152">
        <f t="shared" si="53"/>
        <v>855</v>
      </c>
      <c r="P1210" s="153"/>
      <c r="Q1210" s="153"/>
      <c r="R1210" s="153"/>
      <c r="S1210" s="143"/>
      <c r="T1210" s="143"/>
      <c r="U1210" s="143"/>
    </row>
    <row r="1211" spans="1:21" ht="12.75" customHeight="1" x14ac:dyDescent="0.3">
      <c r="A1211" s="141">
        <v>8</v>
      </c>
      <c r="B1211" s="141">
        <v>18</v>
      </c>
      <c r="C1211" s="146">
        <v>818</v>
      </c>
      <c r="D1211" s="141" t="s">
        <v>7</v>
      </c>
      <c r="E1211" s="141">
        <v>2021</v>
      </c>
      <c r="F1211" s="151"/>
      <c r="G1211" s="157">
        <f t="shared" si="54"/>
        <v>1008</v>
      </c>
      <c r="H1211" s="143"/>
      <c r="I1211" s="196">
        <v>1008</v>
      </c>
      <c r="J1211" s="200"/>
      <c r="K1211" s="200"/>
      <c r="L1211" s="196">
        <v>1050</v>
      </c>
      <c r="M1211" s="149"/>
      <c r="N1211" s="149"/>
      <c r="O1211" s="152">
        <f t="shared" si="53"/>
        <v>1050</v>
      </c>
      <c r="P1211" s="153"/>
      <c r="Q1211" s="153"/>
      <c r="R1211" s="153"/>
      <c r="S1211" s="143"/>
      <c r="T1211" s="143"/>
      <c r="U1211" s="143"/>
    </row>
    <row r="1212" spans="1:21" ht="12.75" customHeight="1" x14ac:dyDescent="0.3">
      <c r="A1212" s="141">
        <v>8</v>
      </c>
      <c r="B1212" s="141">
        <v>19</v>
      </c>
      <c r="C1212" s="146">
        <v>819</v>
      </c>
      <c r="D1212" s="141" t="s">
        <v>7</v>
      </c>
      <c r="E1212" s="141">
        <v>2021</v>
      </c>
      <c r="F1212" s="151"/>
      <c r="G1212" s="157">
        <f t="shared" si="54"/>
        <v>953</v>
      </c>
      <c r="H1212" s="143"/>
      <c r="I1212" s="194">
        <v>953</v>
      </c>
      <c r="J1212" s="200"/>
      <c r="K1212" s="200"/>
      <c r="L1212" s="196">
        <v>1153</v>
      </c>
      <c r="M1212" s="149"/>
      <c r="N1212" s="149"/>
      <c r="O1212" s="152">
        <f t="shared" si="53"/>
        <v>1153</v>
      </c>
      <c r="P1212" s="153"/>
      <c r="Q1212" s="153"/>
      <c r="R1212" s="153"/>
      <c r="S1212" s="143"/>
      <c r="T1212" s="143"/>
      <c r="U1212" s="143"/>
    </row>
    <row r="1213" spans="1:21" ht="12.75" customHeight="1" x14ac:dyDescent="0.3">
      <c r="A1213" s="141">
        <v>8</v>
      </c>
      <c r="B1213" s="141">
        <v>20</v>
      </c>
      <c r="C1213" s="146">
        <v>820</v>
      </c>
      <c r="D1213" s="141" t="s">
        <v>7</v>
      </c>
      <c r="E1213" s="141">
        <v>2021</v>
      </c>
      <c r="F1213" s="151"/>
      <c r="G1213" s="157">
        <f t="shared" si="54"/>
        <v>521</v>
      </c>
      <c r="H1213" s="143"/>
      <c r="I1213" s="194">
        <v>521</v>
      </c>
      <c r="J1213" s="200"/>
      <c r="K1213" s="200"/>
      <c r="L1213" s="194">
        <v>630</v>
      </c>
      <c r="M1213" s="149"/>
      <c r="N1213" s="149"/>
      <c r="O1213" s="152">
        <f t="shared" si="53"/>
        <v>630</v>
      </c>
      <c r="P1213" s="153"/>
      <c r="Q1213" s="153"/>
      <c r="R1213" s="153"/>
      <c r="S1213" s="143"/>
      <c r="T1213" s="143"/>
      <c r="U1213" s="143"/>
    </row>
    <row r="1214" spans="1:21" ht="12.75" customHeight="1" x14ac:dyDescent="0.3">
      <c r="A1214" s="141">
        <v>8</v>
      </c>
      <c r="B1214" s="141">
        <v>21</v>
      </c>
      <c r="C1214" s="146">
        <v>821</v>
      </c>
      <c r="D1214" s="141" t="s">
        <v>7</v>
      </c>
      <c r="E1214" s="141">
        <v>2021</v>
      </c>
      <c r="F1214" s="151"/>
      <c r="G1214" s="157">
        <f t="shared" si="54"/>
        <v>419</v>
      </c>
      <c r="H1214" s="143"/>
      <c r="I1214" s="194">
        <v>419</v>
      </c>
      <c r="J1214" s="200"/>
      <c r="K1214" s="200"/>
      <c r="L1214" s="194">
        <v>507</v>
      </c>
      <c r="M1214" s="149"/>
      <c r="N1214" s="149"/>
      <c r="O1214" s="152">
        <f t="shared" ref="O1214:O1277" si="55">L1214+N1214</f>
        <v>507</v>
      </c>
      <c r="P1214" s="153"/>
      <c r="Q1214" s="153"/>
      <c r="R1214" s="153"/>
      <c r="S1214" s="143"/>
      <c r="T1214" s="143"/>
      <c r="U1214" s="143"/>
    </row>
    <row r="1215" spans="1:21" ht="12.75" customHeight="1" x14ac:dyDescent="0.3">
      <c r="A1215" s="141">
        <v>8</v>
      </c>
      <c r="B1215" s="141">
        <v>22</v>
      </c>
      <c r="C1215" s="146">
        <v>822</v>
      </c>
      <c r="D1215" s="141" t="s">
        <v>7</v>
      </c>
      <c r="E1215" s="141">
        <v>2021</v>
      </c>
      <c r="F1215" s="151"/>
      <c r="G1215" s="157">
        <f t="shared" si="54"/>
        <v>295</v>
      </c>
      <c r="H1215" s="143"/>
      <c r="I1215" s="194">
        <v>295</v>
      </c>
      <c r="J1215" s="200"/>
      <c r="K1215" s="200"/>
      <c r="L1215" s="194">
        <v>358</v>
      </c>
      <c r="M1215" s="149"/>
      <c r="N1215" s="149"/>
      <c r="O1215" s="152">
        <f t="shared" si="55"/>
        <v>358</v>
      </c>
      <c r="P1215" s="153"/>
      <c r="Q1215" s="153"/>
      <c r="R1215" s="153"/>
      <c r="S1215" s="143"/>
      <c r="T1215" s="143"/>
      <c r="U1215" s="143"/>
    </row>
    <row r="1216" spans="1:21" ht="12.75" customHeight="1" x14ac:dyDescent="0.3">
      <c r="A1216" s="141">
        <v>8</v>
      </c>
      <c r="B1216" s="141">
        <v>23</v>
      </c>
      <c r="C1216" s="146">
        <v>823</v>
      </c>
      <c r="D1216" s="141" t="s">
        <v>7</v>
      </c>
      <c r="E1216" s="141">
        <v>2021</v>
      </c>
      <c r="F1216" s="151"/>
      <c r="G1216" s="157">
        <f t="shared" si="54"/>
        <v>173</v>
      </c>
      <c r="H1216" s="143"/>
      <c r="I1216" s="194">
        <v>173</v>
      </c>
      <c r="J1216" s="200"/>
      <c r="K1216" s="200"/>
      <c r="L1216" s="194">
        <v>210</v>
      </c>
      <c r="M1216" s="149"/>
      <c r="N1216" s="149"/>
      <c r="O1216" s="152">
        <f t="shared" si="55"/>
        <v>210</v>
      </c>
      <c r="P1216" s="153"/>
      <c r="Q1216" s="153"/>
      <c r="R1216" s="153"/>
      <c r="S1216" s="143"/>
      <c r="T1216" s="143"/>
      <c r="U1216" s="143"/>
    </row>
    <row r="1217" spans="1:21" ht="12.75" customHeight="1" x14ac:dyDescent="0.3">
      <c r="A1217" s="141">
        <v>8</v>
      </c>
      <c r="B1217" s="141">
        <v>24</v>
      </c>
      <c r="C1217" s="146">
        <v>824</v>
      </c>
      <c r="D1217" s="141" t="s">
        <v>7</v>
      </c>
      <c r="E1217" s="141">
        <v>2021</v>
      </c>
      <c r="F1217" s="151"/>
      <c r="G1217" s="157">
        <f t="shared" si="54"/>
        <v>483</v>
      </c>
      <c r="H1217" s="143"/>
      <c r="I1217" s="194">
        <v>483</v>
      </c>
      <c r="J1217" s="200"/>
      <c r="K1217" s="200"/>
      <c r="L1217" s="194">
        <v>584</v>
      </c>
      <c r="M1217" s="149"/>
      <c r="N1217" s="149"/>
      <c r="O1217" s="152">
        <f t="shared" si="55"/>
        <v>584</v>
      </c>
      <c r="P1217" s="153"/>
      <c r="Q1217" s="153"/>
      <c r="R1217" s="153"/>
      <c r="S1217" s="143"/>
      <c r="T1217" s="143"/>
      <c r="U1217" s="143"/>
    </row>
    <row r="1218" spans="1:21" ht="12.75" customHeight="1" x14ac:dyDescent="0.3">
      <c r="A1218" s="141">
        <v>8</v>
      </c>
      <c r="B1218" s="141">
        <v>25</v>
      </c>
      <c r="C1218" s="146">
        <v>825</v>
      </c>
      <c r="D1218" s="141" t="s">
        <v>7</v>
      </c>
      <c r="E1218" s="141">
        <v>2021</v>
      </c>
      <c r="F1218" s="151"/>
      <c r="G1218" s="157">
        <f t="shared" si="54"/>
        <v>826</v>
      </c>
      <c r="H1218" s="143"/>
      <c r="I1218" s="194">
        <v>826</v>
      </c>
      <c r="J1218" s="200"/>
      <c r="K1218" s="200"/>
      <c r="L1218" s="194">
        <v>1000</v>
      </c>
      <c r="M1218" s="149"/>
      <c r="N1218" s="149"/>
      <c r="O1218" s="152">
        <f t="shared" si="55"/>
        <v>1000</v>
      </c>
      <c r="P1218" s="153"/>
      <c r="Q1218" s="153"/>
      <c r="R1218" s="153"/>
      <c r="S1218" s="143"/>
      <c r="T1218" s="143"/>
      <c r="U1218" s="143"/>
    </row>
    <row r="1219" spans="1:21" ht="12.75" customHeight="1" x14ac:dyDescent="0.3">
      <c r="A1219" s="141">
        <v>8</v>
      </c>
      <c r="B1219" s="141">
        <v>26</v>
      </c>
      <c r="C1219" s="146">
        <v>826</v>
      </c>
      <c r="D1219" s="141" t="s">
        <v>7</v>
      </c>
      <c r="E1219" s="141">
        <v>2021</v>
      </c>
      <c r="F1219" s="151"/>
      <c r="G1219" s="157">
        <f t="shared" si="54"/>
        <v>508</v>
      </c>
      <c r="H1219" s="143"/>
      <c r="I1219" s="194">
        <v>508</v>
      </c>
      <c r="J1219" s="200"/>
      <c r="K1219" s="200"/>
      <c r="L1219" s="194">
        <v>616</v>
      </c>
      <c r="M1219" s="149"/>
      <c r="N1219" s="149"/>
      <c r="O1219" s="152">
        <f t="shared" si="55"/>
        <v>616</v>
      </c>
      <c r="P1219" s="153"/>
      <c r="Q1219" s="153"/>
      <c r="R1219" s="153"/>
      <c r="S1219" s="143"/>
      <c r="T1219" s="143"/>
      <c r="U1219" s="143"/>
    </row>
    <row r="1220" spans="1:21" ht="12.75" customHeight="1" x14ac:dyDescent="0.3">
      <c r="A1220" s="141">
        <v>8</v>
      </c>
      <c r="B1220" s="141">
        <v>27</v>
      </c>
      <c r="C1220" s="146">
        <v>827</v>
      </c>
      <c r="D1220" s="141" t="s">
        <v>7</v>
      </c>
      <c r="E1220" s="141">
        <v>2021</v>
      </c>
      <c r="F1220" s="151"/>
      <c r="G1220" s="157">
        <f t="shared" si="54"/>
        <v>461</v>
      </c>
      <c r="H1220" s="143"/>
      <c r="I1220" s="194">
        <v>461</v>
      </c>
      <c r="J1220" s="200"/>
      <c r="K1220" s="200"/>
      <c r="L1220" s="194">
        <v>557</v>
      </c>
      <c r="M1220" s="149"/>
      <c r="N1220" s="149"/>
      <c r="O1220" s="152">
        <f t="shared" si="55"/>
        <v>557</v>
      </c>
      <c r="P1220" s="153"/>
      <c r="Q1220" s="153"/>
      <c r="R1220" s="153"/>
      <c r="S1220" s="143"/>
      <c r="T1220" s="143"/>
      <c r="U1220" s="143"/>
    </row>
    <row r="1221" spans="1:21" ht="12.75" customHeight="1" x14ac:dyDescent="0.3">
      <c r="A1221" s="141">
        <v>8</v>
      </c>
      <c r="B1221" s="141">
        <v>28</v>
      </c>
      <c r="C1221" s="146">
        <v>828</v>
      </c>
      <c r="D1221" s="141" t="s">
        <v>7</v>
      </c>
      <c r="E1221" s="141">
        <v>2021</v>
      </c>
      <c r="F1221" s="151"/>
      <c r="G1221" s="157">
        <f t="shared" si="54"/>
        <v>406</v>
      </c>
      <c r="H1221" s="143"/>
      <c r="I1221" s="194">
        <v>406</v>
      </c>
      <c r="J1221" s="200"/>
      <c r="K1221" s="200"/>
      <c r="L1221" s="194">
        <v>491</v>
      </c>
      <c r="M1221" s="149"/>
      <c r="N1221" s="149"/>
      <c r="O1221" s="152">
        <f t="shared" si="55"/>
        <v>491</v>
      </c>
      <c r="P1221" s="153"/>
      <c r="Q1221" s="153"/>
      <c r="R1221" s="153"/>
      <c r="S1221" s="143"/>
      <c r="T1221" s="143"/>
      <c r="U1221" s="143"/>
    </row>
    <row r="1222" spans="1:21" ht="12.75" customHeight="1" x14ac:dyDescent="0.3">
      <c r="A1222" s="141">
        <v>8</v>
      </c>
      <c r="B1222" s="141">
        <v>29</v>
      </c>
      <c r="C1222" s="146">
        <v>829</v>
      </c>
      <c r="D1222" s="141" t="s">
        <v>7</v>
      </c>
      <c r="E1222" s="141">
        <v>2021</v>
      </c>
      <c r="F1222" s="151"/>
      <c r="G1222" s="157">
        <f t="shared" si="54"/>
        <v>1002</v>
      </c>
      <c r="H1222" s="143"/>
      <c r="I1222" s="196">
        <v>1002</v>
      </c>
      <c r="J1222" s="200"/>
      <c r="K1222" s="200"/>
      <c r="L1222" s="196">
        <v>1212</v>
      </c>
      <c r="M1222" s="149"/>
      <c r="N1222" s="149"/>
      <c r="O1222" s="152">
        <f t="shared" si="55"/>
        <v>1212</v>
      </c>
      <c r="P1222" s="153"/>
      <c r="Q1222" s="153"/>
      <c r="R1222" s="153"/>
      <c r="S1222" s="143"/>
      <c r="T1222" s="143"/>
      <c r="U1222" s="143"/>
    </row>
    <row r="1223" spans="1:21" ht="12.75" customHeight="1" x14ac:dyDescent="0.3">
      <c r="A1223" s="141">
        <v>8</v>
      </c>
      <c r="B1223" s="141">
        <v>30</v>
      </c>
      <c r="C1223" s="146">
        <v>830</v>
      </c>
      <c r="D1223" s="141" t="s">
        <v>7</v>
      </c>
      <c r="E1223" s="141">
        <v>2021</v>
      </c>
      <c r="F1223" s="151"/>
      <c r="G1223" s="157">
        <f t="shared" si="54"/>
        <v>921</v>
      </c>
      <c r="H1223" s="143"/>
      <c r="I1223" s="194">
        <v>921</v>
      </c>
      <c r="J1223" s="200"/>
      <c r="K1223" s="200"/>
      <c r="L1223" s="196">
        <v>1115</v>
      </c>
      <c r="M1223" s="149"/>
      <c r="N1223" s="149"/>
      <c r="O1223" s="152">
        <f t="shared" si="55"/>
        <v>1115</v>
      </c>
      <c r="P1223" s="153"/>
      <c r="Q1223" s="153"/>
      <c r="R1223" s="153"/>
      <c r="S1223" s="143"/>
      <c r="T1223" s="143"/>
      <c r="U1223" s="143"/>
    </row>
    <row r="1224" spans="1:21" ht="12.75" customHeight="1" x14ac:dyDescent="0.3">
      <c r="A1224" s="141">
        <v>8</v>
      </c>
      <c r="B1224" s="141">
        <v>31</v>
      </c>
      <c r="C1224" s="146">
        <v>831</v>
      </c>
      <c r="D1224" s="141" t="s">
        <v>7</v>
      </c>
      <c r="E1224" s="141">
        <v>2021</v>
      </c>
      <c r="F1224" s="151"/>
      <c r="G1224" s="157">
        <f t="shared" si="54"/>
        <v>523</v>
      </c>
      <c r="H1224" s="143"/>
      <c r="I1224" s="194">
        <v>523</v>
      </c>
      <c r="J1224" s="200"/>
      <c r="K1224" s="200"/>
      <c r="L1224" s="194">
        <v>633</v>
      </c>
      <c r="M1224" s="149"/>
      <c r="N1224" s="149"/>
      <c r="O1224" s="152">
        <f t="shared" si="55"/>
        <v>633</v>
      </c>
      <c r="P1224" s="153"/>
      <c r="Q1224" s="153"/>
      <c r="R1224" s="153"/>
      <c r="S1224" s="143"/>
      <c r="T1224" s="143"/>
      <c r="U1224" s="143"/>
    </row>
    <row r="1225" spans="1:21" ht="12.75" customHeight="1" x14ac:dyDescent="0.3">
      <c r="A1225" s="141">
        <v>9</v>
      </c>
      <c r="B1225" s="141">
        <v>1</v>
      </c>
      <c r="C1225" s="146">
        <v>901</v>
      </c>
      <c r="D1225" s="141" t="s">
        <v>7</v>
      </c>
      <c r="E1225" s="141">
        <v>2021</v>
      </c>
      <c r="F1225" s="151"/>
      <c r="G1225" s="157">
        <f t="shared" si="54"/>
        <v>348</v>
      </c>
      <c r="H1225" s="143"/>
      <c r="I1225" s="194">
        <v>348</v>
      </c>
      <c r="J1225" s="200"/>
      <c r="K1225" s="200"/>
      <c r="L1225" s="218">
        <v>421</v>
      </c>
      <c r="M1225" s="149"/>
      <c r="N1225" s="149"/>
      <c r="O1225" s="152">
        <f t="shared" si="55"/>
        <v>421</v>
      </c>
      <c r="P1225" s="153"/>
      <c r="Q1225" s="153"/>
      <c r="R1225" s="153"/>
      <c r="S1225" s="143"/>
      <c r="T1225" s="143"/>
      <c r="U1225" s="143"/>
    </row>
    <row r="1226" spans="1:21" ht="12.75" customHeight="1" x14ac:dyDescent="0.3">
      <c r="A1226" s="141">
        <v>9</v>
      </c>
      <c r="B1226" s="141">
        <v>2</v>
      </c>
      <c r="C1226" s="146">
        <v>902</v>
      </c>
      <c r="D1226" s="141" t="s">
        <v>7</v>
      </c>
      <c r="E1226" s="141">
        <v>2021</v>
      </c>
      <c r="F1226" s="151"/>
      <c r="G1226" s="157">
        <f t="shared" si="54"/>
        <v>457</v>
      </c>
      <c r="H1226" s="143"/>
      <c r="I1226" s="194">
        <v>457</v>
      </c>
      <c r="J1226" s="200"/>
      <c r="K1226" s="200"/>
      <c r="L1226" s="218">
        <v>554</v>
      </c>
      <c r="M1226" s="149"/>
      <c r="N1226" s="149"/>
      <c r="O1226" s="152">
        <f t="shared" si="55"/>
        <v>554</v>
      </c>
      <c r="P1226" s="153"/>
      <c r="Q1226" s="153"/>
      <c r="R1226" s="153"/>
      <c r="S1226" s="143"/>
      <c r="T1226" s="143"/>
      <c r="U1226" s="143"/>
    </row>
    <row r="1227" spans="1:21" ht="12.75" customHeight="1" x14ac:dyDescent="0.3">
      <c r="A1227" s="141">
        <v>9</v>
      </c>
      <c r="B1227" s="141">
        <v>3</v>
      </c>
      <c r="C1227" s="146">
        <v>903</v>
      </c>
      <c r="D1227" s="141" t="s">
        <v>7</v>
      </c>
      <c r="E1227" s="141">
        <v>2021</v>
      </c>
      <c r="F1227" s="151"/>
      <c r="G1227" s="157">
        <f t="shared" si="54"/>
        <v>455</v>
      </c>
      <c r="H1227" s="143"/>
      <c r="I1227" s="194">
        <v>455</v>
      </c>
      <c r="J1227" s="200"/>
      <c r="K1227" s="200"/>
      <c r="L1227" s="218">
        <v>551</v>
      </c>
      <c r="M1227" s="149"/>
      <c r="N1227" s="149"/>
      <c r="O1227" s="152">
        <f t="shared" si="55"/>
        <v>551</v>
      </c>
      <c r="P1227" s="153"/>
      <c r="Q1227" s="153"/>
      <c r="R1227" s="153"/>
      <c r="S1227" s="143"/>
      <c r="T1227" s="143"/>
      <c r="U1227" s="143"/>
    </row>
    <row r="1228" spans="1:21" ht="12.75" customHeight="1" x14ac:dyDescent="0.3">
      <c r="A1228" s="141">
        <v>9</v>
      </c>
      <c r="B1228" s="141">
        <v>4</v>
      </c>
      <c r="C1228" s="146">
        <v>904</v>
      </c>
      <c r="D1228" s="141" t="s">
        <v>7</v>
      </c>
      <c r="E1228" s="141">
        <v>2021</v>
      </c>
      <c r="F1228" s="151"/>
      <c r="G1228" s="157">
        <f t="shared" si="54"/>
        <v>326</v>
      </c>
      <c r="H1228" s="143"/>
      <c r="I1228" s="194">
        <v>326</v>
      </c>
      <c r="J1228" s="200"/>
      <c r="K1228" s="200"/>
      <c r="L1228" s="218">
        <v>395</v>
      </c>
      <c r="M1228" s="149"/>
      <c r="N1228" s="149"/>
      <c r="O1228" s="152">
        <f t="shared" si="55"/>
        <v>395</v>
      </c>
      <c r="P1228" s="153"/>
      <c r="Q1228" s="153"/>
      <c r="R1228" s="153"/>
      <c r="S1228" s="143"/>
      <c r="T1228" s="143"/>
      <c r="U1228" s="143"/>
    </row>
    <row r="1229" spans="1:21" ht="12.75" customHeight="1" x14ac:dyDescent="0.3">
      <c r="A1229" s="141">
        <v>9</v>
      </c>
      <c r="B1229" s="141">
        <v>5</v>
      </c>
      <c r="C1229" s="146">
        <v>905</v>
      </c>
      <c r="D1229" s="141" t="s">
        <v>7</v>
      </c>
      <c r="E1229" s="141">
        <v>2021</v>
      </c>
      <c r="F1229" s="151"/>
      <c r="G1229" s="157">
        <f t="shared" ref="G1229:G1292" si="56">I1229+K1229</f>
        <v>104</v>
      </c>
      <c r="H1229" s="143"/>
      <c r="I1229" s="194">
        <v>104</v>
      </c>
      <c r="J1229" s="200"/>
      <c r="K1229" s="200"/>
      <c r="L1229" s="218">
        <v>125</v>
      </c>
      <c r="M1229" s="149"/>
      <c r="N1229" s="149"/>
      <c r="O1229" s="152">
        <f t="shared" si="55"/>
        <v>125</v>
      </c>
      <c r="P1229" s="153"/>
      <c r="Q1229" s="153"/>
      <c r="R1229" s="153"/>
      <c r="S1229" s="143"/>
      <c r="T1229" s="143"/>
      <c r="U1229" s="143"/>
    </row>
    <row r="1230" spans="1:21" ht="12.75" customHeight="1" x14ac:dyDescent="0.3">
      <c r="A1230" s="141">
        <v>9</v>
      </c>
      <c r="B1230" s="141">
        <v>6</v>
      </c>
      <c r="C1230" s="146">
        <v>906</v>
      </c>
      <c r="D1230" s="141" t="s">
        <v>7</v>
      </c>
      <c r="E1230" s="141">
        <v>2021</v>
      </c>
      <c r="F1230" s="151"/>
      <c r="G1230" s="157">
        <f t="shared" si="56"/>
        <v>293</v>
      </c>
      <c r="H1230" s="143"/>
      <c r="I1230" s="194">
        <v>293</v>
      </c>
      <c r="J1230" s="200"/>
      <c r="K1230" s="200"/>
      <c r="L1230" s="218">
        <v>354</v>
      </c>
      <c r="M1230" s="149"/>
      <c r="N1230" s="149"/>
      <c r="O1230" s="152">
        <f t="shared" si="55"/>
        <v>354</v>
      </c>
      <c r="P1230" s="153"/>
      <c r="Q1230" s="153"/>
      <c r="R1230" s="153"/>
      <c r="S1230" s="143"/>
      <c r="T1230" s="143"/>
      <c r="U1230" s="143"/>
    </row>
    <row r="1231" spans="1:21" ht="12.75" customHeight="1" x14ac:dyDescent="0.3">
      <c r="A1231" s="141">
        <v>9</v>
      </c>
      <c r="B1231" s="141">
        <v>7</v>
      </c>
      <c r="C1231" s="146">
        <v>907</v>
      </c>
      <c r="D1231" s="141" t="s">
        <v>7</v>
      </c>
      <c r="E1231" s="141">
        <v>2021</v>
      </c>
      <c r="F1231" s="151"/>
      <c r="G1231" s="157">
        <f t="shared" si="56"/>
        <v>230</v>
      </c>
      <c r="H1231" s="143"/>
      <c r="I1231" s="194">
        <v>230</v>
      </c>
      <c r="J1231" s="200"/>
      <c r="K1231" s="200"/>
      <c r="L1231" s="218">
        <v>278</v>
      </c>
      <c r="M1231" s="149"/>
      <c r="N1231" s="149"/>
      <c r="O1231" s="152">
        <f t="shared" si="55"/>
        <v>278</v>
      </c>
      <c r="P1231" s="153"/>
      <c r="Q1231" s="153"/>
      <c r="R1231" s="153"/>
      <c r="S1231" s="143"/>
      <c r="T1231" s="143"/>
      <c r="U1231" s="143"/>
    </row>
    <row r="1232" spans="1:21" ht="12.75" customHeight="1" x14ac:dyDescent="0.3">
      <c r="A1232" s="141">
        <v>9</v>
      </c>
      <c r="B1232" s="141">
        <v>8</v>
      </c>
      <c r="C1232" s="146">
        <v>908</v>
      </c>
      <c r="D1232" s="141" t="s">
        <v>7</v>
      </c>
      <c r="E1232" s="141">
        <v>2021</v>
      </c>
      <c r="F1232" s="151"/>
      <c r="G1232" s="157">
        <f t="shared" si="56"/>
        <v>130</v>
      </c>
      <c r="H1232" s="143"/>
      <c r="I1232" s="194">
        <v>130</v>
      </c>
      <c r="J1232" s="200"/>
      <c r="K1232" s="200"/>
      <c r="L1232" s="218">
        <v>157</v>
      </c>
      <c r="M1232" s="149"/>
      <c r="N1232" s="149"/>
      <c r="O1232" s="152">
        <f t="shared" si="55"/>
        <v>157</v>
      </c>
      <c r="P1232" s="153"/>
      <c r="Q1232" s="153"/>
      <c r="R1232" s="153"/>
      <c r="S1232" s="143"/>
      <c r="T1232" s="143"/>
      <c r="U1232" s="143"/>
    </row>
    <row r="1233" spans="1:21" ht="12.75" customHeight="1" x14ac:dyDescent="0.3">
      <c r="A1233" s="141">
        <v>9</v>
      </c>
      <c r="B1233" s="141">
        <v>9</v>
      </c>
      <c r="C1233" s="146">
        <v>909</v>
      </c>
      <c r="D1233" s="141" t="s">
        <v>7</v>
      </c>
      <c r="E1233" s="141">
        <v>2021</v>
      </c>
      <c r="F1233" s="151"/>
      <c r="G1233" s="157">
        <f t="shared" si="56"/>
        <v>445</v>
      </c>
      <c r="H1233" s="143"/>
      <c r="I1233" s="194">
        <v>445</v>
      </c>
      <c r="J1233" s="200"/>
      <c r="K1233" s="200"/>
      <c r="L1233" s="218">
        <v>539</v>
      </c>
      <c r="M1233" s="149"/>
      <c r="N1233" s="149"/>
      <c r="O1233" s="152">
        <f t="shared" si="55"/>
        <v>539</v>
      </c>
      <c r="P1233" s="153"/>
      <c r="Q1233" s="153"/>
      <c r="R1233" s="153"/>
      <c r="S1233" s="143"/>
      <c r="T1233" s="143"/>
      <c r="U1233" s="143"/>
    </row>
    <row r="1234" spans="1:21" ht="12.75" customHeight="1" x14ac:dyDescent="0.3">
      <c r="A1234" s="141">
        <v>9</v>
      </c>
      <c r="B1234" s="141">
        <v>10</v>
      </c>
      <c r="C1234" s="146">
        <v>910</v>
      </c>
      <c r="D1234" s="141" t="s">
        <v>7</v>
      </c>
      <c r="E1234" s="141">
        <v>2021</v>
      </c>
      <c r="F1234" s="151"/>
      <c r="G1234" s="157">
        <f t="shared" si="56"/>
        <v>474</v>
      </c>
      <c r="H1234" s="143"/>
      <c r="I1234" s="194">
        <v>474</v>
      </c>
      <c r="J1234" s="200"/>
      <c r="K1234" s="200"/>
      <c r="L1234" s="218">
        <v>573</v>
      </c>
      <c r="M1234" s="149"/>
      <c r="N1234" s="149"/>
      <c r="O1234" s="152">
        <f t="shared" si="55"/>
        <v>573</v>
      </c>
      <c r="P1234" s="153"/>
      <c r="Q1234" s="153"/>
      <c r="R1234" s="153"/>
      <c r="S1234" s="143"/>
      <c r="T1234" s="143"/>
      <c r="U1234" s="143"/>
    </row>
    <row r="1235" spans="1:21" ht="12.75" customHeight="1" x14ac:dyDescent="0.3">
      <c r="A1235" s="141">
        <v>9</v>
      </c>
      <c r="B1235" s="141">
        <v>11</v>
      </c>
      <c r="C1235" s="146">
        <v>911</v>
      </c>
      <c r="D1235" s="141" t="s">
        <v>7</v>
      </c>
      <c r="E1235" s="141">
        <v>2021</v>
      </c>
      <c r="F1235" s="151"/>
      <c r="G1235" s="157">
        <f t="shared" si="56"/>
        <v>197</v>
      </c>
      <c r="H1235" s="143"/>
      <c r="I1235" s="194">
        <v>197</v>
      </c>
      <c r="J1235" s="200"/>
      <c r="K1235" s="200"/>
      <c r="L1235" s="218">
        <v>238</v>
      </c>
      <c r="M1235" s="149"/>
      <c r="N1235" s="149"/>
      <c r="O1235" s="152">
        <f t="shared" si="55"/>
        <v>238</v>
      </c>
      <c r="P1235" s="153"/>
      <c r="Q1235" s="153"/>
      <c r="R1235" s="153"/>
      <c r="S1235" s="143"/>
      <c r="T1235" s="143"/>
      <c r="U1235" s="143"/>
    </row>
    <row r="1236" spans="1:21" ht="12.75" customHeight="1" x14ac:dyDescent="0.3">
      <c r="A1236" s="141">
        <v>9</v>
      </c>
      <c r="B1236" s="141">
        <v>12</v>
      </c>
      <c r="C1236" s="146">
        <v>912</v>
      </c>
      <c r="D1236" s="141" t="s">
        <v>7</v>
      </c>
      <c r="E1236" s="141">
        <v>2021</v>
      </c>
      <c r="F1236" s="151"/>
      <c r="G1236" s="157">
        <f t="shared" si="56"/>
        <v>1123</v>
      </c>
      <c r="H1236" s="143"/>
      <c r="I1236" s="196">
        <v>1123</v>
      </c>
      <c r="J1236" s="200"/>
      <c r="K1236" s="200"/>
      <c r="L1236" s="218">
        <v>1359</v>
      </c>
      <c r="M1236" s="149"/>
      <c r="N1236" s="149"/>
      <c r="O1236" s="152">
        <f t="shared" si="55"/>
        <v>1359</v>
      </c>
      <c r="P1236" s="153"/>
      <c r="Q1236" s="153"/>
      <c r="R1236" s="153"/>
      <c r="S1236" s="143"/>
      <c r="T1236" s="143"/>
      <c r="U1236" s="143"/>
    </row>
    <row r="1237" spans="1:21" ht="12.75" customHeight="1" x14ac:dyDescent="0.3">
      <c r="A1237" s="141">
        <v>9</v>
      </c>
      <c r="B1237" s="141">
        <v>13</v>
      </c>
      <c r="C1237" s="146">
        <v>913</v>
      </c>
      <c r="D1237" s="141" t="s">
        <v>7</v>
      </c>
      <c r="E1237" s="141">
        <v>2021</v>
      </c>
      <c r="F1237" s="151"/>
      <c r="G1237" s="157">
        <f t="shared" si="56"/>
        <v>1391</v>
      </c>
      <c r="H1237" s="143"/>
      <c r="I1237" s="196">
        <v>1391</v>
      </c>
      <c r="J1237" s="200"/>
      <c r="K1237" s="200"/>
      <c r="L1237" s="218">
        <v>1684</v>
      </c>
      <c r="M1237" s="149"/>
      <c r="N1237" s="149"/>
      <c r="O1237" s="152">
        <f t="shared" si="55"/>
        <v>1684</v>
      </c>
      <c r="P1237" s="153"/>
      <c r="Q1237" s="153"/>
      <c r="R1237" s="153"/>
      <c r="S1237" s="143"/>
      <c r="T1237" s="143"/>
      <c r="U1237" s="143"/>
    </row>
    <row r="1238" spans="1:21" ht="12.75" customHeight="1" x14ac:dyDescent="0.3">
      <c r="A1238" s="141">
        <v>9</v>
      </c>
      <c r="B1238" s="141">
        <v>14</v>
      </c>
      <c r="C1238" s="146">
        <v>914</v>
      </c>
      <c r="D1238" s="141" t="s">
        <v>7</v>
      </c>
      <c r="E1238" s="141">
        <v>2021</v>
      </c>
      <c r="F1238" s="151"/>
      <c r="G1238" s="157">
        <f t="shared" si="56"/>
        <v>905</v>
      </c>
      <c r="H1238" s="143"/>
      <c r="I1238" s="194">
        <v>905</v>
      </c>
      <c r="J1238" s="200"/>
      <c r="K1238" s="200"/>
      <c r="L1238" s="218">
        <v>1095</v>
      </c>
      <c r="M1238" s="149"/>
      <c r="N1238" s="149"/>
      <c r="O1238" s="152">
        <f t="shared" si="55"/>
        <v>1095</v>
      </c>
      <c r="P1238" s="153"/>
      <c r="Q1238" s="153"/>
      <c r="R1238" s="153"/>
      <c r="S1238" s="143"/>
      <c r="T1238" s="143"/>
      <c r="U1238" s="143"/>
    </row>
    <row r="1239" spans="1:21" ht="12.75" customHeight="1" x14ac:dyDescent="0.3">
      <c r="A1239" s="141">
        <v>9</v>
      </c>
      <c r="B1239" s="141">
        <v>15</v>
      </c>
      <c r="C1239" s="146">
        <v>915</v>
      </c>
      <c r="D1239" s="141" t="s">
        <v>7</v>
      </c>
      <c r="E1239" s="141">
        <v>2021</v>
      </c>
      <c r="F1239" s="151"/>
      <c r="G1239" s="157">
        <f t="shared" si="56"/>
        <v>699</v>
      </c>
      <c r="H1239" s="143"/>
      <c r="I1239" s="194">
        <v>699</v>
      </c>
      <c r="J1239" s="200"/>
      <c r="K1239" s="200"/>
      <c r="L1239" s="218">
        <v>846</v>
      </c>
      <c r="M1239" s="149"/>
      <c r="N1239" s="149"/>
      <c r="O1239" s="152">
        <f t="shared" si="55"/>
        <v>846</v>
      </c>
      <c r="P1239" s="153"/>
      <c r="Q1239" s="153"/>
      <c r="R1239" s="153"/>
      <c r="S1239" s="143"/>
      <c r="T1239" s="143"/>
      <c r="U1239" s="143"/>
    </row>
    <row r="1240" spans="1:21" ht="12.75" customHeight="1" x14ac:dyDescent="0.3">
      <c r="A1240" s="141">
        <v>9</v>
      </c>
      <c r="B1240" s="141">
        <v>16</v>
      </c>
      <c r="C1240" s="146">
        <v>916</v>
      </c>
      <c r="D1240" s="141" t="s">
        <v>7</v>
      </c>
      <c r="E1240" s="141">
        <v>2021</v>
      </c>
      <c r="F1240" s="151"/>
      <c r="G1240" s="157">
        <f t="shared" si="56"/>
        <v>465</v>
      </c>
      <c r="H1240" s="143"/>
      <c r="I1240" s="194">
        <v>465</v>
      </c>
      <c r="J1240" s="200"/>
      <c r="K1240" s="200"/>
      <c r="L1240" s="218">
        <v>562</v>
      </c>
      <c r="M1240" s="149"/>
      <c r="N1240" s="149"/>
      <c r="O1240" s="152">
        <f t="shared" si="55"/>
        <v>562</v>
      </c>
      <c r="P1240" s="153"/>
      <c r="Q1240" s="153"/>
      <c r="R1240" s="153"/>
      <c r="S1240" s="143"/>
      <c r="T1240" s="143"/>
      <c r="U1240" s="143"/>
    </row>
    <row r="1241" spans="1:21" ht="12.75" customHeight="1" x14ac:dyDescent="0.3">
      <c r="A1241" s="141">
        <v>9</v>
      </c>
      <c r="B1241" s="141">
        <v>17</v>
      </c>
      <c r="C1241" s="146">
        <v>917</v>
      </c>
      <c r="D1241" s="141" t="s">
        <v>7</v>
      </c>
      <c r="E1241" s="141">
        <v>2021</v>
      </c>
      <c r="F1241" s="151"/>
      <c r="G1241" s="157">
        <f t="shared" si="56"/>
        <v>369</v>
      </c>
      <c r="H1241" s="143"/>
      <c r="I1241" s="194">
        <v>369</v>
      </c>
      <c r="J1241" s="200"/>
      <c r="K1241" s="200"/>
      <c r="L1241" s="218">
        <v>447</v>
      </c>
      <c r="M1241" s="149"/>
      <c r="N1241" s="149"/>
      <c r="O1241" s="152">
        <f t="shared" si="55"/>
        <v>447</v>
      </c>
      <c r="P1241" s="153"/>
      <c r="Q1241" s="153"/>
      <c r="R1241" s="153"/>
      <c r="S1241" s="143"/>
      <c r="T1241" s="143"/>
      <c r="U1241" s="143"/>
    </row>
    <row r="1242" spans="1:21" ht="12.75" customHeight="1" x14ac:dyDescent="0.3">
      <c r="A1242" s="141">
        <v>9</v>
      </c>
      <c r="B1242" s="141">
        <v>18</v>
      </c>
      <c r="C1242" s="146">
        <v>918</v>
      </c>
      <c r="D1242" s="141" t="s">
        <v>7</v>
      </c>
      <c r="E1242" s="141">
        <v>2021</v>
      </c>
      <c r="F1242" s="151"/>
      <c r="G1242" s="157">
        <f t="shared" si="56"/>
        <v>851</v>
      </c>
      <c r="H1242" s="143"/>
      <c r="I1242" s="194">
        <v>851</v>
      </c>
      <c r="J1242" s="200"/>
      <c r="K1242" s="200"/>
      <c r="L1242" s="218">
        <v>1029</v>
      </c>
      <c r="M1242" s="149"/>
      <c r="N1242" s="149"/>
      <c r="O1242" s="152">
        <f t="shared" si="55"/>
        <v>1029</v>
      </c>
      <c r="P1242" s="153"/>
      <c r="Q1242" s="153"/>
      <c r="R1242" s="153"/>
      <c r="S1242" s="143"/>
      <c r="T1242" s="143"/>
      <c r="U1242" s="143"/>
    </row>
    <row r="1243" spans="1:21" ht="12.75" customHeight="1" x14ac:dyDescent="0.3">
      <c r="A1243" s="141">
        <v>9</v>
      </c>
      <c r="B1243" s="141">
        <v>19</v>
      </c>
      <c r="C1243" s="146">
        <v>919</v>
      </c>
      <c r="D1243" s="141" t="s">
        <v>7</v>
      </c>
      <c r="E1243" s="141">
        <v>2021</v>
      </c>
      <c r="F1243" s="151"/>
      <c r="G1243" s="157">
        <f t="shared" si="56"/>
        <v>477</v>
      </c>
      <c r="H1243" s="143"/>
      <c r="I1243" s="194">
        <v>477</v>
      </c>
      <c r="J1243" s="200"/>
      <c r="K1243" s="200"/>
      <c r="L1243" s="218">
        <v>578</v>
      </c>
      <c r="M1243" s="149"/>
      <c r="N1243" s="149"/>
      <c r="O1243" s="152">
        <f t="shared" si="55"/>
        <v>578</v>
      </c>
      <c r="P1243" s="153"/>
      <c r="Q1243" s="153"/>
      <c r="R1243" s="153"/>
      <c r="S1243" s="143"/>
      <c r="T1243" s="143"/>
      <c r="U1243" s="143"/>
    </row>
    <row r="1244" spans="1:21" ht="12.75" customHeight="1" x14ac:dyDescent="0.3">
      <c r="A1244" s="141">
        <v>9</v>
      </c>
      <c r="B1244" s="141">
        <v>20</v>
      </c>
      <c r="C1244" s="146">
        <v>920</v>
      </c>
      <c r="D1244" s="141" t="s">
        <v>7</v>
      </c>
      <c r="E1244" s="141">
        <v>2021</v>
      </c>
      <c r="F1244" s="151"/>
      <c r="G1244" s="157">
        <f t="shared" si="56"/>
        <v>803</v>
      </c>
      <c r="H1244" s="143"/>
      <c r="I1244" s="194">
        <v>803</v>
      </c>
      <c r="J1244" s="200"/>
      <c r="K1244" s="200"/>
      <c r="L1244" s="218">
        <v>973</v>
      </c>
      <c r="M1244" s="149"/>
      <c r="N1244" s="149"/>
      <c r="O1244" s="152">
        <f t="shared" si="55"/>
        <v>973</v>
      </c>
      <c r="P1244" s="153"/>
      <c r="Q1244" s="153"/>
      <c r="R1244" s="153"/>
      <c r="S1244" s="143"/>
      <c r="T1244" s="143"/>
      <c r="U1244" s="143"/>
    </row>
    <row r="1245" spans="1:21" ht="12.75" customHeight="1" x14ac:dyDescent="0.3">
      <c r="A1245" s="141">
        <v>9</v>
      </c>
      <c r="B1245" s="141">
        <v>21</v>
      </c>
      <c r="C1245" s="146">
        <v>921</v>
      </c>
      <c r="D1245" s="141" t="s">
        <v>7</v>
      </c>
      <c r="E1245" s="141">
        <v>2021</v>
      </c>
      <c r="F1245" s="151"/>
      <c r="G1245" s="157">
        <f t="shared" si="56"/>
        <v>1003</v>
      </c>
      <c r="H1245" s="143"/>
      <c r="I1245" s="196">
        <v>1003</v>
      </c>
      <c r="J1245" s="200"/>
      <c r="K1245" s="200"/>
      <c r="L1245" s="218">
        <v>1213</v>
      </c>
      <c r="M1245" s="149"/>
      <c r="N1245" s="149"/>
      <c r="O1245" s="152">
        <f t="shared" si="55"/>
        <v>1213</v>
      </c>
      <c r="P1245" s="153"/>
      <c r="Q1245" s="153"/>
      <c r="R1245" s="153"/>
      <c r="S1245" s="143"/>
      <c r="T1245" s="143"/>
      <c r="U1245" s="143"/>
    </row>
    <row r="1246" spans="1:21" ht="12.75" customHeight="1" x14ac:dyDescent="0.3">
      <c r="A1246" s="141">
        <v>9</v>
      </c>
      <c r="B1246" s="141">
        <v>22</v>
      </c>
      <c r="C1246" s="146">
        <v>922</v>
      </c>
      <c r="D1246" s="141" t="s">
        <v>7</v>
      </c>
      <c r="E1246" s="141">
        <v>2021</v>
      </c>
      <c r="F1246" s="151"/>
      <c r="G1246" s="157">
        <f t="shared" si="56"/>
        <v>725</v>
      </c>
      <c r="H1246" s="143"/>
      <c r="I1246" s="194">
        <v>725</v>
      </c>
      <c r="J1246" s="200"/>
      <c r="K1246" s="200"/>
      <c r="L1246" s="218">
        <v>877</v>
      </c>
      <c r="M1246" s="149"/>
      <c r="N1246" s="149"/>
      <c r="O1246" s="152">
        <f t="shared" si="55"/>
        <v>877</v>
      </c>
      <c r="P1246" s="153"/>
      <c r="Q1246" s="153"/>
      <c r="R1246" s="153"/>
      <c r="S1246" s="143"/>
      <c r="T1246" s="143"/>
      <c r="U1246" s="143"/>
    </row>
    <row r="1247" spans="1:21" ht="12.75" customHeight="1" x14ac:dyDescent="0.3">
      <c r="A1247" s="141">
        <v>9</v>
      </c>
      <c r="B1247" s="141">
        <v>23</v>
      </c>
      <c r="C1247" s="146">
        <v>923</v>
      </c>
      <c r="D1247" s="141" t="s">
        <v>7</v>
      </c>
      <c r="E1247" s="141">
        <v>2021</v>
      </c>
      <c r="F1247" s="151"/>
      <c r="G1247" s="157">
        <f t="shared" si="56"/>
        <v>508</v>
      </c>
      <c r="H1247" s="143"/>
      <c r="I1247" s="194">
        <v>508</v>
      </c>
      <c r="J1247" s="200"/>
      <c r="K1247" s="200"/>
      <c r="L1247" s="218">
        <v>616</v>
      </c>
      <c r="M1247" s="149"/>
      <c r="N1247" s="149"/>
      <c r="O1247" s="152">
        <f t="shared" si="55"/>
        <v>616</v>
      </c>
      <c r="P1247" s="153"/>
      <c r="Q1247" s="153"/>
      <c r="R1247" s="153"/>
      <c r="S1247" s="143"/>
      <c r="T1247" s="143"/>
      <c r="U1247" s="143"/>
    </row>
    <row r="1248" spans="1:21" ht="12.75" customHeight="1" x14ac:dyDescent="0.3">
      <c r="A1248" s="141">
        <v>9</v>
      </c>
      <c r="B1248" s="141">
        <v>24</v>
      </c>
      <c r="C1248" s="146">
        <v>924</v>
      </c>
      <c r="D1248" s="141" t="s">
        <v>7</v>
      </c>
      <c r="E1248" s="141">
        <v>2021</v>
      </c>
      <c r="F1248" s="151"/>
      <c r="G1248" s="157">
        <f t="shared" si="56"/>
        <v>475</v>
      </c>
      <c r="H1248" s="143"/>
      <c r="I1248" s="194">
        <v>475</v>
      </c>
      <c r="J1248" s="200"/>
      <c r="K1248" s="200"/>
      <c r="L1248" s="218">
        <v>574</v>
      </c>
      <c r="M1248" s="149"/>
      <c r="N1248" s="149"/>
      <c r="O1248" s="152">
        <f t="shared" si="55"/>
        <v>574</v>
      </c>
      <c r="P1248" s="153"/>
      <c r="Q1248" s="153"/>
      <c r="R1248" s="153"/>
      <c r="S1248" s="143"/>
      <c r="T1248" s="143"/>
      <c r="U1248" s="143"/>
    </row>
    <row r="1249" spans="1:21" ht="12.75" customHeight="1" x14ac:dyDescent="0.3">
      <c r="A1249" s="141">
        <v>9</v>
      </c>
      <c r="B1249" s="141">
        <v>25</v>
      </c>
      <c r="C1249" s="146">
        <v>925</v>
      </c>
      <c r="D1249" s="141" t="s">
        <v>7</v>
      </c>
      <c r="E1249" s="141">
        <v>2021</v>
      </c>
      <c r="F1249" s="151"/>
      <c r="G1249" s="157">
        <f t="shared" si="56"/>
        <v>430</v>
      </c>
      <c r="H1249" s="143"/>
      <c r="I1249" s="194">
        <v>430</v>
      </c>
      <c r="J1249" s="200"/>
      <c r="K1249" s="200"/>
      <c r="L1249" s="218">
        <v>520</v>
      </c>
      <c r="M1249" s="149"/>
      <c r="N1249" s="149"/>
      <c r="O1249" s="152">
        <f t="shared" si="55"/>
        <v>520</v>
      </c>
      <c r="P1249" s="153"/>
      <c r="Q1249" s="153"/>
      <c r="R1249" s="153"/>
      <c r="S1249" s="143"/>
      <c r="T1249" s="143"/>
      <c r="U1249" s="143"/>
    </row>
    <row r="1250" spans="1:21" ht="12.75" customHeight="1" x14ac:dyDescent="0.3">
      <c r="A1250" s="141">
        <v>9</v>
      </c>
      <c r="B1250" s="141">
        <v>26</v>
      </c>
      <c r="C1250" s="146">
        <v>926</v>
      </c>
      <c r="D1250" s="141" t="s">
        <v>7</v>
      </c>
      <c r="E1250" s="141">
        <v>2021</v>
      </c>
      <c r="F1250" s="151"/>
      <c r="G1250" s="157">
        <f t="shared" si="56"/>
        <v>260</v>
      </c>
      <c r="H1250" s="143"/>
      <c r="I1250" s="194">
        <v>260</v>
      </c>
      <c r="J1250" s="200"/>
      <c r="K1250" s="200"/>
      <c r="L1250" s="218">
        <v>314</v>
      </c>
      <c r="M1250" s="149"/>
      <c r="N1250" s="149"/>
      <c r="O1250" s="152">
        <f t="shared" si="55"/>
        <v>314</v>
      </c>
      <c r="P1250" s="153"/>
      <c r="Q1250" s="153"/>
      <c r="R1250" s="153"/>
      <c r="S1250" s="143"/>
      <c r="T1250" s="143"/>
      <c r="U1250" s="143"/>
    </row>
    <row r="1251" spans="1:21" ht="12.75" customHeight="1" x14ac:dyDescent="0.3">
      <c r="A1251" s="141">
        <v>9</v>
      </c>
      <c r="B1251" s="141">
        <v>27</v>
      </c>
      <c r="C1251" s="146">
        <v>927</v>
      </c>
      <c r="D1251" s="141" t="s">
        <v>7</v>
      </c>
      <c r="E1251" s="141">
        <v>2021</v>
      </c>
      <c r="F1251" s="151"/>
      <c r="G1251" s="157">
        <f t="shared" si="56"/>
        <v>149</v>
      </c>
      <c r="H1251" s="143"/>
      <c r="I1251" s="194">
        <v>149</v>
      </c>
      <c r="J1251" s="200"/>
      <c r="K1251" s="200"/>
      <c r="L1251" s="218">
        <v>180</v>
      </c>
      <c r="M1251" s="149"/>
      <c r="N1251" s="149"/>
      <c r="O1251" s="152">
        <f t="shared" si="55"/>
        <v>180</v>
      </c>
      <c r="P1251" s="153"/>
      <c r="Q1251" s="153"/>
      <c r="R1251" s="153"/>
      <c r="S1251" s="143"/>
      <c r="T1251" s="143"/>
      <c r="U1251" s="143"/>
    </row>
    <row r="1252" spans="1:21" ht="12.75" customHeight="1" x14ac:dyDescent="0.3">
      <c r="A1252" s="141">
        <v>9</v>
      </c>
      <c r="B1252" s="141">
        <v>28</v>
      </c>
      <c r="C1252" s="146">
        <v>928</v>
      </c>
      <c r="D1252" s="141" t="s">
        <v>7</v>
      </c>
      <c r="E1252" s="141">
        <v>2021</v>
      </c>
      <c r="F1252" s="151"/>
      <c r="G1252" s="157">
        <f t="shared" si="56"/>
        <v>76</v>
      </c>
      <c r="H1252" s="143"/>
      <c r="I1252" s="194">
        <v>76</v>
      </c>
      <c r="J1252" s="200"/>
      <c r="K1252" s="200"/>
      <c r="L1252" s="218">
        <v>92</v>
      </c>
      <c r="M1252" s="149"/>
      <c r="N1252" s="149"/>
      <c r="O1252" s="152">
        <f t="shared" si="55"/>
        <v>92</v>
      </c>
      <c r="P1252" s="153"/>
      <c r="Q1252" s="153"/>
      <c r="R1252" s="153"/>
      <c r="S1252" s="143"/>
      <c r="T1252" s="143"/>
      <c r="U1252" s="143"/>
    </row>
    <row r="1253" spans="1:21" ht="12.75" customHeight="1" x14ac:dyDescent="0.3">
      <c r="A1253" s="141">
        <v>9</v>
      </c>
      <c r="B1253" s="141">
        <v>29</v>
      </c>
      <c r="C1253" s="146">
        <v>929</v>
      </c>
      <c r="D1253" s="141" t="s">
        <v>7</v>
      </c>
      <c r="E1253" s="141">
        <v>2021</v>
      </c>
      <c r="F1253" s="151"/>
      <c r="G1253" s="157">
        <f t="shared" si="56"/>
        <v>63</v>
      </c>
      <c r="H1253" s="143"/>
      <c r="I1253" s="194">
        <v>63</v>
      </c>
      <c r="J1253" s="200"/>
      <c r="K1253" s="200"/>
      <c r="L1253" s="218">
        <v>76</v>
      </c>
      <c r="M1253" s="149"/>
      <c r="N1253" s="149"/>
      <c r="O1253" s="152">
        <f t="shared" si="55"/>
        <v>76</v>
      </c>
      <c r="P1253" s="153"/>
      <c r="Q1253" s="153"/>
      <c r="R1253" s="153"/>
      <c r="S1253" s="143"/>
      <c r="T1253" s="143"/>
      <c r="U1253" s="143"/>
    </row>
    <row r="1254" spans="1:21" ht="12.75" customHeight="1" x14ac:dyDescent="0.3">
      <c r="A1254" s="141">
        <v>9</v>
      </c>
      <c r="B1254" s="141">
        <v>30</v>
      </c>
      <c r="C1254" s="146">
        <v>930</v>
      </c>
      <c r="D1254" s="141" t="s">
        <v>7</v>
      </c>
      <c r="E1254" s="141">
        <v>2021</v>
      </c>
      <c r="F1254" s="151"/>
      <c r="G1254" s="157">
        <f t="shared" si="56"/>
        <v>30</v>
      </c>
      <c r="H1254" s="143"/>
      <c r="I1254" s="194">
        <v>30</v>
      </c>
      <c r="J1254" s="200"/>
      <c r="K1254" s="200"/>
      <c r="L1254" s="218">
        <v>36</v>
      </c>
      <c r="M1254" s="149"/>
      <c r="N1254" s="149"/>
      <c r="O1254" s="152">
        <f t="shared" si="55"/>
        <v>36</v>
      </c>
      <c r="P1254" s="153"/>
      <c r="Q1254" s="153"/>
      <c r="R1254" s="153"/>
      <c r="S1254" s="143"/>
      <c r="T1254" s="143"/>
      <c r="U1254" s="143"/>
    </row>
    <row r="1255" spans="1:21" ht="12.75" customHeight="1" x14ac:dyDescent="0.3">
      <c r="A1255" s="141">
        <v>10</v>
      </c>
      <c r="B1255" s="141">
        <v>1</v>
      </c>
      <c r="C1255" s="146">
        <v>1001</v>
      </c>
      <c r="D1255" s="141" t="s">
        <v>7</v>
      </c>
      <c r="E1255" s="141">
        <v>2021</v>
      </c>
      <c r="F1255" s="151"/>
      <c r="G1255" s="157">
        <f t="shared" si="56"/>
        <v>54</v>
      </c>
      <c r="H1255" s="143"/>
      <c r="I1255" s="194">
        <v>54</v>
      </c>
      <c r="J1255" s="200"/>
      <c r="K1255" s="200"/>
      <c r="L1255" s="218">
        <v>65</v>
      </c>
      <c r="M1255" s="149"/>
      <c r="N1255" s="149"/>
      <c r="O1255" s="152">
        <f t="shared" si="55"/>
        <v>65</v>
      </c>
      <c r="P1255" s="153"/>
      <c r="Q1255" s="153"/>
      <c r="R1255" s="153"/>
      <c r="S1255" s="143"/>
      <c r="T1255" s="143"/>
      <c r="U1255" s="143"/>
    </row>
    <row r="1256" spans="1:21" ht="12.75" customHeight="1" x14ac:dyDescent="0.3">
      <c r="A1256" s="141">
        <v>10</v>
      </c>
      <c r="B1256" s="141">
        <v>2</v>
      </c>
      <c r="C1256" s="146">
        <v>1002</v>
      </c>
      <c r="D1256" s="141" t="s">
        <v>7</v>
      </c>
      <c r="E1256" s="141">
        <v>2021</v>
      </c>
      <c r="F1256" s="151"/>
      <c r="G1256" s="157">
        <f t="shared" si="56"/>
        <v>42</v>
      </c>
      <c r="H1256" s="143"/>
      <c r="I1256" s="194">
        <v>42</v>
      </c>
      <c r="J1256" s="200"/>
      <c r="K1256" s="200"/>
      <c r="L1256" s="218">
        <v>50</v>
      </c>
      <c r="M1256" s="149"/>
      <c r="N1256" s="149"/>
      <c r="O1256" s="152">
        <f t="shared" si="55"/>
        <v>50</v>
      </c>
      <c r="P1256" s="153"/>
      <c r="Q1256" s="153"/>
      <c r="R1256" s="153"/>
      <c r="S1256" s="143"/>
      <c r="T1256" s="143"/>
      <c r="U1256" s="143"/>
    </row>
    <row r="1257" spans="1:21" ht="12.75" customHeight="1" x14ac:dyDescent="0.3">
      <c r="A1257" s="141">
        <v>10</v>
      </c>
      <c r="B1257" s="141">
        <v>3</v>
      </c>
      <c r="C1257" s="146">
        <v>1003</v>
      </c>
      <c r="D1257" s="141" t="s">
        <v>7</v>
      </c>
      <c r="E1257" s="141">
        <v>2021</v>
      </c>
      <c r="F1257" s="151"/>
      <c r="G1257" s="157">
        <f t="shared" si="56"/>
        <v>22</v>
      </c>
      <c r="H1257" s="143"/>
      <c r="I1257" s="194">
        <v>22</v>
      </c>
      <c r="J1257" s="200"/>
      <c r="K1257" s="200"/>
      <c r="L1257" s="218">
        <v>27</v>
      </c>
      <c r="M1257" s="149"/>
      <c r="N1257" s="149"/>
      <c r="O1257" s="152">
        <f t="shared" si="55"/>
        <v>27</v>
      </c>
      <c r="P1257" s="153"/>
      <c r="Q1257" s="153"/>
      <c r="R1257" s="153"/>
      <c r="S1257" s="143"/>
      <c r="T1257" s="143"/>
      <c r="U1257" s="143"/>
    </row>
    <row r="1258" spans="1:21" ht="12.75" customHeight="1" x14ac:dyDescent="0.3">
      <c r="A1258" s="141">
        <v>10</v>
      </c>
      <c r="B1258" s="141">
        <v>4</v>
      </c>
      <c r="C1258" s="146">
        <v>1004</v>
      </c>
      <c r="D1258" s="141" t="s">
        <v>7</v>
      </c>
      <c r="E1258" s="141">
        <v>2021</v>
      </c>
      <c r="F1258" s="151"/>
      <c r="G1258" s="157">
        <f t="shared" si="56"/>
        <v>17</v>
      </c>
      <c r="H1258" s="143"/>
      <c r="I1258" s="194">
        <v>17</v>
      </c>
      <c r="J1258" s="200"/>
      <c r="K1258" s="200"/>
      <c r="L1258" s="218">
        <v>21</v>
      </c>
      <c r="M1258" s="149"/>
      <c r="N1258" s="149"/>
      <c r="O1258" s="152">
        <f t="shared" si="55"/>
        <v>21</v>
      </c>
      <c r="P1258" s="153"/>
      <c r="Q1258" s="153"/>
      <c r="R1258" s="153"/>
      <c r="S1258" s="143"/>
      <c r="T1258" s="143"/>
      <c r="U1258" s="143"/>
    </row>
    <row r="1259" spans="1:21" ht="12.75" customHeight="1" x14ac:dyDescent="0.3">
      <c r="A1259" s="141">
        <v>10</v>
      </c>
      <c r="B1259" s="141">
        <v>5</v>
      </c>
      <c r="C1259" s="146">
        <v>1005</v>
      </c>
      <c r="D1259" s="141" t="s">
        <v>7</v>
      </c>
      <c r="E1259" s="141">
        <v>2021</v>
      </c>
      <c r="F1259" s="151"/>
      <c r="G1259" s="157">
        <f t="shared" si="56"/>
        <v>13</v>
      </c>
      <c r="H1259" s="143"/>
      <c r="I1259" s="194">
        <v>13</v>
      </c>
      <c r="J1259" s="200"/>
      <c r="K1259" s="200"/>
      <c r="L1259" s="218">
        <v>15</v>
      </c>
      <c r="M1259" s="149"/>
      <c r="N1259" s="149"/>
      <c r="O1259" s="152">
        <f t="shared" si="55"/>
        <v>15</v>
      </c>
      <c r="P1259" s="153"/>
      <c r="Q1259" s="153"/>
      <c r="R1259" s="153"/>
      <c r="S1259" s="143"/>
      <c r="T1259" s="143"/>
      <c r="U1259" s="143"/>
    </row>
    <row r="1260" spans="1:21" ht="12.75" customHeight="1" x14ac:dyDescent="0.3">
      <c r="A1260" s="141">
        <v>10</v>
      </c>
      <c r="B1260" s="141">
        <v>6</v>
      </c>
      <c r="C1260" s="146">
        <v>1006</v>
      </c>
      <c r="D1260" s="141" t="s">
        <v>7</v>
      </c>
      <c r="E1260" s="141">
        <v>2021</v>
      </c>
      <c r="F1260" s="151"/>
      <c r="G1260" s="157">
        <f t="shared" si="56"/>
        <v>17</v>
      </c>
      <c r="H1260" s="143"/>
      <c r="I1260" s="194">
        <v>17</v>
      </c>
      <c r="J1260" s="200"/>
      <c r="K1260" s="200"/>
      <c r="L1260" s="218">
        <v>20</v>
      </c>
      <c r="M1260" s="149"/>
      <c r="N1260" s="149"/>
      <c r="O1260" s="152">
        <f t="shared" si="55"/>
        <v>20</v>
      </c>
      <c r="P1260" s="153"/>
      <c r="Q1260" s="153"/>
      <c r="R1260" s="153"/>
      <c r="S1260" s="143"/>
      <c r="T1260" s="143"/>
      <c r="U1260" s="143"/>
    </row>
    <row r="1261" spans="1:21" ht="12.75" customHeight="1" x14ac:dyDescent="0.3">
      <c r="A1261" s="141">
        <v>10</v>
      </c>
      <c r="B1261" s="141">
        <v>7</v>
      </c>
      <c r="C1261" s="146">
        <v>1007</v>
      </c>
      <c r="D1261" s="141" t="s">
        <v>7</v>
      </c>
      <c r="E1261" s="141">
        <v>2021</v>
      </c>
      <c r="F1261" s="151"/>
      <c r="G1261" s="157">
        <f t="shared" si="56"/>
        <v>10</v>
      </c>
      <c r="H1261" s="143"/>
      <c r="I1261" s="194">
        <v>10</v>
      </c>
      <c r="J1261" s="200"/>
      <c r="K1261" s="200"/>
      <c r="L1261" s="218">
        <v>11</v>
      </c>
      <c r="M1261" s="149"/>
      <c r="N1261" s="149"/>
      <c r="O1261" s="152">
        <f t="shared" si="55"/>
        <v>11</v>
      </c>
      <c r="P1261" s="153"/>
      <c r="Q1261" s="153"/>
      <c r="R1261" s="153"/>
      <c r="S1261" s="143"/>
      <c r="T1261" s="143"/>
      <c r="U1261" s="143"/>
    </row>
    <row r="1262" spans="1:21" ht="12.75" customHeight="1" x14ac:dyDescent="0.3">
      <c r="A1262" s="141">
        <v>10</v>
      </c>
      <c r="B1262" s="141">
        <v>8</v>
      </c>
      <c r="C1262" s="146">
        <v>1008</v>
      </c>
      <c r="D1262" s="141" t="s">
        <v>7</v>
      </c>
      <c r="E1262" s="141">
        <v>2021</v>
      </c>
      <c r="F1262" s="151"/>
      <c r="G1262" s="157">
        <f t="shared" si="56"/>
        <v>11</v>
      </c>
      <c r="H1262" s="143"/>
      <c r="I1262" s="194">
        <v>11</v>
      </c>
      <c r="J1262" s="200"/>
      <c r="K1262" s="200"/>
      <c r="L1262" s="218">
        <v>14</v>
      </c>
      <c r="M1262" s="149"/>
      <c r="N1262" s="149"/>
      <c r="O1262" s="152">
        <f t="shared" si="55"/>
        <v>14</v>
      </c>
      <c r="P1262" s="153"/>
      <c r="Q1262" s="153"/>
      <c r="R1262" s="153"/>
      <c r="S1262" s="143"/>
      <c r="T1262" s="143"/>
      <c r="U1262" s="143"/>
    </row>
    <row r="1263" spans="1:21" ht="12.75" customHeight="1" x14ac:dyDescent="0.3">
      <c r="A1263" s="141">
        <v>10</v>
      </c>
      <c r="B1263" s="141">
        <v>9</v>
      </c>
      <c r="C1263" s="146">
        <v>1009</v>
      </c>
      <c r="D1263" s="141" t="s">
        <v>7</v>
      </c>
      <c r="E1263" s="141">
        <v>2021</v>
      </c>
      <c r="F1263" s="151"/>
      <c r="G1263" s="157">
        <f t="shared" si="56"/>
        <v>12</v>
      </c>
      <c r="H1263" s="143"/>
      <c r="I1263" s="194">
        <v>12</v>
      </c>
      <c r="J1263" s="200"/>
      <c r="K1263" s="200"/>
      <c r="L1263" s="218">
        <v>15</v>
      </c>
      <c r="M1263" s="149"/>
      <c r="N1263" s="149"/>
      <c r="O1263" s="152">
        <f t="shared" si="55"/>
        <v>15</v>
      </c>
      <c r="P1263" s="153"/>
      <c r="Q1263" s="153"/>
      <c r="R1263" s="153"/>
      <c r="S1263" s="143"/>
      <c r="T1263" s="143"/>
      <c r="U1263" s="143"/>
    </row>
    <row r="1264" spans="1:21" ht="12.75" customHeight="1" x14ac:dyDescent="0.3">
      <c r="A1264" s="141">
        <v>10</v>
      </c>
      <c r="B1264" s="141">
        <v>10</v>
      </c>
      <c r="C1264" s="146">
        <v>1010</v>
      </c>
      <c r="D1264" s="141" t="s">
        <v>7</v>
      </c>
      <c r="E1264" s="141">
        <v>2021</v>
      </c>
      <c r="F1264" s="151"/>
      <c r="G1264" s="157">
        <f t="shared" si="56"/>
        <v>8</v>
      </c>
      <c r="H1264" s="143"/>
      <c r="I1264" s="194">
        <v>8</v>
      </c>
      <c r="J1264" s="200"/>
      <c r="K1264" s="200"/>
      <c r="L1264" s="218">
        <v>10</v>
      </c>
      <c r="M1264" s="149"/>
      <c r="N1264" s="149"/>
      <c r="O1264" s="152">
        <f t="shared" si="55"/>
        <v>10</v>
      </c>
      <c r="P1264" s="153"/>
      <c r="Q1264" s="153"/>
      <c r="R1264" s="153"/>
      <c r="S1264" s="143"/>
      <c r="T1264" s="143"/>
      <c r="U1264" s="143"/>
    </row>
    <row r="1265" spans="1:21" ht="12.75" customHeight="1" x14ac:dyDescent="0.3">
      <c r="A1265" s="141">
        <v>10</v>
      </c>
      <c r="B1265" s="141">
        <v>11</v>
      </c>
      <c r="C1265" s="146">
        <v>1011</v>
      </c>
      <c r="D1265" s="141" t="s">
        <v>7</v>
      </c>
      <c r="E1265" s="141">
        <v>2021</v>
      </c>
      <c r="F1265" s="151"/>
      <c r="G1265" s="157">
        <f t="shared" si="56"/>
        <v>8</v>
      </c>
      <c r="H1265" s="143"/>
      <c r="I1265" s="194">
        <v>8</v>
      </c>
      <c r="J1265" s="200"/>
      <c r="K1265" s="200"/>
      <c r="L1265" s="218">
        <v>10</v>
      </c>
      <c r="M1265" s="149"/>
      <c r="N1265" s="149"/>
      <c r="O1265" s="152">
        <f t="shared" si="55"/>
        <v>10</v>
      </c>
      <c r="P1265" s="153"/>
      <c r="Q1265" s="153"/>
      <c r="R1265" s="153"/>
      <c r="S1265" s="143"/>
      <c r="T1265" s="143"/>
      <c r="U1265" s="143"/>
    </row>
    <row r="1266" spans="1:21" ht="12.75" customHeight="1" x14ac:dyDescent="0.3">
      <c r="A1266" s="141">
        <v>10</v>
      </c>
      <c r="B1266" s="141">
        <v>12</v>
      </c>
      <c r="C1266" s="146">
        <v>1012</v>
      </c>
      <c r="D1266" s="141" t="s">
        <v>7</v>
      </c>
      <c r="E1266" s="141">
        <v>2021</v>
      </c>
      <c r="F1266" s="151"/>
      <c r="G1266" s="157">
        <f t="shared" si="56"/>
        <v>6</v>
      </c>
      <c r="H1266" s="143"/>
      <c r="I1266" s="194">
        <v>6</v>
      </c>
      <c r="J1266" s="200"/>
      <c r="K1266" s="200"/>
      <c r="L1266" s="218">
        <v>7</v>
      </c>
      <c r="M1266" s="149"/>
      <c r="N1266" s="149"/>
      <c r="O1266" s="152">
        <f t="shared" si="55"/>
        <v>7</v>
      </c>
      <c r="P1266" s="153"/>
      <c r="Q1266" s="153"/>
      <c r="R1266" s="153"/>
      <c r="S1266" s="143"/>
      <c r="T1266" s="143"/>
      <c r="U1266" s="143"/>
    </row>
    <row r="1267" spans="1:21" ht="12.75" customHeight="1" x14ac:dyDescent="0.3">
      <c r="A1267" s="141">
        <v>10</v>
      </c>
      <c r="B1267" s="141">
        <v>13</v>
      </c>
      <c r="C1267" s="146">
        <v>1013</v>
      </c>
      <c r="D1267" s="141" t="s">
        <v>7</v>
      </c>
      <c r="E1267" s="141">
        <v>2021</v>
      </c>
      <c r="F1267" s="151"/>
      <c r="G1267" s="157">
        <f t="shared" si="56"/>
        <v>11</v>
      </c>
      <c r="H1267" s="143"/>
      <c r="I1267" s="218">
        <v>11</v>
      </c>
      <c r="J1267" s="200"/>
      <c r="K1267" s="200"/>
      <c r="L1267" s="218">
        <v>13</v>
      </c>
      <c r="M1267" s="149"/>
      <c r="N1267" s="149"/>
      <c r="O1267" s="152">
        <f t="shared" si="55"/>
        <v>13</v>
      </c>
      <c r="P1267" s="153"/>
      <c r="Q1267" s="153"/>
      <c r="R1267" s="153"/>
      <c r="S1267" s="143"/>
      <c r="T1267" s="143"/>
      <c r="U1267" s="143"/>
    </row>
    <row r="1268" spans="1:21" ht="12.75" customHeight="1" x14ac:dyDescent="0.3">
      <c r="A1268" s="141">
        <v>10</v>
      </c>
      <c r="B1268" s="141">
        <v>14</v>
      </c>
      <c r="C1268" s="146">
        <v>1014</v>
      </c>
      <c r="D1268" s="141" t="s">
        <v>7</v>
      </c>
      <c r="E1268" s="141">
        <v>2021</v>
      </c>
      <c r="F1268" s="151"/>
      <c r="G1268" s="157">
        <f t="shared" si="56"/>
        <v>7</v>
      </c>
      <c r="H1268" s="143"/>
      <c r="I1268" s="218">
        <v>7</v>
      </c>
      <c r="J1268" s="200"/>
      <c r="K1268" s="200"/>
      <c r="L1268" s="218">
        <v>8</v>
      </c>
      <c r="M1268" s="149"/>
      <c r="N1268" s="149"/>
      <c r="O1268" s="152">
        <f t="shared" si="55"/>
        <v>8</v>
      </c>
      <c r="P1268" s="153"/>
      <c r="Q1268" s="153"/>
      <c r="R1268" s="153"/>
      <c r="S1268" s="143"/>
      <c r="T1268" s="143"/>
      <c r="U1268" s="143"/>
    </row>
    <row r="1269" spans="1:21" ht="12.75" customHeight="1" x14ac:dyDescent="0.3">
      <c r="A1269" s="141">
        <v>10</v>
      </c>
      <c r="B1269" s="141">
        <v>15</v>
      </c>
      <c r="C1269" s="146">
        <v>1015</v>
      </c>
      <c r="D1269" s="141" t="s">
        <v>7</v>
      </c>
      <c r="E1269" s="141">
        <v>2021</v>
      </c>
      <c r="F1269" s="151"/>
      <c r="G1269" s="157">
        <f t="shared" si="56"/>
        <v>11</v>
      </c>
      <c r="H1269" s="143"/>
      <c r="I1269" s="218">
        <v>11</v>
      </c>
      <c r="J1269" s="200"/>
      <c r="K1269" s="200"/>
      <c r="L1269" s="218">
        <v>13</v>
      </c>
      <c r="M1269" s="149"/>
      <c r="N1269" s="149"/>
      <c r="O1269" s="152">
        <f t="shared" si="55"/>
        <v>13</v>
      </c>
      <c r="P1269" s="153"/>
      <c r="Q1269" s="153"/>
      <c r="R1269" s="153"/>
      <c r="S1269" s="143"/>
      <c r="T1269" s="143"/>
      <c r="U1269" s="143"/>
    </row>
    <row r="1270" spans="1:21" ht="12.75" customHeight="1" x14ac:dyDescent="0.3">
      <c r="A1270" s="141">
        <v>10</v>
      </c>
      <c r="B1270" s="141">
        <v>16</v>
      </c>
      <c r="C1270" s="146">
        <v>1016</v>
      </c>
      <c r="D1270" s="141" t="s">
        <v>7</v>
      </c>
      <c r="E1270" s="141">
        <v>2021</v>
      </c>
      <c r="F1270" s="151"/>
      <c r="G1270" s="157">
        <f t="shared" si="56"/>
        <v>5</v>
      </c>
      <c r="H1270" s="143"/>
      <c r="I1270" s="218">
        <v>5</v>
      </c>
      <c r="J1270" s="200"/>
      <c r="K1270" s="200"/>
      <c r="L1270" s="218">
        <v>6</v>
      </c>
      <c r="M1270" s="149"/>
      <c r="N1270" s="149"/>
      <c r="O1270" s="152">
        <f t="shared" si="55"/>
        <v>6</v>
      </c>
      <c r="P1270" s="153"/>
      <c r="Q1270" s="153"/>
      <c r="R1270" s="153"/>
      <c r="S1270" s="143"/>
      <c r="T1270" s="143"/>
      <c r="U1270" s="143"/>
    </row>
    <row r="1271" spans="1:21" ht="12.75" customHeight="1" x14ac:dyDescent="0.3">
      <c r="A1271" s="141">
        <v>10</v>
      </c>
      <c r="B1271" s="141">
        <v>17</v>
      </c>
      <c r="C1271" s="146">
        <v>1017</v>
      </c>
      <c r="D1271" s="141" t="s">
        <v>7</v>
      </c>
      <c r="E1271" s="141">
        <v>2021</v>
      </c>
      <c r="F1271" s="151"/>
      <c r="G1271" s="157">
        <f t="shared" si="56"/>
        <v>3</v>
      </c>
      <c r="H1271" s="143"/>
      <c r="I1271" s="218">
        <v>3</v>
      </c>
      <c r="J1271" s="200"/>
      <c r="K1271" s="200"/>
      <c r="L1271" s="218">
        <v>4</v>
      </c>
      <c r="M1271" s="149"/>
      <c r="N1271" s="149"/>
      <c r="O1271" s="152">
        <f t="shared" si="55"/>
        <v>4</v>
      </c>
      <c r="P1271" s="153"/>
      <c r="Q1271" s="153"/>
      <c r="R1271" s="153"/>
      <c r="S1271" s="143"/>
      <c r="T1271" s="143"/>
      <c r="U1271" s="143"/>
    </row>
    <row r="1272" spans="1:21" ht="12.75" customHeight="1" x14ac:dyDescent="0.3">
      <c r="A1272" s="141">
        <v>10</v>
      </c>
      <c r="B1272" s="141">
        <v>18</v>
      </c>
      <c r="C1272" s="146">
        <v>1018</v>
      </c>
      <c r="D1272" s="141" t="s">
        <v>7</v>
      </c>
      <c r="E1272" s="141">
        <v>2021</v>
      </c>
      <c r="F1272" s="151"/>
      <c r="G1272" s="157">
        <f t="shared" si="56"/>
        <v>8</v>
      </c>
      <c r="H1272" s="143"/>
      <c r="I1272" s="218">
        <v>8</v>
      </c>
      <c r="J1272" s="200"/>
      <c r="K1272" s="200"/>
      <c r="L1272" s="218">
        <v>10</v>
      </c>
      <c r="M1272" s="149"/>
      <c r="N1272" s="149"/>
      <c r="O1272" s="152">
        <f t="shared" si="55"/>
        <v>10</v>
      </c>
      <c r="P1272" s="153"/>
      <c r="Q1272" s="153"/>
      <c r="R1272" s="153"/>
      <c r="S1272" s="143"/>
      <c r="T1272" s="143"/>
      <c r="U1272" s="143"/>
    </row>
    <row r="1273" spans="1:21" ht="12.75" customHeight="1" x14ac:dyDescent="0.3">
      <c r="A1273" s="141">
        <v>10</v>
      </c>
      <c r="B1273" s="141">
        <v>19</v>
      </c>
      <c r="C1273" s="146">
        <v>1019</v>
      </c>
      <c r="D1273" s="141" t="s">
        <v>7</v>
      </c>
      <c r="E1273" s="141">
        <v>2021</v>
      </c>
      <c r="F1273" s="151"/>
      <c r="G1273" s="157">
        <f t="shared" si="56"/>
        <v>3</v>
      </c>
      <c r="H1273" s="143"/>
      <c r="I1273" s="218">
        <v>3</v>
      </c>
      <c r="J1273" s="200"/>
      <c r="K1273" s="200"/>
      <c r="L1273" s="218">
        <v>4</v>
      </c>
      <c r="M1273" s="149"/>
      <c r="N1273" s="149"/>
      <c r="O1273" s="152">
        <f t="shared" si="55"/>
        <v>4</v>
      </c>
      <c r="P1273" s="153"/>
      <c r="Q1273" s="153"/>
      <c r="R1273" s="153"/>
      <c r="S1273" s="143"/>
      <c r="T1273" s="143"/>
      <c r="U1273" s="143"/>
    </row>
    <row r="1274" spans="1:21" ht="12.75" customHeight="1" x14ac:dyDescent="0.3">
      <c r="A1274" s="141">
        <v>10</v>
      </c>
      <c r="B1274" s="141">
        <v>20</v>
      </c>
      <c r="C1274" s="146">
        <v>1020</v>
      </c>
      <c r="D1274" s="141" t="s">
        <v>7</v>
      </c>
      <c r="E1274" s="141">
        <v>2021</v>
      </c>
      <c r="F1274" s="151"/>
      <c r="G1274" s="157">
        <f t="shared" si="56"/>
        <v>1</v>
      </c>
      <c r="H1274" s="143"/>
      <c r="I1274" s="218">
        <v>1</v>
      </c>
      <c r="J1274" s="200"/>
      <c r="K1274" s="200"/>
      <c r="L1274" s="218">
        <v>1</v>
      </c>
      <c r="M1274" s="149"/>
      <c r="N1274" s="149"/>
      <c r="O1274" s="152">
        <f t="shared" si="55"/>
        <v>1</v>
      </c>
      <c r="P1274" s="153"/>
      <c r="Q1274" s="153"/>
      <c r="R1274" s="153"/>
      <c r="S1274" s="143"/>
      <c r="T1274" s="143"/>
      <c r="U1274" s="143"/>
    </row>
    <row r="1275" spans="1:21" ht="12.75" customHeight="1" x14ac:dyDescent="0.3">
      <c r="A1275" s="141">
        <v>10</v>
      </c>
      <c r="B1275" s="141">
        <v>21</v>
      </c>
      <c r="C1275" s="146">
        <v>1021</v>
      </c>
      <c r="D1275" s="141" t="s">
        <v>7</v>
      </c>
      <c r="E1275" s="141">
        <v>2021</v>
      </c>
      <c r="F1275" s="151"/>
      <c r="G1275" s="157">
        <f t="shared" si="56"/>
        <v>0</v>
      </c>
      <c r="H1275" s="143"/>
      <c r="I1275" s="218"/>
      <c r="J1275" s="200"/>
      <c r="K1275" s="200"/>
      <c r="L1275" s="218"/>
      <c r="M1275" s="149"/>
      <c r="N1275" s="149"/>
      <c r="O1275" s="152">
        <f t="shared" si="55"/>
        <v>0</v>
      </c>
      <c r="P1275" s="153"/>
      <c r="Q1275" s="153"/>
      <c r="R1275" s="153"/>
      <c r="S1275" s="143"/>
      <c r="T1275" s="143"/>
      <c r="U1275" s="143"/>
    </row>
    <row r="1276" spans="1:21" ht="12.75" customHeight="1" x14ac:dyDescent="0.3">
      <c r="A1276" s="141">
        <v>10</v>
      </c>
      <c r="B1276" s="141">
        <v>22</v>
      </c>
      <c r="C1276" s="146">
        <v>1022</v>
      </c>
      <c r="D1276" s="141" t="s">
        <v>7</v>
      </c>
      <c r="E1276" s="141">
        <v>2021</v>
      </c>
      <c r="F1276" s="151"/>
      <c r="G1276" s="157">
        <f t="shared" si="56"/>
        <v>0</v>
      </c>
      <c r="H1276" s="143"/>
      <c r="I1276" s="200"/>
      <c r="J1276" s="200"/>
      <c r="K1276" s="200"/>
      <c r="L1276" s="200"/>
      <c r="M1276" s="149"/>
      <c r="N1276" s="149"/>
      <c r="O1276" s="152">
        <f t="shared" si="55"/>
        <v>0</v>
      </c>
      <c r="P1276" s="153"/>
      <c r="Q1276" s="153"/>
      <c r="R1276" s="153"/>
      <c r="S1276" s="143"/>
      <c r="T1276" s="143"/>
      <c r="U1276" s="143"/>
    </row>
    <row r="1277" spans="1:21" ht="12.75" customHeight="1" x14ac:dyDescent="0.3">
      <c r="A1277" s="141">
        <v>10</v>
      </c>
      <c r="B1277" s="141">
        <v>23</v>
      </c>
      <c r="C1277" s="146">
        <v>1023</v>
      </c>
      <c r="D1277" s="141" t="s">
        <v>7</v>
      </c>
      <c r="E1277" s="141">
        <v>2021</v>
      </c>
      <c r="F1277" s="151"/>
      <c r="G1277" s="157">
        <f t="shared" si="56"/>
        <v>0</v>
      </c>
      <c r="H1277" s="143"/>
      <c r="I1277" s="200"/>
      <c r="J1277" s="200"/>
      <c r="K1277" s="200"/>
      <c r="L1277" s="200"/>
      <c r="M1277" s="149"/>
      <c r="N1277" s="149"/>
      <c r="O1277" s="152">
        <f t="shared" si="55"/>
        <v>0</v>
      </c>
      <c r="P1277" s="153"/>
      <c r="Q1277" s="153"/>
      <c r="R1277" s="153"/>
      <c r="S1277" s="143"/>
      <c r="T1277" s="143"/>
      <c r="U1277" s="143"/>
    </row>
    <row r="1278" spans="1:21" ht="12.75" customHeight="1" x14ac:dyDescent="0.3">
      <c r="A1278" s="141">
        <v>10</v>
      </c>
      <c r="B1278" s="141">
        <v>24</v>
      </c>
      <c r="C1278" s="146">
        <v>1024</v>
      </c>
      <c r="D1278" s="141" t="s">
        <v>7</v>
      </c>
      <c r="E1278" s="141">
        <v>2021</v>
      </c>
      <c r="F1278" s="151"/>
      <c r="G1278" s="157">
        <f t="shared" si="56"/>
        <v>0</v>
      </c>
      <c r="H1278" s="143"/>
      <c r="I1278" s="200"/>
      <c r="J1278" s="200"/>
      <c r="K1278" s="200"/>
      <c r="L1278" s="200"/>
      <c r="M1278" s="149"/>
      <c r="N1278" s="149"/>
      <c r="O1278" s="152">
        <f t="shared" ref="O1278:O1300" si="57">L1278+N1278</f>
        <v>0</v>
      </c>
      <c r="P1278" s="153"/>
      <c r="Q1278" s="153"/>
      <c r="R1278" s="153"/>
      <c r="S1278" s="143"/>
      <c r="T1278" s="143"/>
      <c r="U1278" s="143"/>
    </row>
    <row r="1279" spans="1:21" ht="12.75" customHeight="1" x14ac:dyDescent="0.3">
      <c r="A1279" s="141">
        <v>10</v>
      </c>
      <c r="B1279" s="141">
        <v>25</v>
      </c>
      <c r="C1279" s="146">
        <v>1025</v>
      </c>
      <c r="D1279" s="141" t="s">
        <v>7</v>
      </c>
      <c r="E1279" s="141">
        <v>2021</v>
      </c>
      <c r="F1279" s="151"/>
      <c r="G1279" s="157">
        <f t="shared" si="56"/>
        <v>0</v>
      </c>
      <c r="H1279" s="143"/>
      <c r="I1279" s="200"/>
      <c r="J1279" s="200"/>
      <c r="K1279" s="200"/>
      <c r="L1279" s="200"/>
      <c r="M1279" s="149"/>
      <c r="N1279" s="149"/>
      <c r="O1279" s="152">
        <f t="shared" si="57"/>
        <v>0</v>
      </c>
      <c r="P1279" s="153"/>
      <c r="Q1279" s="153"/>
      <c r="R1279" s="153"/>
      <c r="S1279" s="143"/>
      <c r="T1279" s="143"/>
      <c r="U1279" s="143"/>
    </row>
    <row r="1280" spans="1:21" ht="12.75" customHeight="1" x14ac:dyDescent="0.3">
      <c r="A1280" s="141">
        <v>10</v>
      </c>
      <c r="B1280" s="141">
        <v>26</v>
      </c>
      <c r="C1280" s="146">
        <v>1026</v>
      </c>
      <c r="D1280" s="141" t="s">
        <v>7</v>
      </c>
      <c r="E1280" s="141">
        <v>2021</v>
      </c>
      <c r="F1280" s="151"/>
      <c r="G1280" s="157">
        <f t="shared" si="56"/>
        <v>0</v>
      </c>
      <c r="H1280" s="143"/>
      <c r="I1280" s="200"/>
      <c r="J1280" s="200"/>
      <c r="K1280" s="200"/>
      <c r="L1280" s="200"/>
      <c r="M1280" s="149"/>
      <c r="N1280" s="149"/>
      <c r="O1280" s="152">
        <f t="shared" si="57"/>
        <v>0</v>
      </c>
      <c r="P1280" s="153"/>
      <c r="Q1280" s="153"/>
      <c r="R1280" s="153"/>
      <c r="S1280" s="143"/>
      <c r="T1280" s="143"/>
      <c r="U1280" s="143"/>
    </row>
    <row r="1281" spans="1:21" ht="12.75" customHeight="1" x14ac:dyDescent="0.3">
      <c r="A1281" s="141">
        <v>10</v>
      </c>
      <c r="B1281" s="141">
        <v>27</v>
      </c>
      <c r="C1281" s="146">
        <v>1027</v>
      </c>
      <c r="D1281" s="141" t="s">
        <v>7</v>
      </c>
      <c r="E1281" s="141">
        <v>2021</v>
      </c>
      <c r="F1281" s="151"/>
      <c r="G1281" s="157">
        <f t="shared" si="56"/>
        <v>0</v>
      </c>
      <c r="H1281" s="143"/>
      <c r="I1281" s="200"/>
      <c r="J1281" s="200"/>
      <c r="K1281" s="200"/>
      <c r="L1281" s="200"/>
      <c r="M1281" s="149"/>
      <c r="N1281" s="149"/>
      <c r="O1281" s="152">
        <f t="shared" si="57"/>
        <v>0</v>
      </c>
      <c r="P1281" s="153"/>
      <c r="Q1281" s="153"/>
      <c r="R1281" s="153"/>
      <c r="S1281" s="143"/>
      <c r="T1281" s="143"/>
      <c r="U1281" s="143"/>
    </row>
    <row r="1282" spans="1:21" ht="12.75" customHeight="1" x14ac:dyDescent="0.3">
      <c r="A1282" s="141">
        <v>10</v>
      </c>
      <c r="B1282" s="141">
        <v>28</v>
      </c>
      <c r="C1282" s="146">
        <v>1028</v>
      </c>
      <c r="D1282" s="141" t="s">
        <v>7</v>
      </c>
      <c r="E1282" s="141">
        <v>2021</v>
      </c>
      <c r="F1282" s="151"/>
      <c r="G1282" s="157">
        <f t="shared" si="56"/>
        <v>0</v>
      </c>
      <c r="H1282" s="143"/>
      <c r="I1282" s="200"/>
      <c r="J1282" s="200"/>
      <c r="K1282" s="200"/>
      <c r="L1282" s="200"/>
      <c r="M1282" s="149"/>
      <c r="N1282" s="149"/>
      <c r="O1282" s="152">
        <f t="shared" si="57"/>
        <v>0</v>
      </c>
      <c r="P1282" s="153"/>
      <c r="Q1282" s="153"/>
      <c r="R1282" s="153"/>
      <c r="S1282" s="143"/>
      <c r="T1282" s="143"/>
      <c r="U1282" s="143"/>
    </row>
    <row r="1283" spans="1:21" ht="12.75" customHeight="1" x14ac:dyDescent="0.3">
      <c r="A1283" s="141">
        <v>10</v>
      </c>
      <c r="B1283" s="141">
        <v>29</v>
      </c>
      <c r="C1283" s="146">
        <v>1029</v>
      </c>
      <c r="D1283" s="141" t="s">
        <v>7</v>
      </c>
      <c r="E1283" s="141">
        <v>2021</v>
      </c>
      <c r="F1283" s="151"/>
      <c r="G1283" s="157">
        <f t="shared" si="56"/>
        <v>0</v>
      </c>
      <c r="H1283" s="143"/>
      <c r="I1283" s="200"/>
      <c r="J1283" s="200"/>
      <c r="K1283" s="200"/>
      <c r="L1283" s="200"/>
      <c r="M1283" s="149"/>
      <c r="N1283" s="149"/>
      <c r="O1283" s="152">
        <f t="shared" si="57"/>
        <v>0</v>
      </c>
      <c r="P1283" s="153"/>
      <c r="Q1283" s="153"/>
      <c r="R1283" s="153"/>
      <c r="S1283" s="143"/>
      <c r="T1283" s="143"/>
      <c r="U1283" s="143"/>
    </row>
    <row r="1284" spans="1:21" ht="12.75" customHeight="1" x14ac:dyDescent="0.3">
      <c r="A1284" s="141">
        <v>10</v>
      </c>
      <c r="B1284" s="141">
        <v>30</v>
      </c>
      <c r="C1284" s="146">
        <v>1030</v>
      </c>
      <c r="D1284" s="141" t="s">
        <v>7</v>
      </c>
      <c r="E1284" s="141">
        <v>2021</v>
      </c>
      <c r="F1284" s="151"/>
      <c r="G1284" s="157">
        <f t="shared" si="56"/>
        <v>0</v>
      </c>
      <c r="H1284" s="143"/>
      <c r="I1284" s="200"/>
      <c r="J1284" s="200"/>
      <c r="K1284" s="200"/>
      <c r="L1284" s="200"/>
      <c r="M1284" s="149"/>
      <c r="N1284" s="149"/>
      <c r="O1284" s="152">
        <f t="shared" si="57"/>
        <v>0</v>
      </c>
      <c r="P1284" s="153"/>
      <c r="Q1284" s="153"/>
      <c r="R1284" s="153"/>
      <c r="S1284" s="143"/>
      <c r="T1284" s="143"/>
      <c r="U1284" s="143"/>
    </row>
    <row r="1285" spans="1:21" ht="12.75" customHeight="1" x14ac:dyDescent="0.3">
      <c r="A1285" s="141">
        <v>10</v>
      </c>
      <c r="B1285" s="141">
        <v>31</v>
      </c>
      <c r="C1285" s="146">
        <v>1031</v>
      </c>
      <c r="D1285" s="141" t="s">
        <v>7</v>
      </c>
      <c r="E1285" s="141">
        <v>2021</v>
      </c>
      <c r="F1285" s="151"/>
      <c r="G1285" s="157">
        <f t="shared" si="56"/>
        <v>0</v>
      </c>
      <c r="H1285" s="143"/>
      <c r="I1285" s="200"/>
      <c r="J1285" s="200"/>
      <c r="K1285" s="200"/>
      <c r="L1285" s="200"/>
      <c r="M1285" s="149"/>
      <c r="N1285" s="149"/>
      <c r="O1285" s="152">
        <f t="shared" si="57"/>
        <v>0</v>
      </c>
      <c r="P1285" s="153"/>
      <c r="Q1285" s="153"/>
      <c r="R1285" s="153"/>
      <c r="S1285" s="143"/>
      <c r="T1285" s="143"/>
      <c r="U1285" s="143"/>
    </row>
    <row r="1286" spans="1:21" ht="12.75" customHeight="1" x14ac:dyDescent="0.3">
      <c r="A1286" s="141">
        <v>11</v>
      </c>
      <c r="B1286" s="141">
        <v>1</v>
      </c>
      <c r="C1286" s="146">
        <v>1101</v>
      </c>
      <c r="D1286" s="141" t="s">
        <v>7</v>
      </c>
      <c r="E1286" s="141">
        <v>2021</v>
      </c>
      <c r="F1286" s="151"/>
      <c r="G1286" s="157">
        <f t="shared" si="56"/>
        <v>0</v>
      </c>
      <c r="H1286" s="143"/>
      <c r="I1286" s="200"/>
      <c r="J1286" s="200"/>
      <c r="K1286" s="200"/>
      <c r="L1286" s="200"/>
      <c r="M1286" s="149"/>
      <c r="N1286" s="149"/>
      <c r="O1286" s="152">
        <f t="shared" si="57"/>
        <v>0</v>
      </c>
      <c r="P1286" s="153"/>
      <c r="Q1286" s="153"/>
      <c r="R1286" s="153"/>
      <c r="S1286" s="143"/>
      <c r="T1286" s="143"/>
      <c r="U1286" s="143"/>
    </row>
    <row r="1287" spans="1:21" ht="12.75" customHeight="1" x14ac:dyDescent="0.3">
      <c r="A1287" s="141">
        <v>11</v>
      </c>
      <c r="B1287" s="141">
        <v>2</v>
      </c>
      <c r="C1287" s="146">
        <v>1102</v>
      </c>
      <c r="D1287" s="141" t="s">
        <v>7</v>
      </c>
      <c r="E1287" s="141">
        <v>2021</v>
      </c>
      <c r="F1287" s="151"/>
      <c r="G1287" s="157">
        <f t="shared" si="56"/>
        <v>0</v>
      </c>
      <c r="H1287" s="143"/>
      <c r="I1287" s="200"/>
      <c r="J1287" s="200"/>
      <c r="K1287" s="200"/>
      <c r="L1287" s="200"/>
      <c r="M1287" s="149"/>
      <c r="N1287" s="149"/>
      <c r="O1287" s="152">
        <f t="shared" si="57"/>
        <v>0</v>
      </c>
      <c r="P1287" s="153"/>
      <c r="Q1287" s="153"/>
      <c r="R1287" s="153"/>
      <c r="S1287" s="143"/>
      <c r="T1287" s="143"/>
      <c r="U1287" s="143"/>
    </row>
    <row r="1288" spans="1:21" ht="12.75" customHeight="1" x14ac:dyDescent="0.3">
      <c r="A1288" s="141">
        <v>11</v>
      </c>
      <c r="B1288" s="141">
        <v>3</v>
      </c>
      <c r="C1288" s="146">
        <v>1103</v>
      </c>
      <c r="D1288" s="141" t="s">
        <v>7</v>
      </c>
      <c r="E1288" s="141">
        <v>2021</v>
      </c>
      <c r="F1288" s="151"/>
      <c r="G1288" s="157">
        <f t="shared" si="56"/>
        <v>0</v>
      </c>
      <c r="H1288" s="143"/>
      <c r="I1288" s="200"/>
      <c r="J1288" s="200"/>
      <c r="K1288" s="200"/>
      <c r="L1288" s="200"/>
      <c r="M1288" s="149"/>
      <c r="N1288" s="149"/>
      <c r="O1288" s="152">
        <f t="shared" si="57"/>
        <v>0</v>
      </c>
      <c r="P1288" s="153"/>
      <c r="Q1288" s="153"/>
      <c r="R1288" s="153"/>
      <c r="S1288" s="143"/>
      <c r="T1288" s="143"/>
      <c r="U1288" s="143"/>
    </row>
    <row r="1289" spans="1:21" ht="12.75" customHeight="1" x14ac:dyDescent="0.3">
      <c r="A1289" s="141">
        <v>11</v>
      </c>
      <c r="B1289" s="141">
        <v>4</v>
      </c>
      <c r="C1289" s="146">
        <v>1104</v>
      </c>
      <c r="D1289" s="141" t="s">
        <v>7</v>
      </c>
      <c r="E1289" s="141">
        <v>2021</v>
      </c>
      <c r="F1289" s="151"/>
      <c r="G1289" s="157">
        <f t="shared" si="56"/>
        <v>0</v>
      </c>
      <c r="H1289" s="143"/>
      <c r="I1289" s="200"/>
      <c r="J1289" s="200"/>
      <c r="K1289" s="200"/>
      <c r="L1289" s="200"/>
      <c r="M1289" s="149"/>
      <c r="N1289" s="149"/>
      <c r="O1289" s="152">
        <f t="shared" si="57"/>
        <v>0</v>
      </c>
      <c r="P1289" s="153"/>
      <c r="Q1289" s="153"/>
      <c r="R1289" s="153"/>
      <c r="S1289" s="143"/>
      <c r="T1289" s="143"/>
      <c r="U1289" s="143"/>
    </row>
    <row r="1290" spans="1:21" ht="12.75" customHeight="1" x14ac:dyDescent="0.3">
      <c r="A1290" s="141">
        <v>11</v>
      </c>
      <c r="B1290" s="141">
        <v>5</v>
      </c>
      <c r="C1290" s="146">
        <v>1105</v>
      </c>
      <c r="D1290" s="141" t="s">
        <v>7</v>
      </c>
      <c r="E1290" s="141">
        <v>2021</v>
      </c>
      <c r="F1290" s="151"/>
      <c r="G1290" s="157">
        <f t="shared" si="56"/>
        <v>0</v>
      </c>
      <c r="H1290" s="143"/>
      <c r="I1290" s="200"/>
      <c r="J1290" s="200"/>
      <c r="K1290" s="200"/>
      <c r="L1290" s="200"/>
      <c r="M1290" s="149"/>
      <c r="N1290" s="149"/>
      <c r="O1290" s="152">
        <f t="shared" si="57"/>
        <v>0</v>
      </c>
      <c r="P1290" s="153"/>
      <c r="Q1290" s="153"/>
      <c r="R1290" s="153"/>
      <c r="S1290" s="143"/>
      <c r="T1290" s="143"/>
      <c r="U1290" s="143"/>
    </row>
    <row r="1291" spans="1:21" ht="12.75" customHeight="1" x14ac:dyDescent="0.3">
      <c r="A1291" s="141">
        <v>11</v>
      </c>
      <c r="B1291" s="141">
        <v>6</v>
      </c>
      <c r="C1291" s="146">
        <v>1106</v>
      </c>
      <c r="D1291" s="141" t="s">
        <v>7</v>
      </c>
      <c r="E1291" s="141">
        <v>2021</v>
      </c>
      <c r="F1291" s="151"/>
      <c r="G1291" s="157">
        <f t="shared" si="56"/>
        <v>0</v>
      </c>
      <c r="H1291" s="143"/>
      <c r="I1291" s="200"/>
      <c r="J1291" s="200"/>
      <c r="K1291" s="200"/>
      <c r="L1291" s="200"/>
      <c r="M1291" s="149"/>
      <c r="N1291" s="149"/>
      <c r="O1291" s="152">
        <f t="shared" si="57"/>
        <v>0</v>
      </c>
      <c r="P1291" s="153"/>
      <c r="Q1291" s="153"/>
      <c r="R1291" s="153"/>
      <c r="S1291" s="143"/>
      <c r="T1291" s="143"/>
      <c r="U1291" s="143"/>
    </row>
    <row r="1292" spans="1:21" ht="12.75" customHeight="1" x14ac:dyDescent="0.3">
      <c r="A1292" s="141">
        <v>11</v>
      </c>
      <c r="B1292" s="141">
        <v>7</v>
      </c>
      <c r="C1292" s="146">
        <v>1107</v>
      </c>
      <c r="D1292" s="141" t="s">
        <v>7</v>
      </c>
      <c r="E1292" s="141">
        <v>2021</v>
      </c>
      <c r="F1292" s="151"/>
      <c r="G1292" s="157">
        <f t="shared" si="56"/>
        <v>0</v>
      </c>
      <c r="H1292" s="143"/>
      <c r="I1292" s="200"/>
      <c r="J1292" s="200"/>
      <c r="K1292" s="200"/>
      <c r="L1292" s="200"/>
      <c r="M1292" s="149"/>
      <c r="N1292" s="149"/>
      <c r="O1292" s="152">
        <f t="shared" si="57"/>
        <v>0</v>
      </c>
      <c r="P1292" s="153"/>
      <c r="Q1292" s="153"/>
      <c r="R1292" s="153"/>
      <c r="S1292" s="143"/>
      <c r="T1292" s="143"/>
      <c r="U1292" s="143"/>
    </row>
    <row r="1293" spans="1:21" ht="12.75" customHeight="1" x14ac:dyDescent="0.3">
      <c r="A1293" s="141">
        <v>11</v>
      </c>
      <c r="B1293" s="141">
        <v>8</v>
      </c>
      <c r="C1293" s="146">
        <v>1108</v>
      </c>
      <c r="D1293" s="141" t="s">
        <v>7</v>
      </c>
      <c r="E1293" s="141">
        <v>2021</v>
      </c>
      <c r="F1293" s="151"/>
      <c r="G1293" s="157">
        <f t="shared" ref="G1293:G1300" si="58">I1293+K1293</f>
        <v>0</v>
      </c>
      <c r="H1293" s="143"/>
      <c r="I1293" s="200"/>
      <c r="J1293" s="200"/>
      <c r="K1293" s="200"/>
      <c r="L1293" s="200"/>
      <c r="M1293" s="149"/>
      <c r="N1293" s="149"/>
      <c r="O1293" s="152">
        <f t="shared" si="57"/>
        <v>0</v>
      </c>
      <c r="P1293" s="153"/>
      <c r="Q1293" s="153"/>
      <c r="R1293" s="153"/>
      <c r="S1293" s="143"/>
      <c r="T1293" s="143"/>
      <c r="U1293" s="143"/>
    </row>
    <row r="1294" spans="1:21" ht="12.75" customHeight="1" x14ac:dyDescent="0.3">
      <c r="A1294" s="141">
        <v>11</v>
      </c>
      <c r="B1294" s="141">
        <v>9</v>
      </c>
      <c r="C1294" s="146">
        <v>1109</v>
      </c>
      <c r="D1294" s="141" t="s">
        <v>7</v>
      </c>
      <c r="E1294" s="141">
        <v>2021</v>
      </c>
      <c r="F1294" s="151"/>
      <c r="G1294" s="157">
        <f t="shared" si="58"/>
        <v>0</v>
      </c>
      <c r="H1294" s="143"/>
      <c r="I1294" s="200"/>
      <c r="J1294" s="200"/>
      <c r="K1294" s="200"/>
      <c r="L1294" s="200"/>
      <c r="M1294" s="149"/>
      <c r="N1294" s="149"/>
      <c r="O1294" s="152">
        <f t="shared" si="57"/>
        <v>0</v>
      </c>
      <c r="P1294" s="153"/>
      <c r="Q1294" s="153"/>
      <c r="R1294" s="153"/>
      <c r="S1294" s="143"/>
      <c r="T1294" s="143"/>
      <c r="U1294" s="143"/>
    </row>
    <row r="1295" spans="1:21" ht="12.75" customHeight="1" x14ac:dyDescent="0.3">
      <c r="A1295" s="141">
        <v>11</v>
      </c>
      <c r="B1295" s="141">
        <v>10</v>
      </c>
      <c r="C1295" s="146">
        <v>1110</v>
      </c>
      <c r="D1295" s="141" t="s">
        <v>7</v>
      </c>
      <c r="E1295" s="141">
        <v>2021</v>
      </c>
      <c r="F1295" s="151"/>
      <c r="G1295" s="157">
        <f t="shared" si="58"/>
        <v>0</v>
      </c>
      <c r="H1295" s="143"/>
      <c r="I1295" s="200"/>
      <c r="J1295" s="200"/>
      <c r="K1295" s="200"/>
      <c r="L1295" s="200"/>
      <c r="M1295" s="149"/>
      <c r="N1295" s="149"/>
      <c r="O1295" s="152">
        <f t="shared" si="57"/>
        <v>0</v>
      </c>
      <c r="P1295" s="153"/>
      <c r="Q1295" s="153"/>
      <c r="R1295" s="153"/>
      <c r="S1295" s="143"/>
      <c r="T1295" s="143"/>
      <c r="U1295" s="143"/>
    </row>
    <row r="1296" spans="1:21" ht="12.75" customHeight="1" x14ac:dyDescent="0.3">
      <c r="A1296" s="141">
        <v>11</v>
      </c>
      <c r="B1296" s="141">
        <v>11</v>
      </c>
      <c r="C1296" s="146">
        <v>1111</v>
      </c>
      <c r="D1296" s="141" t="s">
        <v>7</v>
      </c>
      <c r="E1296" s="141">
        <v>2021</v>
      </c>
      <c r="F1296" s="151"/>
      <c r="G1296" s="157">
        <f t="shared" si="58"/>
        <v>0</v>
      </c>
      <c r="H1296" s="143"/>
      <c r="I1296" s="200"/>
      <c r="J1296" s="200"/>
      <c r="K1296" s="200"/>
      <c r="L1296" s="200"/>
      <c r="M1296" s="149"/>
      <c r="N1296" s="149"/>
      <c r="O1296" s="152">
        <f t="shared" si="57"/>
        <v>0</v>
      </c>
      <c r="P1296" s="153"/>
      <c r="Q1296" s="153"/>
      <c r="R1296" s="153"/>
      <c r="S1296" s="143"/>
      <c r="T1296" s="143"/>
      <c r="U1296" s="143"/>
    </row>
    <row r="1297" spans="1:21" ht="12.75" customHeight="1" x14ac:dyDescent="0.3">
      <c r="A1297" s="141">
        <v>11</v>
      </c>
      <c r="B1297" s="141">
        <v>12</v>
      </c>
      <c r="C1297" s="146">
        <v>1112</v>
      </c>
      <c r="D1297" s="141" t="s">
        <v>7</v>
      </c>
      <c r="E1297" s="141">
        <v>2021</v>
      </c>
      <c r="F1297" s="151"/>
      <c r="G1297" s="157">
        <f t="shared" si="58"/>
        <v>0</v>
      </c>
      <c r="H1297" s="143"/>
      <c r="I1297" s="200"/>
      <c r="J1297" s="200"/>
      <c r="K1297" s="200"/>
      <c r="L1297" s="200"/>
      <c r="M1297" s="149"/>
      <c r="N1297" s="149"/>
      <c r="O1297" s="152">
        <f t="shared" si="57"/>
        <v>0</v>
      </c>
      <c r="P1297" s="153"/>
      <c r="Q1297" s="153"/>
      <c r="R1297" s="153"/>
      <c r="S1297" s="143"/>
      <c r="T1297" s="143"/>
      <c r="U1297" s="143"/>
    </row>
    <row r="1298" spans="1:21" ht="12.75" customHeight="1" x14ac:dyDescent="0.3">
      <c r="A1298" s="141">
        <v>11</v>
      </c>
      <c r="B1298" s="141">
        <v>13</v>
      </c>
      <c r="C1298" s="146">
        <v>1113</v>
      </c>
      <c r="D1298" s="141" t="s">
        <v>7</v>
      </c>
      <c r="E1298" s="141">
        <v>2021</v>
      </c>
      <c r="F1298" s="151"/>
      <c r="G1298" s="157">
        <f t="shared" si="58"/>
        <v>0</v>
      </c>
      <c r="H1298" s="143"/>
      <c r="I1298" s="200"/>
      <c r="J1298" s="200"/>
      <c r="K1298" s="200"/>
      <c r="L1298" s="200"/>
      <c r="M1298" s="149"/>
      <c r="N1298" s="149"/>
      <c r="O1298" s="152">
        <f t="shared" si="57"/>
        <v>0</v>
      </c>
      <c r="P1298" s="153"/>
      <c r="Q1298" s="153"/>
      <c r="R1298" s="153"/>
      <c r="S1298" s="143"/>
      <c r="T1298" s="143"/>
      <c r="U1298" s="143"/>
    </row>
    <row r="1299" spans="1:21" ht="12.75" customHeight="1" x14ac:dyDescent="0.3">
      <c r="A1299" s="141">
        <v>11</v>
      </c>
      <c r="B1299" s="141">
        <v>14</v>
      </c>
      <c r="C1299" s="146">
        <v>1114</v>
      </c>
      <c r="D1299" s="141" t="s">
        <v>7</v>
      </c>
      <c r="E1299" s="141">
        <v>2021</v>
      </c>
      <c r="F1299" s="151"/>
      <c r="G1299" s="157">
        <f t="shared" si="58"/>
        <v>0</v>
      </c>
      <c r="H1299" s="143"/>
      <c r="I1299" s="200"/>
      <c r="J1299" s="200"/>
      <c r="K1299" s="200"/>
      <c r="L1299" s="200"/>
      <c r="M1299" s="149"/>
      <c r="N1299" s="149"/>
      <c r="O1299" s="152">
        <f t="shared" si="57"/>
        <v>0</v>
      </c>
      <c r="P1299" s="153"/>
      <c r="Q1299" s="153"/>
      <c r="R1299" s="153"/>
      <c r="S1299" s="143"/>
      <c r="T1299" s="143"/>
      <c r="U1299" s="143"/>
    </row>
    <row r="1300" spans="1:21" ht="12.75" customHeight="1" x14ac:dyDescent="0.3">
      <c r="A1300" s="141">
        <v>11</v>
      </c>
      <c r="B1300" s="141">
        <v>15</v>
      </c>
      <c r="C1300" s="146">
        <v>1115</v>
      </c>
      <c r="D1300" s="141" t="s">
        <v>7</v>
      </c>
      <c r="E1300" s="141">
        <v>2021</v>
      </c>
      <c r="F1300" s="151"/>
      <c r="G1300" s="157">
        <f t="shared" si="58"/>
        <v>0</v>
      </c>
      <c r="H1300" s="143"/>
      <c r="I1300" s="200"/>
      <c r="J1300" s="200"/>
      <c r="K1300" s="200"/>
      <c r="L1300" s="200"/>
      <c r="M1300" s="149"/>
      <c r="N1300" s="149"/>
      <c r="O1300" s="152">
        <f t="shared" si="57"/>
        <v>0</v>
      </c>
      <c r="P1300" s="153"/>
      <c r="Q1300" s="153"/>
      <c r="R1300" s="153"/>
      <c r="S1300" s="143"/>
      <c r="T1300" s="143"/>
      <c r="U1300" s="143"/>
    </row>
    <row r="1301" spans="1:21" x14ac:dyDescent="0.3">
      <c r="A1301" s="141">
        <v>4</v>
      </c>
      <c r="B1301" s="141">
        <v>28</v>
      </c>
      <c r="C1301" s="146">
        <v>428</v>
      </c>
      <c r="D1301" s="141" t="s">
        <v>6</v>
      </c>
      <c r="E1301" s="141">
        <v>2020</v>
      </c>
      <c r="F1301" s="151"/>
      <c r="G1301" s="157">
        <f>I1301+K1301</f>
        <v>0</v>
      </c>
      <c r="H1301" s="143"/>
      <c r="I1301" s="212">
        <v>0</v>
      </c>
      <c r="J1301" s="149"/>
      <c r="K1301" s="149"/>
      <c r="L1301" s="214">
        <v>0</v>
      </c>
      <c r="M1301" s="149"/>
      <c r="N1301" s="149"/>
      <c r="O1301" s="171">
        <f>L1301+N1301</f>
        <v>0</v>
      </c>
      <c r="P1301" s="153"/>
      <c r="Q1301" s="153"/>
      <c r="R1301" s="153"/>
      <c r="S1301" s="143"/>
      <c r="T1301" s="143"/>
      <c r="U1301" s="143"/>
    </row>
    <row r="1302" spans="1:21" x14ac:dyDescent="0.3">
      <c r="A1302" s="141">
        <v>4</v>
      </c>
      <c r="B1302" s="141">
        <v>29</v>
      </c>
      <c r="C1302" s="146">
        <v>429</v>
      </c>
      <c r="D1302" s="141" t="s">
        <v>6</v>
      </c>
      <c r="E1302" s="141">
        <v>2020</v>
      </c>
      <c r="F1302" s="151"/>
      <c r="G1302" s="157">
        <f>I1302+K1302</f>
        <v>0</v>
      </c>
      <c r="H1302" s="143"/>
      <c r="I1302" s="212">
        <v>0</v>
      </c>
      <c r="J1302" s="149"/>
      <c r="K1302" s="149"/>
      <c r="L1302" s="214">
        <v>0</v>
      </c>
      <c r="M1302" s="149"/>
      <c r="N1302" s="149"/>
      <c r="O1302" s="171">
        <f>L1302+N1302</f>
        <v>0</v>
      </c>
      <c r="P1302" s="153"/>
      <c r="Q1302" s="153"/>
      <c r="R1302" s="153"/>
      <c r="S1302" s="143"/>
      <c r="T1302" s="143"/>
      <c r="U1302" s="143"/>
    </row>
    <row r="1303" spans="1:21" x14ac:dyDescent="0.3">
      <c r="A1303" s="141">
        <v>4</v>
      </c>
      <c r="B1303" s="141">
        <v>30</v>
      </c>
      <c r="C1303" s="146">
        <v>430</v>
      </c>
      <c r="D1303" s="141" t="s">
        <v>6</v>
      </c>
      <c r="E1303" s="141">
        <v>2020</v>
      </c>
      <c r="F1303" s="151"/>
      <c r="G1303" s="157">
        <f>I1303+K1303</f>
        <v>0</v>
      </c>
      <c r="H1303" s="143"/>
      <c r="I1303" s="212">
        <v>0</v>
      </c>
      <c r="J1303" s="149"/>
      <c r="K1303" s="149"/>
      <c r="L1303" s="214">
        <v>0</v>
      </c>
      <c r="M1303" s="149"/>
      <c r="N1303" s="149"/>
      <c r="O1303" s="171">
        <f>L1303+N1303</f>
        <v>0</v>
      </c>
      <c r="P1303" s="153"/>
      <c r="Q1303" s="153"/>
      <c r="R1303" s="153"/>
      <c r="S1303" s="143"/>
      <c r="T1303" s="143"/>
      <c r="U1303" s="143"/>
    </row>
    <row r="1304" spans="1:21" ht="12.75" customHeight="1" x14ac:dyDescent="0.3">
      <c r="A1304" s="141">
        <v>5</v>
      </c>
      <c r="B1304" s="141">
        <v>1</v>
      </c>
      <c r="C1304" s="146">
        <v>501</v>
      </c>
      <c r="D1304" s="141" t="s">
        <v>6</v>
      </c>
      <c r="E1304" s="141">
        <v>2020</v>
      </c>
      <c r="F1304" s="151"/>
      <c r="G1304" s="157">
        <f t="shared" ref="G1304:G1325" si="59">I1304+K1304</f>
        <v>0</v>
      </c>
      <c r="H1304" s="143"/>
      <c r="I1304" s="212">
        <v>0</v>
      </c>
      <c r="J1304" s="149"/>
      <c r="K1304" s="149"/>
      <c r="L1304" s="214">
        <v>0</v>
      </c>
      <c r="M1304" s="149"/>
      <c r="N1304" s="149"/>
      <c r="O1304" s="171">
        <f t="shared" ref="O1304:O1325" si="60">L1304+N1304</f>
        <v>0</v>
      </c>
      <c r="P1304" s="153"/>
      <c r="Q1304" s="153"/>
      <c r="R1304" s="153"/>
      <c r="S1304" s="143"/>
      <c r="T1304" s="143"/>
      <c r="U1304" s="143"/>
    </row>
    <row r="1305" spans="1:21" ht="12.75" customHeight="1" x14ac:dyDescent="0.3">
      <c r="A1305" s="141">
        <v>5</v>
      </c>
      <c r="B1305" s="141">
        <v>2</v>
      </c>
      <c r="C1305" s="146">
        <v>502</v>
      </c>
      <c r="D1305" s="141" t="s">
        <v>6</v>
      </c>
      <c r="E1305" s="141">
        <v>2020</v>
      </c>
      <c r="F1305" s="151"/>
      <c r="G1305" s="157">
        <f t="shared" si="59"/>
        <v>0</v>
      </c>
      <c r="H1305" s="143"/>
      <c r="I1305" s="212">
        <v>0</v>
      </c>
      <c r="J1305" s="149"/>
      <c r="K1305" s="149"/>
      <c r="L1305" s="214">
        <v>0</v>
      </c>
      <c r="M1305" s="149"/>
      <c r="N1305" s="149"/>
      <c r="O1305" s="171">
        <f t="shared" si="60"/>
        <v>0</v>
      </c>
      <c r="P1305" s="153"/>
      <c r="Q1305" s="153"/>
      <c r="R1305" s="153"/>
      <c r="S1305" s="143"/>
      <c r="T1305" s="143"/>
      <c r="U1305" s="143"/>
    </row>
    <row r="1306" spans="1:21" ht="12.75" customHeight="1" x14ac:dyDescent="0.3">
      <c r="A1306" s="141">
        <v>5</v>
      </c>
      <c r="B1306" s="141">
        <v>3</v>
      </c>
      <c r="C1306" s="146">
        <v>503</v>
      </c>
      <c r="D1306" s="141" t="s">
        <v>6</v>
      </c>
      <c r="E1306" s="141">
        <v>2020</v>
      </c>
      <c r="F1306" s="151"/>
      <c r="G1306" s="157">
        <f t="shared" si="59"/>
        <v>0</v>
      </c>
      <c r="H1306" s="143"/>
      <c r="I1306" s="212">
        <v>0</v>
      </c>
      <c r="J1306" s="149"/>
      <c r="K1306" s="149"/>
      <c r="L1306" s="214">
        <v>0</v>
      </c>
      <c r="M1306" s="149"/>
      <c r="N1306" s="149"/>
      <c r="O1306" s="171">
        <f t="shared" si="60"/>
        <v>0</v>
      </c>
      <c r="P1306" s="153"/>
      <c r="Q1306" s="153"/>
      <c r="R1306" s="153"/>
      <c r="S1306" s="143"/>
      <c r="T1306" s="143"/>
      <c r="U1306" s="143"/>
    </row>
    <row r="1307" spans="1:21" ht="12.75" customHeight="1" x14ac:dyDescent="0.3">
      <c r="A1307" s="141">
        <v>5</v>
      </c>
      <c r="B1307" s="141">
        <v>4</v>
      </c>
      <c r="C1307" s="146">
        <v>504</v>
      </c>
      <c r="D1307" s="141" t="s">
        <v>6</v>
      </c>
      <c r="E1307" s="141">
        <v>2020</v>
      </c>
      <c r="F1307" s="151"/>
      <c r="G1307" s="157">
        <f t="shared" si="59"/>
        <v>1</v>
      </c>
      <c r="H1307" s="143"/>
      <c r="I1307" s="212">
        <v>1</v>
      </c>
      <c r="J1307" s="149"/>
      <c r="K1307" s="149"/>
      <c r="L1307" s="214">
        <v>0</v>
      </c>
      <c r="M1307" s="149"/>
      <c r="N1307" s="149"/>
      <c r="O1307" s="171">
        <f t="shared" si="60"/>
        <v>0</v>
      </c>
      <c r="P1307" s="153"/>
      <c r="Q1307" s="153"/>
      <c r="R1307" s="153"/>
      <c r="S1307" s="143"/>
      <c r="T1307" s="143"/>
      <c r="U1307" s="143"/>
    </row>
    <row r="1308" spans="1:21" ht="12.75" customHeight="1" x14ac:dyDescent="0.3">
      <c r="A1308" s="141">
        <v>5</v>
      </c>
      <c r="B1308" s="141">
        <v>5</v>
      </c>
      <c r="C1308" s="146">
        <v>505</v>
      </c>
      <c r="D1308" s="141" t="s">
        <v>6</v>
      </c>
      <c r="E1308" s="141">
        <v>2020</v>
      </c>
      <c r="F1308" s="151"/>
      <c r="G1308" s="157">
        <f t="shared" si="59"/>
        <v>0</v>
      </c>
      <c r="H1308" s="143"/>
      <c r="I1308" s="212">
        <v>0</v>
      </c>
      <c r="J1308" s="149"/>
      <c r="K1308" s="149"/>
      <c r="L1308" s="214">
        <v>0</v>
      </c>
      <c r="M1308" s="149"/>
      <c r="N1308" s="149"/>
      <c r="O1308" s="171">
        <f t="shared" si="60"/>
        <v>0</v>
      </c>
      <c r="P1308" s="153"/>
      <c r="Q1308" s="153"/>
      <c r="R1308" s="153"/>
      <c r="S1308" s="143"/>
      <c r="T1308" s="143"/>
      <c r="U1308" s="143"/>
    </row>
    <row r="1309" spans="1:21" ht="12.75" customHeight="1" x14ac:dyDescent="0.3">
      <c r="A1309" s="141">
        <v>5</v>
      </c>
      <c r="B1309" s="141">
        <v>6</v>
      </c>
      <c r="C1309" s="146">
        <v>506</v>
      </c>
      <c r="D1309" s="141" t="s">
        <v>6</v>
      </c>
      <c r="E1309" s="141">
        <v>2020</v>
      </c>
      <c r="F1309" s="151"/>
      <c r="G1309" s="157">
        <f t="shared" si="59"/>
        <v>0</v>
      </c>
      <c r="H1309" s="143"/>
      <c r="I1309" s="212">
        <v>0</v>
      </c>
      <c r="J1309" s="149"/>
      <c r="K1309" s="149"/>
      <c r="L1309" s="214">
        <v>0</v>
      </c>
      <c r="M1309" s="149"/>
      <c r="N1309" s="149"/>
      <c r="O1309" s="171">
        <f t="shared" si="60"/>
        <v>0</v>
      </c>
      <c r="P1309" s="153"/>
      <c r="Q1309" s="153"/>
      <c r="R1309" s="153"/>
      <c r="S1309" s="143"/>
      <c r="T1309" s="143"/>
      <c r="U1309" s="143"/>
    </row>
    <row r="1310" spans="1:21" ht="12.75" customHeight="1" x14ac:dyDescent="0.3">
      <c r="A1310" s="141">
        <v>5</v>
      </c>
      <c r="B1310" s="141">
        <v>7</v>
      </c>
      <c r="C1310" s="146">
        <v>507</v>
      </c>
      <c r="D1310" s="141" t="s">
        <v>6</v>
      </c>
      <c r="E1310" s="141">
        <v>2020</v>
      </c>
      <c r="F1310" s="151"/>
      <c r="G1310" s="157">
        <f t="shared" si="59"/>
        <v>0</v>
      </c>
      <c r="H1310" s="143"/>
      <c r="I1310" s="212">
        <v>0</v>
      </c>
      <c r="J1310" s="149"/>
      <c r="K1310" s="149"/>
      <c r="L1310" s="214">
        <v>0</v>
      </c>
      <c r="M1310" s="149"/>
      <c r="N1310" s="149"/>
      <c r="O1310" s="171">
        <f t="shared" si="60"/>
        <v>0</v>
      </c>
      <c r="P1310" s="153"/>
      <c r="Q1310" s="153"/>
      <c r="R1310" s="153"/>
      <c r="S1310" s="143"/>
      <c r="T1310" s="143"/>
      <c r="U1310" s="143"/>
    </row>
    <row r="1311" spans="1:21" ht="12.75" customHeight="1" x14ac:dyDescent="0.3">
      <c r="A1311" s="141">
        <v>5</v>
      </c>
      <c r="B1311" s="141">
        <v>8</v>
      </c>
      <c r="C1311" s="146">
        <v>508</v>
      </c>
      <c r="D1311" s="141" t="s">
        <v>6</v>
      </c>
      <c r="E1311" s="141">
        <v>2020</v>
      </c>
      <c r="F1311" s="151"/>
      <c r="G1311" s="157">
        <f t="shared" si="59"/>
        <v>0</v>
      </c>
      <c r="H1311" s="143"/>
      <c r="I1311" s="212">
        <v>0</v>
      </c>
      <c r="J1311" s="149"/>
      <c r="K1311" s="149"/>
      <c r="L1311" s="214">
        <v>0</v>
      </c>
      <c r="M1311" s="149"/>
      <c r="N1311" s="149"/>
      <c r="O1311" s="171">
        <f t="shared" si="60"/>
        <v>0</v>
      </c>
      <c r="P1311" s="153"/>
      <c r="Q1311" s="153"/>
      <c r="R1311" s="153"/>
      <c r="S1311" s="143"/>
      <c r="T1311" s="143"/>
      <c r="U1311" s="143"/>
    </row>
    <row r="1312" spans="1:21" ht="12.75" customHeight="1" x14ac:dyDescent="0.3">
      <c r="A1312" s="141">
        <v>5</v>
      </c>
      <c r="B1312" s="141">
        <v>9</v>
      </c>
      <c r="C1312" s="146">
        <v>509</v>
      </c>
      <c r="D1312" s="141" t="s">
        <v>6</v>
      </c>
      <c r="E1312" s="141">
        <v>2020</v>
      </c>
      <c r="F1312" s="151"/>
      <c r="G1312" s="157">
        <f t="shared" si="59"/>
        <v>0</v>
      </c>
      <c r="H1312" s="143"/>
      <c r="I1312" s="212">
        <v>0</v>
      </c>
      <c r="J1312" s="149"/>
      <c r="K1312" s="149"/>
      <c r="L1312" s="214">
        <v>0</v>
      </c>
      <c r="M1312" s="149"/>
      <c r="N1312" s="149"/>
      <c r="O1312" s="171">
        <f t="shared" si="60"/>
        <v>0</v>
      </c>
      <c r="P1312" s="153"/>
      <c r="Q1312" s="153"/>
      <c r="R1312" s="153"/>
      <c r="S1312" s="143"/>
      <c r="T1312" s="143"/>
      <c r="U1312" s="143"/>
    </row>
    <row r="1313" spans="1:21" ht="12.75" customHeight="1" x14ac:dyDescent="0.3">
      <c r="A1313" s="141">
        <v>5</v>
      </c>
      <c r="B1313" s="141">
        <v>10</v>
      </c>
      <c r="C1313" s="146">
        <v>510</v>
      </c>
      <c r="D1313" s="141" t="s">
        <v>6</v>
      </c>
      <c r="E1313" s="141">
        <v>2020</v>
      </c>
      <c r="F1313" s="151"/>
      <c r="G1313" s="157">
        <f t="shared" si="59"/>
        <v>0</v>
      </c>
      <c r="H1313" s="143"/>
      <c r="I1313" s="212">
        <v>0</v>
      </c>
      <c r="J1313" s="149"/>
      <c r="K1313" s="149"/>
      <c r="L1313" s="214">
        <v>0</v>
      </c>
      <c r="M1313" s="149"/>
      <c r="N1313" s="149"/>
      <c r="O1313" s="171">
        <f t="shared" si="60"/>
        <v>0</v>
      </c>
      <c r="P1313" s="153"/>
      <c r="Q1313" s="153"/>
      <c r="R1313" s="153"/>
      <c r="S1313" s="143"/>
      <c r="T1313" s="143"/>
      <c r="U1313" s="143"/>
    </row>
    <row r="1314" spans="1:21" ht="12.75" customHeight="1" x14ac:dyDescent="0.3">
      <c r="A1314" s="141">
        <v>5</v>
      </c>
      <c r="B1314" s="141">
        <v>11</v>
      </c>
      <c r="C1314" s="146">
        <v>511</v>
      </c>
      <c r="D1314" s="141" t="s">
        <v>6</v>
      </c>
      <c r="E1314" s="141">
        <v>2020</v>
      </c>
      <c r="F1314" s="151"/>
      <c r="G1314" s="157">
        <f t="shared" si="59"/>
        <v>0</v>
      </c>
      <c r="H1314" s="143"/>
      <c r="I1314" s="212">
        <v>0</v>
      </c>
      <c r="J1314" s="149"/>
      <c r="K1314" s="149"/>
      <c r="L1314" s="214">
        <v>0</v>
      </c>
      <c r="M1314" s="149"/>
      <c r="N1314" s="149"/>
      <c r="O1314" s="171">
        <f t="shared" si="60"/>
        <v>0</v>
      </c>
      <c r="P1314" s="153"/>
      <c r="Q1314" s="153"/>
      <c r="R1314" s="153"/>
      <c r="S1314" s="143"/>
      <c r="T1314" s="143"/>
      <c r="U1314" s="143"/>
    </row>
    <row r="1315" spans="1:21" ht="12.75" customHeight="1" x14ac:dyDescent="0.3">
      <c r="A1315" s="141">
        <v>5</v>
      </c>
      <c r="B1315" s="141">
        <v>12</v>
      </c>
      <c r="C1315" s="146">
        <v>512</v>
      </c>
      <c r="D1315" s="141" t="s">
        <v>6</v>
      </c>
      <c r="E1315" s="141">
        <v>2020</v>
      </c>
      <c r="F1315" s="151"/>
      <c r="G1315" s="157">
        <f t="shared" si="59"/>
        <v>0</v>
      </c>
      <c r="H1315" s="143"/>
      <c r="I1315" s="212">
        <v>0</v>
      </c>
      <c r="J1315" s="149"/>
      <c r="K1315" s="149"/>
      <c r="L1315" s="214">
        <v>0</v>
      </c>
      <c r="M1315" s="149"/>
      <c r="N1315" s="149"/>
      <c r="O1315" s="171">
        <f t="shared" si="60"/>
        <v>0</v>
      </c>
      <c r="P1315" s="153"/>
      <c r="Q1315" s="153"/>
      <c r="R1315" s="153"/>
      <c r="S1315" s="143"/>
      <c r="T1315" s="143"/>
      <c r="U1315" s="143"/>
    </row>
    <row r="1316" spans="1:21" ht="12.75" customHeight="1" x14ac:dyDescent="0.3">
      <c r="A1316" s="141">
        <v>5</v>
      </c>
      <c r="B1316" s="141">
        <v>13</v>
      </c>
      <c r="C1316" s="146">
        <v>513</v>
      </c>
      <c r="D1316" s="141" t="s">
        <v>6</v>
      </c>
      <c r="E1316" s="141">
        <v>2020</v>
      </c>
      <c r="F1316" s="151"/>
      <c r="G1316" s="157">
        <f t="shared" si="59"/>
        <v>0</v>
      </c>
      <c r="H1316" s="143"/>
      <c r="I1316" s="212">
        <v>0</v>
      </c>
      <c r="J1316" s="149"/>
      <c r="K1316" s="149"/>
      <c r="L1316" s="214">
        <v>0</v>
      </c>
      <c r="M1316" s="149"/>
      <c r="N1316" s="149"/>
      <c r="O1316" s="171">
        <f t="shared" si="60"/>
        <v>0</v>
      </c>
      <c r="P1316" s="153"/>
      <c r="Q1316" s="153"/>
      <c r="R1316" s="153"/>
      <c r="S1316" s="143"/>
      <c r="T1316" s="143"/>
      <c r="U1316" s="143"/>
    </row>
    <row r="1317" spans="1:21" ht="12.75" customHeight="1" x14ac:dyDescent="0.3">
      <c r="A1317" s="141">
        <v>5</v>
      </c>
      <c r="B1317" s="141">
        <v>14</v>
      </c>
      <c r="C1317" s="146">
        <v>514</v>
      </c>
      <c r="D1317" s="141" t="s">
        <v>6</v>
      </c>
      <c r="E1317" s="141">
        <v>2020</v>
      </c>
      <c r="F1317" s="151"/>
      <c r="G1317" s="157">
        <f t="shared" si="59"/>
        <v>0</v>
      </c>
      <c r="H1317" s="143"/>
      <c r="I1317" s="212">
        <v>0</v>
      </c>
      <c r="J1317" s="149"/>
      <c r="K1317" s="149"/>
      <c r="L1317" s="214">
        <v>0</v>
      </c>
      <c r="M1317" s="149"/>
      <c r="N1317" s="149"/>
      <c r="O1317" s="171">
        <f t="shared" si="60"/>
        <v>0</v>
      </c>
      <c r="P1317" s="153"/>
      <c r="Q1317" s="153"/>
      <c r="R1317" s="153"/>
      <c r="S1317" s="143"/>
      <c r="T1317" s="143"/>
      <c r="U1317" s="143"/>
    </row>
    <row r="1318" spans="1:21" ht="12.75" customHeight="1" x14ac:dyDescent="0.3">
      <c r="A1318" s="141">
        <v>5</v>
      </c>
      <c r="B1318" s="141">
        <v>15</v>
      </c>
      <c r="C1318" s="146">
        <v>515</v>
      </c>
      <c r="D1318" s="141" t="s">
        <v>6</v>
      </c>
      <c r="E1318" s="141">
        <v>2020</v>
      </c>
      <c r="F1318" s="151"/>
      <c r="G1318" s="157">
        <f t="shared" si="59"/>
        <v>0</v>
      </c>
      <c r="H1318" s="143"/>
      <c r="I1318" s="212">
        <v>0</v>
      </c>
      <c r="J1318" s="149"/>
      <c r="K1318" s="149"/>
      <c r="L1318" s="214">
        <v>0</v>
      </c>
      <c r="M1318" s="149"/>
      <c r="N1318" s="149"/>
      <c r="O1318" s="171">
        <f t="shared" si="60"/>
        <v>0</v>
      </c>
      <c r="P1318" s="153"/>
      <c r="Q1318" s="153"/>
      <c r="R1318" s="153"/>
      <c r="S1318" s="143"/>
      <c r="T1318" s="143"/>
      <c r="U1318" s="143"/>
    </row>
    <row r="1319" spans="1:21" ht="12.75" customHeight="1" x14ac:dyDescent="0.3">
      <c r="A1319" s="141">
        <v>5</v>
      </c>
      <c r="B1319" s="141">
        <v>16</v>
      </c>
      <c r="C1319" s="146">
        <v>516</v>
      </c>
      <c r="D1319" s="141" t="s">
        <v>6</v>
      </c>
      <c r="E1319" s="141">
        <v>2020</v>
      </c>
      <c r="F1319" s="151"/>
      <c r="G1319" s="157">
        <f t="shared" si="59"/>
        <v>0</v>
      </c>
      <c r="H1319" s="143"/>
      <c r="I1319" s="212">
        <v>0</v>
      </c>
      <c r="J1319" s="149"/>
      <c r="K1319" s="149"/>
      <c r="L1319" s="214">
        <v>0</v>
      </c>
      <c r="M1319" s="149"/>
      <c r="N1319" s="149"/>
      <c r="O1319" s="171">
        <f t="shared" si="60"/>
        <v>0</v>
      </c>
      <c r="P1319" s="153"/>
      <c r="Q1319" s="153"/>
      <c r="R1319" s="153"/>
      <c r="S1319" s="143"/>
      <c r="T1319" s="143"/>
      <c r="U1319" s="143"/>
    </row>
    <row r="1320" spans="1:21" ht="12.75" customHeight="1" x14ac:dyDescent="0.3">
      <c r="A1320" s="141">
        <v>5</v>
      </c>
      <c r="B1320" s="141">
        <v>17</v>
      </c>
      <c r="C1320" s="146">
        <v>517</v>
      </c>
      <c r="D1320" s="141" t="s">
        <v>6</v>
      </c>
      <c r="E1320" s="141">
        <v>2020</v>
      </c>
      <c r="F1320" s="151"/>
      <c r="G1320" s="157">
        <f t="shared" si="59"/>
        <v>0</v>
      </c>
      <c r="H1320" s="143"/>
      <c r="I1320" s="212">
        <v>0</v>
      </c>
      <c r="J1320" s="149"/>
      <c r="K1320" s="149"/>
      <c r="L1320" s="214">
        <v>0</v>
      </c>
      <c r="M1320" s="149"/>
      <c r="N1320" s="149"/>
      <c r="O1320" s="171">
        <f t="shared" si="60"/>
        <v>0</v>
      </c>
      <c r="P1320" s="153"/>
      <c r="Q1320" s="153"/>
      <c r="R1320" s="153"/>
      <c r="S1320" s="143"/>
      <c r="T1320" s="143"/>
      <c r="U1320" s="143"/>
    </row>
    <row r="1321" spans="1:21" ht="12.75" customHeight="1" x14ac:dyDescent="0.3">
      <c r="A1321" s="141">
        <v>5</v>
      </c>
      <c r="B1321" s="141">
        <v>18</v>
      </c>
      <c r="C1321" s="146">
        <v>518</v>
      </c>
      <c r="D1321" s="141" t="s">
        <v>6</v>
      </c>
      <c r="E1321" s="141">
        <v>2020</v>
      </c>
      <c r="F1321" s="151"/>
      <c r="G1321" s="157">
        <f t="shared" si="59"/>
        <v>0</v>
      </c>
      <c r="H1321" s="143"/>
      <c r="I1321" s="212">
        <v>0</v>
      </c>
      <c r="J1321" s="149"/>
      <c r="K1321" s="149"/>
      <c r="L1321" s="214">
        <v>0</v>
      </c>
      <c r="M1321" s="149"/>
      <c r="N1321" s="149"/>
      <c r="O1321" s="171">
        <f t="shared" si="60"/>
        <v>0</v>
      </c>
      <c r="P1321" s="153"/>
      <c r="Q1321" s="153"/>
      <c r="R1321" s="153"/>
      <c r="S1321" s="143"/>
      <c r="T1321" s="143"/>
      <c r="U1321" s="143"/>
    </row>
    <row r="1322" spans="1:21" ht="12.75" customHeight="1" x14ac:dyDescent="0.3">
      <c r="A1322" s="141">
        <v>5</v>
      </c>
      <c r="B1322" s="141">
        <v>19</v>
      </c>
      <c r="C1322" s="146">
        <v>519</v>
      </c>
      <c r="D1322" s="141" t="s">
        <v>6</v>
      </c>
      <c r="E1322" s="141">
        <v>2020</v>
      </c>
      <c r="F1322" s="151"/>
      <c r="G1322" s="157">
        <f t="shared" si="59"/>
        <v>1</v>
      </c>
      <c r="H1322" s="143"/>
      <c r="I1322" s="212">
        <v>1</v>
      </c>
      <c r="J1322" s="149"/>
      <c r="K1322" s="149"/>
      <c r="L1322" s="214">
        <v>0</v>
      </c>
      <c r="M1322" s="149"/>
      <c r="N1322" s="149"/>
      <c r="O1322" s="171">
        <f t="shared" si="60"/>
        <v>0</v>
      </c>
      <c r="P1322" s="153"/>
      <c r="Q1322" s="153"/>
      <c r="R1322" s="153"/>
      <c r="S1322" s="143"/>
      <c r="T1322" s="143"/>
      <c r="U1322" s="143"/>
    </row>
    <row r="1323" spans="1:21" ht="12.75" customHeight="1" x14ac:dyDescent="0.3">
      <c r="A1323" s="141">
        <v>5</v>
      </c>
      <c r="B1323" s="141">
        <v>20</v>
      </c>
      <c r="C1323" s="146">
        <v>520</v>
      </c>
      <c r="D1323" s="141" t="s">
        <v>6</v>
      </c>
      <c r="E1323" s="141">
        <v>2020</v>
      </c>
      <c r="F1323" s="151"/>
      <c r="G1323" s="157">
        <f t="shared" si="59"/>
        <v>0</v>
      </c>
      <c r="H1323" s="143"/>
      <c r="I1323" s="212">
        <v>0</v>
      </c>
      <c r="J1323" s="149"/>
      <c r="K1323" s="149"/>
      <c r="L1323" s="214">
        <v>0</v>
      </c>
      <c r="M1323" s="149"/>
      <c r="N1323" s="149"/>
      <c r="O1323" s="171">
        <f t="shared" si="60"/>
        <v>0</v>
      </c>
      <c r="P1323" s="153"/>
      <c r="Q1323" s="153"/>
      <c r="R1323" s="153"/>
      <c r="S1323" s="143"/>
      <c r="T1323" s="143"/>
      <c r="U1323" s="143"/>
    </row>
    <row r="1324" spans="1:21" ht="12.75" customHeight="1" x14ac:dyDescent="0.3">
      <c r="A1324" s="141">
        <v>5</v>
      </c>
      <c r="B1324" s="141">
        <v>21</v>
      </c>
      <c r="C1324" s="146">
        <v>521</v>
      </c>
      <c r="D1324" s="141" t="s">
        <v>6</v>
      </c>
      <c r="E1324" s="141">
        <v>2020</v>
      </c>
      <c r="F1324" s="151"/>
      <c r="G1324" s="157">
        <f t="shared" si="59"/>
        <v>0</v>
      </c>
      <c r="H1324" s="143"/>
      <c r="I1324" s="212">
        <v>0</v>
      </c>
      <c r="J1324" s="149"/>
      <c r="K1324" s="149"/>
      <c r="L1324" s="214">
        <v>0</v>
      </c>
      <c r="M1324" s="149"/>
      <c r="N1324" s="149"/>
      <c r="O1324" s="171">
        <f t="shared" si="60"/>
        <v>0</v>
      </c>
      <c r="P1324" s="153"/>
      <c r="Q1324" s="153"/>
      <c r="R1324" s="153"/>
      <c r="S1324" s="143"/>
      <c r="T1324" s="143"/>
      <c r="U1324" s="143"/>
    </row>
    <row r="1325" spans="1:21" ht="12.75" customHeight="1" x14ac:dyDescent="0.3">
      <c r="A1325" s="141">
        <v>5</v>
      </c>
      <c r="B1325" s="141">
        <v>22</v>
      </c>
      <c r="C1325" s="146">
        <v>522</v>
      </c>
      <c r="D1325" s="141" t="s">
        <v>6</v>
      </c>
      <c r="E1325" s="141">
        <v>2020</v>
      </c>
      <c r="F1325" s="151"/>
      <c r="G1325" s="157">
        <f t="shared" si="59"/>
        <v>0</v>
      </c>
      <c r="H1325" s="143"/>
      <c r="I1325" s="212">
        <v>0</v>
      </c>
      <c r="J1325" s="149"/>
      <c r="K1325" s="149"/>
      <c r="L1325" s="214">
        <v>0</v>
      </c>
      <c r="M1325" s="149"/>
      <c r="N1325" s="149"/>
      <c r="O1325" s="171">
        <f t="shared" si="60"/>
        <v>0</v>
      </c>
      <c r="P1325" s="153"/>
      <c r="Q1325" s="153"/>
      <c r="R1325" s="153"/>
      <c r="S1325" s="143"/>
      <c r="T1325" s="143"/>
      <c r="U1325" s="143"/>
    </row>
    <row r="1326" spans="1:21" ht="12.75" customHeight="1" x14ac:dyDescent="0.3">
      <c r="A1326" s="141">
        <v>5</v>
      </c>
      <c r="B1326" s="141">
        <v>23</v>
      </c>
      <c r="C1326" s="146">
        <v>523</v>
      </c>
      <c r="D1326" s="141" t="s">
        <v>6</v>
      </c>
      <c r="E1326" s="141">
        <v>2020</v>
      </c>
      <c r="F1326" s="151"/>
      <c r="G1326" s="157">
        <f>I1326+K1326</f>
        <v>0</v>
      </c>
      <c r="H1326" s="143"/>
      <c r="I1326" s="212">
        <v>0</v>
      </c>
      <c r="J1326" s="149"/>
      <c r="K1326" s="149"/>
      <c r="L1326" s="214">
        <v>0</v>
      </c>
      <c r="M1326" s="149"/>
      <c r="N1326" s="149"/>
      <c r="O1326" s="171">
        <f>L1326+N1326</f>
        <v>0</v>
      </c>
      <c r="P1326" s="153"/>
      <c r="Q1326" s="153"/>
      <c r="R1326" s="153"/>
      <c r="S1326" s="143"/>
      <c r="T1326" s="143"/>
      <c r="U1326" s="143"/>
    </row>
    <row r="1327" spans="1:21" ht="12.75" customHeight="1" x14ac:dyDescent="0.3">
      <c r="A1327" s="141">
        <v>5</v>
      </c>
      <c r="B1327" s="141">
        <v>24</v>
      </c>
      <c r="C1327" s="146">
        <v>524</v>
      </c>
      <c r="D1327" s="141" t="s">
        <v>6</v>
      </c>
      <c r="E1327" s="141">
        <v>2020</v>
      </c>
      <c r="F1327" s="151"/>
      <c r="G1327" s="157">
        <f>I1327+K1327</f>
        <v>1</v>
      </c>
      <c r="H1327" s="143"/>
      <c r="I1327" s="212">
        <v>1</v>
      </c>
      <c r="J1327" s="149"/>
      <c r="K1327" s="149"/>
      <c r="L1327" s="214">
        <v>0</v>
      </c>
      <c r="M1327" s="149"/>
      <c r="N1327" s="149"/>
      <c r="O1327" s="171">
        <f>L1327+N1327</f>
        <v>0</v>
      </c>
      <c r="P1327" s="153"/>
      <c r="Q1327" s="153"/>
      <c r="R1327" s="153"/>
      <c r="S1327" s="143"/>
      <c r="T1327" s="143"/>
      <c r="U1327" s="143"/>
    </row>
    <row r="1328" spans="1:21" ht="12.75" customHeight="1" x14ac:dyDescent="0.3">
      <c r="A1328" s="141">
        <v>5</v>
      </c>
      <c r="B1328" s="141">
        <v>25</v>
      </c>
      <c r="C1328" s="146">
        <v>525</v>
      </c>
      <c r="D1328" s="141" t="s">
        <v>6</v>
      </c>
      <c r="E1328" s="141">
        <v>2020</v>
      </c>
      <c r="F1328" s="151"/>
      <c r="G1328" s="157">
        <f>I1328+K1328</f>
        <v>7</v>
      </c>
      <c r="H1328" s="143"/>
      <c r="I1328" s="212">
        <v>7</v>
      </c>
      <c r="J1328" s="149"/>
      <c r="K1328" s="149"/>
      <c r="L1328" s="214">
        <v>1</v>
      </c>
      <c r="M1328" s="149"/>
      <c r="N1328" s="149"/>
      <c r="O1328" s="171">
        <f>L1328+N1328</f>
        <v>1</v>
      </c>
      <c r="P1328" s="153"/>
      <c r="Q1328" s="153"/>
      <c r="R1328" s="153"/>
      <c r="S1328" s="143"/>
      <c r="T1328" s="143"/>
      <c r="U1328" s="143"/>
    </row>
    <row r="1329" spans="1:21" ht="12.75" customHeight="1" x14ac:dyDescent="0.3">
      <c r="A1329" s="141">
        <v>5</v>
      </c>
      <c r="B1329" s="141">
        <v>26</v>
      </c>
      <c r="C1329" s="146">
        <v>526</v>
      </c>
      <c r="D1329" s="141" t="s">
        <v>6</v>
      </c>
      <c r="E1329" s="141">
        <v>2020</v>
      </c>
      <c r="F1329" s="151"/>
      <c r="G1329" s="157">
        <f>I1329+K1329</f>
        <v>6</v>
      </c>
      <c r="H1329" s="143"/>
      <c r="I1329" s="212">
        <v>6</v>
      </c>
      <c r="J1329" s="149"/>
      <c r="K1329" s="149"/>
      <c r="L1329" s="214">
        <v>1</v>
      </c>
      <c r="M1329" s="149"/>
      <c r="N1329" s="149"/>
      <c r="O1329" s="171">
        <f>L1329+N1329</f>
        <v>1</v>
      </c>
      <c r="P1329" s="153"/>
      <c r="Q1329" s="153"/>
      <c r="R1329" s="153"/>
      <c r="S1329" s="143"/>
      <c r="T1329" s="143"/>
      <c r="U1329" s="143"/>
    </row>
    <row r="1330" spans="1:21" ht="12.75" customHeight="1" x14ac:dyDescent="0.3">
      <c r="A1330" s="141">
        <v>5</v>
      </c>
      <c r="B1330" s="141">
        <v>27</v>
      </c>
      <c r="C1330" s="146">
        <v>527</v>
      </c>
      <c r="D1330" s="141" t="s">
        <v>6</v>
      </c>
      <c r="E1330" s="141">
        <v>2020</v>
      </c>
      <c r="F1330" s="151"/>
      <c r="G1330" s="157">
        <f>I1330+K1330</f>
        <v>6</v>
      </c>
      <c r="H1330" s="143"/>
      <c r="I1330" s="212">
        <v>6</v>
      </c>
      <c r="J1330" s="149"/>
      <c r="K1330" s="149"/>
      <c r="L1330" s="214">
        <v>1</v>
      </c>
      <c r="M1330" s="149"/>
      <c r="N1330" s="149"/>
      <c r="O1330" s="171">
        <f>L1330+N1330</f>
        <v>1</v>
      </c>
      <c r="P1330" s="153"/>
      <c r="Q1330" s="153"/>
      <c r="R1330" s="153"/>
      <c r="S1330" s="143"/>
      <c r="T1330" s="143"/>
      <c r="U1330" s="143"/>
    </row>
    <row r="1331" spans="1:21" ht="12.75" customHeight="1" x14ac:dyDescent="0.3">
      <c r="A1331" s="141">
        <v>5</v>
      </c>
      <c r="B1331" s="141">
        <v>28</v>
      </c>
      <c r="C1331" s="146">
        <v>528</v>
      </c>
      <c r="D1331" s="141" t="s">
        <v>6</v>
      </c>
      <c r="E1331" s="141">
        <v>2020</v>
      </c>
      <c r="F1331" s="151"/>
      <c r="G1331" s="157">
        <f t="shared" ref="G1331:G1394" si="61">I1331+K1331</f>
        <v>21</v>
      </c>
      <c r="H1331" s="143"/>
      <c r="I1331" s="212">
        <v>21</v>
      </c>
      <c r="J1331" s="149"/>
      <c r="K1331" s="149"/>
      <c r="L1331" s="214">
        <v>3</v>
      </c>
      <c r="M1331" s="149"/>
      <c r="N1331" s="149"/>
      <c r="O1331" s="171">
        <f t="shared" ref="O1331:O1394" si="62">L1331+N1331</f>
        <v>3</v>
      </c>
      <c r="P1331" s="153"/>
      <c r="Q1331" s="153"/>
      <c r="R1331" s="153"/>
      <c r="S1331" s="143"/>
      <c r="T1331" s="143"/>
      <c r="U1331" s="143"/>
    </row>
    <row r="1332" spans="1:21" ht="12.75" customHeight="1" x14ac:dyDescent="0.3">
      <c r="A1332" s="141">
        <v>5</v>
      </c>
      <c r="B1332" s="141">
        <v>29</v>
      </c>
      <c r="C1332" s="146">
        <v>529</v>
      </c>
      <c r="D1332" s="141" t="s">
        <v>6</v>
      </c>
      <c r="E1332" s="141">
        <v>2020</v>
      </c>
      <c r="F1332" s="151"/>
      <c r="G1332" s="157">
        <f t="shared" si="61"/>
        <v>36</v>
      </c>
      <c r="H1332" s="143"/>
      <c r="I1332" s="212">
        <v>36</v>
      </c>
      <c r="J1332" s="200"/>
      <c r="K1332" s="200"/>
      <c r="L1332" s="214">
        <v>5</v>
      </c>
      <c r="M1332" s="149"/>
      <c r="N1332" s="149"/>
      <c r="O1332" s="171">
        <f t="shared" si="62"/>
        <v>5</v>
      </c>
      <c r="P1332" s="153"/>
      <c r="Q1332" s="153"/>
      <c r="R1332" s="153"/>
      <c r="S1332" s="143"/>
      <c r="T1332" s="143"/>
      <c r="U1332" s="143"/>
    </row>
    <row r="1333" spans="1:21" ht="12.75" customHeight="1" x14ac:dyDescent="0.3">
      <c r="A1333" s="141">
        <v>5</v>
      </c>
      <c r="B1333" s="141">
        <v>30</v>
      </c>
      <c r="C1333" s="146">
        <v>530</v>
      </c>
      <c r="D1333" s="141" t="s">
        <v>6</v>
      </c>
      <c r="E1333" s="141">
        <v>2020</v>
      </c>
      <c r="F1333" s="151"/>
      <c r="G1333" s="157">
        <f t="shared" si="61"/>
        <v>28</v>
      </c>
      <c r="H1333" s="143"/>
      <c r="I1333" s="212">
        <v>28</v>
      </c>
      <c r="J1333" s="200"/>
      <c r="K1333" s="200"/>
      <c r="L1333" s="214">
        <v>4</v>
      </c>
      <c r="M1333" s="149"/>
      <c r="N1333" s="149"/>
      <c r="O1333" s="171">
        <f t="shared" si="62"/>
        <v>4</v>
      </c>
      <c r="P1333" s="153"/>
      <c r="Q1333" s="153"/>
      <c r="R1333" s="153"/>
      <c r="S1333" s="143"/>
      <c r="T1333" s="143"/>
      <c r="U1333" s="143"/>
    </row>
    <row r="1334" spans="1:21" ht="12.75" customHeight="1" x14ac:dyDescent="0.3">
      <c r="A1334" s="141">
        <v>5</v>
      </c>
      <c r="B1334" s="141">
        <v>31</v>
      </c>
      <c r="C1334" s="146">
        <v>531</v>
      </c>
      <c r="D1334" s="141" t="s">
        <v>6</v>
      </c>
      <c r="E1334" s="141">
        <v>2020</v>
      </c>
      <c r="F1334" s="151"/>
      <c r="G1334" s="157">
        <f t="shared" si="61"/>
        <v>20</v>
      </c>
      <c r="H1334" s="143"/>
      <c r="I1334" s="212">
        <v>20</v>
      </c>
      <c r="J1334" s="200"/>
      <c r="K1334" s="200"/>
      <c r="L1334" s="214">
        <v>3</v>
      </c>
      <c r="M1334" s="149"/>
      <c r="N1334" s="149"/>
      <c r="O1334" s="171">
        <f t="shared" si="62"/>
        <v>3</v>
      </c>
      <c r="P1334" s="153"/>
      <c r="Q1334" s="153"/>
      <c r="R1334" s="153"/>
      <c r="S1334" s="143"/>
      <c r="T1334" s="143"/>
      <c r="U1334" s="143"/>
    </row>
    <row r="1335" spans="1:21" ht="12.75" customHeight="1" x14ac:dyDescent="0.3">
      <c r="A1335" s="141">
        <v>6</v>
      </c>
      <c r="B1335" s="141">
        <v>1</v>
      </c>
      <c r="C1335" s="146">
        <v>601</v>
      </c>
      <c r="D1335" s="141" t="s">
        <v>6</v>
      </c>
      <c r="E1335" s="141">
        <v>2020</v>
      </c>
      <c r="F1335" s="151"/>
      <c r="G1335" s="157">
        <f t="shared" si="61"/>
        <v>74</v>
      </c>
      <c r="H1335" s="143"/>
      <c r="I1335" s="212">
        <v>74</v>
      </c>
      <c r="J1335" s="200"/>
      <c r="K1335" s="200"/>
      <c r="L1335" s="214">
        <v>11</v>
      </c>
      <c r="M1335" s="149"/>
      <c r="N1335" s="149"/>
      <c r="O1335" s="171">
        <f t="shared" si="62"/>
        <v>11</v>
      </c>
      <c r="P1335" s="153"/>
      <c r="Q1335" s="153"/>
      <c r="R1335" s="153"/>
      <c r="S1335" s="143"/>
      <c r="T1335" s="143"/>
      <c r="U1335" s="143"/>
    </row>
    <row r="1336" spans="1:21" ht="12.75" customHeight="1" x14ac:dyDescent="0.3">
      <c r="A1336" s="141">
        <v>6</v>
      </c>
      <c r="B1336" s="141">
        <v>2</v>
      </c>
      <c r="C1336" s="146">
        <v>602</v>
      </c>
      <c r="D1336" s="141" t="s">
        <v>6</v>
      </c>
      <c r="E1336" s="141">
        <v>2020</v>
      </c>
      <c r="F1336" s="151"/>
      <c r="G1336" s="157">
        <f t="shared" si="61"/>
        <v>127</v>
      </c>
      <c r="H1336" s="143"/>
      <c r="I1336" s="212">
        <v>127</v>
      </c>
      <c r="J1336" s="200"/>
      <c r="K1336" s="200"/>
      <c r="L1336" s="214">
        <v>19</v>
      </c>
      <c r="M1336" s="149"/>
      <c r="N1336" s="149"/>
      <c r="O1336" s="171">
        <f t="shared" si="62"/>
        <v>19</v>
      </c>
      <c r="P1336" s="153"/>
      <c r="Q1336" s="153"/>
      <c r="R1336" s="153"/>
      <c r="S1336" s="143"/>
      <c r="T1336" s="143"/>
      <c r="U1336" s="143"/>
    </row>
    <row r="1337" spans="1:21" ht="12.75" customHeight="1" x14ac:dyDescent="0.3">
      <c r="A1337" s="141">
        <v>6</v>
      </c>
      <c r="B1337" s="141">
        <v>3</v>
      </c>
      <c r="C1337" s="146">
        <v>603</v>
      </c>
      <c r="D1337" s="141" t="s">
        <v>6</v>
      </c>
      <c r="E1337" s="141">
        <v>2020</v>
      </c>
      <c r="F1337" s="151"/>
      <c r="G1337" s="157">
        <f t="shared" si="61"/>
        <v>65</v>
      </c>
      <c r="H1337" s="143"/>
      <c r="I1337" s="212">
        <v>65</v>
      </c>
      <c r="J1337" s="200"/>
      <c r="K1337" s="200"/>
      <c r="L1337" s="214">
        <v>10</v>
      </c>
      <c r="M1337" s="149"/>
      <c r="N1337" s="149"/>
      <c r="O1337" s="171">
        <f t="shared" si="62"/>
        <v>10</v>
      </c>
      <c r="P1337" s="153"/>
      <c r="Q1337" s="153"/>
      <c r="R1337" s="153"/>
      <c r="S1337" s="143"/>
      <c r="T1337" s="143"/>
      <c r="U1337" s="143"/>
    </row>
    <row r="1338" spans="1:21" ht="12.75" customHeight="1" x14ac:dyDescent="0.3">
      <c r="A1338" s="141">
        <v>6</v>
      </c>
      <c r="B1338" s="141">
        <v>4</v>
      </c>
      <c r="C1338" s="146">
        <v>604</v>
      </c>
      <c r="D1338" s="141" t="s">
        <v>6</v>
      </c>
      <c r="E1338" s="141">
        <v>2020</v>
      </c>
      <c r="F1338" s="151"/>
      <c r="G1338" s="157">
        <f t="shared" si="61"/>
        <v>46</v>
      </c>
      <c r="H1338" s="143"/>
      <c r="I1338" s="212">
        <v>46</v>
      </c>
      <c r="J1338" s="200"/>
      <c r="K1338" s="200"/>
      <c r="L1338" s="214">
        <v>7</v>
      </c>
      <c r="M1338" s="149"/>
      <c r="N1338" s="149"/>
      <c r="O1338" s="171">
        <f t="shared" si="62"/>
        <v>7</v>
      </c>
      <c r="P1338" s="153"/>
      <c r="Q1338" s="153"/>
      <c r="R1338" s="153"/>
      <c r="S1338" s="143"/>
      <c r="T1338" s="143"/>
      <c r="U1338" s="143"/>
    </row>
    <row r="1339" spans="1:21" ht="12.75" customHeight="1" x14ac:dyDescent="0.3">
      <c r="A1339" s="141">
        <v>6</v>
      </c>
      <c r="B1339" s="141">
        <v>5</v>
      </c>
      <c r="C1339" s="146">
        <v>605</v>
      </c>
      <c r="D1339" s="141" t="s">
        <v>6</v>
      </c>
      <c r="E1339" s="141">
        <v>2020</v>
      </c>
      <c r="F1339" s="151"/>
      <c r="G1339" s="157">
        <f t="shared" si="61"/>
        <v>21</v>
      </c>
      <c r="H1339" s="143"/>
      <c r="I1339" s="212">
        <v>21</v>
      </c>
      <c r="J1339" s="149"/>
      <c r="K1339" s="149"/>
      <c r="L1339" s="214">
        <v>3</v>
      </c>
      <c r="M1339" s="149"/>
      <c r="N1339" s="149"/>
      <c r="O1339" s="171">
        <f t="shared" si="62"/>
        <v>3</v>
      </c>
      <c r="P1339" s="153"/>
      <c r="Q1339" s="153"/>
      <c r="R1339" s="153"/>
      <c r="S1339" s="143"/>
      <c r="T1339" s="143"/>
      <c r="U1339" s="143"/>
    </row>
    <row r="1340" spans="1:21" ht="12.75" customHeight="1" x14ac:dyDescent="0.3">
      <c r="A1340" s="141">
        <v>6</v>
      </c>
      <c r="B1340" s="141">
        <v>6</v>
      </c>
      <c r="C1340" s="146">
        <v>606</v>
      </c>
      <c r="D1340" s="141" t="s">
        <v>6</v>
      </c>
      <c r="E1340" s="141">
        <v>2020</v>
      </c>
      <c r="F1340" s="151"/>
      <c r="G1340" s="157">
        <f t="shared" si="61"/>
        <v>24</v>
      </c>
      <c r="H1340" s="143"/>
      <c r="I1340" s="212">
        <v>24</v>
      </c>
      <c r="J1340" s="149"/>
      <c r="K1340" s="149"/>
      <c r="L1340" s="214">
        <v>4</v>
      </c>
      <c r="M1340" s="149"/>
      <c r="N1340" s="149"/>
      <c r="O1340" s="171">
        <f t="shared" si="62"/>
        <v>4</v>
      </c>
      <c r="P1340" s="153"/>
      <c r="Q1340" s="153"/>
      <c r="R1340" s="153"/>
      <c r="S1340" s="143"/>
      <c r="T1340" s="143"/>
      <c r="U1340" s="143"/>
    </row>
    <row r="1341" spans="1:21" ht="12.75" customHeight="1" x14ac:dyDescent="0.3">
      <c r="A1341" s="141">
        <v>6</v>
      </c>
      <c r="B1341" s="141">
        <v>7</v>
      </c>
      <c r="C1341" s="146">
        <v>607</v>
      </c>
      <c r="D1341" s="141" t="s">
        <v>6</v>
      </c>
      <c r="E1341" s="141">
        <v>2020</v>
      </c>
      <c r="F1341" s="151"/>
      <c r="G1341" s="157">
        <f t="shared" si="61"/>
        <v>77</v>
      </c>
      <c r="H1341" s="143"/>
      <c r="I1341" s="212">
        <v>77</v>
      </c>
      <c r="J1341" s="149"/>
      <c r="K1341" s="149"/>
      <c r="L1341" s="214">
        <v>12</v>
      </c>
      <c r="M1341" s="149"/>
      <c r="N1341" s="149"/>
      <c r="O1341" s="171">
        <f t="shared" si="62"/>
        <v>12</v>
      </c>
      <c r="P1341" s="153"/>
      <c r="Q1341" s="153"/>
      <c r="R1341" s="153"/>
      <c r="S1341" s="143"/>
      <c r="T1341" s="143"/>
      <c r="U1341" s="143"/>
    </row>
    <row r="1342" spans="1:21" ht="12.75" customHeight="1" x14ac:dyDescent="0.3">
      <c r="A1342" s="141">
        <v>6</v>
      </c>
      <c r="B1342" s="141">
        <v>8</v>
      </c>
      <c r="C1342" s="146">
        <v>608</v>
      </c>
      <c r="D1342" s="141" t="s">
        <v>6</v>
      </c>
      <c r="E1342" s="141">
        <v>2020</v>
      </c>
      <c r="F1342" s="151"/>
      <c r="G1342" s="157">
        <f t="shared" si="61"/>
        <v>236</v>
      </c>
      <c r="H1342" s="143"/>
      <c r="I1342" s="212">
        <v>236</v>
      </c>
      <c r="J1342" s="149"/>
      <c r="K1342" s="149"/>
      <c r="L1342" s="214">
        <v>35</v>
      </c>
      <c r="M1342" s="149"/>
      <c r="N1342" s="149"/>
      <c r="O1342" s="171">
        <f t="shared" si="62"/>
        <v>35</v>
      </c>
      <c r="P1342" s="153"/>
      <c r="Q1342" s="153"/>
      <c r="R1342" s="153"/>
      <c r="S1342" s="143"/>
      <c r="T1342" s="143"/>
      <c r="U1342" s="143"/>
    </row>
    <row r="1343" spans="1:21" ht="12.75" customHeight="1" x14ac:dyDescent="0.3">
      <c r="A1343" s="141">
        <v>6</v>
      </c>
      <c r="B1343" s="141">
        <v>9</v>
      </c>
      <c r="C1343" s="146">
        <v>609</v>
      </c>
      <c r="D1343" s="141" t="s">
        <v>6</v>
      </c>
      <c r="E1343" s="141">
        <v>2020</v>
      </c>
      <c r="F1343" s="151"/>
      <c r="G1343" s="157">
        <f t="shared" si="61"/>
        <v>155</v>
      </c>
      <c r="H1343" s="143"/>
      <c r="I1343" s="212">
        <v>155</v>
      </c>
      <c r="J1343" s="149"/>
      <c r="K1343" s="149"/>
      <c r="L1343" s="214">
        <v>23</v>
      </c>
      <c r="M1343" s="149"/>
      <c r="N1343" s="149"/>
      <c r="O1343" s="171">
        <f t="shared" si="62"/>
        <v>23</v>
      </c>
      <c r="P1343" s="153"/>
      <c r="Q1343" s="153"/>
      <c r="R1343" s="153"/>
      <c r="S1343" s="143"/>
      <c r="T1343" s="143"/>
      <c r="U1343" s="143"/>
    </row>
    <row r="1344" spans="1:21" ht="12.75" customHeight="1" x14ac:dyDescent="0.3">
      <c r="A1344" s="141">
        <v>6</v>
      </c>
      <c r="B1344" s="141">
        <v>10</v>
      </c>
      <c r="C1344" s="146">
        <v>610</v>
      </c>
      <c r="D1344" s="141" t="s">
        <v>6</v>
      </c>
      <c r="E1344" s="141">
        <v>2020</v>
      </c>
      <c r="F1344" s="151"/>
      <c r="G1344" s="157">
        <f t="shared" si="61"/>
        <v>108</v>
      </c>
      <c r="H1344" s="143"/>
      <c r="I1344" s="212">
        <v>108</v>
      </c>
      <c r="J1344" s="149"/>
      <c r="K1344" s="149"/>
      <c r="L1344" s="214">
        <v>16</v>
      </c>
      <c r="M1344" s="149"/>
      <c r="N1344" s="149"/>
      <c r="O1344" s="171">
        <f t="shared" si="62"/>
        <v>16</v>
      </c>
      <c r="P1344" s="153"/>
      <c r="Q1344" s="153"/>
      <c r="R1344" s="153"/>
      <c r="S1344" s="143"/>
      <c r="T1344" s="143"/>
      <c r="U1344" s="143"/>
    </row>
    <row r="1345" spans="1:21" ht="12.75" customHeight="1" x14ac:dyDescent="0.3">
      <c r="A1345" s="141">
        <v>6</v>
      </c>
      <c r="B1345" s="141">
        <v>11</v>
      </c>
      <c r="C1345" s="146">
        <v>611</v>
      </c>
      <c r="D1345" s="141" t="s">
        <v>6</v>
      </c>
      <c r="E1345" s="141">
        <v>2020</v>
      </c>
      <c r="F1345" s="151"/>
      <c r="G1345" s="157">
        <f t="shared" si="61"/>
        <v>205</v>
      </c>
      <c r="H1345" s="143"/>
      <c r="I1345" s="212">
        <v>205</v>
      </c>
      <c r="J1345" s="149"/>
      <c r="K1345" s="149"/>
      <c r="L1345" s="214">
        <v>31</v>
      </c>
      <c r="M1345" s="149"/>
      <c r="N1345" s="149"/>
      <c r="O1345" s="171">
        <f t="shared" si="62"/>
        <v>31</v>
      </c>
      <c r="P1345" s="153"/>
      <c r="Q1345" s="153"/>
      <c r="R1345" s="153"/>
      <c r="S1345" s="143"/>
      <c r="T1345" s="143"/>
      <c r="U1345" s="143"/>
    </row>
    <row r="1346" spans="1:21" ht="12.75" customHeight="1" x14ac:dyDescent="0.3">
      <c r="A1346" s="141">
        <v>6</v>
      </c>
      <c r="B1346" s="141">
        <v>12</v>
      </c>
      <c r="C1346" s="146">
        <v>612</v>
      </c>
      <c r="D1346" s="141" t="s">
        <v>6</v>
      </c>
      <c r="E1346" s="141">
        <v>2020</v>
      </c>
      <c r="F1346" s="151"/>
      <c r="G1346" s="157">
        <f t="shared" si="61"/>
        <v>192</v>
      </c>
      <c r="H1346" s="143"/>
      <c r="I1346" s="212">
        <v>192</v>
      </c>
      <c r="J1346" s="149"/>
      <c r="K1346" s="149"/>
      <c r="L1346" s="214">
        <v>28</v>
      </c>
      <c r="M1346" s="149"/>
      <c r="N1346" s="149"/>
      <c r="O1346" s="171">
        <f t="shared" si="62"/>
        <v>28</v>
      </c>
      <c r="P1346" s="153"/>
      <c r="Q1346" s="153"/>
      <c r="R1346" s="153"/>
      <c r="S1346" s="143"/>
      <c r="T1346" s="143"/>
      <c r="U1346" s="143"/>
    </row>
    <row r="1347" spans="1:21" ht="12.75" customHeight="1" x14ac:dyDescent="0.3">
      <c r="A1347" s="141">
        <v>6</v>
      </c>
      <c r="B1347" s="141">
        <v>13</v>
      </c>
      <c r="C1347" s="146">
        <v>613</v>
      </c>
      <c r="D1347" s="141" t="s">
        <v>6</v>
      </c>
      <c r="E1347" s="141">
        <v>2020</v>
      </c>
      <c r="F1347" s="151"/>
      <c r="G1347" s="157">
        <f t="shared" si="61"/>
        <v>318</v>
      </c>
      <c r="H1347" s="143"/>
      <c r="I1347" s="212">
        <v>318</v>
      </c>
      <c r="J1347" s="149"/>
      <c r="K1347" s="149"/>
      <c r="L1347" s="214">
        <v>47</v>
      </c>
      <c r="M1347" s="149"/>
      <c r="N1347" s="149"/>
      <c r="O1347" s="171">
        <f t="shared" si="62"/>
        <v>47</v>
      </c>
      <c r="P1347" s="153"/>
      <c r="Q1347" s="153"/>
      <c r="R1347" s="153"/>
      <c r="S1347" s="143"/>
      <c r="T1347" s="143"/>
      <c r="U1347" s="143"/>
    </row>
    <row r="1348" spans="1:21" ht="12.75" customHeight="1" x14ac:dyDescent="0.3">
      <c r="A1348" s="141">
        <v>6</v>
      </c>
      <c r="B1348" s="141">
        <v>14</v>
      </c>
      <c r="C1348" s="146">
        <v>614</v>
      </c>
      <c r="D1348" s="141" t="s">
        <v>6</v>
      </c>
      <c r="E1348" s="141">
        <v>2020</v>
      </c>
      <c r="F1348" s="151"/>
      <c r="G1348" s="157">
        <f t="shared" si="61"/>
        <v>340</v>
      </c>
      <c r="H1348" s="143"/>
      <c r="I1348" s="212">
        <v>340</v>
      </c>
      <c r="J1348" s="149"/>
      <c r="K1348" s="149"/>
      <c r="L1348" s="214">
        <v>51</v>
      </c>
      <c r="M1348" s="149"/>
      <c r="N1348" s="149"/>
      <c r="O1348" s="171">
        <f t="shared" si="62"/>
        <v>51</v>
      </c>
      <c r="P1348" s="153"/>
      <c r="Q1348" s="153"/>
      <c r="R1348" s="153"/>
      <c r="S1348" s="143"/>
      <c r="T1348" s="143"/>
      <c r="U1348" s="143"/>
    </row>
    <row r="1349" spans="1:21" ht="12.75" customHeight="1" x14ac:dyDescent="0.3">
      <c r="A1349" s="141">
        <v>6</v>
      </c>
      <c r="B1349" s="141">
        <v>15</v>
      </c>
      <c r="C1349" s="146">
        <v>615</v>
      </c>
      <c r="D1349" s="141" t="s">
        <v>6</v>
      </c>
      <c r="E1349" s="141">
        <v>2020</v>
      </c>
      <c r="F1349" s="151"/>
      <c r="G1349" s="157">
        <f t="shared" si="61"/>
        <v>496</v>
      </c>
      <c r="H1349" s="143"/>
      <c r="I1349" s="212">
        <v>496</v>
      </c>
      <c r="J1349" s="149"/>
      <c r="K1349" s="149"/>
      <c r="L1349" s="214">
        <v>74</v>
      </c>
      <c r="M1349" s="149"/>
      <c r="N1349" s="149"/>
      <c r="O1349" s="171">
        <f t="shared" si="62"/>
        <v>74</v>
      </c>
      <c r="P1349" s="153"/>
      <c r="Q1349" s="153"/>
      <c r="R1349" s="153"/>
      <c r="S1349" s="143"/>
      <c r="T1349" s="143"/>
      <c r="U1349" s="143"/>
    </row>
    <row r="1350" spans="1:21" ht="12.75" customHeight="1" x14ac:dyDescent="0.3">
      <c r="A1350" s="141">
        <v>6</v>
      </c>
      <c r="B1350" s="141">
        <v>16</v>
      </c>
      <c r="C1350" s="146">
        <v>616</v>
      </c>
      <c r="D1350" s="141" t="s">
        <v>6</v>
      </c>
      <c r="E1350" s="141">
        <v>2020</v>
      </c>
      <c r="F1350" s="151"/>
      <c r="G1350" s="157">
        <f t="shared" si="61"/>
        <v>477</v>
      </c>
      <c r="H1350" s="143"/>
      <c r="I1350" s="212">
        <v>477</v>
      </c>
      <c r="J1350" s="149"/>
      <c r="K1350" s="149"/>
      <c r="L1350" s="214">
        <v>71</v>
      </c>
      <c r="M1350" s="149"/>
      <c r="N1350" s="149"/>
      <c r="O1350" s="171">
        <f t="shared" si="62"/>
        <v>71</v>
      </c>
      <c r="P1350" s="153"/>
      <c r="Q1350" s="153"/>
      <c r="R1350" s="153"/>
      <c r="S1350" s="143"/>
      <c r="T1350" s="143"/>
      <c r="U1350" s="143"/>
    </row>
    <row r="1351" spans="1:21" ht="12.75" customHeight="1" x14ac:dyDescent="0.3">
      <c r="A1351" s="141">
        <v>6</v>
      </c>
      <c r="B1351" s="141">
        <v>17</v>
      </c>
      <c r="C1351" s="146">
        <v>617</v>
      </c>
      <c r="D1351" s="141" t="s">
        <v>6</v>
      </c>
      <c r="E1351" s="141">
        <v>2020</v>
      </c>
      <c r="F1351" s="151"/>
      <c r="G1351" s="157">
        <f t="shared" si="61"/>
        <v>820</v>
      </c>
      <c r="H1351" s="170"/>
      <c r="I1351" s="212">
        <v>820</v>
      </c>
      <c r="J1351" s="149"/>
      <c r="K1351" s="149"/>
      <c r="L1351" s="214">
        <v>122</v>
      </c>
      <c r="M1351" s="149"/>
      <c r="N1351" s="149"/>
      <c r="O1351" s="171">
        <f t="shared" si="62"/>
        <v>122</v>
      </c>
      <c r="P1351" s="153"/>
      <c r="Q1351" s="153"/>
      <c r="R1351" s="153"/>
      <c r="S1351" s="143"/>
      <c r="T1351" s="143"/>
      <c r="U1351" s="143"/>
    </row>
    <row r="1352" spans="1:21" ht="12.75" customHeight="1" x14ac:dyDescent="0.3">
      <c r="A1352" s="141">
        <v>6</v>
      </c>
      <c r="B1352" s="141">
        <v>18</v>
      </c>
      <c r="C1352" s="146">
        <v>618</v>
      </c>
      <c r="D1352" s="141" t="s">
        <v>6</v>
      </c>
      <c r="E1352" s="141">
        <v>2020</v>
      </c>
      <c r="F1352" s="151"/>
      <c r="G1352" s="157">
        <f t="shared" si="61"/>
        <v>1269</v>
      </c>
      <c r="H1352" s="143"/>
      <c r="I1352" s="213">
        <v>1269</v>
      </c>
      <c r="J1352" s="149"/>
      <c r="K1352" s="149"/>
      <c r="L1352" s="214">
        <v>189</v>
      </c>
      <c r="M1352" s="149"/>
      <c r="N1352" s="149"/>
      <c r="O1352" s="171">
        <f t="shared" si="62"/>
        <v>189</v>
      </c>
      <c r="P1352" s="153"/>
      <c r="Q1352" s="153"/>
      <c r="R1352" s="153"/>
      <c r="S1352" s="143"/>
      <c r="T1352" s="143"/>
      <c r="U1352" s="143"/>
    </row>
    <row r="1353" spans="1:21" ht="12.75" customHeight="1" x14ac:dyDescent="0.3">
      <c r="A1353" s="141">
        <v>6</v>
      </c>
      <c r="B1353" s="141">
        <v>19</v>
      </c>
      <c r="C1353" s="146">
        <v>619</v>
      </c>
      <c r="D1353" s="141" t="s">
        <v>6</v>
      </c>
      <c r="E1353" s="141">
        <v>2020</v>
      </c>
      <c r="F1353" s="151"/>
      <c r="G1353" s="157">
        <f t="shared" si="61"/>
        <v>2734</v>
      </c>
      <c r="H1353" s="143"/>
      <c r="I1353" s="213">
        <v>2734</v>
      </c>
      <c r="J1353" s="200"/>
      <c r="K1353" s="200"/>
      <c r="L1353" s="214">
        <v>406</v>
      </c>
      <c r="M1353" s="149"/>
      <c r="N1353" s="149"/>
      <c r="O1353" s="171">
        <f t="shared" si="62"/>
        <v>406</v>
      </c>
      <c r="P1353" s="153"/>
      <c r="Q1353" s="153"/>
      <c r="R1353" s="153"/>
      <c r="S1353" s="143"/>
      <c r="T1353" s="143"/>
      <c r="U1353" s="143"/>
    </row>
    <row r="1354" spans="1:21" ht="12.75" customHeight="1" x14ac:dyDescent="0.3">
      <c r="A1354" s="141">
        <v>6</v>
      </c>
      <c r="B1354" s="141">
        <v>20</v>
      </c>
      <c r="C1354" s="146">
        <v>620</v>
      </c>
      <c r="D1354" s="141" t="s">
        <v>6</v>
      </c>
      <c r="E1354" s="141">
        <v>2020</v>
      </c>
      <c r="F1354" s="151"/>
      <c r="G1354" s="157">
        <f t="shared" si="61"/>
        <v>1916</v>
      </c>
      <c r="H1354" s="143"/>
      <c r="I1354" s="213">
        <v>1916</v>
      </c>
      <c r="J1354" s="200"/>
      <c r="K1354" s="200"/>
      <c r="L1354" s="214">
        <v>285</v>
      </c>
      <c r="M1354" s="149"/>
      <c r="N1354" s="149"/>
      <c r="O1354" s="171">
        <f t="shared" si="62"/>
        <v>285</v>
      </c>
      <c r="P1354" s="153"/>
      <c r="Q1354" s="153"/>
      <c r="R1354" s="153"/>
      <c r="S1354" s="143"/>
      <c r="T1354" s="143"/>
      <c r="U1354" s="143"/>
    </row>
    <row r="1355" spans="1:21" ht="12.75" customHeight="1" x14ac:dyDescent="0.3">
      <c r="A1355" s="141">
        <v>6</v>
      </c>
      <c r="B1355" s="141">
        <v>21</v>
      </c>
      <c r="C1355" s="146">
        <v>621</v>
      </c>
      <c r="D1355" s="141" t="s">
        <v>6</v>
      </c>
      <c r="E1355" s="141">
        <v>2020</v>
      </c>
      <c r="F1355" s="151"/>
      <c r="G1355" s="157">
        <f t="shared" si="61"/>
        <v>2533</v>
      </c>
      <c r="H1355" s="143"/>
      <c r="I1355" s="213">
        <v>2533</v>
      </c>
      <c r="J1355" s="200"/>
      <c r="K1355" s="200"/>
      <c r="L1355" s="214">
        <v>377</v>
      </c>
      <c r="M1355" s="149"/>
      <c r="N1355" s="149"/>
      <c r="O1355" s="171">
        <f t="shared" si="62"/>
        <v>377</v>
      </c>
      <c r="P1355" s="153"/>
      <c r="Q1355" s="153"/>
      <c r="R1355" s="153"/>
      <c r="S1355" s="143"/>
      <c r="T1355" s="143"/>
      <c r="U1355" s="143"/>
    </row>
    <row r="1356" spans="1:21" ht="12.75" customHeight="1" x14ac:dyDescent="0.3">
      <c r="A1356" s="141">
        <v>6</v>
      </c>
      <c r="B1356" s="141">
        <v>22</v>
      </c>
      <c r="C1356" s="146">
        <v>622</v>
      </c>
      <c r="D1356" s="141" t="s">
        <v>6</v>
      </c>
      <c r="E1356" s="141">
        <v>2020</v>
      </c>
      <c r="F1356" s="151"/>
      <c r="G1356" s="157">
        <f t="shared" si="61"/>
        <v>1402</v>
      </c>
      <c r="H1356" s="143"/>
      <c r="I1356" s="213">
        <v>1402</v>
      </c>
      <c r="J1356" s="200">
        <v>3</v>
      </c>
      <c r="K1356" s="200"/>
      <c r="L1356" s="214">
        <v>208</v>
      </c>
      <c r="M1356" s="149">
        <v>1</v>
      </c>
      <c r="N1356" s="149"/>
      <c r="O1356" s="171">
        <f t="shared" si="62"/>
        <v>208</v>
      </c>
      <c r="P1356" s="153"/>
      <c r="Q1356" s="153"/>
      <c r="R1356" s="153"/>
      <c r="S1356" s="143"/>
      <c r="T1356" s="143"/>
      <c r="U1356" s="143"/>
    </row>
    <row r="1357" spans="1:21" ht="12.75" customHeight="1" x14ac:dyDescent="0.3">
      <c r="A1357" s="141">
        <v>6</v>
      </c>
      <c r="B1357" s="141">
        <v>23</v>
      </c>
      <c r="C1357" s="146">
        <v>623</v>
      </c>
      <c r="D1357" s="141" t="s">
        <v>6</v>
      </c>
      <c r="E1357" s="141">
        <v>2020</v>
      </c>
      <c r="F1357" s="151"/>
      <c r="G1357" s="157">
        <f t="shared" si="61"/>
        <v>5305</v>
      </c>
      <c r="H1357" s="143"/>
      <c r="I1357" s="213">
        <v>5305</v>
      </c>
      <c r="J1357" s="200"/>
      <c r="K1357" s="200"/>
      <c r="L1357" s="214">
        <v>789</v>
      </c>
      <c r="M1357" s="149"/>
      <c r="N1357" s="149"/>
      <c r="O1357" s="171">
        <f t="shared" si="62"/>
        <v>789</v>
      </c>
      <c r="P1357" s="153"/>
      <c r="Q1357" s="153"/>
      <c r="R1357" s="153"/>
      <c r="S1357" s="143"/>
      <c r="T1357" s="143"/>
      <c r="U1357" s="143"/>
    </row>
    <row r="1358" spans="1:21" ht="12.75" customHeight="1" x14ac:dyDescent="0.3">
      <c r="A1358" s="141">
        <v>6</v>
      </c>
      <c r="B1358" s="141">
        <v>24</v>
      </c>
      <c r="C1358" s="146">
        <v>624</v>
      </c>
      <c r="D1358" s="141" t="s">
        <v>6</v>
      </c>
      <c r="E1358" s="141">
        <v>2020</v>
      </c>
      <c r="F1358" s="151"/>
      <c r="G1358" s="157">
        <f t="shared" si="61"/>
        <v>4435</v>
      </c>
      <c r="H1358" s="143"/>
      <c r="I1358" s="213">
        <v>4435</v>
      </c>
      <c r="J1358" s="149">
        <v>72</v>
      </c>
      <c r="K1358" s="149"/>
      <c r="L1358" s="214">
        <v>659</v>
      </c>
      <c r="M1358" s="149">
        <v>9</v>
      </c>
      <c r="N1358" s="149"/>
      <c r="O1358" s="171">
        <f t="shared" si="62"/>
        <v>659</v>
      </c>
      <c r="P1358" s="153"/>
      <c r="Q1358" s="153"/>
      <c r="R1358" s="153"/>
      <c r="S1358" s="143"/>
      <c r="T1358" s="143"/>
      <c r="U1358" s="143"/>
    </row>
    <row r="1359" spans="1:21" ht="12.75" customHeight="1" x14ac:dyDescent="0.3">
      <c r="A1359" s="141">
        <v>6</v>
      </c>
      <c r="B1359" s="141">
        <v>25</v>
      </c>
      <c r="C1359" s="146">
        <v>625</v>
      </c>
      <c r="D1359" s="141" t="s">
        <v>6</v>
      </c>
      <c r="E1359" s="141">
        <v>2020</v>
      </c>
      <c r="F1359" s="151"/>
      <c r="G1359" s="157">
        <f t="shared" si="61"/>
        <v>5087</v>
      </c>
      <c r="H1359" s="143"/>
      <c r="I1359" s="213">
        <v>5087</v>
      </c>
      <c r="J1359" s="149"/>
      <c r="K1359" s="149"/>
      <c r="L1359" s="215">
        <v>1036</v>
      </c>
      <c r="M1359" s="149"/>
      <c r="N1359" s="149"/>
      <c r="O1359" s="171">
        <f t="shared" si="62"/>
        <v>1036</v>
      </c>
      <c r="P1359" s="153"/>
      <c r="Q1359" s="153"/>
      <c r="R1359" s="153"/>
      <c r="S1359" s="143"/>
      <c r="T1359" s="143"/>
      <c r="U1359" s="143"/>
    </row>
    <row r="1360" spans="1:21" ht="12.75" customHeight="1" x14ac:dyDescent="0.3">
      <c r="A1360" s="141">
        <v>6</v>
      </c>
      <c r="B1360" s="141">
        <v>26</v>
      </c>
      <c r="C1360" s="146">
        <v>626</v>
      </c>
      <c r="D1360" s="141" t="s">
        <v>6</v>
      </c>
      <c r="E1360" s="141">
        <v>2020</v>
      </c>
      <c r="F1360" s="151"/>
      <c r="G1360" s="157">
        <f t="shared" si="61"/>
        <v>6833</v>
      </c>
      <c r="H1360" s="143"/>
      <c r="I1360" s="213">
        <v>6833</v>
      </c>
      <c r="J1360" s="149">
        <v>54</v>
      </c>
      <c r="K1360" s="149"/>
      <c r="L1360" s="215">
        <v>1805</v>
      </c>
      <c r="M1360" s="149">
        <v>13</v>
      </c>
      <c r="N1360" s="149"/>
      <c r="O1360" s="171">
        <f t="shared" si="62"/>
        <v>1805</v>
      </c>
      <c r="P1360" s="153"/>
      <c r="Q1360" s="153"/>
      <c r="R1360" s="153"/>
      <c r="S1360" s="143"/>
      <c r="T1360" s="143"/>
      <c r="U1360" s="143"/>
    </row>
    <row r="1361" spans="1:21" ht="12.75" customHeight="1" x14ac:dyDescent="0.3">
      <c r="A1361" s="141">
        <v>6</v>
      </c>
      <c r="B1361" s="141">
        <v>27</v>
      </c>
      <c r="C1361" s="146">
        <v>627</v>
      </c>
      <c r="D1361" s="141" t="s">
        <v>6</v>
      </c>
      <c r="E1361" s="141">
        <v>2020</v>
      </c>
      <c r="F1361" s="151"/>
      <c r="G1361" s="157">
        <f t="shared" si="61"/>
        <v>1963</v>
      </c>
      <c r="H1361" s="143"/>
      <c r="I1361" s="213">
        <v>1963</v>
      </c>
      <c r="J1361" s="149"/>
      <c r="K1361" s="149"/>
      <c r="L1361" s="214">
        <v>434</v>
      </c>
      <c r="M1361" s="149"/>
      <c r="N1361" s="149"/>
      <c r="O1361" s="171">
        <f t="shared" si="62"/>
        <v>434</v>
      </c>
      <c r="P1361" s="153"/>
      <c r="Q1361" s="153"/>
      <c r="R1361" s="153"/>
      <c r="S1361" s="143"/>
      <c r="T1361" s="143"/>
      <c r="U1361" s="143"/>
    </row>
    <row r="1362" spans="1:21" ht="12.75" customHeight="1" x14ac:dyDescent="0.3">
      <c r="A1362" s="141">
        <v>6</v>
      </c>
      <c r="B1362" s="141">
        <v>28</v>
      </c>
      <c r="C1362" s="146">
        <v>628</v>
      </c>
      <c r="D1362" s="141" t="s">
        <v>6</v>
      </c>
      <c r="E1362" s="141">
        <v>2020</v>
      </c>
      <c r="F1362" s="151"/>
      <c r="G1362" s="157">
        <f t="shared" si="61"/>
        <v>4844</v>
      </c>
      <c r="H1362" s="143"/>
      <c r="I1362" s="213">
        <v>4844</v>
      </c>
      <c r="J1362" s="149"/>
      <c r="K1362" s="149"/>
      <c r="L1362" s="214">
        <v>875</v>
      </c>
      <c r="M1362" s="149"/>
      <c r="N1362" s="149"/>
      <c r="O1362" s="171">
        <f t="shared" si="62"/>
        <v>875</v>
      </c>
      <c r="P1362" s="153"/>
      <c r="Q1362" s="153"/>
      <c r="R1362" s="153"/>
      <c r="S1362" s="143"/>
      <c r="T1362" s="143"/>
      <c r="U1362" s="143"/>
    </row>
    <row r="1363" spans="1:21" ht="12.75" customHeight="1" x14ac:dyDescent="0.3">
      <c r="A1363" s="141">
        <v>6</v>
      </c>
      <c r="B1363" s="141">
        <v>29</v>
      </c>
      <c r="C1363" s="146">
        <v>629</v>
      </c>
      <c r="D1363" s="141" t="s">
        <v>6</v>
      </c>
      <c r="E1363" s="141">
        <v>2020</v>
      </c>
      <c r="F1363" s="151"/>
      <c r="G1363" s="157">
        <f t="shared" si="61"/>
        <v>8450</v>
      </c>
      <c r="H1363" s="143"/>
      <c r="I1363" s="213">
        <v>8450</v>
      </c>
      <c r="J1363" s="149">
        <v>49</v>
      </c>
      <c r="K1363" s="149"/>
      <c r="L1363" s="215">
        <v>1207</v>
      </c>
      <c r="M1363" s="149">
        <v>6</v>
      </c>
      <c r="N1363" s="149"/>
      <c r="O1363" s="171">
        <f t="shared" si="62"/>
        <v>1207</v>
      </c>
      <c r="P1363" s="153"/>
      <c r="Q1363" s="153"/>
      <c r="R1363" s="153"/>
      <c r="S1363" s="143"/>
      <c r="T1363" s="143"/>
      <c r="U1363" s="143"/>
    </row>
    <row r="1364" spans="1:21" ht="12.75" customHeight="1" x14ac:dyDescent="0.3">
      <c r="A1364" s="141">
        <v>6</v>
      </c>
      <c r="B1364" s="141">
        <v>30</v>
      </c>
      <c r="C1364" s="146">
        <v>630</v>
      </c>
      <c r="D1364" s="141" t="s">
        <v>6</v>
      </c>
      <c r="E1364" s="141">
        <v>2020</v>
      </c>
      <c r="F1364" s="151"/>
      <c r="G1364" s="157">
        <f t="shared" si="61"/>
        <v>4560</v>
      </c>
      <c r="H1364" s="143"/>
      <c r="I1364" s="213">
        <v>4560</v>
      </c>
      <c r="J1364" s="149"/>
      <c r="K1364" s="149"/>
      <c r="L1364" s="214">
        <v>696</v>
      </c>
      <c r="M1364" s="149"/>
      <c r="N1364" s="149"/>
      <c r="O1364" s="171">
        <f t="shared" si="62"/>
        <v>696</v>
      </c>
      <c r="P1364" s="153"/>
      <c r="Q1364" s="153"/>
      <c r="R1364" s="153"/>
      <c r="S1364" s="143"/>
      <c r="T1364" s="143"/>
      <c r="U1364" s="143"/>
    </row>
    <row r="1365" spans="1:21" ht="12.75" customHeight="1" x14ac:dyDescent="0.3">
      <c r="A1365" s="141">
        <v>7</v>
      </c>
      <c r="B1365" s="141">
        <v>1</v>
      </c>
      <c r="C1365" s="146">
        <v>701</v>
      </c>
      <c r="D1365" s="141" t="s">
        <v>6</v>
      </c>
      <c r="E1365" s="141">
        <v>2020</v>
      </c>
      <c r="F1365" s="151"/>
      <c r="G1365" s="157">
        <f t="shared" si="61"/>
        <v>785</v>
      </c>
      <c r="H1365" s="143"/>
      <c r="I1365" s="212">
        <v>785</v>
      </c>
      <c r="J1365" s="149">
        <v>6</v>
      </c>
      <c r="K1365" s="149"/>
      <c r="L1365" s="214">
        <v>128</v>
      </c>
      <c r="M1365" s="149">
        <v>1</v>
      </c>
      <c r="N1365" s="149"/>
      <c r="O1365" s="171">
        <f t="shared" si="62"/>
        <v>128</v>
      </c>
      <c r="P1365" s="153"/>
      <c r="Q1365" s="153"/>
      <c r="R1365" s="153"/>
      <c r="S1365" s="143"/>
      <c r="T1365" s="143"/>
      <c r="U1365" s="143"/>
    </row>
    <row r="1366" spans="1:21" ht="12.75" customHeight="1" x14ac:dyDescent="0.3">
      <c r="A1366" s="141">
        <v>7</v>
      </c>
      <c r="B1366" s="141">
        <v>2</v>
      </c>
      <c r="C1366" s="146">
        <v>702</v>
      </c>
      <c r="D1366" s="141" t="s">
        <v>6</v>
      </c>
      <c r="E1366" s="141">
        <v>2020</v>
      </c>
      <c r="F1366" s="151"/>
      <c r="G1366" s="157">
        <f t="shared" si="61"/>
        <v>1151</v>
      </c>
      <c r="H1366" s="143"/>
      <c r="I1366" s="213">
        <v>1151</v>
      </c>
      <c r="J1366" s="149"/>
      <c r="K1366" s="149"/>
      <c r="L1366" s="214">
        <v>199</v>
      </c>
      <c r="M1366" s="149"/>
      <c r="N1366" s="149"/>
      <c r="O1366" s="171">
        <f t="shared" si="62"/>
        <v>199</v>
      </c>
      <c r="P1366" s="153"/>
      <c r="Q1366" s="153"/>
      <c r="R1366" s="153"/>
      <c r="S1366" s="143"/>
      <c r="T1366" s="143"/>
      <c r="U1366" s="143"/>
    </row>
    <row r="1367" spans="1:21" ht="12.75" customHeight="1" x14ac:dyDescent="0.3">
      <c r="A1367" s="141">
        <v>7</v>
      </c>
      <c r="B1367" s="141">
        <v>3</v>
      </c>
      <c r="C1367" s="146">
        <v>703</v>
      </c>
      <c r="D1367" s="141" t="s">
        <v>6</v>
      </c>
      <c r="E1367" s="141">
        <v>2020</v>
      </c>
      <c r="F1367" s="151"/>
      <c r="G1367" s="157">
        <f t="shared" si="61"/>
        <v>1450</v>
      </c>
      <c r="H1367" s="143"/>
      <c r="I1367" s="213">
        <v>1450</v>
      </c>
      <c r="J1367" s="149">
        <v>45</v>
      </c>
      <c r="K1367" s="149"/>
      <c r="L1367" s="214">
        <v>315</v>
      </c>
      <c r="M1367" s="149">
        <v>8</v>
      </c>
      <c r="N1367" s="149"/>
      <c r="O1367" s="171">
        <f t="shared" si="62"/>
        <v>315</v>
      </c>
      <c r="P1367" s="153"/>
      <c r="Q1367" s="153"/>
      <c r="R1367" s="153"/>
      <c r="S1367" s="143"/>
      <c r="T1367" s="143"/>
      <c r="U1367" s="143"/>
    </row>
    <row r="1368" spans="1:21" ht="12.75" customHeight="1" x14ac:dyDescent="0.3">
      <c r="A1368" s="141">
        <v>7</v>
      </c>
      <c r="B1368" s="141">
        <v>4</v>
      </c>
      <c r="C1368" s="146">
        <v>704</v>
      </c>
      <c r="D1368" s="141" t="s">
        <v>6</v>
      </c>
      <c r="E1368" s="141">
        <v>2020</v>
      </c>
      <c r="F1368" s="151"/>
      <c r="G1368" s="157">
        <f t="shared" si="61"/>
        <v>1525</v>
      </c>
      <c r="H1368" s="143"/>
      <c r="I1368" s="213">
        <v>1525</v>
      </c>
      <c r="J1368" s="149"/>
      <c r="K1368" s="149"/>
      <c r="L1368" s="214">
        <v>404</v>
      </c>
      <c r="M1368" s="149"/>
      <c r="N1368" s="149"/>
      <c r="O1368" s="171">
        <f t="shared" si="62"/>
        <v>404</v>
      </c>
      <c r="P1368" s="153"/>
      <c r="Q1368" s="153"/>
      <c r="R1368" s="153"/>
      <c r="S1368" s="143"/>
      <c r="T1368" s="143"/>
      <c r="U1368" s="143"/>
    </row>
    <row r="1369" spans="1:21" ht="12.75" customHeight="1" x14ac:dyDescent="0.3">
      <c r="A1369" s="141">
        <v>7</v>
      </c>
      <c r="B1369" s="141">
        <v>5</v>
      </c>
      <c r="C1369" s="146">
        <v>705</v>
      </c>
      <c r="D1369" s="141" t="s">
        <v>6</v>
      </c>
      <c r="E1369" s="141">
        <v>2020</v>
      </c>
      <c r="F1369" s="151"/>
      <c r="G1369" s="157">
        <f t="shared" si="61"/>
        <v>2465</v>
      </c>
      <c r="H1369" s="143"/>
      <c r="I1369" s="213">
        <v>2465</v>
      </c>
      <c r="J1369" s="149"/>
      <c r="K1369" s="149"/>
      <c r="L1369" s="214">
        <v>780</v>
      </c>
      <c r="M1369" s="149"/>
      <c r="N1369" s="149"/>
      <c r="O1369" s="171">
        <f t="shared" si="62"/>
        <v>780</v>
      </c>
      <c r="P1369" s="153"/>
      <c r="Q1369" s="153"/>
      <c r="R1369" s="153"/>
      <c r="S1369" s="143"/>
      <c r="T1369" s="143"/>
      <c r="U1369" s="143"/>
    </row>
    <row r="1370" spans="1:21" ht="12.75" customHeight="1" x14ac:dyDescent="0.3">
      <c r="A1370" s="141">
        <v>7</v>
      </c>
      <c r="B1370" s="141">
        <v>6</v>
      </c>
      <c r="C1370" s="146">
        <v>706</v>
      </c>
      <c r="D1370" s="141" t="s">
        <v>6</v>
      </c>
      <c r="E1370" s="141">
        <v>2020</v>
      </c>
      <c r="F1370" s="151"/>
      <c r="G1370" s="157">
        <f t="shared" si="61"/>
        <v>4282</v>
      </c>
      <c r="H1370" s="143"/>
      <c r="I1370" s="213">
        <v>4282</v>
      </c>
      <c r="J1370" s="149">
        <v>43</v>
      </c>
      <c r="K1370" s="149"/>
      <c r="L1370" s="215">
        <v>1594</v>
      </c>
      <c r="M1370" s="149">
        <v>16</v>
      </c>
      <c r="N1370" s="149"/>
      <c r="O1370" s="171">
        <f t="shared" si="62"/>
        <v>1594</v>
      </c>
      <c r="P1370" s="153"/>
      <c r="Q1370" s="153"/>
      <c r="R1370" s="153"/>
      <c r="S1370" s="143"/>
      <c r="T1370" s="143"/>
      <c r="U1370" s="143"/>
    </row>
    <row r="1371" spans="1:21" ht="12.75" customHeight="1" x14ac:dyDescent="0.3">
      <c r="A1371" s="141">
        <v>7</v>
      </c>
      <c r="B1371" s="141">
        <v>7</v>
      </c>
      <c r="C1371" s="146">
        <v>707</v>
      </c>
      <c r="D1371" s="141" t="s">
        <v>6</v>
      </c>
      <c r="E1371" s="141">
        <v>2020</v>
      </c>
      <c r="F1371" s="151"/>
      <c r="G1371" s="157">
        <f t="shared" si="61"/>
        <v>2143</v>
      </c>
      <c r="H1371" s="143"/>
      <c r="I1371" s="213">
        <v>2143</v>
      </c>
      <c r="J1371" s="149"/>
      <c r="K1371" s="149"/>
      <c r="L1371" s="214">
        <v>560</v>
      </c>
      <c r="M1371" s="149"/>
      <c r="N1371" s="149"/>
      <c r="O1371" s="171">
        <f t="shared" si="62"/>
        <v>560</v>
      </c>
      <c r="P1371" s="153"/>
      <c r="Q1371" s="153"/>
      <c r="R1371" s="153"/>
      <c r="S1371" s="143"/>
      <c r="T1371" s="143"/>
      <c r="U1371" s="143"/>
    </row>
    <row r="1372" spans="1:21" ht="12.75" customHeight="1" x14ac:dyDescent="0.3">
      <c r="A1372" s="141">
        <v>7</v>
      </c>
      <c r="B1372" s="141">
        <v>8</v>
      </c>
      <c r="C1372" s="146">
        <v>708</v>
      </c>
      <c r="D1372" s="141" t="s">
        <v>6</v>
      </c>
      <c r="E1372" s="141">
        <v>2020</v>
      </c>
      <c r="F1372" s="151"/>
      <c r="G1372" s="157">
        <f t="shared" si="61"/>
        <v>1403</v>
      </c>
      <c r="H1372" s="143"/>
      <c r="I1372" s="213">
        <v>1403</v>
      </c>
      <c r="J1372" s="200">
        <v>45</v>
      </c>
      <c r="K1372" s="200"/>
      <c r="L1372" s="214">
        <v>234</v>
      </c>
      <c r="M1372" s="149">
        <v>4</v>
      </c>
      <c r="N1372" s="149"/>
      <c r="O1372" s="171">
        <f t="shared" si="62"/>
        <v>234</v>
      </c>
      <c r="P1372" s="153"/>
      <c r="Q1372" s="153"/>
      <c r="R1372" s="153"/>
      <c r="S1372" s="143"/>
      <c r="T1372" s="143"/>
      <c r="U1372" s="143"/>
    </row>
    <row r="1373" spans="1:21" ht="12.75" customHeight="1" x14ac:dyDescent="0.3">
      <c r="A1373" s="141">
        <v>7</v>
      </c>
      <c r="B1373" s="141">
        <v>9</v>
      </c>
      <c r="C1373" s="146">
        <v>709</v>
      </c>
      <c r="D1373" s="141" t="s">
        <v>6</v>
      </c>
      <c r="E1373" s="141">
        <v>2020</v>
      </c>
      <c r="F1373" s="151"/>
      <c r="G1373" s="157">
        <f t="shared" si="61"/>
        <v>2350</v>
      </c>
      <c r="H1373" s="143"/>
      <c r="I1373" s="213">
        <v>2350</v>
      </c>
      <c r="J1373" s="200"/>
      <c r="K1373" s="200"/>
      <c r="L1373" s="214">
        <v>611</v>
      </c>
      <c r="M1373" s="149"/>
      <c r="N1373" s="149"/>
      <c r="O1373" s="171">
        <f t="shared" si="62"/>
        <v>611</v>
      </c>
      <c r="P1373" s="153"/>
      <c r="Q1373" s="153"/>
      <c r="R1373" s="153"/>
      <c r="S1373" s="143"/>
      <c r="T1373" s="143"/>
      <c r="U1373" s="143"/>
    </row>
    <row r="1374" spans="1:21" ht="12.75" customHeight="1" x14ac:dyDescent="0.3">
      <c r="A1374" s="141">
        <v>7</v>
      </c>
      <c r="B1374" s="141">
        <v>10</v>
      </c>
      <c r="C1374" s="146">
        <v>710</v>
      </c>
      <c r="D1374" s="141" t="s">
        <v>6</v>
      </c>
      <c r="E1374" s="141">
        <v>2020</v>
      </c>
      <c r="F1374" s="151"/>
      <c r="G1374" s="157">
        <f t="shared" si="61"/>
        <v>2552</v>
      </c>
      <c r="H1374" s="143"/>
      <c r="I1374" s="213">
        <v>2552</v>
      </c>
      <c r="J1374" s="200">
        <v>48</v>
      </c>
      <c r="K1374" s="200"/>
      <c r="L1374" s="214">
        <v>943</v>
      </c>
      <c r="M1374" s="149">
        <v>15</v>
      </c>
      <c r="N1374" s="149"/>
      <c r="O1374" s="171">
        <f t="shared" si="62"/>
        <v>943</v>
      </c>
      <c r="P1374" s="153"/>
      <c r="Q1374" s="153"/>
      <c r="R1374" s="153"/>
      <c r="S1374" s="143"/>
      <c r="T1374" s="143"/>
      <c r="U1374" s="143"/>
    </row>
    <row r="1375" spans="1:21" ht="12.75" customHeight="1" x14ac:dyDescent="0.3">
      <c r="A1375" s="141">
        <v>7</v>
      </c>
      <c r="B1375" s="141">
        <v>11</v>
      </c>
      <c r="C1375" s="146">
        <v>711</v>
      </c>
      <c r="D1375" s="141" t="s">
        <v>6</v>
      </c>
      <c r="E1375" s="141">
        <v>2020</v>
      </c>
      <c r="F1375" s="151"/>
      <c r="G1375" s="157">
        <f t="shared" si="61"/>
        <v>2376</v>
      </c>
      <c r="H1375" s="143"/>
      <c r="I1375" s="213">
        <v>2376</v>
      </c>
      <c r="J1375" s="200"/>
      <c r="K1375" s="200"/>
      <c r="L1375" s="214">
        <v>865</v>
      </c>
      <c r="M1375" s="149"/>
      <c r="N1375" s="149"/>
      <c r="O1375" s="171">
        <f t="shared" si="62"/>
        <v>865</v>
      </c>
      <c r="P1375" s="153"/>
      <c r="Q1375" s="153"/>
      <c r="R1375" s="153"/>
      <c r="S1375" s="143"/>
      <c r="T1375" s="143"/>
      <c r="U1375" s="143"/>
    </row>
    <row r="1376" spans="1:21" ht="12.75" customHeight="1" x14ac:dyDescent="0.3">
      <c r="A1376" s="141">
        <v>7</v>
      </c>
      <c r="B1376" s="141">
        <v>12</v>
      </c>
      <c r="C1376" s="146">
        <v>712</v>
      </c>
      <c r="D1376" s="141" t="s">
        <v>6</v>
      </c>
      <c r="E1376" s="141">
        <v>2020</v>
      </c>
      <c r="F1376" s="151"/>
      <c r="G1376" s="157">
        <f t="shared" si="61"/>
        <v>1893</v>
      </c>
      <c r="H1376" s="143"/>
      <c r="I1376" s="213">
        <v>1893</v>
      </c>
      <c r="J1376" s="200"/>
      <c r="K1376" s="200"/>
      <c r="L1376" s="214">
        <v>679</v>
      </c>
      <c r="M1376" s="149"/>
      <c r="N1376" s="149"/>
      <c r="O1376" s="171">
        <f t="shared" si="62"/>
        <v>679</v>
      </c>
      <c r="P1376" s="153"/>
      <c r="Q1376" s="153"/>
      <c r="R1376" s="153"/>
      <c r="S1376" s="143"/>
      <c r="T1376" s="143"/>
      <c r="U1376" s="143"/>
    </row>
    <row r="1377" spans="1:21" ht="12.75" customHeight="1" x14ac:dyDescent="0.3">
      <c r="A1377" s="141">
        <v>7</v>
      </c>
      <c r="B1377" s="141">
        <v>13</v>
      </c>
      <c r="C1377" s="146">
        <v>713</v>
      </c>
      <c r="D1377" s="141" t="s">
        <v>6</v>
      </c>
      <c r="E1377" s="141">
        <v>2020</v>
      </c>
      <c r="F1377" s="151"/>
      <c r="G1377" s="157">
        <f t="shared" si="61"/>
        <v>3836</v>
      </c>
      <c r="H1377" s="143"/>
      <c r="I1377" s="213">
        <v>3836</v>
      </c>
      <c r="J1377" s="200">
        <v>52</v>
      </c>
      <c r="K1377" s="200"/>
      <c r="L1377" s="215">
        <v>1354</v>
      </c>
      <c r="M1377" s="149">
        <v>17</v>
      </c>
      <c r="N1377" s="149"/>
      <c r="O1377" s="171">
        <f t="shared" si="62"/>
        <v>1354</v>
      </c>
      <c r="P1377" s="153"/>
      <c r="Q1377" s="153"/>
      <c r="R1377" s="153"/>
      <c r="S1377" s="143"/>
      <c r="T1377" s="143"/>
      <c r="U1377" s="143"/>
    </row>
    <row r="1378" spans="1:21" ht="12.75" customHeight="1" x14ac:dyDescent="0.3">
      <c r="A1378" s="141">
        <v>7</v>
      </c>
      <c r="B1378" s="141">
        <v>14</v>
      </c>
      <c r="C1378" s="146">
        <v>714</v>
      </c>
      <c r="D1378" s="141" t="s">
        <v>6</v>
      </c>
      <c r="E1378" s="141">
        <v>2020</v>
      </c>
      <c r="F1378" s="151"/>
      <c r="G1378" s="157">
        <f t="shared" si="61"/>
        <v>4169</v>
      </c>
      <c r="H1378" s="143"/>
      <c r="I1378" s="213">
        <v>4169</v>
      </c>
      <c r="J1378" s="200"/>
      <c r="K1378" s="200"/>
      <c r="L1378" s="215">
        <v>2092</v>
      </c>
      <c r="M1378" s="149"/>
      <c r="N1378" s="149"/>
      <c r="O1378" s="171">
        <f t="shared" si="62"/>
        <v>2092</v>
      </c>
      <c r="P1378" s="153"/>
      <c r="Q1378" s="153"/>
      <c r="R1378" s="153"/>
      <c r="S1378" s="143"/>
      <c r="T1378" s="143"/>
      <c r="U1378" s="143"/>
    </row>
    <row r="1379" spans="1:21" ht="12.75" customHeight="1" x14ac:dyDescent="0.3">
      <c r="A1379" s="141">
        <v>7</v>
      </c>
      <c r="B1379" s="141">
        <v>15</v>
      </c>
      <c r="C1379" s="146">
        <v>715</v>
      </c>
      <c r="D1379" s="141" t="s">
        <v>6</v>
      </c>
      <c r="E1379" s="141">
        <v>2020</v>
      </c>
      <c r="F1379" s="151"/>
      <c r="G1379" s="157">
        <f t="shared" si="61"/>
        <v>4313</v>
      </c>
      <c r="H1379" s="143"/>
      <c r="I1379" s="213">
        <v>4313</v>
      </c>
      <c r="J1379" s="200">
        <v>34</v>
      </c>
      <c r="K1379" s="200"/>
      <c r="L1379" s="215">
        <v>2965</v>
      </c>
      <c r="M1379" s="149">
        <v>20</v>
      </c>
      <c r="N1379" s="149"/>
      <c r="O1379" s="171">
        <f t="shared" si="62"/>
        <v>2965</v>
      </c>
      <c r="P1379" s="153"/>
      <c r="Q1379" s="153"/>
      <c r="R1379" s="153"/>
      <c r="S1379" s="143"/>
      <c r="T1379" s="143"/>
      <c r="U1379" s="143"/>
    </row>
    <row r="1380" spans="1:21" ht="12.75" customHeight="1" x14ac:dyDescent="0.3">
      <c r="A1380" s="141">
        <v>7</v>
      </c>
      <c r="B1380" s="141">
        <v>16</v>
      </c>
      <c r="C1380" s="146">
        <v>716</v>
      </c>
      <c r="D1380" s="141" t="s">
        <v>6</v>
      </c>
      <c r="E1380" s="141">
        <v>2020</v>
      </c>
      <c r="F1380" s="151"/>
      <c r="G1380" s="157">
        <f t="shared" si="61"/>
        <v>4385</v>
      </c>
      <c r="H1380" s="143"/>
      <c r="I1380" s="213">
        <v>4385</v>
      </c>
      <c r="J1380" s="200"/>
      <c r="K1380" s="200"/>
      <c r="L1380" s="215">
        <v>2869</v>
      </c>
      <c r="M1380" s="149"/>
      <c r="N1380" s="149"/>
      <c r="O1380" s="171">
        <f t="shared" si="62"/>
        <v>2869</v>
      </c>
      <c r="P1380" s="153"/>
      <c r="Q1380" s="153"/>
      <c r="R1380" s="153"/>
      <c r="S1380" s="143"/>
      <c r="T1380" s="143"/>
      <c r="U1380" s="143"/>
    </row>
    <row r="1381" spans="1:21" ht="12.75" customHeight="1" x14ac:dyDescent="0.3">
      <c r="A1381" s="141">
        <v>7</v>
      </c>
      <c r="B1381" s="141">
        <v>17</v>
      </c>
      <c r="C1381" s="146">
        <v>717</v>
      </c>
      <c r="D1381" s="141" t="s">
        <v>6</v>
      </c>
      <c r="E1381" s="141">
        <v>2020</v>
      </c>
      <c r="F1381" s="151"/>
      <c r="G1381" s="157">
        <f t="shared" si="61"/>
        <v>1535</v>
      </c>
      <c r="H1381" s="143"/>
      <c r="I1381" s="213">
        <v>1535</v>
      </c>
      <c r="J1381" s="200">
        <v>45</v>
      </c>
      <c r="K1381" s="200"/>
      <c r="L1381" s="214">
        <v>956</v>
      </c>
      <c r="M1381" s="149">
        <v>27</v>
      </c>
      <c r="N1381" s="149"/>
      <c r="O1381" s="171">
        <f t="shared" si="62"/>
        <v>956</v>
      </c>
      <c r="P1381" s="153"/>
      <c r="Q1381" s="153"/>
      <c r="R1381" s="153"/>
      <c r="S1381" s="143"/>
      <c r="T1381" s="143"/>
      <c r="U1381" s="143"/>
    </row>
    <row r="1382" spans="1:21" ht="12.75" customHeight="1" x14ac:dyDescent="0.3">
      <c r="A1382" s="141">
        <v>7</v>
      </c>
      <c r="B1382" s="141">
        <v>18</v>
      </c>
      <c r="C1382" s="146">
        <v>718</v>
      </c>
      <c r="D1382" s="141" t="s">
        <v>6</v>
      </c>
      <c r="E1382" s="141">
        <v>2020</v>
      </c>
      <c r="F1382" s="151"/>
      <c r="G1382" s="157">
        <f t="shared" si="61"/>
        <v>1376</v>
      </c>
      <c r="H1382" s="143"/>
      <c r="I1382" s="213">
        <v>1376</v>
      </c>
      <c r="J1382" s="200"/>
      <c r="K1382" s="200"/>
      <c r="L1382" s="214">
        <v>706</v>
      </c>
      <c r="M1382" s="149"/>
      <c r="N1382" s="149"/>
      <c r="O1382" s="171">
        <f t="shared" si="62"/>
        <v>706</v>
      </c>
      <c r="P1382" s="153"/>
      <c r="Q1382" s="153"/>
      <c r="R1382" s="153"/>
      <c r="S1382" s="143"/>
      <c r="T1382" s="143"/>
      <c r="U1382" s="143"/>
    </row>
    <row r="1383" spans="1:21" ht="12.75" customHeight="1" x14ac:dyDescent="0.3">
      <c r="A1383" s="141">
        <v>7</v>
      </c>
      <c r="B1383" s="141">
        <v>19</v>
      </c>
      <c r="C1383" s="146">
        <v>719</v>
      </c>
      <c r="D1383" s="141" t="s">
        <v>6</v>
      </c>
      <c r="E1383" s="141">
        <v>2020</v>
      </c>
      <c r="F1383" s="151"/>
      <c r="G1383" s="157">
        <f t="shared" si="61"/>
        <v>1604</v>
      </c>
      <c r="H1383" s="143"/>
      <c r="I1383" s="213">
        <v>1604</v>
      </c>
      <c r="J1383" s="200"/>
      <c r="K1383" s="200"/>
      <c r="L1383" s="214">
        <v>670</v>
      </c>
      <c r="M1383" s="149"/>
      <c r="N1383" s="149"/>
      <c r="O1383" s="171">
        <f t="shared" si="62"/>
        <v>670</v>
      </c>
      <c r="P1383" s="153"/>
      <c r="Q1383" s="153"/>
      <c r="R1383" s="153"/>
      <c r="S1383" s="143"/>
      <c r="T1383" s="143"/>
      <c r="U1383" s="143"/>
    </row>
    <row r="1384" spans="1:21" ht="12.75" customHeight="1" x14ac:dyDescent="0.3">
      <c r="A1384" s="141">
        <v>7</v>
      </c>
      <c r="B1384" s="141">
        <v>20</v>
      </c>
      <c r="C1384" s="146">
        <v>720</v>
      </c>
      <c r="D1384" s="141" t="s">
        <v>6</v>
      </c>
      <c r="E1384" s="141">
        <v>2020</v>
      </c>
      <c r="F1384" s="151"/>
      <c r="G1384" s="157">
        <f t="shared" si="61"/>
        <v>1065</v>
      </c>
      <c r="H1384" s="143"/>
      <c r="I1384" s="213">
        <v>1065</v>
      </c>
      <c r="J1384" s="200">
        <v>39</v>
      </c>
      <c r="K1384" s="200"/>
      <c r="L1384" s="214">
        <v>355</v>
      </c>
      <c r="M1384" s="149">
        <v>11</v>
      </c>
      <c r="N1384" s="149"/>
      <c r="O1384" s="171">
        <f t="shared" si="62"/>
        <v>355</v>
      </c>
      <c r="P1384" s="153"/>
      <c r="Q1384" s="153"/>
      <c r="R1384" s="153"/>
      <c r="S1384" s="143"/>
      <c r="T1384" s="143"/>
      <c r="U1384" s="143"/>
    </row>
    <row r="1385" spans="1:21" ht="12.75" customHeight="1" x14ac:dyDescent="0.3">
      <c r="A1385" s="141">
        <v>7</v>
      </c>
      <c r="B1385" s="141">
        <v>21</v>
      </c>
      <c r="C1385" s="146">
        <v>721</v>
      </c>
      <c r="D1385" s="141" t="s">
        <v>6</v>
      </c>
      <c r="E1385" s="141">
        <v>2020</v>
      </c>
      <c r="F1385" s="151"/>
      <c r="G1385" s="157">
        <f t="shared" si="61"/>
        <v>814</v>
      </c>
      <c r="H1385" s="143"/>
      <c r="I1385" s="212">
        <v>814</v>
      </c>
      <c r="J1385" s="200"/>
      <c r="K1385" s="200"/>
      <c r="L1385" s="214">
        <v>271</v>
      </c>
      <c r="M1385" s="149"/>
      <c r="N1385" s="149"/>
      <c r="O1385" s="171">
        <f t="shared" si="62"/>
        <v>271</v>
      </c>
      <c r="P1385" s="153"/>
      <c r="Q1385" s="153"/>
      <c r="R1385" s="153"/>
      <c r="S1385" s="143"/>
      <c r="T1385" s="143"/>
      <c r="U1385" s="143"/>
    </row>
    <row r="1386" spans="1:21" ht="12.75" customHeight="1" x14ac:dyDescent="0.3">
      <c r="A1386" s="141">
        <v>7</v>
      </c>
      <c r="B1386" s="141">
        <v>22</v>
      </c>
      <c r="C1386" s="146">
        <v>722</v>
      </c>
      <c r="D1386" s="141" t="s">
        <v>6</v>
      </c>
      <c r="E1386" s="141">
        <v>2020</v>
      </c>
      <c r="F1386" s="151"/>
      <c r="G1386" s="157">
        <f t="shared" si="61"/>
        <v>524</v>
      </c>
      <c r="H1386" s="143"/>
      <c r="I1386" s="212">
        <v>524</v>
      </c>
      <c r="J1386" s="200">
        <v>14</v>
      </c>
      <c r="K1386" s="200"/>
      <c r="L1386" s="214">
        <v>175</v>
      </c>
      <c r="M1386" s="149">
        <v>6</v>
      </c>
      <c r="N1386" s="149"/>
      <c r="O1386" s="171">
        <f t="shared" si="62"/>
        <v>175</v>
      </c>
      <c r="P1386" s="153"/>
      <c r="Q1386" s="153"/>
      <c r="R1386" s="153"/>
      <c r="S1386" s="143"/>
      <c r="T1386" s="143"/>
      <c r="U1386" s="143"/>
    </row>
    <row r="1387" spans="1:21" ht="12.75" customHeight="1" x14ac:dyDescent="0.3">
      <c r="A1387" s="141">
        <v>7</v>
      </c>
      <c r="B1387" s="141">
        <v>23</v>
      </c>
      <c r="C1387" s="146">
        <v>723</v>
      </c>
      <c r="D1387" s="141" t="s">
        <v>6</v>
      </c>
      <c r="E1387" s="141">
        <v>2020</v>
      </c>
      <c r="F1387" s="151"/>
      <c r="G1387" s="157">
        <f t="shared" si="61"/>
        <v>728</v>
      </c>
      <c r="H1387" s="143"/>
      <c r="I1387" s="212">
        <v>728</v>
      </c>
      <c r="J1387" s="200"/>
      <c r="K1387" s="200"/>
      <c r="L1387" s="214">
        <v>236</v>
      </c>
      <c r="M1387" s="149"/>
      <c r="N1387" s="149"/>
      <c r="O1387" s="171">
        <f t="shared" si="62"/>
        <v>236</v>
      </c>
      <c r="P1387" s="153"/>
      <c r="Q1387" s="153"/>
      <c r="R1387" s="153"/>
      <c r="S1387" s="143"/>
      <c r="T1387" s="143"/>
      <c r="U1387" s="143"/>
    </row>
    <row r="1388" spans="1:21" ht="12.75" customHeight="1" x14ac:dyDescent="0.3">
      <c r="A1388" s="141">
        <v>7</v>
      </c>
      <c r="B1388" s="141">
        <v>24</v>
      </c>
      <c r="C1388" s="146">
        <v>724</v>
      </c>
      <c r="D1388" s="141" t="s">
        <v>6</v>
      </c>
      <c r="E1388" s="141">
        <v>2020</v>
      </c>
      <c r="F1388" s="151"/>
      <c r="G1388" s="157">
        <f t="shared" si="61"/>
        <v>413</v>
      </c>
      <c r="H1388" s="143"/>
      <c r="I1388" s="212">
        <v>413</v>
      </c>
      <c r="J1388" s="200">
        <v>5</v>
      </c>
      <c r="K1388" s="200"/>
      <c r="L1388" s="214">
        <v>130</v>
      </c>
      <c r="M1388" s="149">
        <v>4</v>
      </c>
      <c r="N1388" s="149"/>
      <c r="O1388" s="171">
        <f t="shared" si="62"/>
        <v>130</v>
      </c>
      <c r="P1388" s="153"/>
      <c r="Q1388" s="153"/>
      <c r="R1388" s="153"/>
      <c r="S1388" s="143"/>
      <c r="T1388" s="143"/>
      <c r="U1388" s="143"/>
    </row>
    <row r="1389" spans="1:21" ht="12.75" customHeight="1" x14ac:dyDescent="0.3">
      <c r="A1389" s="141">
        <v>7</v>
      </c>
      <c r="B1389" s="141">
        <v>25</v>
      </c>
      <c r="C1389" s="146">
        <v>725</v>
      </c>
      <c r="D1389" s="141" t="s">
        <v>6</v>
      </c>
      <c r="E1389" s="141">
        <v>2020</v>
      </c>
      <c r="F1389" s="151"/>
      <c r="G1389" s="157">
        <f t="shared" si="61"/>
        <v>582</v>
      </c>
      <c r="H1389" s="143"/>
      <c r="I1389" s="212">
        <v>582</v>
      </c>
      <c r="J1389" s="200"/>
      <c r="K1389" s="200"/>
      <c r="L1389" s="214">
        <v>178</v>
      </c>
      <c r="M1389" s="149"/>
      <c r="N1389" s="149"/>
      <c r="O1389" s="171">
        <f t="shared" si="62"/>
        <v>178</v>
      </c>
      <c r="P1389" s="153"/>
      <c r="Q1389" s="153"/>
      <c r="R1389" s="153"/>
      <c r="S1389" s="143"/>
      <c r="T1389" s="143"/>
      <c r="U1389" s="143"/>
    </row>
    <row r="1390" spans="1:21" ht="12.75" customHeight="1" x14ac:dyDescent="0.3">
      <c r="A1390" s="141">
        <v>7</v>
      </c>
      <c r="B1390" s="141">
        <v>26</v>
      </c>
      <c r="C1390" s="146">
        <v>726</v>
      </c>
      <c r="D1390" s="141" t="s">
        <v>6</v>
      </c>
      <c r="E1390" s="141">
        <v>2020</v>
      </c>
      <c r="F1390" s="151"/>
      <c r="G1390" s="157">
        <f t="shared" si="61"/>
        <v>412</v>
      </c>
      <c r="H1390" s="143"/>
      <c r="I1390" s="212">
        <v>412</v>
      </c>
      <c r="J1390" s="200"/>
      <c r="K1390" s="200"/>
      <c r="L1390" s="214">
        <v>123</v>
      </c>
      <c r="M1390" s="149"/>
      <c r="N1390" s="149"/>
      <c r="O1390" s="171">
        <f t="shared" si="62"/>
        <v>123</v>
      </c>
      <c r="P1390" s="153"/>
      <c r="Q1390" s="153"/>
      <c r="R1390" s="153"/>
      <c r="S1390" s="143"/>
      <c r="T1390" s="143"/>
      <c r="U1390" s="143"/>
    </row>
    <row r="1391" spans="1:21" ht="12.75" customHeight="1" x14ac:dyDescent="0.3">
      <c r="A1391" s="141">
        <v>7</v>
      </c>
      <c r="B1391" s="141">
        <v>27</v>
      </c>
      <c r="C1391" s="146">
        <v>727</v>
      </c>
      <c r="D1391" s="141" t="s">
        <v>6</v>
      </c>
      <c r="E1391" s="141">
        <v>2020</v>
      </c>
      <c r="F1391" s="151"/>
      <c r="G1391" s="157">
        <f t="shared" si="61"/>
        <v>789</v>
      </c>
      <c r="H1391" s="143"/>
      <c r="I1391" s="212">
        <v>789</v>
      </c>
      <c r="J1391" s="200">
        <v>41</v>
      </c>
      <c r="K1391" s="200"/>
      <c r="L1391" s="214">
        <v>235</v>
      </c>
      <c r="M1391" s="149">
        <v>9</v>
      </c>
      <c r="N1391" s="149"/>
      <c r="O1391" s="171">
        <f t="shared" si="62"/>
        <v>235</v>
      </c>
      <c r="P1391" s="153"/>
      <c r="Q1391" s="153"/>
      <c r="R1391" s="153"/>
      <c r="S1391" s="143"/>
      <c r="T1391" s="143"/>
      <c r="U1391" s="143"/>
    </row>
    <row r="1392" spans="1:21" ht="12.75" customHeight="1" x14ac:dyDescent="0.3">
      <c r="A1392" s="141">
        <v>7</v>
      </c>
      <c r="B1392" s="141">
        <v>28</v>
      </c>
      <c r="C1392" s="146">
        <v>728</v>
      </c>
      <c r="D1392" s="141" t="s">
        <v>6</v>
      </c>
      <c r="E1392" s="141">
        <v>2020</v>
      </c>
      <c r="F1392" s="151"/>
      <c r="G1392" s="157">
        <f t="shared" si="61"/>
        <v>234</v>
      </c>
      <c r="H1392" s="143"/>
      <c r="I1392" s="212">
        <v>234</v>
      </c>
      <c r="J1392" s="200"/>
      <c r="K1392" s="200"/>
      <c r="L1392" s="214">
        <v>70</v>
      </c>
      <c r="M1392" s="149"/>
      <c r="N1392" s="149"/>
      <c r="O1392" s="171">
        <f t="shared" si="62"/>
        <v>70</v>
      </c>
      <c r="P1392" s="153"/>
      <c r="Q1392" s="153"/>
      <c r="R1392" s="153"/>
      <c r="S1392" s="143"/>
      <c r="T1392" s="143"/>
      <c r="U1392" s="143"/>
    </row>
    <row r="1393" spans="1:21" ht="12.75" customHeight="1" x14ac:dyDescent="0.3">
      <c r="A1393" s="141">
        <v>7</v>
      </c>
      <c r="B1393" s="141">
        <v>29</v>
      </c>
      <c r="C1393" s="146">
        <v>729</v>
      </c>
      <c r="D1393" s="141" t="s">
        <v>6</v>
      </c>
      <c r="E1393" s="141">
        <v>2020</v>
      </c>
      <c r="F1393" s="151"/>
      <c r="G1393" s="157">
        <f t="shared" si="61"/>
        <v>141</v>
      </c>
      <c r="H1393" s="143"/>
      <c r="I1393" s="212">
        <v>141</v>
      </c>
      <c r="J1393" s="200">
        <v>19</v>
      </c>
      <c r="K1393" s="200"/>
      <c r="L1393" s="214">
        <v>42</v>
      </c>
      <c r="M1393" s="149">
        <v>6</v>
      </c>
      <c r="N1393" s="149"/>
      <c r="O1393" s="171">
        <f t="shared" si="62"/>
        <v>42</v>
      </c>
      <c r="P1393" s="153"/>
      <c r="Q1393" s="153"/>
      <c r="R1393" s="153"/>
      <c r="S1393" s="143"/>
      <c r="T1393" s="143"/>
      <c r="U1393" s="143"/>
    </row>
    <row r="1394" spans="1:21" ht="12.75" customHeight="1" x14ac:dyDescent="0.3">
      <c r="A1394" s="141">
        <v>7</v>
      </c>
      <c r="B1394" s="141">
        <v>30</v>
      </c>
      <c r="C1394" s="146">
        <v>730</v>
      </c>
      <c r="D1394" s="141" t="s">
        <v>6</v>
      </c>
      <c r="E1394" s="141">
        <v>2020</v>
      </c>
      <c r="F1394" s="151"/>
      <c r="G1394" s="157">
        <f t="shared" si="61"/>
        <v>470</v>
      </c>
      <c r="H1394" s="143"/>
      <c r="I1394" s="212">
        <v>470</v>
      </c>
      <c r="J1394" s="200"/>
      <c r="K1394" s="200"/>
      <c r="L1394" s="214">
        <v>140</v>
      </c>
      <c r="M1394" s="149"/>
      <c r="N1394" s="149"/>
      <c r="O1394" s="171">
        <f t="shared" si="62"/>
        <v>140</v>
      </c>
      <c r="P1394" s="153"/>
      <c r="Q1394" s="153"/>
      <c r="R1394" s="153"/>
      <c r="S1394" s="143"/>
      <c r="T1394" s="143"/>
      <c r="U1394" s="143"/>
    </row>
    <row r="1395" spans="1:21" ht="12.75" customHeight="1" x14ac:dyDescent="0.3">
      <c r="A1395" s="141">
        <v>7</v>
      </c>
      <c r="B1395" s="141">
        <v>31</v>
      </c>
      <c r="C1395" s="146">
        <v>731</v>
      </c>
      <c r="D1395" s="141" t="s">
        <v>6</v>
      </c>
      <c r="E1395" s="141">
        <v>2020</v>
      </c>
      <c r="F1395" s="151"/>
      <c r="G1395" s="157">
        <f t="shared" ref="G1395:G1458" si="63">I1395+K1395</f>
        <v>306</v>
      </c>
      <c r="H1395" s="143"/>
      <c r="I1395" s="212">
        <v>306</v>
      </c>
      <c r="J1395" s="200">
        <v>12</v>
      </c>
      <c r="K1395" s="200"/>
      <c r="L1395" s="214">
        <v>91</v>
      </c>
      <c r="M1395" s="149">
        <v>4</v>
      </c>
      <c r="N1395" s="149"/>
      <c r="O1395" s="171">
        <f t="shared" ref="O1395:O1458" si="64">L1395+N1395</f>
        <v>91</v>
      </c>
      <c r="P1395" s="153"/>
      <c r="Q1395" s="153"/>
      <c r="R1395" s="153"/>
      <c r="S1395" s="143"/>
      <c r="T1395" s="143"/>
      <c r="U1395" s="143"/>
    </row>
    <row r="1396" spans="1:21" ht="12.75" customHeight="1" x14ac:dyDescent="0.3">
      <c r="A1396" s="141">
        <v>8</v>
      </c>
      <c r="B1396" s="141">
        <v>1</v>
      </c>
      <c r="C1396" s="146">
        <v>801</v>
      </c>
      <c r="D1396" s="141" t="s">
        <v>6</v>
      </c>
      <c r="E1396" s="141">
        <v>2020</v>
      </c>
      <c r="F1396" s="151"/>
      <c r="G1396" s="157">
        <f t="shared" si="63"/>
        <v>131</v>
      </c>
      <c r="H1396" s="143"/>
      <c r="I1396" s="212">
        <v>131</v>
      </c>
      <c r="J1396" s="200"/>
      <c r="K1396" s="200"/>
      <c r="L1396" s="214">
        <v>39</v>
      </c>
      <c r="M1396" s="149"/>
      <c r="N1396" s="149"/>
      <c r="O1396" s="171">
        <f t="shared" si="64"/>
        <v>39</v>
      </c>
      <c r="P1396" s="153"/>
      <c r="Q1396" s="153"/>
      <c r="R1396" s="153"/>
      <c r="S1396" s="143"/>
      <c r="T1396" s="143"/>
      <c r="U1396" s="143"/>
    </row>
    <row r="1397" spans="1:21" ht="12.75" customHeight="1" x14ac:dyDescent="0.3">
      <c r="A1397" s="141">
        <v>8</v>
      </c>
      <c r="B1397" s="141">
        <v>2</v>
      </c>
      <c r="C1397" s="146">
        <v>802</v>
      </c>
      <c r="D1397" s="141" t="s">
        <v>6</v>
      </c>
      <c r="E1397" s="141">
        <v>2020</v>
      </c>
      <c r="F1397" s="151"/>
      <c r="G1397" s="157">
        <f t="shared" si="63"/>
        <v>304</v>
      </c>
      <c r="H1397" s="143"/>
      <c r="I1397" s="212">
        <v>304</v>
      </c>
      <c r="J1397" s="200"/>
      <c r="K1397" s="200"/>
      <c r="L1397" s="214">
        <v>91</v>
      </c>
      <c r="M1397" s="149"/>
      <c r="N1397" s="149"/>
      <c r="O1397" s="152">
        <f t="shared" si="64"/>
        <v>91</v>
      </c>
      <c r="P1397" s="153"/>
      <c r="Q1397" s="153"/>
      <c r="R1397" s="153"/>
      <c r="S1397" s="143"/>
      <c r="T1397" s="143"/>
      <c r="U1397" s="143"/>
    </row>
    <row r="1398" spans="1:21" ht="12.75" customHeight="1" x14ac:dyDescent="0.3">
      <c r="A1398" s="141">
        <v>8</v>
      </c>
      <c r="B1398" s="141">
        <v>3</v>
      </c>
      <c r="C1398" s="146">
        <v>803</v>
      </c>
      <c r="D1398" s="141" t="s">
        <v>6</v>
      </c>
      <c r="E1398" s="141">
        <v>2020</v>
      </c>
      <c r="F1398" s="151"/>
      <c r="G1398" s="157">
        <f t="shared" si="63"/>
        <v>158</v>
      </c>
      <c r="H1398" s="143"/>
      <c r="I1398" s="212">
        <v>158</v>
      </c>
      <c r="J1398" s="200"/>
      <c r="K1398" s="200"/>
      <c r="L1398" s="214">
        <v>47</v>
      </c>
      <c r="M1398" s="149"/>
      <c r="N1398" s="149"/>
      <c r="O1398" s="152">
        <f t="shared" si="64"/>
        <v>47</v>
      </c>
      <c r="P1398" s="153"/>
      <c r="Q1398" s="153"/>
      <c r="R1398" s="153"/>
      <c r="S1398" s="143"/>
      <c r="T1398" s="143"/>
      <c r="U1398" s="143"/>
    </row>
    <row r="1399" spans="1:21" ht="12.75" customHeight="1" x14ac:dyDescent="0.3">
      <c r="A1399" s="141">
        <v>8</v>
      </c>
      <c r="B1399" s="141">
        <v>4</v>
      </c>
      <c r="C1399" s="146">
        <v>804</v>
      </c>
      <c r="D1399" s="141" t="s">
        <v>6</v>
      </c>
      <c r="E1399" s="141">
        <v>2020</v>
      </c>
      <c r="F1399" s="151"/>
      <c r="G1399" s="157">
        <f t="shared" si="63"/>
        <v>143</v>
      </c>
      <c r="H1399" s="143"/>
      <c r="I1399" s="212">
        <v>143</v>
      </c>
      <c r="J1399" s="200"/>
      <c r="K1399" s="200"/>
      <c r="L1399" s="214">
        <v>43</v>
      </c>
      <c r="M1399" s="149"/>
      <c r="N1399" s="149"/>
      <c r="O1399" s="152">
        <f t="shared" si="64"/>
        <v>43</v>
      </c>
      <c r="P1399" s="153"/>
      <c r="Q1399" s="153"/>
      <c r="R1399" s="153"/>
      <c r="S1399" s="143"/>
      <c r="T1399" s="143"/>
      <c r="U1399" s="143"/>
    </row>
    <row r="1400" spans="1:21" ht="12.75" customHeight="1" x14ac:dyDescent="0.3">
      <c r="A1400" s="141">
        <v>8</v>
      </c>
      <c r="B1400" s="141">
        <v>5</v>
      </c>
      <c r="C1400" s="146">
        <v>805</v>
      </c>
      <c r="D1400" s="141" t="s">
        <v>6</v>
      </c>
      <c r="E1400" s="141">
        <v>2020</v>
      </c>
      <c r="F1400" s="151"/>
      <c r="G1400" s="157">
        <f t="shared" si="63"/>
        <v>192</v>
      </c>
      <c r="H1400" s="143"/>
      <c r="I1400" s="212">
        <v>192</v>
      </c>
      <c r="J1400" s="200"/>
      <c r="K1400" s="200"/>
      <c r="L1400" s="214">
        <v>57</v>
      </c>
      <c r="M1400" s="149"/>
      <c r="N1400" s="149"/>
      <c r="O1400" s="152">
        <f t="shared" si="64"/>
        <v>57</v>
      </c>
      <c r="P1400" s="153"/>
      <c r="Q1400" s="153"/>
      <c r="R1400" s="153"/>
      <c r="S1400" s="143"/>
      <c r="T1400" s="143"/>
      <c r="U1400" s="143"/>
    </row>
    <row r="1401" spans="1:21" ht="12.75" customHeight="1" x14ac:dyDescent="0.3">
      <c r="A1401" s="141">
        <v>8</v>
      </c>
      <c r="B1401" s="141">
        <v>6</v>
      </c>
      <c r="C1401" s="146">
        <v>806</v>
      </c>
      <c r="D1401" s="141" t="s">
        <v>6</v>
      </c>
      <c r="E1401" s="141">
        <v>2020</v>
      </c>
      <c r="F1401" s="151"/>
      <c r="G1401" s="157">
        <f t="shared" si="63"/>
        <v>189</v>
      </c>
      <c r="H1401" s="143"/>
      <c r="I1401" s="212">
        <v>189</v>
      </c>
      <c r="J1401" s="200">
        <v>13</v>
      </c>
      <c r="K1401" s="200"/>
      <c r="L1401" s="214">
        <v>56</v>
      </c>
      <c r="M1401" s="149">
        <v>4</v>
      </c>
      <c r="N1401" s="149"/>
      <c r="O1401" s="152">
        <f t="shared" si="64"/>
        <v>56</v>
      </c>
      <c r="P1401" s="153"/>
      <c r="Q1401" s="153"/>
      <c r="R1401" s="153"/>
      <c r="S1401" s="143"/>
      <c r="T1401" s="143"/>
      <c r="U1401" s="143"/>
    </row>
    <row r="1402" spans="1:21" ht="12.75" customHeight="1" x14ac:dyDescent="0.3">
      <c r="A1402" s="141">
        <v>8</v>
      </c>
      <c r="B1402" s="141">
        <v>7</v>
      </c>
      <c r="C1402" s="146">
        <v>807</v>
      </c>
      <c r="D1402" s="141" t="s">
        <v>6</v>
      </c>
      <c r="E1402" s="141">
        <v>2020</v>
      </c>
      <c r="F1402" s="151"/>
      <c r="G1402" s="157">
        <f t="shared" si="63"/>
        <v>85</v>
      </c>
      <c r="H1402" s="143"/>
      <c r="I1402" s="212">
        <v>85</v>
      </c>
      <c r="J1402" s="200"/>
      <c r="K1402" s="200"/>
      <c r="L1402" s="214">
        <v>25</v>
      </c>
      <c r="M1402" s="149"/>
      <c r="N1402" s="149"/>
      <c r="O1402" s="152">
        <f t="shared" si="64"/>
        <v>25</v>
      </c>
      <c r="P1402" s="153"/>
      <c r="Q1402" s="153"/>
      <c r="R1402" s="153"/>
      <c r="S1402" s="143"/>
      <c r="T1402" s="143"/>
      <c r="U1402" s="143"/>
    </row>
    <row r="1403" spans="1:21" ht="12.75" customHeight="1" x14ac:dyDescent="0.3">
      <c r="A1403" s="141">
        <v>8</v>
      </c>
      <c r="B1403" s="141">
        <v>8</v>
      </c>
      <c r="C1403" s="146">
        <v>808</v>
      </c>
      <c r="D1403" s="141" t="s">
        <v>6</v>
      </c>
      <c r="E1403" s="141">
        <v>2020</v>
      </c>
      <c r="F1403" s="151"/>
      <c r="G1403" s="157">
        <f t="shared" si="63"/>
        <v>39</v>
      </c>
      <c r="H1403" s="143"/>
      <c r="I1403" s="212">
        <v>39</v>
      </c>
      <c r="J1403" s="200"/>
      <c r="K1403" s="200"/>
      <c r="L1403" s="214">
        <v>11</v>
      </c>
      <c r="M1403" s="149"/>
      <c r="N1403" s="149"/>
      <c r="O1403" s="152">
        <f t="shared" si="64"/>
        <v>11</v>
      </c>
      <c r="P1403" s="153"/>
      <c r="Q1403" s="153"/>
      <c r="R1403" s="153"/>
      <c r="S1403" s="143"/>
      <c r="T1403" s="143"/>
      <c r="U1403" s="143"/>
    </row>
    <row r="1404" spans="1:21" ht="12.75" customHeight="1" x14ac:dyDescent="0.3">
      <c r="A1404" s="141">
        <v>8</v>
      </c>
      <c r="B1404" s="141">
        <v>9</v>
      </c>
      <c r="C1404" s="146">
        <v>809</v>
      </c>
      <c r="D1404" s="141" t="s">
        <v>6</v>
      </c>
      <c r="E1404" s="141">
        <v>2020</v>
      </c>
      <c r="F1404" s="151"/>
      <c r="G1404" s="157">
        <f t="shared" si="63"/>
        <v>47</v>
      </c>
      <c r="H1404" s="143"/>
      <c r="I1404" s="212">
        <v>47</v>
      </c>
      <c r="J1404" s="200"/>
      <c r="K1404" s="200"/>
      <c r="L1404" s="214">
        <v>14</v>
      </c>
      <c r="M1404" s="149"/>
      <c r="N1404" s="149"/>
      <c r="O1404" s="152">
        <f t="shared" si="64"/>
        <v>14</v>
      </c>
      <c r="P1404" s="153"/>
      <c r="Q1404" s="153"/>
      <c r="R1404" s="153"/>
      <c r="S1404" s="143"/>
      <c r="T1404" s="143"/>
      <c r="U1404" s="143"/>
    </row>
    <row r="1405" spans="1:21" ht="12.75" customHeight="1" x14ac:dyDescent="0.3">
      <c r="A1405" s="141">
        <v>8</v>
      </c>
      <c r="B1405" s="141">
        <v>10</v>
      </c>
      <c r="C1405" s="146">
        <v>810</v>
      </c>
      <c r="D1405" s="141" t="s">
        <v>6</v>
      </c>
      <c r="E1405" s="141">
        <v>2020</v>
      </c>
      <c r="F1405" s="151"/>
      <c r="G1405" s="157">
        <f t="shared" si="63"/>
        <v>40</v>
      </c>
      <c r="H1405" s="143"/>
      <c r="I1405" s="212">
        <v>40</v>
      </c>
      <c r="J1405" s="200"/>
      <c r="K1405" s="200"/>
      <c r="L1405" s="214">
        <v>12</v>
      </c>
      <c r="M1405" s="149"/>
      <c r="N1405" s="149"/>
      <c r="O1405" s="152">
        <f t="shared" si="64"/>
        <v>12</v>
      </c>
      <c r="P1405" s="153"/>
      <c r="Q1405" s="153"/>
      <c r="R1405" s="153"/>
      <c r="S1405" s="143"/>
      <c r="T1405" s="143"/>
      <c r="U1405" s="143"/>
    </row>
    <row r="1406" spans="1:21" ht="12.75" customHeight="1" x14ac:dyDescent="0.3">
      <c r="A1406" s="141">
        <v>8</v>
      </c>
      <c r="B1406" s="141">
        <v>11</v>
      </c>
      <c r="C1406" s="146">
        <v>811</v>
      </c>
      <c r="D1406" s="141" t="s">
        <v>6</v>
      </c>
      <c r="E1406" s="141">
        <v>2020</v>
      </c>
      <c r="F1406" s="151"/>
      <c r="G1406" s="157">
        <f t="shared" si="63"/>
        <v>64</v>
      </c>
      <c r="H1406" s="143"/>
      <c r="I1406" s="212">
        <v>64</v>
      </c>
      <c r="J1406" s="200"/>
      <c r="K1406" s="200"/>
      <c r="L1406" s="214">
        <v>19</v>
      </c>
      <c r="M1406" s="149"/>
      <c r="N1406" s="149"/>
      <c r="O1406" s="152">
        <f t="shared" si="64"/>
        <v>19</v>
      </c>
      <c r="P1406" s="153"/>
      <c r="Q1406" s="153"/>
      <c r="R1406" s="153"/>
      <c r="S1406" s="143"/>
      <c r="T1406" s="143"/>
      <c r="U1406" s="143"/>
    </row>
    <row r="1407" spans="1:21" ht="12.75" customHeight="1" x14ac:dyDescent="0.3">
      <c r="A1407" s="141">
        <v>8</v>
      </c>
      <c r="B1407" s="141">
        <v>12</v>
      </c>
      <c r="C1407" s="146">
        <v>812</v>
      </c>
      <c r="D1407" s="141" t="s">
        <v>6</v>
      </c>
      <c r="E1407" s="141">
        <v>2020</v>
      </c>
      <c r="F1407" s="151"/>
      <c r="G1407" s="157">
        <f t="shared" si="63"/>
        <v>51</v>
      </c>
      <c r="H1407" s="143"/>
      <c r="I1407" s="212">
        <v>51</v>
      </c>
      <c r="J1407" s="200"/>
      <c r="K1407" s="200"/>
      <c r="L1407" s="214">
        <v>15</v>
      </c>
      <c r="M1407" s="149"/>
      <c r="N1407" s="149"/>
      <c r="O1407" s="152">
        <f t="shared" si="64"/>
        <v>15</v>
      </c>
      <c r="P1407" s="153"/>
      <c r="Q1407" s="153"/>
      <c r="R1407" s="153"/>
      <c r="S1407" s="143"/>
      <c r="T1407" s="143"/>
      <c r="U1407" s="143"/>
    </row>
    <row r="1408" spans="1:21" ht="12.75" customHeight="1" x14ac:dyDescent="0.3">
      <c r="A1408" s="141">
        <v>8</v>
      </c>
      <c r="B1408" s="141">
        <v>13</v>
      </c>
      <c r="C1408" s="146">
        <v>813</v>
      </c>
      <c r="D1408" s="141" t="s">
        <v>6</v>
      </c>
      <c r="E1408" s="141">
        <v>2020</v>
      </c>
      <c r="F1408" s="151"/>
      <c r="G1408" s="157">
        <f t="shared" si="63"/>
        <v>24</v>
      </c>
      <c r="H1408" s="143"/>
      <c r="I1408" s="212">
        <v>24</v>
      </c>
      <c r="J1408" s="200"/>
      <c r="K1408" s="200"/>
      <c r="L1408" s="214">
        <v>7</v>
      </c>
      <c r="M1408" s="149"/>
      <c r="N1408" s="149"/>
      <c r="O1408" s="152">
        <f t="shared" si="64"/>
        <v>7</v>
      </c>
      <c r="P1408" s="153"/>
      <c r="Q1408" s="153"/>
      <c r="R1408" s="153"/>
      <c r="S1408" s="143"/>
      <c r="T1408" s="143"/>
      <c r="U1408" s="143"/>
    </row>
    <row r="1409" spans="1:21" ht="12.75" customHeight="1" x14ac:dyDescent="0.3">
      <c r="A1409" s="141">
        <v>8</v>
      </c>
      <c r="B1409" s="141">
        <v>14</v>
      </c>
      <c r="C1409" s="146">
        <v>814</v>
      </c>
      <c r="D1409" s="141" t="s">
        <v>6</v>
      </c>
      <c r="E1409" s="141">
        <v>2020</v>
      </c>
      <c r="F1409" s="151"/>
      <c r="G1409" s="157">
        <f t="shared" si="63"/>
        <v>19</v>
      </c>
      <c r="H1409" s="143"/>
      <c r="I1409" s="212">
        <v>19</v>
      </c>
      <c r="J1409" s="200"/>
      <c r="K1409" s="200"/>
      <c r="L1409" s="214">
        <v>6</v>
      </c>
      <c r="M1409" s="149"/>
      <c r="N1409" s="149"/>
      <c r="O1409" s="152">
        <f t="shared" si="64"/>
        <v>6</v>
      </c>
      <c r="P1409" s="153"/>
      <c r="Q1409" s="153"/>
      <c r="R1409" s="153"/>
      <c r="S1409" s="143"/>
      <c r="T1409" s="143"/>
      <c r="U1409" s="143"/>
    </row>
    <row r="1410" spans="1:21" ht="12.75" customHeight="1" x14ac:dyDescent="0.3">
      <c r="A1410" s="141">
        <v>8</v>
      </c>
      <c r="B1410" s="141">
        <v>15</v>
      </c>
      <c r="C1410" s="146">
        <v>815</v>
      </c>
      <c r="D1410" s="141" t="s">
        <v>6</v>
      </c>
      <c r="E1410" s="141">
        <v>2020</v>
      </c>
      <c r="F1410" s="151"/>
      <c r="G1410" s="157">
        <f t="shared" si="63"/>
        <v>18</v>
      </c>
      <c r="H1410" s="143"/>
      <c r="I1410" s="212">
        <v>18</v>
      </c>
      <c r="J1410" s="200"/>
      <c r="K1410" s="200"/>
      <c r="L1410" s="214">
        <v>6</v>
      </c>
      <c r="M1410" s="149"/>
      <c r="N1410" s="149"/>
      <c r="O1410" s="152">
        <f t="shared" si="64"/>
        <v>6</v>
      </c>
      <c r="P1410" s="153"/>
      <c r="Q1410" s="153"/>
      <c r="R1410" s="153"/>
      <c r="S1410" s="143"/>
      <c r="T1410" s="143"/>
      <c r="U1410" s="143"/>
    </row>
    <row r="1411" spans="1:21" ht="12.75" customHeight="1" x14ac:dyDescent="0.3">
      <c r="A1411" s="141">
        <v>8</v>
      </c>
      <c r="B1411" s="141">
        <v>16</v>
      </c>
      <c r="C1411" s="146">
        <v>816</v>
      </c>
      <c r="D1411" s="141" t="s">
        <v>6</v>
      </c>
      <c r="E1411" s="141">
        <v>2020</v>
      </c>
      <c r="F1411" s="151"/>
      <c r="G1411" s="157">
        <f t="shared" si="63"/>
        <v>16</v>
      </c>
      <c r="H1411" s="143"/>
      <c r="I1411" s="212">
        <v>16</v>
      </c>
      <c r="J1411" s="200"/>
      <c r="K1411" s="200"/>
      <c r="L1411" s="214">
        <v>5</v>
      </c>
      <c r="M1411" s="149"/>
      <c r="N1411" s="149"/>
      <c r="O1411" s="152">
        <f t="shared" si="64"/>
        <v>5</v>
      </c>
      <c r="P1411" s="153"/>
      <c r="Q1411" s="153"/>
      <c r="R1411" s="153"/>
      <c r="S1411" s="143"/>
      <c r="T1411" s="143"/>
      <c r="U1411" s="143"/>
    </row>
    <row r="1412" spans="1:21" ht="12.75" customHeight="1" x14ac:dyDescent="0.3">
      <c r="A1412" s="141">
        <v>8</v>
      </c>
      <c r="B1412" s="141">
        <v>17</v>
      </c>
      <c r="C1412" s="146">
        <v>817</v>
      </c>
      <c r="D1412" s="141" t="s">
        <v>6</v>
      </c>
      <c r="E1412" s="141">
        <v>2020</v>
      </c>
      <c r="F1412" s="151"/>
      <c r="G1412" s="157">
        <f t="shared" si="63"/>
        <v>14</v>
      </c>
      <c r="H1412" s="143"/>
      <c r="I1412" s="212">
        <v>14</v>
      </c>
      <c r="J1412" s="200"/>
      <c r="K1412" s="200"/>
      <c r="L1412" s="214">
        <v>4</v>
      </c>
      <c r="M1412" s="149"/>
      <c r="N1412" s="149"/>
      <c r="O1412" s="152">
        <f t="shared" si="64"/>
        <v>4</v>
      </c>
      <c r="P1412" s="153"/>
      <c r="Q1412" s="153"/>
      <c r="R1412" s="153"/>
      <c r="S1412" s="143"/>
      <c r="T1412" s="143"/>
      <c r="U1412" s="143"/>
    </row>
    <row r="1413" spans="1:21" ht="12.75" customHeight="1" x14ac:dyDescent="0.3">
      <c r="A1413" s="141">
        <v>8</v>
      </c>
      <c r="B1413" s="141">
        <v>18</v>
      </c>
      <c r="C1413" s="146">
        <v>818</v>
      </c>
      <c r="D1413" s="141" t="s">
        <v>6</v>
      </c>
      <c r="E1413" s="141">
        <v>2020</v>
      </c>
      <c r="F1413" s="151"/>
      <c r="G1413" s="157">
        <f t="shared" si="63"/>
        <v>9</v>
      </c>
      <c r="H1413" s="143"/>
      <c r="I1413" s="212">
        <v>9</v>
      </c>
      <c r="J1413" s="200"/>
      <c r="K1413" s="200"/>
      <c r="L1413" s="214">
        <v>3</v>
      </c>
      <c r="M1413" s="149"/>
      <c r="N1413" s="149"/>
      <c r="O1413" s="152">
        <f t="shared" si="64"/>
        <v>3</v>
      </c>
      <c r="P1413" s="153"/>
      <c r="Q1413" s="153"/>
      <c r="R1413" s="153"/>
      <c r="S1413" s="143"/>
      <c r="T1413" s="143"/>
      <c r="U1413" s="143"/>
    </row>
    <row r="1414" spans="1:21" ht="12.75" customHeight="1" x14ac:dyDescent="0.3">
      <c r="A1414" s="141">
        <v>8</v>
      </c>
      <c r="B1414" s="141">
        <v>19</v>
      </c>
      <c r="C1414" s="146">
        <v>819</v>
      </c>
      <c r="D1414" s="141" t="s">
        <v>6</v>
      </c>
      <c r="E1414" s="141">
        <v>2020</v>
      </c>
      <c r="F1414" s="151"/>
      <c r="G1414" s="157">
        <f t="shared" si="63"/>
        <v>12</v>
      </c>
      <c r="H1414" s="143"/>
      <c r="I1414" s="212">
        <v>12</v>
      </c>
      <c r="J1414" s="149"/>
      <c r="K1414" s="149"/>
      <c r="L1414" s="214">
        <v>4</v>
      </c>
      <c r="M1414" s="149"/>
      <c r="N1414" s="149"/>
      <c r="O1414" s="152">
        <f t="shared" si="64"/>
        <v>4</v>
      </c>
      <c r="P1414" s="153"/>
      <c r="Q1414" s="153"/>
      <c r="R1414" s="153"/>
      <c r="S1414" s="143"/>
      <c r="T1414" s="143"/>
      <c r="U1414" s="143"/>
    </row>
    <row r="1415" spans="1:21" ht="12.75" customHeight="1" x14ac:dyDescent="0.3">
      <c r="A1415" s="141">
        <v>8</v>
      </c>
      <c r="B1415" s="141">
        <v>20</v>
      </c>
      <c r="C1415" s="146">
        <v>820</v>
      </c>
      <c r="D1415" s="141" t="s">
        <v>6</v>
      </c>
      <c r="E1415" s="141">
        <v>2020</v>
      </c>
      <c r="F1415" s="151"/>
      <c r="G1415" s="157">
        <f t="shared" si="63"/>
        <v>8</v>
      </c>
      <c r="H1415" s="143"/>
      <c r="I1415" s="212">
        <v>8</v>
      </c>
      <c r="J1415" s="149"/>
      <c r="K1415" s="149"/>
      <c r="L1415" s="214">
        <v>3</v>
      </c>
      <c r="M1415" s="149"/>
      <c r="N1415" s="149"/>
      <c r="O1415" s="152">
        <f t="shared" si="64"/>
        <v>3</v>
      </c>
      <c r="P1415" s="153"/>
      <c r="Q1415" s="153"/>
      <c r="R1415" s="153"/>
      <c r="S1415" s="143"/>
      <c r="T1415" s="143"/>
      <c r="U1415" s="143"/>
    </row>
    <row r="1416" spans="1:21" ht="12.75" customHeight="1" x14ac:dyDescent="0.3">
      <c r="A1416" s="141">
        <v>8</v>
      </c>
      <c r="B1416" s="141">
        <v>21</v>
      </c>
      <c r="C1416" s="146">
        <v>821</v>
      </c>
      <c r="D1416" s="141" t="s">
        <v>6</v>
      </c>
      <c r="E1416" s="141">
        <v>2020</v>
      </c>
      <c r="F1416" s="151"/>
      <c r="G1416" s="157">
        <f t="shared" si="63"/>
        <v>13</v>
      </c>
      <c r="H1416" s="143"/>
      <c r="I1416" s="212">
        <v>13</v>
      </c>
      <c r="J1416" s="149"/>
      <c r="K1416" s="149"/>
      <c r="L1416" s="214">
        <v>4</v>
      </c>
      <c r="M1416" s="149"/>
      <c r="N1416" s="149"/>
      <c r="O1416" s="152">
        <f t="shared" si="64"/>
        <v>4</v>
      </c>
      <c r="P1416" s="153"/>
      <c r="Q1416" s="153"/>
      <c r="R1416" s="153"/>
      <c r="S1416" s="143"/>
      <c r="T1416" s="143"/>
      <c r="U1416" s="143"/>
    </row>
    <row r="1417" spans="1:21" ht="12.75" customHeight="1" x14ac:dyDescent="0.3">
      <c r="A1417" s="141">
        <v>8</v>
      </c>
      <c r="B1417" s="141">
        <v>22</v>
      </c>
      <c r="C1417" s="146">
        <v>822</v>
      </c>
      <c r="D1417" s="141" t="s">
        <v>6</v>
      </c>
      <c r="E1417" s="141">
        <v>2020</v>
      </c>
      <c r="F1417" s="151"/>
      <c r="G1417" s="157">
        <f t="shared" si="63"/>
        <v>5</v>
      </c>
      <c r="H1417" s="143"/>
      <c r="I1417" s="212">
        <v>5</v>
      </c>
      <c r="J1417" s="149"/>
      <c r="K1417" s="149"/>
      <c r="L1417" s="214">
        <v>1</v>
      </c>
      <c r="M1417" s="149"/>
      <c r="N1417" s="149"/>
      <c r="O1417" s="152">
        <f t="shared" si="64"/>
        <v>1</v>
      </c>
      <c r="P1417" s="153"/>
      <c r="Q1417" s="153"/>
      <c r="R1417" s="153"/>
      <c r="S1417" s="143"/>
      <c r="T1417" s="143"/>
      <c r="U1417" s="143"/>
    </row>
    <row r="1418" spans="1:21" ht="12.75" customHeight="1" x14ac:dyDescent="0.3">
      <c r="A1418" s="141">
        <v>8</v>
      </c>
      <c r="B1418" s="141">
        <v>23</v>
      </c>
      <c r="C1418" s="146">
        <v>823</v>
      </c>
      <c r="D1418" s="141" t="s">
        <v>6</v>
      </c>
      <c r="E1418" s="141">
        <v>2020</v>
      </c>
      <c r="F1418" s="151"/>
      <c r="G1418" s="157">
        <f t="shared" si="63"/>
        <v>22</v>
      </c>
      <c r="H1418" s="143"/>
      <c r="I1418" s="212">
        <v>22</v>
      </c>
      <c r="J1418" s="149"/>
      <c r="K1418" s="149"/>
      <c r="L1418" s="214">
        <v>6</v>
      </c>
      <c r="M1418" s="149"/>
      <c r="N1418" s="149"/>
      <c r="O1418" s="152">
        <f t="shared" si="64"/>
        <v>6</v>
      </c>
      <c r="P1418" s="153"/>
      <c r="Q1418" s="153"/>
      <c r="R1418" s="153"/>
      <c r="S1418" s="143"/>
      <c r="T1418" s="143"/>
      <c r="U1418" s="143"/>
    </row>
    <row r="1419" spans="1:21" ht="12.75" customHeight="1" x14ac:dyDescent="0.3">
      <c r="A1419" s="141">
        <v>8</v>
      </c>
      <c r="B1419" s="141">
        <v>24</v>
      </c>
      <c r="C1419" s="146">
        <v>824</v>
      </c>
      <c r="D1419" s="141" t="s">
        <v>6</v>
      </c>
      <c r="E1419" s="141">
        <v>2020</v>
      </c>
      <c r="F1419" s="151"/>
      <c r="G1419" s="157">
        <f t="shared" si="63"/>
        <v>1</v>
      </c>
      <c r="H1419" s="143"/>
      <c r="I1419" s="212">
        <v>1</v>
      </c>
      <c r="J1419" s="149"/>
      <c r="K1419" s="149"/>
      <c r="L1419" s="214">
        <v>0</v>
      </c>
      <c r="M1419" s="149"/>
      <c r="N1419" s="149"/>
      <c r="O1419" s="152">
        <f t="shared" si="64"/>
        <v>0</v>
      </c>
      <c r="P1419" s="153"/>
      <c r="Q1419" s="153"/>
      <c r="R1419" s="153"/>
      <c r="S1419" s="143"/>
      <c r="T1419" s="143"/>
      <c r="U1419" s="143"/>
    </row>
    <row r="1420" spans="1:21" ht="12.75" customHeight="1" x14ac:dyDescent="0.3">
      <c r="A1420" s="141">
        <v>8</v>
      </c>
      <c r="B1420" s="141">
        <v>25</v>
      </c>
      <c r="C1420" s="146">
        <v>825</v>
      </c>
      <c r="D1420" s="141" t="s">
        <v>6</v>
      </c>
      <c r="E1420" s="141">
        <v>2020</v>
      </c>
      <c r="F1420" s="151"/>
      <c r="G1420" s="157">
        <f t="shared" si="63"/>
        <v>3</v>
      </c>
      <c r="H1420" s="143"/>
      <c r="I1420" s="212">
        <v>3</v>
      </c>
      <c r="J1420" s="149"/>
      <c r="K1420" s="149"/>
      <c r="L1420" s="214">
        <v>1</v>
      </c>
      <c r="M1420" s="149"/>
      <c r="N1420" s="149"/>
      <c r="O1420" s="152">
        <f t="shared" si="64"/>
        <v>1</v>
      </c>
      <c r="P1420" s="153"/>
      <c r="Q1420" s="153"/>
      <c r="R1420" s="153"/>
      <c r="S1420" s="143"/>
      <c r="T1420" s="143"/>
      <c r="U1420" s="143"/>
    </row>
    <row r="1421" spans="1:21" ht="12.75" customHeight="1" x14ac:dyDescent="0.3">
      <c r="A1421" s="141">
        <v>8</v>
      </c>
      <c r="B1421" s="141">
        <v>26</v>
      </c>
      <c r="C1421" s="146">
        <v>826</v>
      </c>
      <c r="D1421" s="141" t="s">
        <v>6</v>
      </c>
      <c r="E1421" s="141">
        <v>2020</v>
      </c>
      <c r="F1421" s="151"/>
      <c r="G1421" s="157">
        <f t="shared" si="63"/>
        <v>6</v>
      </c>
      <c r="H1421" s="143"/>
      <c r="I1421" s="212">
        <v>6</v>
      </c>
      <c r="J1421" s="200"/>
      <c r="K1421" s="200"/>
      <c r="L1421" s="214">
        <v>2</v>
      </c>
      <c r="M1421" s="149"/>
      <c r="N1421" s="149"/>
      <c r="O1421" s="152">
        <f t="shared" si="64"/>
        <v>2</v>
      </c>
      <c r="P1421" s="153"/>
      <c r="Q1421" s="153"/>
      <c r="R1421" s="153"/>
      <c r="S1421" s="143"/>
      <c r="T1421" s="143"/>
      <c r="U1421" s="143"/>
    </row>
    <row r="1422" spans="1:21" ht="12.75" customHeight="1" x14ac:dyDescent="0.3">
      <c r="A1422" s="141">
        <v>8</v>
      </c>
      <c r="B1422" s="141">
        <v>27</v>
      </c>
      <c r="C1422" s="146">
        <v>827</v>
      </c>
      <c r="D1422" s="141" t="s">
        <v>6</v>
      </c>
      <c r="E1422" s="141">
        <v>2020</v>
      </c>
      <c r="F1422" s="151"/>
      <c r="G1422" s="157">
        <f t="shared" si="63"/>
        <v>2</v>
      </c>
      <c r="H1422" s="143"/>
      <c r="I1422" s="212">
        <v>2</v>
      </c>
      <c r="J1422" s="200"/>
      <c r="K1422" s="200"/>
      <c r="L1422" s="214">
        <v>0</v>
      </c>
      <c r="M1422" s="149"/>
      <c r="N1422" s="149"/>
      <c r="O1422" s="152">
        <f t="shared" si="64"/>
        <v>0</v>
      </c>
      <c r="P1422" s="153"/>
      <c r="Q1422" s="153"/>
      <c r="R1422" s="153"/>
      <c r="S1422" s="143"/>
      <c r="T1422" s="143"/>
      <c r="U1422" s="143"/>
    </row>
    <row r="1423" spans="1:21" ht="12.75" customHeight="1" x14ac:dyDescent="0.3">
      <c r="A1423" s="141">
        <v>8</v>
      </c>
      <c r="B1423" s="141">
        <v>28</v>
      </c>
      <c r="C1423" s="146">
        <v>828</v>
      </c>
      <c r="D1423" s="141" t="s">
        <v>6</v>
      </c>
      <c r="E1423" s="141">
        <v>2020</v>
      </c>
      <c r="F1423" s="151"/>
      <c r="G1423" s="157">
        <f t="shared" si="63"/>
        <v>5</v>
      </c>
      <c r="H1423" s="143"/>
      <c r="I1423" s="212">
        <v>5</v>
      </c>
      <c r="J1423" s="200"/>
      <c r="K1423" s="200"/>
      <c r="L1423" s="214">
        <v>2</v>
      </c>
      <c r="M1423" s="149"/>
      <c r="N1423" s="149"/>
      <c r="O1423" s="152">
        <f t="shared" si="64"/>
        <v>2</v>
      </c>
      <c r="P1423" s="153"/>
      <c r="Q1423" s="153"/>
      <c r="R1423" s="153"/>
      <c r="S1423" s="143"/>
      <c r="T1423" s="143"/>
      <c r="U1423" s="143"/>
    </row>
    <row r="1424" spans="1:21" ht="12.75" customHeight="1" x14ac:dyDescent="0.3">
      <c r="A1424" s="141">
        <v>8</v>
      </c>
      <c r="B1424" s="141">
        <v>29</v>
      </c>
      <c r="C1424" s="146">
        <v>829</v>
      </c>
      <c r="D1424" s="141" t="s">
        <v>6</v>
      </c>
      <c r="E1424" s="141">
        <v>2020</v>
      </c>
      <c r="F1424" s="151"/>
      <c r="G1424" s="157">
        <f t="shared" si="63"/>
        <v>2</v>
      </c>
      <c r="H1424" s="143"/>
      <c r="I1424" s="212">
        <v>2</v>
      </c>
      <c r="J1424" s="200"/>
      <c r="K1424" s="200"/>
      <c r="L1424" s="214">
        <v>1</v>
      </c>
      <c r="M1424" s="149"/>
      <c r="N1424" s="149"/>
      <c r="O1424" s="152">
        <f t="shared" si="64"/>
        <v>1</v>
      </c>
      <c r="P1424" s="153"/>
      <c r="Q1424" s="153"/>
      <c r="R1424" s="153"/>
      <c r="S1424" s="143"/>
      <c r="T1424" s="143"/>
      <c r="U1424" s="143"/>
    </row>
    <row r="1425" spans="1:21" ht="12.75" customHeight="1" x14ac:dyDescent="0.3">
      <c r="A1425" s="141">
        <v>8</v>
      </c>
      <c r="B1425" s="141">
        <v>30</v>
      </c>
      <c r="C1425" s="146">
        <v>830</v>
      </c>
      <c r="D1425" s="141" t="s">
        <v>6</v>
      </c>
      <c r="E1425" s="141">
        <v>2020</v>
      </c>
      <c r="F1425" s="151"/>
      <c r="G1425" s="157">
        <f t="shared" si="63"/>
        <v>0</v>
      </c>
      <c r="H1425" s="143"/>
      <c r="I1425" s="212">
        <v>0</v>
      </c>
      <c r="J1425" s="200"/>
      <c r="K1425" s="200"/>
      <c r="L1425" s="214">
        <v>0</v>
      </c>
      <c r="M1425" s="149"/>
      <c r="N1425" s="149"/>
      <c r="O1425" s="152">
        <f t="shared" si="64"/>
        <v>0</v>
      </c>
      <c r="P1425" s="153"/>
      <c r="Q1425" s="153"/>
      <c r="R1425" s="153"/>
      <c r="S1425" s="143"/>
      <c r="T1425" s="143"/>
      <c r="U1425" s="143"/>
    </row>
    <row r="1426" spans="1:21" ht="12.75" customHeight="1" x14ac:dyDescent="0.3">
      <c r="A1426" s="141">
        <v>8</v>
      </c>
      <c r="B1426" s="141">
        <v>31</v>
      </c>
      <c r="C1426" s="146">
        <v>831</v>
      </c>
      <c r="D1426" s="141" t="s">
        <v>6</v>
      </c>
      <c r="E1426" s="141">
        <v>2020</v>
      </c>
      <c r="F1426" s="151"/>
      <c r="G1426" s="157">
        <f t="shared" si="63"/>
        <v>0</v>
      </c>
      <c r="H1426" s="143"/>
      <c r="I1426" s="212">
        <v>0</v>
      </c>
      <c r="J1426" s="200"/>
      <c r="K1426" s="200"/>
      <c r="L1426" s="214">
        <v>0</v>
      </c>
      <c r="M1426" s="149"/>
      <c r="N1426" s="149"/>
      <c r="O1426" s="152">
        <f t="shared" si="64"/>
        <v>0</v>
      </c>
      <c r="P1426" s="153"/>
      <c r="Q1426" s="153"/>
      <c r="R1426" s="153"/>
      <c r="S1426" s="143"/>
      <c r="T1426" s="143"/>
      <c r="U1426" s="143"/>
    </row>
    <row r="1427" spans="1:21" ht="12.75" customHeight="1" x14ac:dyDescent="0.3">
      <c r="A1427" s="141">
        <v>9</v>
      </c>
      <c r="B1427" s="141">
        <v>1</v>
      </c>
      <c r="C1427" s="146">
        <v>901</v>
      </c>
      <c r="D1427" s="141" t="s">
        <v>6</v>
      </c>
      <c r="E1427" s="141">
        <v>2020</v>
      </c>
      <c r="F1427" s="151"/>
      <c r="G1427" s="157">
        <f t="shared" si="63"/>
        <v>3</v>
      </c>
      <c r="H1427" s="143"/>
      <c r="I1427" s="212">
        <v>3</v>
      </c>
      <c r="J1427" s="200"/>
      <c r="K1427" s="200"/>
      <c r="L1427" s="214">
        <v>1</v>
      </c>
      <c r="M1427" s="149"/>
      <c r="N1427" s="149"/>
      <c r="O1427" s="152">
        <f t="shared" si="64"/>
        <v>1</v>
      </c>
      <c r="P1427" s="153"/>
      <c r="Q1427" s="153"/>
      <c r="R1427" s="153"/>
      <c r="S1427" s="143"/>
      <c r="T1427" s="143"/>
      <c r="U1427" s="143"/>
    </row>
    <row r="1428" spans="1:21" ht="12.75" customHeight="1" x14ac:dyDescent="0.3">
      <c r="A1428" s="141">
        <v>9</v>
      </c>
      <c r="B1428" s="141">
        <v>2</v>
      </c>
      <c r="C1428" s="146">
        <v>902</v>
      </c>
      <c r="D1428" s="141" t="s">
        <v>6</v>
      </c>
      <c r="E1428" s="141">
        <v>2020</v>
      </c>
      <c r="F1428" s="151"/>
      <c r="G1428" s="157">
        <f t="shared" si="63"/>
        <v>2</v>
      </c>
      <c r="H1428" s="143"/>
      <c r="I1428" s="212">
        <v>2</v>
      </c>
      <c r="J1428" s="200"/>
      <c r="K1428" s="200"/>
      <c r="L1428" s="214">
        <v>0</v>
      </c>
      <c r="M1428" s="149"/>
      <c r="N1428" s="149"/>
      <c r="O1428" s="152">
        <f t="shared" si="64"/>
        <v>0</v>
      </c>
      <c r="P1428" s="153"/>
      <c r="Q1428" s="153"/>
      <c r="R1428" s="153"/>
      <c r="S1428" s="143"/>
      <c r="T1428" s="143"/>
      <c r="U1428" s="143"/>
    </row>
    <row r="1429" spans="1:21" ht="12.75" customHeight="1" x14ac:dyDescent="0.3">
      <c r="A1429" s="141">
        <v>9</v>
      </c>
      <c r="B1429" s="141">
        <v>3</v>
      </c>
      <c r="C1429" s="146">
        <v>903</v>
      </c>
      <c r="D1429" s="141" t="s">
        <v>6</v>
      </c>
      <c r="E1429" s="141">
        <v>2020</v>
      </c>
      <c r="F1429" s="151"/>
      <c r="G1429" s="157">
        <f t="shared" si="63"/>
        <v>0</v>
      </c>
      <c r="H1429" s="143"/>
      <c r="I1429" s="212">
        <v>0</v>
      </c>
      <c r="J1429" s="200"/>
      <c r="K1429" s="200"/>
      <c r="L1429" s="214">
        <v>0</v>
      </c>
      <c r="M1429" s="149"/>
      <c r="N1429" s="149"/>
      <c r="O1429" s="152">
        <f t="shared" si="64"/>
        <v>0</v>
      </c>
      <c r="P1429" s="153"/>
      <c r="Q1429" s="153"/>
      <c r="R1429" s="153"/>
      <c r="S1429" s="143"/>
      <c r="T1429" s="143"/>
      <c r="U1429" s="143"/>
    </row>
    <row r="1430" spans="1:21" ht="12.75" customHeight="1" x14ac:dyDescent="0.3">
      <c r="A1430" s="141">
        <v>9</v>
      </c>
      <c r="B1430" s="141">
        <v>4</v>
      </c>
      <c r="C1430" s="146">
        <v>904</v>
      </c>
      <c r="D1430" s="141" t="s">
        <v>6</v>
      </c>
      <c r="E1430" s="141">
        <v>2020</v>
      </c>
      <c r="F1430" s="151"/>
      <c r="G1430" s="157">
        <f t="shared" si="63"/>
        <v>0</v>
      </c>
      <c r="H1430" s="143"/>
      <c r="I1430" s="212">
        <v>0</v>
      </c>
      <c r="J1430" s="200"/>
      <c r="K1430" s="200"/>
      <c r="L1430" s="214">
        <v>0</v>
      </c>
      <c r="M1430" s="149"/>
      <c r="N1430" s="149"/>
      <c r="O1430" s="152">
        <f t="shared" si="64"/>
        <v>0</v>
      </c>
      <c r="P1430" s="153"/>
      <c r="Q1430" s="153"/>
      <c r="R1430" s="153"/>
      <c r="S1430" s="143"/>
      <c r="T1430" s="143"/>
      <c r="U1430" s="143"/>
    </row>
    <row r="1431" spans="1:21" ht="12.75" customHeight="1" x14ac:dyDescent="0.3">
      <c r="A1431" s="141">
        <v>9</v>
      </c>
      <c r="B1431" s="141">
        <v>5</v>
      </c>
      <c r="C1431" s="146">
        <v>905</v>
      </c>
      <c r="D1431" s="141" t="s">
        <v>6</v>
      </c>
      <c r="E1431" s="141">
        <v>2020</v>
      </c>
      <c r="F1431" s="151"/>
      <c r="G1431" s="157">
        <f t="shared" si="63"/>
        <v>2</v>
      </c>
      <c r="H1431" s="143"/>
      <c r="I1431" s="212">
        <v>2</v>
      </c>
      <c r="J1431" s="200"/>
      <c r="K1431" s="200"/>
      <c r="L1431" s="214">
        <v>0</v>
      </c>
      <c r="M1431" s="149"/>
      <c r="N1431" s="149"/>
      <c r="O1431" s="152">
        <f t="shared" si="64"/>
        <v>0</v>
      </c>
      <c r="P1431" s="153"/>
      <c r="Q1431" s="153"/>
      <c r="R1431" s="153"/>
      <c r="S1431" s="143"/>
      <c r="T1431" s="143"/>
      <c r="U1431" s="143"/>
    </row>
    <row r="1432" spans="1:21" ht="12.75" customHeight="1" x14ac:dyDescent="0.3">
      <c r="A1432" s="141">
        <v>9</v>
      </c>
      <c r="B1432" s="141">
        <v>6</v>
      </c>
      <c r="C1432" s="146">
        <v>906</v>
      </c>
      <c r="D1432" s="141" t="s">
        <v>6</v>
      </c>
      <c r="E1432" s="141">
        <v>2020</v>
      </c>
      <c r="F1432" s="151"/>
      <c r="G1432" s="157">
        <f t="shared" si="63"/>
        <v>0</v>
      </c>
      <c r="H1432" s="143"/>
      <c r="I1432" s="212">
        <v>0</v>
      </c>
      <c r="J1432" s="200"/>
      <c r="K1432" s="200"/>
      <c r="L1432" s="214">
        <v>0</v>
      </c>
      <c r="M1432" s="149"/>
      <c r="N1432" s="149"/>
      <c r="O1432" s="152">
        <f t="shared" si="64"/>
        <v>0</v>
      </c>
      <c r="P1432" s="153"/>
      <c r="Q1432" s="153"/>
      <c r="R1432" s="153"/>
      <c r="S1432" s="143"/>
      <c r="T1432" s="143"/>
      <c r="U1432" s="143"/>
    </row>
    <row r="1433" spans="1:21" ht="12.75" customHeight="1" x14ac:dyDescent="0.3">
      <c r="A1433" s="141">
        <v>9</v>
      </c>
      <c r="B1433" s="141">
        <v>7</v>
      </c>
      <c r="C1433" s="146">
        <v>907</v>
      </c>
      <c r="D1433" s="141" t="s">
        <v>6</v>
      </c>
      <c r="E1433" s="141">
        <v>2020</v>
      </c>
      <c r="F1433" s="151"/>
      <c r="G1433" s="157">
        <f t="shared" si="63"/>
        <v>1</v>
      </c>
      <c r="H1433" s="143"/>
      <c r="I1433" s="212">
        <v>1</v>
      </c>
      <c r="J1433" s="200"/>
      <c r="K1433" s="200"/>
      <c r="L1433" s="214">
        <v>0</v>
      </c>
      <c r="M1433" s="149"/>
      <c r="N1433" s="149"/>
      <c r="O1433" s="152">
        <f t="shared" si="64"/>
        <v>0</v>
      </c>
      <c r="P1433" s="153"/>
      <c r="Q1433" s="153"/>
      <c r="R1433" s="153"/>
      <c r="S1433" s="143"/>
      <c r="T1433" s="143"/>
      <c r="U1433" s="143"/>
    </row>
    <row r="1434" spans="1:21" ht="12.75" customHeight="1" x14ac:dyDescent="0.3">
      <c r="A1434" s="141">
        <v>9</v>
      </c>
      <c r="B1434" s="141">
        <v>8</v>
      </c>
      <c r="C1434" s="146">
        <v>908</v>
      </c>
      <c r="D1434" s="141" t="s">
        <v>6</v>
      </c>
      <c r="E1434" s="141">
        <v>2020</v>
      </c>
      <c r="F1434" s="151"/>
      <c r="G1434" s="157">
        <f t="shared" si="63"/>
        <v>1</v>
      </c>
      <c r="H1434" s="143"/>
      <c r="I1434" s="212">
        <v>1</v>
      </c>
      <c r="J1434" s="200"/>
      <c r="K1434" s="200"/>
      <c r="L1434" s="214">
        <v>0</v>
      </c>
      <c r="M1434" s="149"/>
      <c r="N1434" s="149"/>
      <c r="O1434" s="152">
        <f t="shared" si="64"/>
        <v>0</v>
      </c>
      <c r="P1434" s="153"/>
      <c r="Q1434" s="153"/>
      <c r="R1434" s="153"/>
      <c r="S1434" s="143"/>
      <c r="T1434" s="143"/>
      <c r="U1434" s="143"/>
    </row>
    <row r="1435" spans="1:21" ht="12.75" customHeight="1" x14ac:dyDescent="0.3">
      <c r="A1435" s="141">
        <v>9</v>
      </c>
      <c r="B1435" s="141">
        <v>9</v>
      </c>
      <c r="C1435" s="146">
        <v>909</v>
      </c>
      <c r="D1435" s="141" t="s">
        <v>6</v>
      </c>
      <c r="E1435" s="141">
        <v>2020</v>
      </c>
      <c r="F1435" s="151"/>
      <c r="G1435" s="157">
        <f t="shared" si="63"/>
        <v>1</v>
      </c>
      <c r="H1435" s="143"/>
      <c r="I1435" s="212">
        <v>1</v>
      </c>
      <c r="J1435" s="200"/>
      <c r="K1435" s="200"/>
      <c r="L1435" s="214">
        <v>0</v>
      </c>
      <c r="M1435" s="149"/>
      <c r="N1435" s="149"/>
      <c r="O1435" s="152">
        <f t="shared" si="64"/>
        <v>0</v>
      </c>
      <c r="P1435" s="153"/>
      <c r="Q1435" s="153"/>
      <c r="R1435" s="153"/>
      <c r="S1435" s="143"/>
      <c r="T1435" s="143"/>
      <c r="U1435" s="143"/>
    </row>
    <row r="1436" spans="1:21" ht="12.75" customHeight="1" x14ac:dyDescent="0.3">
      <c r="A1436" s="141">
        <v>9</v>
      </c>
      <c r="B1436" s="141">
        <v>10</v>
      </c>
      <c r="C1436" s="146">
        <v>910</v>
      </c>
      <c r="D1436" s="141" t="s">
        <v>6</v>
      </c>
      <c r="E1436" s="141">
        <v>2020</v>
      </c>
      <c r="F1436" s="151"/>
      <c r="G1436" s="157">
        <f t="shared" si="63"/>
        <v>0</v>
      </c>
      <c r="H1436" s="143"/>
      <c r="I1436" s="212">
        <v>0</v>
      </c>
      <c r="J1436" s="200"/>
      <c r="K1436" s="200"/>
      <c r="L1436" s="214">
        <v>0</v>
      </c>
      <c r="M1436" s="149"/>
      <c r="N1436" s="149"/>
      <c r="O1436" s="152">
        <f t="shared" si="64"/>
        <v>0</v>
      </c>
      <c r="P1436" s="153"/>
      <c r="Q1436" s="153"/>
      <c r="R1436" s="153"/>
      <c r="S1436" s="143"/>
      <c r="T1436" s="143"/>
      <c r="U1436" s="143"/>
    </row>
    <row r="1437" spans="1:21" ht="12.75" customHeight="1" x14ac:dyDescent="0.3">
      <c r="A1437" s="141">
        <v>9</v>
      </c>
      <c r="B1437" s="141">
        <v>11</v>
      </c>
      <c r="C1437" s="146">
        <v>911</v>
      </c>
      <c r="D1437" s="141" t="s">
        <v>6</v>
      </c>
      <c r="E1437" s="141">
        <v>2020</v>
      </c>
      <c r="F1437" s="151"/>
      <c r="G1437" s="157">
        <f t="shared" si="63"/>
        <v>0</v>
      </c>
      <c r="H1437" s="143"/>
      <c r="I1437" s="212">
        <v>0</v>
      </c>
      <c r="J1437" s="200"/>
      <c r="K1437" s="200"/>
      <c r="L1437" s="214">
        <v>0</v>
      </c>
      <c r="M1437" s="149"/>
      <c r="N1437" s="149"/>
      <c r="O1437" s="152">
        <f t="shared" si="64"/>
        <v>0</v>
      </c>
      <c r="P1437" s="153"/>
      <c r="Q1437" s="153"/>
      <c r="R1437" s="153"/>
      <c r="S1437" s="143"/>
      <c r="T1437" s="143"/>
      <c r="U1437" s="143"/>
    </row>
    <row r="1438" spans="1:21" ht="12.75" customHeight="1" x14ac:dyDescent="0.3">
      <c r="A1438" s="141">
        <v>9</v>
      </c>
      <c r="B1438" s="141">
        <v>12</v>
      </c>
      <c r="C1438" s="146">
        <v>912</v>
      </c>
      <c r="D1438" s="141" t="s">
        <v>6</v>
      </c>
      <c r="E1438" s="141">
        <v>2020</v>
      </c>
      <c r="F1438" s="151"/>
      <c r="G1438" s="157">
        <f t="shared" si="63"/>
        <v>0</v>
      </c>
      <c r="H1438" s="143"/>
      <c r="I1438" s="212">
        <v>0</v>
      </c>
      <c r="J1438" s="200"/>
      <c r="K1438" s="200"/>
      <c r="L1438" s="214">
        <v>0</v>
      </c>
      <c r="M1438" s="149"/>
      <c r="N1438" s="149"/>
      <c r="O1438" s="152">
        <f t="shared" si="64"/>
        <v>0</v>
      </c>
      <c r="P1438" s="153"/>
      <c r="Q1438" s="153"/>
      <c r="R1438" s="153"/>
      <c r="S1438" s="143"/>
      <c r="T1438" s="143"/>
      <c r="U1438" s="143"/>
    </row>
    <row r="1439" spans="1:21" ht="12.75" customHeight="1" x14ac:dyDescent="0.3">
      <c r="A1439" s="141">
        <v>9</v>
      </c>
      <c r="B1439" s="141">
        <v>13</v>
      </c>
      <c r="C1439" s="146">
        <v>913</v>
      </c>
      <c r="D1439" s="141" t="s">
        <v>6</v>
      </c>
      <c r="E1439" s="141">
        <v>2020</v>
      </c>
      <c r="F1439" s="151"/>
      <c r="G1439" s="157">
        <f t="shared" si="63"/>
        <v>0</v>
      </c>
      <c r="H1439" s="143"/>
      <c r="I1439" s="212">
        <v>0</v>
      </c>
      <c r="J1439" s="200"/>
      <c r="K1439" s="200"/>
      <c r="L1439" s="214">
        <v>0</v>
      </c>
      <c r="M1439" s="149"/>
      <c r="N1439" s="149"/>
      <c r="O1439" s="152">
        <f t="shared" si="64"/>
        <v>0</v>
      </c>
      <c r="P1439" s="153"/>
      <c r="Q1439" s="153"/>
      <c r="R1439" s="153"/>
      <c r="S1439" s="143"/>
      <c r="T1439" s="143"/>
      <c r="U1439" s="143"/>
    </row>
    <row r="1440" spans="1:21" ht="12.75" customHeight="1" x14ac:dyDescent="0.3">
      <c r="A1440" s="141">
        <v>9</v>
      </c>
      <c r="B1440" s="141">
        <v>14</v>
      </c>
      <c r="C1440" s="146">
        <v>914</v>
      </c>
      <c r="D1440" s="141" t="s">
        <v>6</v>
      </c>
      <c r="E1440" s="141">
        <v>2020</v>
      </c>
      <c r="F1440" s="151"/>
      <c r="G1440" s="157">
        <f t="shared" si="63"/>
        <v>1</v>
      </c>
      <c r="H1440" s="143"/>
      <c r="I1440" s="212">
        <v>1</v>
      </c>
      <c r="J1440" s="200"/>
      <c r="K1440" s="200"/>
      <c r="L1440" s="214">
        <v>0</v>
      </c>
      <c r="M1440" s="149"/>
      <c r="N1440" s="149"/>
      <c r="O1440" s="152">
        <f t="shared" si="64"/>
        <v>0</v>
      </c>
      <c r="P1440" s="153"/>
      <c r="Q1440" s="153"/>
      <c r="R1440" s="153"/>
      <c r="S1440" s="143"/>
      <c r="T1440" s="143"/>
      <c r="U1440" s="143"/>
    </row>
    <row r="1441" spans="1:21" ht="12.75" customHeight="1" x14ac:dyDescent="0.3">
      <c r="A1441" s="141">
        <v>9</v>
      </c>
      <c r="B1441" s="141">
        <v>15</v>
      </c>
      <c r="C1441" s="146">
        <v>915</v>
      </c>
      <c r="D1441" s="141" t="s">
        <v>6</v>
      </c>
      <c r="E1441" s="141">
        <v>2020</v>
      </c>
      <c r="F1441" s="151"/>
      <c r="G1441" s="157">
        <f t="shared" si="63"/>
        <v>2</v>
      </c>
      <c r="H1441" s="143"/>
      <c r="I1441" s="212">
        <v>2</v>
      </c>
      <c r="J1441" s="200"/>
      <c r="K1441" s="200"/>
      <c r="L1441" s="214">
        <v>1</v>
      </c>
      <c r="M1441" s="149"/>
      <c r="N1441" s="149"/>
      <c r="O1441" s="152">
        <f t="shared" si="64"/>
        <v>1</v>
      </c>
      <c r="P1441" s="153"/>
      <c r="Q1441" s="153"/>
      <c r="R1441" s="153"/>
      <c r="S1441" s="143"/>
      <c r="T1441" s="143"/>
      <c r="U1441" s="143"/>
    </row>
    <row r="1442" spans="1:21" ht="12.75" customHeight="1" x14ac:dyDescent="0.3">
      <c r="A1442" s="141">
        <v>9</v>
      </c>
      <c r="B1442" s="141">
        <v>16</v>
      </c>
      <c r="C1442" s="146">
        <v>916</v>
      </c>
      <c r="D1442" s="141" t="s">
        <v>6</v>
      </c>
      <c r="E1442" s="141">
        <v>2020</v>
      </c>
      <c r="F1442" s="151"/>
      <c r="G1442" s="157">
        <f t="shared" si="63"/>
        <v>0</v>
      </c>
      <c r="H1442" s="143"/>
      <c r="I1442" s="212">
        <v>0</v>
      </c>
      <c r="J1442" s="200"/>
      <c r="K1442" s="200"/>
      <c r="L1442" s="214">
        <v>0</v>
      </c>
      <c r="M1442" s="149"/>
      <c r="N1442" s="149"/>
      <c r="O1442" s="152">
        <f t="shared" si="64"/>
        <v>0</v>
      </c>
      <c r="P1442" s="153"/>
      <c r="Q1442" s="153"/>
      <c r="R1442" s="153"/>
      <c r="S1442" s="143"/>
      <c r="T1442" s="143"/>
      <c r="U1442" s="143"/>
    </row>
    <row r="1443" spans="1:21" ht="12.75" customHeight="1" x14ac:dyDescent="0.3">
      <c r="A1443" s="141">
        <v>9</v>
      </c>
      <c r="B1443" s="141">
        <v>17</v>
      </c>
      <c r="C1443" s="146">
        <v>917</v>
      </c>
      <c r="D1443" s="141" t="s">
        <v>6</v>
      </c>
      <c r="E1443" s="141">
        <v>2020</v>
      </c>
      <c r="F1443" s="151"/>
      <c r="G1443" s="157">
        <f t="shared" si="63"/>
        <v>0</v>
      </c>
      <c r="H1443" s="143"/>
      <c r="I1443" s="212">
        <v>0</v>
      </c>
      <c r="J1443" s="200"/>
      <c r="K1443" s="200"/>
      <c r="L1443" s="214">
        <v>0</v>
      </c>
      <c r="M1443" s="149"/>
      <c r="N1443" s="149"/>
      <c r="O1443" s="152">
        <f t="shared" si="64"/>
        <v>0</v>
      </c>
      <c r="P1443" s="153"/>
      <c r="Q1443" s="153"/>
      <c r="R1443" s="153"/>
      <c r="S1443" s="143"/>
      <c r="T1443" s="143"/>
      <c r="U1443" s="143"/>
    </row>
    <row r="1444" spans="1:21" ht="12.75" customHeight="1" x14ac:dyDescent="0.3">
      <c r="A1444" s="141">
        <v>9</v>
      </c>
      <c r="B1444" s="141">
        <v>18</v>
      </c>
      <c r="C1444" s="146">
        <v>918</v>
      </c>
      <c r="D1444" s="141" t="s">
        <v>6</v>
      </c>
      <c r="E1444" s="141">
        <v>2020</v>
      </c>
      <c r="F1444" s="151"/>
      <c r="G1444" s="157">
        <f t="shared" si="63"/>
        <v>2</v>
      </c>
      <c r="H1444" s="143"/>
      <c r="I1444" s="212">
        <v>2</v>
      </c>
      <c r="J1444" s="200"/>
      <c r="K1444" s="200"/>
      <c r="L1444" s="214">
        <v>0</v>
      </c>
      <c r="M1444" s="149"/>
      <c r="N1444" s="149"/>
      <c r="O1444" s="152">
        <f t="shared" si="64"/>
        <v>0</v>
      </c>
      <c r="P1444" s="153"/>
      <c r="Q1444" s="153"/>
      <c r="R1444" s="153"/>
      <c r="S1444" s="143"/>
      <c r="T1444" s="143"/>
      <c r="U1444" s="143"/>
    </row>
    <row r="1445" spans="1:21" ht="12.75" customHeight="1" x14ac:dyDescent="0.3">
      <c r="A1445" s="141">
        <v>9</v>
      </c>
      <c r="B1445" s="141">
        <v>19</v>
      </c>
      <c r="C1445" s="146">
        <v>919</v>
      </c>
      <c r="D1445" s="141" t="s">
        <v>6</v>
      </c>
      <c r="E1445" s="141">
        <v>2020</v>
      </c>
      <c r="F1445" s="151"/>
      <c r="G1445" s="157">
        <f t="shared" si="63"/>
        <v>2</v>
      </c>
      <c r="H1445" s="143"/>
      <c r="I1445" s="212">
        <v>2</v>
      </c>
      <c r="J1445" s="200"/>
      <c r="K1445" s="200"/>
      <c r="L1445" s="214">
        <v>0</v>
      </c>
      <c r="M1445" s="149"/>
      <c r="N1445" s="149"/>
      <c r="O1445" s="152">
        <f t="shared" si="64"/>
        <v>0</v>
      </c>
      <c r="P1445" s="153"/>
      <c r="Q1445" s="153"/>
      <c r="R1445" s="153"/>
      <c r="S1445" s="143"/>
      <c r="T1445" s="143"/>
      <c r="U1445" s="143"/>
    </row>
    <row r="1446" spans="1:21" ht="12.75" customHeight="1" x14ac:dyDescent="0.3">
      <c r="A1446" s="141">
        <v>9</v>
      </c>
      <c r="B1446" s="141">
        <v>20</v>
      </c>
      <c r="C1446" s="146">
        <v>920</v>
      </c>
      <c r="D1446" s="141" t="s">
        <v>6</v>
      </c>
      <c r="E1446" s="141">
        <v>2020</v>
      </c>
      <c r="F1446" s="151"/>
      <c r="G1446" s="157">
        <f t="shared" si="63"/>
        <v>1</v>
      </c>
      <c r="H1446" s="143"/>
      <c r="I1446" s="212">
        <v>1</v>
      </c>
      <c r="J1446" s="200"/>
      <c r="K1446" s="200"/>
      <c r="L1446" s="214">
        <v>0</v>
      </c>
      <c r="M1446" s="149"/>
      <c r="N1446" s="149"/>
      <c r="O1446" s="152">
        <f t="shared" si="64"/>
        <v>0</v>
      </c>
      <c r="P1446" s="153"/>
      <c r="Q1446" s="153"/>
      <c r="R1446" s="153"/>
      <c r="S1446" s="143"/>
      <c r="T1446" s="143"/>
      <c r="U1446" s="143"/>
    </row>
    <row r="1447" spans="1:21" ht="12.75" customHeight="1" x14ac:dyDescent="0.3">
      <c r="A1447" s="141">
        <v>9</v>
      </c>
      <c r="B1447" s="141">
        <v>21</v>
      </c>
      <c r="C1447" s="146">
        <v>921</v>
      </c>
      <c r="D1447" s="141" t="s">
        <v>6</v>
      </c>
      <c r="E1447" s="141">
        <v>2020</v>
      </c>
      <c r="F1447" s="151"/>
      <c r="G1447" s="157">
        <f t="shared" si="63"/>
        <v>0</v>
      </c>
      <c r="H1447" s="143"/>
      <c r="I1447" s="212">
        <v>0</v>
      </c>
      <c r="J1447" s="200"/>
      <c r="K1447" s="200"/>
      <c r="L1447" s="214">
        <v>0</v>
      </c>
      <c r="M1447" s="149"/>
      <c r="N1447" s="149"/>
      <c r="O1447" s="152">
        <f t="shared" si="64"/>
        <v>0</v>
      </c>
      <c r="P1447" s="153"/>
      <c r="Q1447" s="153"/>
      <c r="R1447" s="153"/>
      <c r="S1447" s="143"/>
      <c r="T1447" s="143"/>
      <c r="U1447" s="143"/>
    </row>
    <row r="1448" spans="1:21" ht="12.75" customHeight="1" x14ac:dyDescent="0.3">
      <c r="A1448" s="141">
        <v>9</v>
      </c>
      <c r="B1448" s="141">
        <v>22</v>
      </c>
      <c r="C1448" s="146">
        <v>922</v>
      </c>
      <c r="D1448" s="141" t="s">
        <v>6</v>
      </c>
      <c r="E1448" s="141">
        <v>2020</v>
      </c>
      <c r="F1448" s="151"/>
      <c r="G1448" s="157">
        <f t="shared" si="63"/>
        <v>2</v>
      </c>
      <c r="H1448" s="143"/>
      <c r="I1448" s="212">
        <v>2</v>
      </c>
      <c r="J1448" s="200"/>
      <c r="K1448" s="200"/>
      <c r="L1448" s="214">
        <v>1</v>
      </c>
      <c r="M1448" s="149"/>
      <c r="N1448" s="149"/>
      <c r="O1448" s="152">
        <f t="shared" si="64"/>
        <v>1</v>
      </c>
      <c r="P1448" s="153"/>
      <c r="Q1448" s="153"/>
      <c r="R1448" s="153"/>
      <c r="S1448" s="143"/>
      <c r="T1448" s="143"/>
      <c r="U1448" s="143"/>
    </row>
    <row r="1449" spans="1:21" ht="12.75" customHeight="1" x14ac:dyDescent="0.3">
      <c r="A1449" s="141">
        <v>9</v>
      </c>
      <c r="B1449" s="141">
        <v>23</v>
      </c>
      <c r="C1449" s="146">
        <v>923</v>
      </c>
      <c r="D1449" s="141" t="s">
        <v>6</v>
      </c>
      <c r="E1449" s="141">
        <v>2020</v>
      </c>
      <c r="F1449" s="151"/>
      <c r="G1449" s="157">
        <f t="shared" si="63"/>
        <v>0</v>
      </c>
      <c r="H1449" s="143"/>
      <c r="I1449" s="212">
        <v>0</v>
      </c>
      <c r="J1449" s="200"/>
      <c r="K1449" s="200"/>
      <c r="L1449" s="214">
        <v>0</v>
      </c>
      <c r="M1449" s="149"/>
      <c r="N1449" s="149"/>
      <c r="O1449" s="152">
        <f t="shared" si="64"/>
        <v>0</v>
      </c>
      <c r="P1449" s="153"/>
      <c r="Q1449" s="153"/>
      <c r="R1449" s="153"/>
      <c r="S1449" s="143"/>
      <c r="T1449" s="143"/>
      <c r="U1449" s="143"/>
    </row>
    <row r="1450" spans="1:21" ht="12.75" customHeight="1" x14ac:dyDescent="0.3">
      <c r="A1450" s="141">
        <v>9</v>
      </c>
      <c r="B1450" s="141">
        <v>24</v>
      </c>
      <c r="C1450" s="146">
        <v>924</v>
      </c>
      <c r="D1450" s="141" t="s">
        <v>6</v>
      </c>
      <c r="E1450" s="141">
        <v>2020</v>
      </c>
      <c r="F1450" s="151"/>
      <c r="G1450" s="157">
        <f t="shared" si="63"/>
        <v>0</v>
      </c>
      <c r="H1450" s="143"/>
      <c r="I1450" s="212">
        <v>0</v>
      </c>
      <c r="J1450" s="200"/>
      <c r="K1450" s="200"/>
      <c r="L1450" s="214">
        <v>0</v>
      </c>
      <c r="M1450" s="149"/>
      <c r="N1450" s="149"/>
      <c r="O1450" s="152">
        <f t="shared" si="64"/>
        <v>0</v>
      </c>
      <c r="P1450" s="153"/>
      <c r="Q1450" s="153"/>
      <c r="R1450" s="153"/>
      <c r="S1450" s="143"/>
      <c r="T1450" s="143"/>
      <c r="U1450" s="143"/>
    </row>
    <row r="1451" spans="1:21" ht="12.75" customHeight="1" x14ac:dyDescent="0.3">
      <c r="A1451" s="141">
        <v>9</v>
      </c>
      <c r="B1451" s="141">
        <v>25</v>
      </c>
      <c r="C1451" s="146">
        <v>925</v>
      </c>
      <c r="D1451" s="141" t="s">
        <v>6</v>
      </c>
      <c r="E1451" s="141">
        <v>2020</v>
      </c>
      <c r="F1451" s="151"/>
      <c r="G1451" s="157">
        <f t="shared" si="63"/>
        <v>0</v>
      </c>
      <c r="H1451" s="143"/>
      <c r="I1451" s="212">
        <v>0</v>
      </c>
      <c r="J1451" s="200"/>
      <c r="K1451" s="200"/>
      <c r="L1451" s="214">
        <v>0</v>
      </c>
      <c r="M1451" s="149"/>
      <c r="N1451" s="149"/>
      <c r="O1451" s="152">
        <f t="shared" si="64"/>
        <v>0</v>
      </c>
      <c r="P1451" s="153"/>
      <c r="Q1451" s="153"/>
      <c r="R1451" s="153"/>
      <c r="S1451" s="143"/>
      <c r="T1451" s="143"/>
      <c r="U1451" s="143"/>
    </row>
    <row r="1452" spans="1:21" ht="12.75" customHeight="1" x14ac:dyDescent="0.3">
      <c r="A1452" s="141">
        <v>9</v>
      </c>
      <c r="B1452" s="141">
        <v>26</v>
      </c>
      <c r="C1452" s="146">
        <v>926</v>
      </c>
      <c r="D1452" s="141" t="s">
        <v>6</v>
      </c>
      <c r="E1452" s="141">
        <v>2020</v>
      </c>
      <c r="F1452" s="151"/>
      <c r="G1452" s="157">
        <f t="shared" si="63"/>
        <v>3</v>
      </c>
      <c r="H1452" s="143"/>
      <c r="I1452" s="212">
        <v>3</v>
      </c>
      <c r="J1452" s="200"/>
      <c r="K1452" s="200"/>
      <c r="L1452" s="214">
        <v>1</v>
      </c>
      <c r="M1452" s="149"/>
      <c r="N1452" s="149"/>
      <c r="O1452" s="152">
        <f t="shared" si="64"/>
        <v>1</v>
      </c>
      <c r="P1452" s="153"/>
      <c r="Q1452" s="153"/>
      <c r="R1452" s="153"/>
      <c r="S1452" s="143"/>
      <c r="T1452" s="143"/>
      <c r="U1452" s="143"/>
    </row>
    <row r="1453" spans="1:21" ht="12.75" customHeight="1" x14ac:dyDescent="0.3">
      <c r="A1453" s="141">
        <v>9</v>
      </c>
      <c r="B1453" s="141">
        <v>27</v>
      </c>
      <c r="C1453" s="146">
        <v>927</v>
      </c>
      <c r="D1453" s="141" t="s">
        <v>6</v>
      </c>
      <c r="E1453" s="141">
        <v>2020</v>
      </c>
      <c r="F1453" s="151"/>
      <c r="G1453" s="157">
        <f t="shared" si="63"/>
        <v>0</v>
      </c>
      <c r="H1453" s="143"/>
      <c r="I1453" s="212">
        <v>0</v>
      </c>
      <c r="J1453" s="200"/>
      <c r="K1453" s="200"/>
      <c r="L1453" s="214">
        <v>0</v>
      </c>
      <c r="M1453" s="149"/>
      <c r="N1453" s="149"/>
      <c r="O1453" s="152">
        <f t="shared" si="64"/>
        <v>0</v>
      </c>
      <c r="P1453" s="153"/>
      <c r="Q1453" s="153"/>
      <c r="R1453" s="153"/>
      <c r="S1453" s="143"/>
      <c r="T1453" s="143"/>
      <c r="U1453" s="143"/>
    </row>
    <row r="1454" spans="1:21" ht="12.75" customHeight="1" x14ac:dyDescent="0.3">
      <c r="A1454" s="141">
        <v>9</v>
      </c>
      <c r="B1454" s="141">
        <v>28</v>
      </c>
      <c r="C1454" s="146">
        <v>928</v>
      </c>
      <c r="D1454" s="141" t="s">
        <v>6</v>
      </c>
      <c r="E1454" s="141">
        <v>2020</v>
      </c>
      <c r="F1454" s="151"/>
      <c r="G1454" s="157">
        <f t="shared" si="63"/>
        <v>0</v>
      </c>
      <c r="H1454" s="143"/>
      <c r="I1454" s="212">
        <v>0</v>
      </c>
      <c r="J1454" s="200"/>
      <c r="K1454" s="200"/>
      <c r="L1454" s="214">
        <v>0</v>
      </c>
      <c r="M1454" s="149"/>
      <c r="N1454" s="149"/>
      <c r="O1454" s="152">
        <f t="shared" si="64"/>
        <v>0</v>
      </c>
      <c r="P1454" s="153"/>
      <c r="Q1454" s="153"/>
      <c r="R1454" s="153"/>
      <c r="S1454" s="143"/>
      <c r="T1454" s="143"/>
      <c r="U1454" s="143"/>
    </row>
    <row r="1455" spans="1:21" ht="12.75" customHeight="1" x14ac:dyDescent="0.3">
      <c r="A1455" s="141">
        <v>9</v>
      </c>
      <c r="B1455" s="141">
        <v>29</v>
      </c>
      <c r="C1455" s="146">
        <v>929</v>
      </c>
      <c r="D1455" s="141" t="s">
        <v>6</v>
      </c>
      <c r="E1455" s="141">
        <v>2020</v>
      </c>
      <c r="F1455" s="151"/>
      <c r="G1455" s="157">
        <f t="shared" si="63"/>
        <v>5</v>
      </c>
      <c r="H1455" s="143"/>
      <c r="I1455" s="212">
        <v>5</v>
      </c>
      <c r="J1455" s="200"/>
      <c r="K1455" s="200"/>
      <c r="L1455" s="214">
        <v>1</v>
      </c>
      <c r="M1455" s="149"/>
      <c r="N1455" s="149"/>
      <c r="O1455" s="152">
        <f t="shared" si="64"/>
        <v>1</v>
      </c>
      <c r="P1455" s="153"/>
      <c r="Q1455" s="153"/>
      <c r="R1455" s="153"/>
      <c r="S1455" s="143"/>
      <c r="T1455" s="143"/>
      <c r="U1455" s="143"/>
    </row>
    <row r="1456" spans="1:21" ht="12.75" customHeight="1" x14ac:dyDescent="0.3">
      <c r="A1456" s="141">
        <v>9</v>
      </c>
      <c r="B1456" s="141">
        <v>30</v>
      </c>
      <c r="C1456" s="146">
        <v>930</v>
      </c>
      <c r="D1456" s="141" t="s">
        <v>6</v>
      </c>
      <c r="E1456" s="141">
        <v>2020</v>
      </c>
      <c r="F1456" s="151"/>
      <c r="G1456" s="157">
        <f t="shared" si="63"/>
        <v>2</v>
      </c>
      <c r="H1456" s="143"/>
      <c r="I1456" s="212">
        <v>2</v>
      </c>
      <c r="J1456" s="200"/>
      <c r="K1456" s="200"/>
      <c r="L1456" s="214">
        <v>1</v>
      </c>
      <c r="M1456" s="149"/>
      <c r="N1456" s="149"/>
      <c r="O1456" s="152">
        <f t="shared" si="64"/>
        <v>1</v>
      </c>
      <c r="P1456" s="153"/>
      <c r="Q1456" s="153"/>
      <c r="R1456" s="153"/>
      <c r="S1456" s="143"/>
      <c r="T1456" s="143"/>
      <c r="U1456" s="143"/>
    </row>
    <row r="1457" spans="1:21" ht="12.75" customHeight="1" x14ac:dyDescent="0.3">
      <c r="A1457" s="141">
        <v>10</v>
      </c>
      <c r="B1457" s="141">
        <v>1</v>
      </c>
      <c r="C1457" s="146">
        <v>1001</v>
      </c>
      <c r="D1457" s="141" t="s">
        <v>6</v>
      </c>
      <c r="E1457" s="141">
        <v>2020</v>
      </c>
      <c r="F1457" s="151"/>
      <c r="G1457" s="157">
        <f t="shared" si="63"/>
        <v>0</v>
      </c>
      <c r="H1457" s="143"/>
      <c r="I1457" s="212">
        <v>0</v>
      </c>
      <c r="J1457" s="200"/>
      <c r="K1457" s="200"/>
      <c r="L1457" s="214">
        <v>0</v>
      </c>
      <c r="M1457" s="149"/>
      <c r="N1457" s="149"/>
      <c r="O1457" s="152">
        <f t="shared" si="64"/>
        <v>0</v>
      </c>
      <c r="P1457" s="153"/>
      <c r="Q1457" s="153"/>
      <c r="R1457" s="153"/>
      <c r="S1457" s="143"/>
      <c r="T1457" s="143"/>
      <c r="U1457" s="143"/>
    </row>
    <row r="1458" spans="1:21" ht="12.75" customHeight="1" x14ac:dyDescent="0.3">
      <c r="A1458" s="141">
        <v>10</v>
      </c>
      <c r="B1458" s="141">
        <v>2</v>
      </c>
      <c r="C1458" s="146">
        <v>1002</v>
      </c>
      <c r="D1458" s="141" t="s">
        <v>6</v>
      </c>
      <c r="E1458" s="141">
        <v>2020</v>
      </c>
      <c r="F1458" s="151"/>
      <c r="G1458" s="157">
        <f t="shared" si="63"/>
        <v>0</v>
      </c>
      <c r="H1458" s="143"/>
      <c r="I1458" s="212">
        <v>0</v>
      </c>
      <c r="J1458" s="200"/>
      <c r="K1458" s="200"/>
      <c r="L1458" s="214">
        <v>0</v>
      </c>
      <c r="M1458" s="149"/>
      <c r="N1458" s="149"/>
      <c r="O1458" s="152">
        <f t="shared" si="64"/>
        <v>0</v>
      </c>
      <c r="P1458" s="153"/>
      <c r="Q1458" s="153"/>
      <c r="R1458" s="153"/>
      <c r="S1458" s="143"/>
      <c r="T1458" s="143"/>
      <c r="U1458" s="143"/>
    </row>
    <row r="1459" spans="1:21" ht="12.75" customHeight="1" x14ac:dyDescent="0.3">
      <c r="A1459" s="141">
        <v>10</v>
      </c>
      <c r="B1459" s="141">
        <v>3</v>
      </c>
      <c r="C1459" s="146">
        <v>1003</v>
      </c>
      <c r="D1459" s="141" t="s">
        <v>6</v>
      </c>
      <c r="E1459" s="141">
        <v>2020</v>
      </c>
      <c r="F1459" s="151"/>
      <c r="G1459" s="157">
        <f t="shared" ref="G1459:G1522" si="65">I1459+K1459</f>
        <v>0</v>
      </c>
      <c r="H1459" s="143"/>
      <c r="I1459" s="212">
        <v>0</v>
      </c>
      <c r="J1459" s="200"/>
      <c r="K1459" s="200"/>
      <c r="L1459" s="214">
        <v>0</v>
      </c>
      <c r="M1459" s="149"/>
      <c r="N1459" s="149"/>
      <c r="O1459" s="152">
        <f t="shared" ref="O1459:O1506" si="66">L1459+N1459</f>
        <v>0</v>
      </c>
      <c r="P1459" s="153"/>
      <c r="Q1459" s="153"/>
      <c r="R1459" s="153"/>
      <c r="S1459" s="143"/>
      <c r="T1459" s="143"/>
      <c r="U1459" s="143"/>
    </row>
    <row r="1460" spans="1:21" ht="12.75" customHeight="1" x14ac:dyDescent="0.3">
      <c r="A1460" s="141">
        <v>10</v>
      </c>
      <c r="B1460" s="141">
        <v>4</v>
      </c>
      <c r="C1460" s="146">
        <v>1004</v>
      </c>
      <c r="D1460" s="141" t="s">
        <v>6</v>
      </c>
      <c r="E1460" s="141">
        <v>2020</v>
      </c>
      <c r="F1460" s="151"/>
      <c r="G1460" s="157">
        <f t="shared" si="65"/>
        <v>0</v>
      </c>
      <c r="H1460" s="143"/>
      <c r="I1460" s="212">
        <v>0</v>
      </c>
      <c r="J1460" s="200"/>
      <c r="K1460" s="200"/>
      <c r="L1460" s="214">
        <v>0</v>
      </c>
      <c r="M1460" s="149"/>
      <c r="N1460" s="149"/>
      <c r="O1460" s="152">
        <f t="shared" si="66"/>
        <v>0</v>
      </c>
      <c r="P1460" s="153"/>
      <c r="Q1460" s="153"/>
      <c r="R1460" s="153"/>
      <c r="S1460" s="143"/>
      <c r="T1460" s="143"/>
      <c r="U1460" s="143"/>
    </row>
    <row r="1461" spans="1:21" ht="12.75" customHeight="1" x14ac:dyDescent="0.3">
      <c r="A1461" s="141">
        <v>10</v>
      </c>
      <c r="B1461" s="141">
        <v>5</v>
      </c>
      <c r="C1461" s="146">
        <v>1005</v>
      </c>
      <c r="D1461" s="141" t="s">
        <v>6</v>
      </c>
      <c r="E1461" s="141">
        <v>2020</v>
      </c>
      <c r="F1461" s="151"/>
      <c r="G1461" s="157">
        <f t="shared" si="65"/>
        <v>0</v>
      </c>
      <c r="H1461" s="143"/>
      <c r="I1461" s="212">
        <v>0</v>
      </c>
      <c r="J1461" s="200"/>
      <c r="K1461" s="200"/>
      <c r="L1461" s="214">
        <v>0</v>
      </c>
      <c r="M1461" s="149"/>
      <c r="N1461" s="149"/>
      <c r="O1461" s="152">
        <f t="shared" si="66"/>
        <v>0</v>
      </c>
      <c r="P1461" s="153"/>
      <c r="Q1461" s="153"/>
      <c r="R1461" s="153"/>
      <c r="S1461" s="143"/>
      <c r="T1461" s="143"/>
      <c r="U1461" s="143"/>
    </row>
    <row r="1462" spans="1:21" ht="12.75" customHeight="1" x14ac:dyDescent="0.3">
      <c r="A1462" s="141">
        <v>10</v>
      </c>
      <c r="B1462" s="141">
        <v>6</v>
      </c>
      <c r="C1462" s="146">
        <v>1006</v>
      </c>
      <c r="D1462" s="141" t="s">
        <v>6</v>
      </c>
      <c r="E1462" s="141">
        <v>2020</v>
      </c>
      <c r="F1462" s="151"/>
      <c r="G1462" s="157">
        <f t="shared" si="65"/>
        <v>0</v>
      </c>
      <c r="H1462" s="143"/>
      <c r="I1462" s="212">
        <v>0</v>
      </c>
      <c r="J1462" s="200"/>
      <c r="K1462" s="200"/>
      <c r="L1462" s="214">
        <v>0</v>
      </c>
      <c r="M1462" s="149"/>
      <c r="N1462" s="149"/>
      <c r="O1462" s="152">
        <f t="shared" si="66"/>
        <v>0</v>
      </c>
      <c r="P1462" s="153"/>
      <c r="Q1462" s="153"/>
      <c r="R1462" s="153"/>
      <c r="S1462" s="143"/>
      <c r="T1462" s="143"/>
      <c r="U1462" s="143"/>
    </row>
    <row r="1463" spans="1:21" ht="12.75" customHeight="1" x14ac:dyDescent="0.3">
      <c r="A1463" s="141">
        <v>10</v>
      </c>
      <c r="B1463" s="141">
        <v>7</v>
      </c>
      <c r="C1463" s="146">
        <v>1007</v>
      </c>
      <c r="D1463" s="141" t="s">
        <v>6</v>
      </c>
      <c r="E1463" s="141">
        <v>2020</v>
      </c>
      <c r="F1463" s="151"/>
      <c r="G1463" s="157">
        <f t="shared" si="65"/>
        <v>0</v>
      </c>
      <c r="H1463" s="143"/>
      <c r="I1463" s="212">
        <v>0</v>
      </c>
      <c r="J1463" s="200"/>
      <c r="K1463" s="200"/>
      <c r="L1463" s="214">
        <v>0</v>
      </c>
      <c r="M1463" s="149"/>
      <c r="N1463" s="149"/>
      <c r="O1463" s="152">
        <f t="shared" si="66"/>
        <v>0</v>
      </c>
      <c r="P1463" s="153"/>
      <c r="Q1463" s="153"/>
      <c r="R1463" s="153"/>
      <c r="S1463" s="143"/>
      <c r="T1463" s="143"/>
      <c r="U1463" s="143"/>
    </row>
    <row r="1464" spans="1:21" ht="12.75" customHeight="1" x14ac:dyDescent="0.3">
      <c r="A1464" s="141">
        <v>10</v>
      </c>
      <c r="B1464" s="141">
        <v>8</v>
      </c>
      <c r="C1464" s="146">
        <v>1008</v>
      </c>
      <c r="D1464" s="141" t="s">
        <v>6</v>
      </c>
      <c r="E1464" s="141">
        <v>2020</v>
      </c>
      <c r="F1464" s="151"/>
      <c r="G1464" s="157">
        <f t="shared" si="65"/>
        <v>0</v>
      </c>
      <c r="H1464" s="143"/>
      <c r="I1464" s="212">
        <v>0</v>
      </c>
      <c r="J1464" s="200"/>
      <c r="K1464" s="200"/>
      <c r="L1464" s="214">
        <v>0</v>
      </c>
      <c r="M1464" s="149"/>
      <c r="N1464" s="149"/>
      <c r="O1464" s="152">
        <f t="shared" si="66"/>
        <v>0</v>
      </c>
      <c r="P1464" s="153"/>
      <c r="Q1464" s="153"/>
      <c r="R1464" s="153"/>
      <c r="S1464" s="143"/>
      <c r="T1464" s="143"/>
      <c r="U1464" s="143"/>
    </row>
    <row r="1465" spans="1:21" ht="12.75" customHeight="1" x14ac:dyDescent="0.3">
      <c r="A1465" s="141">
        <v>10</v>
      </c>
      <c r="B1465" s="141">
        <v>9</v>
      </c>
      <c r="C1465" s="146">
        <v>1009</v>
      </c>
      <c r="D1465" s="141" t="s">
        <v>6</v>
      </c>
      <c r="E1465" s="141">
        <v>2020</v>
      </c>
      <c r="F1465" s="151"/>
      <c r="G1465" s="157">
        <f t="shared" si="65"/>
        <v>0</v>
      </c>
      <c r="H1465" s="143"/>
      <c r="I1465" s="212">
        <v>0</v>
      </c>
      <c r="J1465" s="200"/>
      <c r="K1465" s="200"/>
      <c r="L1465" s="214">
        <v>0</v>
      </c>
      <c r="M1465" s="149"/>
      <c r="N1465" s="149"/>
      <c r="O1465" s="152">
        <f t="shared" si="66"/>
        <v>0</v>
      </c>
      <c r="P1465" s="153"/>
      <c r="Q1465" s="153"/>
      <c r="R1465" s="153"/>
      <c r="S1465" s="143"/>
      <c r="T1465" s="143"/>
      <c r="U1465" s="143"/>
    </row>
    <row r="1466" spans="1:21" ht="12.75" customHeight="1" x14ac:dyDescent="0.3">
      <c r="A1466" s="141">
        <v>10</v>
      </c>
      <c r="B1466" s="141">
        <v>10</v>
      </c>
      <c r="C1466" s="146">
        <v>1010</v>
      </c>
      <c r="D1466" s="141" t="s">
        <v>6</v>
      </c>
      <c r="E1466" s="141">
        <v>2020</v>
      </c>
      <c r="F1466" s="151"/>
      <c r="G1466" s="157">
        <f t="shared" si="65"/>
        <v>2</v>
      </c>
      <c r="H1466" s="143"/>
      <c r="I1466" s="212">
        <v>2</v>
      </c>
      <c r="J1466" s="200"/>
      <c r="K1466" s="200"/>
      <c r="L1466" s="214">
        <v>0</v>
      </c>
      <c r="M1466" s="149"/>
      <c r="N1466" s="149"/>
      <c r="O1466" s="152">
        <f t="shared" si="66"/>
        <v>0</v>
      </c>
      <c r="P1466" s="153"/>
      <c r="Q1466" s="153"/>
      <c r="R1466" s="153"/>
      <c r="S1466" s="143"/>
      <c r="T1466" s="143"/>
      <c r="U1466" s="143"/>
    </row>
    <row r="1467" spans="1:21" ht="12.75" customHeight="1" x14ac:dyDescent="0.3">
      <c r="A1467" s="141">
        <v>10</v>
      </c>
      <c r="B1467" s="141">
        <v>11</v>
      </c>
      <c r="C1467" s="146">
        <v>1011</v>
      </c>
      <c r="D1467" s="141" t="s">
        <v>6</v>
      </c>
      <c r="E1467" s="141">
        <v>2020</v>
      </c>
      <c r="F1467" s="151"/>
      <c r="G1467" s="157">
        <f t="shared" si="65"/>
        <v>0</v>
      </c>
      <c r="H1467" s="143"/>
      <c r="I1467" s="212">
        <v>0</v>
      </c>
      <c r="J1467" s="200"/>
      <c r="K1467" s="200"/>
      <c r="L1467" s="214">
        <v>0</v>
      </c>
      <c r="M1467" s="149"/>
      <c r="N1467" s="149"/>
      <c r="O1467" s="152">
        <f t="shared" si="66"/>
        <v>0</v>
      </c>
      <c r="P1467" s="153"/>
      <c r="Q1467" s="153"/>
      <c r="R1467" s="153"/>
      <c r="S1467" s="143"/>
      <c r="T1467" s="143"/>
      <c r="U1467" s="143"/>
    </row>
    <row r="1468" spans="1:21" ht="12.75" customHeight="1" x14ac:dyDescent="0.3">
      <c r="A1468" s="141">
        <v>10</v>
      </c>
      <c r="B1468" s="141">
        <v>12</v>
      </c>
      <c r="C1468" s="146">
        <v>1012</v>
      </c>
      <c r="D1468" s="141" t="s">
        <v>6</v>
      </c>
      <c r="E1468" s="141">
        <v>2020</v>
      </c>
      <c r="F1468" s="151"/>
      <c r="G1468" s="157">
        <f t="shared" si="65"/>
        <v>0</v>
      </c>
      <c r="H1468" s="143"/>
      <c r="I1468" s="212">
        <v>0</v>
      </c>
      <c r="J1468" s="200"/>
      <c r="K1468" s="200"/>
      <c r="L1468" s="214">
        <v>0</v>
      </c>
      <c r="M1468" s="149"/>
      <c r="N1468" s="149"/>
      <c r="O1468" s="152">
        <f t="shared" si="66"/>
        <v>0</v>
      </c>
      <c r="P1468" s="153"/>
      <c r="Q1468" s="153"/>
      <c r="R1468" s="153"/>
      <c r="S1468" s="143"/>
      <c r="T1468" s="143"/>
      <c r="U1468" s="143"/>
    </row>
    <row r="1469" spans="1:21" ht="12.75" customHeight="1" x14ac:dyDescent="0.3">
      <c r="A1469" s="141">
        <v>10</v>
      </c>
      <c r="B1469" s="141">
        <v>13</v>
      </c>
      <c r="C1469" s="146">
        <v>1013</v>
      </c>
      <c r="D1469" s="141" t="s">
        <v>6</v>
      </c>
      <c r="E1469" s="141">
        <v>2020</v>
      </c>
      <c r="F1469" s="151"/>
      <c r="G1469" s="157">
        <f t="shared" si="65"/>
        <v>1</v>
      </c>
      <c r="H1469" s="143"/>
      <c r="I1469" s="212">
        <v>1</v>
      </c>
      <c r="J1469" s="200"/>
      <c r="K1469" s="200"/>
      <c r="L1469" s="214">
        <v>0</v>
      </c>
      <c r="M1469" s="149"/>
      <c r="N1469" s="149"/>
      <c r="O1469" s="152">
        <f t="shared" si="66"/>
        <v>0</v>
      </c>
      <c r="P1469" s="153"/>
      <c r="Q1469" s="153"/>
      <c r="R1469" s="153"/>
      <c r="S1469" s="143"/>
      <c r="T1469" s="143"/>
      <c r="U1469" s="143"/>
    </row>
    <row r="1470" spans="1:21" ht="12.75" customHeight="1" x14ac:dyDescent="0.3">
      <c r="A1470" s="141">
        <v>10</v>
      </c>
      <c r="B1470" s="141">
        <v>14</v>
      </c>
      <c r="C1470" s="146">
        <v>1014</v>
      </c>
      <c r="D1470" s="141" t="s">
        <v>6</v>
      </c>
      <c r="E1470" s="141">
        <v>2020</v>
      </c>
      <c r="F1470" s="151"/>
      <c r="G1470" s="157">
        <f t="shared" si="65"/>
        <v>1</v>
      </c>
      <c r="H1470" s="143"/>
      <c r="I1470" s="212">
        <v>1</v>
      </c>
      <c r="J1470" s="200"/>
      <c r="K1470" s="200"/>
      <c r="L1470" s="214">
        <v>0</v>
      </c>
      <c r="M1470" s="149"/>
      <c r="N1470" s="149"/>
      <c r="O1470" s="152">
        <f t="shared" si="66"/>
        <v>0</v>
      </c>
      <c r="P1470" s="153"/>
      <c r="Q1470" s="153"/>
      <c r="R1470" s="153"/>
      <c r="S1470" s="143"/>
      <c r="T1470" s="143"/>
      <c r="U1470" s="143"/>
    </row>
    <row r="1471" spans="1:21" ht="12.75" customHeight="1" x14ac:dyDescent="0.3">
      <c r="A1471" s="141">
        <v>10</v>
      </c>
      <c r="B1471" s="141">
        <v>15</v>
      </c>
      <c r="C1471" s="146">
        <v>1015</v>
      </c>
      <c r="D1471" s="141" t="s">
        <v>6</v>
      </c>
      <c r="E1471" s="141">
        <v>2020</v>
      </c>
      <c r="F1471" s="151"/>
      <c r="G1471" s="157">
        <f t="shared" si="65"/>
        <v>0</v>
      </c>
      <c r="H1471" s="143"/>
      <c r="I1471" s="212">
        <v>0</v>
      </c>
      <c r="J1471" s="200"/>
      <c r="K1471" s="200"/>
      <c r="L1471" s="214">
        <v>0</v>
      </c>
      <c r="M1471" s="149"/>
      <c r="N1471" s="149"/>
      <c r="O1471" s="152">
        <f t="shared" si="66"/>
        <v>0</v>
      </c>
      <c r="P1471" s="153"/>
      <c r="Q1471" s="153"/>
      <c r="R1471" s="153"/>
      <c r="S1471" s="143"/>
      <c r="T1471" s="143"/>
      <c r="U1471" s="143"/>
    </row>
    <row r="1472" spans="1:21" ht="12.75" customHeight="1" x14ac:dyDescent="0.3">
      <c r="A1472" s="141">
        <v>10</v>
      </c>
      <c r="B1472" s="141">
        <v>16</v>
      </c>
      <c r="C1472" s="146">
        <v>1016</v>
      </c>
      <c r="D1472" s="141" t="s">
        <v>6</v>
      </c>
      <c r="E1472" s="141">
        <v>2020</v>
      </c>
      <c r="F1472" s="151"/>
      <c r="G1472" s="157">
        <f t="shared" si="65"/>
        <v>0</v>
      </c>
      <c r="H1472" s="143"/>
      <c r="I1472" s="212">
        <v>0</v>
      </c>
      <c r="J1472" s="200"/>
      <c r="K1472" s="200"/>
      <c r="L1472" s="214">
        <v>0</v>
      </c>
      <c r="M1472" s="149"/>
      <c r="N1472" s="149"/>
      <c r="O1472" s="152">
        <f t="shared" si="66"/>
        <v>0</v>
      </c>
      <c r="P1472" s="153"/>
      <c r="Q1472" s="153"/>
      <c r="R1472" s="153"/>
      <c r="S1472" s="143"/>
      <c r="T1472" s="143"/>
      <c r="U1472" s="143"/>
    </row>
    <row r="1473" spans="1:21" ht="12.75" customHeight="1" x14ac:dyDescent="0.3">
      <c r="A1473" s="141">
        <v>10</v>
      </c>
      <c r="B1473" s="141">
        <v>17</v>
      </c>
      <c r="C1473" s="146">
        <v>1017</v>
      </c>
      <c r="D1473" s="141" t="s">
        <v>6</v>
      </c>
      <c r="E1473" s="141">
        <v>2020</v>
      </c>
      <c r="F1473" s="151"/>
      <c r="G1473" s="157">
        <f t="shared" si="65"/>
        <v>0</v>
      </c>
      <c r="H1473" s="143"/>
      <c r="I1473" s="212">
        <v>0</v>
      </c>
      <c r="J1473" s="200"/>
      <c r="K1473" s="200"/>
      <c r="L1473" s="214">
        <v>0</v>
      </c>
      <c r="M1473" s="149"/>
      <c r="N1473" s="149"/>
      <c r="O1473" s="152">
        <f t="shared" si="66"/>
        <v>0</v>
      </c>
      <c r="P1473" s="153"/>
      <c r="Q1473" s="153"/>
      <c r="R1473" s="153"/>
      <c r="S1473" s="143"/>
      <c r="T1473" s="143"/>
      <c r="U1473" s="143"/>
    </row>
    <row r="1474" spans="1:21" ht="12.75" customHeight="1" x14ac:dyDescent="0.3">
      <c r="A1474" s="141">
        <v>10</v>
      </c>
      <c r="B1474" s="141">
        <v>18</v>
      </c>
      <c r="C1474" s="146">
        <v>1018</v>
      </c>
      <c r="D1474" s="141" t="s">
        <v>6</v>
      </c>
      <c r="E1474" s="141">
        <v>2020</v>
      </c>
      <c r="F1474" s="151"/>
      <c r="G1474" s="157">
        <f t="shared" si="65"/>
        <v>0</v>
      </c>
      <c r="H1474" s="143"/>
      <c r="I1474" s="212">
        <v>0</v>
      </c>
      <c r="J1474" s="200"/>
      <c r="K1474" s="200"/>
      <c r="L1474" s="214">
        <v>0</v>
      </c>
      <c r="M1474" s="149"/>
      <c r="N1474" s="149"/>
      <c r="O1474" s="152">
        <f t="shared" si="66"/>
        <v>0</v>
      </c>
      <c r="P1474" s="153"/>
      <c r="Q1474" s="153"/>
      <c r="R1474" s="153"/>
      <c r="S1474" s="143"/>
      <c r="T1474" s="143"/>
      <c r="U1474" s="143"/>
    </row>
    <row r="1475" spans="1:21" ht="12.75" customHeight="1" x14ac:dyDescent="0.3">
      <c r="A1475" s="141">
        <v>10</v>
      </c>
      <c r="B1475" s="141">
        <v>19</v>
      </c>
      <c r="C1475" s="146">
        <v>1019</v>
      </c>
      <c r="D1475" s="141" t="s">
        <v>6</v>
      </c>
      <c r="E1475" s="141">
        <v>2020</v>
      </c>
      <c r="F1475" s="151"/>
      <c r="G1475" s="157">
        <f t="shared" si="65"/>
        <v>1</v>
      </c>
      <c r="H1475" s="143"/>
      <c r="I1475" s="212">
        <v>1</v>
      </c>
      <c r="J1475" s="200"/>
      <c r="K1475" s="200"/>
      <c r="L1475" s="214">
        <v>0</v>
      </c>
      <c r="M1475" s="149"/>
      <c r="N1475" s="149"/>
      <c r="O1475" s="152">
        <f t="shared" si="66"/>
        <v>0</v>
      </c>
      <c r="P1475" s="153"/>
      <c r="Q1475" s="153"/>
      <c r="R1475" s="153"/>
      <c r="S1475" s="143"/>
      <c r="T1475" s="143"/>
      <c r="U1475" s="143"/>
    </row>
    <row r="1476" spans="1:21" ht="12.75" customHeight="1" x14ac:dyDescent="0.3">
      <c r="A1476" s="141">
        <v>10</v>
      </c>
      <c r="B1476" s="141">
        <v>20</v>
      </c>
      <c r="C1476" s="146">
        <v>1020</v>
      </c>
      <c r="D1476" s="141" t="s">
        <v>6</v>
      </c>
      <c r="E1476" s="141">
        <v>2020</v>
      </c>
      <c r="F1476" s="151"/>
      <c r="G1476" s="157">
        <f t="shared" si="65"/>
        <v>2</v>
      </c>
      <c r="H1476" s="143"/>
      <c r="I1476" s="212">
        <v>2</v>
      </c>
      <c r="J1476" s="200"/>
      <c r="K1476" s="200"/>
      <c r="L1476" s="214">
        <v>0</v>
      </c>
      <c r="M1476" s="149"/>
      <c r="N1476" s="149"/>
      <c r="O1476" s="152">
        <f t="shared" si="66"/>
        <v>0</v>
      </c>
      <c r="P1476" s="153"/>
      <c r="Q1476" s="153"/>
      <c r="R1476" s="153"/>
      <c r="S1476" s="143"/>
      <c r="T1476" s="143"/>
      <c r="U1476" s="143"/>
    </row>
    <row r="1477" spans="1:21" ht="12.75" customHeight="1" x14ac:dyDescent="0.3">
      <c r="A1477" s="141">
        <v>10</v>
      </c>
      <c r="B1477" s="141">
        <v>21</v>
      </c>
      <c r="C1477" s="146">
        <v>1021</v>
      </c>
      <c r="D1477" s="141" t="s">
        <v>6</v>
      </c>
      <c r="E1477" s="141">
        <v>2020</v>
      </c>
      <c r="F1477" s="151"/>
      <c r="G1477" s="157">
        <f t="shared" si="65"/>
        <v>0</v>
      </c>
      <c r="H1477" s="143"/>
      <c r="I1477" s="212">
        <v>0</v>
      </c>
      <c r="J1477" s="200"/>
      <c r="K1477" s="200"/>
      <c r="L1477" s="214">
        <v>0</v>
      </c>
      <c r="M1477" s="149"/>
      <c r="N1477" s="149"/>
      <c r="O1477" s="152">
        <f t="shared" si="66"/>
        <v>0</v>
      </c>
      <c r="P1477" s="153"/>
      <c r="Q1477" s="153"/>
      <c r="R1477" s="153"/>
      <c r="S1477" s="143"/>
      <c r="T1477" s="143"/>
      <c r="U1477" s="143"/>
    </row>
    <row r="1478" spans="1:21" ht="12.75" customHeight="1" x14ac:dyDescent="0.3">
      <c r="A1478" s="141">
        <v>10</v>
      </c>
      <c r="B1478" s="141">
        <v>22</v>
      </c>
      <c r="C1478" s="146">
        <v>1022</v>
      </c>
      <c r="D1478" s="141" t="s">
        <v>6</v>
      </c>
      <c r="E1478" s="141">
        <v>2020</v>
      </c>
      <c r="F1478" s="151"/>
      <c r="G1478" s="157">
        <f t="shared" si="65"/>
        <v>0</v>
      </c>
      <c r="H1478" s="143"/>
      <c r="I1478" s="200"/>
      <c r="J1478" s="200"/>
      <c r="K1478" s="200"/>
      <c r="L1478" s="200"/>
      <c r="M1478" s="149"/>
      <c r="N1478" s="149"/>
      <c r="O1478" s="152">
        <f t="shared" si="66"/>
        <v>0</v>
      </c>
      <c r="P1478" s="153"/>
      <c r="Q1478" s="153"/>
      <c r="R1478" s="153"/>
      <c r="S1478" s="143"/>
      <c r="T1478" s="143"/>
      <c r="U1478" s="143"/>
    </row>
    <row r="1479" spans="1:21" ht="12.75" customHeight="1" x14ac:dyDescent="0.3">
      <c r="A1479" s="141">
        <v>10</v>
      </c>
      <c r="B1479" s="141">
        <v>23</v>
      </c>
      <c r="C1479" s="146">
        <v>1023</v>
      </c>
      <c r="D1479" s="141" t="s">
        <v>6</v>
      </c>
      <c r="E1479" s="141">
        <v>2020</v>
      </c>
      <c r="F1479" s="151"/>
      <c r="G1479" s="157">
        <f t="shared" si="65"/>
        <v>0</v>
      </c>
      <c r="H1479" s="143"/>
      <c r="I1479" s="200"/>
      <c r="J1479" s="200"/>
      <c r="K1479" s="200"/>
      <c r="L1479" s="200"/>
      <c r="M1479" s="149"/>
      <c r="N1479" s="149"/>
      <c r="O1479" s="152">
        <f t="shared" si="66"/>
        <v>0</v>
      </c>
      <c r="P1479" s="153"/>
      <c r="Q1479" s="153"/>
      <c r="R1479" s="153"/>
      <c r="S1479" s="143"/>
      <c r="T1479" s="143"/>
      <c r="U1479" s="143"/>
    </row>
    <row r="1480" spans="1:21" ht="12.75" customHeight="1" x14ac:dyDescent="0.3">
      <c r="A1480" s="141">
        <v>10</v>
      </c>
      <c r="B1480" s="141">
        <v>24</v>
      </c>
      <c r="C1480" s="146">
        <v>1024</v>
      </c>
      <c r="D1480" s="141" t="s">
        <v>6</v>
      </c>
      <c r="E1480" s="141">
        <v>2020</v>
      </c>
      <c r="F1480" s="151"/>
      <c r="G1480" s="157">
        <f t="shared" si="65"/>
        <v>0</v>
      </c>
      <c r="H1480" s="143"/>
      <c r="I1480" s="200"/>
      <c r="J1480" s="200"/>
      <c r="K1480" s="200"/>
      <c r="L1480" s="200"/>
      <c r="M1480" s="149"/>
      <c r="N1480" s="149"/>
      <c r="O1480" s="152">
        <f t="shared" si="66"/>
        <v>0</v>
      </c>
      <c r="P1480" s="153"/>
      <c r="Q1480" s="153"/>
      <c r="R1480" s="153"/>
      <c r="S1480" s="143"/>
      <c r="T1480" s="143"/>
      <c r="U1480" s="143"/>
    </row>
    <row r="1481" spans="1:21" ht="12.75" customHeight="1" x14ac:dyDescent="0.3">
      <c r="A1481" s="141">
        <v>10</v>
      </c>
      <c r="B1481" s="141">
        <v>25</v>
      </c>
      <c r="C1481" s="146">
        <v>1025</v>
      </c>
      <c r="D1481" s="141" t="s">
        <v>6</v>
      </c>
      <c r="E1481" s="141">
        <v>2020</v>
      </c>
      <c r="F1481" s="151"/>
      <c r="G1481" s="157">
        <f t="shared" si="65"/>
        <v>0</v>
      </c>
      <c r="H1481" s="143"/>
      <c r="I1481" s="200"/>
      <c r="J1481" s="200"/>
      <c r="K1481" s="200"/>
      <c r="L1481" s="200"/>
      <c r="M1481" s="149"/>
      <c r="N1481" s="149"/>
      <c r="O1481" s="152">
        <f t="shared" si="66"/>
        <v>0</v>
      </c>
      <c r="P1481" s="153"/>
      <c r="Q1481" s="153"/>
      <c r="R1481" s="153"/>
      <c r="S1481" s="143"/>
      <c r="T1481" s="143"/>
      <c r="U1481" s="143"/>
    </row>
    <row r="1482" spans="1:21" ht="12.75" customHeight="1" x14ac:dyDescent="0.3">
      <c r="A1482" s="141">
        <v>10</v>
      </c>
      <c r="B1482" s="141">
        <v>26</v>
      </c>
      <c r="C1482" s="146">
        <v>1026</v>
      </c>
      <c r="D1482" s="141" t="s">
        <v>6</v>
      </c>
      <c r="E1482" s="141">
        <v>2020</v>
      </c>
      <c r="F1482" s="151"/>
      <c r="G1482" s="157">
        <f t="shared" si="65"/>
        <v>0</v>
      </c>
      <c r="H1482" s="143"/>
      <c r="I1482" s="200"/>
      <c r="J1482" s="200"/>
      <c r="K1482" s="200"/>
      <c r="L1482" s="200"/>
      <c r="M1482" s="149"/>
      <c r="N1482" s="149"/>
      <c r="O1482" s="152">
        <f t="shared" si="66"/>
        <v>0</v>
      </c>
      <c r="P1482" s="153"/>
      <c r="Q1482" s="153"/>
      <c r="R1482" s="153"/>
      <c r="S1482" s="143"/>
      <c r="T1482" s="143"/>
      <c r="U1482" s="143"/>
    </row>
    <row r="1483" spans="1:21" ht="12.75" customHeight="1" x14ac:dyDescent="0.3">
      <c r="A1483" s="141">
        <v>10</v>
      </c>
      <c r="B1483" s="141">
        <v>27</v>
      </c>
      <c r="C1483" s="146">
        <v>1027</v>
      </c>
      <c r="D1483" s="141" t="s">
        <v>6</v>
      </c>
      <c r="E1483" s="141">
        <v>2020</v>
      </c>
      <c r="F1483" s="151"/>
      <c r="G1483" s="157">
        <f t="shared" si="65"/>
        <v>0</v>
      </c>
      <c r="H1483" s="143"/>
      <c r="I1483" s="200"/>
      <c r="J1483" s="200"/>
      <c r="K1483" s="200"/>
      <c r="L1483" s="200"/>
      <c r="M1483" s="149"/>
      <c r="N1483" s="149"/>
      <c r="O1483" s="152">
        <f t="shared" si="66"/>
        <v>0</v>
      </c>
      <c r="P1483" s="153"/>
      <c r="Q1483" s="153"/>
      <c r="R1483" s="153"/>
      <c r="S1483" s="143"/>
      <c r="T1483" s="143"/>
      <c r="U1483" s="143"/>
    </row>
    <row r="1484" spans="1:21" ht="12.75" customHeight="1" x14ac:dyDescent="0.3">
      <c r="A1484" s="141">
        <v>10</v>
      </c>
      <c r="B1484" s="141">
        <v>28</v>
      </c>
      <c r="C1484" s="146">
        <v>1028</v>
      </c>
      <c r="D1484" s="141" t="s">
        <v>6</v>
      </c>
      <c r="E1484" s="141">
        <v>2020</v>
      </c>
      <c r="F1484" s="151"/>
      <c r="G1484" s="157">
        <f t="shared" si="65"/>
        <v>0</v>
      </c>
      <c r="H1484" s="143"/>
      <c r="I1484" s="200"/>
      <c r="J1484" s="200"/>
      <c r="K1484" s="200"/>
      <c r="L1484" s="200"/>
      <c r="M1484" s="149"/>
      <c r="N1484" s="149"/>
      <c r="O1484" s="152">
        <f t="shared" si="66"/>
        <v>0</v>
      </c>
      <c r="P1484" s="153"/>
      <c r="Q1484" s="153"/>
      <c r="R1484" s="153"/>
      <c r="S1484" s="143"/>
      <c r="T1484" s="143"/>
      <c r="U1484" s="143"/>
    </row>
    <row r="1485" spans="1:21" ht="12.75" customHeight="1" x14ac:dyDescent="0.3">
      <c r="A1485" s="141">
        <v>10</v>
      </c>
      <c r="B1485" s="141">
        <v>29</v>
      </c>
      <c r="C1485" s="146">
        <v>1029</v>
      </c>
      <c r="D1485" s="141" t="s">
        <v>6</v>
      </c>
      <c r="E1485" s="141">
        <v>2020</v>
      </c>
      <c r="F1485" s="151"/>
      <c r="G1485" s="157">
        <f t="shared" si="65"/>
        <v>0</v>
      </c>
      <c r="H1485" s="143"/>
      <c r="I1485" s="200"/>
      <c r="J1485" s="200"/>
      <c r="K1485" s="200"/>
      <c r="L1485" s="200"/>
      <c r="M1485" s="149"/>
      <c r="N1485" s="149"/>
      <c r="O1485" s="152">
        <f t="shared" si="66"/>
        <v>0</v>
      </c>
      <c r="P1485" s="153"/>
      <c r="Q1485" s="153"/>
      <c r="R1485" s="153"/>
      <c r="S1485" s="143"/>
      <c r="T1485" s="143"/>
      <c r="U1485" s="143"/>
    </row>
    <row r="1486" spans="1:21" ht="12.75" customHeight="1" x14ac:dyDescent="0.3">
      <c r="A1486" s="141">
        <v>10</v>
      </c>
      <c r="B1486" s="141">
        <v>30</v>
      </c>
      <c r="C1486" s="146">
        <v>1030</v>
      </c>
      <c r="D1486" s="141" t="s">
        <v>6</v>
      </c>
      <c r="E1486" s="141">
        <v>2020</v>
      </c>
      <c r="F1486" s="151"/>
      <c r="G1486" s="157">
        <f t="shared" si="65"/>
        <v>0</v>
      </c>
      <c r="H1486" s="143"/>
      <c r="I1486" s="200"/>
      <c r="J1486" s="200"/>
      <c r="K1486" s="200"/>
      <c r="L1486" s="200"/>
      <c r="M1486" s="149"/>
      <c r="N1486" s="149"/>
      <c r="O1486" s="152">
        <f t="shared" si="66"/>
        <v>0</v>
      </c>
      <c r="P1486" s="153"/>
      <c r="Q1486" s="153"/>
      <c r="R1486" s="153"/>
      <c r="S1486" s="143"/>
      <c r="T1486" s="143"/>
      <c r="U1486" s="143"/>
    </row>
    <row r="1487" spans="1:21" ht="12.75" customHeight="1" x14ac:dyDescent="0.3">
      <c r="A1487" s="141">
        <v>10</v>
      </c>
      <c r="B1487" s="141">
        <v>31</v>
      </c>
      <c r="C1487" s="146">
        <v>1031</v>
      </c>
      <c r="D1487" s="141" t="s">
        <v>6</v>
      </c>
      <c r="E1487" s="141">
        <v>2020</v>
      </c>
      <c r="F1487" s="151"/>
      <c r="G1487" s="157">
        <f t="shared" si="65"/>
        <v>0</v>
      </c>
      <c r="H1487" s="143"/>
      <c r="I1487" s="200"/>
      <c r="J1487" s="200"/>
      <c r="K1487" s="200"/>
      <c r="L1487" s="200"/>
      <c r="M1487" s="149"/>
      <c r="N1487" s="149"/>
      <c r="O1487" s="152">
        <f t="shared" si="66"/>
        <v>0</v>
      </c>
      <c r="P1487" s="153"/>
      <c r="Q1487" s="153"/>
      <c r="R1487" s="153"/>
      <c r="S1487" s="143"/>
      <c r="T1487" s="143"/>
      <c r="U1487" s="143"/>
    </row>
    <row r="1488" spans="1:21" ht="12.75" customHeight="1" x14ac:dyDescent="0.3">
      <c r="A1488" s="141">
        <v>11</v>
      </c>
      <c r="B1488" s="141">
        <v>1</v>
      </c>
      <c r="C1488" s="146">
        <v>1101</v>
      </c>
      <c r="D1488" s="141" t="s">
        <v>6</v>
      </c>
      <c r="E1488" s="141">
        <v>2020</v>
      </c>
      <c r="F1488" s="151"/>
      <c r="G1488" s="157">
        <f t="shared" si="65"/>
        <v>0</v>
      </c>
      <c r="H1488" s="143"/>
      <c r="I1488" s="200"/>
      <c r="J1488" s="200"/>
      <c r="K1488" s="200"/>
      <c r="L1488" s="200"/>
      <c r="M1488" s="149"/>
      <c r="N1488" s="149"/>
      <c r="O1488" s="152">
        <f t="shared" si="66"/>
        <v>0</v>
      </c>
      <c r="P1488" s="153"/>
      <c r="Q1488" s="153"/>
      <c r="R1488" s="153"/>
      <c r="S1488" s="143"/>
      <c r="T1488" s="143"/>
      <c r="U1488" s="143"/>
    </row>
    <row r="1489" spans="1:21" ht="12.75" customHeight="1" x14ac:dyDescent="0.3">
      <c r="A1489" s="141">
        <v>11</v>
      </c>
      <c r="B1489" s="141">
        <v>2</v>
      </c>
      <c r="C1489" s="146">
        <v>1102</v>
      </c>
      <c r="D1489" s="141" t="s">
        <v>6</v>
      </c>
      <c r="E1489" s="141">
        <v>2020</v>
      </c>
      <c r="F1489" s="151"/>
      <c r="G1489" s="157">
        <f t="shared" si="65"/>
        <v>0</v>
      </c>
      <c r="H1489" s="143"/>
      <c r="I1489" s="200"/>
      <c r="J1489" s="200"/>
      <c r="K1489" s="200"/>
      <c r="L1489" s="200"/>
      <c r="M1489" s="149"/>
      <c r="N1489" s="149"/>
      <c r="O1489" s="152">
        <f t="shared" si="66"/>
        <v>0</v>
      </c>
      <c r="P1489" s="153"/>
      <c r="Q1489" s="153"/>
      <c r="R1489" s="153"/>
      <c r="S1489" s="143"/>
      <c r="T1489" s="143"/>
      <c r="U1489" s="143"/>
    </row>
    <row r="1490" spans="1:21" ht="12.75" customHeight="1" x14ac:dyDescent="0.3">
      <c r="A1490" s="141">
        <v>11</v>
      </c>
      <c r="B1490" s="141">
        <v>3</v>
      </c>
      <c r="C1490" s="146">
        <v>1103</v>
      </c>
      <c r="D1490" s="141" t="s">
        <v>6</v>
      </c>
      <c r="E1490" s="141">
        <v>2020</v>
      </c>
      <c r="F1490" s="151"/>
      <c r="G1490" s="157">
        <f t="shared" si="65"/>
        <v>0</v>
      </c>
      <c r="H1490" s="143"/>
      <c r="I1490" s="200"/>
      <c r="J1490" s="200"/>
      <c r="K1490" s="200"/>
      <c r="L1490" s="200"/>
      <c r="M1490" s="149"/>
      <c r="N1490" s="149"/>
      <c r="O1490" s="152">
        <f t="shared" si="66"/>
        <v>0</v>
      </c>
      <c r="P1490" s="153"/>
      <c r="Q1490" s="153"/>
      <c r="R1490" s="153"/>
      <c r="S1490" s="143"/>
      <c r="T1490" s="143"/>
      <c r="U1490" s="143"/>
    </row>
    <row r="1491" spans="1:21" ht="12.75" customHeight="1" x14ac:dyDescent="0.3">
      <c r="A1491" s="141">
        <v>11</v>
      </c>
      <c r="B1491" s="141">
        <v>4</v>
      </c>
      <c r="C1491" s="146">
        <v>1104</v>
      </c>
      <c r="D1491" s="141" t="s">
        <v>6</v>
      </c>
      <c r="E1491" s="141">
        <v>2020</v>
      </c>
      <c r="F1491" s="151"/>
      <c r="G1491" s="157">
        <f t="shared" si="65"/>
        <v>0</v>
      </c>
      <c r="H1491" s="143"/>
      <c r="I1491" s="200"/>
      <c r="J1491" s="200"/>
      <c r="K1491" s="200"/>
      <c r="L1491" s="200"/>
      <c r="M1491" s="149"/>
      <c r="N1491" s="149"/>
      <c r="O1491" s="152">
        <f t="shared" si="66"/>
        <v>0</v>
      </c>
      <c r="P1491" s="153"/>
      <c r="Q1491" s="153"/>
      <c r="R1491" s="153"/>
      <c r="S1491" s="143"/>
      <c r="T1491" s="143"/>
      <c r="U1491" s="143"/>
    </row>
    <row r="1492" spans="1:21" ht="12.75" customHeight="1" x14ac:dyDescent="0.3">
      <c r="A1492" s="141">
        <v>11</v>
      </c>
      <c r="B1492" s="141">
        <v>5</v>
      </c>
      <c r="C1492" s="146">
        <v>1105</v>
      </c>
      <c r="D1492" s="141" t="s">
        <v>6</v>
      </c>
      <c r="E1492" s="141">
        <v>2020</v>
      </c>
      <c r="F1492" s="151"/>
      <c r="G1492" s="157">
        <f t="shared" si="65"/>
        <v>0</v>
      </c>
      <c r="H1492" s="143"/>
      <c r="I1492" s="200"/>
      <c r="J1492" s="200"/>
      <c r="K1492" s="200"/>
      <c r="L1492" s="200"/>
      <c r="M1492" s="149"/>
      <c r="N1492" s="149"/>
      <c r="O1492" s="152">
        <f t="shared" si="66"/>
        <v>0</v>
      </c>
      <c r="P1492" s="153"/>
      <c r="Q1492" s="153"/>
      <c r="R1492" s="153"/>
      <c r="S1492" s="143"/>
      <c r="T1492" s="143"/>
      <c r="U1492" s="143"/>
    </row>
    <row r="1493" spans="1:21" ht="12.75" customHeight="1" x14ac:dyDescent="0.3">
      <c r="A1493" s="141">
        <v>11</v>
      </c>
      <c r="B1493" s="141">
        <v>6</v>
      </c>
      <c r="C1493" s="146">
        <v>1106</v>
      </c>
      <c r="D1493" s="141" t="s">
        <v>6</v>
      </c>
      <c r="E1493" s="141">
        <v>2020</v>
      </c>
      <c r="F1493" s="151"/>
      <c r="G1493" s="157">
        <f t="shared" si="65"/>
        <v>0</v>
      </c>
      <c r="H1493" s="143"/>
      <c r="I1493" s="200"/>
      <c r="J1493" s="200"/>
      <c r="K1493" s="200"/>
      <c r="L1493" s="200"/>
      <c r="M1493" s="149"/>
      <c r="N1493" s="149"/>
      <c r="O1493" s="152">
        <f t="shared" si="66"/>
        <v>0</v>
      </c>
      <c r="P1493" s="153"/>
      <c r="Q1493" s="153"/>
      <c r="R1493" s="153"/>
      <c r="S1493" s="143"/>
      <c r="T1493" s="143"/>
      <c r="U1493" s="143"/>
    </row>
    <row r="1494" spans="1:21" ht="12.75" customHeight="1" x14ac:dyDescent="0.3">
      <c r="A1494" s="141">
        <v>11</v>
      </c>
      <c r="B1494" s="141">
        <v>7</v>
      </c>
      <c r="C1494" s="146">
        <v>1107</v>
      </c>
      <c r="D1494" s="141" t="s">
        <v>6</v>
      </c>
      <c r="E1494" s="141">
        <v>2020</v>
      </c>
      <c r="F1494" s="151"/>
      <c r="G1494" s="157">
        <f t="shared" si="65"/>
        <v>0</v>
      </c>
      <c r="H1494" s="143"/>
      <c r="I1494" s="200"/>
      <c r="J1494" s="200"/>
      <c r="K1494" s="200"/>
      <c r="L1494" s="200"/>
      <c r="M1494" s="149"/>
      <c r="N1494" s="149"/>
      <c r="O1494" s="152">
        <f t="shared" si="66"/>
        <v>0</v>
      </c>
      <c r="P1494" s="153"/>
      <c r="Q1494" s="153"/>
      <c r="R1494" s="153"/>
      <c r="S1494" s="143"/>
      <c r="T1494" s="143"/>
      <c r="U1494" s="143"/>
    </row>
    <row r="1495" spans="1:21" ht="12.75" customHeight="1" x14ac:dyDescent="0.3">
      <c r="A1495" s="141">
        <v>11</v>
      </c>
      <c r="B1495" s="141">
        <v>8</v>
      </c>
      <c r="C1495" s="146">
        <v>1108</v>
      </c>
      <c r="D1495" s="141" t="s">
        <v>6</v>
      </c>
      <c r="E1495" s="141">
        <v>2020</v>
      </c>
      <c r="F1495" s="151"/>
      <c r="G1495" s="157">
        <f t="shared" si="65"/>
        <v>0</v>
      </c>
      <c r="H1495" s="143"/>
      <c r="I1495" s="200"/>
      <c r="J1495" s="200"/>
      <c r="K1495" s="200"/>
      <c r="L1495" s="200"/>
      <c r="M1495" s="149"/>
      <c r="N1495" s="149"/>
      <c r="O1495" s="152">
        <f t="shared" si="66"/>
        <v>0</v>
      </c>
      <c r="P1495" s="153"/>
      <c r="Q1495" s="153"/>
      <c r="R1495" s="153"/>
      <c r="S1495" s="143"/>
      <c r="T1495" s="143"/>
      <c r="U1495" s="143"/>
    </row>
    <row r="1496" spans="1:21" ht="12.75" customHeight="1" x14ac:dyDescent="0.3">
      <c r="A1496" s="141">
        <v>11</v>
      </c>
      <c r="B1496" s="141">
        <v>9</v>
      </c>
      <c r="C1496" s="146">
        <v>1109</v>
      </c>
      <c r="D1496" s="141" t="s">
        <v>6</v>
      </c>
      <c r="E1496" s="141">
        <v>2020</v>
      </c>
      <c r="F1496" s="151"/>
      <c r="G1496" s="157">
        <f t="shared" si="65"/>
        <v>0</v>
      </c>
      <c r="H1496" s="143"/>
      <c r="I1496" s="200"/>
      <c r="J1496" s="200"/>
      <c r="K1496" s="200"/>
      <c r="L1496" s="200"/>
      <c r="M1496" s="149"/>
      <c r="N1496" s="149"/>
      <c r="O1496" s="152">
        <f t="shared" si="66"/>
        <v>0</v>
      </c>
      <c r="P1496" s="153"/>
      <c r="Q1496" s="153"/>
      <c r="R1496" s="153"/>
      <c r="S1496" s="143"/>
      <c r="T1496" s="143"/>
      <c r="U1496" s="143"/>
    </row>
    <row r="1497" spans="1:21" ht="12.75" customHeight="1" x14ac:dyDescent="0.3">
      <c r="A1497" s="141">
        <v>11</v>
      </c>
      <c r="B1497" s="141">
        <v>10</v>
      </c>
      <c r="C1497" s="146">
        <v>1110</v>
      </c>
      <c r="D1497" s="141" t="s">
        <v>6</v>
      </c>
      <c r="E1497" s="141">
        <v>2020</v>
      </c>
      <c r="F1497" s="151"/>
      <c r="G1497" s="157">
        <f t="shared" si="65"/>
        <v>0</v>
      </c>
      <c r="H1497" s="143"/>
      <c r="I1497" s="200"/>
      <c r="J1497" s="200"/>
      <c r="K1497" s="200"/>
      <c r="L1497" s="200"/>
      <c r="M1497" s="149"/>
      <c r="N1497" s="149"/>
      <c r="O1497" s="152">
        <f t="shared" si="66"/>
        <v>0</v>
      </c>
      <c r="P1497" s="153"/>
      <c r="Q1497" s="153"/>
      <c r="R1497" s="153"/>
      <c r="S1497" s="143"/>
      <c r="T1497" s="143"/>
      <c r="U1497" s="143"/>
    </row>
    <row r="1498" spans="1:21" ht="12.75" customHeight="1" x14ac:dyDescent="0.3">
      <c r="A1498" s="141">
        <v>11</v>
      </c>
      <c r="B1498" s="141">
        <v>11</v>
      </c>
      <c r="C1498" s="146">
        <v>1111</v>
      </c>
      <c r="D1498" s="141" t="s">
        <v>6</v>
      </c>
      <c r="E1498" s="141">
        <v>2020</v>
      </c>
      <c r="F1498" s="151"/>
      <c r="G1498" s="157">
        <f t="shared" si="65"/>
        <v>0</v>
      </c>
      <c r="H1498" s="143"/>
      <c r="I1498" s="200"/>
      <c r="J1498" s="200"/>
      <c r="K1498" s="200"/>
      <c r="L1498" s="200"/>
      <c r="M1498" s="149"/>
      <c r="N1498" s="149"/>
      <c r="O1498" s="152">
        <f t="shared" si="66"/>
        <v>0</v>
      </c>
      <c r="P1498" s="153"/>
      <c r="Q1498" s="153"/>
      <c r="R1498" s="153"/>
      <c r="S1498" s="143"/>
      <c r="T1498" s="143"/>
      <c r="U1498" s="143"/>
    </row>
    <row r="1499" spans="1:21" ht="12.75" customHeight="1" x14ac:dyDescent="0.3">
      <c r="A1499" s="141">
        <v>11</v>
      </c>
      <c r="B1499" s="141">
        <v>12</v>
      </c>
      <c r="C1499" s="146">
        <v>1112</v>
      </c>
      <c r="D1499" s="141" t="s">
        <v>6</v>
      </c>
      <c r="E1499" s="141">
        <v>2020</v>
      </c>
      <c r="F1499" s="151"/>
      <c r="G1499" s="157">
        <f t="shared" si="65"/>
        <v>0</v>
      </c>
      <c r="H1499" s="143"/>
      <c r="I1499" s="200"/>
      <c r="J1499" s="200"/>
      <c r="K1499" s="200"/>
      <c r="L1499" s="200"/>
      <c r="M1499" s="149"/>
      <c r="N1499" s="149"/>
      <c r="O1499" s="152">
        <f t="shared" si="66"/>
        <v>0</v>
      </c>
      <c r="P1499" s="153"/>
      <c r="Q1499" s="153"/>
      <c r="R1499" s="153"/>
      <c r="S1499" s="143"/>
      <c r="T1499" s="143"/>
      <c r="U1499" s="143"/>
    </row>
    <row r="1500" spans="1:21" ht="12.75" customHeight="1" x14ac:dyDescent="0.3">
      <c r="A1500" s="141">
        <v>11</v>
      </c>
      <c r="B1500" s="141">
        <v>13</v>
      </c>
      <c r="C1500" s="146">
        <v>1113</v>
      </c>
      <c r="D1500" s="141" t="s">
        <v>6</v>
      </c>
      <c r="E1500" s="141">
        <v>2020</v>
      </c>
      <c r="F1500" s="151"/>
      <c r="G1500" s="157">
        <f t="shared" si="65"/>
        <v>0</v>
      </c>
      <c r="H1500" s="143"/>
      <c r="I1500" s="200"/>
      <c r="J1500" s="200"/>
      <c r="K1500" s="200"/>
      <c r="L1500" s="200"/>
      <c r="M1500" s="149"/>
      <c r="N1500" s="149"/>
      <c r="O1500" s="152">
        <f t="shared" si="66"/>
        <v>0</v>
      </c>
      <c r="P1500" s="153"/>
      <c r="Q1500" s="153"/>
      <c r="R1500" s="153"/>
      <c r="S1500" s="143"/>
      <c r="T1500" s="143"/>
      <c r="U1500" s="143"/>
    </row>
    <row r="1501" spans="1:21" ht="12.75" customHeight="1" x14ac:dyDescent="0.3">
      <c r="A1501" s="141">
        <v>11</v>
      </c>
      <c r="B1501" s="141">
        <v>14</v>
      </c>
      <c r="C1501" s="146">
        <v>1114</v>
      </c>
      <c r="D1501" s="141" t="s">
        <v>6</v>
      </c>
      <c r="E1501" s="141">
        <v>2020</v>
      </c>
      <c r="F1501" s="151"/>
      <c r="G1501" s="157">
        <f t="shared" si="65"/>
        <v>0</v>
      </c>
      <c r="H1501" s="143"/>
      <c r="I1501" s="200"/>
      <c r="J1501" s="200"/>
      <c r="K1501" s="200"/>
      <c r="L1501" s="200"/>
      <c r="M1501" s="149"/>
      <c r="N1501" s="149"/>
      <c r="O1501" s="152">
        <f t="shared" si="66"/>
        <v>0</v>
      </c>
      <c r="P1501" s="153"/>
      <c r="Q1501" s="153"/>
      <c r="R1501" s="153"/>
      <c r="S1501" s="143"/>
      <c r="T1501" s="143"/>
      <c r="U1501" s="143"/>
    </row>
    <row r="1502" spans="1:21" ht="12.75" customHeight="1" x14ac:dyDescent="0.3">
      <c r="A1502" s="141">
        <v>11</v>
      </c>
      <c r="B1502" s="141">
        <v>15</v>
      </c>
      <c r="C1502" s="146">
        <v>1115</v>
      </c>
      <c r="D1502" s="141" t="s">
        <v>6</v>
      </c>
      <c r="E1502" s="141">
        <v>2020</v>
      </c>
      <c r="F1502" s="151"/>
      <c r="G1502" s="157">
        <f t="shared" si="65"/>
        <v>0</v>
      </c>
      <c r="H1502" s="143"/>
      <c r="I1502" s="200"/>
      <c r="J1502" s="200"/>
      <c r="K1502" s="200"/>
      <c r="L1502" s="200"/>
      <c r="M1502" s="149"/>
      <c r="N1502" s="149"/>
      <c r="O1502" s="152">
        <f t="shared" si="66"/>
        <v>0</v>
      </c>
      <c r="P1502" s="153"/>
      <c r="Q1502" s="153"/>
      <c r="R1502" s="153"/>
      <c r="S1502" s="143"/>
      <c r="T1502" s="143"/>
      <c r="U1502" s="143"/>
    </row>
    <row r="1503" spans="1:21" ht="12.75" customHeight="1" x14ac:dyDescent="0.3">
      <c r="A1503" s="141">
        <v>4</v>
      </c>
      <c r="B1503" s="141">
        <v>10</v>
      </c>
      <c r="C1503" s="146">
        <v>410</v>
      </c>
      <c r="D1503" s="141" t="s">
        <v>7</v>
      </c>
      <c r="E1503" s="141">
        <v>2020</v>
      </c>
      <c r="F1503" s="151"/>
      <c r="G1503" s="157">
        <f t="shared" si="65"/>
        <v>0</v>
      </c>
      <c r="H1503" s="143"/>
      <c r="I1503" s="200"/>
      <c r="J1503" s="200"/>
      <c r="K1503" s="200"/>
      <c r="L1503" s="200"/>
      <c r="M1503" s="149"/>
      <c r="N1503" s="149"/>
      <c r="O1503" s="152">
        <f t="shared" si="66"/>
        <v>0</v>
      </c>
      <c r="P1503" s="153"/>
      <c r="Q1503" s="153"/>
      <c r="R1503" s="153"/>
      <c r="S1503" s="143"/>
      <c r="T1503" s="143"/>
      <c r="U1503" s="143"/>
    </row>
    <row r="1504" spans="1:21" ht="12.75" customHeight="1" x14ac:dyDescent="0.3">
      <c r="A1504" s="141">
        <v>4</v>
      </c>
      <c r="B1504" s="141">
        <v>11</v>
      </c>
      <c r="C1504" s="146">
        <v>411</v>
      </c>
      <c r="D1504" s="141" t="s">
        <v>7</v>
      </c>
      <c r="E1504" s="141">
        <v>2020</v>
      </c>
      <c r="F1504" s="151"/>
      <c r="G1504" s="157">
        <f t="shared" si="65"/>
        <v>0</v>
      </c>
      <c r="H1504" s="143"/>
      <c r="I1504" s="200"/>
      <c r="J1504" s="200"/>
      <c r="K1504" s="200"/>
      <c r="L1504" s="200"/>
      <c r="M1504" s="149"/>
      <c r="N1504" s="149"/>
      <c r="O1504" s="152">
        <f t="shared" si="66"/>
        <v>0</v>
      </c>
      <c r="P1504" s="153"/>
      <c r="Q1504" s="153"/>
      <c r="R1504" s="153"/>
      <c r="S1504" s="143"/>
      <c r="T1504" s="143"/>
      <c r="U1504" s="143"/>
    </row>
    <row r="1505" spans="1:21" ht="12.75" customHeight="1" x14ac:dyDescent="0.3">
      <c r="A1505" s="141">
        <v>4</v>
      </c>
      <c r="B1505" s="141">
        <v>12</v>
      </c>
      <c r="C1505" s="146">
        <v>412</v>
      </c>
      <c r="D1505" s="141" t="s">
        <v>7</v>
      </c>
      <c r="E1505" s="141">
        <v>2020</v>
      </c>
      <c r="F1505" s="151"/>
      <c r="G1505" s="157">
        <f t="shared" si="65"/>
        <v>0</v>
      </c>
      <c r="H1505" s="143"/>
      <c r="I1505" s="200"/>
      <c r="J1505" s="200"/>
      <c r="K1505" s="200"/>
      <c r="L1505" s="200"/>
      <c r="M1505" s="149"/>
      <c r="N1505" s="149"/>
      <c r="O1505" s="152">
        <f t="shared" si="66"/>
        <v>0</v>
      </c>
      <c r="P1505" s="153"/>
      <c r="Q1505" s="153"/>
      <c r="R1505" s="153"/>
      <c r="S1505" s="143"/>
      <c r="T1505" s="143"/>
      <c r="U1505" s="143"/>
    </row>
    <row r="1506" spans="1:21" ht="12.75" customHeight="1" x14ac:dyDescent="0.3">
      <c r="A1506" s="141">
        <v>4</v>
      </c>
      <c r="B1506" s="141">
        <v>13</v>
      </c>
      <c r="C1506" s="146">
        <v>413</v>
      </c>
      <c r="D1506" s="141" t="s">
        <v>7</v>
      </c>
      <c r="E1506" s="141">
        <v>2020</v>
      </c>
      <c r="F1506" s="151"/>
      <c r="G1506" s="157">
        <f t="shared" si="65"/>
        <v>0</v>
      </c>
      <c r="H1506" s="143"/>
      <c r="I1506" s="200"/>
      <c r="J1506" s="200"/>
      <c r="K1506" s="200"/>
      <c r="L1506" s="200"/>
      <c r="M1506" s="149"/>
      <c r="N1506" s="149"/>
      <c r="O1506" s="152">
        <f t="shared" si="66"/>
        <v>0</v>
      </c>
      <c r="P1506" s="153"/>
      <c r="Q1506" s="153"/>
      <c r="R1506" s="153"/>
      <c r="S1506" s="143"/>
      <c r="T1506" s="143"/>
      <c r="U1506" s="143"/>
    </row>
    <row r="1507" spans="1:21" ht="12.75" customHeight="1" x14ac:dyDescent="0.3">
      <c r="A1507" s="141">
        <v>4</v>
      </c>
      <c r="B1507" s="141">
        <v>14</v>
      </c>
      <c r="C1507" s="146">
        <v>414</v>
      </c>
      <c r="D1507" s="141" t="s">
        <v>7</v>
      </c>
      <c r="E1507" s="141">
        <v>2020</v>
      </c>
      <c r="F1507" s="151"/>
      <c r="G1507" s="157">
        <f t="shared" si="65"/>
        <v>0</v>
      </c>
      <c r="H1507" s="143"/>
      <c r="I1507" s="200"/>
      <c r="J1507" s="200"/>
      <c r="K1507" s="200"/>
      <c r="L1507" s="200"/>
      <c r="M1507" s="149"/>
      <c r="N1507" s="149"/>
      <c r="O1507" s="152">
        <f>L1507+N1507</f>
        <v>0</v>
      </c>
      <c r="P1507" s="153"/>
      <c r="Q1507" s="153"/>
      <c r="R1507" s="153"/>
      <c r="S1507" s="143"/>
      <c r="T1507" s="143"/>
      <c r="U1507" s="143"/>
    </row>
    <row r="1508" spans="1:21" ht="12.75" customHeight="1" x14ac:dyDescent="0.3">
      <c r="A1508" s="141">
        <v>4</v>
      </c>
      <c r="B1508" s="141">
        <v>15</v>
      </c>
      <c r="C1508" s="146">
        <v>415</v>
      </c>
      <c r="D1508" s="141" t="s">
        <v>7</v>
      </c>
      <c r="E1508" s="141">
        <v>2020</v>
      </c>
      <c r="F1508" s="151"/>
      <c r="G1508" s="157">
        <f t="shared" si="65"/>
        <v>1</v>
      </c>
      <c r="H1508" s="143"/>
      <c r="I1508" s="216">
        <v>1</v>
      </c>
      <c r="K1508" s="149"/>
      <c r="L1508" s="218">
        <v>0</v>
      </c>
      <c r="M1508" s="149"/>
      <c r="N1508" s="149"/>
      <c r="O1508" s="152">
        <f t="shared" ref="O1508:O1552" si="67">L1508+N1508</f>
        <v>0</v>
      </c>
      <c r="P1508" s="153"/>
      <c r="Q1508" s="153"/>
      <c r="R1508" s="153"/>
      <c r="S1508" s="143"/>
      <c r="T1508" s="143"/>
      <c r="U1508" s="143"/>
    </row>
    <row r="1509" spans="1:21" ht="12.75" customHeight="1" x14ac:dyDescent="0.3">
      <c r="A1509" s="141">
        <v>4</v>
      </c>
      <c r="B1509" s="141">
        <v>16</v>
      </c>
      <c r="C1509" s="146">
        <v>416</v>
      </c>
      <c r="D1509" s="141" t="s">
        <v>7</v>
      </c>
      <c r="E1509" s="141">
        <v>2020</v>
      </c>
      <c r="F1509" s="151"/>
      <c r="G1509" s="157">
        <f t="shared" si="65"/>
        <v>2</v>
      </c>
      <c r="H1509" s="143"/>
      <c r="I1509" s="216">
        <v>2</v>
      </c>
      <c r="K1509" s="149"/>
      <c r="L1509" s="218">
        <v>0</v>
      </c>
      <c r="M1509" s="149"/>
      <c r="N1509" s="149"/>
      <c r="O1509" s="152">
        <f t="shared" si="67"/>
        <v>0</v>
      </c>
      <c r="P1509" s="153"/>
      <c r="Q1509" s="153"/>
      <c r="R1509" s="153"/>
      <c r="S1509" s="143"/>
      <c r="T1509" s="143"/>
      <c r="U1509" s="143"/>
    </row>
    <row r="1510" spans="1:21" ht="12.75" customHeight="1" x14ac:dyDescent="0.3">
      <c r="A1510" s="141">
        <v>4</v>
      </c>
      <c r="B1510" s="141">
        <v>17</v>
      </c>
      <c r="C1510" s="146">
        <v>417</v>
      </c>
      <c r="D1510" s="141" t="s">
        <v>7</v>
      </c>
      <c r="E1510" s="141">
        <v>2020</v>
      </c>
      <c r="F1510" s="151"/>
      <c r="G1510" s="157">
        <f t="shared" si="65"/>
        <v>0</v>
      </c>
      <c r="H1510" s="143"/>
      <c r="I1510" s="216">
        <v>0</v>
      </c>
      <c r="K1510" s="149"/>
      <c r="L1510" s="218">
        <v>0</v>
      </c>
      <c r="M1510" s="149"/>
      <c r="N1510" s="149"/>
      <c r="O1510" s="152">
        <f t="shared" si="67"/>
        <v>0</v>
      </c>
      <c r="P1510" s="153"/>
      <c r="Q1510" s="153"/>
      <c r="R1510" s="153"/>
      <c r="S1510" s="143"/>
      <c r="T1510" s="143"/>
      <c r="U1510" s="143"/>
    </row>
    <row r="1511" spans="1:21" ht="12.75" customHeight="1" x14ac:dyDescent="0.3">
      <c r="A1511" s="141">
        <v>4</v>
      </c>
      <c r="B1511" s="141">
        <v>18</v>
      </c>
      <c r="C1511" s="146">
        <v>418</v>
      </c>
      <c r="D1511" s="141" t="s">
        <v>7</v>
      </c>
      <c r="E1511" s="141">
        <v>2020</v>
      </c>
      <c r="F1511" s="151"/>
      <c r="G1511" s="157">
        <f t="shared" si="65"/>
        <v>0</v>
      </c>
      <c r="H1511" s="143"/>
      <c r="I1511" s="216">
        <v>0</v>
      </c>
      <c r="K1511" s="149"/>
      <c r="L1511" s="218">
        <v>0</v>
      </c>
      <c r="M1511" s="149"/>
      <c r="N1511" s="149"/>
      <c r="O1511" s="152">
        <f t="shared" si="67"/>
        <v>0</v>
      </c>
      <c r="P1511" s="153"/>
      <c r="Q1511" s="153"/>
      <c r="R1511" s="153"/>
      <c r="S1511" s="143"/>
      <c r="T1511" s="143"/>
      <c r="U1511" s="143"/>
    </row>
    <row r="1512" spans="1:21" ht="12.75" customHeight="1" x14ac:dyDescent="0.3">
      <c r="A1512" s="141">
        <v>4</v>
      </c>
      <c r="B1512" s="141">
        <v>19</v>
      </c>
      <c r="C1512" s="146">
        <v>419</v>
      </c>
      <c r="D1512" s="141" t="s">
        <v>7</v>
      </c>
      <c r="E1512" s="141">
        <v>2020</v>
      </c>
      <c r="F1512" s="151"/>
      <c r="G1512" s="157">
        <f t="shared" si="65"/>
        <v>1</v>
      </c>
      <c r="H1512" s="143"/>
      <c r="I1512" s="216">
        <v>1</v>
      </c>
      <c r="K1512" s="149"/>
      <c r="L1512" s="218">
        <v>0</v>
      </c>
      <c r="M1512" s="149"/>
      <c r="N1512" s="149"/>
      <c r="O1512" s="152">
        <f t="shared" si="67"/>
        <v>0</v>
      </c>
      <c r="P1512" s="153"/>
      <c r="Q1512" s="153"/>
      <c r="R1512" s="153"/>
      <c r="S1512" s="143"/>
      <c r="T1512" s="143"/>
      <c r="U1512" s="143"/>
    </row>
    <row r="1513" spans="1:21" ht="12.75" customHeight="1" x14ac:dyDescent="0.3">
      <c r="A1513" s="141">
        <v>4</v>
      </c>
      <c r="B1513" s="141">
        <v>20</v>
      </c>
      <c r="C1513" s="146">
        <v>420</v>
      </c>
      <c r="D1513" s="141" t="s">
        <v>7</v>
      </c>
      <c r="E1513" s="141">
        <v>2020</v>
      </c>
      <c r="F1513" s="151"/>
      <c r="G1513" s="157">
        <f t="shared" si="65"/>
        <v>0</v>
      </c>
      <c r="H1513" s="143"/>
      <c r="I1513" s="216">
        <v>0</v>
      </c>
      <c r="K1513" s="149"/>
      <c r="L1513" s="218">
        <v>0</v>
      </c>
      <c r="M1513" s="149"/>
      <c r="N1513" s="149"/>
      <c r="O1513" s="152">
        <f t="shared" si="67"/>
        <v>0</v>
      </c>
      <c r="P1513" s="153"/>
      <c r="Q1513" s="153"/>
      <c r="R1513" s="153"/>
      <c r="S1513" s="143"/>
      <c r="T1513" s="143"/>
      <c r="U1513" s="143"/>
    </row>
    <row r="1514" spans="1:21" ht="12.75" customHeight="1" x14ac:dyDescent="0.3">
      <c r="A1514" s="141">
        <v>4</v>
      </c>
      <c r="B1514" s="141">
        <v>21</v>
      </c>
      <c r="C1514" s="146">
        <v>421</v>
      </c>
      <c r="D1514" s="141" t="s">
        <v>7</v>
      </c>
      <c r="E1514" s="141">
        <v>2020</v>
      </c>
      <c r="F1514" s="151"/>
      <c r="G1514" s="157">
        <f t="shared" si="65"/>
        <v>1</v>
      </c>
      <c r="H1514" s="143"/>
      <c r="I1514" s="216">
        <v>1</v>
      </c>
      <c r="K1514" s="149"/>
      <c r="L1514" s="218">
        <v>0</v>
      </c>
      <c r="M1514" s="149"/>
      <c r="N1514" s="149"/>
      <c r="O1514" s="152">
        <f t="shared" si="67"/>
        <v>0</v>
      </c>
      <c r="P1514" s="153"/>
      <c r="Q1514" s="153"/>
      <c r="R1514" s="153"/>
      <c r="S1514" s="143"/>
      <c r="T1514" s="143"/>
      <c r="U1514" s="143"/>
    </row>
    <row r="1515" spans="1:21" ht="12.75" customHeight="1" x14ac:dyDescent="0.3">
      <c r="A1515" s="141">
        <v>4</v>
      </c>
      <c r="B1515" s="141">
        <v>22</v>
      </c>
      <c r="C1515" s="146">
        <v>422</v>
      </c>
      <c r="D1515" s="141" t="s">
        <v>7</v>
      </c>
      <c r="E1515" s="141">
        <v>2020</v>
      </c>
      <c r="F1515" s="151"/>
      <c r="G1515" s="157">
        <f t="shared" si="65"/>
        <v>2</v>
      </c>
      <c r="H1515" s="143"/>
      <c r="I1515" s="216">
        <v>2</v>
      </c>
      <c r="K1515" s="149"/>
      <c r="L1515" s="218">
        <v>0</v>
      </c>
      <c r="M1515" s="149"/>
      <c r="N1515" s="149"/>
      <c r="O1515" s="152">
        <f t="shared" si="67"/>
        <v>0</v>
      </c>
      <c r="P1515" s="153"/>
      <c r="Q1515" s="153"/>
      <c r="R1515" s="153"/>
      <c r="S1515" s="143"/>
      <c r="T1515" s="143"/>
      <c r="U1515" s="143"/>
    </row>
    <row r="1516" spans="1:21" ht="12.75" customHeight="1" x14ac:dyDescent="0.3">
      <c r="A1516" s="141">
        <v>4</v>
      </c>
      <c r="B1516" s="141">
        <v>23</v>
      </c>
      <c r="C1516" s="146">
        <v>423</v>
      </c>
      <c r="D1516" s="141" t="s">
        <v>7</v>
      </c>
      <c r="E1516" s="141">
        <v>2020</v>
      </c>
      <c r="F1516" s="151"/>
      <c r="G1516" s="157">
        <f t="shared" si="65"/>
        <v>1</v>
      </c>
      <c r="H1516" s="143"/>
      <c r="I1516" s="216">
        <v>1</v>
      </c>
      <c r="K1516" s="149"/>
      <c r="L1516" s="218">
        <v>0</v>
      </c>
      <c r="M1516" s="149"/>
      <c r="N1516" s="149"/>
      <c r="O1516" s="152">
        <f t="shared" si="67"/>
        <v>0</v>
      </c>
      <c r="P1516" s="153"/>
      <c r="Q1516" s="153"/>
      <c r="R1516" s="153"/>
      <c r="S1516" s="143"/>
      <c r="T1516" s="143"/>
      <c r="U1516" s="143"/>
    </row>
    <row r="1517" spans="1:21" ht="12.75" customHeight="1" x14ac:dyDescent="0.3">
      <c r="A1517" s="141">
        <v>4</v>
      </c>
      <c r="B1517" s="141">
        <v>24</v>
      </c>
      <c r="C1517" s="146">
        <v>424</v>
      </c>
      <c r="D1517" s="141" t="s">
        <v>7</v>
      </c>
      <c r="E1517" s="141">
        <v>2020</v>
      </c>
      <c r="F1517" s="151"/>
      <c r="G1517" s="157">
        <f t="shared" si="65"/>
        <v>3</v>
      </c>
      <c r="H1517" s="143"/>
      <c r="I1517" s="216">
        <v>3</v>
      </c>
      <c r="K1517" s="149"/>
      <c r="L1517" s="218">
        <v>0</v>
      </c>
      <c r="M1517" s="149"/>
      <c r="N1517" s="149"/>
      <c r="O1517" s="152">
        <f t="shared" si="67"/>
        <v>0</v>
      </c>
      <c r="P1517" s="153"/>
      <c r="Q1517" s="153"/>
      <c r="R1517" s="153"/>
      <c r="S1517" s="143"/>
      <c r="T1517" s="143"/>
      <c r="U1517" s="143"/>
    </row>
    <row r="1518" spans="1:21" ht="12.75" customHeight="1" x14ac:dyDescent="0.3">
      <c r="A1518" s="141">
        <v>4</v>
      </c>
      <c r="B1518" s="141">
        <v>25</v>
      </c>
      <c r="C1518" s="146">
        <v>425</v>
      </c>
      <c r="D1518" s="141" t="s">
        <v>7</v>
      </c>
      <c r="E1518" s="141">
        <v>2020</v>
      </c>
      <c r="F1518" s="151"/>
      <c r="G1518" s="157">
        <f t="shared" si="65"/>
        <v>0</v>
      </c>
      <c r="H1518" s="143"/>
      <c r="I1518" s="216">
        <v>0</v>
      </c>
      <c r="K1518" s="149"/>
      <c r="L1518" s="218">
        <v>0</v>
      </c>
      <c r="M1518" s="149"/>
      <c r="N1518" s="149"/>
      <c r="O1518" s="152">
        <f t="shared" si="67"/>
        <v>0</v>
      </c>
      <c r="P1518" s="153"/>
      <c r="Q1518" s="153"/>
      <c r="R1518" s="153"/>
      <c r="S1518" s="143"/>
      <c r="T1518" s="143"/>
      <c r="U1518" s="143"/>
    </row>
    <row r="1519" spans="1:21" ht="12.75" customHeight="1" x14ac:dyDescent="0.3">
      <c r="A1519" s="141">
        <v>4</v>
      </c>
      <c r="B1519" s="141">
        <v>26</v>
      </c>
      <c r="C1519" s="146">
        <v>426</v>
      </c>
      <c r="D1519" s="141" t="s">
        <v>7</v>
      </c>
      <c r="E1519" s="141">
        <v>2020</v>
      </c>
      <c r="F1519" s="151"/>
      <c r="G1519" s="157">
        <f t="shared" si="65"/>
        <v>1</v>
      </c>
      <c r="H1519" s="143"/>
      <c r="I1519" s="216">
        <v>1</v>
      </c>
      <c r="K1519" s="149"/>
      <c r="L1519" s="218">
        <v>0</v>
      </c>
      <c r="M1519" s="149"/>
      <c r="N1519" s="149"/>
      <c r="O1519" s="152">
        <f t="shared" si="67"/>
        <v>0</v>
      </c>
      <c r="P1519" s="153"/>
      <c r="Q1519" s="153"/>
      <c r="R1519" s="153"/>
      <c r="S1519" s="143"/>
      <c r="T1519" s="143"/>
      <c r="U1519" s="143"/>
    </row>
    <row r="1520" spans="1:21" ht="12.75" customHeight="1" x14ac:dyDescent="0.3">
      <c r="A1520" s="141">
        <v>4</v>
      </c>
      <c r="B1520" s="141">
        <v>27</v>
      </c>
      <c r="C1520" s="146">
        <v>427</v>
      </c>
      <c r="D1520" s="141" t="s">
        <v>7</v>
      </c>
      <c r="E1520" s="141">
        <v>2020</v>
      </c>
      <c r="F1520" s="151"/>
      <c r="G1520" s="157">
        <f t="shared" si="65"/>
        <v>1</v>
      </c>
      <c r="H1520" s="143"/>
      <c r="I1520" s="216">
        <v>1</v>
      </c>
      <c r="K1520" s="149"/>
      <c r="L1520" s="218">
        <v>0</v>
      </c>
      <c r="M1520" s="149"/>
      <c r="N1520" s="149"/>
      <c r="O1520" s="152">
        <f t="shared" si="67"/>
        <v>0</v>
      </c>
      <c r="P1520" s="153"/>
      <c r="Q1520" s="153"/>
      <c r="R1520" s="153"/>
      <c r="S1520" s="143"/>
      <c r="T1520" s="143"/>
      <c r="U1520" s="143"/>
    </row>
    <row r="1521" spans="1:21" ht="12.75" customHeight="1" x14ac:dyDescent="0.3">
      <c r="A1521" s="141">
        <v>4</v>
      </c>
      <c r="B1521" s="141">
        <v>28</v>
      </c>
      <c r="C1521" s="146">
        <v>428</v>
      </c>
      <c r="D1521" s="141" t="s">
        <v>7</v>
      </c>
      <c r="E1521" s="141">
        <v>2020</v>
      </c>
      <c r="F1521" s="151"/>
      <c r="G1521" s="157">
        <f t="shared" si="65"/>
        <v>2</v>
      </c>
      <c r="H1521" s="143"/>
      <c r="I1521" s="216">
        <v>2</v>
      </c>
      <c r="K1521" s="149"/>
      <c r="L1521" s="218">
        <v>0</v>
      </c>
      <c r="M1521" s="149"/>
      <c r="N1521" s="149"/>
      <c r="O1521" s="152">
        <f t="shared" si="67"/>
        <v>0</v>
      </c>
      <c r="P1521" s="153"/>
      <c r="Q1521" s="153"/>
      <c r="R1521" s="153"/>
      <c r="S1521" s="143"/>
      <c r="T1521" s="143"/>
      <c r="U1521" s="143"/>
    </row>
    <row r="1522" spans="1:21" ht="12.75" customHeight="1" x14ac:dyDescent="0.3">
      <c r="A1522" s="141">
        <v>4</v>
      </c>
      <c r="B1522" s="141">
        <v>29</v>
      </c>
      <c r="C1522" s="146">
        <v>429</v>
      </c>
      <c r="D1522" s="141" t="s">
        <v>7</v>
      </c>
      <c r="E1522" s="141">
        <v>2020</v>
      </c>
      <c r="F1522" s="151"/>
      <c r="G1522" s="157">
        <f t="shared" si="65"/>
        <v>3</v>
      </c>
      <c r="H1522" s="143"/>
      <c r="I1522" s="216">
        <v>3</v>
      </c>
      <c r="K1522" s="149"/>
      <c r="L1522" s="218">
        <v>0</v>
      </c>
      <c r="M1522" s="149"/>
      <c r="N1522" s="149"/>
      <c r="O1522" s="152">
        <f t="shared" si="67"/>
        <v>0</v>
      </c>
      <c r="P1522" s="153"/>
      <c r="Q1522" s="153"/>
      <c r="R1522" s="153"/>
      <c r="S1522" s="143"/>
      <c r="T1522" s="143"/>
      <c r="U1522" s="143"/>
    </row>
    <row r="1523" spans="1:21" ht="12.75" customHeight="1" x14ac:dyDescent="0.3">
      <c r="A1523" s="141">
        <v>4</v>
      </c>
      <c r="B1523" s="141">
        <v>30</v>
      </c>
      <c r="C1523" s="146">
        <v>430</v>
      </c>
      <c r="D1523" s="141" t="s">
        <v>7</v>
      </c>
      <c r="E1523" s="141">
        <v>2020</v>
      </c>
      <c r="F1523" s="151"/>
      <c r="G1523" s="157">
        <f t="shared" ref="G1523:G1586" si="68">I1523+K1523</f>
        <v>0</v>
      </c>
      <c r="H1523" s="143"/>
      <c r="I1523" s="216">
        <v>0</v>
      </c>
      <c r="K1523" s="149"/>
      <c r="L1523" s="218">
        <v>0</v>
      </c>
      <c r="M1523" s="149"/>
      <c r="N1523" s="149"/>
      <c r="O1523" s="152">
        <f t="shared" si="67"/>
        <v>0</v>
      </c>
      <c r="P1523" s="153"/>
      <c r="Q1523" s="153"/>
      <c r="R1523" s="153"/>
      <c r="S1523" s="143"/>
      <c r="T1523" s="143"/>
      <c r="U1523" s="143"/>
    </row>
    <row r="1524" spans="1:21" ht="12.75" customHeight="1" x14ac:dyDescent="0.3">
      <c r="A1524" s="141">
        <v>5</v>
      </c>
      <c r="B1524" s="141">
        <v>1</v>
      </c>
      <c r="C1524" s="146">
        <v>501</v>
      </c>
      <c r="D1524" s="141" t="s">
        <v>7</v>
      </c>
      <c r="E1524" s="141">
        <v>2020</v>
      </c>
      <c r="F1524" s="151"/>
      <c r="G1524" s="157">
        <f t="shared" si="68"/>
        <v>5</v>
      </c>
      <c r="H1524" s="143"/>
      <c r="I1524" s="216">
        <v>5</v>
      </c>
      <c r="K1524" s="149"/>
      <c r="L1524" s="218">
        <v>0</v>
      </c>
      <c r="M1524" s="149"/>
      <c r="N1524" s="149"/>
      <c r="O1524" s="152">
        <f t="shared" si="67"/>
        <v>0</v>
      </c>
      <c r="P1524" s="153"/>
      <c r="Q1524" s="153"/>
      <c r="R1524" s="153"/>
      <c r="S1524" s="143"/>
      <c r="T1524" s="143"/>
      <c r="U1524" s="143"/>
    </row>
    <row r="1525" spans="1:21" ht="12.75" customHeight="1" x14ac:dyDescent="0.3">
      <c r="A1525" s="141">
        <v>5</v>
      </c>
      <c r="B1525" s="141">
        <v>2</v>
      </c>
      <c r="C1525" s="146">
        <v>502</v>
      </c>
      <c r="D1525" s="141" t="s">
        <v>7</v>
      </c>
      <c r="E1525" s="141">
        <v>2020</v>
      </c>
      <c r="F1525" s="151"/>
      <c r="G1525" s="157">
        <f t="shared" si="68"/>
        <v>3</v>
      </c>
      <c r="H1525" s="143"/>
      <c r="I1525" s="216">
        <v>3</v>
      </c>
      <c r="K1525" s="149"/>
      <c r="L1525" s="218">
        <v>0</v>
      </c>
      <c r="M1525" s="149"/>
      <c r="N1525" s="149"/>
      <c r="O1525" s="152">
        <f t="shared" si="67"/>
        <v>0</v>
      </c>
      <c r="P1525" s="153"/>
      <c r="Q1525" s="153"/>
      <c r="R1525" s="153"/>
      <c r="S1525" s="143"/>
      <c r="T1525" s="143"/>
      <c r="U1525" s="143"/>
    </row>
    <row r="1526" spans="1:21" ht="12.75" customHeight="1" x14ac:dyDescent="0.3">
      <c r="A1526" s="141">
        <v>5</v>
      </c>
      <c r="B1526" s="141">
        <v>3</v>
      </c>
      <c r="C1526" s="146">
        <v>503</v>
      </c>
      <c r="D1526" s="141" t="s">
        <v>7</v>
      </c>
      <c r="E1526" s="141">
        <v>2020</v>
      </c>
      <c r="F1526" s="151"/>
      <c r="G1526" s="157">
        <f t="shared" si="68"/>
        <v>1</v>
      </c>
      <c r="H1526" s="143"/>
      <c r="I1526" s="216">
        <v>1</v>
      </c>
      <c r="K1526" s="149"/>
      <c r="L1526" s="218">
        <v>0</v>
      </c>
      <c r="M1526" s="149"/>
      <c r="N1526" s="149"/>
      <c r="O1526" s="152">
        <f t="shared" si="67"/>
        <v>0</v>
      </c>
      <c r="P1526" s="153"/>
      <c r="Q1526" s="153"/>
      <c r="R1526" s="153"/>
      <c r="S1526" s="143"/>
      <c r="T1526" s="143"/>
      <c r="U1526" s="143"/>
    </row>
    <row r="1527" spans="1:21" ht="12.75" customHeight="1" x14ac:dyDescent="0.3">
      <c r="A1527" s="141">
        <v>5</v>
      </c>
      <c r="B1527" s="141">
        <v>4</v>
      </c>
      <c r="C1527" s="146">
        <v>504</v>
      </c>
      <c r="D1527" s="141" t="s">
        <v>7</v>
      </c>
      <c r="E1527" s="141">
        <v>2020</v>
      </c>
      <c r="F1527" s="151"/>
      <c r="G1527" s="157">
        <f t="shared" si="68"/>
        <v>2</v>
      </c>
      <c r="H1527" s="143"/>
      <c r="I1527" s="216">
        <v>2</v>
      </c>
      <c r="K1527" s="149"/>
      <c r="L1527" s="218">
        <v>0</v>
      </c>
      <c r="M1527" s="149"/>
      <c r="N1527" s="149"/>
      <c r="O1527" s="152">
        <f t="shared" si="67"/>
        <v>0</v>
      </c>
      <c r="P1527" s="153"/>
      <c r="Q1527" s="153"/>
      <c r="R1527" s="153"/>
      <c r="S1527" s="143"/>
      <c r="T1527" s="143"/>
      <c r="U1527" s="143"/>
    </row>
    <row r="1528" spans="1:21" ht="12.75" customHeight="1" x14ac:dyDescent="0.3">
      <c r="A1528" s="141">
        <v>5</v>
      </c>
      <c r="B1528" s="141">
        <v>5</v>
      </c>
      <c r="C1528" s="146">
        <v>505</v>
      </c>
      <c r="D1528" s="141" t="s">
        <v>7</v>
      </c>
      <c r="E1528" s="141">
        <v>2020</v>
      </c>
      <c r="F1528" s="151"/>
      <c r="G1528" s="157">
        <f t="shared" si="68"/>
        <v>0</v>
      </c>
      <c r="H1528" s="143"/>
      <c r="I1528" s="216">
        <v>0</v>
      </c>
      <c r="K1528" s="149"/>
      <c r="L1528" s="218">
        <v>0</v>
      </c>
      <c r="M1528" s="149"/>
      <c r="N1528" s="149"/>
      <c r="O1528" s="152">
        <f t="shared" si="67"/>
        <v>0</v>
      </c>
      <c r="P1528" s="153"/>
      <c r="Q1528" s="153"/>
      <c r="R1528" s="153"/>
      <c r="S1528" s="143"/>
      <c r="T1528" s="143"/>
      <c r="U1528" s="143"/>
    </row>
    <row r="1529" spans="1:21" ht="12.75" customHeight="1" x14ac:dyDescent="0.3">
      <c r="A1529" s="141">
        <v>5</v>
      </c>
      <c r="B1529" s="141">
        <v>6</v>
      </c>
      <c r="C1529" s="146">
        <v>506</v>
      </c>
      <c r="D1529" s="141" t="s">
        <v>7</v>
      </c>
      <c r="E1529" s="141">
        <v>2020</v>
      </c>
      <c r="F1529" s="151"/>
      <c r="G1529" s="157">
        <f t="shared" si="68"/>
        <v>1</v>
      </c>
      <c r="H1529" s="143"/>
      <c r="I1529" s="216">
        <v>1</v>
      </c>
      <c r="K1529" s="149"/>
      <c r="L1529" s="218">
        <v>0</v>
      </c>
      <c r="M1529" s="149"/>
      <c r="N1529" s="149"/>
      <c r="O1529" s="152">
        <f t="shared" si="67"/>
        <v>0</v>
      </c>
      <c r="P1529" s="153"/>
      <c r="Q1529" s="153"/>
      <c r="R1529" s="153"/>
      <c r="S1529" s="143"/>
      <c r="T1529" s="143"/>
      <c r="U1529" s="143"/>
    </row>
    <row r="1530" spans="1:21" ht="12.75" customHeight="1" x14ac:dyDescent="0.3">
      <c r="A1530" s="141">
        <v>5</v>
      </c>
      <c r="B1530" s="141">
        <v>7</v>
      </c>
      <c r="C1530" s="146">
        <v>507</v>
      </c>
      <c r="D1530" s="141" t="s">
        <v>7</v>
      </c>
      <c r="E1530" s="141">
        <v>2020</v>
      </c>
      <c r="F1530" s="151"/>
      <c r="G1530" s="157">
        <f t="shared" si="68"/>
        <v>9</v>
      </c>
      <c r="H1530" s="143"/>
      <c r="I1530" s="216">
        <v>9</v>
      </c>
      <c r="K1530" s="149"/>
      <c r="L1530" s="218">
        <v>0</v>
      </c>
      <c r="M1530" s="149"/>
      <c r="N1530" s="149"/>
      <c r="O1530" s="152">
        <f t="shared" si="67"/>
        <v>0</v>
      </c>
      <c r="P1530" s="153"/>
      <c r="Q1530" s="153"/>
      <c r="R1530" s="153"/>
      <c r="S1530" s="143"/>
      <c r="T1530" s="143"/>
      <c r="U1530" s="143"/>
    </row>
    <row r="1531" spans="1:21" ht="12.75" customHeight="1" x14ac:dyDescent="0.3">
      <c r="A1531" s="141">
        <v>5</v>
      </c>
      <c r="B1531" s="141">
        <v>8</v>
      </c>
      <c r="C1531" s="146">
        <v>508</v>
      </c>
      <c r="D1531" s="141" t="s">
        <v>7</v>
      </c>
      <c r="E1531" s="141">
        <v>2020</v>
      </c>
      <c r="F1531" s="151"/>
      <c r="G1531" s="157">
        <f t="shared" si="68"/>
        <v>5</v>
      </c>
      <c r="H1531" s="143"/>
      <c r="I1531" s="216">
        <v>5</v>
      </c>
      <c r="K1531" s="149"/>
      <c r="L1531" s="218">
        <v>0</v>
      </c>
      <c r="M1531" s="149"/>
      <c r="N1531" s="149"/>
      <c r="O1531" s="152">
        <f t="shared" si="67"/>
        <v>0</v>
      </c>
      <c r="P1531" s="153"/>
      <c r="Q1531" s="153"/>
      <c r="R1531" s="153"/>
      <c r="S1531" s="143"/>
      <c r="T1531" s="143"/>
      <c r="U1531" s="143"/>
    </row>
    <row r="1532" spans="1:21" ht="12.75" customHeight="1" x14ac:dyDescent="0.3">
      <c r="A1532" s="141">
        <v>5</v>
      </c>
      <c r="B1532" s="141">
        <v>9</v>
      </c>
      <c r="C1532" s="146">
        <v>509</v>
      </c>
      <c r="D1532" s="141" t="s">
        <v>7</v>
      </c>
      <c r="E1532" s="141">
        <v>2020</v>
      </c>
      <c r="F1532" s="151"/>
      <c r="G1532" s="157">
        <f t="shared" si="68"/>
        <v>1</v>
      </c>
      <c r="H1532" s="143"/>
      <c r="I1532" s="216">
        <v>1</v>
      </c>
      <c r="K1532" s="149"/>
      <c r="L1532" s="218">
        <v>0</v>
      </c>
      <c r="M1532" s="149"/>
      <c r="N1532" s="149"/>
      <c r="O1532" s="152">
        <f t="shared" si="67"/>
        <v>0</v>
      </c>
      <c r="P1532" s="153"/>
      <c r="Q1532" s="153"/>
      <c r="R1532" s="153"/>
      <c r="S1532" s="143"/>
      <c r="T1532" s="143"/>
      <c r="U1532" s="143"/>
    </row>
    <row r="1533" spans="1:21" ht="12.75" customHeight="1" x14ac:dyDescent="0.3">
      <c r="A1533" s="141">
        <v>5</v>
      </c>
      <c r="B1533" s="141">
        <v>10</v>
      </c>
      <c r="C1533" s="146">
        <v>510</v>
      </c>
      <c r="D1533" s="141" t="s">
        <v>7</v>
      </c>
      <c r="E1533" s="141">
        <v>2020</v>
      </c>
      <c r="F1533" s="151"/>
      <c r="G1533" s="157">
        <f t="shared" si="68"/>
        <v>3</v>
      </c>
      <c r="H1533" s="143"/>
      <c r="I1533" s="216">
        <v>3</v>
      </c>
      <c r="K1533" s="149"/>
      <c r="L1533" s="218">
        <v>0</v>
      </c>
      <c r="M1533" s="149"/>
      <c r="N1533" s="149"/>
      <c r="O1533" s="152">
        <f t="shared" si="67"/>
        <v>0</v>
      </c>
      <c r="P1533" s="153"/>
      <c r="Q1533" s="153"/>
      <c r="R1533" s="153"/>
      <c r="S1533" s="143"/>
      <c r="T1533" s="143"/>
      <c r="U1533" s="143"/>
    </row>
    <row r="1534" spans="1:21" ht="12.75" customHeight="1" x14ac:dyDescent="0.3">
      <c r="A1534" s="141">
        <v>5</v>
      </c>
      <c r="B1534" s="141">
        <v>11</v>
      </c>
      <c r="C1534" s="146">
        <v>511</v>
      </c>
      <c r="D1534" s="141" t="s">
        <v>7</v>
      </c>
      <c r="E1534" s="141">
        <v>2020</v>
      </c>
      <c r="F1534" s="151"/>
      <c r="G1534" s="157">
        <f t="shared" si="68"/>
        <v>22</v>
      </c>
      <c r="H1534" s="143"/>
      <c r="I1534" s="216">
        <v>22</v>
      </c>
      <c r="K1534" s="149"/>
      <c r="L1534" s="218">
        <v>1</v>
      </c>
      <c r="M1534" s="149"/>
      <c r="N1534" s="149"/>
      <c r="O1534" s="152">
        <f t="shared" si="67"/>
        <v>1</v>
      </c>
      <c r="P1534" s="153"/>
      <c r="Q1534" s="153"/>
      <c r="R1534" s="153"/>
      <c r="S1534" s="143"/>
      <c r="T1534" s="143"/>
      <c r="U1534" s="143"/>
    </row>
    <row r="1535" spans="1:21" ht="12.75" customHeight="1" x14ac:dyDescent="0.3">
      <c r="A1535" s="141">
        <v>5</v>
      </c>
      <c r="B1535" s="141">
        <v>12</v>
      </c>
      <c r="C1535" s="146">
        <v>512</v>
      </c>
      <c r="D1535" s="141" t="s">
        <v>7</v>
      </c>
      <c r="E1535" s="141">
        <v>2020</v>
      </c>
      <c r="F1535" s="151"/>
      <c r="G1535" s="157">
        <f t="shared" si="68"/>
        <v>21</v>
      </c>
      <c r="H1535" s="143"/>
      <c r="I1535" s="216">
        <v>21</v>
      </c>
      <c r="K1535" s="149"/>
      <c r="L1535" s="218">
        <v>1</v>
      </c>
      <c r="M1535" s="149"/>
      <c r="N1535" s="149"/>
      <c r="O1535" s="152">
        <f t="shared" si="67"/>
        <v>1</v>
      </c>
      <c r="P1535" s="153"/>
      <c r="Q1535" s="153"/>
      <c r="R1535" s="153"/>
      <c r="S1535" s="143"/>
      <c r="T1535" s="143"/>
      <c r="U1535" s="143"/>
    </row>
    <row r="1536" spans="1:21" ht="12.75" customHeight="1" x14ac:dyDescent="0.3">
      <c r="A1536" s="141">
        <v>5</v>
      </c>
      <c r="B1536" s="141">
        <v>13</v>
      </c>
      <c r="C1536" s="146">
        <v>513</v>
      </c>
      <c r="D1536" s="141" t="s">
        <v>7</v>
      </c>
      <c r="E1536" s="141">
        <v>2020</v>
      </c>
      <c r="F1536" s="151"/>
      <c r="G1536" s="157">
        <f t="shared" si="68"/>
        <v>50</v>
      </c>
      <c r="H1536" s="143"/>
      <c r="I1536" s="216">
        <v>50</v>
      </c>
      <c r="K1536" s="149"/>
      <c r="L1536" s="218">
        <v>2</v>
      </c>
      <c r="M1536" s="149"/>
      <c r="N1536" s="149"/>
      <c r="O1536" s="152">
        <f t="shared" si="67"/>
        <v>2</v>
      </c>
      <c r="P1536" s="153"/>
      <c r="Q1536" s="153"/>
      <c r="R1536" s="153"/>
      <c r="S1536" s="143"/>
      <c r="T1536" s="143"/>
      <c r="U1536" s="143"/>
    </row>
    <row r="1537" spans="1:21" ht="12.75" customHeight="1" x14ac:dyDescent="0.3">
      <c r="A1537" s="141">
        <v>5</v>
      </c>
      <c r="B1537" s="141">
        <v>14</v>
      </c>
      <c r="C1537" s="146">
        <v>514</v>
      </c>
      <c r="D1537" s="141" t="s">
        <v>7</v>
      </c>
      <c r="E1537" s="141">
        <v>2020</v>
      </c>
      <c r="F1537" s="151"/>
      <c r="G1537" s="157">
        <f t="shared" si="68"/>
        <v>38</v>
      </c>
      <c r="H1537" s="143"/>
      <c r="I1537" s="216">
        <v>38</v>
      </c>
      <c r="K1537" s="149"/>
      <c r="L1537" s="218">
        <v>2</v>
      </c>
      <c r="M1537" s="149"/>
      <c r="N1537" s="149"/>
      <c r="O1537" s="152">
        <f t="shared" si="67"/>
        <v>2</v>
      </c>
      <c r="P1537" s="153"/>
      <c r="Q1537" s="153"/>
      <c r="R1537" s="153"/>
      <c r="S1537" s="143"/>
      <c r="T1537" s="143"/>
      <c r="U1537" s="143"/>
    </row>
    <row r="1538" spans="1:21" ht="12.75" customHeight="1" x14ac:dyDescent="0.3">
      <c r="A1538" s="141">
        <v>5</v>
      </c>
      <c r="B1538" s="141">
        <v>15</v>
      </c>
      <c r="C1538" s="146">
        <v>515</v>
      </c>
      <c r="D1538" s="141" t="s">
        <v>7</v>
      </c>
      <c r="E1538" s="141">
        <v>2020</v>
      </c>
      <c r="F1538" s="151"/>
      <c r="G1538" s="157">
        <f t="shared" si="68"/>
        <v>43</v>
      </c>
      <c r="H1538" s="143"/>
      <c r="I1538" s="216">
        <v>43</v>
      </c>
      <c r="K1538" s="149"/>
      <c r="L1538" s="218">
        <v>2</v>
      </c>
      <c r="M1538" s="149"/>
      <c r="N1538" s="149"/>
      <c r="O1538" s="152">
        <f t="shared" si="67"/>
        <v>2</v>
      </c>
      <c r="P1538" s="153"/>
      <c r="Q1538" s="153"/>
      <c r="R1538" s="153"/>
      <c r="S1538" s="143"/>
      <c r="T1538" s="143"/>
      <c r="U1538" s="143"/>
    </row>
    <row r="1539" spans="1:21" ht="12.75" customHeight="1" x14ac:dyDescent="0.3">
      <c r="A1539" s="141">
        <v>5</v>
      </c>
      <c r="B1539" s="141">
        <v>16</v>
      </c>
      <c r="C1539" s="146">
        <v>516</v>
      </c>
      <c r="D1539" s="141" t="s">
        <v>7</v>
      </c>
      <c r="E1539" s="141">
        <v>2020</v>
      </c>
      <c r="F1539" s="151"/>
      <c r="G1539" s="157">
        <f t="shared" si="68"/>
        <v>12</v>
      </c>
      <c r="H1539" s="143"/>
      <c r="I1539" s="216">
        <v>12</v>
      </c>
      <c r="K1539" s="149"/>
      <c r="L1539" s="218">
        <v>1</v>
      </c>
      <c r="M1539" s="149"/>
      <c r="N1539" s="149"/>
      <c r="O1539" s="152">
        <f t="shared" si="67"/>
        <v>1</v>
      </c>
      <c r="P1539" s="153"/>
      <c r="Q1539" s="153"/>
      <c r="R1539" s="153"/>
      <c r="S1539" s="143"/>
      <c r="T1539" s="143"/>
      <c r="U1539" s="143"/>
    </row>
    <row r="1540" spans="1:21" ht="12.75" customHeight="1" x14ac:dyDescent="0.3">
      <c r="A1540" s="141">
        <v>5</v>
      </c>
      <c r="B1540" s="141">
        <v>17</v>
      </c>
      <c r="C1540" s="146">
        <v>517</v>
      </c>
      <c r="D1540" s="141" t="s">
        <v>7</v>
      </c>
      <c r="E1540" s="141">
        <v>2020</v>
      </c>
      <c r="F1540" s="151"/>
      <c r="G1540" s="157">
        <f t="shared" si="68"/>
        <v>28</v>
      </c>
      <c r="H1540" s="143"/>
      <c r="I1540" s="216">
        <v>28</v>
      </c>
      <c r="K1540" s="149"/>
      <c r="L1540" s="218">
        <v>1</v>
      </c>
      <c r="M1540" s="149"/>
      <c r="N1540" s="149"/>
      <c r="O1540" s="152">
        <f t="shared" si="67"/>
        <v>1</v>
      </c>
      <c r="P1540" s="153"/>
      <c r="Q1540" s="153"/>
      <c r="R1540" s="153"/>
      <c r="S1540" s="143"/>
      <c r="T1540" s="143"/>
      <c r="U1540" s="143"/>
    </row>
    <row r="1541" spans="1:21" ht="12.75" customHeight="1" x14ac:dyDescent="0.3">
      <c r="A1541" s="141">
        <v>5</v>
      </c>
      <c r="B1541" s="141">
        <v>18</v>
      </c>
      <c r="C1541" s="146">
        <v>518</v>
      </c>
      <c r="D1541" s="141" t="s">
        <v>7</v>
      </c>
      <c r="E1541" s="141">
        <v>2020</v>
      </c>
      <c r="F1541" s="151"/>
      <c r="G1541" s="157">
        <f t="shared" si="68"/>
        <v>36</v>
      </c>
      <c r="H1541" s="143"/>
      <c r="I1541" s="216">
        <v>36</v>
      </c>
      <c r="K1541" s="149"/>
      <c r="L1541" s="218">
        <v>2</v>
      </c>
      <c r="M1541" s="149"/>
      <c r="N1541" s="149"/>
      <c r="O1541" s="152">
        <f t="shared" si="67"/>
        <v>2</v>
      </c>
      <c r="P1541" s="153"/>
      <c r="Q1541" s="153"/>
      <c r="R1541" s="153"/>
      <c r="S1541" s="143"/>
      <c r="T1541" s="143"/>
      <c r="U1541" s="143"/>
    </row>
    <row r="1542" spans="1:21" ht="12.75" customHeight="1" x14ac:dyDescent="0.3">
      <c r="A1542" s="141">
        <v>5</v>
      </c>
      <c r="B1542" s="141">
        <v>19</v>
      </c>
      <c r="C1542" s="146">
        <v>519</v>
      </c>
      <c r="D1542" s="141" t="s">
        <v>7</v>
      </c>
      <c r="E1542" s="141">
        <v>2020</v>
      </c>
      <c r="F1542" s="151"/>
      <c r="G1542" s="157">
        <f t="shared" si="68"/>
        <v>42</v>
      </c>
      <c r="H1542" s="143"/>
      <c r="I1542" s="216">
        <v>42</v>
      </c>
      <c r="K1542" s="149"/>
      <c r="L1542" s="218">
        <v>2</v>
      </c>
      <c r="M1542" s="149"/>
      <c r="N1542" s="149"/>
      <c r="O1542" s="152">
        <f t="shared" si="67"/>
        <v>2</v>
      </c>
      <c r="P1542" s="153"/>
      <c r="Q1542" s="153"/>
      <c r="R1542" s="153"/>
      <c r="S1542" s="143"/>
      <c r="T1542" s="143"/>
      <c r="U1542" s="143"/>
    </row>
    <row r="1543" spans="1:21" ht="12.75" customHeight="1" x14ac:dyDescent="0.3">
      <c r="A1543" s="141">
        <v>5</v>
      </c>
      <c r="B1543" s="141">
        <v>20</v>
      </c>
      <c r="C1543" s="146">
        <v>520</v>
      </c>
      <c r="D1543" s="141" t="s">
        <v>7</v>
      </c>
      <c r="E1543" s="141">
        <v>2020</v>
      </c>
      <c r="F1543" s="151"/>
      <c r="G1543" s="157">
        <f t="shared" si="68"/>
        <v>102</v>
      </c>
      <c r="H1543" s="143"/>
      <c r="I1543" s="216">
        <v>102</v>
      </c>
      <c r="K1543" s="149"/>
      <c r="L1543" s="218">
        <v>4</v>
      </c>
      <c r="M1543" s="149"/>
      <c r="N1543" s="149"/>
      <c r="O1543" s="152">
        <f t="shared" si="67"/>
        <v>4</v>
      </c>
      <c r="P1543" s="153"/>
      <c r="Q1543" s="153"/>
      <c r="R1543" s="153"/>
      <c r="S1543" s="143"/>
      <c r="T1543" s="143"/>
      <c r="U1543" s="143"/>
    </row>
    <row r="1544" spans="1:21" ht="12.75" customHeight="1" x14ac:dyDescent="0.3">
      <c r="A1544" s="141">
        <v>5</v>
      </c>
      <c r="B1544" s="141">
        <v>21</v>
      </c>
      <c r="C1544" s="146">
        <v>521</v>
      </c>
      <c r="D1544" s="141" t="s">
        <v>7</v>
      </c>
      <c r="E1544" s="141">
        <v>2020</v>
      </c>
      <c r="F1544" s="151"/>
      <c r="G1544" s="157">
        <f t="shared" si="68"/>
        <v>80</v>
      </c>
      <c r="H1544" s="143"/>
      <c r="I1544" s="216">
        <v>80</v>
      </c>
      <c r="K1544" s="149"/>
      <c r="L1544" s="218">
        <v>3</v>
      </c>
      <c r="M1544" s="149"/>
      <c r="N1544" s="149"/>
      <c r="O1544" s="152">
        <f t="shared" si="67"/>
        <v>3</v>
      </c>
      <c r="P1544" s="153"/>
      <c r="Q1544" s="153"/>
      <c r="R1544" s="153"/>
      <c r="S1544" s="143"/>
      <c r="T1544" s="143"/>
      <c r="U1544" s="143"/>
    </row>
    <row r="1545" spans="1:21" ht="12.75" customHeight="1" x14ac:dyDescent="0.3">
      <c r="A1545" s="141">
        <v>5</v>
      </c>
      <c r="B1545" s="141">
        <v>22</v>
      </c>
      <c r="C1545" s="146">
        <v>522</v>
      </c>
      <c r="D1545" s="141" t="s">
        <v>7</v>
      </c>
      <c r="E1545" s="141">
        <v>2020</v>
      </c>
      <c r="F1545" s="151"/>
      <c r="G1545" s="157">
        <f t="shared" si="68"/>
        <v>49</v>
      </c>
      <c r="H1545" s="143"/>
      <c r="I1545" s="216">
        <v>49</v>
      </c>
      <c r="K1545" s="149"/>
      <c r="L1545" s="218">
        <v>2</v>
      </c>
      <c r="M1545" s="149"/>
      <c r="N1545" s="149"/>
      <c r="O1545" s="152">
        <f t="shared" si="67"/>
        <v>2</v>
      </c>
      <c r="P1545" s="153"/>
      <c r="Q1545" s="153"/>
      <c r="R1545" s="153"/>
      <c r="S1545" s="143"/>
      <c r="T1545" s="143"/>
      <c r="U1545" s="143"/>
    </row>
    <row r="1546" spans="1:21" ht="12.75" customHeight="1" x14ac:dyDescent="0.3">
      <c r="A1546" s="141">
        <v>5</v>
      </c>
      <c r="B1546" s="141">
        <v>23</v>
      </c>
      <c r="C1546" s="146">
        <v>523</v>
      </c>
      <c r="D1546" s="141" t="s">
        <v>7</v>
      </c>
      <c r="E1546" s="141">
        <v>2020</v>
      </c>
      <c r="F1546" s="151"/>
      <c r="G1546" s="157">
        <f t="shared" si="68"/>
        <v>29</v>
      </c>
      <c r="H1546" s="143"/>
      <c r="I1546" s="216">
        <v>29</v>
      </c>
      <c r="K1546" s="149"/>
      <c r="L1546" s="218">
        <v>1</v>
      </c>
      <c r="M1546" s="149"/>
      <c r="N1546" s="149"/>
      <c r="O1546" s="152">
        <f t="shared" si="67"/>
        <v>1</v>
      </c>
      <c r="P1546" s="153"/>
      <c r="Q1546" s="153"/>
      <c r="R1546" s="153"/>
      <c r="S1546" s="143"/>
      <c r="T1546" s="143"/>
      <c r="U1546" s="143"/>
    </row>
    <row r="1547" spans="1:21" ht="12.75" customHeight="1" x14ac:dyDescent="0.3">
      <c r="A1547" s="141">
        <v>5</v>
      </c>
      <c r="B1547" s="141">
        <v>24</v>
      </c>
      <c r="C1547" s="146">
        <v>524</v>
      </c>
      <c r="D1547" s="141" t="s">
        <v>7</v>
      </c>
      <c r="E1547" s="141">
        <v>2020</v>
      </c>
      <c r="F1547" s="151"/>
      <c r="G1547" s="157">
        <f t="shared" si="68"/>
        <v>54</v>
      </c>
      <c r="H1547" s="143"/>
      <c r="I1547" s="216">
        <v>54</v>
      </c>
      <c r="K1547" s="149"/>
      <c r="L1547" s="218">
        <v>2</v>
      </c>
      <c r="M1547" s="149"/>
      <c r="N1547" s="149"/>
      <c r="O1547" s="152">
        <f t="shared" si="67"/>
        <v>2</v>
      </c>
      <c r="P1547" s="153"/>
      <c r="Q1547" s="153"/>
      <c r="R1547" s="153"/>
      <c r="S1547" s="143"/>
      <c r="T1547" s="143"/>
      <c r="U1547" s="143"/>
    </row>
    <row r="1548" spans="1:21" ht="12.75" customHeight="1" x14ac:dyDescent="0.3">
      <c r="A1548" s="141">
        <v>5</v>
      </c>
      <c r="B1548" s="141">
        <v>25</v>
      </c>
      <c r="C1548" s="146">
        <v>525</v>
      </c>
      <c r="D1548" s="141" t="s">
        <v>7</v>
      </c>
      <c r="E1548" s="141">
        <v>2020</v>
      </c>
      <c r="F1548" s="151"/>
      <c r="G1548" s="157">
        <f t="shared" si="68"/>
        <v>86</v>
      </c>
      <c r="H1548" s="143"/>
      <c r="I1548" s="216">
        <v>86</v>
      </c>
      <c r="K1548" s="149"/>
      <c r="L1548" s="218">
        <v>4</v>
      </c>
      <c r="M1548" s="149"/>
      <c r="N1548" s="149"/>
      <c r="O1548" s="152">
        <f t="shared" si="67"/>
        <v>4</v>
      </c>
      <c r="P1548" s="153"/>
      <c r="Q1548" s="153"/>
      <c r="R1548" s="153"/>
      <c r="S1548" s="143"/>
      <c r="T1548" s="143"/>
      <c r="U1548" s="143"/>
    </row>
    <row r="1549" spans="1:21" ht="12.75" customHeight="1" x14ac:dyDescent="0.3">
      <c r="A1549" s="141">
        <v>5</v>
      </c>
      <c r="B1549" s="141">
        <v>26</v>
      </c>
      <c r="C1549" s="146">
        <v>526</v>
      </c>
      <c r="D1549" s="141" t="s">
        <v>7</v>
      </c>
      <c r="E1549" s="141">
        <v>2020</v>
      </c>
      <c r="F1549" s="151"/>
      <c r="G1549" s="157">
        <f t="shared" si="68"/>
        <v>109</v>
      </c>
      <c r="H1549" s="143"/>
      <c r="I1549" s="216">
        <v>109</v>
      </c>
      <c r="K1549" s="149"/>
      <c r="L1549" s="218">
        <v>5</v>
      </c>
      <c r="M1549" s="149"/>
      <c r="N1549" s="149"/>
      <c r="O1549" s="152">
        <f t="shared" si="67"/>
        <v>5</v>
      </c>
      <c r="P1549" s="153"/>
      <c r="Q1549" s="153"/>
      <c r="R1549" s="153"/>
      <c r="S1549" s="143"/>
      <c r="T1549" s="143"/>
      <c r="U1549" s="143"/>
    </row>
    <row r="1550" spans="1:21" ht="12.75" customHeight="1" x14ac:dyDescent="0.3">
      <c r="A1550" s="141">
        <v>5</v>
      </c>
      <c r="B1550" s="141">
        <v>27</v>
      </c>
      <c r="C1550" s="146">
        <v>527</v>
      </c>
      <c r="D1550" s="141" t="s">
        <v>7</v>
      </c>
      <c r="E1550" s="141">
        <v>2020</v>
      </c>
      <c r="F1550" s="151"/>
      <c r="G1550" s="157">
        <f t="shared" si="68"/>
        <v>73</v>
      </c>
      <c r="H1550" s="143"/>
      <c r="I1550" s="216">
        <v>73</v>
      </c>
      <c r="K1550" s="200"/>
      <c r="L1550" s="218">
        <v>3</v>
      </c>
      <c r="M1550" s="149"/>
      <c r="N1550" s="149"/>
      <c r="O1550" s="152">
        <f t="shared" si="67"/>
        <v>3</v>
      </c>
      <c r="P1550" s="153"/>
      <c r="Q1550" s="153"/>
      <c r="R1550" s="153"/>
      <c r="S1550" s="143"/>
      <c r="T1550" s="143"/>
      <c r="U1550" s="143"/>
    </row>
    <row r="1551" spans="1:21" ht="12.75" customHeight="1" x14ac:dyDescent="0.3">
      <c r="A1551" s="141">
        <v>5</v>
      </c>
      <c r="B1551" s="141">
        <v>28</v>
      </c>
      <c r="C1551" s="146">
        <v>528</v>
      </c>
      <c r="D1551" s="141" t="s">
        <v>7</v>
      </c>
      <c r="E1551" s="141">
        <v>2020</v>
      </c>
      <c r="F1551" s="151"/>
      <c r="G1551" s="157">
        <f t="shared" si="68"/>
        <v>136</v>
      </c>
      <c r="H1551" s="143"/>
      <c r="I1551" s="216">
        <v>136</v>
      </c>
      <c r="K1551" s="200"/>
      <c r="L1551" s="218">
        <v>6</v>
      </c>
      <c r="M1551" s="149"/>
      <c r="N1551" s="149"/>
      <c r="O1551" s="152">
        <f t="shared" si="67"/>
        <v>6</v>
      </c>
      <c r="P1551" s="153"/>
      <c r="Q1551" s="153"/>
      <c r="R1551" s="153"/>
      <c r="S1551" s="143"/>
      <c r="T1551" s="143"/>
      <c r="U1551" s="143"/>
    </row>
    <row r="1552" spans="1:21" ht="12.75" customHeight="1" x14ac:dyDescent="0.3">
      <c r="A1552" s="141">
        <v>5</v>
      </c>
      <c r="B1552" s="141">
        <v>29</v>
      </c>
      <c r="C1552" s="146">
        <v>529</v>
      </c>
      <c r="D1552" s="141" t="s">
        <v>7</v>
      </c>
      <c r="E1552" s="141">
        <v>2020</v>
      </c>
      <c r="F1552" s="151"/>
      <c r="G1552" s="157">
        <f t="shared" si="68"/>
        <v>181</v>
      </c>
      <c r="H1552" s="143"/>
      <c r="I1552" s="216">
        <v>181</v>
      </c>
      <c r="J1552" s="200"/>
      <c r="K1552" s="200"/>
      <c r="L1552" s="218">
        <v>8</v>
      </c>
      <c r="M1552" s="149"/>
      <c r="N1552" s="149"/>
      <c r="O1552" s="152">
        <f t="shared" si="67"/>
        <v>8</v>
      </c>
      <c r="P1552" s="153"/>
      <c r="Q1552" s="153"/>
      <c r="R1552" s="153"/>
      <c r="S1552" s="143"/>
      <c r="T1552" s="143"/>
      <c r="U1552" s="143"/>
    </row>
    <row r="1553" spans="1:21" ht="12.75" customHeight="1" x14ac:dyDescent="0.3">
      <c r="A1553" s="141">
        <v>5</v>
      </c>
      <c r="B1553" s="141">
        <v>30</v>
      </c>
      <c r="C1553" s="146">
        <v>530</v>
      </c>
      <c r="D1553" s="141" t="s">
        <v>7</v>
      </c>
      <c r="E1553" s="141">
        <v>2020</v>
      </c>
      <c r="F1553" s="151"/>
      <c r="G1553" s="157">
        <f t="shared" si="68"/>
        <v>161</v>
      </c>
      <c r="H1553" s="143"/>
      <c r="I1553" s="216">
        <v>161</v>
      </c>
      <c r="J1553" s="200"/>
      <c r="K1553" s="200"/>
      <c r="L1553" s="218">
        <v>7</v>
      </c>
      <c r="M1553" s="149"/>
      <c r="N1553" s="149"/>
      <c r="O1553" s="152">
        <f t="shared" ref="O1553:O1586" si="69">L1553+N1553</f>
        <v>7</v>
      </c>
      <c r="P1553" s="153"/>
      <c r="Q1553" s="153"/>
      <c r="R1553" s="153"/>
      <c r="S1553" s="143"/>
      <c r="T1553" s="143"/>
      <c r="U1553" s="143"/>
    </row>
    <row r="1554" spans="1:21" ht="12.75" customHeight="1" x14ac:dyDescent="0.3">
      <c r="A1554" s="141">
        <v>5</v>
      </c>
      <c r="B1554" s="141">
        <v>31</v>
      </c>
      <c r="C1554" s="146">
        <v>531</v>
      </c>
      <c r="D1554" s="141" t="s">
        <v>7</v>
      </c>
      <c r="E1554" s="141">
        <v>2020</v>
      </c>
      <c r="F1554" s="151"/>
      <c r="G1554" s="157">
        <f t="shared" si="68"/>
        <v>234</v>
      </c>
      <c r="H1554" s="143"/>
      <c r="I1554" s="216">
        <v>234</v>
      </c>
      <c r="J1554" s="200"/>
      <c r="K1554" s="200"/>
      <c r="L1554" s="218">
        <v>10</v>
      </c>
      <c r="M1554" s="149"/>
      <c r="N1554" s="149"/>
      <c r="O1554" s="152">
        <f t="shared" si="69"/>
        <v>10</v>
      </c>
      <c r="P1554" s="153"/>
      <c r="Q1554" s="153"/>
      <c r="R1554" s="153"/>
      <c r="S1554" s="143"/>
      <c r="T1554" s="143"/>
      <c r="U1554" s="143"/>
    </row>
    <row r="1555" spans="1:21" ht="12.75" customHeight="1" x14ac:dyDescent="0.3">
      <c r="A1555" s="141">
        <v>6</v>
      </c>
      <c r="B1555" s="141">
        <v>1</v>
      </c>
      <c r="C1555" s="146">
        <v>601</v>
      </c>
      <c r="D1555" s="141" t="s">
        <v>7</v>
      </c>
      <c r="E1555" s="141">
        <v>2020</v>
      </c>
      <c r="F1555" s="151"/>
      <c r="G1555" s="157">
        <f t="shared" si="68"/>
        <v>186</v>
      </c>
      <c r="H1555" s="143"/>
      <c r="I1555" s="216">
        <v>186</v>
      </c>
      <c r="J1555" s="200">
        <v>22</v>
      </c>
      <c r="K1555" s="200"/>
      <c r="L1555" s="218">
        <v>8</v>
      </c>
      <c r="M1555" s="149">
        <v>1</v>
      </c>
      <c r="N1555" s="149"/>
      <c r="O1555" s="152">
        <f t="shared" si="69"/>
        <v>8</v>
      </c>
      <c r="P1555" s="153"/>
      <c r="Q1555" s="153"/>
      <c r="R1555" s="153"/>
      <c r="S1555" s="143"/>
      <c r="T1555" s="143"/>
      <c r="U1555" s="143"/>
    </row>
    <row r="1556" spans="1:21" ht="12.75" customHeight="1" x14ac:dyDescent="0.3">
      <c r="A1556" s="141">
        <v>6</v>
      </c>
      <c r="B1556" s="141">
        <v>2</v>
      </c>
      <c r="C1556" s="146">
        <v>602</v>
      </c>
      <c r="D1556" s="141" t="s">
        <v>7</v>
      </c>
      <c r="E1556" s="141">
        <v>2020</v>
      </c>
      <c r="F1556" s="151"/>
      <c r="G1556" s="157">
        <f t="shared" si="68"/>
        <v>140</v>
      </c>
      <c r="H1556" s="143"/>
      <c r="I1556" s="216">
        <v>140</v>
      </c>
      <c r="J1556" s="200"/>
      <c r="K1556" s="200"/>
      <c r="L1556" s="218">
        <v>5</v>
      </c>
      <c r="M1556" s="149"/>
      <c r="N1556" s="149"/>
      <c r="O1556" s="152">
        <f t="shared" si="69"/>
        <v>5</v>
      </c>
      <c r="P1556" s="153"/>
      <c r="Q1556" s="153"/>
      <c r="R1556" s="153"/>
      <c r="S1556" s="143"/>
      <c r="T1556" s="143"/>
      <c r="U1556" s="143"/>
    </row>
    <row r="1557" spans="1:21" ht="12.75" customHeight="1" x14ac:dyDescent="0.3">
      <c r="A1557" s="141">
        <v>6</v>
      </c>
      <c r="B1557" s="141">
        <v>3</v>
      </c>
      <c r="C1557" s="146">
        <v>603</v>
      </c>
      <c r="D1557" s="141" t="s">
        <v>7</v>
      </c>
      <c r="E1557" s="141">
        <v>2020</v>
      </c>
      <c r="F1557" s="151"/>
      <c r="G1557" s="157">
        <f t="shared" si="68"/>
        <v>409</v>
      </c>
      <c r="H1557" s="143"/>
      <c r="I1557" s="216">
        <v>409</v>
      </c>
      <c r="J1557" s="200"/>
      <c r="K1557" s="200"/>
      <c r="L1557" s="218">
        <v>14</v>
      </c>
      <c r="M1557" s="149"/>
      <c r="N1557" s="149"/>
      <c r="O1557" s="152">
        <f t="shared" si="69"/>
        <v>14</v>
      </c>
      <c r="P1557" s="153"/>
      <c r="Q1557" s="153"/>
      <c r="R1557" s="153"/>
      <c r="S1557" s="143"/>
      <c r="T1557" s="143"/>
      <c r="U1557" s="143"/>
    </row>
    <row r="1558" spans="1:21" ht="12.75" customHeight="1" x14ac:dyDescent="0.3">
      <c r="A1558" s="141">
        <v>6</v>
      </c>
      <c r="B1558" s="141">
        <v>4</v>
      </c>
      <c r="C1558" s="146">
        <v>604</v>
      </c>
      <c r="D1558" s="141" t="s">
        <v>7</v>
      </c>
      <c r="E1558" s="141">
        <v>2020</v>
      </c>
      <c r="F1558" s="151"/>
      <c r="G1558" s="157">
        <f t="shared" si="68"/>
        <v>436</v>
      </c>
      <c r="H1558" s="143"/>
      <c r="I1558" s="216">
        <v>436</v>
      </c>
      <c r="J1558" s="200"/>
      <c r="K1558" s="200"/>
      <c r="L1558" s="218">
        <v>13</v>
      </c>
      <c r="M1558" s="149"/>
      <c r="N1558" s="149"/>
      <c r="O1558" s="152">
        <f t="shared" si="69"/>
        <v>13</v>
      </c>
      <c r="P1558" s="153"/>
      <c r="Q1558" s="153"/>
      <c r="R1558" s="153"/>
      <c r="S1558" s="143"/>
      <c r="T1558" s="143"/>
      <c r="U1558" s="143"/>
    </row>
    <row r="1559" spans="1:21" ht="12.75" customHeight="1" x14ac:dyDescent="0.3">
      <c r="A1559" s="141">
        <v>6</v>
      </c>
      <c r="B1559" s="141">
        <v>5</v>
      </c>
      <c r="C1559" s="146">
        <v>605</v>
      </c>
      <c r="D1559" s="141" t="s">
        <v>7</v>
      </c>
      <c r="E1559" s="141">
        <v>2020</v>
      </c>
      <c r="F1559" s="151"/>
      <c r="G1559" s="157">
        <f t="shared" si="68"/>
        <v>383</v>
      </c>
      <c r="H1559" s="143"/>
      <c r="I1559" s="216">
        <v>383</v>
      </c>
      <c r="J1559" s="149">
        <v>39</v>
      </c>
      <c r="K1559" s="149"/>
      <c r="L1559" s="218">
        <v>10</v>
      </c>
      <c r="M1559" s="149">
        <v>1</v>
      </c>
      <c r="N1559" s="149"/>
      <c r="O1559" s="152">
        <f t="shared" si="69"/>
        <v>10</v>
      </c>
      <c r="P1559" s="153"/>
      <c r="Q1559" s="153"/>
      <c r="R1559" s="153"/>
      <c r="S1559" s="143"/>
      <c r="T1559" s="143"/>
      <c r="U1559" s="143"/>
    </row>
    <row r="1560" spans="1:21" ht="12.75" customHeight="1" x14ac:dyDescent="0.3">
      <c r="A1560" s="141">
        <v>6</v>
      </c>
      <c r="B1560" s="141">
        <v>6</v>
      </c>
      <c r="C1560" s="146">
        <v>606</v>
      </c>
      <c r="D1560" s="141" t="s">
        <v>7</v>
      </c>
      <c r="E1560" s="141">
        <v>2020</v>
      </c>
      <c r="F1560" s="151"/>
      <c r="G1560" s="157">
        <f t="shared" si="68"/>
        <v>890</v>
      </c>
      <c r="H1560" s="143"/>
      <c r="I1560" s="216">
        <v>890</v>
      </c>
      <c r="J1560" s="149"/>
      <c r="K1560" s="149"/>
      <c r="L1560" s="218">
        <v>21</v>
      </c>
      <c r="M1560" s="149"/>
      <c r="N1560" s="149"/>
      <c r="O1560" s="152">
        <f t="shared" si="69"/>
        <v>21</v>
      </c>
      <c r="P1560" s="153"/>
      <c r="Q1560" s="153"/>
      <c r="R1560" s="153"/>
      <c r="S1560" s="143"/>
      <c r="T1560" s="143"/>
      <c r="U1560" s="143"/>
    </row>
    <row r="1561" spans="1:21" ht="12.75" customHeight="1" x14ac:dyDescent="0.3">
      <c r="A1561" s="141">
        <v>6</v>
      </c>
      <c r="B1561" s="141">
        <v>7</v>
      </c>
      <c r="C1561" s="146">
        <v>607</v>
      </c>
      <c r="D1561" s="141" t="s">
        <v>7</v>
      </c>
      <c r="E1561" s="141">
        <v>2020</v>
      </c>
      <c r="F1561" s="151"/>
      <c r="G1561" s="157">
        <f t="shared" si="68"/>
        <v>759</v>
      </c>
      <c r="H1561" s="143"/>
      <c r="I1561" s="216">
        <v>759</v>
      </c>
      <c r="J1561" s="149"/>
      <c r="K1561" s="149"/>
      <c r="L1561" s="218">
        <v>17</v>
      </c>
      <c r="M1561" s="149"/>
      <c r="N1561" s="149"/>
      <c r="O1561" s="152">
        <f t="shared" si="69"/>
        <v>17</v>
      </c>
      <c r="P1561" s="153"/>
      <c r="Q1561" s="153"/>
      <c r="R1561" s="153"/>
      <c r="S1561" s="143"/>
      <c r="T1561" s="143"/>
      <c r="U1561" s="143"/>
    </row>
    <row r="1562" spans="1:21" ht="12.75" customHeight="1" x14ac:dyDescent="0.3">
      <c r="A1562" s="141">
        <v>6</v>
      </c>
      <c r="B1562" s="141">
        <v>8</v>
      </c>
      <c r="C1562" s="146">
        <v>608</v>
      </c>
      <c r="D1562" s="141" t="s">
        <v>7</v>
      </c>
      <c r="E1562" s="141">
        <v>2020</v>
      </c>
      <c r="F1562" s="151"/>
      <c r="G1562" s="157">
        <f t="shared" si="68"/>
        <v>784</v>
      </c>
      <c r="H1562" s="143"/>
      <c r="I1562" s="216">
        <v>784</v>
      </c>
      <c r="J1562" s="149">
        <v>49</v>
      </c>
      <c r="K1562" s="149"/>
      <c r="L1562" s="218">
        <v>16</v>
      </c>
      <c r="M1562" s="149">
        <v>1</v>
      </c>
      <c r="N1562" s="149"/>
      <c r="O1562" s="152">
        <f t="shared" si="69"/>
        <v>16</v>
      </c>
      <c r="P1562" s="153"/>
      <c r="Q1562" s="153"/>
      <c r="R1562" s="153"/>
      <c r="S1562" s="143"/>
      <c r="T1562" s="143"/>
      <c r="U1562" s="143"/>
    </row>
    <row r="1563" spans="1:21" ht="12.75" customHeight="1" x14ac:dyDescent="0.3">
      <c r="A1563" s="141">
        <v>6</v>
      </c>
      <c r="B1563" s="141">
        <v>9</v>
      </c>
      <c r="C1563" s="146">
        <v>609</v>
      </c>
      <c r="D1563" s="141" t="s">
        <v>7</v>
      </c>
      <c r="E1563" s="141">
        <v>2020</v>
      </c>
      <c r="F1563" s="151"/>
      <c r="G1563" s="157">
        <f t="shared" si="68"/>
        <v>861</v>
      </c>
      <c r="H1563" s="143"/>
      <c r="I1563" s="216">
        <v>861</v>
      </c>
      <c r="J1563" s="149"/>
      <c r="K1563" s="149"/>
      <c r="L1563" s="218">
        <v>30</v>
      </c>
      <c r="M1563" s="149"/>
      <c r="N1563" s="149"/>
      <c r="O1563" s="152">
        <f t="shared" si="69"/>
        <v>30</v>
      </c>
      <c r="P1563" s="153"/>
      <c r="Q1563" s="153"/>
      <c r="R1563" s="153"/>
      <c r="S1563" s="143"/>
      <c r="T1563" s="143"/>
      <c r="U1563" s="143"/>
    </row>
    <row r="1564" spans="1:21" ht="12.75" customHeight="1" x14ac:dyDescent="0.3">
      <c r="A1564" s="141">
        <v>6</v>
      </c>
      <c r="B1564" s="141">
        <v>10</v>
      </c>
      <c r="C1564" s="146">
        <v>610</v>
      </c>
      <c r="D1564" s="141" t="s">
        <v>7</v>
      </c>
      <c r="E1564" s="141">
        <v>2020</v>
      </c>
      <c r="F1564" s="151"/>
      <c r="G1564" s="157">
        <f t="shared" si="68"/>
        <v>1124</v>
      </c>
      <c r="H1564" s="143"/>
      <c r="I1564" s="217">
        <v>1124</v>
      </c>
      <c r="J1564" s="149"/>
      <c r="K1564" s="149"/>
      <c r="L1564" s="218">
        <v>55</v>
      </c>
      <c r="M1564" s="149"/>
      <c r="N1564" s="149"/>
      <c r="O1564" s="152">
        <f t="shared" si="69"/>
        <v>55</v>
      </c>
      <c r="P1564" s="153"/>
      <c r="Q1564" s="153"/>
      <c r="R1564" s="153"/>
      <c r="S1564" s="143"/>
      <c r="T1564" s="143"/>
      <c r="U1564" s="143"/>
    </row>
    <row r="1565" spans="1:21" ht="12.75" customHeight="1" x14ac:dyDescent="0.3">
      <c r="A1565" s="141">
        <v>6</v>
      </c>
      <c r="B1565" s="141">
        <v>11</v>
      </c>
      <c r="C1565" s="146">
        <v>611</v>
      </c>
      <c r="D1565" s="141" t="s">
        <v>7</v>
      </c>
      <c r="E1565" s="141">
        <v>2020</v>
      </c>
      <c r="F1565" s="151"/>
      <c r="G1565" s="157">
        <f t="shared" si="68"/>
        <v>806</v>
      </c>
      <c r="H1565" s="143"/>
      <c r="I1565" s="216">
        <v>806</v>
      </c>
      <c r="J1565" s="200">
        <v>49</v>
      </c>
      <c r="K1565" s="200"/>
      <c r="L1565" s="218">
        <v>51</v>
      </c>
      <c r="M1565" s="149">
        <v>1</v>
      </c>
      <c r="N1565" s="149"/>
      <c r="O1565" s="152">
        <f t="shared" si="69"/>
        <v>51</v>
      </c>
      <c r="P1565" s="153"/>
      <c r="Q1565" s="153"/>
      <c r="R1565" s="153"/>
      <c r="S1565" s="143"/>
      <c r="T1565" s="143"/>
      <c r="U1565" s="143"/>
    </row>
    <row r="1566" spans="1:21" ht="12.75" customHeight="1" x14ac:dyDescent="0.3">
      <c r="A1566" s="141">
        <v>6</v>
      </c>
      <c r="B1566" s="141">
        <v>12</v>
      </c>
      <c r="C1566" s="146">
        <v>612</v>
      </c>
      <c r="D1566" s="141" t="s">
        <v>7</v>
      </c>
      <c r="E1566" s="141">
        <v>2020</v>
      </c>
      <c r="F1566" s="151"/>
      <c r="G1566" s="157">
        <f t="shared" si="68"/>
        <v>1031</v>
      </c>
      <c r="H1566" s="143"/>
      <c r="I1566" s="217">
        <v>1031</v>
      </c>
      <c r="J1566" s="149"/>
      <c r="K1566" s="149"/>
      <c r="L1566" s="218">
        <v>60</v>
      </c>
      <c r="M1566" s="149"/>
      <c r="N1566" s="149"/>
      <c r="O1566" s="152">
        <f t="shared" si="69"/>
        <v>60</v>
      </c>
      <c r="P1566" s="153"/>
      <c r="Q1566" s="153"/>
      <c r="R1566" s="153"/>
      <c r="S1566" s="143"/>
      <c r="T1566" s="143"/>
      <c r="U1566" s="143"/>
    </row>
    <row r="1567" spans="1:21" ht="12.75" customHeight="1" x14ac:dyDescent="0.3">
      <c r="A1567" s="141">
        <v>6</v>
      </c>
      <c r="B1567" s="141">
        <v>13</v>
      </c>
      <c r="C1567" s="146">
        <v>613</v>
      </c>
      <c r="D1567" s="141" t="s">
        <v>7</v>
      </c>
      <c r="E1567" s="141">
        <v>2020</v>
      </c>
      <c r="F1567" s="151"/>
      <c r="G1567" s="157">
        <f t="shared" si="68"/>
        <v>560</v>
      </c>
      <c r="H1567" s="143"/>
      <c r="I1567" s="216">
        <v>560</v>
      </c>
      <c r="J1567" s="149"/>
      <c r="K1567" s="149"/>
      <c r="L1567" s="218">
        <v>30</v>
      </c>
      <c r="M1567" s="149"/>
      <c r="N1567" s="149"/>
      <c r="O1567" s="152">
        <f t="shared" si="69"/>
        <v>30</v>
      </c>
      <c r="P1567" s="153"/>
      <c r="Q1567" s="153"/>
      <c r="R1567" s="153"/>
      <c r="S1567" s="143"/>
      <c r="T1567" s="143"/>
      <c r="U1567" s="143"/>
    </row>
    <row r="1568" spans="1:21" ht="12.75" customHeight="1" x14ac:dyDescent="0.3">
      <c r="A1568" s="141">
        <v>6</v>
      </c>
      <c r="B1568" s="141">
        <v>14</v>
      </c>
      <c r="C1568" s="146">
        <v>614</v>
      </c>
      <c r="D1568" s="141" t="s">
        <v>7</v>
      </c>
      <c r="E1568" s="141">
        <v>2020</v>
      </c>
      <c r="F1568" s="151"/>
      <c r="G1568" s="157">
        <f t="shared" si="68"/>
        <v>817</v>
      </c>
      <c r="H1568" s="143"/>
      <c r="I1568" s="216">
        <v>817</v>
      </c>
      <c r="J1568" s="149"/>
      <c r="K1568" s="149"/>
      <c r="L1568" s="218">
        <v>39</v>
      </c>
      <c r="M1568" s="149"/>
      <c r="N1568" s="149"/>
      <c r="O1568" s="152">
        <f t="shared" si="69"/>
        <v>39</v>
      </c>
      <c r="P1568" s="153"/>
      <c r="Q1568" s="153"/>
      <c r="R1568" s="153"/>
      <c r="S1568" s="143"/>
      <c r="T1568" s="143"/>
      <c r="U1568" s="143"/>
    </row>
    <row r="1569" spans="1:21" ht="12.75" customHeight="1" x14ac:dyDescent="0.3">
      <c r="A1569" s="141">
        <v>6</v>
      </c>
      <c r="B1569" s="141">
        <v>15</v>
      </c>
      <c r="C1569" s="146">
        <v>615</v>
      </c>
      <c r="D1569" s="141" t="s">
        <v>7</v>
      </c>
      <c r="E1569" s="141">
        <v>2020</v>
      </c>
      <c r="F1569" s="151"/>
      <c r="G1569" s="157">
        <f t="shared" si="68"/>
        <v>1146</v>
      </c>
      <c r="H1569" s="143"/>
      <c r="I1569" s="217">
        <v>1146</v>
      </c>
      <c r="J1569" s="149">
        <v>48</v>
      </c>
      <c r="K1569" s="149"/>
      <c r="L1569" s="218">
        <v>48</v>
      </c>
      <c r="M1569" s="149">
        <v>2</v>
      </c>
      <c r="N1569" s="149"/>
      <c r="O1569" s="152">
        <f t="shared" si="69"/>
        <v>48</v>
      </c>
      <c r="P1569" s="153"/>
      <c r="Q1569" s="153"/>
      <c r="R1569" s="153"/>
      <c r="S1569" s="143"/>
      <c r="T1569" s="143"/>
      <c r="U1569" s="143"/>
    </row>
    <row r="1570" spans="1:21" ht="12.75" customHeight="1" x14ac:dyDescent="0.3">
      <c r="A1570" s="141">
        <v>6</v>
      </c>
      <c r="B1570" s="141">
        <v>16</v>
      </c>
      <c r="C1570" s="146">
        <v>616</v>
      </c>
      <c r="D1570" s="141" t="s">
        <v>7</v>
      </c>
      <c r="E1570" s="141">
        <v>2020</v>
      </c>
      <c r="F1570" s="151"/>
      <c r="G1570" s="157">
        <f t="shared" si="68"/>
        <v>1472</v>
      </c>
      <c r="H1570" s="143"/>
      <c r="I1570" s="217">
        <v>1472</v>
      </c>
      <c r="J1570" s="149"/>
      <c r="K1570" s="149"/>
      <c r="L1570" s="218">
        <v>86</v>
      </c>
      <c r="M1570" s="149"/>
      <c r="N1570" s="149"/>
      <c r="O1570" s="152">
        <f t="shared" si="69"/>
        <v>86</v>
      </c>
      <c r="P1570" s="153"/>
      <c r="Q1570" s="153"/>
      <c r="R1570" s="153"/>
      <c r="S1570" s="143"/>
      <c r="T1570" s="143"/>
      <c r="U1570" s="143"/>
    </row>
    <row r="1571" spans="1:21" ht="12.75" customHeight="1" x14ac:dyDescent="0.3">
      <c r="A1571" s="141">
        <v>6</v>
      </c>
      <c r="B1571" s="141">
        <v>17</v>
      </c>
      <c r="C1571" s="146">
        <v>617</v>
      </c>
      <c r="D1571" s="141" t="s">
        <v>7</v>
      </c>
      <c r="E1571" s="141">
        <v>2020</v>
      </c>
      <c r="F1571" s="151"/>
      <c r="G1571" s="157">
        <f t="shared" si="68"/>
        <v>1493</v>
      </c>
      <c r="H1571" s="143"/>
      <c r="I1571" s="217">
        <v>1493</v>
      </c>
      <c r="J1571" s="200"/>
      <c r="K1571" s="200"/>
      <c r="L1571" s="218">
        <v>112</v>
      </c>
      <c r="M1571" s="149"/>
      <c r="N1571" s="149"/>
      <c r="O1571" s="152">
        <f t="shared" si="69"/>
        <v>112</v>
      </c>
      <c r="P1571" s="153"/>
      <c r="Q1571" s="153"/>
      <c r="R1571" s="153"/>
      <c r="S1571" s="143"/>
      <c r="T1571" s="143"/>
      <c r="U1571" s="143"/>
    </row>
    <row r="1572" spans="1:21" ht="12.75" customHeight="1" x14ac:dyDescent="0.3">
      <c r="A1572" s="141">
        <v>6</v>
      </c>
      <c r="B1572" s="141">
        <v>18</v>
      </c>
      <c r="C1572" s="146">
        <v>618</v>
      </c>
      <c r="D1572" s="141" t="s">
        <v>7</v>
      </c>
      <c r="E1572" s="141">
        <v>2020</v>
      </c>
      <c r="F1572" s="151"/>
      <c r="G1572" s="157">
        <f t="shared" si="68"/>
        <v>2535</v>
      </c>
      <c r="H1572" s="143"/>
      <c r="I1572" s="217">
        <v>2535</v>
      </c>
      <c r="J1572" s="200"/>
      <c r="K1572" s="200"/>
      <c r="L1572" s="218">
        <v>236</v>
      </c>
      <c r="M1572" s="149"/>
      <c r="N1572" s="149"/>
      <c r="O1572" s="152">
        <f t="shared" si="69"/>
        <v>236</v>
      </c>
      <c r="P1572" s="153"/>
      <c r="Q1572" s="153"/>
      <c r="R1572" s="153"/>
      <c r="S1572" s="143"/>
      <c r="T1572" s="143"/>
      <c r="U1572" s="143"/>
    </row>
    <row r="1573" spans="1:21" ht="12.75" customHeight="1" x14ac:dyDescent="0.3">
      <c r="A1573" s="141">
        <v>6</v>
      </c>
      <c r="B1573" s="141">
        <v>19</v>
      </c>
      <c r="C1573" s="146">
        <v>619</v>
      </c>
      <c r="D1573" s="141" t="s">
        <v>7</v>
      </c>
      <c r="E1573" s="141">
        <v>2020</v>
      </c>
      <c r="F1573" s="151"/>
      <c r="G1573" s="157">
        <f t="shared" si="68"/>
        <v>4605</v>
      </c>
      <c r="H1573" s="143"/>
      <c r="I1573" s="217">
        <v>4605</v>
      </c>
      <c r="J1573" s="149">
        <v>46</v>
      </c>
      <c r="K1573" s="149"/>
      <c r="L1573" s="218">
        <v>512</v>
      </c>
      <c r="M1573" s="149">
        <v>4</v>
      </c>
      <c r="N1573" s="149"/>
      <c r="O1573" s="152">
        <f t="shared" si="69"/>
        <v>512</v>
      </c>
      <c r="P1573" s="153"/>
      <c r="Q1573" s="153"/>
      <c r="R1573" s="153"/>
      <c r="S1573" s="143"/>
      <c r="T1573" s="143"/>
      <c r="U1573" s="143"/>
    </row>
    <row r="1574" spans="1:21" ht="12.75" customHeight="1" x14ac:dyDescent="0.3">
      <c r="A1574" s="141">
        <v>6</v>
      </c>
      <c r="B1574" s="141">
        <v>20</v>
      </c>
      <c r="C1574" s="146">
        <v>620</v>
      </c>
      <c r="D1574" s="141" t="s">
        <v>7</v>
      </c>
      <c r="E1574" s="141">
        <v>2020</v>
      </c>
      <c r="F1574" s="151"/>
      <c r="G1574" s="157">
        <f t="shared" si="68"/>
        <v>2377</v>
      </c>
      <c r="H1574" s="143"/>
      <c r="I1574" s="217">
        <v>2377</v>
      </c>
      <c r="J1574" s="149"/>
      <c r="K1574" s="149"/>
      <c r="L1574" s="218">
        <v>207</v>
      </c>
      <c r="M1574" s="149"/>
      <c r="N1574" s="149"/>
      <c r="O1574" s="152">
        <f t="shared" si="69"/>
        <v>207</v>
      </c>
      <c r="P1574" s="153"/>
      <c r="Q1574" s="153"/>
      <c r="R1574" s="153"/>
      <c r="S1574" s="143"/>
      <c r="T1574" s="143"/>
      <c r="U1574" s="143"/>
    </row>
    <row r="1575" spans="1:21" ht="12.75" customHeight="1" x14ac:dyDescent="0.3">
      <c r="A1575" s="141">
        <v>6</v>
      </c>
      <c r="B1575" s="141">
        <v>21</v>
      </c>
      <c r="C1575" s="146">
        <v>621</v>
      </c>
      <c r="D1575" s="141" t="s">
        <v>7</v>
      </c>
      <c r="E1575" s="141">
        <v>2020</v>
      </c>
      <c r="F1575" s="151"/>
      <c r="G1575" s="157">
        <f t="shared" si="68"/>
        <v>1132</v>
      </c>
      <c r="H1575" s="143"/>
      <c r="I1575" s="217">
        <v>1132</v>
      </c>
      <c r="J1575" s="149"/>
      <c r="K1575" s="149"/>
      <c r="L1575" s="218">
        <v>72</v>
      </c>
      <c r="M1575" s="149"/>
      <c r="N1575" s="149"/>
      <c r="O1575" s="152">
        <f t="shared" si="69"/>
        <v>72</v>
      </c>
      <c r="P1575" s="153"/>
      <c r="Q1575" s="153"/>
      <c r="R1575" s="153"/>
      <c r="S1575" s="143"/>
      <c r="T1575" s="143"/>
      <c r="U1575" s="143"/>
    </row>
    <row r="1576" spans="1:21" ht="12.75" customHeight="1" x14ac:dyDescent="0.3">
      <c r="A1576" s="141">
        <v>6</v>
      </c>
      <c r="B1576" s="141">
        <v>22</v>
      </c>
      <c r="C1576" s="146">
        <v>622</v>
      </c>
      <c r="D1576" s="141" t="s">
        <v>7</v>
      </c>
      <c r="E1576" s="141">
        <v>2020</v>
      </c>
      <c r="F1576" s="151"/>
      <c r="G1576" s="157">
        <f t="shared" si="68"/>
        <v>3805</v>
      </c>
      <c r="H1576" s="143"/>
      <c r="I1576" s="217">
        <v>3805</v>
      </c>
      <c r="J1576" s="149">
        <v>49</v>
      </c>
      <c r="K1576" s="149"/>
      <c r="L1576" s="218">
        <v>159</v>
      </c>
      <c r="M1576" s="149">
        <v>1</v>
      </c>
      <c r="N1576" s="149"/>
      <c r="O1576" s="152">
        <f t="shared" si="69"/>
        <v>159</v>
      </c>
      <c r="P1576" s="153"/>
      <c r="Q1576" s="153"/>
      <c r="R1576" s="153"/>
      <c r="S1576" s="143"/>
      <c r="T1576" s="143"/>
      <c r="U1576" s="143"/>
    </row>
    <row r="1577" spans="1:21" ht="12.75" customHeight="1" x14ac:dyDescent="0.3">
      <c r="A1577" s="141">
        <v>6</v>
      </c>
      <c r="B1577" s="141">
        <v>23</v>
      </c>
      <c r="C1577" s="146">
        <v>623</v>
      </c>
      <c r="D1577" s="141" t="s">
        <v>7</v>
      </c>
      <c r="E1577" s="141">
        <v>2020</v>
      </c>
      <c r="F1577" s="151"/>
      <c r="G1577" s="157">
        <f t="shared" si="68"/>
        <v>7522</v>
      </c>
      <c r="H1577" s="143"/>
      <c r="I1577" s="217">
        <v>7522</v>
      </c>
      <c r="J1577" s="149"/>
      <c r="K1577" s="149"/>
      <c r="L1577" s="218">
        <v>781</v>
      </c>
      <c r="M1577" s="149"/>
      <c r="N1577" s="149"/>
      <c r="O1577" s="152">
        <f t="shared" si="69"/>
        <v>781</v>
      </c>
      <c r="P1577" s="153"/>
      <c r="Q1577" s="153"/>
      <c r="R1577" s="153"/>
      <c r="S1577" s="143"/>
      <c r="T1577" s="143"/>
      <c r="U1577" s="143"/>
    </row>
    <row r="1578" spans="1:21" ht="12.75" customHeight="1" x14ac:dyDescent="0.3">
      <c r="A1578" s="141">
        <v>6</v>
      </c>
      <c r="B1578" s="141">
        <v>24</v>
      </c>
      <c r="C1578" s="146">
        <v>624</v>
      </c>
      <c r="D1578" s="141" t="s">
        <v>7</v>
      </c>
      <c r="E1578" s="141">
        <v>2020</v>
      </c>
      <c r="F1578" s="151"/>
      <c r="G1578" s="157">
        <f t="shared" si="68"/>
        <v>6962</v>
      </c>
      <c r="H1578" s="143"/>
      <c r="I1578" s="217">
        <v>6962</v>
      </c>
      <c r="J1578" s="200">
        <v>46</v>
      </c>
      <c r="K1578" s="200"/>
      <c r="L1578" s="219">
        <v>1210</v>
      </c>
      <c r="M1578" s="149">
        <v>8</v>
      </c>
      <c r="N1578" s="149"/>
      <c r="O1578" s="152">
        <f t="shared" si="69"/>
        <v>1210</v>
      </c>
      <c r="P1578" s="153"/>
      <c r="Q1578" s="153"/>
      <c r="R1578" s="153"/>
      <c r="S1578" s="143"/>
      <c r="T1578" s="143"/>
      <c r="U1578" s="143"/>
    </row>
    <row r="1579" spans="1:21" ht="12.75" customHeight="1" x14ac:dyDescent="0.3">
      <c r="A1579" s="141">
        <v>6</v>
      </c>
      <c r="B1579" s="141">
        <v>25</v>
      </c>
      <c r="C1579" s="146">
        <v>625</v>
      </c>
      <c r="D1579" s="141" t="s">
        <v>7</v>
      </c>
      <c r="E1579" s="141">
        <v>2020</v>
      </c>
      <c r="F1579" s="151"/>
      <c r="G1579" s="157">
        <f t="shared" si="68"/>
        <v>5164</v>
      </c>
      <c r="H1579" s="143"/>
      <c r="I1579" s="217">
        <v>5164</v>
      </c>
      <c r="J1579" s="200"/>
      <c r="K1579" s="200"/>
      <c r="L1579" s="218">
        <v>665</v>
      </c>
      <c r="M1579" s="149"/>
      <c r="N1579" s="149"/>
      <c r="O1579" s="152">
        <f t="shared" si="69"/>
        <v>665</v>
      </c>
      <c r="P1579" s="153"/>
      <c r="Q1579" s="153"/>
      <c r="R1579" s="153"/>
      <c r="S1579" s="143"/>
      <c r="T1579" s="143"/>
      <c r="U1579" s="143"/>
    </row>
    <row r="1580" spans="1:21" ht="12.75" customHeight="1" x14ac:dyDescent="0.3">
      <c r="A1580" s="141">
        <v>6</v>
      </c>
      <c r="B1580" s="141">
        <v>26</v>
      </c>
      <c r="C1580" s="146">
        <v>626</v>
      </c>
      <c r="D1580" s="141" t="s">
        <v>7</v>
      </c>
      <c r="E1580" s="141">
        <v>2020</v>
      </c>
      <c r="F1580" s="151"/>
      <c r="G1580" s="157">
        <f t="shared" si="68"/>
        <v>8470</v>
      </c>
      <c r="H1580" s="143"/>
      <c r="I1580" s="217">
        <v>8470</v>
      </c>
      <c r="J1580" s="149">
        <v>45</v>
      </c>
      <c r="K1580" s="149"/>
      <c r="L1580" s="218">
        <v>736</v>
      </c>
      <c r="M1580" s="149">
        <v>4</v>
      </c>
      <c r="N1580" s="149"/>
      <c r="O1580" s="152">
        <f t="shared" si="69"/>
        <v>736</v>
      </c>
      <c r="P1580" s="153"/>
      <c r="Q1580" s="153"/>
      <c r="R1580" s="153"/>
      <c r="S1580" s="143"/>
      <c r="T1580" s="143"/>
      <c r="U1580" s="143"/>
    </row>
    <row r="1581" spans="1:21" ht="12.75" customHeight="1" x14ac:dyDescent="0.3">
      <c r="A1581" s="141">
        <v>6</v>
      </c>
      <c r="B1581" s="141">
        <v>27</v>
      </c>
      <c r="C1581" s="146">
        <v>627</v>
      </c>
      <c r="D1581" s="141" t="s">
        <v>7</v>
      </c>
      <c r="E1581" s="141">
        <v>2020</v>
      </c>
      <c r="F1581" s="151"/>
      <c r="G1581" s="157">
        <f t="shared" si="68"/>
        <v>4249</v>
      </c>
      <c r="H1581" s="143"/>
      <c r="I1581" s="217">
        <v>4249</v>
      </c>
      <c r="J1581" s="149"/>
      <c r="K1581" s="149"/>
      <c r="L1581" s="218">
        <v>403</v>
      </c>
      <c r="M1581" s="149"/>
      <c r="N1581" s="149"/>
      <c r="O1581" s="152">
        <f t="shared" si="69"/>
        <v>403</v>
      </c>
      <c r="P1581" s="153"/>
      <c r="Q1581" s="153"/>
      <c r="R1581" s="153"/>
      <c r="S1581" s="143"/>
      <c r="T1581" s="143"/>
      <c r="U1581" s="143"/>
    </row>
    <row r="1582" spans="1:21" ht="12.75" customHeight="1" x14ac:dyDescent="0.3">
      <c r="A1582" s="141">
        <v>6</v>
      </c>
      <c r="B1582" s="141">
        <v>28</v>
      </c>
      <c r="C1582" s="146">
        <v>628</v>
      </c>
      <c r="D1582" s="141" t="s">
        <v>7</v>
      </c>
      <c r="E1582" s="141">
        <v>2020</v>
      </c>
      <c r="F1582" s="151"/>
      <c r="G1582" s="157">
        <f t="shared" si="68"/>
        <v>4449</v>
      </c>
      <c r="H1582" s="143"/>
      <c r="I1582" s="217">
        <v>4449</v>
      </c>
      <c r="J1582" s="149"/>
      <c r="K1582" s="149"/>
      <c r="L1582" s="218">
        <v>458</v>
      </c>
      <c r="M1582" s="149"/>
      <c r="N1582" s="149"/>
      <c r="O1582" s="152">
        <f t="shared" si="69"/>
        <v>458</v>
      </c>
      <c r="P1582" s="153"/>
      <c r="Q1582" s="153"/>
      <c r="R1582" s="153"/>
      <c r="S1582" s="143"/>
      <c r="T1582" s="143"/>
      <c r="U1582" s="143"/>
    </row>
    <row r="1583" spans="1:21" ht="12.75" customHeight="1" x14ac:dyDescent="0.3">
      <c r="A1583" s="141">
        <v>6</v>
      </c>
      <c r="B1583" s="141">
        <v>29</v>
      </c>
      <c r="C1583" s="146">
        <v>629</v>
      </c>
      <c r="D1583" s="141" t="s">
        <v>7</v>
      </c>
      <c r="E1583" s="141">
        <v>2020</v>
      </c>
      <c r="F1583" s="151"/>
      <c r="G1583" s="157">
        <f t="shared" si="68"/>
        <v>6293</v>
      </c>
      <c r="H1583" s="143"/>
      <c r="I1583" s="217">
        <v>6293</v>
      </c>
      <c r="J1583" s="149">
        <v>46</v>
      </c>
      <c r="K1583" s="149"/>
      <c r="L1583" s="218">
        <v>699</v>
      </c>
      <c r="M1583" s="149">
        <v>4</v>
      </c>
      <c r="N1583" s="149"/>
      <c r="O1583" s="152">
        <f t="shared" si="69"/>
        <v>699</v>
      </c>
      <c r="P1583" s="153"/>
      <c r="Q1583" s="153"/>
      <c r="R1583" s="153"/>
      <c r="S1583" s="143"/>
      <c r="T1583" s="143"/>
      <c r="U1583" s="143"/>
    </row>
    <row r="1584" spans="1:21" ht="12.75" customHeight="1" x14ac:dyDescent="0.3">
      <c r="A1584" s="141">
        <v>6</v>
      </c>
      <c r="B1584" s="141">
        <v>30</v>
      </c>
      <c r="C1584" s="146">
        <v>630</v>
      </c>
      <c r="D1584" s="141" t="s">
        <v>7</v>
      </c>
      <c r="E1584" s="141">
        <v>2020</v>
      </c>
      <c r="F1584" s="151"/>
      <c r="G1584" s="157">
        <f t="shared" si="68"/>
        <v>3471</v>
      </c>
      <c r="H1584" s="143"/>
      <c r="I1584" s="217">
        <v>3471</v>
      </c>
      <c r="J1584" s="149"/>
      <c r="K1584" s="149"/>
      <c r="L1584" s="218">
        <v>979</v>
      </c>
      <c r="M1584" s="149"/>
      <c r="N1584" s="149"/>
      <c r="O1584" s="152">
        <f t="shared" si="69"/>
        <v>979</v>
      </c>
      <c r="P1584" s="153"/>
      <c r="Q1584" s="153"/>
      <c r="R1584" s="153"/>
      <c r="S1584" s="143"/>
      <c r="T1584" s="143"/>
      <c r="U1584" s="143"/>
    </row>
    <row r="1585" spans="1:21" ht="12.75" customHeight="1" x14ac:dyDescent="0.3">
      <c r="A1585" s="141">
        <v>7</v>
      </c>
      <c r="B1585" s="141">
        <v>1</v>
      </c>
      <c r="C1585" s="146">
        <v>701</v>
      </c>
      <c r="D1585" s="141" t="s">
        <v>7</v>
      </c>
      <c r="E1585" s="141">
        <v>2020</v>
      </c>
      <c r="F1585" s="151"/>
      <c r="G1585" s="157">
        <f t="shared" si="68"/>
        <v>931</v>
      </c>
      <c r="H1585" s="143"/>
      <c r="I1585" s="216">
        <v>931</v>
      </c>
      <c r="J1585" s="196">
        <v>33</v>
      </c>
      <c r="K1585" s="196"/>
      <c r="L1585" s="218">
        <v>480</v>
      </c>
      <c r="M1585" s="149">
        <v>15</v>
      </c>
      <c r="N1585" s="149"/>
      <c r="O1585" s="152">
        <f t="shared" si="69"/>
        <v>480</v>
      </c>
      <c r="P1585" s="153"/>
      <c r="Q1585" s="153"/>
      <c r="R1585" s="153"/>
      <c r="S1585" s="143"/>
      <c r="T1585" s="143"/>
      <c r="U1585" s="143"/>
    </row>
    <row r="1586" spans="1:21" ht="12.75" customHeight="1" x14ac:dyDescent="0.3">
      <c r="A1586" s="141">
        <v>7</v>
      </c>
      <c r="B1586" s="141">
        <v>2</v>
      </c>
      <c r="C1586" s="146">
        <v>702</v>
      </c>
      <c r="D1586" s="141" t="s">
        <v>7</v>
      </c>
      <c r="E1586" s="141">
        <v>2020</v>
      </c>
      <c r="F1586" s="151"/>
      <c r="G1586" s="157">
        <f t="shared" si="68"/>
        <v>516</v>
      </c>
      <c r="H1586" s="143"/>
      <c r="I1586" s="216">
        <v>516</v>
      </c>
      <c r="J1586" s="149"/>
      <c r="K1586" s="149"/>
      <c r="L1586" s="218">
        <v>330</v>
      </c>
      <c r="M1586" s="149"/>
      <c r="N1586" s="149"/>
      <c r="O1586" s="152">
        <f t="shared" si="69"/>
        <v>330</v>
      </c>
      <c r="P1586" s="153"/>
      <c r="Q1586" s="153"/>
      <c r="R1586" s="153"/>
      <c r="S1586" s="143"/>
      <c r="T1586" s="143"/>
      <c r="U1586" s="143"/>
    </row>
    <row r="1587" spans="1:21" ht="12.75" customHeight="1" x14ac:dyDescent="0.3">
      <c r="A1587" s="141">
        <v>7</v>
      </c>
      <c r="B1587" s="141">
        <v>3</v>
      </c>
      <c r="C1587" s="146">
        <v>703</v>
      </c>
      <c r="D1587" s="141" t="s">
        <v>7</v>
      </c>
      <c r="E1587" s="141">
        <v>2020</v>
      </c>
      <c r="F1587" s="151"/>
      <c r="G1587" s="157">
        <f t="shared" ref="G1587:G1650" si="70">I1587+K1587</f>
        <v>1569</v>
      </c>
      <c r="H1587" s="143"/>
      <c r="I1587" s="217">
        <v>1569</v>
      </c>
      <c r="J1587" s="149">
        <v>28</v>
      </c>
      <c r="K1587" s="149"/>
      <c r="L1587" s="219">
        <v>1233</v>
      </c>
      <c r="M1587" s="149">
        <v>22</v>
      </c>
      <c r="N1587" s="149"/>
      <c r="O1587" s="152">
        <f t="shared" ref="O1587:O1650" si="71">L1587+N1587</f>
        <v>1233</v>
      </c>
      <c r="P1587" s="153"/>
      <c r="Q1587" s="153"/>
      <c r="R1587" s="153"/>
      <c r="S1587" s="143"/>
      <c r="T1587" s="143"/>
      <c r="U1587" s="143"/>
    </row>
    <row r="1588" spans="1:21" ht="12.75" customHeight="1" x14ac:dyDescent="0.3">
      <c r="A1588" s="141">
        <v>7</v>
      </c>
      <c r="B1588" s="141">
        <v>4</v>
      </c>
      <c r="C1588" s="146">
        <v>704</v>
      </c>
      <c r="D1588" s="141" t="s">
        <v>7</v>
      </c>
      <c r="E1588" s="141">
        <v>2020</v>
      </c>
      <c r="F1588" s="151"/>
      <c r="G1588" s="157">
        <f t="shared" si="70"/>
        <v>2118</v>
      </c>
      <c r="H1588" s="143"/>
      <c r="I1588" s="217">
        <v>2118</v>
      </c>
      <c r="J1588" s="149"/>
      <c r="K1588" s="149"/>
      <c r="L1588" s="219">
        <v>1226</v>
      </c>
      <c r="M1588" s="149"/>
      <c r="N1588" s="149"/>
      <c r="O1588" s="152">
        <f t="shared" si="71"/>
        <v>1226</v>
      </c>
      <c r="P1588" s="153"/>
      <c r="Q1588" s="153"/>
      <c r="R1588" s="153"/>
      <c r="S1588" s="143"/>
      <c r="T1588" s="143"/>
      <c r="U1588" s="143"/>
    </row>
    <row r="1589" spans="1:21" ht="12.75" customHeight="1" x14ac:dyDescent="0.3">
      <c r="A1589" s="141">
        <v>7</v>
      </c>
      <c r="B1589" s="141">
        <v>5</v>
      </c>
      <c r="C1589" s="146">
        <v>705</v>
      </c>
      <c r="D1589" s="141" t="s">
        <v>7</v>
      </c>
      <c r="E1589" s="141">
        <v>2020</v>
      </c>
      <c r="F1589" s="151"/>
      <c r="G1589" s="157">
        <f t="shared" si="70"/>
        <v>3202</v>
      </c>
      <c r="H1589" s="143"/>
      <c r="I1589" s="217">
        <v>3202</v>
      </c>
      <c r="J1589" s="149"/>
      <c r="K1589" s="149"/>
      <c r="L1589" s="219">
        <v>1329</v>
      </c>
      <c r="M1589" s="149"/>
      <c r="N1589" s="149"/>
      <c r="O1589" s="152">
        <f t="shared" si="71"/>
        <v>1329</v>
      </c>
      <c r="P1589" s="153"/>
      <c r="Q1589" s="153"/>
      <c r="R1589" s="153"/>
      <c r="S1589" s="143"/>
      <c r="T1589" s="143"/>
      <c r="U1589" s="143"/>
    </row>
    <row r="1590" spans="1:21" ht="12.75" customHeight="1" x14ac:dyDescent="0.3">
      <c r="A1590" s="141">
        <v>7</v>
      </c>
      <c r="B1590" s="141">
        <v>6</v>
      </c>
      <c r="C1590" s="146">
        <v>706</v>
      </c>
      <c r="D1590" s="141" t="s">
        <v>7</v>
      </c>
      <c r="E1590" s="141">
        <v>2020</v>
      </c>
      <c r="F1590" s="151"/>
      <c r="G1590" s="157">
        <f t="shared" si="70"/>
        <v>3395</v>
      </c>
      <c r="H1590" s="143"/>
      <c r="I1590" s="217">
        <v>3395</v>
      </c>
      <c r="J1590" s="149">
        <v>39</v>
      </c>
      <c r="K1590" s="149"/>
      <c r="L1590" s="218">
        <v>958</v>
      </c>
      <c r="M1590" s="149">
        <v>11</v>
      </c>
      <c r="N1590" s="149"/>
      <c r="O1590" s="152">
        <f t="shared" si="71"/>
        <v>958</v>
      </c>
      <c r="P1590" s="153"/>
      <c r="Q1590" s="153"/>
      <c r="R1590" s="153"/>
      <c r="S1590" s="143"/>
      <c r="T1590" s="143"/>
      <c r="U1590" s="143"/>
    </row>
    <row r="1591" spans="1:21" ht="12.75" customHeight="1" x14ac:dyDescent="0.3">
      <c r="A1591" s="141">
        <v>7</v>
      </c>
      <c r="B1591" s="141">
        <v>7</v>
      </c>
      <c r="C1591" s="146">
        <v>707</v>
      </c>
      <c r="D1591" s="141" t="s">
        <v>7</v>
      </c>
      <c r="E1591" s="141">
        <v>2020</v>
      </c>
      <c r="F1591" s="151"/>
      <c r="G1591" s="157">
        <f t="shared" si="70"/>
        <v>2332</v>
      </c>
      <c r="H1591" s="143"/>
      <c r="I1591" s="217">
        <v>2332</v>
      </c>
      <c r="J1591" s="149"/>
      <c r="K1591" s="149"/>
      <c r="L1591" s="219">
        <v>1000</v>
      </c>
      <c r="M1591" s="149"/>
      <c r="N1591" s="149"/>
      <c r="O1591" s="152">
        <f t="shared" si="71"/>
        <v>1000</v>
      </c>
      <c r="P1591" s="153"/>
      <c r="Q1591" s="153"/>
      <c r="R1591" s="153"/>
      <c r="S1591" s="143"/>
      <c r="T1591" s="143"/>
      <c r="U1591" s="143"/>
    </row>
    <row r="1592" spans="1:21" ht="12.75" customHeight="1" x14ac:dyDescent="0.3">
      <c r="A1592" s="141">
        <v>7</v>
      </c>
      <c r="B1592" s="141">
        <v>8</v>
      </c>
      <c r="C1592" s="146">
        <v>708</v>
      </c>
      <c r="D1592" s="141" t="s">
        <v>7</v>
      </c>
      <c r="E1592" s="141">
        <v>2020</v>
      </c>
      <c r="F1592" s="151"/>
      <c r="G1592" s="157">
        <f t="shared" si="70"/>
        <v>1162</v>
      </c>
      <c r="H1592" s="143"/>
      <c r="I1592" s="217">
        <v>1162</v>
      </c>
      <c r="J1592" s="200">
        <v>31</v>
      </c>
      <c r="K1592" s="200"/>
      <c r="L1592" s="218">
        <v>712</v>
      </c>
      <c r="M1592" s="149">
        <v>18</v>
      </c>
      <c r="N1592" s="149"/>
      <c r="O1592" s="152">
        <f t="shared" si="71"/>
        <v>712</v>
      </c>
      <c r="P1592" s="153"/>
      <c r="Q1592" s="153"/>
      <c r="R1592" s="153"/>
      <c r="S1592" s="143"/>
      <c r="T1592" s="143"/>
      <c r="U1592" s="143"/>
    </row>
    <row r="1593" spans="1:21" ht="12.75" customHeight="1" x14ac:dyDescent="0.3">
      <c r="A1593" s="141">
        <v>7</v>
      </c>
      <c r="B1593" s="141">
        <v>9</v>
      </c>
      <c r="C1593" s="146">
        <v>709</v>
      </c>
      <c r="D1593" s="141" t="s">
        <v>7</v>
      </c>
      <c r="E1593" s="141">
        <v>2020</v>
      </c>
      <c r="F1593" s="151"/>
      <c r="G1593" s="157">
        <f t="shared" si="70"/>
        <v>3336</v>
      </c>
      <c r="H1593" s="143"/>
      <c r="I1593" s="217">
        <v>3336</v>
      </c>
      <c r="J1593" s="200"/>
      <c r="K1593" s="200"/>
      <c r="L1593" s="219">
        <v>1719</v>
      </c>
      <c r="M1593" s="149"/>
      <c r="N1593" s="149"/>
      <c r="O1593" s="152">
        <f t="shared" si="71"/>
        <v>1719</v>
      </c>
      <c r="P1593" s="153"/>
      <c r="Q1593" s="153"/>
      <c r="R1593" s="153"/>
      <c r="S1593" s="143"/>
      <c r="T1593" s="143"/>
      <c r="U1593" s="143"/>
    </row>
    <row r="1594" spans="1:21" ht="12.75" customHeight="1" x14ac:dyDescent="0.3">
      <c r="A1594" s="141">
        <v>7</v>
      </c>
      <c r="B1594" s="141">
        <v>10</v>
      </c>
      <c r="C1594" s="146">
        <v>710</v>
      </c>
      <c r="D1594" s="141" t="s">
        <v>7</v>
      </c>
      <c r="E1594" s="141">
        <v>2020</v>
      </c>
      <c r="F1594" s="151"/>
      <c r="G1594" s="157">
        <f t="shared" si="70"/>
        <v>3096</v>
      </c>
      <c r="H1594" s="143"/>
      <c r="I1594" s="217">
        <v>3096</v>
      </c>
      <c r="J1594" s="149">
        <v>35</v>
      </c>
      <c r="K1594" s="149"/>
      <c r="L1594" s="219">
        <v>1327</v>
      </c>
      <c r="M1594" s="149">
        <v>15</v>
      </c>
      <c r="N1594" s="149"/>
      <c r="O1594" s="152">
        <f t="shared" si="71"/>
        <v>1327</v>
      </c>
      <c r="P1594" s="153"/>
      <c r="Q1594" s="153"/>
      <c r="R1594" s="153"/>
      <c r="S1594" s="143"/>
      <c r="T1594" s="143"/>
      <c r="U1594" s="143"/>
    </row>
    <row r="1595" spans="1:21" ht="12.75" customHeight="1" x14ac:dyDescent="0.3">
      <c r="A1595" s="141">
        <v>7</v>
      </c>
      <c r="B1595" s="141">
        <v>11</v>
      </c>
      <c r="C1595" s="146">
        <v>711</v>
      </c>
      <c r="D1595" s="141" t="s">
        <v>7</v>
      </c>
      <c r="E1595" s="141">
        <v>2020</v>
      </c>
      <c r="F1595" s="151"/>
      <c r="G1595" s="157">
        <f t="shared" si="70"/>
        <v>2057</v>
      </c>
      <c r="H1595" s="143"/>
      <c r="I1595" s="217">
        <v>2057</v>
      </c>
      <c r="J1595" s="149"/>
      <c r="K1595" s="149"/>
      <c r="L1595" s="219">
        <v>1297</v>
      </c>
      <c r="M1595" s="149"/>
      <c r="N1595" s="149"/>
      <c r="O1595" s="152">
        <f t="shared" si="71"/>
        <v>1297</v>
      </c>
      <c r="P1595" s="153"/>
      <c r="Q1595" s="153"/>
      <c r="R1595" s="153"/>
      <c r="S1595" s="143"/>
      <c r="T1595" s="143"/>
      <c r="U1595" s="143"/>
    </row>
    <row r="1596" spans="1:21" ht="12.75" customHeight="1" x14ac:dyDescent="0.3">
      <c r="A1596" s="141">
        <v>7</v>
      </c>
      <c r="B1596" s="141">
        <v>12</v>
      </c>
      <c r="C1596" s="146">
        <v>712</v>
      </c>
      <c r="D1596" s="141" t="s">
        <v>7</v>
      </c>
      <c r="E1596" s="141">
        <v>2020</v>
      </c>
      <c r="F1596" s="151"/>
      <c r="G1596" s="157">
        <f t="shared" si="70"/>
        <v>2212</v>
      </c>
      <c r="H1596" s="143"/>
      <c r="I1596" s="217">
        <v>2212</v>
      </c>
      <c r="J1596" s="149"/>
      <c r="K1596" s="149"/>
      <c r="L1596" s="219">
        <v>1987</v>
      </c>
      <c r="M1596" s="149"/>
      <c r="N1596" s="149"/>
      <c r="O1596" s="152">
        <f t="shared" si="71"/>
        <v>1987</v>
      </c>
      <c r="P1596" s="153"/>
      <c r="Q1596" s="153"/>
      <c r="R1596" s="153"/>
      <c r="S1596" s="143"/>
      <c r="T1596" s="143"/>
      <c r="U1596" s="143"/>
    </row>
    <row r="1597" spans="1:21" ht="12.75" customHeight="1" x14ac:dyDescent="0.3">
      <c r="A1597" s="141">
        <v>7</v>
      </c>
      <c r="B1597" s="141">
        <v>13</v>
      </c>
      <c r="C1597" s="146">
        <v>713</v>
      </c>
      <c r="D1597" s="141" t="s">
        <v>7</v>
      </c>
      <c r="E1597" s="141">
        <v>2020</v>
      </c>
      <c r="F1597" s="151"/>
      <c r="G1597" s="157">
        <f t="shared" si="70"/>
        <v>2060</v>
      </c>
      <c r="H1597" s="143"/>
      <c r="I1597" s="217">
        <v>2060</v>
      </c>
      <c r="J1597" s="149">
        <v>23</v>
      </c>
      <c r="K1597" s="149"/>
      <c r="L1597" s="219">
        <v>2622</v>
      </c>
      <c r="M1597" s="149">
        <v>27</v>
      </c>
      <c r="N1597" s="149"/>
      <c r="O1597" s="152">
        <f t="shared" si="71"/>
        <v>2622</v>
      </c>
      <c r="P1597" s="153"/>
      <c r="Q1597" s="153"/>
      <c r="R1597" s="153"/>
      <c r="S1597" s="143"/>
      <c r="T1597" s="143"/>
      <c r="U1597" s="143"/>
    </row>
    <row r="1598" spans="1:21" ht="12.75" customHeight="1" x14ac:dyDescent="0.3">
      <c r="A1598" s="141">
        <v>7</v>
      </c>
      <c r="B1598" s="141">
        <v>14</v>
      </c>
      <c r="C1598" s="146">
        <v>714</v>
      </c>
      <c r="D1598" s="141" t="s">
        <v>7</v>
      </c>
      <c r="E1598" s="141">
        <v>2020</v>
      </c>
      <c r="F1598" s="151"/>
      <c r="G1598" s="157">
        <f t="shared" si="70"/>
        <v>4153</v>
      </c>
      <c r="H1598" s="143"/>
      <c r="I1598" s="217">
        <v>4153</v>
      </c>
      <c r="J1598" s="149"/>
      <c r="K1598" s="149"/>
      <c r="L1598" s="219">
        <v>2768</v>
      </c>
      <c r="M1598" s="149"/>
      <c r="N1598" s="149"/>
      <c r="O1598" s="152">
        <f t="shared" si="71"/>
        <v>2768</v>
      </c>
      <c r="P1598" s="153"/>
      <c r="Q1598" s="153"/>
      <c r="R1598" s="153"/>
      <c r="S1598" s="143"/>
      <c r="T1598" s="143"/>
      <c r="U1598" s="143"/>
    </row>
    <row r="1599" spans="1:21" ht="12.75" customHeight="1" x14ac:dyDescent="0.3">
      <c r="A1599" s="141">
        <v>7</v>
      </c>
      <c r="B1599" s="141">
        <v>15</v>
      </c>
      <c r="C1599" s="146">
        <v>715</v>
      </c>
      <c r="D1599" s="141" t="s">
        <v>7</v>
      </c>
      <c r="E1599" s="141">
        <v>2020</v>
      </c>
      <c r="F1599" s="151"/>
      <c r="G1599" s="157">
        <f t="shared" si="70"/>
        <v>4043</v>
      </c>
      <c r="H1599" s="143"/>
      <c r="I1599" s="217">
        <v>4043</v>
      </c>
      <c r="J1599" s="149">
        <v>36</v>
      </c>
      <c r="K1599" s="149"/>
      <c r="L1599" s="219">
        <v>1277</v>
      </c>
      <c r="M1599" s="149">
        <v>12</v>
      </c>
      <c r="N1599" s="149"/>
      <c r="O1599" s="152">
        <f t="shared" si="71"/>
        <v>1277</v>
      </c>
      <c r="P1599" s="153"/>
      <c r="Q1599" s="153"/>
      <c r="R1599" s="153"/>
      <c r="S1599" s="143"/>
      <c r="T1599" s="143"/>
      <c r="U1599" s="143"/>
    </row>
    <row r="1600" spans="1:21" ht="12.75" customHeight="1" x14ac:dyDescent="0.3">
      <c r="A1600" s="141">
        <v>7</v>
      </c>
      <c r="B1600" s="141">
        <v>16</v>
      </c>
      <c r="C1600" s="146">
        <v>716</v>
      </c>
      <c r="D1600" s="141" t="s">
        <v>7</v>
      </c>
      <c r="E1600" s="141">
        <v>2020</v>
      </c>
      <c r="F1600" s="151"/>
      <c r="G1600" s="157">
        <f t="shared" si="70"/>
        <v>4594</v>
      </c>
      <c r="H1600" s="143"/>
      <c r="I1600" s="217">
        <v>4594</v>
      </c>
      <c r="J1600" s="200"/>
      <c r="K1600" s="200"/>
      <c r="L1600" s="219">
        <v>1877</v>
      </c>
      <c r="M1600" s="149"/>
      <c r="N1600" s="149"/>
      <c r="O1600" s="152">
        <f t="shared" si="71"/>
        <v>1877</v>
      </c>
      <c r="P1600" s="153"/>
      <c r="Q1600" s="153"/>
      <c r="R1600" s="153"/>
      <c r="S1600" s="143"/>
      <c r="T1600" s="143"/>
      <c r="U1600" s="143"/>
    </row>
    <row r="1601" spans="1:21" ht="12.75" customHeight="1" x14ac:dyDescent="0.3">
      <c r="A1601" s="141">
        <v>7</v>
      </c>
      <c r="B1601" s="141">
        <v>17</v>
      </c>
      <c r="C1601" s="146">
        <v>717</v>
      </c>
      <c r="D1601" s="141" t="s">
        <v>7</v>
      </c>
      <c r="E1601" s="141">
        <v>2020</v>
      </c>
      <c r="F1601" s="151"/>
      <c r="G1601" s="157">
        <f t="shared" si="70"/>
        <v>1430</v>
      </c>
      <c r="H1601" s="143"/>
      <c r="I1601" s="217">
        <v>1430</v>
      </c>
      <c r="J1601" s="200">
        <v>33</v>
      </c>
      <c r="K1601" s="200"/>
      <c r="L1601" s="218">
        <v>736</v>
      </c>
      <c r="M1601" s="149">
        <v>16</v>
      </c>
      <c r="N1601" s="149"/>
      <c r="O1601" s="152">
        <f t="shared" si="71"/>
        <v>736</v>
      </c>
      <c r="P1601" s="153"/>
      <c r="Q1601" s="153"/>
      <c r="R1601" s="153"/>
      <c r="S1601" s="143"/>
      <c r="T1601" s="143"/>
      <c r="U1601" s="143"/>
    </row>
    <row r="1602" spans="1:21" ht="12.75" customHeight="1" x14ac:dyDescent="0.3">
      <c r="A1602" s="141">
        <v>7</v>
      </c>
      <c r="B1602" s="141">
        <v>18</v>
      </c>
      <c r="C1602" s="146">
        <v>718</v>
      </c>
      <c r="D1602" s="141" t="s">
        <v>7</v>
      </c>
      <c r="E1602" s="141">
        <v>2020</v>
      </c>
      <c r="F1602" s="151"/>
      <c r="G1602" s="157">
        <f t="shared" si="70"/>
        <v>1870</v>
      </c>
      <c r="H1602" s="143"/>
      <c r="I1602" s="217">
        <v>1870</v>
      </c>
      <c r="J1602" s="200"/>
      <c r="K1602" s="200"/>
      <c r="L1602" s="219">
        <v>1246</v>
      </c>
      <c r="M1602" s="149"/>
      <c r="N1602" s="149"/>
      <c r="O1602" s="152">
        <f t="shared" si="71"/>
        <v>1246</v>
      </c>
      <c r="P1602" s="153"/>
      <c r="Q1602" s="153"/>
      <c r="R1602" s="153"/>
      <c r="S1602" s="143"/>
      <c r="T1602" s="143"/>
      <c r="U1602" s="143"/>
    </row>
    <row r="1603" spans="1:21" ht="12.75" customHeight="1" x14ac:dyDescent="0.3">
      <c r="A1603" s="141">
        <v>7</v>
      </c>
      <c r="B1603" s="141">
        <v>19</v>
      </c>
      <c r="C1603" s="146">
        <v>719</v>
      </c>
      <c r="D1603" s="141" t="s">
        <v>7</v>
      </c>
      <c r="E1603" s="141">
        <v>2020</v>
      </c>
      <c r="F1603" s="151"/>
      <c r="G1603" s="157">
        <f t="shared" si="70"/>
        <v>1517</v>
      </c>
      <c r="H1603" s="143"/>
      <c r="I1603" s="217">
        <v>1517</v>
      </c>
      <c r="J1603" s="200"/>
      <c r="K1603" s="200"/>
      <c r="L1603" s="219">
        <v>1292</v>
      </c>
      <c r="M1603" s="149"/>
      <c r="N1603" s="149"/>
      <c r="O1603" s="152">
        <f t="shared" si="71"/>
        <v>1292</v>
      </c>
      <c r="P1603" s="153"/>
      <c r="Q1603" s="153"/>
      <c r="R1603" s="153"/>
      <c r="S1603" s="143"/>
      <c r="T1603" s="143"/>
      <c r="U1603" s="143"/>
    </row>
    <row r="1604" spans="1:21" ht="12.75" customHeight="1" x14ac:dyDescent="0.3">
      <c r="A1604" s="141">
        <v>7</v>
      </c>
      <c r="B1604" s="141">
        <v>20</v>
      </c>
      <c r="C1604" s="146">
        <v>720</v>
      </c>
      <c r="D1604" s="141" t="s">
        <v>7</v>
      </c>
      <c r="E1604" s="141">
        <v>2020</v>
      </c>
      <c r="F1604" s="151"/>
      <c r="G1604" s="157">
        <f t="shared" si="70"/>
        <v>852</v>
      </c>
      <c r="H1604" s="143"/>
      <c r="I1604" s="216">
        <v>852</v>
      </c>
      <c r="J1604" s="200">
        <v>27</v>
      </c>
      <c r="K1604" s="200"/>
      <c r="L1604" s="218">
        <v>923</v>
      </c>
      <c r="M1604" s="149">
        <v>22</v>
      </c>
      <c r="N1604" s="149"/>
      <c r="O1604" s="152">
        <f t="shared" si="71"/>
        <v>923</v>
      </c>
      <c r="P1604" s="153"/>
      <c r="Q1604" s="153"/>
      <c r="R1604" s="153"/>
      <c r="S1604" s="143"/>
      <c r="T1604" s="143"/>
      <c r="U1604" s="143"/>
    </row>
    <row r="1605" spans="1:21" ht="12.75" customHeight="1" x14ac:dyDescent="0.3">
      <c r="A1605" s="141">
        <v>7</v>
      </c>
      <c r="B1605" s="141">
        <v>21</v>
      </c>
      <c r="C1605" s="146">
        <v>721</v>
      </c>
      <c r="D1605" s="141" t="s">
        <v>7</v>
      </c>
      <c r="E1605" s="141">
        <v>2020</v>
      </c>
      <c r="F1605" s="151"/>
      <c r="G1605" s="157">
        <f t="shared" si="70"/>
        <v>568</v>
      </c>
      <c r="H1605" s="143"/>
      <c r="I1605" s="216">
        <v>568</v>
      </c>
      <c r="J1605" s="200"/>
      <c r="K1605" s="200"/>
      <c r="L1605" s="218">
        <v>524</v>
      </c>
      <c r="M1605" s="149"/>
      <c r="N1605" s="149"/>
      <c r="O1605" s="152">
        <f t="shared" si="71"/>
        <v>524</v>
      </c>
      <c r="P1605" s="153"/>
      <c r="Q1605" s="153"/>
      <c r="R1605" s="153"/>
      <c r="S1605" s="143"/>
      <c r="T1605" s="143"/>
      <c r="U1605" s="143"/>
    </row>
    <row r="1606" spans="1:21" ht="12.75" customHeight="1" x14ac:dyDescent="0.3">
      <c r="A1606" s="141">
        <v>7</v>
      </c>
      <c r="B1606" s="141">
        <v>22</v>
      </c>
      <c r="C1606" s="146">
        <v>722</v>
      </c>
      <c r="D1606" s="141" t="s">
        <v>7</v>
      </c>
      <c r="E1606" s="141">
        <v>2020</v>
      </c>
      <c r="F1606" s="151"/>
      <c r="G1606" s="157">
        <f t="shared" si="70"/>
        <v>512</v>
      </c>
      <c r="H1606" s="143"/>
      <c r="I1606" s="216">
        <v>512</v>
      </c>
      <c r="J1606" s="149">
        <v>29</v>
      </c>
      <c r="K1606" s="149"/>
      <c r="L1606" s="218">
        <v>403</v>
      </c>
      <c r="M1606" s="149">
        <v>21</v>
      </c>
      <c r="N1606" s="149"/>
      <c r="O1606" s="152">
        <f t="shared" si="71"/>
        <v>403</v>
      </c>
      <c r="P1606" s="153"/>
      <c r="Q1606" s="153"/>
      <c r="R1606" s="153"/>
      <c r="S1606" s="143"/>
      <c r="T1606" s="143"/>
      <c r="U1606" s="143"/>
    </row>
    <row r="1607" spans="1:21" ht="12.75" customHeight="1" x14ac:dyDescent="0.3">
      <c r="A1607" s="141">
        <v>7</v>
      </c>
      <c r="B1607" s="141">
        <v>23</v>
      </c>
      <c r="C1607" s="146">
        <v>723</v>
      </c>
      <c r="D1607" s="141" t="s">
        <v>7</v>
      </c>
      <c r="E1607" s="141">
        <v>2020</v>
      </c>
      <c r="F1607" s="151"/>
      <c r="G1607" s="157">
        <f t="shared" si="70"/>
        <v>1060</v>
      </c>
      <c r="H1607" s="143"/>
      <c r="I1607" s="217">
        <v>1060</v>
      </c>
      <c r="J1607" s="149"/>
      <c r="K1607" s="149"/>
      <c r="L1607" s="218">
        <v>706</v>
      </c>
      <c r="M1607" s="149"/>
      <c r="N1607" s="149"/>
      <c r="O1607" s="152">
        <f t="shared" si="71"/>
        <v>706</v>
      </c>
      <c r="P1607" s="153"/>
      <c r="Q1607" s="153"/>
      <c r="R1607" s="153"/>
      <c r="S1607" s="143"/>
      <c r="T1607" s="143"/>
      <c r="U1607" s="143"/>
    </row>
    <row r="1608" spans="1:21" ht="12.75" customHeight="1" x14ac:dyDescent="0.3">
      <c r="A1608" s="141">
        <v>7</v>
      </c>
      <c r="B1608" s="141">
        <v>24</v>
      </c>
      <c r="C1608" s="146">
        <v>724</v>
      </c>
      <c r="D1608" s="141" t="s">
        <v>7</v>
      </c>
      <c r="E1608" s="141">
        <v>2020</v>
      </c>
      <c r="F1608" s="151"/>
      <c r="G1608" s="157">
        <f t="shared" si="70"/>
        <v>771</v>
      </c>
      <c r="H1608" s="143"/>
      <c r="I1608" s="216">
        <v>771</v>
      </c>
      <c r="J1608" s="149">
        <v>32</v>
      </c>
      <c r="K1608" s="149"/>
      <c r="L1608" s="218">
        <v>433</v>
      </c>
      <c r="M1608" s="149">
        <v>18</v>
      </c>
      <c r="N1608" s="149"/>
      <c r="O1608" s="152">
        <f t="shared" si="71"/>
        <v>433</v>
      </c>
      <c r="P1608" s="153"/>
      <c r="Q1608" s="153"/>
      <c r="R1608" s="153"/>
      <c r="S1608" s="143"/>
      <c r="T1608" s="143"/>
      <c r="U1608" s="143"/>
    </row>
    <row r="1609" spans="1:21" ht="12.75" customHeight="1" x14ac:dyDescent="0.3">
      <c r="A1609" s="141">
        <v>7</v>
      </c>
      <c r="B1609" s="141">
        <v>25</v>
      </c>
      <c r="C1609" s="146">
        <v>725</v>
      </c>
      <c r="D1609" s="141" t="s">
        <v>7</v>
      </c>
      <c r="E1609" s="141">
        <v>2020</v>
      </c>
      <c r="F1609" s="151"/>
      <c r="G1609" s="157">
        <f t="shared" si="70"/>
        <v>497</v>
      </c>
      <c r="H1609" s="143"/>
      <c r="I1609" s="216">
        <v>497</v>
      </c>
      <c r="J1609" s="149"/>
      <c r="K1609" s="149"/>
      <c r="L1609" s="218">
        <v>341</v>
      </c>
      <c r="M1609" s="149"/>
      <c r="N1609" s="149"/>
      <c r="O1609" s="152">
        <f t="shared" si="71"/>
        <v>341</v>
      </c>
      <c r="P1609" s="153"/>
      <c r="Q1609" s="153"/>
      <c r="R1609" s="153"/>
      <c r="S1609" s="143"/>
      <c r="T1609" s="143"/>
      <c r="U1609" s="143"/>
    </row>
    <row r="1610" spans="1:21" ht="12.75" customHeight="1" x14ac:dyDescent="0.3">
      <c r="A1610" s="141">
        <v>7</v>
      </c>
      <c r="B1610" s="141">
        <v>26</v>
      </c>
      <c r="C1610" s="146">
        <v>726</v>
      </c>
      <c r="D1610" s="141" t="s">
        <v>7</v>
      </c>
      <c r="E1610" s="141">
        <v>2020</v>
      </c>
      <c r="F1610" s="151"/>
      <c r="G1610" s="157">
        <f t="shared" si="70"/>
        <v>872</v>
      </c>
      <c r="H1610" s="143"/>
      <c r="I1610" s="216">
        <v>872</v>
      </c>
      <c r="J1610" s="149"/>
      <c r="K1610" s="149"/>
      <c r="L1610" s="218">
        <v>723</v>
      </c>
      <c r="M1610" s="149"/>
      <c r="N1610" s="149"/>
      <c r="O1610" s="152">
        <f t="shared" si="71"/>
        <v>723</v>
      </c>
      <c r="P1610" s="153"/>
      <c r="Q1610" s="153"/>
      <c r="R1610" s="153"/>
      <c r="S1610" s="143"/>
      <c r="T1610" s="143"/>
      <c r="U1610" s="143"/>
    </row>
    <row r="1611" spans="1:21" ht="12.75" customHeight="1" x14ac:dyDescent="0.3">
      <c r="A1611" s="141">
        <v>7</v>
      </c>
      <c r="B1611" s="141">
        <v>27</v>
      </c>
      <c r="C1611" s="146">
        <v>727</v>
      </c>
      <c r="D1611" s="141" t="s">
        <v>7</v>
      </c>
      <c r="E1611" s="141">
        <v>2020</v>
      </c>
      <c r="F1611" s="151"/>
      <c r="G1611" s="157">
        <f t="shared" si="70"/>
        <v>723</v>
      </c>
      <c r="H1611" s="143"/>
      <c r="I1611" s="216">
        <v>723</v>
      </c>
      <c r="J1611" s="149">
        <v>25</v>
      </c>
      <c r="K1611" s="149"/>
      <c r="L1611" s="218">
        <v>723</v>
      </c>
      <c r="M1611" s="149">
        <v>25</v>
      </c>
      <c r="N1611" s="149"/>
      <c r="O1611" s="152">
        <f t="shared" si="71"/>
        <v>723</v>
      </c>
      <c r="P1611" s="153"/>
      <c r="Q1611" s="153"/>
      <c r="R1611" s="153"/>
      <c r="S1611" s="143"/>
      <c r="T1611" s="143"/>
      <c r="U1611" s="143"/>
    </row>
    <row r="1612" spans="1:21" ht="12.75" customHeight="1" x14ac:dyDescent="0.3">
      <c r="A1612" s="141">
        <v>7</v>
      </c>
      <c r="B1612" s="141">
        <v>28</v>
      </c>
      <c r="C1612" s="146">
        <v>728</v>
      </c>
      <c r="D1612" s="141" t="s">
        <v>7</v>
      </c>
      <c r="E1612" s="141">
        <v>2020</v>
      </c>
      <c r="F1612" s="151"/>
      <c r="G1612" s="157">
        <f t="shared" si="70"/>
        <v>314</v>
      </c>
      <c r="H1612" s="143"/>
      <c r="I1612" s="216">
        <v>314</v>
      </c>
      <c r="J1612" s="149"/>
      <c r="K1612" s="149"/>
      <c r="L1612" s="218">
        <v>314</v>
      </c>
      <c r="M1612" s="149"/>
      <c r="N1612" s="149"/>
      <c r="O1612" s="152">
        <f t="shared" si="71"/>
        <v>314</v>
      </c>
      <c r="P1612" s="153"/>
      <c r="Q1612" s="153"/>
      <c r="R1612" s="153"/>
      <c r="S1612" s="143"/>
      <c r="T1612" s="143"/>
      <c r="U1612" s="143"/>
    </row>
    <row r="1613" spans="1:21" ht="12.75" customHeight="1" x14ac:dyDescent="0.3">
      <c r="A1613" s="141">
        <v>7</v>
      </c>
      <c r="B1613" s="141">
        <v>29</v>
      </c>
      <c r="C1613" s="146">
        <v>729</v>
      </c>
      <c r="D1613" s="141" t="s">
        <v>7</v>
      </c>
      <c r="E1613" s="141">
        <v>2020</v>
      </c>
      <c r="F1613" s="151"/>
      <c r="G1613" s="157">
        <f t="shared" si="70"/>
        <v>44</v>
      </c>
      <c r="H1613" s="143"/>
      <c r="I1613" s="216">
        <v>44</v>
      </c>
      <c r="J1613" s="200">
        <v>2</v>
      </c>
      <c r="K1613" s="200"/>
      <c r="L1613" s="218">
        <v>44</v>
      </c>
      <c r="M1613" s="149">
        <v>1</v>
      </c>
      <c r="N1613" s="149"/>
      <c r="O1613" s="152">
        <f t="shared" si="71"/>
        <v>44</v>
      </c>
      <c r="P1613" s="153"/>
      <c r="Q1613" s="153"/>
      <c r="R1613" s="153"/>
      <c r="S1613" s="143"/>
      <c r="T1613" s="143"/>
      <c r="U1613" s="143"/>
    </row>
    <row r="1614" spans="1:21" ht="12.75" customHeight="1" x14ac:dyDescent="0.3">
      <c r="A1614" s="141">
        <v>7</v>
      </c>
      <c r="B1614" s="141">
        <v>30</v>
      </c>
      <c r="C1614" s="146">
        <v>730</v>
      </c>
      <c r="D1614" s="141" t="s">
        <v>7</v>
      </c>
      <c r="E1614" s="141">
        <v>2020</v>
      </c>
      <c r="F1614" s="151"/>
      <c r="G1614" s="157">
        <f t="shared" si="70"/>
        <v>174</v>
      </c>
      <c r="H1614" s="143"/>
      <c r="I1614" s="216">
        <v>174</v>
      </c>
      <c r="J1614" s="200"/>
      <c r="K1614" s="200"/>
      <c r="L1614" s="218">
        <v>174</v>
      </c>
      <c r="M1614" s="149"/>
      <c r="N1614" s="149"/>
      <c r="O1614" s="152">
        <f t="shared" si="71"/>
        <v>174</v>
      </c>
      <c r="P1614" s="153"/>
      <c r="Q1614" s="153"/>
      <c r="R1614" s="153"/>
      <c r="S1614" s="143"/>
      <c r="T1614" s="143"/>
      <c r="U1614" s="143"/>
    </row>
    <row r="1615" spans="1:21" ht="12.75" customHeight="1" x14ac:dyDescent="0.3">
      <c r="A1615" s="141">
        <v>7</v>
      </c>
      <c r="B1615" s="141">
        <v>31</v>
      </c>
      <c r="C1615" s="146">
        <v>731</v>
      </c>
      <c r="D1615" s="141" t="s">
        <v>7</v>
      </c>
      <c r="E1615" s="141">
        <v>2020</v>
      </c>
      <c r="F1615" s="151"/>
      <c r="G1615" s="157">
        <f t="shared" si="70"/>
        <v>182</v>
      </c>
      <c r="H1615" s="143"/>
      <c r="I1615" s="216">
        <v>182</v>
      </c>
      <c r="J1615" s="200">
        <v>15</v>
      </c>
      <c r="K1615" s="200"/>
      <c r="L1615" s="218">
        <v>182</v>
      </c>
      <c r="M1615" s="149">
        <v>2</v>
      </c>
      <c r="N1615" s="149"/>
      <c r="O1615" s="152">
        <f t="shared" si="71"/>
        <v>182</v>
      </c>
      <c r="P1615" s="153"/>
      <c r="Q1615" s="153"/>
      <c r="R1615" s="153"/>
      <c r="S1615" s="143"/>
      <c r="T1615" s="143"/>
      <c r="U1615" s="143"/>
    </row>
    <row r="1616" spans="1:21" ht="12.75" customHeight="1" x14ac:dyDescent="0.3">
      <c r="A1616" s="141">
        <v>8</v>
      </c>
      <c r="B1616" s="141">
        <v>1</v>
      </c>
      <c r="C1616" s="146">
        <v>801</v>
      </c>
      <c r="D1616" s="141" t="s">
        <v>7</v>
      </c>
      <c r="E1616" s="141">
        <v>2020</v>
      </c>
      <c r="F1616" s="151"/>
      <c r="G1616" s="157">
        <f t="shared" si="70"/>
        <v>78</v>
      </c>
      <c r="H1616" s="143"/>
      <c r="I1616" s="216">
        <v>78</v>
      </c>
      <c r="J1616" s="200"/>
      <c r="K1616" s="200"/>
      <c r="L1616" s="218">
        <v>78</v>
      </c>
      <c r="M1616" s="149"/>
      <c r="N1616" s="149"/>
      <c r="O1616" s="152">
        <f t="shared" si="71"/>
        <v>78</v>
      </c>
      <c r="P1616" s="153"/>
      <c r="Q1616" s="153"/>
      <c r="R1616" s="153"/>
      <c r="S1616" s="143"/>
      <c r="T1616" s="143"/>
      <c r="U1616" s="143"/>
    </row>
    <row r="1617" spans="1:21" ht="12.75" customHeight="1" x14ac:dyDescent="0.3">
      <c r="A1617" s="141">
        <v>8</v>
      </c>
      <c r="B1617" s="141">
        <v>2</v>
      </c>
      <c r="C1617" s="146">
        <v>802</v>
      </c>
      <c r="D1617" s="141" t="s">
        <v>7</v>
      </c>
      <c r="E1617" s="141">
        <v>2020</v>
      </c>
      <c r="F1617" s="151"/>
      <c r="G1617" s="157">
        <f t="shared" si="70"/>
        <v>182</v>
      </c>
      <c r="H1617" s="143"/>
      <c r="I1617" s="216">
        <v>182</v>
      </c>
      <c r="J1617" s="200"/>
      <c r="K1617" s="200"/>
      <c r="L1617" s="218">
        <v>182</v>
      </c>
      <c r="M1617" s="149"/>
      <c r="N1617" s="149"/>
      <c r="O1617" s="152">
        <f t="shared" si="71"/>
        <v>182</v>
      </c>
      <c r="P1617" s="153"/>
      <c r="Q1617" s="153"/>
      <c r="R1617" s="153"/>
      <c r="S1617" s="143"/>
      <c r="T1617" s="143"/>
      <c r="U1617" s="143"/>
    </row>
    <row r="1618" spans="1:21" ht="12.75" customHeight="1" x14ac:dyDescent="0.3">
      <c r="A1618" s="141">
        <v>8</v>
      </c>
      <c r="B1618" s="141">
        <v>3</v>
      </c>
      <c r="C1618" s="146">
        <v>803</v>
      </c>
      <c r="D1618" s="141" t="s">
        <v>7</v>
      </c>
      <c r="E1618" s="141">
        <v>2020</v>
      </c>
      <c r="F1618" s="151"/>
      <c r="G1618" s="157">
        <f t="shared" si="70"/>
        <v>156</v>
      </c>
      <c r="H1618" s="143"/>
      <c r="I1618" s="216">
        <v>156</v>
      </c>
      <c r="J1618" s="200"/>
      <c r="K1618" s="200"/>
      <c r="L1618" s="218">
        <v>156</v>
      </c>
      <c r="M1618" s="149"/>
      <c r="N1618" s="149"/>
      <c r="O1618" s="152">
        <f t="shared" si="71"/>
        <v>156</v>
      </c>
      <c r="P1618" s="153"/>
      <c r="Q1618" s="153"/>
      <c r="R1618" s="153"/>
      <c r="S1618" s="143"/>
      <c r="T1618" s="143"/>
      <c r="U1618" s="143"/>
    </row>
    <row r="1619" spans="1:21" ht="12.75" customHeight="1" x14ac:dyDescent="0.3">
      <c r="A1619" s="141">
        <v>8</v>
      </c>
      <c r="B1619" s="141">
        <v>4</v>
      </c>
      <c r="C1619" s="146">
        <v>804</v>
      </c>
      <c r="D1619" s="141" t="s">
        <v>7</v>
      </c>
      <c r="E1619" s="141">
        <v>2020</v>
      </c>
      <c r="F1619" s="151"/>
      <c r="G1619" s="157">
        <f t="shared" si="70"/>
        <v>70</v>
      </c>
      <c r="H1619" s="143"/>
      <c r="I1619" s="216">
        <v>70</v>
      </c>
      <c r="J1619" s="200"/>
      <c r="K1619" s="200"/>
      <c r="L1619" s="218">
        <v>70</v>
      </c>
      <c r="M1619" s="149"/>
      <c r="N1619" s="149"/>
      <c r="O1619" s="152">
        <f t="shared" si="71"/>
        <v>70</v>
      </c>
      <c r="P1619" s="153"/>
      <c r="Q1619" s="153"/>
      <c r="R1619" s="153"/>
      <c r="S1619" s="143"/>
      <c r="T1619" s="143"/>
      <c r="U1619" s="143"/>
    </row>
    <row r="1620" spans="1:21" ht="12.75" customHeight="1" x14ac:dyDescent="0.3">
      <c r="A1620" s="141">
        <v>8</v>
      </c>
      <c r="B1620" s="141">
        <v>5</v>
      </c>
      <c r="C1620" s="146">
        <v>805</v>
      </c>
      <c r="D1620" s="141" t="s">
        <v>7</v>
      </c>
      <c r="E1620" s="141">
        <v>2020</v>
      </c>
      <c r="F1620" s="151"/>
      <c r="G1620" s="157">
        <f t="shared" si="70"/>
        <v>52</v>
      </c>
      <c r="H1620" s="143"/>
      <c r="I1620" s="216">
        <v>52</v>
      </c>
      <c r="J1620" s="200"/>
      <c r="K1620" s="200"/>
      <c r="L1620" s="218">
        <v>52</v>
      </c>
      <c r="M1620" s="149"/>
      <c r="N1620" s="149"/>
      <c r="O1620" s="152">
        <f t="shared" si="71"/>
        <v>52</v>
      </c>
      <c r="P1620" s="153"/>
      <c r="Q1620" s="153"/>
      <c r="R1620" s="153"/>
      <c r="S1620" s="143"/>
      <c r="T1620" s="143"/>
      <c r="U1620" s="143"/>
    </row>
    <row r="1621" spans="1:21" ht="12.75" customHeight="1" x14ac:dyDescent="0.3">
      <c r="A1621" s="141">
        <v>8</v>
      </c>
      <c r="B1621" s="141">
        <v>6</v>
      </c>
      <c r="C1621" s="146">
        <v>806</v>
      </c>
      <c r="D1621" s="141" t="s">
        <v>7</v>
      </c>
      <c r="E1621" s="141">
        <v>2020</v>
      </c>
      <c r="F1621" s="151"/>
      <c r="G1621" s="157">
        <f t="shared" si="70"/>
        <v>46</v>
      </c>
      <c r="H1621" s="143"/>
      <c r="I1621" s="216">
        <v>46</v>
      </c>
      <c r="J1621" s="200">
        <v>0</v>
      </c>
      <c r="K1621" s="200"/>
      <c r="L1621" s="218">
        <v>46</v>
      </c>
      <c r="M1621" s="149">
        <v>2</v>
      </c>
      <c r="N1621" s="149"/>
      <c r="O1621" s="152">
        <f t="shared" si="71"/>
        <v>46</v>
      </c>
      <c r="P1621" s="153"/>
      <c r="Q1621" s="153"/>
      <c r="R1621" s="153"/>
      <c r="S1621" s="143"/>
      <c r="T1621" s="143"/>
      <c r="U1621" s="143"/>
    </row>
    <row r="1622" spans="1:21" ht="12.75" customHeight="1" x14ac:dyDescent="0.3">
      <c r="A1622" s="141">
        <v>8</v>
      </c>
      <c r="B1622" s="141">
        <v>7</v>
      </c>
      <c r="C1622" s="146">
        <v>807</v>
      </c>
      <c r="D1622" s="141" t="s">
        <v>7</v>
      </c>
      <c r="E1622" s="141">
        <v>2020</v>
      </c>
      <c r="F1622" s="151"/>
      <c r="G1622" s="157">
        <f t="shared" si="70"/>
        <v>150</v>
      </c>
      <c r="H1622" s="143"/>
      <c r="I1622" s="216">
        <v>150</v>
      </c>
      <c r="J1622" s="200"/>
      <c r="K1622" s="200"/>
      <c r="L1622" s="218">
        <v>150</v>
      </c>
      <c r="M1622" s="149"/>
      <c r="N1622" s="149"/>
      <c r="O1622" s="152">
        <f t="shared" si="71"/>
        <v>150</v>
      </c>
      <c r="P1622" s="153"/>
      <c r="Q1622" s="153"/>
      <c r="R1622" s="153"/>
      <c r="S1622" s="143"/>
      <c r="T1622" s="143"/>
      <c r="U1622" s="143"/>
    </row>
    <row r="1623" spans="1:21" ht="12.75" customHeight="1" x14ac:dyDescent="0.3">
      <c r="A1623" s="141">
        <v>8</v>
      </c>
      <c r="B1623" s="141">
        <v>8</v>
      </c>
      <c r="C1623" s="146">
        <v>808</v>
      </c>
      <c r="D1623" s="141" t="s">
        <v>7</v>
      </c>
      <c r="E1623" s="141">
        <v>2020</v>
      </c>
      <c r="F1623" s="151"/>
      <c r="G1623" s="157">
        <f t="shared" si="70"/>
        <v>32</v>
      </c>
      <c r="H1623" s="143"/>
      <c r="I1623" s="216">
        <v>32</v>
      </c>
      <c r="J1623" s="200"/>
      <c r="K1623" s="200"/>
      <c r="L1623" s="218">
        <v>32</v>
      </c>
      <c r="M1623" s="149"/>
      <c r="N1623" s="149"/>
      <c r="O1623" s="152">
        <f t="shared" si="71"/>
        <v>32</v>
      </c>
      <c r="P1623" s="153"/>
      <c r="Q1623" s="153"/>
      <c r="R1623" s="153"/>
      <c r="S1623" s="143"/>
      <c r="T1623" s="143"/>
      <c r="U1623" s="143"/>
    </row>
    <row r="1624" spans="1:21" ht="12.75" customHeight="1" x14ac:dyDescent="0.3">
      <c r="A1624" s="141">
        <v>8</v>
      </c>
      <c r="B1624" s="141">
        <v>9</v>
      </c>
      <c r="C1624" s="146">
        <v>809</v>
      </c>
      <c r="D1624" s="141" t="s">
        <v>7</v>
      </c>
      <c r="E1624" s="141">
        <v>2020</v>
      </c>
      <c r="F1624" s="151"/>
      <c r="G1624" s="157">
        <f t="shared" si="70"/>
        <v>68</v>
      </c>
      <c r="H1624" s="143"/>
      <c r="I1624" s="216">
        <v>68</v>
      </c>
      <c r="J1624" s="200"/>
      <c r="K1624" s="200"/>
      <c r="L1624" s="218">
        <v>68</v>
      </c>
      <c r="M1624" s="149"/>
      <c r="N1624" s="149"/>
      <c r="O1624" s="152">
        <f t="shared" si="71"/>
        <v>68</v>
      </c>
      <c r="P1624" s="153"/>
      <c r="Q1624" s="153"/>
      <c r="R1624" s="153"/>
      <c r="S1624" s="143"/>
      <c r="T1624" s="143"/>
      <c r="U1624" s="143"/>
    </row>
    <row r="1625" spans="1:21" ht="12.75" customHeight="1" x14ac:dyDescent="0.3">
      <c r="A1625" s="141">
        <v>8</v>
      </c>
      <c r="B1625" s="141">
        <v>10</v>
      </c>
      <c r="C1625" s="146">
        <v>810</v>
      </c>
      <c r="D1625" s="141" t="s">
        <v>7</v>
      </c>
      <c r="E1625" s="141">
        <v>2020</v>
      </c>
      <c r="F1625" s="151"/>
      <c r="G1625" s="157">
        <f t="shared" si="70"/>
        <v>70</v>
      </c>
      <c r="H1625" s="143"/>
      <c r="I1625" s="216">
        <v>70</v>
      </c>
      <c r="J1625" s="200"/>
      <c r="K1625" s="200"/>
      <c r="L1625" s="218">
        <v>70</v>
      </c>
      <c r="M1625" s="149"/>
      <c r="N1625" s="149"/>
      <c r="O1625" s="152">
        <f t="shared" si="71"/>
        <v>70</v>
      </c>
      <c r="P1625" s="153"/>
      <c r="Q1625" s="153"/>
      <c r="R1625" s="153"/>
      <c r="S1625" s="143"/>
      <c r="T1625" s="143"/>
      <c r="U1625" s="143"/>
    </row>
    <row r="1626" spans="1:21" ht="12.75" customHeight="1" x14ac:dyDescent="0.3">
      <c r="A1626" s="141">
        <v>8</v>
      </c>
      <c r="B1626" s="141">
        <v>11</v>
      </c>
      <c r="C1626" s="146">
        <v>811</v>
      </c>
      <c r="D1626" s="141" t="s">
        <v>7</v>
      </c>
      <c r="E1626" s="141">
        <v>2020</v>
      </c>
      <c r="F1626" s="151"/>
      <c r="G1626" s="157">
        <f t="shared" si="70"/>
        <v>92</v>
      </c>
      <c r="H1626" s="143"/>
      <c r="I1626" s="216">
        <v>92</v>
      </c>
      <c r="J1626" s="200"/>
      <c r="K1626" s="200"/>
      <c r="L1626" s="218">
        <v>92</v>
      </c>
      <c r="M1626" s="149"/>
      <c r="N1626" s="149"/>
      <c r="O1626" s="152">
        <f t="shared" si="71"/>
        <v>92</v>
      </c>
      <c r="P1626" s="153"/>
      <c r="Q1626" s="153"/>
      <c r="R1626" s="153"/>
      <c r="S1626" s="143"/>
      <c r="T1626" s="143"/>
      <c r="U1626" s="143"/>
    </row>
    <row r="1627" spans="1:21" ht="12.75" customHeight="1" x14ac:dyDescent="0.3">
      <c r="A1627" s="141">
        <v>8</v>
      </c>
      <c r="B1627" s="141">
        <v>12</v>
      </c>
      <c r="C1627" s="146">
        <v>812</v>
      </c>
      <c r="D1627" s="141" t="s">
        <v>7</v>
      </c>
      <c r="E1627" s="141">
        <v>2020</v>
      </c>
      <c r="F1627" s="151"/>
      <c r="G1627" s="157">
        <f t="shared" si="70"/>
        <v>56</v>
      </c>
      <c r="H1627" s="143"/>
      <c r="I1627" s="216">
        <v>56</v>
      </c>
      <c r="J1627" s="200"/>
      <c r="K1627" s="200"/>
      <c r="L1627" s="218">
        <v>56</v>
      </c>
      <c r="M1627" s="149"/>
      <c r="N1627" s="149"/>
      <c r="O1627" s="152">
        <f t="shared" si="71"/>
        <v>56</v>
      </c>
      <c r="P1627" s="153"/>
      <c r="Q1627" s="153"/>
      <c r="R1627" s="153"/>
      <c r="S1627" s="143"/>
      <c r="T1627" s="143"/>
      <c r="U1627" s="143"/>
    </row>
    <row r="1628" spans="1:21" ht="12.75" customHeight="1" x14ac:dyDescent="0.3">
      <c r="A1628" s="141">
        <v>8</v>
      </c>
      <c r="B1628" s="141">
        <v>13</v>
      </c>
      <c r="C1628" s="146">
        <v>813</v>
      </c>
      <c r="D1628" s="141" t="s">
        <v>7</v>
      </c>
      <c r="E1628" s="141">
        <v>2020</v>
      </c>
      <c r="F1628" s="151"/>
      <c r="G1628" s="157">
        <f t="shared" si="70"/>
        <v>20</v>
      </c>
      <c r="H1628" s="143"/>
      <c r="I1628" s="216">
        <v>20</v>
      </c>
      <c r="J1628" s="200"/>
      <c r="K1628" s="200"/>
      <c r="L1628" s="218">
        <v>20</v>
      </c>
      <c r="M1628" s="149"/>
      <c r="N1628" s="149"/>
      <c r="O1628" s="152">
        <f t="shared" si="71"/>
        <v>20</v>
      </c>
      <c r="P1628" s="153"/>
      <c r="Q1628" s="153"/>
      <c r="R1628" s="153"/>
      <c r="S1628" s="143"/>
      <c r="T1628" s="143"/>
      <c r="U1628" s="143"/>
    </row>
    <row r="1629" spans="1:21" ht="12.75" customHeight="1" x14ac:dyDescent="0.3">
      <c r="A1629" s="141">
        <v>8</v>
      </c>
      <c r="B1629" s="141">
        <v>14</v>
      </c>
      <c r="C1629" s="146">
        <v>814</v>
      </c>
      <c r="D1629" s="141" t="s">
        <v>7</v>
      </c>
      <c r="E1629" s="141">
        <v>2020</v>
      </c>
      <c r="F1629" s="151"/>
      <c r="G1629" s="157">
        <f t="shared" si="70"/>
        <v>20</v>
      </c>
      <c r="H1629" s="143"/>
      <c r="I1629" s="216">
        <v>20</v>
      </c>
      <c r="J1629" s="200"/>
      <c r="K1629" s="200"/>
      <c r="L1629" s="218">
        <v>20</v>
      </c>
      <c r="M1629" s="149"/>
      <c r="N1629" s="149"/>
      <c r="O1629" s="152">
        <f t="shared" si="71"/>
        <v>20</v>
      </c>
      <c r="P1629" s="153"/>
      <c r="Q1629" s="153"/>
      <c r="R1629" s="153"/>
      <c r="S1629" s="143"/>
      <c r="T1629" s="143"/>
      <c r="U1629" s="143"/>
    </row>
    <row r="1630" spans="1:21" ht="12.75" customHeight="1" x14ac:dyDescent="0.3">
      <c r="A1630" s="141">
        <v>8</v>
      </c>
      <c r="B1630" s="141">
        <v>15</v>
      </c>
      <c r="C1630" s="146">
        <v>815</v>
      </c>
      <c r="D1630" s="141" t="s">
        <v>7</v>
      </c>
      <c r="E1630" s="141">
        <v>2020</v>
      </c>
      <c r="F1630" s="151"/>
      <c r="G1630" s="157">
        <f t="shared" si="70"/>
        <v>12</v>
      </c>
      <c r="H1630" s="143"/>
      <c r="I1630" s="216">
        <v>12</v>
      </c>
      <c r="J1630" s="200"/>
      <c r="K1630" s="200"/>
      <c r="L1630" s="218">
        <v>12</v>
      </c>
      <c r="M1630" s="149"/>
      <c r="N1630" s="149"/>
      <c r="O1630" s="152">
        <f t="shared" si="71"/>
        <v>12</v>
      </c>
      <c r="P1630" s="153"/>
      <c r="Q1630" s="153"/>
      <c r="R1630" s="153"/>
      <c r="S1630" s="143"/>
      <c r="T1630" s="143"/>
      <c r="U1630" s="143"/>
    </row>
    <row r="1631" spans="1:21" ht="12.75" customHeight="1" x14ac:dyDescent="0.3">
      <c r="A1631" s="141">
        <v>8</v>
      </c>
      <c r="B1631" s="141">
        <v>16</v>
      </c>
      <c r="C1631" s="146">
        <v>816</v>
      </c>
      <c r="D1631" s="141" t="s">
        <v>7</v>
      </c>
      <c r="E1631" s="141">
        <v>2020</v>
      </c>
      <c r="F1631" s="151"/>
      <c r="G1631" s="157">
        <f t="shared" si="70"/>
        <v>18</v>
      </c>
      <c r="H1631" s="143"/>
      <c r="I1631" s="216">
        <v>18</v>
      </c>
      <c r="J1631" s="200"/>
      <c r="K1631" s="200"/>
      <c r="L1631" s="218">
        <v>18</v>
      </c>
      <c r="M1631" s="149"/>
      <c r="N1631" s="149"/>
      <c r="O1631" s="152">
        <f t="shared" si="71"/>
        <v>18</v>
      </c>
      <c r="P1631" s="153"/>
      <c r="Q1631" s="153"/>
      <c r="R1631" s="153"/>
      <c r="S1631" s="143"/>
      <c r="T1631" s="143"/>
      <c r="U1631" s="143"/>
    </row>
    <row r="1632" spans="1:21" ht="12.75" customHeight="1" x14ac:dyDescent="0.3">
      <c r="A1632" s="141">
        <v>8</v>
      </c>
      <c r="B1632" s="141">
        <v>17</v>
      </c>
      <c r="C1632" s="146">
        <v>817</v>
      </c>
      <c r="D1632" s="141" t="s">
        <v>7</v>
      </c>
      <c r="E1632" s="141">
        <v>2020</v>
      </c>
      <c r="F1632" s="151"/>
      <c r="G1632" s="157">
        <f t="shared" si="70"/>
        <v>12</v>
      </c>
      <c r="H1632" s="143"/>
      <c r="I1632" s="216">
        <v>12</v>
      </c>
      <c r="J1632" s="200"/>
      <c r="K1632" s="200"/>
      <c r="L1632" s="218">
        <v>12</v>
      </c>
      <c r="M1632" s="149"/>
      <c r="N1632" s="149"/>
      <c r="O1632" s="152">
        <f t="shared" si="71"/>
        <v>12</v>
      </c>
      <c r="P1632" s="153"/>
      <c r="Q1632" s="153"/>
      <c r="R1632" s="153"/>
      <c r="S1632" s="143"/>
      <c r="T1632" s="143"/>
      <c r="U1632" s="143"/>
    </row>
    <row r="1633" spans="1:21" ht="12.75" customHeight="1" x14ac:dyDescent="0.3">
      <c r="A1633" s="141">
        <v>8</v>
      </c>
      <c r="B1633" s="141">
        <v>18</v>
      </c>
      <c r="C1633" s="146">
        <v>818</v>
      </c>
      <c r="D1633" s="141" t="s">
        <v>7</v>
      </c>
      <c r="E1633" s="141">
        <v>2020</v>
      </c>
      <c r="F1633" s="151"/>
      <c r="G1633" s="157">
        <f t="shared" si="70"/>
        <v>5</v>
      </c>
      <c r="H1633" s="143"/>
      <c r="I1633" s="216">
        <v>5</v>
      </c>
      <c r="J1633" s="200"/>
      <c r="K1633" s="200"/>
      <c r="L1633" s="218">
        <v>5</v>
      </c>
      <c r="M1633" s="149"/>
      <c r="N1633" s="149"/>
      <c r="O1633" s="152">
        <f t="shared" si="71"/>
        <v>5</v>
      </c>
      <c r="P1633" s="153"/>
      <c r="Q1633" s="153"/>
      <c r="R1633" s="153"/>
      <c r="S1633" s="143"/>
      <c r="T1633" s="143"/>
      <c r="U1633" s="143"/>
    </row>
    <row r="1634" spans="1:21" ht="12.75" customHeight="1" x14ac:dyDescent="0.3">
      <c r="A1634" s="141">
        <v>8</v>
      </c>
      <c r="B1634" s="141">
        <v>19</v>
      </c>
      <c r="C1634" s="146">
        <v>819</v>
      </c>
      <c r="D1634" s="141" t="s">
        <v>7</v>
      </c>
      <c r="E1634" s="141">
        <v>2020</v>
      </c>
      <c r="F1634" s="151"/>
      <c r="G1634" s="157">
        <f t="shared" si="70"/>
        <v>4</v>
      </c>
      <c r="H1634" s="143"/>
      <c r="I1634" s="216">
        <v>4</v>
      </c>
      <c r="J1634" s="200"/>
      <c r="K1634" s="200"/>
      <c r="L1634" s="218">
        <v>4</v>
      </c>
      <c r="M1634" s="149"/>
      <c r="N1634" s="149"/>
      <c r="O1634" s="152">
        <f t="shared" si="71"/>
        <v>4</v>
      </c>
      <c r="P1634" s="153"/>
      <c r="Q1634" s="153"/>
      <c r="R1634" s="153"/>
      <c r="S1634" s="143"/>
      <c r="T1634" s="143"/>
      <c r="U1634" s="143"/>
    </row>
    <row r="1635" spans="1:21" ht="12.75" customHeight="1" x14ac:dyDescent="0.3">
      <c r="A1635" s="141">
        <v>8</v>
      </c>
      <c r="B1635" s="141">
        <v>20</v>
      </c>
      <c r="C1635" s="146">
        <v>820</v>
      </c>
      <c r="D1635" s="141" t="s">
        <v>7</v>
      </c>
      <c r="E1635" s="141">
        <v>2020</v>
      </c>
      <c r="F1635" s="151"/>
      <c r="G1635" s="157">
        <f t="shared" si="70"/>
        <v>5</v>
      </c>
      <c r="H1635" s="143"/>
      <c r="I1635" s="216">
        <v>5</v>
      </c>
      <c r="J1635" s="200"/>
      <c r="K1635" s="200"/>
      <c r="L1635" s="218">
        <v>5</v>
      </c>
      <c r="M1635" s="149"/>
      <c r="N1635" s="149"/>
      <c r="O1635" s="152">
        <f t="shared" si="71"/>
        <v>5</v>
      </c>
      <c r="P1635" s="153"/>
      <c r="Q1635" s="153"/>
      <c r="R1635" s="153"/>
      <c r="S1635" s="143"/>
      <c r="T1635" s="143"/>
      <c r="U1635" s="143"/>
    </row>
    <row r="1636" spans="1:21" ht="12.75" customHeight="1" x14ac:dyDescent="0.3">
      <c r="A1636" s="141">
        <v>8</v>
      </c>
      <c r="B1636" s="141">
        <v>21</v>
      </c>
      <c r="C1636" s="146">
        <v>821</v>
      </c>
      <c r="D1636" s="141" t="s">
        <v>7</v>
      </c>
      <c r="E1636" s="141">
        <v>2020</v>
      </c>
      <c r="F1636" s="151"/>
      <c r="G1636" s="157">
        <f t="shared" si="70"/>
        <v>6</v>
      </c>
      <c r="H1636" s="143"/>
      <c r="I1636" s="216">
        <v>6</v>
      </c>
      <c r="J1636" s="200"/>
      <c r="K1636" s="200"/>
      <c r="L1636" s="218">
        <v>6</v>
      </c>
      <c r="M1636" s="149"/>
      <c r="N1636" s="149"/>
      <c r="O1636" s="152">
        <f t="shared" si="71"/>
        <v>6</v>
      </c>
      <c r="P1636" s="153"/>
      <c r="Q1636" s="153"/>
      <c r="R1636" s="153"/>
      <c r="S1636" s="143"/>
      <c r="T1636" s="143"/>
      <c r="U1636" s="143"/>
    </row>
    <row r="1637" spans="1:21" ht="12.75" customHeight="1" x14ac:dyDescent="0.3">
      <c r="A1637" s="141">
        <v>8</v>
      </c>
      <c r="B1637" s="141">
        <v>22</v>
      </c>
      <c r="C1637" s="146">
        <v>822</v>
      </c>
      <c r="D1637" s="141" t="s">
        <v>7</v>
      </c>
      <c r="E1637" s="141">
        <v>2020</v>
      </c>
      <c r="F1637" s="151"/>
      <c r="G1637" s="157">
        <f t="shared" si="70"/>
        <v>10</v>
      </c>
      <c r="H1637" s="143"/>
      <c r="I1637" s="216">
        <v>10</v>
      </c>
      <c r="J1637" s="200"/>
      <c r="K1637" s="200"/>
      <c r="L1637" s="218">
        <v>10</v>
      </c>
      <c r="M1637" s="149"/>
      <c r="N1637" s="149"/>
      <c r="O1637" s="152">
        <f t="shared" si="71"/>
        <v>10</v>
      </c>
      <c r="P1637" s="153"/>
      <c r="Q1637" s="153"/>
      <c r="R1637" s="153"/>
      <c r="S1637" s="143"/>
      <c r="T1637" s="143"/>
      <c r="U1637" s="143"/>
    </row>
    <row r="1638" spans="1:21" ht="12.75" customHeight="1" x14ac:dyDescent="0.3">
      <c r="A1638" s="141">
        <v>8</v>
      </c>
      <c r="B1638" s="141">
        <v>23</v>
      </c>
      <c r="C1638" s="146">
        <v>823</v>
      </c>
      <c r="D1638" s="141" t="s">
        <v>7</v>
      </c>
      <c r="E1638" s="141">
        <v>2020</v>
      </c>
      <c r="F1638" s="151"/>
      <c r="G1638" s="157">
        <f t="shared" si="70"/>
        <v>6</v>
      </c>
      <c r="H1638" s="143"/>
      <c r="I1638" s="216">
        <v>6</v>
      </c>
      <c r="J1638" s="200"/>
      <c r="K1638" s="200"/>
      <c r="L1638" s="218">
        <v>6</v>
      </c>
      <c r="M1638" s="149"/>
      <c r="N1638" s="149"/>
      <c r="O1638" s="152">
        <f t="shared" si="71"/>
        <v>6</v>
      </c>
      <c r="P1638" s="153"/>
      <c r="Q1638" s="153"/>
      <c r="R1638" s="153"/>
      <c r="S1638" s="143"/>
      <c r="T1638" s="143"/>
      <c r="U1638" s="143"/>
    </row>
    <row r="1639" spans="1:21" ht="12.75" customHeight="1" x14ac:dyDescent="0.3">
      <c r="A1639" s="141">
        <v>8</v>
      </c>
      <c r="B1639" s="141">
        <v>24</v>
      </c>
      <c r="C1639" s="146">
        <v>824</v>
      </c>
      <c r="D1639" s="141" t="s">
        <v>7</v>
      </c>
      <c r="E1639" s="141">
        <v>2020</v>
      </c>
      <c r="F1639" s="151"/>
      <c r="G1639" s="157">
        <f t="shared" si="70"/>
        <v>2</v>
      </c>
      <c r="H1639" s="143"/>
      <c r="I1639" s="216">
        <v>2</v>
      </c>
      <c r="J1639" s="200"/>
      <c r="K1639" s="200"/>
      <c r="L1639" s="218">
        <v>2</v>
      </c>
      <c r="M1639" s="149"/>
      <c r="N1639" s="149"/>
      <c r="O1639" s="152">
        <f t="shared" si="71"/>
        <v>2</v>
      </c>
      <c r="P1639" s="153"/>
      <c r="Q1639" s="153"/>
      <c r="R1639" s="153"/>
      <c r="S1639" s="143"/>
      <c r="T1639" s="143"/>
      <c r="U1639" s="143"/>
    </row>
    <row r="1640" spans="1:21" ht="12.75" customHeight="1" x14ac:dyDescent="0.3">
      <c r="A1640" s="141">
        <v>8</v>
      </c>
      <c r="B1640" s="141">
        <v>25</v>
      </c>
      <c r="C1640" s="146">
        <v>825</v>
      </c>
      <c r="D1640" s="141" t="s">
        <v>7</v>
      </c>
      <c r="E1640" s="141">
        <v>2020</v>
      </c>
      <c r="F1640" s="151"/>
      <c r="G1640" s="157">
        <f t="shared" si="70"/>
        <v>3</v>
      </c>
      <c r="H1640" s="143"/>
      <c r="I1640" s="216">
        <v>3</v>
      </c>
      <c r="J1640" s="200"/>
      <c r="K1640" s="200"/>
      <c r="L1640" s="218">
        <v>3</v>
      </c>
      <c r="M1640" s="149"/>
      <c r="N1640" s="149"/>
      <c r="O1640" s="152">
        <f t="shared" si="71"/>
        <v>3</v>
      </c>
      <c r="P1640" s="153"/>
      <c r="Q1640" s="153"/>
      <c r="R1640" s="153"/>
      <c r="S1640" s="143"/>
      <c r="T1640" s="143"/>
      <c r="U1640" s="143"/>
    </row>
    <row r="1641" spans="1:21" ht="12.75" customHeight="1" x14ac:dyDescent="0.3">
      <c r="A1641" s="141">
        <v>8</v>
      </c>
      <c r="B1641" s="141">
        <v>26</v>
      </c>
      <c r="C1641" s="146">
        <v>826</v>
      </c>
      <c r="D1641" s="141" t="s">
        <v>7</v>
      </c>
      <c r="E1641" s="141">
        <v>2020</v>
      </c>
      <c r="F1641" s="151"/>
      <c r="G1641" s="157">
        <f t="shared" si="70"/>
        <v>5</v>
      </c>
      <c r="H1641" s="143"/>
      <c r="I1641" s="216">
        <v>5</v>
      </c>
      <c r="J1641" s="200"/>
      <c r="K1641" s="200"/>
      <c r="L1641" s="218">
        <v>5</v>
      </c>
      <c r="M1641" s="149"/>
      <c r="N1641" s="149"/>
      <c r="O1641" s="152">
        <f t="shared" si="71"/>
        <v>5</v>
      </c>
      <c r="P1641" s="153"/>
      <c r="Q1641" s="153"/>
      <c r="R1641" s="153"/>
      <c r="S1641" s="143"/>
      <c r="T1641" s="143"/>
      <c r="U1641" s="143"/>
    </row>
    <row r="1642" spans="1:21" ht="12.75" customHeight="1" x14ac:dyDescent="0.3">
      <c r="A1642" s="141">
        <v>8</v>
      </c>
      <c r="B1642" s="141">
        <v>27</v>
      </c>
      <c r="C1642" s="146">
        <v>827</v>
      </c>
      <c r="D1642" s="141" t="s">
        <v>7</v>
      </c>
      <c r="E1642" s="141">
        <v>2020</v>
      </c>
      <c r="F1642" s="151"/>
      <c r="G1642" s="157">
        <f t="shared" si="70"/>
        <v>4</v>
      </c>
      <c r="H1642" s="143"/>
      <c r="I1642" s="216">
        <v>4</v>
      </c>
      <c r="J1642" s="200"/>
      <c r="K1642" s="200"/>
      <c r="L1642" s="218">
        <v>4</v>
      </c>
      <c r="M1642" s="149"/>
      <c r="N1642" s="149"/>
      <c r="O1642" s="152">
        <f t="shared" si="71"/>
        <v>4</v>
      </c>
      <c r="P1642" s="153"/>
      <c r="Q1642" s="153"/>
      <c r="R1642" s="153"/>
      <c r="S1642" s="143"/>
      <c r="T1642" s="143"/>
      <c r="U1642" s="143"/>
    </row>
    <row r="1643" spans="1:21" ht="12.75" customHeight="1" x14ac:dyDescent="0.3">
      <c r="A1643" s="141">
        <v>8</v>
      </c>
      <c r="B1643" s="141">
        <v>28</v>
      </c>
      <c r="C1643" s="146">
        <v>828</v>
      </c>
      <c r="D1643" s="141" t="s">
        <v>7</v>
      </c>
      <c r="E1643" s="141">
        <v>2020</v>
      </c>
      <c r="F1643" s="151"/>
      <c r="G1643" s="157">
        <f t="shared" si="70"/>
        <v>2</v>
      </c>
      <c r="H1643" s="143"/>
      <c r="I1643" s="216">
        <v>2</v>
      </c>
      <c r="J1643" s="200"/>
      <c r="K1643" s="200"/>
      <c r="L1643" s="218">
        <v>2</v>
      </c>
      <c r="M1643" s="149"/>
      <c r="N1643" s="149"/>
      <c r="O1643" s="152">
        <f t="shared" si="71"/>
        <v>2</v>
      </c>
      <c r="P1643" s="153"/>
      <c r="Q1643" s="153"/>
      <c r="R1643" s="153"/>
      <c r="S1643" s="143"/>
      <c r="T1643" s="143"/>
      <c r="U1643" s="143"/>
    </row>
    <row r="1644" spans="1:21" ht="12.75" customHeight="1" x14ac:dyDescent="0.3">
      <c r="A1644" s="141">
        <v>8</v>
      </c>
      <c r="B1644" s="141">
        <v>29</v>
      </c>
      <c r="C1644" s="146">
        <v>829</v>
      </c>
      <c r="D1644" s="141" t="s">
        <v>7</v>
      </c>
      <c r="E1644" s="141">
        <v>2020</v>
      </c>
      <c r="F1644" s="151"/>
      <c r="G1644" s="157">
        <f t="shared" si="70"/>
        <v>3</v>
      </c>
      <c r="H1644" s="143"/>
      <c r="I1644" s="216">
        <v>3</v>
      </c>
      <c r="J1644" s="200"/>
      <c r="K1644" s="200"/>
      <c r="L1644" s="218">
        <v>3</v>
      </c>
      <c r="M1644" s="149"/>
      <c r="N1644" s="149"/>
      <c r="O1644" s="152">
        <f t="shared" si="71"/>
        <v>3</v>
      </c>
      <c r="P1644" s="153"/>
      <c r="Q1644" s="153"/>
      <c r="R1644" s="153"/>
      <c r="S1644" s="143"/>
      <c r="T1644" s="143"/>
      <c r="U1644" s="143"/>
    </row>
    <row r="1645" spans="1:21" ht="12.75" customHeight="1" x14ac:dyDescent="0.3">
      <c r="A1645" s="141">
        <v>8</v>
      </c>
      <c r="B1645" s="141">
        <v>30</v>
      </c>
      <c r="C1645" s="146">
        <v>830</v>
      </c>
      <c r="D1645" s="141" t="s">
        <v>7</v>
      </c>
      <c r="E1645" s="141">
        <v>2020</v>
      </c>
      <c r="F1645" s="151"/>
      <c r="G1645" s="157">
        <f t="shared" si="70"/>
        <v>2</v>
      </c>
      <c r="H1645" s="143"/>
      <c r="I1645" s="216">
        <v>2</v>
      </c>
      <c r="J1645" s="200"/>
      <c r="K1645" s="200"/>
      <c r="L1645" s="218">
        <v>2</v>
      </c>
      <c r="M1645" s="149"/>
      <c r="N1645" s="149"/>
      <c r="O1645" s="152">
        <f t="shared" si="71"/>
        <v>2</v>
      </c>
      <c r="P1645" s="153"/>
      <c r="Q1645" s="153"/>
      <c r="R1645" s="153"/>
      <c r="S1645" s="143"/>
      <c r="T1645" s="143"/>
      <c r="U1645" s="143"/>
    </row>
    <row r="1646" spans="1:21" ht="12.75" customHeight="1" x14ac:dyDescent="0.3">
      <c r="A1646" s="141">
        <v>8</v>
      </c>
      <c r="B1646" s="141">
        <v>31</v>
      </c>
      <c r="C1646" s="146">
        <v>831</v>
      </c>
      <c r="D1646" s="141" t="s">
        <v>7</v>
      </c>
      <c r="E1646" s="141">
        <v>2020</v>
      </c>
      <c r="F1646" s="151"/>
      <c r="G1646" s="157">
        <f t="shared" si="70"/>
        <v>1</v>
      </c>
      <c r="H1646" s="143"/>
      <c r="I1646" s="216">
        <v>1</v>
      </c>
      <c r="J1646" s="200"/>
      <c r="K1646" s="200"/>
      <c r="L1646" s="218">
        <v>1</v>
      </c>
      <c r="M1646" s="149"/>
      <c r="N1646" s="149"/>
      <c r="O1646" s="152">
        <f t="shared" si="71"/>
        <v>1</v>
      </c>
      <c r="P1646" s="153"/>
      <c r="Q1646" s="153"/>
      <c r="R1646" s="153"/>
      <c r="S1646" s="143"/>
      <c r="T1646" s="143"/>
      <c r="U1646" s="143"/>
    </row>
    <row r="1647" spans="1:21" ht="12.75" customHeight="1" x14ac:dyDescent="0.3">
      <c r="A1647" s="141">
        <v>9</v>
      </c>
      <c r="B1647" s="141">
        <v>1</v>
      </c>
      <c r="C1647" s="146">
        <v>901</v>
      </c>
      <c r="D1647" s="141" t="s">
        <v>7</v>
      </c>
      <c r="E1647" s="141">
        <v>2020</v>
      </c>
      <c r="F1647" s="151"/>
      <c r="G1647" s="157">
        <f t="shared" si="70"/>
        <v>2</v>
      </c>
      <c r="H1647" s="143"/>
      <c r="I1647" s="216">
        <v>2</v>
      </c>
      <c r="J1647" s="200"/>
      <c r="K1647" s="200"/>
      <c r="L1647" s="218">
        <v>2</v>
      </c>
      <c r="M1647" s="149"/>
      <c r="N1647" s="149"/>
      <c r="O1647" s="152">
        <f t="shared" si="71"/>
        <v>2</v>
      </c>
      <c r="P1647" s="153"/>
      <c r="Q1647" s="153"/>
      <c r="R1647" s="153"/>
      <c r="S1647" s="143"/>
      <c r="T1647" s="143"/>
      <c r="U1647" s="143"/>
    </row>
    <row r="1648" spans="1:21" ht="12.75" customHeight="1" x14ac:dyDescent="0.3">
      <c r="A1648" s="141">
        <v>9</v>
      </c>
      <c r="B1648" s="141">
        <v>2</v>
      </c>
      <c r="C1648" s="146">
        <v>902</v>
      </c>
      <c r="D1648" s="141" t="s">
        <v>7</v>
      </c>
      <c r="E1648" s="141">
        <v>2020</v>
      </c>
      <c r="F1648" s="151"/>
      <c r="G1648" s="157">
        <f t="shared" si="70"/>
        <v>0</v>
      </c>
      <c r="H1648" s="143"/>
      <c r="I1648" s="216">
        <v>0</v>
      </c>
      <c r="J1648" s="200"/>
      <c r="K1648" s="200"/>
      <c r="L1648" s="218">
        <v>0</v>
      </c>
      <c r="M1648" s="149"/>
      <c r="N1648" s="149"/>
      <c r="O1648" s="152">
        <f t="shared" si="71"/>
        <v>0</v>
      </c>
      <c r="P1648" s="153"/>
      <c r="Q1648" s="153"/>
      <c r="R1648" s="153"/>
      <c r="S1648" s="143"/>
      <c r="T1648" s="143"/>
      <c r="U1648" s="143"/>
    </row>
    <row r="1649" spans="1:21" ht="12.75" customHeight="1" x14ac:dyDescent="0.3">
      <c r="A1649" s="141">
        <v>9</v>
      </c>
      <c r="B1649" s="141">
        <v>3</v>
      </c>
      <c r="C1649" s="146">
        <v>903</v>
      </c>
      <c r="D1649" s="141" t="s">
        <v>7</v>
      </c>
      <c r="E1649" s="141">
        <v>2020</v>
      </c>
      <c r="F1649" s="151"/>
      <c r="G1649" s="157">
        <f t="shared" si="70"/>
        <v>0</v>
      </c>
      <c r="H1649" s="143"/>
      <c r="I1649" s="216">
        <v>0</v>
      </c>
      <c r="J1649" s="200"/>
      <c r="K1649" s="200"/>
      <c r="L1649" s="218">
        <v>0</v>
      </c>
      <c r="M1649" s="149"/>
      <c r="N1649" s="149"/>
      <c r="O1649" s="152">
        <f t="shared" si="71"/>
        <v>0</v>
      </c>
      <c r="P1649" s="153"/>
      <c r="Q1649" s="153"/>
      <c r="R1649" s="153"/>
      <c r="S1649" s="143"/>
      <c r="T1649" s="143"/>
      <c r="U1649" s="143"/>
    </row>
    <row r="1650" spans="1:21" ht="12.75" customHeight="1" x14ac:dyDescent="0.3">
      <c r="A1650" s="141">
        <v>9</v>
      </c>
      <c r="B1650" s="141">
        <v>4</v>
      </c>
      <c r="C1650" s="146">
        <v>904</v>
      </c>
      <c r="D1650" s="141" t="s">
        <v>7</v>
      </c>
      <c r="E1650" s="141">
        <v>2020</v>
      </c>
      <c r="F1650" s="151"/>
      <c r="G1650" s="157">
        <f t="shared" si="70"/>
        <v>0</v>
      </c>
      <c r="H1650" s="143"/>
      <c r="I1650" s="216">
        <v>0</v>
      </c>
      <c r="J1650" s="200"/>
      <c r="K1650" s="200"/>
      <c r="L1650" s="218">
        <v>0</v>
      </c>
      <c r="M1650" s="149"/>
      <c r="N1650" s="149"/>
      <c r="O1650" s="152">
        <f t="shared" si="71"/>
        <v>0</v>
      </c>
      <c r="P1650" s="153"/>
      <c r="Q1650" s="153"/>
      <c r="R1650" s="153"/>
      <c r="S1650" s="143"/>
      <c r="T1650" s="143"/>
      <c r="U1650" s="143"/>
    </row>
    <row r="1651" spans="1:21" ht="12.75" customHeight="1" x14ac:dyDescent="0.3">
      <c r="A1651" s="141">
        <v>9</v>
      </c>
      <c r="B1651" s="141">
        <v>5</v>
      </c>
      <c r="C1651" s="146">
        <v>905</v>
      </c>
      <c r="D1651" s="141" t="s">
        <v>7</v>
      </c>
      <c r="E1651" s="141">
        <v>2020</v>
      </c>
      <c r="F1651" s="151"/>
      <c r="G1651" s="157">
        <f t="shared" ref="G1651:G1714" si="72">I1651+K1651</f>
        <v>0</v>
      </c>
      <c r="H1651" s="143"/>
      <c r="I1651" s="216">
        <v>0</v>
      </c>
      <c r="J1651" s="200"/>
      <c r="K1651" s="200"/>
      <c r="L1651" s="218">
        <v>0</v>
      </c>
      <c r="M1651" s="149"/>
      <c r="N1651" s="149"/>
      <c r="O1651" s="152">
        <f t="shared" ref="O1651:O1714" si="73">L1651+N1651</f>
        <v>0</v>
      </c>
      <c r="P1651" s="153"/>
      <c r="Q1651" s="153"/>
      <c r="R1651" s="153"/>
      <c r="S1651" s="143"/>
      <c r="T1651" s="143"/>
      <c r="U1651" s="143"/>
    </row>
    <row r="1652" spans="1:21" ht="12.75" customHeight="1" x14ac:dyDescent="0.3">
      <c r="A1652" s="141">
        <v>9</v>
      </c>
      <c r="B1652" s="141">
        <v>6</v>
      </c>
      <c r="C1652" s="146">
        <v>906</v>
      </c>
      <c r="D1652" s="141" t="s">
        <v>7</v>
      </c>
      <c r="E1652" s="141">
        <v>2020</v>
      </c>
      <c r="F1652" s="151"/>
      <c r="G1652" s="157">
        <f t="shared" si="72"/>
        <v>0</v>
      </c>
      <c r="H1652" s="143"/>
      <c r="I1652" s="216">
        <v>0</v>
      </c>
      <c r="J1652" s="200"/>
      <c r="K1652" s="200"/>
      <c r="L1652" s="218">
        <v>0</v>
      </c>
      <c r="M1652" s="149"/>
      <c r="N1652" s="149"/>
      <c r="O1652" s="152">
        <f t="shared" si="73"/>
        <v>0</v>
      </c>
      <c r="P1652" s="153"/>
      <c r="Q1652" s="153"/>
      <c r="R1652" s="153"/>
      <c r="S1652" s="143"/>
      <c r="T1652" s="143"/>
      <c r="U1652" s="143"/>
    </row>
    <row r="1653" spans="1:21" ht="12.75" customHeight="1" x14ac:dyDescent="0.3">
      <c r="A1653" s="141">
        <v>9</v>
      </c>
      <c r="B1653" s="141">
        <v>7</v>
      </c>
      <c r="C1653" s="146">
        <v>907</v>
      </c>
      <c r="D1653" s="141" t="s">
        <v>7</v>
      </c>
      <c r="E1653" s="141">
        <v>2020</v>
      </c>
      <c r="F1653" s="151"/>
      <c r="G1653" s="157">
        <f t="shared" si="72"/>
        <v>0</v>
      </c>
      <c r="H1653" s="143"/>
      <c r="I1653" s="216">
        <v>0</v>
      </c>
      <c r="J1653" s="200"/>
      <c r="K1653" s="200"/>
      <c r="L1653" s="218">
        <v>0</v>
      </c>
      <c r="M1653" s="149"/>
      <c r="N1653" s="149"/>
      <c r="O1653" s="152">
        <f t="shared" si="73"/>
        <v>0</v>
      </c>
      <c r="P1653" s="153"/>
      <c r="Q1653" s="153"/>
      <c r="R1653" s="153"/>
      <c r="S1653" s="143"/>
      <c r="T1653" s="143"/>
      <c r="U1653" s="143"/>
    </row>
    <row r="1654" spans="1:21" ht="12.75" customHeight="1" x14ac:dyDescent="0.3">
      <c r="A1654" s="141">
        <v>9</v>
      </c>
      <c r="B1654" s="141">
        <v>8</v>
      </c>
      <c r="C1654" s="146">
        <v>908</v>
      </c>
      <c r="D1654" s="141" t="s">
        <v>7</v>
      </c>
      <c r="E1654" s="141">
        <v>2020</v>
      </c>
      <c r="F1654" s="151"/>
      <c r="G1654" s="157">
        <f t="shared" si="72"/>
        <v>0</v>
      </c>
      <c r="H1654" s="143"/>
      <c r="I1654" s="216">
        <v>0</v>
      </c>
      <c r="J1654" s="200"/>
      <c r="K1654" s="200"/>
      <c r="L1654" s="218">
        <v>0</v>
      </c>
      <c r="M1654" s="149"/>
      <c r="N1654" s="149"/>
      <c r="O1654" s="152">
        <f t="shared" si="73"/>
        <v>0</v>
      </c>
      <c r="P1654" s="153"/>
      <c r="Q1654" s="153"/>
      <c r="R1654" s="153"/>
      <c r="S1654" s="143"/>
      <c r="T1654" s="143"/>
      <c r="U1654" s="143"/>
    </row>
    <row r="1655" spans="1:21" ht="12.75" customHeight="1" x14ac:dyDescent="0.3">
      <c r="A1655" s="141">
        <v>9</v>
      </c>
      <c r="B1655" s="141">
        <v>9</v>
      </c>
      <c r="C1655" s="146">
        <v>909</v>
      </c>
      <c r="D1655" s="141" t="s">
        <v>7</v>
      </c>
      <c r="E1655" s="141">
        <v>2020</v>
      </c>
      <c r="F1655" s="151"/>
      <c r="G1655" s="157">
        <f t="shared" si="72"/>
        <v>0</v>
      </c>
      <c r="H1655" s="143"/>
      <c r="I1655" s="216">
        <v>0</v>
      </c>
      <c r="J1655" s="200"/>
      <c r="K1655" s="200"/>
      <c r="L1655" s="218">
        <v>0</v>
      </c>
      <c r="M1655" s="149"/>
      <c r="N1655" s="149"/>
      <c r="O1655" s="152">
        <f t="shared" si="73"/>
        <v>0</v>
      </c>
      <c r="P1655" s="153"/>
      <c r="Q1655" s="153"/>
      <c r="R1655" s="153"/>
      <c r="S1655" s="143"/>
      <c r="T1655" s="143"/>
      <c r="U1655" s="143"/>
    </row>
    <row r="1656" spans="1:21" ht="12.75" customHeight="1" x14ac:dyDescent="0.3">
      <c r="A1656" s="141">
        <v>9</v>
      </c>
      <c r="B1656" s="141">
        <v>10</v>
      </c>
      <c r="C1656" s="146">
        <v>910</v>
      </c>
      <c r="D1656" s="141" t="s">
        <v>7</v>
      </c>
      <c r="E1656" s="141">
        <v>2020</v>
      </c>
      <c r="F1656" s="151"/>
      <c r="G1656" s="157">
        <f t="shared" si="72"/>
        <v>0</v>
      </c>
      <c r="H1656" s="143"/>
      <c r="I1656" s="216">
        <v>0</v>
      </c>
      <c r="J1656" s="200"/>
      <c r="K1656" s="200"/>
      <c r="L1656" s="218">
        <v>0</v>
      </c>
      <c r="M1656" s="149"/>
      <c r="N1656" s="149"/>
      <c r="O1656" s="152">
        <f t="shared" si="73"/>
        <v>0</v>
      </c>
      <c r="P1656" s="153"/>
      <c r="Q1656" s="153"/>
      <c r="R1656" s="153"/>
      <c r="S1656" s="143"/>
      <c r="T1656" s="143"/>
      <c r="U1656" s="143"/>
    </row>
    <row r="1657" spans="1:21" ht="12.75" customHeight="1" x14ac:dyDescent="0.3">
      <c r="A1657" s="141">
        <v>9</v>
      </c>
      <c r="B1657" s="141">
        <v>11</v>
      </c>
      <c r="C1657" s="146">
        <v>911</v>
      </c>
      <c r="D1657" s="141" t="s">
        <v>7</v>
      </c>
      <c r="E1657" s="141">
        <v>2020</v>
      </c>
      <c r="F1657" s="151"/>
      <c r="G1657" s="157">
        <f t="shared" si="72"/>
        <v>1</v>
      </c>
      <c r="H1657" s="143"/>
      <c r="I1657" s="216">
        <v>1</v>
      </c>
      <c r="J1657" s="200"/>
      <c r="K1657" s="200"/>
      <c r="L1657" s="218">
        <v>1</v>
      </c>
      <c r="M1657" s="149"/>
      <c r="N1657" s="149"/>
      <c r="O1657" s="152">
        <f t="shared" si="73"/>
        <v>1</v>
      </c>
      <c r="P1657" s="153"/>
      <c r="Q1657" s="153"/>
      <c r="R1657" s="153"/>
      <c r="S1657" s="143"/>
      <c r="T1657" s="143"/>
      <c r="U1657" s="143"/>
    </row>
    <row r="1658" spans="1:21" ht="12.75" customHeight="1" x14ac:dyDescent="0.3">
      <c r="A1658" s="141">
        <v>9</v>
      </c>
      <c r="B1658" s="141">
        <v>12</v>
      </c>
      <c r="C1658" s="146">
        <v>912</v>
      </c>
      <c r="D1658" s="141" t="s">
        <v>7</v>
      </c>
      <c r="E1658" s="141">
        <v>2020</v>
      </c>
      <c r="F1658" s="151"/>
      <c r="G1658" s="157">
        <f t="shared" si="72"/>
        <v>0</v>
      </c>
      <c r="H1658" s="143"/>
      <c r="I1658" s="216">
        <v>0</v>
      </c>
      <c r="J1658" s="200"/>
      <c r="K1658" s="200"/>
      <c r="L1658" s="218">
        <v>0</v>
      </c>
      <c r="M1658" s="149"/>
      <c r="N1658" s="149"/>
      <c r="O1658" s="152">
        <f t="shared" si="73"/>
        <v>0</v>
      </c>
      <c r="P1658" s="153"/>
      <c r="Q1658" s="153"/>
      <c r="R1658" s="153"/>
      <c r="S1658" s="143"/>
      <c r="T1658" s="143"/>
      <c r="U1658" s="143"/>
    </row>
    <row r="1659" spans="1:21" ht="12.75" customHeight="1" x14ac:dyDescent="0.3">
      <c r="A1659" s="141">
        <v>9</v>
      </c>
      <c r="B1659" s="141">
        <v>13</v>
      </c>
      <c r="C1659" s="146">
        <v>913</v>
      </c>
      <c r="D1659" s="141" t="s">
        <v>7</v>
      </c>
      <c r="E1659" s="141">
        <v>2020</v>
      </c>
      <c r="F1659" s="151"/>
      <c r="G1659" s="157">
        <f t="shared" si="72"/>
        <v>0</v>
      </c>
      <c r="H1659" s="143"/>
      <c r="I1659" s="216">
        <v>0</v>
      </c>
      <c r="J1659" s="200"/>
      <c r="K1659" s="200"/>
      <c r="L1659" s="218">
        <v>0</v>
      </c>
      <c r="M1659" s="149"/>
      <c r="N1659" s="149"/>
      <c r="O1659" s="152">
        <f t="shared" si="73"/>
        <v>0</v>
      </c>
      <c r="P1659" s="153"/>
      <c r="Q1659" s="153"/>
      <c r="R1659" s="153"/>
      <c r="S1659" s="143"/>
      <c r="T1659" s="143"/>
      <c r="U1659" s="143"/>
    </row>
    <row r="1660" spans="1:21" ht="12.75" customHeight="1" x14ac:dyDescent="0.3">
      <c r="A1660" s="141">
        <v>9</v>
      </c>
      <c r="B1660" s="141">
        <v>14</v>
      </c>
      <c r="C1660" s="146">
        <v>914</v>
      </c>
      <c r="D1660" s="141" t="s">
        <v>7</v>
      </c>
      <c r="E1660" s="141">
        <v>2020</v>
      </c>
      <c r="F1660" s="151"/>
      <c r="G1660" s="157">
        <f t="shared" si="72"/>
        <v>0</v>
      </c>
      <c r="H1660" s="143"/>
      <c r="I1660" s="216">
        <v>0</v>
      </c>
      <c r="J1660" s="200"/>
      <c r="K1660" s="200"/>
      <c r="L1660" s="218">
        <v>0</v>
      </c>
      <c r="M1660" s="149"/>
      <c r="N1660" s="149"/>
      <c r="O1660" s="152">
        <f t="shared" si="73"/>
        <v>0</v>
      </c>
      <c r="P1660" s="153"/>
      <c r="Q1660" s="153"/>
      <c r="R1660" s="153"/>
      <c r="S1660" s="143"/>
      <c r="T1660" s="143"/>
      <c r="U1660" s="143"/>
    </row>
    <row r="1661" spans="1:21" ht="12.75" customHeight="1" x14ac:dyDescent="0.3">
      <c r="A1661" s="141">
        <v>9</v>
      </c>
      <c r="B1661" s="141">
        <v>15</v>
      </c>
      <c r="C1661" s="146">
        <v>915</v>
      </c>
      <c r="D1661" s="141" t="s">
        <v>7</v>
      </c>
      <c r="E1661" s="141">
        <v>2020</v>
      </c>
      <c r="F1661" s="151"/>
      <c r="G1661" s="157">
        <f t="shared" si="72"/>
        <v>0</v>
      </c>
      <c r="H1661" s="143"/>
      <c r="I1661" s="216">
        <v>0</v>
      </c>
      <c r="J1661" s="200"/>
      <c r="K1661" s="200"/>
      <c r="L1661" s="218">
        <v>0</v>
      </c>
      <c r="M1661" s="149"/>
      <c r="N1661" s="149"/>
      <c r="O1661" s="152">
        <f t="shared" si="73"/>
        <v>0</v>
      </c>
      <c r="P1661" s="153"/>
      <c r="Q1661" s="153"/>
      <c r="R1661" s="153"/>
      <c r="S1661" s="143"/>
      <c r="T1661" s="143"/>
      <c r="U1661" s="143"/>
    </row>
    <row r="1662" spans="1:21" ht="12.75" customHeight="1" x14ac:dyDescent="0.3">
      <c r="A1662" s="141">
        <v>9</v>
      </c>
      <c r="B1662" s="141">
        <v>16</v>
      </c>
      <c r="C1662" s="146">
        <v>916</v>
      </c>
      <c r="D1662" s="141" t="s">
        <v>7</v>
      </c>
      <c r="E1662" s="141">
        <v>2020</v>
      </c>
      <c r="F1662" s="151"/>
      <c r="G1662" s="157">
        <f t="shared" si="72"/>
        <v>0</v>
      </c>
      <c r="H1662" s="143"/>
      <c r="I1662" s="216">
        <v>0</v>
      </c>
      <c r="J1662" s="200"/>
      <c r="K1662" s="200"/>
      <c r="L1662" s="218">
        <v>0</v>
      </c>
      <c r="M1662" s="149"/>
      <c r="N1662" s="149"/>
      <c r="O1662" s="152">
        <f t="shared" si="73"/>
        <v>0</v>
      </c>
      <c r="P1662" s="153"/>
      <c r="Q1662" s="153"/>
      <c r="R1662" s="153"/>
      <c r="S1662" s="143"/>
      <c r="T1662" s="143"/>
      <c r="U1662" s="143"/>
    </row>
    <row r="1663" spans="1:21" ht="12.75" customHeight="1" x14ac:dyDescent="0.3">
      <c r="A1663" s="141">
        <v>9</v>
      </c>
      <c r="B1663" s="141">
        <v>17</v>
      </c>
      <c r="C1663" s="146">
        <v>917</v>
      </c>
      <c r="D1663" s="141" t="s">
        <v>7</v>
      </c>
      <c r="E1663" s="141">
        <v>2020</v>
      </c>
      <c r="F1663" s="151"/>
      <c r="G1663" s="157">
        <f t="shared" si="72"/>
        <v>0</v>
      </c>
      <c r="H1663" s="143"/>
      <c r="I1663" s="216">
        <v>0</v>
      </c>
      <c r="J1663" s="200"/>
      <c r="K1663" s="200"/>
      <c r="L1663" s="218">
        <v>0</v>
      </c>
      <c r="M1663" s="149"/>
      <c r="N1663" s="149"/>
      <c r="O1663" s="152">
        <f t="shared" si="73"/>
        <v>0</v>
      </c>
      <c r="P1663" s="153"/>
      <c r="Q1663" s="153"/>
      <c r="R1663" s="153"/>
      <c r="S1663" s="143"/>
      <c r="T1663" s="143"/>
      <c r="U1663" s="143"/>
    </row>
    <row r="1664" spans="1:21" ht="12.75" customHeight="1" x14ac:dyDescent="0.3">
      <c r="A1664" s="141">
        <v>9</v>
      </c>
      <c r="B1664" s="141">
        <v>18</v>
      </c>
      <c r="C1664" s="146">
        <v>918</v>
      </c>
      <c r="D1664" s="141" t="s">
        <v>7</v>
      </c>
      <c r="E1664" s="141">
        <v>2020</v>
      </c>
      <c r="F1664" s="151"/>
      <c r="G1664" s="157">
        <f t="shared" si="72"/>
        <v>0</v>
      </c>
      <c r="H1664" s="143"/>
      <c r="I1664" s="216">
        <v>0</v>
      </c>
      <c r="J1664" s="200"/>
      <c r="K1664" s="200"/>
      <c r="L1664" s="218">
        <v>0</v>
      </c>
      <c r="M1664" s="149"/>
      <c r="N1664" s="149"/>
      <c r="O1664" s="152">
        <f t="shared" si="73"/>
        <v>0</v>
      </c>
      <c r="P1664" s="153"/>
      <c r="Q1664" s="153"/>
      <c r="R1664" s="153"/>
      <c r="S1664" s="143"/>
      <c r="T1664" s="143"/>
      <c r="U1664" s="143"/>
    </row>
    <row r="1665" spans="1:21" ht="12.75" customHeight="1" x14ac:dyDescent="0.3">
      <c r="A1665" s="141">
        <v>9</v>
      </c>
      <c r="B1665" s="141">
        <v>19</v>
      </c>
      <c r="C1665" s="146">
        <v>919</v>
      </c>
      <c r="D1665" s="141" t="s">
        <v>7</v>
      </c>
      <c r="E1665" s="141">
        <v>2020</v>
      </c>
      <c r="F1665" s="151"/>
      <c r="G1665" s="157">
        <f t="shared" si="72"/>
        <v>0</v>
      </c>
      <c r="H1665" s="143"/>
      <c r="I1665" s="216">
        <v>0</v>
      </c>
      <c r="J1665" s="200"/>
      <c r="K1665" s="200"/>
      <c r="L1665" s="218">
        <v>0</v>
      </c>
      <c r="M1665" s="149"/>
      <c r="N1665" s="149"/>
      <c r="O1665" s="152">
        <f t="shared" si="73"/>
        <v>0</v>
      </c>
      <c r="P1665" s="153"/>
      <c r="Q1665" s="153"/>
      <c r="R1665" s="153"/>
      <c r="S1665" s="143"/>
      <c r="T1665" s="143"/>
      <c r="U1665" s="143"/>
    </row>
    <row r="1666" spans="1:21" ht="12.75" customHeight="1" x14ac:dyDescent="0.3">
      <c r="A1666" s="141">
        <v>9</v>
      </c>
      <c r="B1666" s="141">
        <v>20</v>
      </c>
      <c r="C1666" s="146">
        <v>920</v>
      </c>
      <c r="D1666" s="141" t="s">
        <v>7</v>
      </c>
      <c r="E1666" s="141">
        <v>2020</v>
      </c>
      <c r="F1666" s="151"/>
      <c r="G1666" s="157">
        <f t="shared" si="72"/>
        <v>1</v>
      </c>
      <c r="H1666" s="143"/>
      <c r="I1666" s="216">
        <v>1</v>
      </c>
      <c r="J1666" s="200"/>
      <c r="K1666" s="200"/>
      <c r="L1666" s="218">
        <v>1</v>
      </c>
      <c r="M1666" s="149"/>
      <c r="N1666" s="149"/>
      <c r="O1666" s="152">
        <f t="shared" si="73"/>
        <v>1</v>
      </c>
      <c r="P1666" s="153"/>
      <c r="Q1666" s="153"/>
      <c r="R1666" s="153"/>
      <c r="S1666" s="143"/>
      <c r="T1666" s="143"/>
      <c r="U1666" s="143"/>
    </row>
    <row r="1667" spans="1:21" ht="12.75" customHeight="1" x14ac:dyDescent="0.3">
      <c r="A1667" s="141">
        <v>9</v>
      </c>
      <c r="B1667" s="141">
        <v>21</v>
      </c>
      <c r="C1667" s="146">
        <v>921</v>
      </c>
      <c r="D1667" s="141" t="s">
        <v>7</v>
      </c>
      <c r="E1667" s="141">
        <v>2020</v>
      </c>
      <c r="F1667" s="151"/>
      <c r="G1667" s="157">
        <f t="shared" si="72"/>
        <v>2</v>
      </c>
      <c r="H1667" s="143"/>
      <c r="I1667" s="216">
        <v>2</v>
      </c>
      <c r="J1667" s="200"/>
      <c r="K1667" s="200"/>
      <c r="L1667" s="218">
        <v>2</v>
      </c>
      <c r="M1667" s="149"/>
      <c r="N1667" s="149"/>
      <c r="O1667" s="152">
        <f t="shared" si="73"/>
        <v>2</v>
      </c>
      <c r="P1667" s="153"/>
      <c r="Q1667" s="153"/>
      <c r="R1667" s="153"/>
      <c r="S1667" s="143"/>
      <c r="T1667" s="143"/>
      <c r="U1667" s="143"/>
    </row>
    <row r="1668" spans="1:21" ht="12.75" customHeight="1" x14ac:dyDescent="0.3">
      <c r="A1668" s="141">
        <v>9</v>
      </c>
      <c r="B1668" s="141">
        <v>22</v>
      </c>
      <c r="C1668" s="146">
        <v>922</v>
      </c>
      <c r="D1668" s="141" t="s">
        <v>7</v>
      </c>
      <c r="E1668" s="141">
        <v>2020</v>
      </c>
      <c r="F1668" s="151"/>
      <c r="G1668" s="157">
        <f t="shared" si="72"/>
        <v>1</v>
      </c>
      <c r="H1668" s="143"/>
      <c r="I1668" s="216">
        <v>1</v>
      </c>
      <c r="J1668" s="200"/>
      <c r="K1668" s="200"/>
      <c r="L1668" s="218">
        <v>1</v>
      </c>
      <c r="M1668" s="149"/>
      <c r="N1668" s="149"/>
      <c r="O1668" s="152">
        <f t="shared" si="73"/>
        <v>1</v>
      </c>
      <c r="P1668" s="153"/>
      <c r="Q1668" s="153"/>
      <c r="R1668" s="153"/>
      <c r="S1668" s="143"/>
      <c r="T1668" s="143"/>
      <c r="U1668" s="143"/>
    </row>
    <row r="1669" spans="1:21" ht="12.75" customHeight="1" x14ac:dyDescent="0.3">
      <c r="A1669" s="141">
        <v>9</v>
      </c>
      <c r="B1669" s="141">
        <v>23</v>
      </c>
      <c r="C1669" s="146">
        <v>923</v>
      </c>
      <c r="D1669" s="141" t="s">
        <v>7</v>
      </c>
      <c r="E1669" s="141">
        <v>2020</v>
      </c>
      <c r="F1669" s="151"/>
      <c r="G1669" s="157">
        <f t="shared" si="72"/>
        <v>0</v>
      </c>
      <c r="H1669" s="143"/>
      <c r="I1669" s="216">
        <v>0</v>
      </c>
      <c r="J1669" s="200"/>
      <c r="K1669" s="200"/>
      <c r="L1669" s="218">
        <v>0</v>
      </c>
      <c r="M1669" s="149"/>
      <c r="N1669" s="149"/>
      <c r="O1669" s="152">
        <f t="shared" si="73"/>
        <v>0</v>
      </c>
      <c r="P1669" s="153"/>
      <c r="Q1669" s="153"/>
      <c r="R1669" s="153"/>
      <c r="S1669" s="143"/>
      <c r="T1669" s="143"/>
      <c r="U1669" s="143"/>
    </row>
    <row r="1670" spans="1:21" ht="12.75" customHeight="1" x14ac:dyDescent="0.3">
      <c r="A1670" s="141">
        <v>9</v>
      </c>
      <c r="B1670" s="141">
        <v>24</v>
      </c>
      <c r="C1670" s="146">
        <v>924</v>
      </c>
      <c r="D1670" s="141" t="s">
        <v>7</v>
      </c>
      <c r="E1670" s="141">
        <v>2020</v>
      </c>
      <c r="F1670" s="151"/>
      <c r="G1670" s="157">
        <f t="shared" si="72"/>
        <v>2</v>
      </c>
      <c r="H1670" s="143"/>
      <c r="I1670" s="216">
        <v>2</v>
      </c>
      <c r="J1670" s="200"/>
      <c r="K1670" s="200"/>
      <c r="L1670" s="218">
        <v>2</v>
      </c>
      <c r="M1670" s="149"/>
      <c r="N1670" s="149"/>
      <c r="O1670" s="152">
        <f t="shared" si="73"/>
        <v>2</v>
      </c>
      <c r="P1670" s="153"/>
      <c r="Q1670" s="153"/>
      <c r="R1670" s="153"/>
      <c r="S1670" s="143"/>
      <c r="T1670" s="143"/>
      <c r="U1670" s="143"/>
    </row>
    <row r="1671" spans="1:21" ht="12.75" customHeight="1" x14ac:dyDescent="0.3">
      <c r="A1671" s="141">
        <v>9</v>
      </c>
      <c r="B1671" s="141">
        <v>25</v>
      </c>
      <c r="C1671" s="146">
        <v>925</v>
      </c>
      <c r="D1671" s="141" t="s">
        <v>7</v>
      </c>
      <c r="E1671" s="141">
        <v>2020</v>
      </c>
      <c r="F1671" s="151"/>
      <c r="G1671" s="157">
        <f t="shared" si="72"/>
        <v>1</v>
      </c>
      <c r="H1671" s="143"/>
      <c r="I1671" s="216">
        <v>1</v>
      </c>
      <c r="J1671" s="200"/>
      <c r="K1671" s="200"/>
      <c r="L1671" s="218">
        <v>1</v>
      </c>
      <c r="M1671" s="149"/>
      <c r="N1671" s="149"/>
      <c r="O1671" s="152">
        <f t="shared" si="73"/>
        <v>1</v>
      </c>
      <c r="P1671" s="153"/>
      <c r="Q1671" s="153"/>
      <c r="R1671" s="153"/>
      <c r="S1671" s="143"/>
      <c r="T1671" s="143"/>
      <c r="U1671" s="143"/>
    </row>
    <row r="1672" spans="1:21" ht="12.75" customHeight="1" x14ac:dyDescent="0.3">
      <c r="A1672" s="141">
        <v>9</v>
      </c>
      <c r="B1672" s="141">
        <v>26</v>
      </c>
      <c r="C1672" s="146">
        <v>926</v>
      </c>
      <c r="D1672" s="141" t="s">
        <v>7</v>
      </c>
      <c r="E1672" s="141">
        <v>2020</v>
      </c>
      <c r="F1672" s="151"/>
      <c r="G1672" s="157">
        <f t="shared" si="72"/>
        <v>6</v>
      </c>
      <c r="H1672" s="143"/>
      <c r="I1672" s="216">
        <v>6</v>
      </c>
      <c r="J1672" s="200"/>
      <c r="K1672" s="200"/>
      <c r="L1672" s="218">
        <v>6</v>
      </c>
      <c r="M1672" s="149"/>
      <c r="N1672" s="149"/>
      <c r="O1672" s="152">
        <f t="shared" si="73"/>
        <v>6</v>
      </c>
      <c r="P1672" s="153"/>
      <c r="Q1672" s="153"/>
      <c r="R1672" s="153"/>
      <c r="S1672" s="143"/>
      <c r="T1672" s="143"/>
      <c r="U1672" s="143"/>
    </row>
    <row r="1673" spans="1:21" ht="12.75" customHeight="1" x14ac:dyDescent="0.3">
      <c r="A1673" s="141">
        <v>9</v>
      </c>
      <c r="B1673" s="141">
        <v>27</v>
      </c>
      <c r="C1673" s="146">
        <v>927</v>
      </c>
      <c r="D1673" s="141" t="s">
        <v>7</v>
      </c>
      <c r="E1673" s="141">
        <v>2020</v>
      </c>
      <c r="F1673" s="151"/>
      <c r="G1673" s="157">
        <f t="shared" si="72"/>
        <v>18</v>
      </c>
      <c r="H1673" s="143"/>
      <c r="I1673" s="216">
        <v>18</v>
      </c>
      <c r="J1673" s="200"/>
      <c r="K1673" s="200"/>
      <c r="L1673" s="218">
        <v>18</v>
      </c>
      <c r="M1673" s="149"/>
      <c r="N1673" s="149"/>
      <c r="O1673" s="152">
        <f t="shared" si="73"/>
        <v>18</v>
      </c>
      <c r="P1673" s="153"/>
      <c r="Q1673" s="153"/>
      <c r="R1673" s="153"/>
      <c r="S1673" s="143"/>
      <c r="T1673" s="143"/>
      <c r="U1673" s="143"/>
    </row>
    <row r="1674" spans="1:21" ht="12.75" customHeight="1" x14ac:dyDescent="0.3">
      <c r="A1674" s="141">
        <v>9</v>
      </c>
      <c r="B1674" s="141">
        <v>28</v>
      </c>
      <c r="C1674" s="146">
        <v>928</v>
      </c>
      <c r="D1674" s="141" t="s">
        <v>7</v>
      </c>
      <c r="E1674" s="141">
        <v>2020</v>
      </c>
      <c r="F1674" s="151"/>
      <c r="G1674" s="157">
        <f t="shared" si="72"/>
        <v>8</v>
      </c>
      <c r="H1674" s="143"/>
      <c r="I1674" s="216">
        <v>8</v>
      </c>
      <c r="J1674" s="200"/>
      <c r="K1674" s="200"/>
      <c r="L1674" s="218">
        <v>8</v>
      </c>
      <c r="M1674" s="149"/>
      <c r="N1674" s="149"/>
      <c r="O1674" s="152">
        <f t="shared" si="73"/>
        <v>8</v>
      </c>
      <c r="P1674" s="153"/>
      <c r="Q1674" s="153"/>
      <c r="R1674" s="153"/>
      <c r="S1674" s="143"/>
      <c r="T1674" s="143"/>
      <c r="U1674" s="143"/>
    </row>
    <row r="1675" spans="1:21" ht="12.75" customHeight="1" x14ac:dyDescent="0.3">
      <c r="A1675" s="141">
        <v>9</v>
      </c>
      <c r="B1675" s="141">
        <v>29</v>
      </c>
      <c r="C1675" s="146">
        <v>929</v>
      </c>
      <c r="D1675" s="141" t="s">
        <v>7</v>
      </c>
      <c r="E1675" s="141">
        <v>2020</v>
      </c>
      <c r="F1675" s="151"/>
      <c r="G1675" s="157">
        <f t="shared" si="72"/>
        <v>6</v>
      </c>
      <c r="H1675" s="143"/>
      <c r="I1675" s="216">
        <v>6</v>
      </c>
      <c r="J1675" s="200"/>
      <c r="K1675" s="200"/>
      <c r="L1675" s="218">
        <v>6</v>
      </c>
      <c r="M1675" s="149"/>
      <c r="N1675" s="149"/>
      <c r="O1675" s="152">
        <f t="shared" si="73"/>
        <v>6</v>
      </c>
      <c r="P1675" s="153"/>
      <c r="Q1675" s="153"/>
      <c r="R1675" s="153"/>
      <c r="S1675" s="143"/>
      <c r="T1675" s="143"/>
      <c r="U1675" s="143"/>
    </row>
    <row r="1676" spans="1:21" ht="12.75" customHeight="1" x14ac:dyDescent="0.3">
      <c r="A1676" s="141">
        <v>9</v>
      </c>
      <c r="B1676" s="141">
        <v>30</v>
      </c>
      <c r="C1676" s="146">
        <v>930</v>
      </c>
      <c r="D1676" s="141" t="s">
        <v>7</v>
      </c>
      <c r="E1676" s="141">
        <v>2020</v>
      </c>
      <c r="F1676" s="151"/>
      <c r="G1676" s="157">
        <f t="shared" si="72"/>
        <v>1</v>
      </c>
      <c r="H1676" s="143"/>
      <c r="I1676" s="216">
        <v>1</v>
      </c>
      <c r="J1676" s="200"/>
      <c r="K1676" s="200"/>
      <c r="L1676" s="218">
        <v>1</v>
      </c>
      <c r="M1676" s="149"/>
      <c r="N1676" s="149"/>
      <c r="O1676" s="152">
        <f t="shared" si="73"/>
        <v>1</v>
      </c>
      <c r="P1676" s="153"/>
      <c r="Q1676" s="153"/>
      <c r="R1676" s="153"/>
      <c r="S1676" s="143"/>
      <c r="T1676" s="143"/>
      <c r="U1676" s="143"/>
    </row>
    <row r="1677" spans="1:21" ht="12.75" customHeight="1" x14ac:dyDescent="0.3">
      <c r="A1677" s="141">
        <v>10</v>
      </c>
      <c r="B1677" s="141">
        <v>1</v>
      </c>
      <c r="C1677" s="146">
        <v>1001</v>
      </c>
      <c r="D1677" s="141" t="s">
        <v>7</v>
      </c>
      <c r="E1677" s="141">
        <v>2020</v>
      </c>
      <c r="F1677" s="151"/>
      <c r="G1677" s="157">
        <f t="shared" si="72"/>
        <v>6</v>
      </c>
      <c r="H1677" s="143"/>
      <c r="I1677" s="216">
        <v>6</v>
      </c>
      <c r="J1677" s="200"/>
      <c r="K1677" s="200"/>
      <c r="L1677" s="218">
        <v>6</v>
      </c>
      <c r="M1677" s="149"/>
      <c r="N1677" s="149"/>
      <c r="O1677" s="152">
        <f t="shared" si="73"/>
        <v>6</v>
      </c>
      <c r="P1677" s="153"/>
      <c r="Q1677" s="153"/>
      <c r="R1677" s="153"/>
      <c r="S1677" s="143"/>
      <c r="T1677" s="143"/>
      <c r="U1677" s="143"/>
    </row>
    <row r="1678" spans="1:21" ht="12.75" customHeight="1" x14ac:dyDescent="0.3">
      <c r="A1678" s="141">
        <v>10</v>
      </c>
      <c r="B1678" s="141">
        <v>2</v>
      </c>
      <c r="C1678" s="146">
        <v>1002</v>
      </c>
      <c r="D1678" s="141" t="s">
        <v>7</v>
      </c>
      <c r="E1678" s="141">
        <v>2020</v>
      </c>
      <c r="F1678" s="151"/>
      <c r="G1678" s="157">
        <f t="shared" si="72"/>
        <v>2</v>
      </c>
      <c r="H1678" s="143"/>
      <c r="I1678" s="216">
        <v>2</v>
      </c>
      <c r="J1678" s="200"/>
      <c r="K1678" s="200"/>
      <c r="L1678" s="218">
        <v>2</v>
      </c>
      <c r="M1678" s="149"/>
      <c r="N1678" s="149"/>
      <c r="O1678" s="152">
        <f t="shared" si="73"/>
        <v>2</v>
      </c>
      <c r="P1678" s="153"/>
      <c r="Q1678" s="153"/>
      <c r="R1678" s="153"/>
      <c r="S1678" s="143"/>
      <c r="T1678" s="143"/>
      <c r="U1678" s="143"/>
    </row>
    <row r="1679" spans="1:21" ht="12.75" customHeight="1" x14ac:dyDescent="0.3">
      <c r="A1679" s="141">
        <v>10</v>
      </c>
      <c r="B1679" s="141">
        <v>3</v>
      </c>
      <c r="C1679" s="146">
        <v>1003</v>
      </c>
      <c r="D1679" s="141" t="s">
        <v>7</v>
      </c>
      <c r="E1679" s="141">
        <v>2020</v>
      </c>
      <c r="F1679" s="151"/>
      <c r="G1679" s="157">
        <f t="shared" si="72"/>
        <v>2</v>
      </c>
      <c r="H1679" s="143"/>
      <c r="I1679" s="216">
        <v>2</v>
      </c>
      <c r="J1679" s="200"/>
      <c r="K1679" s="200"/>
      <c r="L1679" s="218">
        <v>2</v>
      </c>
      <c r="M1679" s="149"/>
      <c r="N1679" s="149"/>
      <c r="O1679" s="152">
        <f t="shared" si="73"/>
        <v>2</v>
      </c>
      <c r="P1679" s="153"/>
      <c r="Q1679" s="153"/>
      <c r="R1679" s="153"/>
      <c r="S1679" s="143"/>
      <c r="T1679" s="143"/>
      <c r="U1679" s="143"/>
    </row>
    <row r="1680" spans="1:21" ht="12.75" customHeight="1" x14ac:dyDescent="0.3">
      <c r="A1680" s="141">
        <v>10</v>
      </c>
      <c r="B1680" s="141">
        <v>4</v>
      </c>
      <c r="C1680" s="146">
        <v>1004</v>
      </c>
      <c r="D1680" s="141" t="s">
        <v>7</v>
      </c>
      <c r="E1680" s="141">
        <v>2020</v>
      </c>
      <c r="F1680" s="151"/>
      <c r="G1680" s="157">
        <f t="shared" si="72"/>
        <v>2</v>
      </c>
      <c r="H1680" s="143"/>
      <c r="I1680" s="216">
        <v>2</v>
      </c>
      <c r="J1680" s="200"/>
      <c r="K1680" s="200"/>
      <c r="L1680" s="218">
        <v>2</v>
      </c>
      <c r="M1680" s="149"/>
      <c r="N1680" s="149"/>
      <c r="O1680" s="152">
        <f t="shared" si="73"/>
        <v>2</v>
      </c>
      <c r="P1680" s="153"/>
      <c r="Q1680" s="153"/>
      <c r="R1680" s="153"/>
      <c r="S1680" s="143"/>
      <c r="T1680" s="143"/>
      <c r="U1680" s="143"/>
    </row>
    <row r="1681" spans="1:21" ht="12.75" customHeight="1" x14ac:dyDescent="0.3">
      <c r="A1681" s="141">
        <v>10</v>
      </c>
      <c r="B1681" s="141">
        <v>5</v>
      </c>
      <c r="C1681" s="146">
        <v>1005</v>
      </c>
      <c r="D1681" s="141" t="s">
        <v>7</v>
      </c>
      <c r="E1681" s="141">
        <v>2020</v>
      </c>
      <c r="F1681" s="151"/>
      <c r="G1681" s="157">
        <f t="shared" si="72"/>
        <v>1</v>
      </c>
      <c r="H1681" s="143"/>
      <c r="I1681" s="216">
        <v>1</v>
      </c>
      <c r="J1681" s="200"/>
      <c r="K1681" s="200"/>
      <c r="L1681" s="218">
        <v>1</v>
      </c>
      <c r="M1681" s="149"/>
      <c r="N1681" s="149"/>
      <c r="O1681" s="152">
        <f t="shared" si="73"/>
        <v>1</v>
      </c>
      <c r="P1681" s="153"/>
      <c r="Q1681" s="153"/>
      <c r="R1681" s="153"/>
      <c r="S1681" s="143"/>
      <c r="T1681" s="143"/>
      <c r="U1681" s="143"/>
    </row>
    <row r="1682" spans="1:21" ht="12.75" customHeight="1" x14ac:dyDescent="0.3">
      <c r="A1682" s="141">
        <v>10</v>
      </c>
      <c r="B1682" s="141">
        <v>6</v>
      </c>
      <c r="C1682" s="146">
        <v>1006</v>
      </c>
      <c r="D1682" s="141" t="s">
        <v>7</v>
      </c>
      <c r="E1682" s="141">
        <v>2020</v>
      </c>
      <c r="F1682" s="151"/>
      <c r="G1682" s="157">
        <f t="shared" si="72"/>
        <v>0</v>
      </c>
      <c r="H1682" s="143"/>
      <c r="I1682" s="216">
        <v>0</v>
      </c>
      <c r="J1682" s="200"/>
      <c r="K1682" s="200"/>
      <c r="L1682" s="218">
        <v>0</v>
      </c>
      <c r="M1682" s="149"/>
      <c r="N1682" s="149"/>
      <c r="O1682" s="152">
        <f t="shared" si="73"/>
        <v>0</v>
      </c>
      <c r="P1682" s="153"/>
      <c r="Q1682" s="153"/>
      <c r="R1682" s="153"/>
      <c r="S1682" s="143"/>
      <c r="T1682" s="143"/>
      <c r="U1682" s="143"/>
    </row>
    <row r="1683" spans="1:21" ht="12.75" customHeight="1" x14ac:dyDescent="0.3">
      <c r="A1683" s="141">
        <v>10</v>
      </c>
      <c r="B1683" s="141">
        <v>7</v>
      </c>
      <c r="C1683" s="146">
        <v>1007</v>
      </c>
      <c r="D1683" s="141" t="s">
        <v>7</v>
      </c>
      <c r="E1683" s="141">
        <v>2020</v>
      </c>
      <c r="F1683" s="151"/>
      <c r="G1683" s="157">
        <f t="shared" si="72"/>
        <v>2</v>
      </c>
      <c r="H1683" s="143"/>
      <c r="I1683" s="216">
        <v>2</v>
      </c>
      <c r="J1683" s="200"/>
      <c r="K1683" s="200"/>
      <c r="L1683" s="218">
        <v>2</v>
      </c>
      <c r="M1683" s="149"/>
      <c r="N1683" s="149"/>
      <c r="O1683" s="152">
        <f t="shared" si="73"/>
        <v>2</v>
      </c>
      <c r="P1683" s="153"/>
      <c r="Q1683" s="153"/>
      <c r="R1683" s="153"/>
      <c r="S1683" s="143"/>
      <c r="T1683" s="143"/>
      <c r="U1683" s="143"/>
    </row>
    <row r="1684" spans="1:21" ht="12.75" customHeight="1" x14ac:dyDescent="0.3">
      <c r="A1684" s="141">
        <v>10</v>
      </c>
      <c r="B1684" s="141">
        <v>8</v>
      </c>
      <c r="C1684" s="146">
        <v>1008</v>
      </c>
      <c r="D1684" s="141" t="s">
        <v>7</v>
      </c>
      <c r="E1684" s="141">
        <v>2020</v>
      </c>
      <c r="F1684" s="151"/>
      <c r="G1684" s="157">
        <f t="shared" si="72"/>
        <v>0</v>
      </c>
      <c r="H1684" s="143"/>
      <c r="I1684" s="216">
        <v>0</v>
      </c>
      <c r="J1684" s="200"/>
      <c r="K1684" s="200"/>
      <c r="L1684" s="218">
        <v>0</v>
      </c>
      <c r="M1684" s="149"/>
      <c r="N1684" s="149"/>
      <c r="O1684" s="152">
        <f t="shared" si="73"/>
        <v>0</v>
      </c>
      <c r="P1684" s="153"/>
      <c r="Q1684" s="153"/>
      <c r="R1684" s="153"/>
      <c r="S1684" s="143"/>
      <c r="T1684" s="143"/>
      <c r="U1684" s="143"/>
    </row>
    <row r="1685" spans="1:21" ht="12.75" customHeight="1" x14ac:dyDescent="0.3">
      <c r="A1685" s="141">
        <v>10</v>
      </c>
      <c r="B1685" s="141">
        <v>9</v>
      </c>
      <c r="C1685" s="146">
        <v>1009</v>
      </c>
      <c r="D1685" s="141" t="s">
        <v>7</v>
      </c>
      <c r="E1685" s="141">
        <v>2020</v>
      </c>
      <c r="F1685" s="151"/>
      <c r="G1685" s="157">
        <f t="shared" si="72"/>
        <v>1</v>
      </c>
      <c r="H1685" s="143"/>
      <c r="I1685" s="216">
        <v>1</v>
      </c>
      <c r="J1685" s="200"/>
      <c r="K1685" s="200"/>
      <c r="L1685" s="218">
        <v>1</v>
      </c>
      <c r="M1685" s="149"/>
      <c r="N1685" s="149"/>
      <c r="O1685" s="152">
        <f t="shared" si="73"/>
        <v>1</v>
      </c>
      <c r="P1685" s="153"/>
      <c r="Q1685" s="153"/>
      <c r="R1685" s="153"/>
      <c r="S1685" s="143"/>
      <c r="T1685" s="143"/>
      <c r="U1685" s="143"/>
    </row>
    <row r="1686" spans="1:21" ht="12.75" customHeight="1" x14ac:dyDescent="0.3">
      <c r="A1686" s="141">
        <v>10</v>
      </c>
      <c r="B1686" s="141">
        <v>10</v>
      </c>
      <c r="C1686" s="146">
        <v>1010</v>
      </c>
      <c r="D1686" s="141" t="s">
        <v>7</v>
      </c>
      <c r="E1686" s="141">
        <v>2020</v>
      </c>
      <c r="F1686" s="151"/>
      <c r="G1686" s="157">
        <f t="shared" si="72"/>
        <v>1</v>
      </c>
      <c r="H1686" s="143"/>
      <c r="I1686" s="216">
        <v>1</v>
      </c>
      <c r="J1686" s="200"/>
      <c r="K1686" s="200"/>
      <c r="L1686" s="218">
        <v>1</v>
      </c>
      <c r="M1686" s="149"/>
      <c r="N1686" s="149"/>
      <c r="O1686" s="152">
        <f t="shared" si="73"/>
        <v>1</v>
      </c>
      <c r="P1686" s="153"/>
      <c r="Q1686" s="153"/>
      <c r="R1686" s="153"/>
      <c r="S1686" s="143"/>
      <c r="T1686" s="143"/>
      <c r="U1686" s="143"/>
    </row>
    <row r="1687" spans="1:21" ht="12.75" customHeight="1" x14ac:dyDescent="0.3">
      <c r="A1687" s="141">
        <v>10</v>
      </c>
      <c r="B1687" s="141">
        <v>11</v>
      </c>
      <c r="C1687" s="146">
        <v>1011</v>
      </c>
      <c r="D1687" s="141" t="s">
        <v>7</v>
      </c>
      <c r="E1687" s="141">
        <v>2020</v>
      </c>
      <c r="F1687" s="151"/>
      <c r="G1687" s="157">
        <f t="shared" si="72"/>
        <v>4</v>
      </c>
      <c r="H1687" s="143"/>
      <c r="I1687" s="216">
        <v>4</v>
      </c>
      <c r="J1687" s="200"/>
      <c r="K1687" s="200"/>
      <c r="L1687" s="218">
        <v>4</v>
      </c>
      <c r="M1687" s="149"/>
      <c r="N1687" s="149"/>
      <c r="O1687" s="152">
        <f t="shared" si="73"/>
        <v>4</v>
      </c>
      <c r="P1687" s="153"/>
      <c r="Q1687" s="153"/>
      <c r="R1687" s="153"/>
      <c r="S1687" s="143"/>
      <c r="T1687" s="143"/>
      <c r="U1687" s="143"/>
    </row>
    <row r="1688" spans="1:21" ht="12.75" customHeight="1" x14ac:dyDescent="0.3">
      <c r="A1688" s="141">
        <v>10</v>
      </c>
      <c r="B1688" s="141">
        <v>12</v>
      </c>
      <c r="C1688" s="146">
        <v>1012</v>
      </c>
      <c r="D1688" s="141" t="s">
        <v>7</v>
      </c>
      <c r="E1688" s="141">
        <v>2020</v>
      </c>
      <c r="F1688" s="151"/>
      <c r="G1688" s="157">
        <f t="shared" si="72"/>
        <v>4</v>
      </c>
      <c r="H1688" s="143"/>
      <c r="I1688" s="216">
        <v>4</v>
      </c>
      <c r="J1688" s="200"/>
      <c r="K1688" s="200"/>
      <c r="L1688" s="218">
        <v>4</v>
      </c>
      <c r="M1688" s="149"/>
      <c r="N1688" s="149"/>
      <c r="O1688" s="152">
        <f t="shared" si="73"/>
        <v>4</v>
      </c>
      <c r="P1688" s="153"/>
      <c r="Q1688" s="153"/>
      <c r="R1688" s="153"/>
      <c r="S1688" s="143"/>
      <c r="T1688" s="143"/>
      <c r="U1688" s="143"/>
    </row>
    <row r="1689" spans="1:21" ht="12.75" customHeight="1" x14ac:dyDescent="0.3">
      <c r="A1689" s="141">
        <v>10</v>
      </c>
      <c r="B1689" s="141">
        <v>13</v>
      </c>
      <c r="C1689" s="146">
        <v>1013</v>
      </c>
      <c r="D1689" s="141" t="s">
        <v>7</v>
      </c>
      <c r="E1689" s="141">
        <v>2020</v>
      </c>
      <c r="F1689" s="151"/>
      <c r="G1689" s="157">
        <f t="shared" si="72"/>
        <v>4</v>
      </c>
      <c r="H1689" s="143"/>
      <c r="I1689" s="216">
        <v>4</v>
      </c>
      <c r="J1689" s="200"/>
      <c r="K1689" s="200"/>
      <c r="L1689" s="218">
        <v>4</v>
      </c>
      <c r="M1689" s="149"/>
      <c r="N1689" s="149"/>
      <c r="O1689" s="152">
        <f t="shared" si="73"/>
        <v>4</v>
      </c>
      <c r="P1689" s="153"/>
      <c r="Q1689" s="153"/>
      <c r="R1689" s="153"/>
      <c r="S1689" s="143"/>
      <c r="T1689" s="143"/>
      <c r="U1689" s="143"/>
    </row>
    <row r="1690" spans="1:21" ht="12.75" customHeight="1" x14ac:dyDescent="0.3">
      <c r="A1690" s="141">
        <v>10</v>
      </c>
      <c r="B1690" s="141">
        <v>14</v>
      </c>
      <c r="C1690" s="146">
        <v>1014</v>
      </c>
      <c r="D1690" s="141" t="s">
        <v>7</v>
      </c>
      <c r="E1690" s="141">
        <v>2020</v>
      </c>
      <c r="F1690" s="151"/>
      <c r="G1690" s="157">
        <f t="shared" si="72"/>
        <v>3</v>
      </c>
      <c r="H1690" s="143"/>
      <c r="I1690" s="216">
        <v>3</v>
      </c>
      <c r="J1690" s="200"/>
      <c r="K1690" s="200"/>
      <c r="L1690" s="218">
        <v>3</v>
      </c>
      <c r="M1690" s="149"/>
      <c r="N1690" s="149"/>
      <c r="O1690" s="152">
        <f t="shared" si="73"/>
        <v>3</v>
      </c>
      <c r="P1690" s="153"/>
      <c r="Q1690" s="153"/>
      <c r="R1690" s="153"/>
      <c r="S1690" s="143"/>
      <c r="T1690" s="143"/>
      <c r="U1690" s="143"/>
    </row>
    <row r="1691" spans="1:21" ht="12.75" customHeight="1" x14ac:dyDescent="0.3">
      <c r="A1691" s="141">
        <v>10</v>
      </c>
      <c r="B1691" s="141">
        <v>15</v>
      </c>
      <c r="C1691" s="146">
        <v>1015</v>
      </c>
      <c r="D1691" s="141" t="s">
        <v>7</v>
      </c>
      <c r="E1691" s="141">
        <v>2020</v>
      </c>
      <c r="F1691" s="151"/>
      <c r="G1691" s="157">
        <f t="shared" si="72"/>
        <v>6</v>
      </c>
      <c r="H1691" s="143"/>
      <c r="I1691" s="216">
        <v>6</v>
      </c>
      <c r="J1691" s="200"/>
      <c r="K1691" s="200"/>
      <c r="L1691" s="218">
        <v>6</v>
      </c>
      <c r="M1691" s="149"/>
      <c r="N1691" s="149"/>
      <c r="O1691" s="152">
        <f t="shared" si="73"/>
        <v>6</v>
      </c>
      <c r="P1691" s="153"/>
      <c r="Q1691" s="153"/>
      <c r="R1691" s="153"/>
      <c r="S1691" s="143"/>
      <c r="T1691" s="143"/>
      <c r="U1691" s="143"/>
    </row>
    <row r="1692" spans="1:21" ht="12.75" customHeight="1" x14ac:dyDescent="0.3">
      <c r="A1692" s="141">
        <v>10</v>
      </c>
      <c r="B1692" s="141">
        <v>16</v>
      </c>
      <c r="C1692" s="146">
        <v>1016</v>
      </c>
      <c r="D1692" s="141" t="s">
        <v>7</v>
      </c>
      <c r="E1692" s="141">
        <v>2020</v>
      </c>
      <c r="F1692" s="151"/>
      <c r="G1692" s="157">
        <f t="shared" si="72"/>
        <v>3</v>
      </c>
      <c r="H1692" s="143"/>
      <c r="I1692" s="216">
        <v>3</v>
      </c>
      <c r="J1692" s="200"/>
      <c r="K1692" s="200"/>
      <c r="L1692" s="218">
        <v>3</v>
      </c>
      <c r="M1692" s="149"/>
      <c r="N1692" s="149"/>
      <c r="O1692" s="152">
        <f t="shared" si="73"/>
        <v>3</v>
      </c>
      <c r="P1692" s="153"/>
      <c r="Q1692" s="153"/>
      <c r="R1692" s="153"/>
      <c r="S1692" s="143"/>
      <c r="T1692" s="143"/>
      <c r="U1692" s="143"/>
    </row>
    <row r="1693" spans="1:21" ht="12.75" customHeight="1" x14ac:dyDescent="0.3">
      <c r="A1693" s="141">
        <v>10</v>
      </c>
      <c r="B1693" s="141">
        <v>17</v>
      </c>
      <c r="C1693" s="146">
        <v>1017</v>
      </c>
      <c r="D1693" s="141" t="s">
        <v>7</v>
      </c>
      <c r="E1693" s="141">
        <v>2020</v>
      </c>
      <c r="F1693" s="151"/>
      <c r="G1693" s="157">
        <f t="shared" si="72"/>
        <v>3</v>
      </c>
      <c r="H1693" s="143"/>
      <c r="I1693" s="216">
        <v>3</v>
      </c>
      <c r="J1693" s="200"/>
      <c r="K1693" s="200"/>
      <c r="L1693" s="218">
        <v>3</v>
      </c>
      <c r="M1693" s="149"/>
      <c r="N1693" s="149"/>
      <c r="O1693" s="152">
        <f t="shared" si="73"/>
        <v>3</v>
      </c>
      <c r="P1693" s="153"/>
      <c r="Q1693" s="153"/>
      <c r="R1693" s="153"/>
      <c r="S1693" s="143"/>
      <c r="T1693" s="143"/>
      <c r="U1693" s="143"/>
    </row>
    <row r="1694" spans="1:21" ht="12.75" customHeight="1" x14ac:dyDescent="0.3">
      <c r="A1694" s="141">
        <v>10</v>
      </c>
      <c r="B1694" s="141">
        <v>18</v>
      </c>
      <c r="C1694" s="146">
        <v>1018</v>
      </c>
      <c r="D1694" s="141" t="s">
        <v>7</v>
      </c>
      <c r="E1694" s="141">
        <v>2020</v>
      </c>
      <c r="F1694" s="151"/>
      <c r="G1694" s="157">
        <f t="shared" si="72"/>
        <v>2</v>
      </c>
      <c r="H1694" s="143"/>
      <c r="I1694" s="216">
        <v>2</v>
      </c>
      <c r="J1694" s="200"/>
      <c r="K1694" s="200"/>
      <c r="L1694" s="218">
        <v>2</v>
      </c>
      <c r="M1694" s="149"/>
      <c r="N1694" s="149"/>
      <c r="O1694" s="152">
        <f t="shared" si="73"/>
        <v>2</v>
      </c>
      <c r="P1694" s="153"/>
      <c r="Q1694" s="153"/>
      <c r="R1694" s="153"/>
      <c r="S1694" s="143"/>
      <c r="T1694" s="143"/>
      <c r="U1694" s="143"/>
    </row>
    <row r="1695" spans="1:21" ht="12.75" customHeight="1" x14ac:dyDescent="0.3">
      <c r="A1695" s="141">
        <v>10</v>
      </c>
      <c r="B1695" s="141">
        <v>19</v>
      </c>
      <c r="C1695" s="146">
        <v>1019</v>
      </c>
      <c r="D1695" s="141" t="s">
        <v>7</v>
      </c>
      <c r="E1695" s="141">
        <v>2020</v>
      </c>
      <c r="F1695" s="151"/>
      <c r="G1695" s="157">
        <f t="shared" si="72"/>
        <v>3</v>
      </c>
      <c r="H1695" s="143"/>
      <c r="I1695" s="216">
        <v>3</v>
      </c>
      <c r="J1695" s="200"/>
      <c r="K1695" s="200"/>
      <c r="L1695" s="218">
        <v>3</v>
      </c>
      <c r="M1695" s="149"/>
      <c r="N1695" s="149"/>
      <c r="O1695" s="152">
        <f t="shared" si="73"/>
        <v>3</v>
      </c>
      <c r="P1695" s="153"/>
      <c r="Q1695" s="153"/>
      <c r="R1695" s="153"/>
      <c r="S1695" s="143"/>
      <c r="T1695" s="143"/>
      <c r="U1695" s="143"/>
    </row>
    <row r="1696" spans="1:21" ht="12.75" customHeight="1" x14ac:dyDescent="0.3">
      <c r="A1696" s="141">
        <v>10</v>
      </c>
      <c r="B1696" s="141">
        <v>20</v>
      </c>
      <c r="C1696" s="146">
        <v>1020</v>
      </c>
      <c r="D1696" s="141" t="s">
        <v>7</v>
      </c>
      <c r="E1696" s="141">
        <v>2020</v>
      </c>
      <c r="F1696" s="151"/>
      <c r="G1696" s="157">
        <f t="shared" si="72"/>
        <v>4</v>
      </c>
      <c r="H1696" s="143"/>
      <c r="I1696" s="216">
        <v>4</v>
      </c>
      <c r="J1696" s="200"/>
      <c r="K1696" s="200"/>
      <c r="L1696" s="218">
        <v>4</v>
      </c>
      <c r="M1696" s="149"/>
      <c r="N1696" s="149"/>
      <c r="O1696" s="152">
        <f t="shared" si="73"/>
        <v>4</v>
      </c>
      <c r="P1696" s="153"/>
      <c r="Q1696" s="153"/>
      <c r="R1696" s="153"/>
      <c r="S1696" s="143"/>
      <c r="T1696" s="143"/>
      <c r="U1696" s="143"/>
    </row>
    <row r="1697" spans="1:21" ht="12.75" customHeight="1" x14ac:dyDescent="0.3">
      <c r="A1697" s="141">
        <v>10</v>
      </c>
      <c r="B1697" s="141">
        <v>21</v>
      </c>
      <c r="C1697" s="146">
        <v>1021</v>
      </c>
      <c r="D1697" s="141" t="s">
        <v>7</v>
      </c>
      <c r="E1697" s="141">
        <v>2020</v>
      </c>
      <c r="F1697" s="151"/>
      <c r="G1697" s="157">
        <f t="shared" si="72"/>
        <v>4</v>
      </c>
      <c r="H1697" s="143"/>
      <c r="I1697" s="216">
        <v>4</v>
      </c>
      <c r="J1697" s="200"/>
      <c r="K1697" s="200"/>
      <c r="L1697" s="218">
        <v>4</v>
      </c>
      <c r="M1697" s="149"/>
      <c r="N1697" s="149"/>
      <c r="O1697" s="152">
        <f t="shared" si="73"/>
        <v>4</v>
      </c>
      <c r="P1697" s="153"/>
      <c r="Q1697" s="153"/>
      <c r="R1697" s="153"/>
      <c r="S1697" s="143"/>
      <c r="T1697" s="143"/>
      <c r="U1697" s="143"/>
    </row>
    <row r="1698" spans="1:21" ht="12.75" customHeight="1" x14ac:dyDescent="0.3">
      <c r="A1698" s="141">
        <v>10</v>
      </c>
      <c r="B1698" s="141">
        <v>22</v>
      </c>
      <c r="C1698" s="146">
        <v>1022</v>
      </c>
      <c r="D1698" s="141" t="s">
        <v>7</v>
      </c>
      <c r="E1698" s="141">
        <v>2020</v>
      </c>
      <c r="F1698" s="151"/>
      <c r="G1698" s="157">
        <f t="shared" si="72"/>
        <v>0</v>
      </c>
      <c r="H1698" s="143"/>
      <c r="I1698" s="200"/>
      <c r="J1698" s="200"/>
      <c r="K1698" s="200"/>
      <c r="L1698" s="200"/>
      <c r="M1698" s="149"/>
      <c r="N1698" s="149"/>
      <c r="O1698" s="152">
        <f t="shared" si="73"/>
        <v>0</v>
      </c>
      <c r="P1698" s="153"/>
      <c r="Q1698" s="153"/>
      <c r="R1698" s="153"/>
      <c r="S1698" s="143"/>
      <c r="T1698" s="143"/>
      <c r="U1698" s="143"/>
    </row>
    <row r="1699" spans="1:21" ht="12.75" customHeight="1" x14ac:dyDescent="0.3">
      <c r="A1699" s="141">
        <v>10</v>
      </c>
      <c r="B1699" s="141">
        <v>23</v>
      </c>
      <c r="C1699" s="146">
        <v>1023</v>
      </c>
      <c r="D1699" s="141" t="s">
        <v>7</v>
      </c>
      <c r="E1699" s="141">
        <v>2020</v>
      </c>
      <c r="F1699" s="151"/>
      <c r="G1699" s="157">
        <f t="shared" si="72"/>
        <v>0</v>
      </c>
      <c r="H1699" s="143"/>
      <c r="I1699" s="200"/>
      <c r="J1699" s="200"/>
      <c r="K1699" s="200"/>
      <c r="L1699" s="200"/>
      <c r="M1699" s="149"/>
      <c r="N1699" s="149"/>
      <c r="O1699" s="152">
        <f t="shared" si="73"/>
        <v>0</v>
      </c>
      <c r="P1699" s="153"/>
      <c r="Q1699" s="153"/>
      <c r="R1699" s="153"/>
      <c r="S1699" s="143"/>
      <c r="T1699" s="143"/>
      <c r="U1699" s="143"/>
    </row>
    <row r="1700" spans="1:21" ht="12.75" customHeight="1" x14ac:dyDescent="0.3">
      <c r="A1700" s="141">
        <v>10</v>
      </c>
      <c r="B1700" s="141">
        <v>24</v>
      </c>
      <c r="C1700" s="146">
        <v>1024</v>
      </c>
      <c r="D1700" s="141" t="s">
        <v>7</v>
      </c>
      <c r="E1700" s="141">
        <v>2020</v>
      </c>
      <c r="F1700" s="151"/>
      <c r="G1700" s="157">
        <f t="shared" si="72"/>
        <v>0</v>
      </c>
      <c r="H1700" s="143"/>
      <c r="I1700" s="200"/>
      <c r="J1700" s="200"/>
      <c r="K1700" s="200"/>
      <c r="L1700" s="200"/>
      <c r="M1700" s="149"/>
      <c r="N1700" s="149"/>
      <c r="O1700" s="152">
        <f t="shared" si="73"/>
        <v>0</v>
      </c>
      <c r="P1700" s="153"/>
      <c r="Q1700" s="153"/>
      <c r="R1700" s="153"/>
      <c r="S1700" s="143"/>
      <c r="T1700" s="143"/>
      <c r="U1700" s="143"/>
    </row>
    <row r="1701" spans="1:21" ht="12.75" customHeight="1" x14ac:dyDescent="0.3">
      <c r="A1701" s="141">
        <v>10</v>
      </c>
      <c r="B1701" s="141">
        <v>25</v>
      </c>
      <c r="C1701" s="146">
        <v>1025</v>
      </c>
      <c r="D1701" s="141" t="s">
        <v>7</v>
      </c>
      <c r="E1701" s="141">
        <v>2020</v>
      </c>
      <c r="F1701" s="151"/>
      <c r="G1701" s="157">
        <f t="shared" si="72"/>
        <v>0</v>
      </c>
      <c r="H1701" s="143"/>
      <c r="I1701" s="200"/>
      <c r="J1701" s="200"/>
      <c r="K1701" s="200"/>
      <c r="L1701" s="200"/>
      <c r="M1701" s="149"/>
      <c r="N1701" s="149"/>
      <c r="O1701" s="152">
        <f t="shared" si="73"/>
        <v>0</v>
      </c>
      <c r="P1701" s="153"/>
      <c r="Q1701" s="153"/>
      <c r="R1701" s="153"/>
      <c r="S1701" s="143"/>
      <c r="T1701" s="143"/>
      <c r="U1701" s="143"/>
    </row>
    <row r="1702" spans="1:21" ht="12.75" customHeight="1" x14ac:dyDescent="0.3">
      <c r="A1702" s="141">
        <v>10</v>
      </c>
      <c r="B1702" s="141">
        <v>26</v>
      </c>
      <c r="C1702" s="146">
        <v>1026</v>
      </c>
      <c r="D1702" s="141" t="s">
        <v>7</v>
      </c>
      <c r="E1702" s="141">
        <v>2020</v>
      </c>
      <c r="F1702" s="151"/>
      <c r="G1702" s="157">
        <f t="shared" si="72"/>
        <v>0</v>
      </c>
      <c r="H1702" s="143"/>
      <c r="I1702" s="200"/>
      <c r="J1702" s="200"/>
      <c r="K1702" s="200"/>
      <c r="L1702" s="200"/>
      <c r="M1702" s="149"/>
      <c r="N1702" s="149"/>
      <c r="O1702" s="152">
        <f t="shared" si="73"/>
        <v>0</v>
      </c>
      <c r="P1702" s="153"/>
      <c r="Q1702" s="153"/>
      <c r="R1702" s="153"/>
      <c r="S1702" s="143"/>
      <c r="T1702" s="143"/>
      <c r="U1702" s="143"/>
    </row>
    <row r="1703" spans="1:21" ht="12.75" customHeight="1" x14ac:dyDescent="0.3">
      <c r="A1703" s="141">
        <v>10</v>
      </c>
      <c r="B1703" s="141">
        <v>27</v>
      </c>
      <c r="C1703" s="146">
        <v>1027</v>
      </c>
      <c r="D1703" s="141" t="s">
        <v>7</v>
      </c>
      <c r="E1703" s="141">
        <v>2020</v>
      </c>
      <c r="F1703" s="151"/>
      <c r="G1703" s="157">
        <f t="shared" si="72"/>
        <v>0</v>
      </c>
      <c r="H1703" s="143"/>
      <c r="I1703" s="200"/>
      <c r="J1703" s="200"/>
      <c r="K1703" s="200"/>
      <c r="L1703" s="200"/>
      <c r="M1703" s="149"/>
      <c r="N1703" s="149"/>
      <c r="O1703" s="152">
        <f t="shared" si="73"/>
        <v>0</v>
      </c>
      <c r="P1703" s="153"/>
      <c r="Q1703" s="153"/>
      <c r="R1703" s="153"/>
      <c r="S1703" s="143"/>
      <c r="T1703" s="143"/>
      <c r="U1703" s="143"/>
    </row>
    <row r="1704" spans="1:21" ht="12.75" customHeight="1" x14ac:dyDescent="0.3">
      <c r="A1704" s="141">
        <v>10</v>
      </c>
      <c r="B1704" s="141">
        <v>28</v>
      </c>
      <c r="C1704" s="146">
        <v>1028</v>
      </c>
      <c r="D1704" s="141" t="s">
        <v>7</v>
      </c>
      <c r="E1704" s="141">
        <v>2020</v>
      </c>
      <c r="F1704" s="151"/>
      <c r="G1704" s="157">
        <f t="shared" si="72"/>
        <v>0</v>
      </c>
      <c r="H1704" s="143"/>
      <c r="I1704" s="200"/>
      <c r="J1704" s="200"/>
      <c r="K1704" s="200"/>
      <c r="L1704" s="200"/>
      <c r="M1704" s="149"/>
      <c r="N1704" s="149"/>
      <c r="O1704" s="152">
        <f t="shared" si="73"/>
        <v>0</v>
      </c>
      <c r="P1704" s="153"/>
      <c r="Q1704" s="153"/>
      <c r="R1704" s="153"/>
      <c r="S1704" s="143"/>
      <c r="T1704" s="143"/>
      <c r="U1704" s="143"/>
    </row>
    <row r="1705" spans="1:21" ht="12.75" customHeight="1" x14ac:dyDescent="0.3">
      <c r="A1705" s="141">
        <v>10</v>
      </c>
      <c r="B1705" s="141">
        <v>29</v>
      </c>
      <c r="C1705" s="146">
        <v>1029</v>
      </c>
      <c r="D1705" s="141" t="s">
        <v>7</v>
      </c>
      <c r="E1705" s="141">
        <v>2020</v>
      </c>
      <c r="F1705" s="151"/>
      <c r="G1705" s="157">
        <f t="shared" si="72"/>
        <v>0</v>
      </c>
      <c r="H1705" s="143"/>
      <c r="I1705" s="200"/>
      <c r="J1705" s="200"/>
      <c r="K1705" s="200"/>
      <c r="L1705" s="200"/>
      <c r="M1705" s="149"/>
      <c r="N1705" s="149"/>
      <c r="O1705" s="152">
        <f t="shared" si="73"/>
        <v>0</v>
      </c>
      <c r="P1705" s="153"/>
      <c r="Q1705" s="153"/>
      <c r="R1705" s="153"/>
      <c r="S1705" s="143"/>
      <c r="T1705" s="143"/>
      <c r="U1705" s="143"/>
    </row>
    <row r="1706" spans="1:21" ht="12.75" customHeight="1" x14ac:dyDescent="0.3">
      <c r="A1706" s="141">
        <v>10</v>
      </c>
      <c r="B1706" s="141">
        <v>30</v>
      </c>
      <c r="C1706" s="146">
        <v>1030</v>
      </c>
      <c r="D1706" s="141" t="s">
        <v>7</v>
      </c>
      <c r="E1706" s="141">
        <v>2020</v>
      </c>
      <c r="F1706" s="151"/>
      <c r="G1706" s="157">
        <f t="shared" si="72"/>
        <v>0</v>
      </c>
      <c r="H1706" s="143"/>
      <c r="I1706" s="200"/>
      <c r="J1706" s="200"/>
      <c r="K1706" s="200"/>
      <c r="L1706" s="200"/>
      <c r="M1706" s="149"/>
      <c r="N1706" s="149"/>
      <c r="O1706" s="152">
        <f t="shared" si="73"/>
        <v>0</v>
      </c>
      <c r="P1706" s="153"/>
      <c r="Q1706" s="153"/>
      <c r="R1706" s="153"/>
      <c r="S1706" s="143"/>
      <c r="T1706" s="143"/>
      <c r="U1706" s="143"/>
    </row>
    <row r="1707" spans="1:21" ht="12.75" customHeight="1" x14ac:dyDescent="0.3">
      <c r="A1707" s="141">
        <v>10</v>
      </c>
      <c r="B1707" s="141">
        <v>31</v>
      </c>
      <c r="C1707" s="146">
        <v>1031</v>
      </c>
      <c r="D1707" s="141" t="s">
        <v>7</v>
      </c>
      <c r="E1707" s="141">
        <v>2020</v>
      </c>
      <c r="F1707" s="151"/>
      <c r="G1707" s="157">
        <f t="shared" si="72"/>
        <v>0</v>
      </c>
      <c r="H1707" s="143"/>
      <c r="I1707" s="200"/>
      <c r="J1707" s="200"/>
      <c r="K1707" s="200"/>
      <c r="L1707" s="200"/>
      <c r="M1707" s="149"/>
      <c r="N1707" s="149"/>
      <c r="O1707" s="152">
        <f t="shared" si="73"/>
        <v>0</v>
      </c>
      <c r="P1707" s="153"/>
      <c r="Q1707" s="153"/>
      <c r="R1707" s="153"/>
      <c r="S1707" s="143"/>
      <c r="T1707" s="143"/>
      <c r="U1707" s="143"/>
    </row>
    <row r="1708" spans="1:21" ht="12.75" customHeight="1" x14ac:dyDescent="0.3">
      <c r="A1708" s="141">
        <v>11</v>
      </c>
      <c r="B1708" s="141">
        <v>1</v>
      </c>
      <c r="C1708" s="146">
        <v>1101</v>
      </c>
      <c r="D1708" s="141" t="s">
        <v>7</v>
      </c>
      <c r="E1708" s="141">
        <v>2020</v>
      </c>
      <c r="F1708" s="151"/>
      <c r="G1708" s="157">
        <f t="shared" si="72"/>
        <v>0</v>
      </c>
      <c r="H1708" s="143"/>
      <c r="I1708" s="200"/>
      <c r="J1708" s="200"/>
      <c r="K1708" s="200"/>
      <c r="L1708" s="200"/>
      <c r="M1708" s="149"/>
      <c r="N1708" s="149"/>
      <c r="O1708" s="152">
        <f t="shared" si="73"/>
        <v>0</v>
      </c>
      <c r="P1708" s="153"/>
      <c r="Q1708" s="153"/>
      <c r="R1708" s="153"/>
      <c r="S1708" s="143"/>
      <c r="T1708" s="143"/>
      <c r="U1708" s="143"/>
    </row>
    <row r="1709" spans="1:21" ht="12.75" customHeight="1" x14ac:dyDescent="0.3">
      <c r="A1709" s="141">
        <v>11</v>
      </c>
      <c r="B1709" s="141">
        <v>2</v>
      </c>
      <c r="C1709" s="146">
        <v>1102</v>
      </c>
      <c r="D1709" s="141" t="s">
        <v>7</v>
      </c>
      <c r="E1709" s="141">
        <v>2020</v>
      </c>
      <c r="F1709" s="151"/>
      <c r="G1709" s="157">
        <f t="shared" si="72"/>
        <v>0</v>
      </c>
      <c r="H1709" s="143"/>
      <c r="I1709" s="200"/>
      <c r="J1709" s="200"/>
      <c r="K1709" s="200"/>
      <c r="L1709" s="200"/>
      <c r="M1709" s="149"/>
      <c r="N1709" s="149"/>
      <c r="O1709" s="152">
        <f t="shared" si="73"/>
        <v>0</v>
      </c>
      <c r="P1709" s="153"/>
      <c r="Q1709" s="153"/>
      <c r="R1709" s="153"/>
      <c r="S1709" s="143"/>
      <c r="T1709" s="143"/>
      <c r="U1709" s="143"/>
    </row>
    <row r="1710" spans="1:21" ht="12.75" customHeight="1" x14ac:dyDescent="0.3">
      <c r="A1710" s="141">
        <v>11</v>
      </c>
      <c r="B1710" s="141">
        <v>3</v>
      </c>
      <c r="C1710" s="146">
        <v>1103</v>
      </c>
      <c r="D1710" s="141" t="s">
        <v>7</v>
      </c>
      <c r="E1710" s="141">
        <v>2020</v>
      </c>
      <c r="F1710" s="151"/>
      <c r="G1710" s="157">
        <f t="shared" si="72"/>
        <v>0</v>
      </c>
      <c r="H1710" s="143"/>
      <c r="I1710" s="200"/>
      <c r="J1710" s="200"/>
      <c r="K1710" s="200"/>
      <c r="L1710" s="200"/>
      <c r="M1710" s="149"/>
      <c r="N1710" s="149"/>
      <c r="O1710" s="152">
        <f t="shared" si="73"/>
        <v>0</v>
      </c>
      <c r="P1710" s="153"/>
      <c r="Q1710" s="153"/>
      <c r="R1710" s="153"/>
      <c r="S1710" s="143"/>
      <c r="T1710" s="143"/>
      <c r="U1710" s="143"/>
    </row>
    <row r="1711" spans="1:21" ht="12.75" customHeight="1" x14ac:dyDescent="0.3">
      <c r="A1711" s="141">
        <v>11</v>
      </c>
      <c r="B1711" s="141">
        <v>4</v>
      </c>
      <c r="C1711" s="146">
        <v>1104</v>
      </c>
      <c r="D1711" s="141" t="s">
        <v>7</v>
      </c>
      <c r="E1711" s="141">
        <v>2020</v>
      </c>
      <c r="F1711" s="151"/>
      <c r="G1711" s="157">
        <f t="shared" si="72"/>
        <v>0</v>
      </c>
      <c r="H1711" s="143"/>
      <c r="I1711" s="200"/>
      <c r="J1711" s="200"/>
      <c r="K1711" s="200"/>
      <c r="L1711" s="200"/>
      <c r="M1711" s="149"/>
      <c r="N1711" s="149"/>
      <c r="O1711" s="152">
        <f t="shared" si="73"/>
        <v>0</v>
      </c>
      <c r="P1711" s="153"/>
      <c r="Q1711" s="153"/>
      <c r="R1711" s="153"/>
      <c r="S1711" s="143"/>
      <c r="T1711" s="143"/>
      <c r="U1711" s="143"/>
    </row>
    <row r="1712" spans="1:21" ht="12.75" customHeight="1" x14ac:dyDescent="0.3">
      <c r="A1712" s="141">
        <v>11</v>
      </c>
      <c r="B1712" s="141">
        <v>5</v>
      </c>
      <c r="C1712" s="146">
        <v>1105</v>
      </c>
      <c r="D1712" s="141" t="s">
        <v>7</v>
      </c>
      <c r="E1712" s="141">
        <v>2020</v>
      </c>
      <c r="F1712" s="151"/>
      <c r="G1712" s="157">
        <f t="shared" si="72"/>
        <v>0</v>
      </c>
      <c r="H1712" s="143"/>
      <c r="I1712" s="200"/>
      <c r="J1712" s="200"/>
      <c r="K1712" s="200"/>
      <c r="L1712" s="200"/>
      <c r="M1712" s="149"/>
      <c r="N1712" s="149"/>
      <c r="O1712" s="152">
        <f t="shared" si="73"/>
        <v>0</v>
      </c>
      <c r="P1712" s="153"/>
      <c r="Q1712" s="153"/>
      <c r="R1712" s="153"/>
      <c r="S1712" s="143"/>
      <c r="T1712" s="143"/>
      <c r="U1712" s="143"/>
    </row>
    <row r="1713" spans="1:21" ht="12.75" customHeight="1" x14ac:dyDescent="0.3">
      <c r="A1713" s="141">
        <v>11</v>
      </c>
      <c r="B1713" s="141">
        <v>6</v>
      </c>
      <c r="C1713" s="146">
        <v>1106</v>
      </c>
      <c r="D1713" s="141" t="s">
        <v>7</v>
      </c>
      <c r="E1713" s="141">
        <v>2020</v>
      </c>
      <c r="F1713" s="151"/>
      <c r="G1713" s="157">
        <f t="shared" si="72"/>
        <v>0</v>
      </c>
      <c r="H1713" s="143"/>
      <c r="I1713" s="200"/>
      <c r="J1713" s="200"/>
      <c r="K1713" s="200"/>
      <c r="L1713" s="200"/>
      <c r="M1713" s="149"/>
      <c r="N1713" s="149"/>
      <c r="O1713" s="152">
        <f t="shared" si="73"/>
        <v>0</v>
      </c>
      <c r="P1713" s="153"/>
      <c r="Q1713" s="153"/>
      <c r="R1713" s="153"/>
      <c r="S1713" s="143"/>
      <c r="T1713" s="143"/>
      <c r="U1713" s="143"/>
    </row>
    <row r="1714" spans="1:21" ht="12.75" customHeight="1" x14ac:dyDescent="0.3">
      <c r="A1714" s="141">
        <v>11</v>
      </c>
      <c r="B1714" s="141">
        <v>7</v>
      </c>
      <c r="C1714" s="146">
        <v>1107</v>
      </c>
      <c r="D1714" s="141" t="s">
        <v>7</v>
      </c>
      <c r="E1714" s="141">
        <v>2020</v>
      </c>
      <c r="F1714" s="151"/>
      <c r="G1714" s="157">
        <f t="shared" si="72"/>
        <v>0</v>
      </c>
      <c r="H1714" s="143"/>
      <c r="I1714" s="200"/>
      <c r="J1714" s="200"/>
      <c r="K1714" s="200"/>
      <c r="L1714" s="200"/>
      <c r="M1714" s="149"/>
      <c r="N1714" s="149"/>
      <c r="O1714" s="152">
        <f t="shared" si="73"/>
        <v>0</v>
      </c>
      <c r="P1714" s="153"/>
      <c r="Q1714" s="153"/>
      <c r="R1714" s="153"/>
      <c r="S1714" s="143"/>
      <c r="T1714" s="143"/>
      <c r="U1714" s="143"/>
    </row>
    <row r="1715" spans="1:21" ht="12.75" customHeight="1" x14ac:dyDescent="0.3">
      <c r="A1715" s="141">
        <v>11</v>
      </c>
      <c r="B1715" s="141">
        <v>8</v>
      </c>
      <c r="C1715" s="146">
        <v>1108</v>
      </c>
      <c r="D1715" s="141" t="s">
        <v>7</v>
      </c>
      <c r="E1715" s="141">
        <v>2020</v>
      </c>
      <c r="F1715" s="151"/>
      <c r="G1715" s="157">
        <f t="shared" ref="G1715:G1722" si="74">I1715+K1715</f>
        <v>0</v>
      </c>
      <c r="H1715" s="143"/>
      <c r="I1715" s="200"/>
      <c r="J1715" s="200"/>
      <c r="K1715" s="200"/>
      <c r="L1715" s="200"/>
      <c r="M1715" s="149"/>
      <c r="N1715" s="149"/>
      <c r="O1715" s="152">
        <f t="shared" ref="O1715:O1722" si="75">L1715+N1715</f>
        <v>0</v>
      </c>
      <c r="P1715" s="153"/>
      <c r="Q1715" s="153"/>
      <c r="R1715" s="153"/>
      <c r="S1715" s="143"/>
      <c r="T1715" s="143"/>
      <c r="U1715" s="143"/>
    </row>
    <row r="1716" spans="1:21" ht="12.75" customHeight="1" x14ac:dyDescent="0.3">
      <c r="A1716" s="141">
        <v>11</v>
      </c>
      <c r="B1716" s="141">
        <v>9</v>
      </c>
      <c r="C1716" s="146">
        <v>1109</v>
      </c>
      <c r="D1716" s="141" t="s">
        <v>7</v>
      </c>
      <c r="E1716" s="141">
        <v>2020</v>
      </c>
      <c r="F1716" s="151"/>
      <c r="G1716" s="157">
        <f t="shared" si="74"/>
        <v>0</v>
      </c>
      <c r="H1716" s="143"/>
      <c r="I1716" s="200"/>
      <c r="J1716" s="200"/>
      <c r="K1716" s="200"/>
      <c r="L1716" s="200"/>
      <c r="M1716" s="149"/>
      <c r="N1716" s="149"/>
      <c r="O1716" s="152">
        <f t="shared" si="75"/>
        <v>0</v>
      </c>
      <c r="P1716" s="153"/>
      <c r="Q1716" s="153"/>
      <c r="R1716" s="153"/>
      <c r="S1716" s="143"/>
      <c r="T1716" s="143"/>
      <c r="U1716" s="143"/>
    </row>
    <row r="1717" spans="1:21" ht="12.75" customHeight="1" x14ac:dyDescent="0.3">
      <c r="A1717" s="141">
        <v>11</v>
      </c>
      <c r="B1717" s="141">
        <v>10</v>
      </c>
      <c r="C1717" s="146">
        <v>1110</v>
      </c>
      <c r="D1717" s="141" t="s">
        <v>7</v>
      </c>
      <c r="E1717" s="141">
        <v>2020</v>
      </c>
      <c r="F1717" s="151"/>
      <c r="G1717" s="157">
        <f t="shared" si="74"/>
        <v>0</v>
      </c>
      <c r="H1717" s="143"/>
      <c r="I1717" s="200"/>
      <c r="J1717" s="200"/>
      <c r="K1717" s="200"/>
      <c r="L1717" s="200"/>
      <c r="M1717" s="149"/>
      <c r="N1717" s="149"/>
      <c r="O1717" s="152">
        <f t="shared" si="75"/>
        <v>0</v>
      </c>
      <c r="P1717" s="153"/>
      <c r="Q1717" s="153"/>
      <c r="R1717" s="153"/>
      <c r="S1717" s="143"/>
      <c r="T1717" s="143"/>
      <c r="U1717" s="143"/>
    </row>
    <row r="1718" spans="1:21" ht="12.75" customHeight="1" x14ac:dyDescent="0.3">
      <c r="A1718" s="141">
        <v>11</v>
      </c>
      <c r="B1718" s="141">
        <v>11</v>
      </c>
      <c r="C1718" s="146">
        <v>1111</v>
      </c>
      <c r="D1718" s="141" t="s">
        <v>7</v>
      </c>
      <c r="E1718" s="141">
        <v>2020</v>
      </c>
      <c r="F1718" s="151"/>
      <c r="G1718" s="157">
        <f t="shared" si="74"/>
        <v>0</v>
      </c>
      <c r="H1718" s="143"/>
      <c r="I1718" s="200"/>
      <c r="J1718" s="200"/>
      <c r="K1718" s="200"/>
      <c r="L1718" s="200"/>
      <c r="M1718" s="149"/>
      <c r="N1718" s="149"/>
      <c r="O1718" s="152">
        <f t="shared" si="75"/>
        <v>0</v>
      </c>
      <c r="P1718" s="153"/>
      <c r="Q1718" s="153"/>
      <c r="R1718" s="153"/>
      <c r="S1718" s="143"/>
      <c r="T1718" s="143"/>
      <c r="U1718" s="143"/>
    </row>
    <row r="1719" spans="1:21" ht="12.75" customHeight="1" x14ac:dyDescent="0.3">
      <c r="A1719" s="141">
        <v>11</v>
      </c>
      <c r="B1719" s="141">
        <v>12</v>
      </c>
      <c r="C1719" s="146">
        <v>1112</v>
      </c>
      <c r="D1719" s="141" t="s">
        <v>7</v>
      </c>
      <c r="E1719" s="141">
        <v>2020</v>
      </c>
      <c r="F1719" s="151"/>
      <c r="G1719" s="157">
        <f t="shared" si="74"/>
        <v>0</v>
      </c>
      <c r="H1719" s="143"/>
      <c r="I1719" s="200"/>
      <c r="J1719" s="200"/>
      <c r="K1719" s="200"/>
      <c r="L1719" s="200"/>
      <c r="M1719" s="149"/>
      <c r="N1719" s="149"/>
      <c r="O1719" s="152">
        <f t="shared" si="75"/>
        <v>0</v>
      </c>
      <c r="P1719" s="153"/>
      <c r="Q1719" s="153"/>
      <c r="R1719" s="153"/>
      <c r="S1719" s="143"/>
      <c r="T1719" s="143"/>
      <c r="U1719" s="143"/>
    </row>
    <row r="1720" spans="1:21" ht="12.75" customHeight="1" x14ac:dyDescent="0.3">
      <c r="A1720" s="141">
        <v>11</v>
      </c>
      <c r="B1720" s="141">
        <v>13</v>
      </c>
      <c r="C1720" s="146">
        <v>1113</v>
      </c>
      <c r="D1720" s="141" t="s">
        <v>7</v>
      </c>
      <c r="E1720" s="141">
        <v>2020</v>
      </c>
      <c r="F1720" s="151"/>
      <c r="G1720" s="157">
        <f t="shared" si="74"/>
        <v>0</v>
      </c>
      <c r="H1720" s="143"/>
      <c r="I1720" s="200"/>
      <c r="J1720" s="200"/>
      <c r="K1720" s="200"/>
      <c r="L1720" s="200"/>
      <c r="M1720" s="149"/>
      <c r="N1720" s="149"/>
      <c r="O1720" s="152">
        <f t="shared" si="75"/>
        <v>0</v>
      </c>
      <c r="P1720" s="153"/>
      <c r="Q1720" s="153"/>
      <c r="R1720" s="153"/>
      <c r="S1720" s="143"/>
      <c r="T1720" s="143"/>
      <c r="U1720" s="143"/>
    </row>
    <row r="1721" spans="1:21" ht="12.75" customHeight="1" x14ac:dyDescent="0.3">
      <c r="A1721" s="141">
        <v>11</v>
      </c>
      <c r="B1721" s="141">
        <v>14</v>
      </c>
      <c r="C1721" s="146">
        <v>1114</v>
      </c>
      <c r="D1721" s="141" t="s">
        <v>7</v>
      </c>
      <c r="E1721" s="141">
        <v>2020</v>
      </c>
      <c r="F1721" s="151"/>
      <c r="G1721" s="157">
        <f t="shared" si="74"/>
        <v>0</v>
      </c>
      <c r="H1721" s="143"/>
      <c r="I1721" s="200"/>
      <c r="J1721" s="200"/>
      <c r="K1721" s="200"/>
      <c r="L1721" s="200"/>
      <c r="M1721" s="149"/>
      <c r="N1721" s="149"/>
      <c r="O1721" s="152">
        <f t="shared" si="75"/>
        <v>0</v>
      </c>
      <c r="P1721" s="153"/>
      <c r="Q1721" s="153"/>
      <c r="R1721" s="153"/>
      <c r="S1721" s="143"/>
      <c r="T1721" s="143"/>
      <c r="U1721" s="143"/>
    </row>
    <row r="1722" spans="1:21" ht="12.75" customHeight="1" x14ac:dyDescent="0.3">
      <c r="A1722" s="141">
        <v>11</v>
      </c>
      <c r="B1722" s="141">
        <v>15</v>
      </c>
      <c r="C1722" s="146">
        <v>1115</v>
      </c>
      <c r="D1722" s="141" t="s">
        <v>7</v>
      </c>
      <c r="E1722" s="141">
        <v>2020</v>
      </c>
      <c r="F1722" s="151"/>
      <c r="G1722" s="157">
        <f t="shared" si="74"/>
        <v>0</v>
      </c>
      <c r="H1722" s="143"/>
      <c r="I1722" s="200"/>
      <c r="J1722" s="200"/>
      <c r="K1722" s="200"/>
      <c r="L1722" s="200"/>
      <c r="M1722" s="149"/>
      <c r="N1722" s="149"/>
      <c r="O1722" s="152">
        <f t="shared" si="75"/>
        <v>0</v>
      </c>
      <c r="P1722" s="153"/>
      <c r="Q1722" s="153"/>
      <c r="R1722" s="153"/>
      <c r="S1722" s="143"/>
      <c r="T1722" s="143"/>
      <c r="U1722" s="143"/>
    </row>
    <row r="1723" spans="1:21" ht="12.75" customHeight="1" x14ac:dyDescent="0.3">
      <c r="A1723" s="141">
        <v>5</v>
      </c>
      <c r="B1723" s="141">
        <v>1</v>
      </c>
      <c r="C1723" s="146">
        <v>501</v>
      </c>
      <c r="D1723" s="141" t="s">
        <v>6</v>
      </c>
      <c r="E1723" s="141">
        <v>2019</v>
      </c>
      <c r="F1723" s="151"/>
      <c r="G1723" s="157">
        <f t="shared" ref="G1723:G1786" si="76">I1723+K1723</f>
        <v>0</v>
      </c>
      <c r="H1723" s="143"/>
      <c r="I1723" s="149"/>
      <c r="J1723" s="149"/>
      <c r="K1723" s="149"/>
      <c r="L1723" s="149"/>
      <c r="M1723" s="149"/>
      <c r="N1723" s="149"/>
      <c r="O1723" s="152">
        <f t="shared" ref="O1723:O1786" si="77">L1723+N1723</f>
        <v>0</v>
      </c>
      <c r="P1723" s="153"/>
      <c r="Q1723" s="153"/>
      <c r="R1723" s="153"/>
      <c r="S1723" s="143"/>
      <c r="T1723" s="143"/>
      <c r="U1723" s="143"/>
    </row>
    <row r="1724" spans="1:21" ht="12.75" customHeight="1" x14ac:dyDescent="0.3">
      <c r="A1724" s="141">
        <v>5</v>
      </c>
      <c r="B1724" s="141">
        <v>2</v>
      </c>
      <c r="C1724" s="146">
        <v>502</v>
      </c>
      <c r="D1724" s="141" t="s">
        <v>6</v>
      </c>
      <c r="E1724" s="141">
        <v>2019</v>
      </c>
      <c r="F1724" s="151"/>
      <c r="G1724" s="157">
        <f t="shared" si="76"/>
        <v>0</v>
      </c>
      <c r="H1724" s="143"/>
      <c r="I1724" s="149"/>
      <c r="J1724" s="149"/>
      <c r="K1724" s="149"/>
      <c r="L1724" s="149"/>
      <c r="M1724" s="149"/>
      <c r="N1724" s="149"/>
      <c r="O1724" s="152">
        <f t="shared" si="77"/>
        <v>0</v>
      </c>
      <c r="P1724" s="153"/>
      <c r="Q1724" s="153"/>
      <c r="R1724" s="153"/>
      <c r="S1724" s="143"/>
      <c r="T1724" s="143"/>
      <c r="U1724" s="143"/>
    </row>
    <row r="1725" spans="1:21" ht="12.75" customHeight="1" x14ac:dyDescent="0.3">
      <c r="A1725" s="141">
        <v>5</v>
      </c>
      <c r="B1725" s="141">
        <v>3</v>
      </c>
      <c r="C1725" s="146">
        <v>503</v>
      </c>
      <c r="D1725" s="141" t="s">
        <v>6</v>
      </c>
      <c r="E1725" s="141">
        <v>2019</v>
      </c>
      <c r="F1725" s="151"/>
      <c r="G1725" s="157">
        <f t="shared" si="76"/>
        <v>0</v>
      </c>
      <c r="H1725" s="143"/>
      <c r="I1725" s="149"/>
      <c r="J1725" s="149"/>
      <c r="K1725" s="149"/>
      <c r="L1725" s="149"/>
      <c r="M1725" s="149"/>
      <c r="N1725" s="149"/>
      <c r="O1725" s="152">
        <f t="shared" si="77"/>
        <v>0</v>
      </c>
      <c r="P1725" s="153"/>
      <c r="Q1725" s="153"/>
      <c r="R1725" s="153"/>
      <c r="S1725" s="143"/>
      <c r="T1725" s="143"/>
      <c r="U1725" s="143"/>
    </row>
    <row r="1726" spans="1:21" ht="12.75" customHeight="1" x14ac:dyDescent="0.3">
      <c r="A1726" s="141">
        <v>5</v>
      </c>
      <c r="B1726" s="141">
        <v>4</v>
      </c>
      <c r="C1726" s="146">
        <v>504</v>
      </c>
      <c r="D1726" s="141" t="s">
        <v>6</v>
      </c>
      <c r="E1726" s="141">
        <v>2019</v>
      </c>
      <c r="F1726" s="151"/>
      <c r="G1726" s="157">
        <f t="shared" si="76"/>
        <v>0</v>
      </c>
      <c r="H1726" s="143"/>
      <c r="I1726" s="149"/>
      <c r="J1726" s="149"/>
      <c r="K1726" s="149"/>
      <c r="L1726" s="149"/>
      <c r="M1726" s="149"/>
      <c r="N1726" s="149"/>
      <c r="O1726" s="152">
        <f t="shared" si="77"/>
        <v>0</v>
      </c>
      <c r="P1726" s="153"/>
      <c r="Q1726" s="153"/>
      <c r="R1726" s="153"/>
      <c r="S1726" s="143"/>
      <c r="T1726" s="143"/>
      <c r="U1726" s="143"/>
    </row>
    <row r="1727" spans="1:21" ht="12.75" customHeight="1" x14ac:dyDescent="0.3">
      <c r="A1727" s="141">
        <v>5</v>
      </c>
      <c r="B1727" s="141">
        <v>5</v>
      </c>
      <c r="C1727" s="146">
        <v>505</v>
      </c>
      <c r="D1727" s="141" t="s">
        <v>6</v>
      </c>
      <c r="E1727" s="141">
        <v>2019</v>
      </c>
      <c r="F1727" s="151"/>
      <c r="G1727" s="157">
        <f t="shared" si="76"/>
        <v>0</v>
      </c>
      <c r="H1727" s="143"/>
      <c r="I1727" s="149"/>
      <c r="J1727" s="149"/>
      <c r="K1727" s="149"/>
      <c r="L1727" s="149"/>
      <c r="M1727" s="149"/>
      <c r="N1727" s="149"/>
      <c r="O1727" s="152">
        <f t="shared" si="77"/>
        <v>0</v>
      </c>
      <c r="P1727" s="153"/>
      <c r="Q1727" s="153"/>
      <c r="R1727" s="153"/>
      <c r="S1727" s="143"/>
      <c r="T1727" s="143"/>
      <c r="U1727" s="143"/>
    </row>
    <row r="1728" spans="1:21" ht="12.75" customHeight="1" x14ac:dyDescent="0.3">
      <c r="A1728" s="141">
        <v>5</v>
      </c>
      <c r="B1728" s="141">
        <v>6</v>
      </c>
      <c r="C1728" s="146">
        <v>506</v>
      </c>
      <c r="D1728" s="141" t="s">
        <v>6</v>
      </c>
      <c r="E1728" s="141">
        <v>2019</v>
      </c>
      <c r="F1728" s="151"/>
      <c r="G1728" s="157">
        <f t="shared" si="76"/>
        <v>0</v>
      </c>
      <c r="H1728" s="143"/>
      <c r="I1728" s="149"/>
      <c r="J1728" s="149"/>
      <c r="K1728" s="149"/>
      <c r="L1728" s="149"/>
      <c r="M1728" s="149"/>
      <c r="N1728" s="149"/>
      <c r="O1728" s="152">
        <f t="shared" si="77"/>
        <v>0</v>
      </c>
      <c r="P1728" s="153"/>
      <c r="Q1728" s="153"/>
      <c r="R1728" s="153"/>
      <c r="S1728" s="143"/>
      <c r="T1728" s="143"/>
      <c r="U1728" s="143"/>
    </row>
    <row r="1729" spans="1:21" ht="12.75" customHeight="1" x14ac:dyDescent="0.3">
      <c r="A1729" s="141">
        <v>5</v>
      </c>
      <c r="B1729" s="141">
        <v>7</v>
      </c>
      <c r="C1729" s="146">
        <v>507</v>
      </c>
      <c r="D1729" s="141" t="s">
        <v>6</v>
      </c>
      <c r="E1729" s="141">
        <v>2019</v>
      </c>
      <c r="F1729" s="151"/>
      <c r="G1729" s="157">
        <f t="shared" si="76"/>
        <v>0</v>
      </c>
      <c r="H1729" s="143"/>
      <c r="I1729" s="149"/>
      <c r="J1729" s="149"/>
      <c r="K1729" s="149"/>
      <c r="L1729" s="149"/>
      <c r="M1729" s="149"/>
      <c r="N1729" s="149"/>
      <c r="O1729" s="152">
        <f t="shared" si="77"/>
        <v>0</v>
      </c>
      <c r="P1729" s="153"/>
      <c r="Q1729" s="153"/>
      <c r="R1729" s="153"/>
      <c r="S1729" s="143"/>
      <c r="T1729" s="143"/>
      <c r="U1729" s="143"/>
    </row>
    <row r="1730" spans="1:21" ht="12.75" customHeight="1" x14ac:dyDescent="0.3">
      <c r="A1730" s="141">
        <v>5</v>
      </c>
      <c r="B1730" s="141">
        <v>8</v>
      </c>
      <c r="C1730" s="146">
        <v>508</v>
      </c>
      <c r="D1730" s="141" t="s">
        <v>6</v>
      </c>
      <c r="E1730" s="141">
        <v>2019</v>
      </c>
      <c r="F1730" s="151"/>
      <c r="G1730" s="157">
        <f t="shared" si="76"/>
        <v>0</v>
      </c>
      <c r="H1730" s="143"/>
      <c r="I1730" s="149"/>
      <c r="J1730" s="149"/>
      <c r="K1730" s="149"/>
      <c r="L1730" s="149"/>
      <c r="M1730" s="149"/>
      <c r="N1730" s="149"/>
      <c r="O1730" s="152">
        <f t="shared" si="77"/>
        <v>0</v>
      </c>
      <c r="P1730" s="153"/>
      <c r="Q1730" s="153"/>
      <c r="R1730" s="153"/>
      <c r="S1730" s="143"/>
      <c r="T1730" s="143"/>
      <c r="U1730" s="143"/>
    </row>
    <row r="1731" spans="1:21" ht="12.75" customHeight="1" x14ac:dyDescent="0.3">
      <c r="A1731" s="141">
        <v>5</v>
      </c>
      <c r="B1731" s="141">
        <v>9</v>
      </c>
      <c r="C1731" s="146">
        <v>509</v>
      </c>
      <c r="D1731" s="141" t="s">
        <v>6</v>
      </c>
      <c r="E1731" s="141">
        <v>2019</v>
      </c>
      <c r="F1731" s="151"/>
      <c r="G1731" s="157">
        <f t="shared" si="76"/>
        <v>0</v>
      </c>
      <c r="H1731" s="143"/>
      <c r="I1731" s="149"/>
      <c r="J1731" s="149"/>
      <c r="K1731" s="149"/>
      <c r="L1731" s="149"/>
      <c r="M1731" s="149"/>
      <c r="N1731" s="149"/>
      <c r="O1731" s="152">
        <f t="shared" si="77"/>
        <v>0</v>
      </c>
      <c r="P1731" s="153"/>
      <c r="Q1731" s="153"/>
      <c r="R1731" s="153"/>
      <c r="S1731" s="143"/>
      <c r="T1731" s="143"/>
      <c r="U1731" s="143"/>
    </row>
    <row r="1732" spans="1:21" ht="12.75" customHeight="1" x14ac:dyDescent="0.3">
      <c r="A1732" s="141">
        <v>5</v>
      </c>
      <c r="B1732" s="141">
        <v>10</v>
      </c>
      <c r="C1732" s="146">
        <v>510</v>
      </c>
      <c r="D1732" s="141" t="s">
        <v>6</v>
      </c>
      <c r="E1732" s="141">
        <v>2019</v>
      </c>
      <c r="F1732" s="151"/>
      <c r="G1732" s="157">
        <f t="shared" si="76"/>
        <v>0</v>
      </c>
      <c r="H1732" s="143"/>
      <c r="I1732" s="149"/>
      <c r="J1732" s="149"/>
      <c r="K1732" s="149"/>
      <c r="L1732" s="149"/>
      <c r="M1732" s="149"/>
      <c r="N1732" s="149"/>
      <c r="O1732" s="152">
        <f t="shared" si="77"/>
        <v>0</v>
      </c>
      <c r="P1732" s="153"/>
      <c r="Q1732" s="153"/>
      <c r="R1732" s="153"/>
      <c r="S1732" s="143"/>
      <c r="T1732" s="143"/>
      <c r="U1732" s="143"/>
    </row>
    <row r="1733" spans="1:21" ht="12.75" customHeight="1" x14ac:dyDescent="0.3">
      <c r="A1733" s="141">
        <v>5</v>
      </c>
      <c r="B1733" s="141">
        <v>11</v>
      </c>
      <c r="C1733" s="146">
        <v>511</v>
      </c>
      <c r="D1733" s="141" t="s">
        <v>6</v>
      </c>
      <c r="E1733" s="141">
        <v>2019</v>
      </c>
      <c r="F1733" s="151"/>
      <c r="G1733" s="157">
        <f t="shared" si="76"/>
        <v>0</v>
      </c>
      <c r="H1733" s="143"/>
      <c r="I1733" s="149"/>
      <c r="J1733" s="149"/>
      <c r="K1733" s="149"/>
      <c r="L1733" s="149"/>
      <c r="M1733" s="149"/>
      <c r="N1733" s="149"/>
      <c r="O1733" s="152">
        <f t="shared" si="77"/>
        <v>0</v>
      </c>
      <c r="P1733" s="153"/>
      <c r="Q1733" s="153"/>
      <c r="R1733" s="153"/>
      <c r="S1733" s="143"/>
      <c r="T1733" s="143"/>
      <c r="U1733" s="143"/>
    </row>
    <row r="1734" spans="1:21" ht="12.75" customHeight="1" x14ac:dyDescent="0.3">
      <c r="A1734" s="141">
        <v>5</v>
      </c>
      <c r="B1734" s="141">
        <v>12</v>
      </c>
      <c r="C1734" s="146">
        <v>512</v>
      </c>
      <c r="D1734" s="141" t="s">
        <v>6</v>
      </c>
      <c r="E1734" s="141">
        <v>2019</v>
      </c>
      <c r="F1734" s="151"/>
      <c r="G1734" s="157">
        <f t="shared" si="76"/>
        <v>0</v>
      </c>
      <c r="H1734" s="143"/>
      <c r="I1734" s="149"/>
      <c r="J1734" s="149"/>
      <c r="K1734" s="149"/>
      <c r="L1734" s="149"/>
      <c r="M1734" s="149"/>
      <c r="N1734" s="149"/>
      <c r="O1734" s="152">
        <f t="shared" si="77"/>
        <v>0</v>
      </c>
      <c r="P1734" s="153"/>
      <c r="Q1734" s="153"/>
      <c r="R1734" s="153"/>
      <c r="S1734" s="143"/>
      <c r="T1734" s="143"/>
      <c r="U1734" s="143"/>
    </row>
    <row r="1735" spans="1:21" ht="12.75" customHeight="1" x14ac:dyDescent="0.3">
      <c r="A1735" s="141">
        <v>5</v>
      </c>
      <c r="B1735" s="141">
        <v>13</v>
      </c>
      <c r="C1735" s="146">
        <v>513</v>
      </c>
      <c r="D1735" s="141" t="s">
        <v>6</v>
      </c>
      <c r="E1735" s="141">
        <v>2019</v>
      </c>
      <c r="F1735" s="151"/>
      <c r="G1735" s="157">
        <f t="shared" si="76"/>
        <v>0</v>
      </c>
      <c r="H1735" s="143"/>
      <c r="I1735" s="194">
        <v>0</v>
      </c>
      <c r="J1735" s="149"/>
      <c r="K1735" s="149"/>
      <c r="L1735" s="194">
        <v>0</v>
      </c>
      <c r="M1735" s="149"/>
      <c r="N1735" s="149"/>
      <c r="O1735" s="152">
        <f t="shared" si="77"/>
        <v>0</v>
      </c>
      <c r="P1735" s="153"/>
      <c r="Q1735" s="153"/>
      <c r="R1735" s="153"/>
      <c r="S1735" s="143"/>
      <c r="T1735" s="143"/>
      <c r="U1735" s="143"/>
    </row>
    <row r="1736" spans="1:21" ht="12.75" customHeight="1" x14ac:dyDescent="0.3">
      <c r="A1736" s="141">
        <v>5</v>
      </c>
      <c r="B1736" s="141">
        <v>14</v>
      </c>
      <c r="C1736" s="146">
        <v>514</v>
      </c>
      <c r="D1736" s="141" t="s">
        <v>6</v>
      </c>
      <c r="E1736" s="141">
        <v>2019</v>
      </c>
      <c r="F1736" s="151"/>
      <c r="G1736" s="157">
        <f t="shared" si="76"/>
        <v>0</v>
      </c>
      <c r="H1736" s="143"/>
      <c r="I1736" s="194">
        <v>0</v>
      </c>
      <c r="J1736" s="149"/>
      <c r="K1736" s="149"/>
      <c r="L1736" s="194">
        <v>0</v>
      </c>
      <c r="M1736" s="149"/>
      <c r="N1736" s="149"/>
      <c r="O1736" s="152">
        <f t="shared" si="77"/>
        <v>0</v>
      </c>
      <c r="P1736" s="153"/>
      <c r="Q1736" s="153"/>
      <c r="R1736" s="153"/>
      <c r="S1736" s="143"/>
      <c r="T1736" s="143"/>
      <c r="U1736" s="143"/>
    </row>
    <row r="1737" spans="1:21" ht="12.75" customHeight="1" x14ac:dyDescent="0.3">
      <c r="A1737" s="141">
        <v>5</v>
      </c>
      <c r="B1737" s="141">
        <v>15</v>
      </c>
      <c r="C1737" s="146">
        <v>515</v>
      </c>
      <c r="D1737" s="141" t="s">
        <v>6</v>
      </c>
      <c r="E1737" s="141">
        <v>2019</v>
      </c>
      <c r="F1737" s="151"/>
      <c r="G1737" s="157">
        <f t="shared" si="76"/>
        <v>0</v>
      </c>
      <c r="H1737" s="143"/>
      <c r="I1737" s="194">
        <v>0</v>
      </c>
      <c r="J1737" s="149"/>
      <c r="K1737" s="149"/>
      <c r="L1737" s="194">
        <v>0</v>
      </c>
      <c r="M1737" s="149"/>
      <c r="N1737" s="149"/>
      <c r="O1737" s="152">
        <f t="shared" si="77"/>
        <v>0</v>
      </c>
      <c r="P1737" s="153"/>
      <c r="Q1737" s="153"/>
      <c r="R1737" s="153"/>
      <c r="S1737" s="143"/>
      <c r="T1737" s="143"/>
      <c r="U1737" s="143"/>
    </row>
    <row r="1738" spans="1:21" ht="12.75" customHeight="1" x14ac:dyDescent="0.3">
      <c r="A1738" s="141">
        <v>5</v>
      </c>
      <c r="B1738" s="141">
        <v>16</v>
      </c>
      <c r="C1738" s="146">
        <v>516</v>
      </c>
      <c r="D1738" s="141" t="s">
        <v>6</v>
      </c>
      <c r="E1738" s="141">
        <v>2019</v>
      </c>
      <c r="F1738" s="151"/>
      <c r="G1738" s="157">
        <f t="shared" si="76"/>
        <v>1</v>
      </c>
      <c r="H1738" s="143"/>
      <c r="I1738" s="194">
        <v>1</v>
      </c>
      <c r="J1738" s="149"/>
      <c r="K1738" s="149"/>
      <c r="L1738" s="194">
        <v>0</v>
      </c>
      <c r="M1738" s="149"/>
      <c r="N1738" s="149"/>
      <c r="O1738" s="152">
        <f t="shared" si="77"/>
        <v>0</v>
      </c>
      <c r="P1738" s="153"/>
      <c r="Q1738" s="153"/>
      <c r="R1738" s="153"/>
      <c r="S1738" s="143"/>
      <c r="T1738" s="143"/>
      <c r="U1738" s="143"/>
    </row>
    <row r="1739" spans="1:21" ht="12.75" customHeight="1" x14ac:dyDescent="0.3">
      <c r="A1739" s="141">
        <v>5</v>
      </c>
      <c r="B1739" s="141">
        <v>17</v>
      </c>
      <c r="C1739" s="146">
        <v>517</v>
      </c>
      <c r="D1739" s="141" t="s">
        <v>6</v>
      </c>
      <c r="E1739" s="141">
        <v>2019</v>
      </c>
      <c r="F1739" s="151"/>
      <c r="G1739" s="157">
        <f t="shared" si="76"/>
        <v>1</v>
      </c>
      <c r="H1739" s="143"/>
      <c r="I1739" s="194">
        <v>1</v>
      </c>
      <c r="J1739" s="149"/>
      <c r="K1739" s="149"/>
      <c r="L1739" s="194">
        <v>0</v>
      </c>
      <c r="M1739" s="149"/>
      <c r="N1739" s="149"/>
      <c r="O1739" s="152">
        <f t="shared" si="77"/>
        <v>0</v>
      </c>
      <c r="P1739" s="153"/>
      <c r="Q1739" s="153"/>
      <c r="R1739" s="153"/>
      <c r="S1739" s="143"/>
      <c r="T1739" s="143"/>
      <c r="U1739" s="143"/>
    </row>
    <row r="1740" spans="1:21" ht="12.75" customHeight="1" x14ac:dyDescent="0.3">
      <c r="A1740" s="141">
        <v>5</v>
      </c>
      <c r="B1740" s="141">
        <v>18</v>
      </c>
      <c r="C1740" s="146">
        <v>518</v>
      </c>
      <c r="D1740" s="141" t="s">
        <v>6</v>
      </c>
      <c r="E1740" s="141">
        <v>2019</v>
      </c>
      <c r="F1740" s="151"/>
      <c r="G1740" s="157">
        <f t="shared" si="76"/>
        <v>1</v>
      </c>
      <c r="H1740" s="143"/>
      <c r="I1740" s="194">
        <v>1</v>
      </c>
      <c r="J1740" s="149"/>
      <c r="K1740" s="149"/>
      <c r="L1740" s="194">
        <v>0</v>
      </c>
      <c r="M1740" s="149"/>
      <c r="N1740" s="149"/>
      <c r="O1740" s="152">
        <f t="shared" si="77"/>
        <v>0</v>
      </c>
      <c r="P1740" s="153"/>
      <c r="Q1740" s="153"/>
      <c r="R1740" s="153"/>
      <c r="S1740" s="143"/>
      <c r="T1740" s="143"/>
      <c r="U1740" s="143"/>
    </row>
    <row r="1741" spans="1:21" ht="12.75" customHeight="1" x14ac:dyDescent="0.3">
      <c r="A1741" s="141">
        <v>5</v>
      </c>
      <c r="B1741" s="141">
        <v>19</v>
      </c>
      <c r="C1741" s="146">
        <v>519</v>
      </c>
      <c r="D1741" s="141" t="s">
        <v>6</v>
      </c>
      <c r="E1741" s="141">
        <v>2019</v>
      </c>
      <c r="F1741" s="151"/>
      <c r="G1741" s="157">
        <f t="shared" si="76"/>
        <v>1</v>
      </c>
      <c r="H1741" s="143"/>
      <c r="I1741" s="194">
        <v>1</v>
      </c>
      <c r="J1741" s="149"/>
      <c r="K1741" s="149"/>
      <c r="L1741" s="194">
        <v>0</v>
      </c>
      <c r="M1741" s="149"/>
      <c r="N1741" s="149"/>
      <c r="O1741" s="152">
        <f t="shared" si="77"/>
        <v>0</v>
      </c>
      <c r="P1741" s="153"/>
      <c r="Q1741" s="153"/>
      <c r="R1741" s="153"/>
      <c r="S1741" s="143"/>
      <c r="T1741" s="143"/>
      <c r="U1741" s="143"/>
    </row>
    <row r="1742" spans="1:21" ht="12.75" customHeight="1" x14ac:dyDescent="0.3">
      <c r="A1742" s="141">
        <v>5</v>
      </c>
      <c r="B1742" s="141">
        <v>20</v>
      </c>
      <c r="C1742" s="146">
        <v>520</v>
      </c>
      <c r="D1742" s="141" t="s">
        <v>6</v>
      </c>
      <c r="E1742" s="141">
        <v>2019</v>
      </c>
      <c r="F1742" s="151"/>
      <c r="G1742" s="157">
        <f t="shared" si="76"/>
        <v>2</v>
      </c>
      <c r="H1742" s="143"/>
      <c r="I1742" s="194">
        <v>2</v>
      </c>
      <c r="J1742" s="149"/>
      <c r="K1742" s="149"/>
      <c r="L1742" s="194">
        <v>0</v>
      </c>
      <c r="M1742" s="149"/>
      <c r="N1742" s="149"/>
      <c r="O1742" s="152">
        <f t="shared" si="77"/>
        <v>0</v>
      </c>
      <c r="P1742" s="153"/>
      <c r="Q1742" s="153"/>
      <c r="R1742" s="153"/>
      <c r="S1742" s="143"/>
      <c r="T1742" s="143"/>
      <c r="U1742" s="143"/>
    </row>
    <row r="1743" spans="1:21" ht="12.75" customHeight="1" x14ac:dyDescent="0.3">
      <c r="A1743" s="141">
        <v>5</v>
      </c>
      <c r="B1743" s="141">
        <v>21</v>
      </c>
      <c r="C1743" s="146">
        <v>521</v>
      </c>
      <c r="D1743" s="141" t="s">
        <v>6</v>
      </c>
      <c r="E1743" s="141">
        <v>2019</v>
      </c>
      <c r="F1743" s="151"/>
      <c r="G1743" s="157">
        <f t="shared" si="76"/>
        <v>2</v>
      </c>
      <c r="H1743" s="143"/>
      <c r="I1743" s="194">
        <v>2</v>
      </c>
      <c r="J1743" s="149"/>
      <c r="K1743" s="149"/>
      <c r="L1743" s="194">
        <v>0</v>
      </c>
      <c r="M1743" s="149"/>
      <c r="N1743" s="149"/>
      <c r="O1743" s="152">
        <f t="shared" si="77"/>
        <v>0</v>
      </c>
      <c r="P1743" s="153"/>
      <c r="Q1743" s="153"/>
      <c r="R1743" s="153"/>
      <c r="S1743" s="143"/>
      <c r="T1743" s="143"/>
      <c r="U1743" s="143"/>
    </row>
    <row r="1744" spans="1:21" ht="12.75" customHeight="1" x14ac:dyDescent="0.3">
      <c r="A1744" s="141">
        <v>5</v>
      </c>
      <c r="B1744" s="141">
        <v>22</v>
      </c>
      <c r="C1744" s="146">
        <v>522</v>
      </c>
      <c r="D1744" s="141" t="s">
        <v>6</v>
      </c>
      <c r="E1744" s="141">
        <v>2019</v>
      </c>
      <c r="F1744" s="151"/>
      <c r="G1744" s="157">
        <f t="shared" si="76"/>
        <v>2</v>
      </c>
      <c r="H1744" s="143"/>
      <c r="I1744" s="194">
        <v>2</v>
      </c>
      <c r="J1744" s="149"/>
      <c r="K1744" s="149"/>
      <c r="L1744" s="194">
        <v>1</v>
      </c>
      <c r="M1744" s="149"/>
      <c r="N1744" s="149"/>
      <c r="O1744" s="152">
        <f t="shared" si="77"/>
        <v>1</v>
      </c>
      <c r="P1744" s="153"/>
      <c r="Q1744" s="153"/>
      <c r="R1744" s="153"/>
      <c r="S1744" s="143"/>
      <c r="T1744" s="143"/>
      <c r="U1744" s="143"/>
    </row>
    <row r="1745" spans="1:21" ht="12.75" customHeight="1" x14ac:dyDescent="0.3">
      <c r="A1745" s="141">
        <v>5</v>
      </c>
      <c r="B1745" s="141">
        <v>23</v>
      </c>
      <c r="C1745" s="146">
        <v>523</v>
      </c>
      <c r="D1745" s="141" t="s">
        <v>6</v>
      </c>
      <c r="E1745" s="141">
        <v>2019</v>
      </c>
      <c r="F1745" s="151"/>
      <c r="G1745" s="157">
        <f>I1745+K1745</f>
        <v>1</v>
      </c>
      <c r="H1745" s="143"/>
      <c r="I1745" s="194">
        <v>1</v>
      </c>
      <c r="J1745" s="149"/>
      <c r="K1745" s="149"/>
      <c r="L1745" s="194">
        <v>0</v>
      </c>
      <c r="M1745" s="149"/>
      <c r="N1745" s="149"/>
      <c r="O1745" s="152">
        <f>L1745+N1745</f>
        <v>0</v>
      </c>
      <c r="P1745" s="153"/>
      <c r="Q1745" s="153"/>
      <c r="R1745" s="153"/>
      <c r="S1745" s="143"/>
      <c r="T1745" s="143"/>
      <c r="U1745" s="143"/>
    </row>
    <row r="1746" spans="1:21" ht="12.75" customHeight="1" x14ac:dyDescent="0.3">
      <c r="A1746" s="141">
        <v>5</v>
      </c>
      <c r="B1746" s="141">
        <v>24</v>
      </c>
      <c r="C1746" s="146">
        <v>524</v>
      </c>
      <c r="D1746" s="141" t="s">
        <v>6</v>
      </c>
      <c r="E1746" s="141">
        <v>2019</v>
      </c>
      <c r="F1746" s="151"/>
      <c r="G1746" s="157">
        <f>I1746+K1746</f>
        <v>1</v>
      </c>
      <c r="H1746" s="143"/>
      <c r="I1746" s="194">
        <v>1</v>
      </c>
      <c r="J1746" s="149"/>
      <c r="K1746" s="149"/>
      <c r="L1746" s="194">
        <v>0</v>
      </c>
      <c r="M1746" s="149"/>
      <c r="N1746" s="149"/>
      <c r="O1746" s="152">
        <f>L1746+N1746</f>
        <v>0</v>
      </c>
      <c r="P1746" s="153"/>
      <c r="Q1746" s="153"/>
      <c r="R1746" s="153"/>
      <c r="S1746" s="143"/>
      <c r="T1746" s="143"/>
      <c r="U1746" s="143"/>
    </row>
    <row r="1747" spans="1:21" ht="12.75" customHeight="1" x14ac:dyDescent="0.3">
      <c r="A1747" s="141">
        <v>5</v>
      </c>
      <c r="B1747" s="141">
        <v>25</v>
      </c>
      <c r="C1747" s="146">
        <v>525</v>
      </c>
      <c r="D1747" s="141" t="s">
        <v>6</v>
      </c>
      <c r="E1747" s="141">
        <v>2019</v>
      </c>
      <c r="F1747" s="151"/>
      <c r="G1747" s="157">
        <f>I1747+K1747</f>
        <v>2</v>
      </c>
      <c r="H1747" s="143"/>
      <c r="I1747" s="194">
        <v>2</v>
      </c>
      <c r="J1747" s="149"/>
      <c r="K1747" s="149"/>
      <c r="L1747" s="194">
        <v>1</v>
      </c>
      <c r="M1747" s="149"/>
      <c r="N1747" s="149"/>
      <c r="O1747" s="152">
        <f>L1747+N1747</f>
        <v>1</v>
      </c>
      <c r="P1747" s="153"/>
      <c r="Q1747" s="153"/>
      <c r="R1747" s="153"/>
      <c r="S1747" s="143"/>
      <c r="T1747" s="143"/>
      <c r="U1747" s="143"/>
    </row>
    <row r="1748" spans="1:21" ht="12.75" customHeight="1" x14ac:dyDescent="0.3">
      <c r="A1748" s="141">
        <v>5</v>
      </c>
      <c r="B1748" s="141">
        <v>26</v>
      </c>
      <c r="C1748" s="146">
        <v>526</v>
      </c>
      <c r="D1748" s="141" t="s">
        <v>6</v>
      </c>
      <c r="E1748" s="141">
        <v>2019</v>
      </c>
      <c r="F1748" s="151"/>
      <c r="G1748" s="157">
        <f>I1748+K1748</f>
        <v>2</v>
      </c>
      <c r="H1748" s="143"/>
      <c r="I1748" s="194">
        <v>2</v>
      </c>
      <c r="J1748" s="149"/>
      <c r="K1748" s="149"/>
      <c r="L1748" s="194">
        <v>0</v>
      </c>
      <c r="M1748" s="149"/>
      <c r="N1748" s="149"/>
      <c r="O1748" s="152">
        <f>L1748+N1748</f>
        <v>0</v>
      </c>
      <c r="P1748" s="153"/>
      <c r="Q1748" s="153"/>
      <c r="R1748" s="153"/>
      <c r="S1748" s="143"/>
      <c r="T1748" s="143"/>
      <c r="U1748" s="143"/>
    </row>
    <row r="1749" spans="1:21" ht="12.75" customHeight="1" x14ac:dyDescent="0.3">
      <c r="A1749" s="141">
        <v>5</v>
      </c>
      <c r="B1749" s="141">
        <v>27</v>
      </c>
      <c r="C1749" s="146">
        <v>527</v>
      </c>
      <c r="D1749" s="141" t="s">
        <v>6</v>
      </c>
      <c r="E1749" s="141">
        <v>2019</v>
      </c>
      <c r="F1749" s="151"/>
      <c r="G1749" s="157">
        <f>I1749+K1749</f>
        <v>2</v>
      </c>
      <c r="H1749" s="143"/>
      <c r="I1749" s="194">
        <v>2</v>
      </c>
      <c r="J1749" s="149"/>
      <c r="K1749" s="149"/>
      <c r="L1749" s="194">
        <v>1</v>
      </c>
      <c r="M1749" s="149"/>
      <c r="N1749" s="149"/>
      <c r="O1749" s="152">
        <f>L1749+N1749</f>
        <v>1</v>
      </c>
      <c r="P1749" s="153"/>
      <c r="Q1749" s="153"/>
      <c r="R1749" s="153"/>
      <c r="S1749" s="143"/>
      <c r="T1749" s="143"/>
      <c r="U1749" s="143"/>
    </row>
    <row r="1750" spans="1:21" ht="12.75" customHeight="1" x14ac:dyDescent="0.3">
      <c r="A1750" s="141">
        <v>5</v>
      </c>
      <c r="B1750" s="141">
        <v>28</v>
      </c>
      <c r="C1750" s="146">
        <v>528</v>
      </c>
      <c r="D1750" s="141" t="s">
        <v>6</v>
      </c>
      <c r="E1750" s="141">
        <v>2019</v>
      </c>
      <c r="F1750" s="151"/>
      <c r="G1750" s="157">
        <f t="shared" si="76"/>
        <v>8</v>
      </c>
      <c r="H1750" s="143"/>
      <c r="I1750" s="194">
        <v>8</v>
      </c>
      <c r="J1750" s="149"/>
      <c r="K1750" s="149"/>
      <c r="L1750" s="194">
        <v>2</v>
      </c>
      <c r="M1750" s="149"/>
      <c r="N1750" s="149"/>
      <c r="O1750" s="152">
        <f t="shared" si="77"/>
        <v>2</v>
      </c>
      <c r="P1750" s="153"/>
      <c r="Q1750" s="153"/>
      <c r="R1750" s="153"/>
      <c r="S1750" s="143"/>
      <c r="T1750" s="143"/>
      <c r="U1750" s="143"/>
    </row>
    <row r="1751" spans="1:21" ht="12.75" customHeight="1" x14ac:dyDescent="0.3">
      <c r="A1751" s="141">
        <v>5</v>
      </c>
      <c r="B1751" s="141">
        <v>29</v>
      </c>
      <c r="C1751" s="146">
        <v>529</v>
      </c>
      <c r="D1751" s="141" t="s">
        <v>6</v>
      </c>
      <c r="E1751" s="141">
        <v>2019</v>
      </c>
      <c r="F1751" s="151"/>
      <c r="G1751" s="157">
        <f t="shared" si="76"/>
        <v>11</v>
      </c>
      <c r="H1751" s="143"/>
      <c r="I1751" s="194">
        <v>11</v>
      </c>
      <c r="J1751" s="200"/>
      <c r="K1751" s="200"/>
      <c r="L1751" s="194">
        <v>3</v>
      </c>
      <c r="M1751" s="149"/>
      <c r="N1751" s="149"/>
      <c r="O1751" s="152">
        <f t="shared" si="77"/>
        <v>3</v>
      </c>
      <c r="P1751" s="153"/>
      <c r="Q1751" s="153"/>
      <c r="R1751" s="153"/>
      <c r="S1751" s="143"/>
      <c r="T1751" s="143"/>
      <c r="U1751" s="143"/>
    </row>
    <row r="1752" spans="1:21" ht="12.75" customHeight="1" x14ac:dyDescent="0.3">
      <c r="A1752" s="141">
        <v>5</v>
      </c>
      <c r="B1752" s="141">
        <v>30</v>
      </c>
      <c r="C1752" s="146">
        <v>530</v>
      </c>
      <c r="D1752" s="141" t="s">
        <v>6</v>
      </c>
      <c r="E1752" s="141">
        <v>2019</v>
      </c>
      <c r="F1752" s="151"/>
      <c r="G1752" s="157">
        <f t="shared" si="76"/>
        <v>4</v>
      </c>
      <c r="H1752" s="143"/>
      <c r="I1752" s="194">
        <v>4</v>
      </c>
      <c r="J1752" s="200"/>
      <c r="K1752" s="200"/>
      <c r="L1752" s="194">
        <v>1</v>
      </c>
      <c r="M1752" s="149"/>
      <c r="N1752" s="149"/>
      <c r="O1752" s="152">
        <f t="shared" si="77"/>
        <v>1</v>
      </c>
      <c r="P1752" s="153"/>
      <c r="Q1752" s="153"/>
      <c r="R1752" s="153"/>
      <c r="S1752" s="143"/>
      <c r="T1752" s="143"/>
      <c r="U1752" s="143"/>
    </row>
    <row r="1753" spans="1:21" ht="12.75" customHeight="1" x14ac:dyDescent="0.3">
      <c r="A1753" s="141">
        <v>5</v>
      </c>
      <c r="B1753" s="141">
        <v>31</v>
      </c>
      <c r="C1753" s="146">
        <v>531</v>
      </c>
      <c r="D1753" s="141" t="s">
        <v>6</v>
      </c>
      <c r="E1753" s="141">
        <v>2019</v>
      </c>
      <c r="F1753" s="151"/>
      <c r="G1753" s="157">
        <f t="shared" si="76"/>
        <v>5</v>
      </c>
      <c r="H1753" s="143"/>
      <c r="I1753" s="194">
        <v>5</v>
      </c>
      <c r="J1753" s="200"/>
      <c r="K1753" s="200"/>
      <c r="L1753" s="194">
        <v>1</v>
      </c>
      <c r="M1753" s="149"/>
      <c r="N1753" s="149"/>
      <c r="O1753" s="152">
        <f t="shared" si="77"/>
        <v>1</v>
      </c>
      <c r="P1753" s="153"/>
      <c r="Q1753" s="153"/>
      <c r="R1753" s="153"/>
      <c r="S1753" s="143"/>
      <c r="T1753" s="143"/>
      <c r="U1753" s="143"/>
    </row>
    <row r="1754" spans="1:21" ht="12.75" customHeight="1" x14ac:dyDescent="0.3">
      <c r="A1754" s="141">
        <v>6</v>
      </c>
      <c r="B1754" s="141">
        <v>1</v>
      </c>
      <c r="C1754" s="146">
        <v>601</v>
      </c>
      <c r="D1754" s="141" t="s">
        <v>6</v>
      </c>
      <c r="E1754" s="141">
        <v>2019</v>
      </c>
      <c r="F1754" s="151"/>
      <c r="G1754" s="157">
        <f t="shared" si="76"/>
        <v>9</v>
      </c>
      <c r="H1754" s="143"/>
      <c r="I1754" s="194">
        <v>9</v>
      </c>
      <c r="J1754" s="200"/>
      <c r="K1754" s="200"/>
      <c r="L1754" s="194">
        <v>3</v>
      </c>
      <c r="M1754" s="149"/>
      <c r="N1754" s="149"/>
      <c r="O1754" s="152">
        <f t="shared" si="77"/>
        <v>3</v>
      </c>
      <c r="P1754" s="153"/>
      <c r="Q1754" s="153"/>
      <c r="R1754" s="153"/>
      <c r="S1754" s="143"/>
      <c r="T1754" s="143"/>
      <c r="U1754" s="143"/>
    </row>
    <row r="1755" spans="1:21" ht="12.75" customHeight="1" x14ac:dyDescent="0.3">
      <c r="A1755" s="141">
        <v>6</v>
      </c>
      <c r="B1755" s="141">
        <v>2</v>
      </c>
      <c r="C1755" s="146">
        <v>602</v>
      </c>
      <c r="D1755" s="141" t="s">
        <v>6</v>
      </c>
      <c r="E1755" s="141">
        <v>2019</v>
      </c>
      <c r="F1755" s="151"/>
      <c r="G1755" s="157">
        <f t="shared" si="76"/>
        <v>8</v>
      </c>
      <c r="H1755" s="143"/>
      <c r="I1755" s="194">
        <v>8</v>
      </c>
      <c r="J1755" s="200"/>
      <c r="K1755" s="200"/>
      <c r="L1755" s="194">
        <v>2</v>
      </c>
      <c r="M1755" s="149"/>
      <c r="N1755" s="149"/>
      <c r="O1755" s="152">
        <f t="shared" si="77"/>
        <v>2</v>
      </c>
      <c r="P1755" s="153"/>
      <c r="Q1755" s="153"/>
      <c r="R1755" s="153"/>
      <c r="S1755" s="143"/>
      <c r="T1755" s="143"/>
      <c r="U1755" s="143"/>
    </row>
    <row r="1756" spans="1:21" ht="12.75" customHeight="1" x14ac:dyDescent="0.3">
      <c r="A1756" s="141">
        <v>6</v>
      </c>
      <c r="B1756" s="141">
        <v>3</v>
      </c>
      <c r="C1756" s="146">
        <v>603</v>
      </c>
      <c r="D1756" s="141" t="s">
        <v>6</v>
      </c>
      <c r="E1756" s="141">
        <v>2019</v>
      </c>
      <c r="F1756" s="151"/>
      <c r="G1756" s="157">
        <f t="shared" si="76"/>
        <v>12</v>
      </c>
      <c r="H1756" s="143"/>
      <c r="I1756" s="194">
        <v>12</v>
      </c>
      <c r="J1756" s="200"/>
      <c r="K1756" s="200"/>
      <c r="L1756" s="194">
        <v>4</v>
      </c>
      <c r="M1756" s="149"/>
      <c r="N1756" s="149"/>
      <c r="O1756" s="152">
        <f t="shared" si="77"/>
        <v>4</v>
      </c>
      <c r="P1756" s="153"/>
      <c r="Q1756" s="153"/>
      <c r="R1756" s="153"/>
      <c r="S1756" s="143"/>
      <c r="T1756" s="143"/>
      <c r="U1756" s="143"/>
    </row>
    <row r="1757" spans="1:21" ht="12.75" customHeight="1" x14ac:dyDescent="0.3">
      <c r="A1757" s="141">
        <v>6</v>
      </c>
      <c r="B1757" s="141">
        <v>4</v>
      </c>
      <c r="C1757" s="146">
        <v>604</v>
      </c>
      <c r="D1757" s="141" t="s">
        <v>6</v>
      </c>
      <c r="E1757" s="141">
        <v>2019</v>
      </c>
      <c r="F1757" s="151"/>
      <c r="G1757" s="157">
        <f t="shared" si="76"/>
        <v>81</v>
      </c>
      <c r="H1757" s="143"/>
      <c r="I1757" s="194">
        <v>81</v>
      </c>
      <c r="J1757" s="200"/>
      <c r="K1757" s="200"/>
      <c r="L1757" s="194">
        <v>26</v>
      </c>
      <c r="M1757" s="149"/>
      <c r="N1757" s="149"/>
      <c r="O1757" s="152">
        <f t="shared" si="77"/>
        <v>26</v>
      </c>
      <c r="P1757" s="153"/>
      <c r="Q1757" s="153"/>
      <c r="R1757" s="153"/>
      <c r="S1757" s="143"/>
      <c r="T1757" s="143"/>
      <c r="U1757" s="143"/>
    </row>
    <row r="1758" spans="1:21" ht="12.75" customHeight="1" x14ac:dyDescent="0.3">
      <c r="A1758" s="141">
        <v>6</v>
      </c>
      <c r="B1758" s="141">
        <v>5</v>
      </c>
      <c r="C1758" s="146">
        <v>605</v>
      </c>
      <c r="D1758" s="141" t="s">
        <v>6</v>
      </c>
      <c r="E1758" s="141">
        <v>2019</v>
      </c>
      <c r="F1758" s="151"/>
      <c r="G1758" s="157">
        <f t="shared" si="76"/>
        <v>30</v>
      </c>
      <c r="H1758" s="143"/>
      <c r="I1758" s="194">
        <v>30</v>
      </c>
      <c r="J1758" s="149"/>
      <c r="K1758" s="149"/>
      <c r="L1758" s="194">
        <v>10</v>
      </c>
      <c r="M1758" s="149"/>
      <c r="N1758" s="149"/>
      <c r="O1758" s="152">
        <f t="shared" si="77"/>
        <v>10</v>
      </c>
      <c r="P1758" s="153"/>
      <c r="Q1758" s="153"/>
      <c r="R1758" s="153"/>
      <c r="S1758" s="143"/>
      <c r="T1758" s="143"/>
      <c r="U1758" s="143"/>
    </row>
    <row r="1759" spans="1:21" ht="12.75" customHeight="1" x14ac:dyDescent="0.3">
      <c r="A1759" s="141">
        <v>6</v>
      </c>
      <c r="B1759" s="141">
        <v>6</v>
      </c>
      <c r="C1759" s="146">
        <v>606</v>
      </c>
      <c r="D1759" s="141" t="s">
        <v>6</v>
      </c>
      <c r="E1759" s="141">
        <v>2019</v>
      </c>
      <c r="F1759" s="151"/>
      <c r="G1759" s="157">
        <f t="shared" si="76"/>
        <v>38</v>
      </c>
      <c r="H1759" s="143"/>
      <c r="I1759" s="194">
        <v>38</v>
      </c>
      <c r="J1759" s="149"/>
      <c r="K1759" s="149"/>
      <c r="L1759" s="194">
        <v>12</v>
      </c>
      <c r="M1759" s="149"/>
      <c r="N1759" s="149"/>
      <c r="O1759" s="152">
        <f t="shared" si="77"/>
        <v>12</v>
      </c>
      <c r="P1759" s="153"/>
      <c r="Q1759" s="153"/>
      <c r="R1759" s="153"/>
      <c r="S1759" s="143"/>
      <c r="T1759" s="143"/>
      <c r="U1759" s="143"/>
    </row>
    <row r="1760" spans="1:21" ht="12.75" customHeight="1" x14ac:dyDescent="0.3">
      <c r="A1760" s="141">
        <v>6</v>
      </c>
      <c r="B1760" s="141">
        <v>7</v>
      </c>
      <c r="C1760" s="146">
        <v>607</v>
      </c>
      <c r="D1760" s="141" t="s">
        <v>6</v>
      </c>
      <c r="E1760" s="141">
        <v>2019</v>
      </c>
      <c r="F1760" s="151"/>
      <c r="G1760" s="157">
        <f t="shared" si="76"/>
        <v>60</v>
      </c>
      <c r="H1760" s="143"/>
      <c r="I1760" s="194">
        <v>60</v>
      </c>
      <c r="J1760" s="149"/>
      <c r="K1760" s="149"/>
      <c r="L1760" s="194">
        <v>19</v>
      </c>
      <c r="M1760" s="149"/>
      <c r="N1760" s="149"/>
      <c r="O1760" s="152">
        <f t="shared" si="77"/>
        <v>19</v>
      </c>
      <c r="P1760" s="153"/>
      <c r="Q1760" s="153"/>
      <c r="R1760" s="153"/>
      <c r="S1760" s="143"/>
      <c r="T1760" s="143"/>
      <c r="U1760" s="143"/>
    </row>
    <row r="1761" spans="1:21" ht="12.75" customHeight="1" x14ac:dyDescent="0.3">
      <c r="A1761" s="141">
        <v>6</v>
      </c>
      <c r="B1761" s="141">
        <v>8</v>
      </c>
      <c r="C1761" s="146">
        <v>608</v>
      </c>
      <c r="D1761" s="141" t="s">
        <v>6</v>
      </c>
      <c r="E1761" s="141">
        <v>2019</v>
      </c>
      <c r="F1761" s="151"/>
      <c r="G1761" s="157">
        <f t="shared" si="76"/>
        <v>75</v>
      </c>
      <c r="H1761" s="143"/>
      <c r="I1761" s="194">
        <v>75</v>
      </c>
      <c r="J1761" s="149"/>
      <c r="K1761" s="149"/>
      <c r="L1761" s="194">
        <v>24</v>
      </c>
      <c r="M1761" s="149"/>
      <c r="N1761" s="149"/>
      <c r="O1761" s="152">
        <f t="shared" si="77"/>
        <v>24</v>
      </c>
      <c r="P1761" s="153"/>
      <c r="Q1761" s="153"/>
      <c r="R1761" s="153"/>
      <c r="S1761" s="143"/>
      <c r="T1761" s="143"/>
      <c r="U1761" s="143"/>
    </row>
    <row r="1762" spans="1:21" ht="12.75" customHeight="1" x14ac:dyDescent="0.3">
      <c r="A1762" s="141">
        <v>6</v>
      </c>
      <c r="B1762" s="141">
        <v>9</v>
      </c>
      <c r="C1762" s="146">
        <v>609</v>
      </c>
      <c r="D1762" s="141" t="s">
        <v>6</v>
      </c>
      <c r="E1762" s="141">
        <v>2019</v>
      </c>
      <c r="F1762" s="151"/>
      <c r="G1762" s="157">
        <f t="shared" si="76"/>
        <v>366</v>
      </c>
      <c r="H1762" s="143"/>
      <c r="I1762" s="194">
        <v>366</v>
      </c>
      <c r="J1762" s="149"/>
      <c r="K1762" s="149"/>
      <c r="L1762" s="194">
        <v>115</v>
      </c>
      <c r="M1762" s="149"/>
      <c r="N1762" s="149"/>
      <c r="O1762" s="152">
        <f t="shared" si="77"/>
        <v>115</v>
      </c>
      <c r="P1762" s="153"/>
      <c r="Q1762" s="153"/>
      <c r="R1762" s="153"/>
      <c r="S1762" s="143"/>
      <c r="T1762" s="143"/>
      <c r="U1762" s="143"/>
    </row>
    <row r="1763" spans="1:21" ht="12.75" customHeight="1" x14ac:dyDescent="0.3">
      <c r="A1763" s="141">
        <v>6</v>
      </c>
      <c r="B1763" s="141">
        <v>10</v>
      </c>
      <c r="C1763" s="146">
        <v>610</v>
      </c>
      <c r="D1763" s="141" t="s">
        <v>6</v>
      </c>
      <c r="E1763" s="141">
        <v>2019</v>
      </c>
      <c r="F1763" s="151"/>
      <c r="G1763" s="157">
        <f t="shared" si="76"/>
        <v>68</v>
      </c>
      <c r="H1763" s="143"/>
      <c r="I1763" s="194">
        <v>68</v>
      </c>
      <c r="J1763" s="149"/>
      <c r="K1763" s="149"/>
      <c r="L1763" s="194">
        <v>21</v>
      </c>
      <c r="M1763" s="149"/>
      <c r="N1763" s="149"/>
      <c r="O1763" s="152">
        <f t="shared" si="77"/>
        <v>21</v>
      </c>
      <c r="P1763" s="153"/>
      <c r="Q1763" s="153"/>
      <c r="R1763" s="153"/>
      <c r="S1763" s="143"/>
      <c r="T1763" s="143"/>
      <c r="U1763" s="143"/>
    </row>
    <row r="1764" spans="1:21" ht="12.75" customHeight="1" x14ac:dyDescent="0.3">
      <c r="A1764" s="141">
        <v>6</v>
      </c>
      <c r="B1764" s="141">
        <v>11</v>
      </c>
      <c r="C1764" s="146">
        <v>611</v>
      </c>
      <c r="D1764" s="141" t="s">
        <v>6</v>
      </c>
      <c r="E1764" s="141">
        <v>2019</v>
      </c>
      <c r="F1764" s="151"/>
      <c r="G1764" s="157">
        <f t="shared" si="76"/>
        <v>89</v>
      </c>
      <c r="H1764" s="143"/>
      <c r="I1764" s="194">
        <v>89</v>
      </c>
      <c r="J1764" s="149"/>
      <c r="K1764" s="149"/>
      <c r="L1764" s="194">
        <v>28</v>
      </c>
      <c r="M1764" s="149"/>
      <c r="N1764" s="149"/>
      <c r="O1764" s="152">
        <f t="shared" si="77"/>
        <v>28</v>
      </c>
      <c r="P1764" s="153"/>
      <c r="Q1764" s="153"/>
      <c r="R1764" s="153"/>
      <c r="S1764" s="143"/>
      <c r="T1764" s="143"/>
      <c r="U1764" s="143"/>
    </row>
    <row r="1765" spans="1:21" ht="12.75" customHeight="1" x14ac:dyDescent="0.3">
      <c r="A1765" s="141">
        <v>6</v>
      </c>
      <c r="B1765" s="141">
        <v>12</v>
      </c>
      <c r="C1765" s="146">
        <v>612</v>
      </c>
      <c r="D1765" s="141" t="s">
        <v>6</v>
      </c>
      <c r="E1765" s="141">
        <v>2019</v>
      </c>
      <c r="F1765" s="151"/>
      <c r="G1765" s="157">
        <f t="shared" si="76"/>
        <v>424</v>
      </c>
      <c r="H1765" s="143"/>
      <c r="I1765" s="194">
        <v>424</v>
      </c>
      <c r="J1765" s="149"/>
      <c r="K1765" s="149"/>
      <c r="L1765" s="194">
        <v>134</v>
      </c>
      <c r="M1765" s="149"/>
      <c r="N1765" s="149"/>
      <c r="O1765" s="152">
        <f t="shared" si="77"/>
        <v>134</v>
      </c>
      <c r="P1765" s="153"/>
      <c r="Q1765" s="153"/>
      <c r="R1765" s="153"/>
      <c r="S1765" s="143"/>
      <c r="T1765" s="143"/>
      <c r="U1765" s="143"/>
    </row>
    <row r="1766" spans="1:21" ht="12.75" customHeight="1" x14ac:dyDescent="0.3">
      <c r="A1766" s="141">
        <v>6</v>
      </c>
      <c r="B1766" s="141">
        <v>13</v>
      </c>
      <c r="C1766" s="146">
        <v>613</v>
      </c>
      <c r="D1766" s="141" t="s">
        <v>6</v>
      </c>
      <c r="E1766" s="141">
        <v>2019</v>
      </c>
      <c r="F1766" s="151"/>
      <c r="G1766" s="157">
        <f t="shared" si="76"/>
        <v>336</v>
      </c>
      <c r="H1766" s="143"/>
      <c r="I1766" s="194">
        <v>336</v>
      </c>
      <c r="J1766" s="149"/>
      <c r="K1766" s="149"/>
      <c r="L1766" s="194">
        <v>106</v>
      </c>
      <c r="M1766" s="149"/>
      <c r="N1766" s="149"/>
      <c r="O1766" s="152">
        <f t="shared" si="77"/>
        <v>106</v>
      </c>
      <c r="P1766" s="153"/>
      <c r="Q1766" s="153"/>
      <c r="R1766" s="153"/>
      <c r="S1766" s="143"/>
      <c r="T1766" s="143"/>
      <c r="U1766" s="143"/>
    </row>
    <row r="1767" spans="1:21" ht="12.75" customHeight="1" x14ac:dyDescent="0.3">
      <c r="A1767" s="141">
        <v>6</v>
      </c>
      <c r="B1767" s="141">
        <v>14</v>
      </c>
      <c r="C1767" s="146">
        <v>614</v>
      </c>
      <c r="D1767" s="141" t="s">
        <v>6</v>
      </c>
      <c r="E1767" s="141">
        <v>2019</v>
      </c>
      <c r="F1767" s="151"/>
      <c r="G1767" s="157">
        <f t="shared" si="76"/>
        <v>140</v>
      </c>
      <c r="H1767" s="143"/>
      <c r="I1767" s="194">
        <v>140</v>
      </c>
      <c r="J1767" s="149"/>
      <c r="K1767" s="149"/>
      <c r="L1767" s="194">
        <v>44</v>
      </c>
      <c r="M1767" s="149"/>
      <c r="N1767" s="149"/>
      <c r="O1767" s="152">
        <f t="shared" si="77"/>
        <v>44</v>
      </c>
      <c r="P1767" s="153"/>
      <c r="Q1767" s="153"/>
      <c r="R1767" s="153"/>
      <c r="S1767" s="143"/>
      <c r="T1767" s="143"/>
      <c r="U1767" s="143"/>
    </row>
    <row r="1768" spans="1:21" ht="12.75" customHeight="1" x14ac:dyDescent="0.3">
      <c r="A1768" s="141">
        <v>6</v>
      </c>
      <c r="B1768" s="141">
        <v>15</v>
      </c>
      <c r="C1768" s="146">
        <v>615</v>
      </c>
      <c r="D1768" s="141" t="s">
        <v>6</v>
      </c>
      <c r="E1768" s="141">
        <v>2019</v>
      </c>
      <c r="F1768" s="151"/>
      <c r="G1768" s="157">
        <f t="shared" si="76"/>
        <v>168</v>
      </c>
      <c r="H1768" s="143"/>
      <c r="I1768" s="194">
        <v>168</v>
      </c>
      <c r="J1768" s="149"/>
      <c r="K1768" s="149"/>
      <c r="L1768" s="194">
        <v>53</v>
      </c>
      <c r="M1768" s="149"/>
      <c r="N1768" s="149"/>
      <c r="O1768" s="152">
        <f t="shared" si="77"/>
        <v>53</v>
      </c>
      <c r="P1768" s="153"/>
      <c r="Q1768" s="153"/>
      <c r="R1768" s="153"/>
      <c r="S1768" s="143"/>
      <c r="T1768" s="143"/>
      <c r="U1768" s="143"/>
    </row>
    <row r="1769" spans="1:21" ht="12.75" customHeight="1" x14ac:dyDescent="0.3">
      <c r="A1769" s="141">
        <v>6</v>
      </c>
      <c r="B1769" s="141">
        <v>16</v>
      </c>
      <c r="C1769" s="146">
        <v>616</v>
      </c>
      <c r="D1769" s="141" t="s">
        <v>6</v>
      </c>
      <c r="E1769" s="141">
        <v>2019</v>
      </c>
      <c r="F1769" s="151"/>
      <c r="G1769" s="157">
        <f t="shared" si="76"/>
        <v>308</v>
      </c>
      <c r="H1769" s="143"/>
      <c r="I1769" s="194">
        <v>308</v>
      </c>
      <c r="J1769" s="149"/>
      <c r="K1769" s="149"/>
      <c r="L1769" s="194">
        <v>97</v>
      </c>
      <c r="M1769" s="149"/>
      <c r="N1769" s="149"/>
      <c r="O1769" s="152">
        <f t="shared" si="77"/>
        <v>97</v>
      </c>
      <c r="P1769" s="153"/>
      <c r="Q1769" s="153"/>
      <c r="R1769" s="153"/>
      <c r="S1769" s="143"/>
      <c r="T1769" s="143"/>
      <c r="U1769" s="143"/>
    </row>
    <row r="1770" spans="1:21" ht="12.75" customHeight="1" x14ac:dyDescent="0.3">
      <c r="A1770" s="141">
        <v>6</v>
      </c>
      <c r="B1770" s="141">
        <v>17</v>
      </c>
      <c r="C1770" s="146">
        <v>617</v>
      </c>
      <c r="D1770" s="141" t="s">
        <v>6</v>
      </c>
      <c r="E1770" s="141">
        <v>2019</v>
      </c>
      <c r="F1770" s="151"/>
      <c r="G1770" s="157">
        <f t="shared" si="76"/>
        <v>214</v>
      </c>
      <c r="H1770" s="143"/>
      <c r="I1770" s="194">
        <v>214</v>
      </c>
      <c r="J1770" s="149"/>
      <c r="K1770" s="149"/>
      <c r="L1770" s="194">
        <v>67</v>
      </c>
      <c r="M1770" s="149"/>
      <c r="N1770" s="149"/>
      <c r="O1770" s="152">
        <f t="shared" si="77"/>
        <v>67</v>
      </c>
      <c r="P1770" s="153"/>
      <c r="Q1770" s="153"/>
      <c r="R1770" s="153"/>
      <c r="S1770" s="143"/>
      <c r="T1770" s="143"/>
      <c r="U1770" s="143"/>
    </row>
    <row r="1771" spans="1:21" ht="12.75" customHeight="1" x14ac:dyDescent="0.3">
      <c r="A1771" s="141">
        <v>6</v>
      </c>
      <c r="B1771" s="141">
        <v>18</v>
      </c>
      <c r="C1771" s="146">
        <v>618</v>
      </c>
      <c r="D1771" s="141" t="s">
        <v>6</v>
      </c>
      <c r="E1771" s="141">
        <v>2019</v>
      </c>
      <c r="F1771" s="151"/>
      <c r="G1771" s="157">
        <f t="shared" si="76"/>
        <v>61</v>
      </c>
      <c r="H1771" s="143"/>
      <c r="I1771" s="194">
        <v>61</v>
      </c>
      <c r="J1771" s="149"/>
      <c r="K1771" s="149"/>
      <c r="L1771" s="194">
        <v>19</v>
      </c>
      <c r="M1771" s="149"/>
      <c r="N1771" s="149"/>
      <c r="O1771" s="152">
        <f t="shared" si="77"/>
        <v>19</v>
      </c>
      <c r="P1771" s="153"/>
      <c r="Q1771" s="153"/>
      <c r="R1771" s="153"/>
      <c r="S1771" s="143"/>
      <c r="T1771" s="143"/>
      <c r="U1771" s="143"/>
    </row>
    <row r="1772" spans="1:21" ht="12.75" customHeight="1" x14ac:dyDescent="0.3">
      <c r="A1772" s="141">
        <v>6</v>
      </c>
      <c r="B1772" s="141">
        <v>19</v>
      </c>
      <c r="C1772" s="146">
        <v>619</v>
      </c>
      <c r="D1772" s="141" t="s">
        <v>6</v>
      </c>
      <c r="E1772" s="141">
        <v>2019</v>
      </c>
      <c r="F1772" s="151"/>
      <c r="G1772" s="157">
        <f t="shared" si="76"/>
        <v>226</v>
      </c>
      <c r="H1772" s="143"/>
      <c r="I1772" s="194">
        <v>226</v>
      </c>
      <c r="J1772" s="200"/>
      <c r="K1772" s="200"/>
      <c r="L1772" s="194">
        <v>72</v>
      </c>
      <c r="M1772" s="149"/>
      <c r="N1772" s="149"/>
      <c r="O1772" s="152">
        <f t="shared" si="77"/>
        <v>72</v>
      </c>
      <c r="P1772" s="153"/>
      <c r="Q1772" s="153"/>
      <c r="R1772" s="153"/>
      <c r="S1772" s="143"/>
      <c r="T1772" s="143"/>
      <c r="U1772" s="143"/>
    </row>
    <row r="1773" spans="1:21" ht="12.75" customHeight="1" x14ac:dyDescent="0.3">
      <c r="A1773" s="141">
        <v>6</v>
      </c>
      <c r="B1773" s="141">
        <v>20</v>
      </c>
      <c r="C1773" s="146">
        <v>620</v>
      </c>
      <c r="D1773" s="141" t="s">
        <v>6</v>
      </c>
      <c r="E1773" s="141">
        <v>2019</v>
      </c>
      <c r="F1773" s="151"/>
      <c r="G1773" s="157">
        <f t="shared" si="76"/>
        <v>461</v>
      </c>
      <c r="H1773" s="143"/>
      <c r="I1773" s="194">
        <v>461</v>
      </c>
      <c r="J1773" s="200"/>
      <c r="K1773" s="200"/>
      <c r="L1773" s="194">
        <v>146</v>
      </c>
      <c r="M1773" s="149"/>
      <c r="N1773" s="149"/>
      <c r="O1773" s="152">
        <f t="shared" si="77"/>
        <v>146</v>
      </c>
      <c r="P1773" s="153"/>
      <c r="Q1773" s="153"/>
      <c r="R1773" s="153"/>
      <c r="S1773" s="143"/>
      <c r="T1773" s="143"/>
      <c r="U1773" s="143"/>
    </row>
    <row r="1774" spans="1:21" ht="12.75" customHeight="1" x14ac:dyDescent="0.3">
      <c r="A1774" s="141">
        <v>6</v>
      </c>
      <c r="B1774" s="141">
        <v>21</v>
      </c>
      <c r="C1774" s="146">
        <v>621</v>
      </c>
      <c r="D1774" s="141" t="s">
        <v>6</v>
      </c>
      <c r="E1774" s="141">
        <v>2019</v>
      </c>
      <c r="F1774" s="151"/>
      <c r="G1774" s="157">
        <f t="shared" si="76"/>
        <v>901</v>
      </c>
      <c r="H1774" s="143"/>
      <c r="I1774" s="194">
        <v>901</v>
      </c>
      <c r="J1774" s="200"/>
      <c r="K1774" s="200"/>
      <c r="L1774" s="194">
        <v>285</v>
      </c>
      <c r="M1774" s="149"/>
      <c r="N1774" s="149"/>
      <c r="O1774" s="152">
        <f t="shared" si="77"/>
        <v>285</v>
      </c>
      <c r="P1774" s="153"/>
      <c r="Q1774" s="153"/>
      <c r="R1774" s="153"/>
      <c r="S1774" s="143"/>
      <c r="T1774" s="143"/>
      <c r="U1774" s="143"/>
    </row>
    <row r="1775" spans="1:21" ht="12.75" customHeight="1" x14ac:dyDescent="0.3">
      <c r="A1775" s="141">
        <v>6</v>
      </c>
      <c r="B1775" s="141">
        <v>22</v>
      </c>
      <c r="C1775" s="146">
        <v>622</v>
      </c>
      <c r="D1775" s="141" t="s">
        <v>6</v>
      </c>
      <c r="E1775" s="141">
        <v>2019</v>
      </c>
      <c r="F1775" s="151"/>
      <c r="G1775" s="157">
        <f t="shared" si="76"/>
        <v>1138</v>
      </c>
      <c r="H1775" s="143"/>
      <c r="I1775" s="196">
        <v>1138</v>
      </c>
      <c r="J1775" s="200"/>
      <c r="K1775" s="200"/>
      <c r="L1775" s="194">
        <v>360</v>
      </c>
      <c r="M1775" s="149"/>
      <c r="N1775" s="149"/>
      <c r="O1775" s="152">
        <f t="shared" si="77"/>
        <v>360</v>
      </c>
      <c r="P1775" s="153"/>
      <c r="Q1775" s="153"/>
      <c r="R1775" s="153"/>
      <c r="S1775" s="143"/>
      <c r="T1775" s="143"/>
      <c r="U1775" s="143"/>
    </row>
    <row r="1776" spans="1:21" ht="12.75" customHeight="1" x14ac:dyDescent="0.3">
      <c r="A1776" s="141">
        <v>6</v>
      </c>
      <c r="B1776" s="141">
        <v>23</v>
      </c>
      <c r="C1776" s="146">
        <v>623</v>
      </c>
      <c r="D1776" s="141" t="s">
        <v>6</v>
      </c>
      <c r="E1776" s="141">
        <v>2019</v>
      </c>
      <c r="F1776" s="151"/>
      <c r="G1776" s="157">
        <f t="shared" si="76"/>
        <v>666</v>
      </c>
      <c r="H1776" s="143"/>
      <c r="I1776" s="194">
        <v>666</v>
      </c>
      <c r="J1776" s="200"/>
      <c r="K1776" s="200"/>
      <c r="L1776" s="194">
        <v>210</v>
      </c>
      <c r="M1776" s="149"/>
      <c r="N1776" s="149"/>
      <c r="O1776" s="152">
        <f t="shared" si="77"/>
        <v>210</v>
      </c>
      <c r="P1776" s="153"/>
      <c r="Q1776" s="153"/>
      <c r="R1776" s="153"/>
      <c r="S1776" s="143"/>
      <c r="T1776" s="143"/>
      <c r="U1776" s="143"/>
    </row>
    <row r="1777" spans="1:21" ht="12.75" customHeight="1" x14ac:dyDescent="0.3">
      <c r="A1777" s="141">
        <v>6</v>
      </c>
      <c r="B1777" s="141">
        <v>24</v>
      </c>
      <c r="C1777" s="146">
        <v>624</v>
      </c>
      <c r="D1777" s="141" t="s">
        <v>6</v>
      </c>
      <c r="E1777" s="141">
        <v>2019</v>
      </c>
      <c r="F1777" s="151"/>
      <c r="G1777" s="157">
        <f t="shared" si="76"/>
        <v>433</v>
      </c>
      <c r="H1777" s="143"/>
      <c r="I1777" s="194">
        <v>433</v>
      </c>
      <c r="J1777" s="149"/>
      <c r="K1777" s="149"/>
      <c r="L1777" s="194">
        <v>137</v>
      </c>
      <c r="M1777" s="149"/>
      <c r="N1777" s="149"/>
      <c r="O1777" s="152">
        <f t="shared" si="77"/>
        <v>137</v>
      </c>
      <c r="P1777" s="153"/>
      <c r="Q1777" s="153"/>
      <c r="R1777" s="153"/>
      <c r="S1777" s="143"/>
      <c r="T1777" s="143"/>
      <c r="U1777" s="143"/>
    </row>
    <row r="1778" spans="1:21" ht="12.75" customHeight="1" x14ac:dyDescent="0.3">
      <c r="A1778" s="141">
        <v>6</v>
      </c>
      <c r="B1778" s="141">
        <v>25</v>
      </c>
      <c r="C1778" s="146">
        <v>625</v>
      </c>
      <c r="D1778" s="141" t="s">
        <v>6</v>
      </c>
      <c r="E1778" s="141">
        <v>2019</v>
      </c>
      <c r="F1778" s="151"/>
      <c r="G1778" s="157">
        <f t="shared" si="76"/>
        <v>969</v>
      </c>
      <c r="H1778" s="143"/>
      <c r="I1778" s="194">
        <v>969</v>
      </c>
      <c r="J1778" s="149"/>
      <c r="K1778" s="149"/>
      <c r="L1778" s="194">
        <v>306</v>
      </c>
      <c r="M1778" s="149"/>
      <c r="N1778" s="149"/>
      <c r="O1778" s="152">
        <f t="shared" si="77"/>
        <v>306</v>
      </c>
      <c r="P1778" s="153"/>
      <c r="Q1778" s="153"/>
      <c r="R1778" s="153"/>
      <c r="S1778" s="143"/>
      <c r="T1778" s="143"/>
      <c r="U1778" s="143"/>
    </row>
    <row r="1779" spans="1:21" ht="12.75" customHeight="1" x14ac:dyDescent="0.3">
      <c r="A1779" s="141">
        <v>6</v>
      </c>
      <c r="B1779" s="141">
        <v>26</v>
      </c>
      <c r="C1779" s="146">
        <v>626</v>
      </c>
      <c r="D1779" s="141" t="s">
        <v>6</v>
      </c>
      <c r="E1779" s="141">
        <v>2019</v>
      </c>
      <c r="F1779" s="151"/>
      <c r="G1779" s="157">
        <f t="shared" si="76"/>
        <v>2102</v>
      </c>
      <c r="H1779" s="143"/>
      <c r="I1779" s="196">
        <v>2102</v>
      </c>
      <c r="J1779" s="149"/>
      <c r="K1779" s="149"/>
      <c r="L1779" s="194">
        <v>649</v>
      </c>
      <c r="M1779" s="149"/>
      <c r="N1779" s="149"/>
      <c r="O1779" s="152">
        <f t="shared" si="77"/>
        <v>649</v>
      </c>
      <c r="P1779" s="153"/>
      <c r="Q1779" s="153"/>
      <c r="R1779" s="153"/>
      <c r="S1779" s="143"/>
      <c r="T1779" s="143"/>
      <c r="U1779" s="143"/>
    </row>
    <row r="1780" spans="1:21" ht="12.75" customHeight="1" x14ac:dyDescent="0.3">
      <c r="A1780" s="141">
        <v>6</v>
      </c>
      <c r="B1780" s="141">
        <v>27</v>
      </c>
      <c r="C1780" s="146">
        <v>627</v>
      </c>
      <c r="D1780" s="141" t="s">
        <v>6</v>
      </c>
      <c r="E1780" s="141">
        <v>2019</v>
      </c>
      <c r="F1780" s="151"/>
      <c r="G1780" s="157">
        <f t="shared" si="76"/>
        <v>1927</v>
      </c>
      <c r="H1780" s="143"/>
      <c r="I1780" s="196">
        <v>1927</v>
      </c>
      <c r="J1780" s="149"/>
      <c r="K1780" s="149"/>
      <c r="L1780" s="194">
        <v>581</v>
      </c>
      <c r="M1780" s="149"/>
      <c r="N1780" s="149"/>
      <c r="O1780" s="152">
        <f t="shared" si="77"/>
        <v>581</v>
      </c>
      <c r="P1780" s="153"/>
      <c r="Q1780" s="153"/>
      <c r="R1780" s="153"/>
      <c r="S1780" s="143"/>
      <c r="T1780" s="143"/>
      <c r="U1780" s="143"/>
    </row>
    <row r="1781" spans="1:21" ht="12.75" customHeight="1" x14ac:dyDescent="0.3">
      <c r="A1781" s="141">
        <v>6</v>
      </c>
      <c r="B1781" s="141">
        <v>28</v>
      </c>
      <c r="C1781" s="146">
        <v>628</v>
      </c>
      <c r="D1781" s="141" t="s">
        <v>6</v>
      </c>
      <c r="E1781" s="141">
        <v>2019</v>
      </c>
      <c r="F1781" s="151"/>
      <c r="G1781" s="157">
        <f t="shared" si="76"/>
        <v>1341</v>
      </c>
      <c r="H1781" s="143"/>
      <c r="I1781" s="196">
        <v>1341</v>
      </c>
      <c r="J1781" s="149"/>
      <c r="K1781" s="149"/>
      <c r="L1781" s="194">
        <v>395</v>
      </c>
      <c r="M1781" s="149"/>
      <c r="N1781" s="149"/>
      <c r="O1781" s="152">
        <f t="shared" si="77"/>
        <v>395</v>
      </c>
      <c r="P1781" s="153"/>
      <c r="Q1781" s="153"/>
      <c r="R1781" s="153"/>
      <c r="S1781" s="143"/>
      <c r="T1781" s="143"/>
      <c r="U1781" s="143"/>
    </row>
    <row r="1782" spans="1:21" ht="12.75" customHeight="1" x14ac:dyDescent="0.3">
      <c r="A1782" s="141">
        <v>6</v>
      </c>
      <c r="B1782" s="141">
        <v>29</v>
      </c>
      <c r="C1782" s="146">
        <v>629</v>
      </c>
      <c r="D1782" s="141" t="s">
        <v>6</v>
      </c>
      <c r="E1782" s="141">
        <v>2019</v>
      </c>
      <c r="F1782" s="151"/>
      <c r="G1782" s="157">
        <f t="shared" si="76"/>
        <v>736</v>
      </c>
      <c r="H1782" s="143"/>
      <c r="I1782" s="194">
        <v>736</v>
      </c>
      <c r="J1782" s="149"/>
      <c r="K1782" s="149"/>
      <c r="L1782" s="194">
        <v>212</v>
      </c>
      <c r="M1782" s="149"/>
      <c r="N1782" s="149"/>
      <c r="O1782" s="152">
        <f t="shared" si="77"/>
        <v>212</v>
      </c>
      <c r="P1782" s="153"/>
      <c r="Q1782" s="153"/>
      <c r="R1782" s="153"/>
      <c r="S1782" s="143"/>
      <c r="T1782" s="143"/>
      <c r="U1782" s="143"/>
    </row>
    <row r="1783" spans="1:21" ht="12.75" customHeight="1" x14ac:dyDescent="0.3">
      <c r="A1783" s="141">
        <v>6</v>
      </c>
      <c r="B1783" s="141">
        <v>30</v>
      </c>
      <c r="C1783" s="146">
        <v>630</v>
      </c>
      <c r="D1783" s="141" t="s">
        <v>6</v>
      </c>
      <c r="E1783" s="141">
        <v>2019</v>
      </c>
      <c r="F1783" s="151"/>
      <c r="G1783" s="157">
        <f t="shared" si="76"/>
        <v>597</v>
      </c>
      <c r="H1783" s="143"/>
      <c r="I1783" s="194">
        <v>597</v>
      </c>
      <c r="J1783" s="149"/>
      <c r="K1783" s="149"/>
      <c r="L1783" s="194">
        <v>167</v>
      </c>
      <c r="M1783" s="149"/>
      <c r="N1783" s="149"/>
      <c r="O1783" s="152">
        <f t="shared" si="77"/>
        <v>167</v>
      </c>
      <c r="P1783" s="153"/>
      <c r="Q1783" s="153"/>
      <c r="R1783" s="153"/>
      <c r="S1783" s="143"/>
      <c r="T1783" s="143"/>
      <c r="U1783" s="143"/>
    </row>
    <row r="1784" spans="1:21" ht="12.75" customHeight="1" x14ac:dyDescent="0.3">
      <c r="A1784" s="141">
        <v>7</v>
      </c>
      <c r="B1784" s="141">
        <v>1</v>
      </c>
      <c r="C1784" s="146">
        <v>701</v>
      </c>
      <c r="D1784" s="141" t="s">
        <v>6</v>
      </c>
      <c r="E1784" s="141">
        <v>2019</v>
      </c>
      <c r="F1784" s="151"/>
      <c r="G1784" s="157">
        <f t="shared" si="76"/>
        <v>2008</v>
      </c>
      <c r="H1784" s="143"/>
      <c r="I1784" s="196">
        <v>2008</v>
      </c>
      <c r="J1784" s="149"/>
      <c r="K1784" s="149"/>
      <c r="L1784" s="194">
        <v>550</v>
      </c>
      <c r="M1784" s="149"/>
      <c r="N1784" s="149"/>
      <c r="O1784" s="152">
        <f t="shared" si="77"/>
        <v>550</v>
      </c>
      <c r="P1784" s="153"/>
      <c r="Q1784" s="153"/>
      <c r="R1784" s="153"/>
      <c r="S1784" s="143"/>
      <c r="T1784" s="143"/>
      <c r="U1784" s="143"/>
    </row>
    <row r="1785" spans="1:21" ht="12.75" customHeight="1" x14ac:dyDescent="0.3">
      <c r="A1785" s="141">
        <v>7</v>
      </c>
      <c r="B1785" s="141">
        <v>2</v>
      </c>
      <c r="C1785" s="146">
        <v>702</v>
      </c>
      <c r="D1785" s="141" t="s">
        <v>6</v>
      </c>
      <c r="E1785" s="141">
        <v>2019</v>
      </c>
      <c r="F1785" s="151"/>
      <c r="G1785" s="157">
        <f t="shared" si="76"/>
        <v>1712</v>
      </c>
      <c r="H1785" s="143"/>
      <c r="I1785" s="196">
        <v>1712</v>
      </c>
      <c r="J1785" s="149"/>
      <c r="K1785" s="149"/>
      <c r="L1785" s="194">
        <v>457</v>
      </c>
      <c r="M1785" s="149"/>
      <c r="N1785" s="149"/>
      <c r="O1785" s="152">
        <f t="shared" si="77"/>
        <v>457</v>
      </c>
      <c r="P1785" s="153"/>
      <c r="Q1785" s="153"/>
      <c r="R1785" s="153"/>
      <c r="S1785" s="143"/>
      <c r="T1785" s="143"/>
      <c r="U1785" s="143"/>
    </row>
    <row r="1786" spans="1:21" ht="12.75" customHeight="1" x14ac:dyDescent="0.3">
      <c r="A1786" s="141">
        <v>7</v>
      </c>
      <c r="B1786" s="141">
        <v>3</v>
      </c>
      <c r="C1786" s="146">
        <v>703</v>
      </c>
      <c r="D1786" s="141" t="s">
        <v>6</v>
      </c>
      <c r="E1786" s="141">
        <v>2019</v>
      </c>
      <c r="F1786" s="151"/>
      <c r="G1786" s="157">
        <f t="shared" si="76"/>
        <v>1214</v>
      </c>
      <c r="H1786" s="143"/>
      <c r="I1786" s="196">
        <v>1214</v>
      </c>
      <c r="J1786" s="149"/>
      <c r="K1786" s="149"/>
      <c r="L1786" s="194">
        <v>316</v>
      </c>
      <c r="M1786" s="149"/>
      <c r="N1786" s="149"/>
      <c r="O1786" s="152">
        <f t="shared" si="77"/>
        <v>316</v>
      </c>
      <c r="P1786" s="153"/>
      <c r="Q1786" s="153"/>
      <c r="R1786" s="153"/>
      <c r="S1786" s="143"/>
      <c r="T1786" s="143"/>
      <c r="U1786" s="143"/>
    </row>
    <row r="1787" spans="1:21" ht="12.75" customHeight="1" x14ac:dyDescent="0.3">
      <c r="A1787" s="141">
        <v>7</v>
      </c>
      <c r="B1787" s="141">
        <v>4</v>
      </c>
      <c r="C1787" s="146">
        <v>704</v>
      </c>
      <c r="D1787" s="141" t="s">
        <v>6</v>
      </c>
      <c r="E1787" s="141">
        <v>2019</v>
      </c>
      <c r="F1787" s="151"/>
      <c r="G1787" s="157">
        <f t="shared" ref="G1787:G1850" si="78">I1787+K1787</f>
        <v>1482</v>
      </c>
      <c r="H1787" s="143"/>
      <c r="I1787" s="196">
        <v>1482</v>
      </c>
      <c r="J1787" s="149"/>
      <c r="K1787" s="149"/>
      <c r="L1787" s="194">
        <v>376</v>
      </c>
      <c r="M1787" s="149"/>
      <c r="N1787" s="149"/>
      <c r="O1787" s="152">
        <f t="shared" ref="O1787:O1850" si="79">L1787+N1787</f>
        <v>376</v>
      </c>
      <c r="P1787" s="153"/>
      <c r="Q1787" s="153"/>
      <c r="R1787" s="153"/>
      <c r="S1787" s="143"/>
      <c r="T1787" s="143"/>
      <c r="U1787" s="143"/>
    </row>
    <row r="1788" spans="1:21" ht="12.75" customHeight="1" x14ac:dyDescent="0.3">
      <c r="A1788" s="141">
        <v>7</v>
      </c>
      <c r="B1788" s="141">
        <v>5</v>
      </c>
      <c r="C1788" s="146">
        <v>705</v>
      </c>
      <c r="D1788" s="141" t="s">
        <v>6</v>
      </c>
      <c r="E1788" s="141">
        <v>2019</v>
      </c>
      <c r="F1788" s="151"/>
      <c r="G1788" s="157">
        <f t="shared" si="78"/>
        <v>925</v>
      </c>
      <c r="H1788" s="143"/>
      <c r="I1788" s="194">
        <v>925</v>
      </c>
      <c r="J1788" s="149"/>
      <c r="K1788" s="149"/>
      <c r="L1788" s="194">
        <v>260</v>
      </c>
      <c r="M1788" s="149"/>
      <c r="N1788" s="149"/>
      <c r="O1788" s="152">
        <f t="shared" si="79"/>
        <v>260</v>
      </c>
      <c r="P1788" s="153"/>
      <c r="Q1788" s="153"/>
      <c r="R1788" s="153"/>
      <c r="S1788" s="143"/>
      <c r="T1788" s="143"/>
      <c r="U1788" s="143"/>
    </row>
    <row r="1789" spans="1:21" ht="12.75" customHeight="1" x14ac:dyDescent="0.3">
      <c r="A1789" s="141">
        <v>7</v>
      </c>
      <c r="B1789" s="141">
        <v>6</v>
      </c>
      <c r="C1789" s="146">
        <v>706</v>
      </c>
      <c r="D1789" s="141" t="s">
        <v>6</v>
      </c>
      <c r="E1789" s="141">
        <v>2019</v>
      </c>
      <c r="F1789" s="151"/>
      <c r="G1789" s="157">
        <f t="shared" si="78"/>
        <v>886</v>
      </c>
      <c r="H1789" s="143"/>
      <c r="I1789" s="194">
        <v>886</v>
      </c>
      <c r="J1789" s="149"/>
      <c r="K1789" s="149"/>
      <c r="L1789" s="194">
        <v>275</v>
      </c>
      <c r="M1789" s="149"/>
      <c r="N1789" s="149"/>
      <c r="O1789" s="152">
        <f t="shared" si="79"/>
        <v>275</v>
      </c>
      <c r="P1789" s="153"/>
      <c r="Q1789" s="153"/>
      <c r="R1789" s="153"/>
      <c r="S1789" s="143"/>
      <c r="T1789" s="143"/>
      <c r="U1789" s="143"/>
    </row>
    <row r="1790" spans="1:21" ht="12.75" customHeight="1" x14ac:dyDescent="0.3">
      <c r="A1790" s="141">
        <v>7</v>
      </c>
      <c r="B1790" s="141">
        <v>7</v>
      </c>
      <c r="C1790" s="146">
        <v>707</v>
      </c>
      <c r="D1790" s="141" t="s">
        <v>6</v>
      </c>
      <c r="E1790" s="141">
        <v>2019</v>
      </c>
      <c r="F1790" s="151"/>
      <c r="G1790" s="157">
        <f t="shared" si="78"/>
        <v>964</v>
      </c>
      <c r="H1790" s="143"/>
      <c r="I1790" s="194">
        <v>964</v>
      </c>
      <c r="J1790" s="149"/>
      <c r="K1790" s="149"/>
      <c r="L1790" s="194">
        <v>328</v>
      </c>
      <c r="M1790" s="149"/>
      <c r="N1790" s="149"/>
      <c r="O1790" s="152">
        <f t="shared" si="79"/>
        <v>328</v>
      </c>
      <c r="P1790" s="153"/>
      <c r="Q1790" s="153"/>
      <c r="R1790" s="153"/>
      <c r="S1790" s="143"/>
      <c r="T1790" s="143"/>
      <c r="U1790" s="143"/>
    </row>
    <row r="1791" spans="1:21" ht="12.75" customHeight="1" x14ac:dyDescent="0.3">
      <c r="A1791" s="141">
        <v>7</v>
      </c>
      <c r="B1791" s="141">
        <v>8</v>
      </c>
      <c r="C1791" s="146">
        <v>708</v>
      </c>
      <c r="D1791" s="141" t="s">
        <v>6</v>
      </c>
      <c r="E1791" s="141">
        <v>2019</v>
      </c>
      <c r="F1791" s="151"/>
      <c r="G1791" s="157">
        <f t="shared" si="78"/>
        <v>1327</v>
      </c>
      <c r="H1791" s="143"/>
      <c r="I1791" s="200">
        <v>1327</v>
      </c>
      <c r="J1791" s="200"/>
      <c r="K1791" s="200"/>
      <c r="L1791" s="200">
        <v>494</v>
      </c>
      <c r="M1791" s="149"/>
      <c r="N1791" s="149"/>
      <c r="O1791" s="152">
        <f t="shared" si="79"/>
        <v>494</v>
      </c>
      <c r="P1791" s="153"/>
      <c r="Q1791" s="153"/>
      <c r="R1791" s="153"/>
      <c r="S1791" s="143"/>
      <c r="T1791" s="143"/>
      <c r="U1791" s="143"/>
    </row>
    <row r="1792" spans="1:21" ht="12.75" customHeight="1" x14ac:dyDescent="0.3">
      <c r="A1792" s="141">
        <v>7</v>
      </c>
      <c r="B1792" s="141">
        <v>9</v>
      </c>
      <c r="C1792" s="146">
        <v>709</v>
      </c>
      <c r="D1792" s="141" t="s">
        <v>6</v>
      </c>
      <c r="E1792" s="141">
        <v>2019</v>
      </c>
      <c r="F1792" s="151"/>
      <c r="G1792" s="157">
        <f t="shared" si="78"/>
        <v>1069</v>
      </c>
      <c r="H1792" s="143"/>
      <c r="I1792" s="200">
        <v>1069</v>
      </c>
      <c r="J1792" s="200"/>
      <c r="K1792" s="200"/>
      <c r="L1792" s="200">
        <v>458</v>
      </c>
      <c r="M1792" s="149"/>
      <c r="N1792" s="149"/>
      <c r="O1792" s="152">
        <f t="shared" si="79"/>
        <v>458</v>
      </c>
      <c r="P1792" s="153"/>
      <c r="Q1792" s="153"/>
      <c r="R1792" s="153"/>
      <c r="S1792" s="143"/>
      <c r="T1792" s="143"/>
      <c r="U1792" s="143"/>
    </row>
    <row r="1793" spans="1:21" ht="12.75" customHeight="1" x14ac:dyDescent="0.3">
      <c r="A1793" s="141">
        <v>7</v>
      </c>
      <c r="B1793" s="141">
        <v>10</v>
      </c>
      <c r="C1793" s="146">
        <v>710</v>
      </c>
      <c r="D1793" s="141" t="s">
        <v>6</v>
      </c>
      <c r="E1793" s="141">
        <v>2019</v>
      </c>
      <c r="F1793" s="151"/>
      <c r="G1793" s="157">
        <f t="shared" si="78"/>
        <v>1496</v>
      </c>
      <c r="H1793" s="143"/>
      <c r="I1793" s="200">
        <v>1496</v>
      </c>
      <c r="J1793" s="200"/>
      <c r="K1793" s="200"/>
      <c r="L1793" s="200">
        <v>732</v>
      </c>
      <c r="M1793" s="149"/>
      <c r="N1793" s="149"/>
      <c r="O1793" s="152">
        <f t="shared" si="79"/>
        <v>732</v>
      </c>
      <c r="P1793" s="153"/>
      <c r="Q1793" s="153"/>
      <c r="R1793" s="153"/>
      <c r="S1793" s="143"/>
      <c r="T1793" s="143"/>
      <c r="U1793" s="143"/>
    </row>
    <row r="1794" spans="1:21" ht="12.75" customHeight="1" x14ac:dyDescent="0.3">
      <c r="A1794" s="141">
        <v>7</v>
      </c>
      <c r="B1794" s="141">
        <v>11</v>
      </c>
      <c r="C1794" s="146">
        <v>711</v>
      </c>
      <c r="D1794" s="141" t="s">
        <v>6</v>
      </c>
      <c r="E1794" s="141">
        <v>2019</v>
      </c>
      <c r="F1794" s="151"/>
      <c r="G1794" s="157">
        <f t="shared" si="78"/>
        <v>892</v>
      </c>
      <c r="H1794" s="143"/>
      <c r="I1794" s="200">
        <v>892</v>
      </c>
      <c r="J1794" s="200"/>
      <c r="K1794" s="200"/>
      <c r="L1794" s="200">
        <v>496</v>
      </c>
      <c r="M1794" s="149"/>
      <c r="N1794" s="149"/>
      <c r="O1794" s="152">
        <f t="shared" si="79"/>
        <v>496</v>
      </c>
      <c r="P1794" s="153"/>
      <c r="Q1794" s="153"/>
      <c r="R1794" s="153"/>
      <c r="S1794" s="143"/>
      <c r="T1794" s="143"/>
      <c r="U1794" s="143"/>
    </row>
    <row r="1795" spans="1:21" ht="12.75" customHeight="1" x14ac:dyDescent="0.3">
      <c r="A1795" s="141">
        <v>7</v>
      </c>
      <c r="B1795" s="141">
        <v>12</v>
      </c>
      <c r="C1795" s="146">
        <v>712</v>
      </c>
      <c r="D1795" s="141" t="s">
        <v>6</v>
      </c>
      <c r="E1795" s="141">
        <v>2019</v>
      </c>
      <c r="F1795" s="151"/>
      <c r="G1795" s="157">
        <f t="shared" si="78"/>
        <v>519</v>
      </c>
      <c r="H1795" s="143"/>
      <c r="I1795" s="200">
        <v>519</v>
      </c>
      <c r="J1795" s="200"/>
      <c r="K1795" s="200"/>
      <c r="L1795" s="200">
        <v>273</v>
      </c>
      <c r="M1795" s="149"/>
      <c r="N1795" s="149"/>
      <c r="O1795" s="152">
        <f t="shared" si="79"/>
        <v>273</v>
      </c>
      <c r="P1795" s="153"/>
      <c r="Q1795" s="153"/>
      <c r="R1795" s="153"/>
      <c r="S1795" s="143"/>
      <c r="T1795" s="143"/>
      <c r="U1795" s="143"/>
    </row>
    <row r="1796" spans="1:21" ht="12.75" customHeight="1" x14ac:dyDescent="0.3">
      <c r="A1796" s="141">
        <v>7</v>
      </c>
      <c r="B1796" s="141">
        <v>13</v>
      </c>
      <c r="C1796" s="146">
        <v>713</v>
      </c>
      <c r="D1796" s="141" t="s">
        <v>6</v>
      </c>
      <c r="E1796" s="141">
        <v>2019</v>
      </c>
      <c r="F1796" s="151"/>
      <c r="G1796" s="157">
        <f t="shared" si="78"/>
        <v>770</v>
      </c>
      <c r="H1796" s="143"/>
      <c r="I1796" s="200">
        <v>770</v>
      </c>
      <c r="J1796" s="200"/>
      <c r="K1796" s="200"/>
      <c r="L1796" s="200">
        <v>383</v>
      </c>
      <c r="M1796" s="149"/>
      <c r="N1796" s="149"/>
      <c r="O1796" s="152">
        <f t="shared" si="79"/>
        <v>383</v>
      </c>
      <c r="P1796" s="153"/>
      <c r="Q1796" s="153"/>
      <c r="R1796" s="153"/>
      <c r="S1796" s="143"/>
      <c r="T1796" s="143"/>
      <c r="U1796" s="143"/>
    </row>
    <row r="1797" spans="1:21" ht="12.75" customHeight="1" x14ac:dyDescent="0.3">
      <c r="A1797" s="141">
        <v>7</v>
      </c>
      <c r="B1797" s="141">
        <v>14</v>
      </c>
      <c r="C1797" s="146">
        <v>714</v>
      </c>
      <c r="D1797" s="141" t="s">
        <v>6</v>
      </c>
      <c r="E1797" s="141">
        <v>2019</v>
      </c>
      <c r="F1797" s="151"/>
      <c r="G1797" s="157">
        <f t="shared" si="78"/>
        <v>562</v>
      </c>
      <c r="H1797" s="143"/>
      <c r="I1797" s="200">
        <v>562</v>
      </c>
      <c r="J1797" s="200"/>
      <c r="K1797" s="200"/>
      <c r="L1797" s="200">
        <v>264</v>
      </c>
      <c r="M1797" s="149"/>
      <c r="N1797" s="149"/>
      <c r="O1797" s="152">
        <f t="shared" si="79"/>
        <v>264</v>
      </c>
      <c r="P1797" s="153"/>
      <c r="Q1797" s="153"/>
      <c r="R1797" s="153"/>
      <c r="S1797" s="143"/>
      <c r="T1797" s="143"/>
      <c r="U1797" s="143"/>
    </row>
    <row r="1798" spans="1:21" ht="12.75" customHeight="1" x14ac:dyDescent="0.3">
      <c r="A1798" s="141">
        <v>7</v>
      </c>
      <c r="B1798" s="141">
        <v>15</v>
      </c>
      <c r="C1798" s="146">
        <v>715</v>
      </c>
      <c r="D1798" s="141" t="s">
        <v>6</v>
      </c>
      <c r="E1798" s="141">
        <v>2019</v>
      </c>
      <c r="F1798" s="151"/>
      <c r="G1798" s="157">
        <f t="shared" si="78"/>
        <v>853</v>
      </c>
      <c r="H1798" s="143"/>
      <c r="I1798" s="200">
        <v>853</v>
      </c>
      <c r="J1798" s="200"/>
      <c r="K1798" s="200"/>
      <c r="L1798" s="200">
        <v>379</v>
      </c>
      <c r="M1798" s="149"/>
      <c r="N1798" s="149"/>
      <c r="O1798" s="152">
        <f t="shared" si="79"/>
        <v>379</v>
      </c>
      <c r="P1798" s="153"/>
      <c r="Q1798" s="153"/>
      <c r="R1798" s="153"/>
      <c r="S1798" s="143"/>
      <c r="T1798" s="143"/>
      <c r="U1798" s="143"/>
    </row>
    <row r="1799" spans="1:21" ht="12.75" customHeight="1" x14ac:dyDescent="0.3">
      <c r="A1799" s="141">
        <v>7</v>
      </c>
      <c r="B1799" s="141">
        <v>16</v>
      </c>
      <c r="C1799" s="146">
        <v>716</v>
      </c>
      <c r="D1799" s="141" t="s">
        <v>6</v>
      </c>
      <c r="E1799" s="141">
        <v>2019</v>
      </c>
      <c r="F1799" s="151"/>
      <c r="G1799" s="157">
        <f t="shared" si="78"/>
        <v>630</v>
      </c>
      <c r="H1799" s="143"/>
      <c r="I1799" s="200">
        <v>630</v>
      </c>
      <c r="J1799" s="200"/>
      <c r="K1799" s="200"/>
      <c r="L1799" s="200">
        <v>264</v>
      </c>
      <c r="M1799" s="149"/>
      <c r="N1799" s="149"/>
      <c r="O1799" s="152">
        <f t="shared" si="79"/>
        <v>264</v>
      </c>
      <c r="P1799" s="153"/>
      <c r="Q1799" s="153"/>
      <c r="R1799" s="153"/>
      <c r="S1799" s="143"/>
      <c r="T1799" s="143"/>
      <c r="U1799" s="143"/>
    </row>
    <row r="1800" spans="1:21" ht="12.75" customHeight="1" x14ac:dyDescent="0.3">
      <c r="A1800" s="141">
        <v>7</v>
      </c>
      <c r="B1800" s="141">
        <v>17</v>
      </c>
      <c r="C1800" s="146">
        <v>717</v>
      </c>
      <c r="D1800" s="141" t="s">
        <v>6</v>
      </c>
      <c r="E1800" s="141">
        <v>2019</v>
      </c>
      <c r="F1800" s="151"/>
      <c r="G1800" s="157">
        <f t="shared" si="78"/>
        <v>704</v>
      </c>
      <c r="H1800" s="143"/>
      <c r="I1800" s="200">
        <v>704</v>
      </c>
      <c r="J1800" s="200"/>
      <c r="K1800" s="200"/>
      <c r="L1800" s="200">
        <v>277</v>
      </c>
      <c r="M1800" s="149"/>
      <c r="N1800" s="149"/>
      <c r="O1800" s="152">
        <f t="shared" si="79"/>
        <v>277</v>
      </c>
      <c r="P1800" s="153"/>
      <c r="Q1800" s="153"/>
      <c r="R1800" s="153"/>
      <c r="S1800" s="143"/>
      <c r="T1800" s="143"/>
      <c r="U1800" s="143"/>
    </row>
    <row r="1801" spans="1:21" ht="12.75" customHeight="1" x14ac:dyDescent="0.3">
      <c r="A1801" s="141">
        <v>7</v>
      </c>
      <c r="B1801" s="141">
        <v>18</v>
      </c>
      <c r="C1801" s="146">
        <v>718</v>
      </c>
      <c r="D1801" s="141" t="s">
        <v>6</v>
      </c>
      <c r="E1801" s="141">
        <v>2019</v>
      </c>
      <c r="F1801" s="151"/>
      <c r="G1801" s="157">
        <f t="shared" si="78"/>
        <v>401</v>
      </c>
      <c r="H1801" s="143"/>
      <c r="I1801" s="200">
        <v>401</v>
      </c>
      <c r="J1801" s="200"/>
      <c r="K1801" s="200"/>
      <c r="L1801" s="200">
        <v>149</v>
      </c>
      <c r="M1801" s="149"/>
      <c r="N1801" s="149"/>
      <c r="O1801" s="152">
        <f t="shared" si="79"/>
        <v>149</v>
      </c>
      <c r="P1801" s="153"/>
      <c r="Q1801" s="153"/>
      <c r="R1801" s="153"/>
      <c r="S1801" s="143"/>
      <c r="T1801" s="143"/>
      <c r="U1801" s="143"/>
    </row>
    <row r="1802" spans="1:21" ht="12.75" customHeight="1" x14ac:dyDescent="0.3">
      <c r="A1802" s="141">
        <v>7</v>
      </c>
      <c r="B1802" s="141">
        <v>19</v>
      </c>
      <c r="C1802" s="146">
        <v>719</v>
      </c>
      <c r="D1802" s="141" t="s">
        <v>6</v>
      </c>
      <c r="E1802" s="141">
        <v>2019</v>
      </c>
      <c r="F1802" s="151"/>
      <c r="G1802" s="157">
        <f t="shared" si="78"/>
        <v>182</v>
      </c>
      <c r="H1802" s="143"/>
      <c r="I1802" s="200">
        <v>182</v>
      </c>
      <c r="J1802" s="200"/>
      <c r="K1802" s="200"/>
      <c r="L1802" s="200">
        <v>63</v>
      </c>
      <c r="M1802" s="149"/>
      <c r="N1802" s="149"/>
      <c r="O1802" s="152">
        <f t="shared" si="79"/>
        <v>63</v>
      </c>
      <c r="P1802" s="153"/>
      <c r="Q1802" s="153"/>
      <c r="R1802" s="153"/>
      <c r="S1802" s="143"/>
      <c r="T1802" s="143"/>
      <c r="U1802" s="143"/>
    </row>
    <row r="1803" spans="1:21" ht="12.75" customHeight="1" x14ac:dyDescent="0.3">
      <c r="A1803" s="141">
        <v>7</v>
      </c>
      <c r="B1803" s="141">
        <v>20</v>
      </c>
      <c r="C1803" s="146">
        <v>720</v>
      </c>
      <c r="D1803" s="141" t="s">
        <v>6</v>
      </c>
      <c r="E1803" s="141">
        <v>2019</v>
      </c>
      <c r="F1803" s="151"/>
      <c r="G1803" s="157">
        <f t="shared" si="78"/>
        <v>212</v>
      </c>
      <c r="H1803" s="143"/>
      <c r="I1803" s="200">
        <v>212</v>
      </c>
      <c r="J1803" s="200"/>
      <c r="K1803" s="200"/>
      <c r="L1803" s="200">
        <v>81</v>
      </c>
      <c r="M1803" s="149"/>
      <c r="N1803" s="149"/>
      <c r="O1803" s="152">
        <f t="shared" si="79"/>
        <v>81</v>
      </c>
      <c r="P1803" s="153"/>
      <c r="Q1803" s="153"/>
      <c r="R1803" s="153"/>
      <c r="S1803" s="143"/>
      <c r="T1803" s="143"/>
      <c r="U1803" s="143"/>
    </row>
    <row r="1804" spans="1:21" ht="12.75" customHeight="1" x14ac:dyDescent="0.3">
      <c r="A1804" s="141">
        <v>7</v>
      </c>
      <c r="B1804" s="141">
        <v>21</v>
      </c>
      <c r="C1804" s="146">
        <v>721</v>
      </c>
      <c r="D1804" s="141" t="s">
        <v>6</v>
      </c>
      <c r="E1804" s="141">
        <v>2019</v>
      </c>
      <c r="F1804" s="151"/>
      <c r="G1804" s="157">
        <f t="shared" si="78"/>
        <v>312</v>
      </c>
      <c r="H1804" s="143"/>
      <c r="I1804" s="200">
        <v>312</v>
      </c>
      <c r="J1804" s="200"/>
      <c r="K1804" s="200"/>
      <c r="L1804" s="200">
        <v>128</v>
      </c>
      <c r="M1804" s="149"/>
      <c r="N1804" s="149"/>
      <c r="O1804" s="152">
        <f t="shared" si="79"/>
        <v>128</v>
      </c>
      <c r="P1804" s="153"/>
      <c r="Q1804" s="153"/>
      <c r="R1804" s="153"/>
      <c r="S1804" s="143"/>
      <c r="T1804" s="143"/>
      <c r="U1804" s="143"/>
    </row>
    <row r="1805" spans="1:21" ht="12.75" customHeight="1" x14ac:dyDescent="0.3">
      <c r="A1805" s="141">
        <v>7</v>
      </c>
      <c r="B1805" s="141">
        <v>22</v>
      </c>
      <c r="C1805" s="146">
        <v>722</v>
      </c>
      <c r="D1805" s="141" t="s">
        <v>6</v>
      </c>
      <c r="E1805" s="141">
        <v>2019</v>
      </c>
      <c r="F1805" s="151"/>
      <c r="G1805" s="157">
        <f t="shared" si="78"/>
        <v>332</v>
      </c>
      <c r="H1805" s="143"/>
      <c r="I1805" s="200">
        <v>332</v>
      </c>
      <c r="J1805" s="200"/>
      <c r="K1805" s="200"/>
      <c r="L1805" s="200">
        <v>148</v>
      </c>
      <c r="M1805" s="149"/>
      <c r="N1805" s="149"/>
      <c r="O1805" s="152">
        <f t="shared" si="79"/>
        <v>148</v>
      </c>
      <c r="P1805" s="153"/>
      <c r="Q1805" s="153"/>
      <c r="R1805" s="153"/>
      <c r="S1805" s="143"/>
      <c r="T1805" s="143"/>
      <c r="U1805" s="143"/>
    </row>
    <row r="1806" spans="1:21" ht="12.75" customHeight="1" x14ac:dyDescent="0.3">
      <c r="A1806" s="141">
        <v>7</v>
      </c>
      <c r="B1806" s="141">
        <v>23</v>
      </c>
      <c r="C1806" s="146">
        <v>723</v>
      </c>
      <c r="D1806" s="141" t="s">
        <v>6</v>
      </c>
      <c r="E1806" s="141">
        <v>2019</v>
      </c>
      <c r="F1806" s="151"/>
      <c r="G1806" s="157">
        <f t="shared" si="78"/>
        <v>268</v>
      </c>
      <c r="H1806" s="143"/>
      <c r="I1806" s="200">
        <v>268</v>
      </c>
      <c r="J1806" s="200"/>
      <c r="K1806" s="200"/>
      <c r="L1806" s="200">
        <v>129</v>
      </c>
      <c r="M1806" s="149"/>
      <c r="N1806" s="149"/>
      <c r="O1806" s="152">
        <f t="shared" si="79"/>
        <v>129</v>
      </c>
      <c r="P1806" s="153"/>
      <c r="Q1806" s="153"/>
      <c r="R1806" s="153"/>
      <c r="S1806" s="143"/>
      <c r="T1806" s="143"/>
      <c r="U1806" s="143"/>
    </row>
    <row r="1807" spans="1:21" ht="12.75" customHeight="1" x14ac:dyDescent="0.3">
      <c r="A1807" s="141">
        <v>7</v>
      </c>
      <c r="B1807" s="141">
        <v>24</v>
      </c>
      <c r="C1807" s="146">
        <v>724</v>
      </c>
      <c r="D1807" s="141" t="s">
        <v>6</v>
      </c>
      <c r="E1807" s="141">
        <v>2019</v>
      </c>
      <c r="F1807" s="151"/>
      <c r="G1807" s="157">
        <f t="shared" si="78"/>
        <v>242</v>
      </c>
      <c r="H1807" s="143"/>
      <c r="I1807" s="200">
        <v>242</v>
      </c>
      <c r="J1807" s="200"/>
      <c r="K1807" s="200"/>
      <c r="L1807" s="200">
        <v>125</v>
      </c>
      <c r="M1807" s="149"/>
      <c r="N1807" s="149"/>
      <c r="O1807" s="152">
        <f t="shared" si="79"/>
        <v>125</v>
      </c>
      <c r="P1807" s="153"/>
      <c r="Q1807" s="153"/>
      <c r="R1807" s="153"/>
      <c r="S1807" s="143"/>
      <c r="T1807" s="143"/>
      <c r="U1807" s="143"/>
    </row>
    <row r="1808" spans="1:21" ht="12.75" customHeight="1" x14ac:dyDescent="0.3">
      <c r="A1808" s="141">
        <v>7</v>
      </c>
      <c r="B1808" s="141">
        <v>25</v>
      </c>
      <c r="C1808" s="146">
        <v>725</v>
      </c>
      <c r="D1808" s="141" t="s">
        <v>6</v>
      </c>
      <c r="E1808" s="141">
        <v>2019</v>
      </c>
      <c r="F1808" s="151"/>
      <c r="G1808" s="157">
        <f t="shared" si="78"/>
        <v>207</v>
      </c>
      <c r="H1808" s="143"/>
      <c r="I1808" s="200">
        <v>207</v>
      </c>
      <c r="J1808" s="200"/>
      <c r="K1808" s="200"/>
      <c r="L1808" s="200">
        <v>116</v>
      </c>
      <c r="M1808" s="149"/>
      <c r="N1808" s="149"/>
      <c r="O1808" s="152">
        <f t="shared" si="79"/>
        <v>116</v>
      </c>
      <c r="P1808" s="153"/>
      <c r="Q1808" s="153"/>
      <c r="R1808" s="153"/>
      <c r="S1808" s="143"/>
      <c r="T1808" s="143"/>
      <c r="U1808" s="143"/>
    </row>
    <row r="1809" spans="1:21" ht="12.75" customHeight="1" x14ac:dyDescent="0.3">
      <c r="A1809" s="141">
        <v>7</v>
      </c>
      <c r="B1809" s="141">
        <v>26</v>
      </c>
      <c r="C1809" s="146">
        <v>726</v>
      </c>
      <c r="D1809" s="141" t="s">
        <v>6</v>
      </c>
      <c r="E1809" s="141">
        <v>2019</v>
      </c>
      <c r="F1809" s="151"/>
      <c r="G1809" s="157">
        <f t="shared" si="78"/>
        <v>173</v>
      </c>
      <c r="H1809" s="143"/>
      <c r="I1809" s="200">
        <v>173</v>
      </c>
      <c r="J1809" s="200"/>
      <c r="K1809" s="200"/>
      <c r="L1809" s="200">
        <v>104</v>
      </c>
      <c r="M1809" s="149"/>
      <c r="N1809" s="149"/>
      <c r="O1809" s="152">
        <f t="shared" si="79"/>
        <v>104</v>
      </c>
      <c r="P1809" s="153"/>
      <c r="Q1809" s="153"/>
      <c r="R1809" s="153"/>
      <c r="S1809" s="143"/>
      <c r="T1809" s="143"/>
      <c r="U1809" s="143"/>
    </row>
    <row r="1810" spans="1:21" ht="12.75" customHeight="1" x14ac:dyDescent="0.3">
      <c r="A1810" s="141">
        <v>7</v>
      </c>
      <c r="B1810" s="141">
        <v>27</v>
      </c>
      <c r="C1810" s="146">
        <v>727</v>
      </c>
      <c r="D1810" s="141" t="s">
        <v>6</v>
      </c>
      <c r="E1810" s="141">
        <v>2019</v>
      </c>
      <c r="F1810" s="151"/>
      <c r="G1810" s="157">
        <f t="shared" si="78"/>
        <v>247</v>
      </c>
      <c r="H1810" s="143"/>
      <c r="I1810" s="200">
        <v>247</v>
      </c>
      <c r="J1810" s="200"/>
      <c r="K1810" s="200"/>
      <c r="L1810" s="200">
        <v>146</v>
      </c>
      <c r="M1810" s="149"/>
      <c r="N1810" s="149"/>
      <c r="O1810" s="152">
        <f t="shared" si="79"/>
        <v>146</v>
      </c>
      <c r="P1810" s="153"/>
      <c r="Q1810" s="153"/>
      <c r="R1810" s="153"/>
      <c r="S1810" s="143"/>
      <c r="T1810" s="143"/>
      <c r="U1810" s="143"/>
    </row>
    <row r="1811" spans="1:21" ht="12.75" customHeight="1" x14ac:dyDescent="0.3">
      <c r="A1811" s="141">
        <v>7</v>
      </c>
      <c r="B1811" s="141">
        <v>28</v>
      </c>
      <c r="C1811" s="146">
        <v>728</v>
      </c>
      <c r="D1811" s="141" t="s">
        <v>6</v>
      </c>
      <c r="E1811" s="141">
        <v>2019</v>
      </c>
      <c r="F1811" s="151"/>
      <c r="G1811" s="157">
        <f t="shared" si="78"/>
        <v>171</v>
      </c>
      <c r="H1811" s="143"/>
      <c r="I1811" s="200">
        <v>171</v>
      </c>
      <c r="J1811" s="200"/>
      <c r="K1811" s="200"/>
      <c r="L1811" s="200">
        <v>98</v>
      </c>
      <c r="M1811" s="149"/>
      <c r="N1811" s="149"/>
      <c r="O1811" s="152">
        <f t="shared" si="79"/>
        <v>98</v>
      </c>
      <c r="P1811" s="153"/>
      <c r="Q1811" s="153"/>
      <c r="R1811" s="153"/>
      <c r="S1811" s="143"/>
      <c r="T1811" s="143"/>
      <c r="U1811" s="143"/>
    </row>
    <row r="1812" spans="1:21" ht="12.75" customHeight="1" x14ac:dyDescent="0.3">
      <c r="A1812" s="141">
        <v>7</v>
      </c>
      <c r="B1812" s="141">
        <v>29</v>
      </c>
      <c r="C1812" s="146">
        <v>729</v>
      </c>
      <c r="D1812" s="141" t="s">
        <v>6</v>
      </c>
      <c r="E1812" s="141">
        <v>2019</v>
      </c>
      <c r="F1812" s="151"/>
      <c r="G1812" s="157">
        <f t="shared" si="78"/>
        <v>176</v>
      </c>
      <c r="H1812" s="143"/>
      <c r="I1812" s="200">
        <v>176</v>
      </c>
      <c r="J1812" s="200"/>
      <c r="K1812" s="200"/>
      <c r="L1812" s="200">
        <v>100</v>
      </c>
      <c r="M1812" s="149"/>
      <c r="N1812" s="149"/>
      <c r="O1812" s="152">
        <f t="shared" si="79"/>
        <v>100</v>
      </c>
      <c r="P1812" s="153"/>
      <c r="Q1812" s="153"/>
      <c r="R1812" s="153"/>
      <c r="S1812" s="143"/>
      <c r="T1812" s="143"/>
      <c r="U1812" s="143"/>
    </row>
    <row r="1813" spans="1:21" ht="12.75" customHeight="1" x14ac:dyDescent="0.3">
      <c r="A1813" s="141">
        <v>7</v>
      </c>
      <c r="B1813" s="141">
        <v>30</v>
      </c>
      <c r="C1813" s="146">
        <v>730</v>
      </c>
      <c r="D1813" s="141" t="s">
        <v>6</v>
      </c>
      <c r="E1813" s="141">
        <v>2019</v>
      </c>
      <c r="F1813" s="151"/>
      <c r="G1813" s="157">
        <f t="shared" si="78"/>
        <v>192</v>
      </c>
      <c r="H1813" s="143"/>
      <c r="I1813" s="200">
        <v>192</v>
      </c>
      <c r="J1813" s="200"/>
      <c r="K1813" s="200"/>
      <c r="L1813" s="200">
        <v>106</v>
      </c>
      <c r="M1813" s="149"/>
      <c r="N1813" s="149"/>
      <c r="O1813" s="152">
        <f t="shared" si="79"/>
        <v>106</v>
      </c>
      <c r="P1813" s="153"/>
      <c r="Q1813" s="153"/>
      <c r="R1813" s="153"/>
      <c r="S1813" s="143"/>
      <c r="T1813" s="143"/>
      <c r="U1813" s="143"/>
    </row>
    <row r="1814" spans="1:21" ht="12.75" customHeight="1" x14ac:dyDescent="0.3">
      <c r="A1814" s="141">
        <v>7</v>
      </c>
      <c r="B1814" s="141">
        <v>31</v>
      </c>
      <c r="C1814" s="146">
        <v>731</v>
      </c>
      <c r="D1814" s="141" t="s">
        <v>6</v>
      </c>
      <c r="E1814" s="141">
        <v>2019</v>
      </c>
      <c r="F1814" s="151"/>
      <c r="G1814" s="157">
        <f t="shared" si="78"/>
        <v>78</v>
      </c>
      <c r="H1814" s="143"/>
      <c r="I1814" s="200">
        <v>78</v>
      </c>
      <c r="J1814" s="200"/>
      <c r="K1814" s="200"/>
      <c r="L1814" s="200">
        <v>42</v>
      </c>
      <c r="M1814" s="149"/>
      <c r="N1814" s="149"/>
      <c r="O1814" s="152">
        <f t="shared" si="79"/>
        <v>42</v>
      </c>
      <c r="P1814" s="153"/>
      <c r="Q1814" s="153"/>
      <c r="R1814" s="153"/>
      <c r="S1814" s="143"/>
      <c r="T1814" s="143"/>
      <c r="U1814" s="143"/>
    </row>
    <row r="1815" spans="1:21" ht="12.75" customHeight="1" x14ac:dyDescent="0.3">
      <c r="A1815" s="141">
        <v>8</v>
      </c>
      <c r="B1815" s="141">
        <v>1</v>
      </c>
      <c r="C1815" s="146">
        <v>801</v>
      </c>
      <c r="D1815" s="141" t="s">
        <v>6</v>
      </c>
      <c r="E1815" s="141">
        <v>2019</v>
      </c>
      <c r="F1815" s="151"/>
      <c r="G1815" s="157">
        <f t="shared" si="78"/>
        <v>113</v>
      </c>
      <c r="H1815" s="143"/>
      <c r="I1815" s="200">
        <v>113</v>
      </c>
      <c r="J1815" s="200"/>
      <c r="K1815" s="200"/>
      <c r="L1815" s="200">
        <v>61</v>
      </c>
      <c r="M1815" s="149"/>
      <c r="N1815" s="149"/>
      <c r="O1815" s="152">
        <f t="shared" si="79"/>
        <v>61</v>
      </c>
      <c r="P1815" s="153"/>
      <c r="Q1815" s="153"/>
      <c r="R1815" s="153"/>
      <c r="S1815" s="143"/>
      <c r="T1815" s="143"/>
      <c r="U1815" s="143"/>
    </row>
    <row r="1816" spans="1:21" ht="12.75" customHeight="1" x14ac:dyDescent="0.3">
      <c r="A1816" s="141">
        <v>8</v>
      </c>
      <c r="B1816" s="141">
        <v>2</v>
      </c>
      <c r="C1816" s="146">
        <v>802</v>
      </c>
      <c r="D1816" s="141" t="s">
        <v>6</v>
      </c>
      <c r="E1816" s="141">
        <v>2019</v>
      </c>
      <c r="F1816" s="151"/>
      <c r="G1816" s="157">
        <f t="shared" si="78"/>
        <v>109</v>
      </c>
      <c r="H1816" s="143"/>
      <c r="I1816" s="200">
        <v>109</v>
      </c>
      <c r="J1816" s="200"/>
      <c r="K1816" s="200"/>
      <c r="L1816" s="200">
        <v>58</v>
      </c>
      <c r="M1816" s="149"/>
      <c r="N1816" s="149"/>
      <c r="O1816" s="152">
        <f t="shared" si="79"/>
        <v>58</v>
      </c>
      <c r="P1816" s="153"/>
      <c r="Q1816" s="153"/>
      <c r="R1816" s="153"/>
      <c r="S1816" s="143"/>
      <c r="T1816" s="143"/>
      <c r="U1816" s="143"/>
    </row>
    <row r="1817" spans="1:21" ht="12.75" customHeight="1" x14ac:dyDescent="0.3">
      <c r="A1817" s="141">
        <v>8</v>
      </c>
      <c r="B1817" s="141">
        <v>3</v>
      </c>
      <c r="C1817" s="146">
        <v>803</v>
      </c>
      <c r="D1817" s="141" t="s">
        <v>6</v>
      </c>
      <c r="E1817" s="141">
        <v>2019</v>
      </c>
      <c r="F1817" s="151"/>
      <c r="G1817" s="157">
        <f t="shared" si="78"/>
        <v>87</v>
      </c>
      <c r="H1817" s="143"/>
      <c r="I1817" s="200">
        <v>87</v>
      </c>
      <c r="J1817" s="200"/>
      <c r="K1817" s="200"/>
      <c r="L1817" s="200">
        <v>46</v>
      </c>
      <c r="M1817" s="149"/>
      <c r="N1817" s="149"/>
      <c r="O1817" s="152">
        <f t="shared" si="79"/>
        <v>46</v>
      </c>
      <c r="P1817" s="153"/>
      <c r="Q1817" s="153"/>
      <c r="R1817" s="153"/>
      <c r="S1817" s="143"/>
      <c r="T1817" s="143"/>
      <c r="U1817" s="143"/>
    </row>
    <row r="1818" spans="1:21" ht="12.75" customHeight="1" x14ac:dyDescent="0.3">
      <c r="A1818" s="141">
        <v>8</v>
      </c>
      <c r="B1818" s="141">
        <v>4</v>
      </c>
      <c r="C1818" s="146">
        <v>804</v>
      </c>
      <c r="D1818" s="141" t="s">
        <v>6</v>
      </c>
      <c r="E1818" s="141">
        <v>2019</v>
      </c>
      <c r="F1818" s="151"/>
      <c r="G1818" s="157">
        <f t="shared" si="78"/>
        <v>39</v>
      </c>
      <c r="H1818" s="143"/>
      <c r="I1818" s="200">
        <v>39</v>
      </c>
      <c r="J1818" s="200"/>
      <c r="K1818" s="200"/>
      <c r="L1818" s="200">
        <v>21</v>
      </c>
      <c r="M1818" s="149"/>
      <c r="N1818" s="149"/>
      <c r="O1818" s="152">
        <f t="shared" si="79"/>
        <v>21</v>
      </c>
      <c r="P1818" s="153"/>
      <c r="Q1818" s="153"/>
      <c r="R1818" s="153"/>
      <c r="S1818" s="143"/>
      <c r="T1818" s="143"/>
      <c r="U1818" s="143"/>
    </row>
    <row r="1819" spans="1:21" ht="12.75" customHeight="1" x14ac:dyDescent="0.3">
      <c r="A1819" s="141">
        <v>8</v>
      </c>
      <c r="B1819" s="141">
        <v>5</v>
      </c>
      <c r="C1819" s="146">
        <v>805</v>
      </c>
      <c r="D1819" s="141" t="s">
        <v>6</v>
      </c>
      <c r="E1819" s="141">
        <v>2019</v>
      </c>
      <c r="F1819" s="151"/>
      <c r="G1819" s="157">
        <f t="shared" si="78"/>
        <v>42</v>
      </c>
      <c r="H1819" s="143"/>
      <c r="I1819" s="200">
        <v>42</v>
      </c>
      <c r="J1819" s="200"/>
      <c r="K1819" s="200"/>
      <c r="L1819" s="200">
        <v>22</v>
      </c>
      <c r="M1819" s="149"/>
      <c r="N1819" s="149"/>
      <c r="O1819" s="152">
        <f t="shared" si="79"/>
        <v>22</v>
      </c>
      <c r="P1819" s="153"/>
      <c r="Q1819" s="153"/>
      <c r="R1819" s="153"/>
      <c r="S1819" s="143"/>
      <c r="T1819" s="143"/>
      <c r="U1819" s="143"/>
    </row>
    <row r="1820" spans="1:21" ht="12.75" customHeight="1" x14ac:dyDescent="0.3">
      <c r="A1820" s="141">
        <v>8</v>
      </c>
      <c r="B1820" s="141">
        <v>6</v>
      </c>
      <c r="C1820" s="146">
        <v>806</v>
      </c>
      <c r="D1820" s="141" t="s">
        <v>6</v>
      </c>
      <c r="E1820" s="141">
        <v>2019</v>
      </c>
      <c r="F1820" s="151"/>
      <c r="G1820" s="157">
        <f t="shared" si="78"/>
        <v>25</v>
      </c>
      <c r="H1820" s="143"/>
      <c r="I1820" s="200">
        <v>25</v>
      </c>
      <c r="J1820" s="200"/>
      <c r="K1820" s="200"/>
      <c r="L1820" s="200">
        <v>14</v>
      </c>
      <c r="M1820" s="149"/>
      <c r="N1820" s="149"/>
      <c r="O1820" s="152">
        <f t="shared" si="79"/>
        <v>14</v>
      </c>
      <c r="P1820" s="153"/>
      <c r="Q1820" s="153"/>
      <c r="R1820" s="153"/>
      <c r="S1820" s="143"/>
      <c r="T1820" s="143"/>
      <c r="U1820" s="143"/>
    </row>
    <row r="1821" spans="1:21" ht="12.75" customHeight="1" x14ac:dyDescent="0.3">
      <c r="A1821" s="141">
        <v>8</v>
      </c>
      <c r="B1821" s="141">
        <v>7</v>
      </c>
      <c r="C1821" s="146">
        <v>807</v>
      </c>
      <c r="D1821" s="141" t="s">
        <v>6</v>
      </c>
      <c r="E1821" s="141">
        <v>2019</v>
      </c>
      <c r="F1821" s="151"/>
      <c r="G1821" s="157">
        <f t="shared" si="78"/>
        <v>42</v>
      </c>
      <c r="H1821" s="143"/>
      <c r="I1821" s="200">
        <v>42</v>
      </c>
      <c r="J1821" s="200"/>
      <c r="K1821" s="200"/>
      <c r="L1821" s="200">
        <v>23</v>
      </c>
      <c r="M1821" s="149"/>
      <c r="N1821" s="149"/>
      <c r="O1821" s="152">
        <f t="shared" si="79"/>
        <v>23</v>
      </c>
      <c r="P1821" s="153"/>
      <c r="Q1821" s="153"/>
      <c r="R1821" s="153"/>
      <c r="S1821" s="143"/>
      <c r="T1821" s="143"/>
      <c r="U1821" s="143"/>
    </row>
    <row r="1822" spans="1:21" ht="12.75" customHeight="1" x14ac:dyDescent="0.3">
      <c r="A1822" s="141">
        <v>8</v>
      </c>
      <c r="B1822" s="141">
        <v>8</v>
      </c>
      <c r="C1822" s="146">
        <v>808</v>
      </c>
      <c r="D1822" s="141" t="s">
        <v>6</v>
      </c>
      <c r="E1822" s="141">
        <v>2019</v>
      </c>
      <c r="F1822" s="151"/>
      <c r="G1822" s="157">
        <f t="shared" si="78"/>
        <v>12</v>
      </c>
      <c r="H1822" s="143"/>
      <c r="I1822" s="200">
        <v>12</v>
      </c>
      <c r="J1822" s="200"/>
      <c r="K1822" s="200"/>
      <c r="L1822" s="200">
        <v>6</v>
      </c>
      <c r="M1822" s="149"/>
      <c r="N1822" s="149"/>
      <c r="O1822" s="152">
        <f t="shared" si="79"/>
        <v>6</v>
      </c>
      <c r="P1822" s="153"/>
      <c r="Q1822" s="153"/>
      <c r="R1822" s="153"/>
      <c r="S1822" s="143"/>
      <c r="T1822" s="143"/>
      <c r="U1822" s="143"/>
    </row>
    <row r="1823" spans="1:21" ht="12.75" customHeight="1" x14ac:dyDescent="0.3">
      <c r="A1823" s="141">
        <v>8</v>
      </c>
      <c r="B1823" s="141">
        <v>9</v>
      </c>
      <c r="C1823" s="146">
        <v>809</v>
      </c>
      <c r="D1823" s="141" t="s">
        <v>6</v>
      </c>
      <c r="E1823" s="141">
        <v>2019</v>
      </c>
      <c r="F1823" s="151"/>
      <c r="G1823" s="157">
        <f t="shared" si="78"/>
        <v>35</v>
      </c>
      <c r="H1823" s="143"/>
      <c r="I1823" s="200">
        <v>35</v>
      </c>
      <c r="J1823" s="200"/>
      <c r="K1823" s="200"/>
      <c r="L1823" s="200">
        <v>18</v>
      </c>
      <c r="M1823" s="149"/>
      <c r="N1823" s="149"/>
      <c r="O1823" s="152">
        <f t="shared" si="79"/>
        <v>18</v>
      </c>
      <c r="P1823" s="153"/>
      <c r="Q1823" s="153"/>
      <c r="R1823" s="153"/>
      <c r="S1823" s="143"/>
      <c r="T1823" s="143"/>
      <c r="U1823" s="143"/>
    </row>
    <row r="1824" spans="1:21" ht="12.75" customHeight="1" x14ac:dyDescent="0.3">
      <c r="A1824" s="141">
        <v>8</v>
      </c>
      <c r="B1824" s="141">
        <v>10</v>
      </c>
      <c r="C1824" s="146">
        <v>810</v>
      </c>
      <c r="D1824" s="141" t="s">
        <v>6</v>
      </c>
      <c r="E1824" s="141">
        <v>2019</v>
      </c>
      <c r="F1824" s="151"/>
      <c r="G1824" s="157">
        <f t="shared" si="78"/>
        <v>12</v>
      </c>
      <c r="H1824" s="143"/>
      <c r="I1824" s="200">
        <v>12</v>
      </c>
      <c r="J1824" s="200"/>
      <c r="K1824" s="200"/>
      <c r="L1824" s="200">
        <v>7</v>
      </c>
      <c r="M1824" s="149"/>
      <c r="N1824" s="149"/>
      <c r="O1824" s="152">
        <f t="shared" si="79"/>
        <v>7</v>
      </c>
      <c r="P1824" s="153"/>
      <c r="Q1824" s="153"/>
      <c r="R1824" s="153"/>
      <c r="S1824" s="143"/>
      <c r="T1824" s="143"/>
      <c r="U1824" s="143"/>
    </row>
    <row r="1825" spans="1:21" ht="12.75" customHeight="1" x14ac:dyDescent="0.3">
      <c r="A1825" s="141">
        <v>8</v>
      </c>
      <c r="B1825" s="141">
        <v>11</v>
      </c>
      <c r="C1825" s="146">
        <v>811</v>
      </c>
      <c r="D1825" s="141" t="s">
        <v>6</v>
      </c>
      <c r="E1825" s="141">
        <v>2019</v>
      </c>
      <c r="F1825" s="151"/>
      <c r="G1825" s="157">
        <f t="shared" si="78"/>
        <v>12</v>
      </c>
      <c r="H1825" s="143"/>
      <c r="I1825" s="200">
        <v>12</v>
      </c>
      <c r="J1825" s="200"/>
      <c r="K1825" s="200"/>
      <c r="L1825" s="200">
        <v>7</v>
      </c>
      <c r="M1825" s="149"/>
      <c r="N1825" s="149"/>
      <c r="O1825" s="152">
        <f t="shared" si="79"/>
        <v>7</v>
      </c>
      <c r="P1825" s="153"/>
      <c r="Q1825" s="153"/>
      <c r="R1825" s="153"/>
      <c r="S1825" s="143"/>
      <c r="T1825" s="143"/>
      <c r="U1825" s="143"/>
    </row>
    <row r="1826" spans="1:21" ht="12.75" customHeight="1" x14ac:dyDescent="0.3">
      <c r="A1826" s="141">
        <v>8</v>
      </c>
      <c r="B1826" s="141">
        <v>12</v>
      </c>
      <c r="C1826" s="146">
        <v>812</v>
      </c>
      <c r="D1826" s="141" t="s">
        <v>6</v>
      </c>
      <c r="E1826" s="141">
        <v>2019</v>
      </c>
      <c r="F1826" s="151"/>
      <c r="G1826" s="157">
        <f t="shared" si="78"/>
        <v>13</v>
      </c>
      <c r="H1826" s="143"/>
      <c r="I1826" s="200">
        <v>13</v>
      </c>
      <c r="J1826" s="200"/>
      <c r="K1826" s="200"/>
      <c r="L1826" s="200">
        <v>7</v>
      </c>
      <c r="M1826" s="149"/>
      <c r="N1826" s="149"/>
      <c r="O1826" s="152">
        <f t="shared" si="79"/>
        <v>7</v>
      </c>
      <c r="P1826" s="153"/>
      <c r="Q1826" s="153"/>
      <c r="R1826" s="153"/>
      <c r="S1826" s="143"/>
      <c r="T1826" s="143"/>
      <c r="U1826" s="143"/>
    </row>
    <row r="1827" spans="1:21" ht="12.75" customHeight="1" x14ac:dyDescent="0.3">
      <c r="A1827" s="141">
        <v>8</v>
      </c>
      <c r="B1827" s="141">
        <v>13</v>
      </c>
      <c r="C1827" s="146">
        <v>813</v>
      </c>
      <c r="D1827" s="141" t="s">
        <v>6</v>
      </c>
      <c r="E1827" s="141">
        <v>2019</v>
      </c>
      <c r="F1827" s="151"/>
      <c r="G1827" s="157">
        <f t="shared" si="78"/>
        <v>14</v>
      </c>
      <c r="H1827" s="143"/>
      <c r="I1827" s="200">
        <v>14</v>
      </c>
      <c r="J1827" s="200"/>
      <c r="K1827" s="200"/>
      <c r="L1827" s="200">
        <v>8</v>
      </c>
      <c r="M1827" s="149"/>
      <c r="N1827" s="149"/>
      <c r="O1827" s="152">
        <f t="shared" si="79"/>
        <v>8</v>
      </c>
      <c r="P1827" s="153"/>
      <c r="Q1827" s="153"/>
      <c r="R1827" s="153"/>
      <c r="S1827" s="143"/>
      <c r="T1827" s="143"/>
      <c r="U1827" s="143"/>
    </row>
    <row r="1828" spans="1:21" ht="12.75" customHeight="1" x14ac:dyDescent="0.3">
      <c r="A1828" s="141">
        <v>8</v>
      </c>
      <c r="B1828" s="141">
        <v>14</v>
      </c>
      <c r="C1828" s="146">
        <v>814</v>
      </c>
      <c r="D1828" s="141" t="s">
        <v>6</v>
      </c>
      <c r="E1828" s="141">
        <v>2019</v>
      </c>
      <c r="F1828" s="151"/>
      <c r="G1828" s="157">
        <f t="shared" si="78"/>
        <v>16</v>
      </c>
      <c r="H1828" s="143"/>
      <c r="I1828" s="200">
        <v>16</v>
      </c>
      <c r="J1828" s="200"/>
      <c r="K1828" s="200"/>
      <c r="L1828" s="200">
        <v>9</v>
      </c>
      <c r="M1828" s="149"/>
      <c r="N1828" s="149"/>
      <c r="O1828" s="152">
        <f t="shared" si="79"/>
        <v>9</v>
      </c>
      <c r="P1828" s="153"/>
      <c r="Q1828" s="153"/>
      <c r="R1828" s="153"/>
      <c r="S1828" s="143"/>
      <c r="T1828" s="143"/>
      <c r="U1828" s="143"/>
    </row>
    <row r="1829" spans="1:21" ht="12.75" customHeight="1" x14ac:dyDescent="0.3">
      <c r="A1829" s="141">
        <v>8</v>
      </c>
      <c r="B1829" s="141">
        <v>15</v>
      </c>
      <c r="C1829" s="146">
        <v>815</v>
      </c>
      <c r="D1829" s="141" t="s">
        <v>6</v>
      </c>
      <c r="E1829" s="141">
        <v>2019</v>
      </c>
      <c r="F1829" s="151"/>
      <c r="G1829" s="157">
        <f t="shared" si="78"/>
        <v>8</v>
      </c>
      <c r="H1829" s="143"/>
      <c r="I1829" s="200">
        <v>8</v>
      </c>
      <c r="J1829" s="200"/>
      <c r="K1829" s="200"/>
      <c r="L1829" s="200">
        <v>5</v>
      </c>
      <c r="M1829" s="149"/>
      <c r="N1829" s="149"/>
      <c r="O1829" s="152">
        <f t="shared" si="79"/>
        <v>5</v>
      </c>
      <c r="P1829" s="153"/>
      <c r="Q1829" s="153"/>
      <c r="R1829" s="153"/>
      <c r="S1829" s="143"/>
      <c r="T1829" s="143"/>
      <c r="U1829" s="143"/>
    </row>
    <row r="1830" spans="1:21" ht="12.75" customHeight="1" x14ac:dyDescent="0.3">
      <c r="A1830" s="141">
        <v>8</v>
      </c>
      <c r="B1830" s="141">
        <v>16</v>
      </c>
      <c r="C1830" s="146">
        <v>816</v>
      </c>
      <c r="D1830" s="141" t="s">
        <v>6</v>
      </c>
      <c r="E1830" s="141">
        <v>2019</v>
      </c>
      <c r="F1830" s="151"/>
      <c r="G1830" s="157">
        <f t="shared" si="78"/>
        <v>8</v>
      </c>
      <c r="H1830" s="143"/>
      <c r="I1830" s="200">
        <v>8</v>
      </c>
      <c r="J1830" s="200"/>
      <c r="K1830" s="200"/>
      <c r="L1830" s="200">
        <v>5</v>
      </c>
      <c r="M1830" s="149"/>
      <c r="N1830" s="149"/>
      <c r="O1830" s="152">
        <f t="shared" si="79"/>
        <v>5</v>
      </c>
      <c r="P1830" s="153"/>
      <c r="Q1830" s="153"/>
      <c r="R1830" s="153"/>
      <c r="S1830" s="143"/>
      <c r="T1830" s="143"/>
      <c r="U1830" s="143"/>
    </row>
    <row r="1831" spans="1:21" ht="12.75" customHeight="1" x14ac:dyDescent="0.3">
      <c r="A1831" s="141">
        <v>8</v>
      </c>
      <c r="B1831" s="141">
        <v>17</v>
      </c>
      <c r="C1831" s="146">
        <v>817</v>
      </c>
      <c r="D1831" s="141" t="s">
        <v>6</v>
      </c>
      <c r="E1831" s="141">
        <v>2019</v>
      </c>
      <c r="F1831" s="151"/>
      <c r="G1831" s="157">
        <f t="shared" si="78"/>
        <v>5</v>
      </c>
      <c r="H1831" s="143"/>
      <c r="I1831" s="200">
        <v>5</v>
      </c>
      <c r="J1831" s="200"/>
      <c r="K1831" s="200"/>
      <c r="L1831" s="200">
        <v>3</v>
      </c>
      <c r="M1831" s="149"/>
      <c r="N1831" s="149"/>
      <c r="O1831" s="152">
        <f t="shared" si="79"/>
        <v>3</v>
      </c>
      <c r="P1831" s="153"/>
      <c r="Q1831" s="153"/>
      <c r="R1831" s="153"/>
      <c r="S1831" s="143"/>
      <c r="T1831" s="143"/>
      <c r="U1831" s="143"/>
    </row>
    <row r="1832" spans="1:21" ht="12.75" customHeight="1" x14ac:dyDescent="0.3">
      <c r="A1832" s="141">
        <v>8</v>
      </c>
      <c r="B1832" s="141">
        <v>18</v>
      </c>
      <c r="C1832" s="146">
        <v>818</v>
      </c>
      <c r="D1832" s="141" t="s">
        <v>6</v>
      </c>
      <c r="E1832" s="141">
        <v>2019</v>
      </c>
      <c r="F1832" s="151"/>
      <c r="G1832" s="157">
        <f t="shared" si="78"/>
        <v>7</v>
      </c>
      <c r="H1832" s="143"/>
      <c r="I1832" s="200">
        <v>7</v>
      </c>
      <c r="J1832" s="200"/>
      <c r="K1832" s="200"/>
      <c r="L1832" s="200">
        <v>4</v>
      </c>
      <c r="M1832" s="149"/>
      <c r="N1832" s="149"/>
      <c r="O1832" s="152">
        <f t="shared" si="79"/>
        <v>4</v>
      </c>
      <c r="P1832" s="153"/>
      <c r="Q1832" s="153"/>
      <c r="R1832" s="153"/>
      <c r="S1832" s="143"/>
      <c r="T1832" s="143"/>
      <c r="U1832" s="143"/>
    </row>
    <row r="1833" spans="1:21" ht="12.75" customHeight="1" x14ac:dyDescent="0.3">
      <c r="A1833" s="141">
        <v>8</v>
      </c>
      <c r="B1833" s="141">
        <v>19</v>
      </c>
      <c r="C1833" s="146">
        <v>819</v>
      </c>
      <c r="D1833" s="141" t="s">
        <v>6</v>
      </c>
      <c r="E1833" s="141">
        <v>2019</v>
      </c>
      <c r="F1833" s="151"/>
      <c r="G1833" s="157">
        <f t="shared" si="78"/>
        <v>3</v>
      </c>
      <c r="H1833" s="143"/>
      <c r="I1833" s="200">
        <v>3</v>
      </c>
      <c r="J1833" s="149"/>
      <c r="K1833" s="149"/>
      <c r="L1833" s="200">
        <v>2</v>
      </c>
      <c r="M1833" s="149"/>
      <c r="N1833" s="149"/>
      <c r="O1833" s="152">
        <f t="shared" si="79"/>
        <v>2</v>
      </c>
      <c r="P1833" s="153"/>
      <c r="Q1833" s="153"/>
      <c r="R1833" s="153"/>
      <c r="S1833" s="143"/>
      <c r="T1833" s="143"/>
      <c r="U1833" s="143"/>
    </row>
    <row r="1834" spans="1:21" ht="12.75" customHeight="1" x14ac:dyDescent="0.3">
      <c r="A1834" s="141">
        <v>8</v>
      </c>
      <c r="B1834" s="141">
        <v>20</v>
      </c>
      <c r="C1834" s="146">
        <v>820</v>
      </c>
      <c r="D1834" s="141" t="s">
        <v>6</v>
      </c>
      <c r="E1834" s="141">
        <v>2019</v>
      </c>
      <c r="F1834" s="151"/>
      <c r="G1834" s="157">
        <f t="shared" si="78"/>
        <v>4</v>
      </c>
      <c r="H1834" s="143"/>
      <c r="I1834" s="200">
        <v>4</v>
      </c>
      <c r="J1834" s="149"/>
      <c r="K1834" s="149"/>
      <c r="L1834" s="200">
        <v>2</v>
      </c>
      <c r="M1834" s="149"/>
      <c r="N1834" s="149"/>
      <c r="O1834" s="152">
        <f t="shared" si="79"/>
        <v>2</v>
      </c>
      <c r="P1834" s="153"/>
      <c r="Q1834" s="153"/>
      <c r="R1834" s="153"/>
      <c r="S1834" s="143"/>
      <c r="T1834" s="143"/>
      <c r="U1834" s="143"/>
    </row>
    <row r="1835" spans="1:21" ht="12.75" customHeight="1" x14ac:dyDescent="0.3">
      <c r="A1835" s="141">
        <v>8</v>
      </c>
      <c r="B1835" s="141">
        <v>21</v>
      </c>
      <c r="C1835" s="146">
        <v>821</v>
      </c>
      <c r="D1835" s="141" t="s">
        <v>6</v>
      </c>
      <c r="E1835" s="141">
        <v>2019</v>
      </c>
      <c r="F1835" s="151"/>
      <c r="G1835" s="157">
        <f t="shared" si="78"/>
        <v>7</v>
      </c>
      <c r="H1835" s="143"/>
      <c r="I1835" s="200">
        <v>7</v>
      </c>
      <c r="J1835" s="149"/>
      <c r="K1835" s="149"/>
      <c r="L1835" s="200">
        <v>4</v>
      </c>
      <c r="M1835" s="149"/>
      <c r="N1835" s="149"/>
      <c r="O1835" s="152">
        <f t="shared" si="79"/>
        <v>4</v>
      </c>
      <c r="P1835" s="153"/>
      <c r="Q1835" s="153"/>
      <c r="R1835" s="153"/>
      <c r="S1835" s="143"/>
      <c r="T1835" s="143"/>
      <c r="U1835" s="143"/>
    </row>
    <row r="1836" spans="1:21" ht="12.75" customHeight="1" x14ac:dyDescent="0.3">
      <c r="A1836" s="141">
        <v>8</v>
      </c>
      <c r="B1836" s="141">
        <v>22</v>
      </c>
      <c r="C1836" s="146">
        <v>822</v>
      </c>
      <c r="D1836" s="141" t="s">
        <v>6</v>
      </c>
      <c r="E1836" s="141">
        <v>2019</v>
      </c>
      <c r="F1836" s="151"/>
      <c r="G1836" s="157">
        <f t="shared" si="78"/>
        <v>7</v>
      </c>
      <c r="H1836" s="143"/>
      <c r="I1836" s="200">
        <v>7</v>
      </c>
      <c r="J1836" s="149"/>
      <c r="K1836" s="149"/>
      <c r="L1836" s="200">
        <v>3</v>
      </c>
      <c r="M1836" s="149"/>
      <c r="N1836" s="149"/>
      <c r="O1836" s="152">
        <f t="shared" si="79"/>
        <v>3</v>
      </c>
      <c r="P1836" s="153"/>
      <c r="Q1836" s="153"/>
      <c r="R1836" s="153"/>
      <c r="S1836" s="143"/>
      <c r="T1836" s="143"/>
      <c r="U1836" s="143"/>
    </row>
    <row r="1837" spans="1:21" ht="12.75" customHeight="1" x14ac:dyDescent="0.3">
      <c r="A1837" s="141">
        <v>8</v>
      </c>
      <c r="B1837" s="141">
        <v>23</v>
      </c>
      <c r="C1837" s="146">
        <v>823</v>
      </c>
      <c r="D1837" s="141" t="s">
        <v>6</v>
      </c>
      <c r="E1837" s="141">
        <v>2019</v>
      </c>
      <c r="F1837" s="151"/>
      <c r="G1837" s="157">
        <f t="shared" si="78"/>
        <v>3</v>
      </c>
      <c r="H1837" s="143"/>
      <c r="I1837" s="200">
        <v>3</v>
      </c>
      <c r="J1837" s="149"/>
      <c r="K1837" s="149"/>
      <c r="L1837" s="200">
        <v>1</v>
      </c>
      <c r="M1837" s="149"/>
      <c r="N1837" s="149"/>
      <c r="O1837" s="152">
        <f t="shared" si="79"/>
        <v>1</v>
      </c>
      <c r="P1837" s="153"/>
      <c r="Q1837" s="153"/>
      <c r="R1837" s="153"/>
      <c r="S1837" s="143"/>
      <c r="T1837" s="143"/>
      <c r="U1837" s="143"/>
    </row>
    <row r="1838" spans="1:21" ht="12.75" customHeight="1" x14ac:dyDescent="0.3">
      <c r="A1838" s="141">
        <v>8</v>
      </c>
      <c r="B1838" s="141">
        <v>24</v>
      </c>
      <c r="C1838" s="146">
        <v>824</v>
      </c>
      <c r="D1838" s="141" t="s">
        <v>6</v>
      </c>
      <c r="E1838" s="141">
        <v>2019</v>
      </c>
      <c r="F1838" s="151"/>
      <c r="G1838" s="157">
        <f t="shared" si="78"/>
        <v>0</v>
      </c>
      <c r="H1838" s="143"/>
      <c r="I1838" s="200">
        <v>0</v>
      </c>
      <c r="J1838" s="149"/>
      <c r="K1838" s="149"/>
      <c r="L1838" s="200">
        <v>0</v>
      </c>
      <c r="M1838" s="149"/>
      <c r="N1838" s="149"/>
      <c r="O1838" s="152">
        <f t="shared" si="79"/>
        <v>0</v>
      </c>
      <c r="P1838" s="153"/>
      <c r="Q1838" s="153"/>
      <c r="R1838" s="153"/>
      <c r="S1838" s="143"/>
      <c r="T1838" s="143"/>
      <c r="U1838" s="143"/>
    </row>
    <row r="1839" spans="1:21" ht="12.75" customHeight="1" x14ac:dyDescent="0.3">
      <c r="A1839" s="141">
        <v>8</v>
      </c>
      <c r="B1839" s="141">
        <v>25</v>
      </c>
      <c r="C1839" s="146">
        <v>825</v>
      </c>
      <c r="D1839" s="141" t="s">
        <v>6</v>
      </c>
      <c r="E1839" s="141">
        <v>2019</v>
      </c>
      <c r="F1839" s="151"/>
      <c r="G1839" s="157">
        <f t="shared" si="78"/>
        <v>7</v>
      </c>
      <c r="H1839" s="143"/>
      <c r="I1839" s="200">
        <v>7</v>
      </c>
      <c r="J1839" s="149"/>
      <c r="K1839" s="149"/>
      <c r="L1839" s="200">
        <v>4</v>
      </c>
      <c r="M1839" s="149"/>
      <c r="N1839" s="149"/>
      <c r="O1839" s="152">
        <f t="shared" si="79"/>
        <v>4</v>
      </c>
      <c r="P1839" s="153"/>
      <c r="Q1839" s="153"/>
      <c r="R1839" s="153"/>
      <c r="S1839" s="143"/>
      <c r="T1839" s="143"/>
      <c r="U1839" s="143"/>
    </row>
    <row r="1840" spans="1:21" ht="12.75" customHeight="1" x14ac:dyDescent="0.3">
      <c r="A1840" s="141">
        <v>8</v>
      </c>
      <c r="B1840" s="141">
        <v>26</v>
      </c>
      <c r="C1840" s="146">
        <v>826</v>
      </c>
      <c r="D1840" s="141" t="s">
        <v>6</v>
      </c>
      <c r="E1840" s="141">
        <v>2019</v>
      </c>
      <c r="F1840" s="151"/>
      <c r="G1840" s="157">
        <f t="shared" si="78"/>
        <v>2</v>
      </c>
      <c r="H1840" s="143"/>
      <c r="I1840" s="200">
        <v>2</v>
      </c>
      <c r="J1840" s="200"/>
      <c r="K1840" s="200"/>
      <c r="L1840" s="200">
        <v>1</v>
      </c>
      <c r="M1840" s="149"/>
      <c r="N1840" s="149"/>
      <c r="O1840" s="152">
        <f t="shared" si="79"/>
        <v>1</v>
      </c>
      <c r="P1840" s="153"/>
      <c r="Q1840" s="153"/>
      <c r="R1840" s="153"/>
      <c r="S1840" s="143"/>
      <c r="T1840" s="143"/>
      <c r="U1840" s="143"/>
    </row>
    <row r="1841" spans="1:21" ht="12.75" customHeight="1" x14ac:dyDescent="0.3">
      <c r="A1841" s="141">
        <v>8</v>
      </c>
      <c r="B1841" s="141">
        <v>27</v>
      </c>
      <c r="C1841" s="146">
        <v>827</v>
      </c>
      <c r="D1841" s="141" t="s">
        <v>6</v>
      </c>
      <c r="E1841" s="141">
        <v>2019</v>
      </c>
      <c r="F1841" s="151"/>
      <c r="G1841" s="157">
        <f t="shared" si="78"/>
        <v>7</v>
      </c>
      <c r="H1841" s="143"/>
      <c r="I1841" s="200">
        <v>7</v>
      </c>
      <c r="J1841" s="200"/>
      <c r="K1841" s="200"/>
      <c r="L1841" s="200">
        <v>4</v>
      </c>
      <c r="M1841" s="149"/>
      <c r="N1841" s="149"/>
      <c r="O1841" s="152">
        <f t="shared" si="79"/>
        <v>4</v>
      </c>
      <c r="P1841" s="153"/>
      <c r="Q1841" s="153"/>
      <c r="R1841" s="153"/>
      <c r="S1841" s="143"/>
      <c r="T1841" s="143"/>
      <c r="U1841" s="143"/>
    </row>
    <row r="1842" spans="1:21" ht="12.75" customHeight="1" x14ac:dyDescent="0.3">
      <c r="A1842" s="141">
        <v>8</v>
      </c>
      <c r="B1842" s="141">
        <v>28</v>
      </c>
      <c r="C1842" s="146">
        <v>828</v>
      </c>
      <c r="D1842" s="141" t="s">
        <v>6</v>
      </c>
      <c r="E1842" s="141">
        <v>2019</v>
      </c>
      <c r="F1842" s="151"/>
      <c r="G1842" s="157">
        <f t="shared" si="78"/>
        <v>7</v>
      </c>
      <c r="H1842" s="143"/>
      <c r="I1842" s="200">
        <v>7</v>
      </c>
      <c r="J1842" s="200"/>
      <c r="K1842" s="200"/>
      <c r="L1842" s="200">
        <v>3</v>
      </c>
      <c r="M1842" s="149"/>
      <c r="N1842" s="149"/>
      <c r="O1842" s="152">
        <f t="shared" si="79"/>
        <v>3</v>
      </c>
      <c r="P1842" s="153"/>
      <c r="Q1842" s="153"/>
      <c r="R1842" s="153"/>
      <c r="S1842" s="143"/>
      <c r="T1842" s="143"/>
      <c r="U1842" s="143"/>
    </row>
    <row r="1843" spans="1:21" ht="12.75" customHeight="1" x14ac:dyDescent="0.3">
      <c r="A1843" s="141">
        <v>8</v>
      </c>
      <c r="B1843" s="141">
        <v>29</v>
      </c>
      <c r="C1843" s="146">
        <v>829</v>
      </c>
      <c r="D1843" s="141" t="s">
        <v>6</v>
      </c>
      <c r="E1843" s="141">
        <v>2019</v>
      </c>
      <c r="F1843" s="151"/>
      <c r="G1843" s="157">
        <f t="shared" si="78"/>
        <v>5</v>
      </c>
      <c r="H1843" s="143"/>
      <c r="I1843" s="200">
        <v>5</v>
      </c>
      <c r="J1843" s="200"/>
      <c r="K1843" s="200"/>
      <c r="L1843" s="200">
        <v>2</v>
      </c>
      <c r="M1843" s="149"/>
      <c r="N1843" s="149"/>
      <c r="O1843" s="152">
        <f t="shared" si="79"/>
        <v>2</v>
      </c>
      <c r="P1843" s="153"/>
      <c r="Q1843" s="153"/>
      <c r="R1843" s="153"/>
      <c r="S1843" s="143"/>
      <c r="T1843" s="143"/>
      <c r="U1843" s="143"/>
    </row>
    <row r="1844" spans="1:21" ht="12.75" customHeight="1" x14ac:dyDescent="0.3">
      <c r="A1844" s="141">
        <v>8</v>
      </c>
      <c r="B1844" s="141">
        <v>30</v>
      </c>
      <c r="C1844" s="146">
        <v>830</v>
      </c>
      <c r="D1844" s="141" t="s">
        <v>6</v>
      </c>
      <c r="E1844" s="141">
        <v>2019</v>
      </c>
      <c r="F1844" s="151"/>
      <c r="G1844" s="157">
        <f t="shared" si="78"/>
        <v>3</v>
      </c>
      <c r="H1844" s="143"/>
      <c r="I1844" s="200">
        <v>3</v>
      </c>
      <c r="J1844" s="200"/>
      <c r="K1844" s="200"/>
      <c r="L1844" s="200">
        <v>2</v>
      </c>
      <c r="M1844" s="149"/>
      <c r="N1844" s="149"/>
      <c r="O1844" s="152">
        <f t="shared" si="79"/>
        <v>2</v>
      </c>
      <c r="P1844" s="153"/>
      <c r="Q1844" s="153"/>
      <c r="R1844" s="153"/>
      <c r="S1844" s="143"/>
      <c r="T1844" s="143"/>
      <c r="U1844" s="143"/>
    </row>
    <row r="1845" spans="1:21" ht="12.75" customHeight="1" x14ac:dyDescent="0.3">
      <c r="A1845" s="141">
        <v>8</v>
      </c>
      <c r="B1845" s="141">
        <v>31</v>
      </c>
      <c r="C1845" s="146">
        <v>831</v>
      </c>
      <c r="D1845" s="141" t="s">
        <v>6</v>
      </c>
      <c r="E1845" s="141">
        <v>2019</v>
      </c>
      <c r="F1845" s="151"/>
      <c r="G1845" s="157">
        <f t="shared" si="78"/>
        <v>1</v>
      </c>
      <c r="H1845" s="143"/>
      <c r="I1845" s="200">
        <v>1</v>
      </c>
      <c r="J1845" s="200"/>
      <c r="K1845" s="200"/>
      <c r="L1845" s="200">
        <v>1</v>
      </c>
      <c r="M1845" s="149"/>
      <c r="N1845" s="149"/>
      <c r="O1845" s="152">
        <f t="shared" si="79"/>
        <v>1</v>
      </c>
      <c r="P1845" s="153"/>
      <c r="Q1845" s="153"/>
      <c r="R1845" s="153"/>
      <c r="S1845" s="143"/>
      <c r="T1845" s="143"/>
      <c r="U1845" s="143"/>
    </row>
    <row r="1846" spans="1:21" ht="12.75" customHeight="1" x14ac:dyDescent="0.3">
      <c r="A1846" s="141">
        <v>9</v>
      </c>
      <c r="B1846" s="141">
        <v>1</v>
      </c>
      <c r="C1846" s="146">
        <v>901</v>
      </c>
      <c r="D1846" s="141" t="s">
        <v>6</v>
      </c>
      <c r="E1846" s="141">
        <v>2019</v>
      </c>
      <c r="F1846" s="151"/>
      <c r="G1846" s="157">
        <f t="shared" si="78"/>
        <v>1</v>
      </c>
      <c r="H1846" s="143"/>
      <c r="I1846" s="200">
        <v>1</v>
      </c>
      <c r="J1846" s="200"/>
      <c r="K1846" s="200"/>
      <c r="L1846" s="200">
        <v>1</v>
      </c>
      <c r="M1846" s="149"/>
      <c r="N1846" s="149"/>
      <c r="O1846" s="152">
        <f t="shared" si="79"/>
        <v>1</v>
      </c>
      <c r="P1846" s="153"/>
      <c r="Q1846" s="153"/>
      <c r="R1846" s="153"/>
      <c r="S1846" s="143"/>
      <c r="T1846" s="143"/>
      <c r="U1846" s="143"/>
    </row>
    <row r="1847" spans="1:21" ht="12.75" customHeight="1" x14ac:dyDescent="0.3">
      <c r="A1847" s="141">
        <v>9</v>
      </c>
      <c r="B1847" s="141">
        <v>2</v>
      </c>
      <c r="C1847" s="146">
        <v>902</v>
      </c>
      <c r="D1847" s="141" t="s">
        <v>6</v>
      </c>
      <c r="E1847" s="141">
        <v>2019</v>
      </c>
      <c r="F1847" s="151"/>
      <c r="G1847" s="157">
        <f t="shared" si="78"/>
        <v>1</v>
      </c>
      <c r="H1847" s="143"/>
      <c r="I1847" s="200">
        <v>1</v>
      </c>
      <c r="J1847" s="200"/>
      <c r="K1847" s="200"/>
      <c r="L1847" s="200">
        <v>1</v>
      </c>
      <c r="M1847" s="149"/>
      <c r="N1847" s="149"/>
      <c r="O1847" s="152">
        <f t="shared" si="79"/>
        <v>1</v>
      </c>
      <c r="P1847" s="153"/>
      <c r="Q1847" s="153"/>
      <c r="R1847" s="153"/>
      <c r="S1847" s="143"/>
      <c r="T1847" s="143"/>
      <c r="U1847" s="143"/>
    </row>
    <row r="1848" spans="1:21" ht="12.75" customHeight="1" x14ac:dyDescent="0.3">
      <c r="A1848" s="141">
        <v>9</v>
      </c>
      <c r="B1848" s="141">
        <v>3</v>
      </c>
      <c r="C1848" s="146">
        <v>903</v>
      </c>
      <c r="D1848" s="141" t="s">
        <v>6</v>
      </c>
      <c r="E1848" s="141">
        <v>2019</v>
      </c>
      <c r="F1848" s="151"/>
      <c r="G1848" s="157">
        <f t="shared" si="78"/>
        <v>3</v>
      </c>
      <c r="H1848" s="143"/>
      <c r="I1848" s="200">
        <v>3</v>
      </c>
      <c r="J1848" s="200"/>
      <c r="K1848" s="200"/>
      <c r="L1848" s="200">
        <v>1</v>
      </c>
      <c r="M1848" s="149"/>
      <c r="N1848" s="149"/>
      <c r="O1848" s="152">
        <f t="shared" si="79"/>
        <v>1</v>
      </c>
      <c r="P1848" s="153"/>
      <c r="Q1848" s="153"/>
      <c r="R1848" s="153"/>
      <c r="S1848" s="143"/>
      <c r="T1848" s="143"/>
      <c r="U1848" s="143"/>
    </row>
    <row r="1849" spans="1:21" ht="12.75" customHeight="1" x14ac:dyDescent="0.3">
      <c r="A1849" s="141">
        <v>9</v>
      </c>
      <c r="B1849" s="141">
        <v>4</v>
      </c>
      <c r="C1849" s="146">
        <v>904</v>
      </c>
      <c r="D1849" s="141" t="s">
        <v>6</v>
      </c>
      <c r="E1849" s="141">
        <v>2019</v>
      </c>
      <c r="F1849" s="151"/>
      <c r="G1849" s="157">
        <f t="shared" si="78"/>
        <v>2</v>
      </c>
      <c r="H1849" s="143"/>
      <c r="I1849" s="200">
        <v>2</v>
      </c>
      <c r="J1849" s="200"/>
      <c r="K1849" s="200"/>
      <c r="L1849" s="200">
        <v>1</v>
      </c>
      <c r="M1849" s="149"/>
      <c r="N1849" s="149"/>
      <c r="O1849" s="152">
        <f t="shared" si="79"/>
        <v>1</v>
      </c>
      <c r="P1849" s="153"/>
      <c r="Q1849" s="153"/>
      <c r="R1849" s="153"/>
      <c r="S1849" s="143"/>
      <c r="T1849" s="143"/>
      <c r="U1849" s="143"/>
    </row>
    <row r="1850" spans="1:21" ht="12.75" customHeight="1" x14ac:dyDescent="0.3">
      <c r="A1850" s="141">
        <v>9</v>
      </c>
      <c r="B1850" s="141">
        <v>5</v>
      </c>
      <c r="C1850" s="146">
        <v>905</v>
      </c>
      <c r="D1850" s="141" t="s">
        <v>6</v>
      </c>
      <c r="E1850" s="141">
        <v>2019</v>
      </c>
      <c r="F1850" s="151"/>
      <c r="G1850" s="157">
        <f t="shared" si="78"/>
        <v>1</v>
      </c>
      <c r="H1850" s="143"/>
      <c r="I1850" s="200">
        <v>1</v>
      </c>
      <c r="J1850" s="200"/>
      <c r="K1850" s="200"/>
      <c r="L1850" s="200">
        <v>1</v>
      </c>
      <c r="M1850" s="149"/>
      <c r="N1850" s="149"/>
      <c r="O1850" s="152">
        <f t="shared" si="79"/>
        <v>1</v>
      </c>
      <c r="P1850" s="153"/>
      <c r="Q1850" s="153"/>
      <c r="R1850" s="153"/>
      <c r="S1850" s="143"/>
      <c r="T1850" s="143"/>
      <c r="U1850" s="143"/>
    </row>
    <row r="1851" spans="1:21" ht="12.75" customHeight="1" x14ac:dyDescent="0.3">
      <c r="A1851" s="141">
        <v>9</v>
      </c>
      <c r="B1851" s="141">
        <v>6</v>
      </c>
      <c r="C1851" s="146">
        <v>906</v>
      </c>
      <c r="D1851" s="141" t="s">
        <v>6</v>
      </c>
      <c r="E1851" s="141">
        <v>2019</v>
      </c>
      <c r="F1851" s="151"/>
      <c r="G1851" s="157">
        <f t="shared" ref="G1851:G1914" si="80">I1851+K1851</f>
        <v>0</v>
      </c>
      <c r="H1851" s="143"/>
      <c r="I1851" s="200">
        <v>0</v>
      </c>
      <c r="J1851" s="200"/>
      <c r="K1851" s="200"/>
      <c r="L1851" s="200">
        <v>0</v>
      </c>
      <c r="M1851" s="149"/>
      <c r="N1851" s="149"/>
      <c r="O1851" s="152">
        <f t="shared" ref="O1851:O1914" si="81">L1851+N1851</f>
        <v>0</v>
      </c>
      <c r="P1851" s="153"/>
      <c r="Q1851" s="153"/>
      <c r="R1851" s="153"/>
      <c r="S1851" s="143"/>
      <c r="T1851" s="143"/>
      <c r="U1851" s="143"/>
    </row>
    <row r="1852" spans="1:21" ht="12.75" customHeight="1" x14ac:dyDescent="0.3">
      <c r="A1852" s="141">
        <v>9</v>
      </c>
      <c r="B1852" s="141">
        <v>7</v>
      </c>
      <c r="C1852" s="146">
        <v>907</v>
      </c>
      <c r="D1852" s="141" t="s">
        <v>6</v>
      </c>
      <c r="E1852" s="141">
        <v>2019</v>
      </c>
      <c r="F1852" s="151"/>
      <c r="G1852" s="157">
        <f t="shared" si="80"/>
        <v>1</v>
      </c>
      <c r="H1852" s="143"/>
      <c r="I1852" s="200">
        <v>1</v>
      </c>
      <c r="J1852" s="200"/>
      <c r="K1852" s="200"/>
      <c r="L1852" s="200">
        <v>0</v>
      </c>
      <c r="M1852" s="149"/>
      <c r="N1852" s="149"/>
      <c r="O1852" s="152">
        <f t="shared" si="81"/>
        <v>0</v>
      </c>
      <c r="P1852" s="153"/>
      <c r="Q1852" s="153"/>
      <c r="R1852" s="153"/>
      <c r="S1852" s="143"/>
      <c r="T1852" s="143"/>
      <c r="U1852" s="143"/>
    </row>
    <row r="1853" spans="1:21" ht="12.75" customHeight="1" x14ac:dyDescent="0.3">
      <c r="A1853" s="141">
        <v>9</v>
      </c>
      <c r="B1853" s="141">
        <v>8</v>
      </c>
      <c r="C1853" s="146">
        <v>908</v>
      </c>
      <c r="D1853" s="141" t="s">
        <v>6</v>
      </c>
      <c r="E1853" s="141">
        <v>2019</v>
      </c>
      <c r="F1853" s="151"/>
      <c r="G1853" s="157">
        <f t="shared" si="80"/>
        <v>0</v>
      </c>
      <c r="H1853" s="143"/>
      <c r="I1853" s="200">
        <v>0</v>
      </c>
      <c r="J1853" s="200"/>
      <c r="K1853" s="200"/>
      <c r="L1853" s="200">
        <v>0</v>
      </c>
      <c r="M1853" s="149"/>
      <c r="N1853" s="149"/>
      <c r="O1853" s="152">
        <f t="shared" si="81"/>
        <v>0</v>
      </c>
      <c r="P1853" s="153"/>
      <c r="Q1853" s="153"/>
      <c r="R1853" s="153"/>
      <c r="S1853" s="143"/>
      <c r="T1853" s="143"/>
      <c r="U1853" s="143"/>
    </row>
    <row r="1854" spans="1:21" ht="12.75" customHeight="1" x14ac:dyDescent="0.3">
      <c r="A1854" s="141">
        <v>9</v>
      </c>
      <c r="B1854" s="141">
        <v>9</v>
      </c>
      <c r="C1854" s="146">
        <v>909</v>
      </c>
      <c r="D1854" s="141" t="s">
        <v>6</v>
      </c>
      <c r="E1854" s="141">
        <v>2019</v>
      </c>
      <c r="F1854" s="151"/>
      <c r="G1854" s="157">
        <f t="shared" si="80"/>
        <v>2</v>
      </c>
      <c r="H1854" s="143"/>
      <c r="I1854" s="200">
        <v>2</v>
      </c>
      <c r="J1854" s="200"/>
      <c r="K1854" s="200"/>
      <c r="L1854" s="200">
        <v>1</v>
      </c>
      <c r="M1854" s="149"/>
      <c r="N1854" s="149"/>
      <c r="O1854" s="152">
        <f t="shared" si="81"/>
        <v>1</v>
      </c>
      <c r="P1854" s="153"/>
      <c r="Q1854" s="153"/>
      <c r="R1854" s="153"/>
      <c r="S1854" s="143"/>
      <c r="T1854" s="143"/>
      <c r="U1854" s="143"/>
    </row>
    <row r="1855" spans="1:21" ht="12.75" customHeight="1" x14ac:dyDescent="0.3">
      <c r="A1855" s="141">
        <v>9</v>
      </c>
      <c r="B1855" s="141">
        <v>10</v>
      </c>
      <c r="C1855" s="146">
        <v>910</v>
      </c>
      <c r="D1855" s="141" t="s">
        <v>6</v>
      </c>
      <c r="E1855" s="141">
        <v>2019</v>
      </c>
      <c r="F1855" s="151"/>
      <c r="G1855" s="157">
        <f t="shared" si="80"/>
        <v>0</v>
      </c>
      <c r="H1855" s="143"/>
      <c r="I1855" s="200">
        <v>0</v>
      </c>
      <c r="J1855" s="200"/>
      <c r="K1855" s="200"/>
      <c r="L1855" s="200">
        <v>0</v>
      </c>
      <c r="M1855" s="149"/>
      <c r="N1855" s="149"/>
      <c r="O1855" s="152">
        <f t="shared" si="81"/>
        <v>0</v>
      </c>
      <c r="P1855" s="153"/>
      <c r="Q1855" s="153"/>
      <c r="R1855" s="153"/>
      <c r="S1855" s="143"/>
      <c r="T1855" s="143"/>
      <c r="U1855" s="143"/>
    </row>
    <row r="1856" spans="1:21" ht="12.75" customHeight="1" x14ac:dyDescent="0.3">
      <c r="A1856" s="141">
        <v>9</v>
      </c>
      <c r="B1856" s="141">
        <v>11</v>
      </c>
      <c r="C1856" s="146">
        <v>911</v>
      </c>
      <c r="D1856" s="141" t="s">
        <v>6</v>
      </c>
      <c r="E1856" s="141">
        <v>2019</v>
      </c>
      <c r="F1856" s="151"/>
      <c r="G1856" s="157">
        <f t="shared" si="80"/>
        <v>1</v>
      </c>
      <c r="H1856" s="143"/>
      <c r="I1856" s="200">
        <v>1</v>
      </c>
      <c r="J1856" s="200"/>
      <c r="K1856" s="200"/>
      <c r="L1856" s="200">
        <v>0</v>
      </c>
      <c r="M1856" s="149"/>
      <c r="N1856" s="149"/>
      <c r="O1856" s="152">
        <f t="shared" si="81"/>
        <v>0</v>
      </c>
      <c r="P1856" s="153"/>
      <c r="Q1856" s="153"/>
      <c r="R1856" s="153"/>
      <c r="S1856" s="143"/>
      <c r="T1856" s="143"/>
      <c r="U1856" s="143"/>
    </row>
    <row r="1857" spans="1:21" ht="12.75" customHeight="1" x14ac:dyDescent="0.3">
      <c r="A1857" s="141">
        <v>9</v>
      </c>
      <c r="B1857" s="141">
        <v>12</v>
      </c>
      <c r="C1857" s="146">
        <v>912</v>
      </c>
      <c r="D1857" s="141" t="s">
        <v>6</v>
      </c>
      <c r="E1857" s="141">
        <v>2019</v>
      </c>
      <c r="F1857" s="151"/>
      <c r="G1857" s="157">
        <f t="shared" si="80"/>
        <v>1</v>
      </c>
      <c r="H1857" s="143"/>
      <c r="I1857" s="200">
        <v>1</v>
      </c>
      <c r="J1857" s="200"/>
      <c r="K1857" s="200"/>
      <c r="L1857" s="200">
        <v>1</v>
      </c>
      <c r="M1857" s="149"/>
      <c r="N1857" s="149"/>
      <c r="O1857" s="152">
        <f t="shared" si="81"/>
        <v>1</v>
      </c>
      <c r="P1857" s="153"/>
      <c r="Q1857" s="153"/>
      <c r="R1857" s="153"/>
      <c r="S1857" s="143"/>
      <c r="T1857" s="143"/>
      <c r="U1857" s="143"/>
    </row>
    <row r="1858" spans="1:21" ht="12.75" customHeight="1" x14ac:dyDescent="0.3">
      <c r="A1858" s="141">
        <v>9</v>
      </c>
      <c r="B1858" s="141">
        <v>13</v>
      </c>
      <c r="C1858" s="146">
        <v>913</v>
      </c>
      <c r="D1858" s="141" t="s">
        <v>6</v>
      </c>
      <c r="E1858" s="141">
        <v>2019</v>
      </c>
      <c r="F1858" s="151"/>
      <c r="G1858" s="157">
        <f t="shared" si="80"/>
        <v>1</v>
      </c>
      <c r="H1858" s="143"/>
      <c r="I1858" s="200">
        <v>1</v>
      </c>
      <c r="J1858" s="200"/>
      <c r="K1858" s="200"/>
      <c r="L1858" s="200">
        <v>0</v>
      </c>
      <c r="M1858" s="149"/>
      <c r="N1858" s="149"/>
      <c r="O1858" s="152">
        <f t="shared" si="81"/>
        <v>0</v>
      </c>
      <c r="P1858" s="153"/>
      <c r="Q1858" s="153"/>
      <c r="R1858" s="153"/>
      <c r="S1858" s="143"/>
      <c r="T1858" s="143"/>
      <c r="U1858" s="143"/>
    </row>
    <row r="1859" spans="1:21" ht="12.75" customHeight="1" x14ac:dyDescent="0.3">
      <c r="A1859" s="141">
        <v>9</v>
      </c>
      <c r="B1859" s="141">
        <v>14</v>
      </c>
      <c r="C1859" s="146">
        <v>914</v>
      </c>
      <c r="D1859" s="141" t="s">
        <v>6</v>
      </c>
      <c r="E1859" s="141">
        <v>2019</v>
      </c>
      <c r="F1859" s="151"/>
      <c r="G1859" s="157">
        <f t="shared" si="80"/>
        <v>2</v>
      </c>
      <c r="H1859" s="143"/>
      <c r="I1859" s="200">
        <v>2</v>
      </c>
      <c r="J1859" s="200"/>
      <c r="K1859" s="200"/>
      <c r="L1859" s="200">
        <v>1</v>
      </c>
      <c r="M1859" s="149"/>
      <c r="N1859" s="149"/>
      <c r="O1859" s="152">
        <f t="shared" si="81"/>
        <v>1</v>
      </c>
      <c r="P1859" s="153"/>
      <c r="Q1859" s="153"/>
      <c r="R1859" s="153"/>
      <c r="S1859" s="143"/>
      <c r="T1859" s="143"/>
      <c r="U1859" s="143"/>
    </row>
    <row r="1860" spans="1:21" ht="12.75" customHeight="1" x14ac:dyDescent="0.3">
      <c r="A1860" s="141">
        <v>9</v>
      </c>
      <c r="B1860" s="141">
        <v>15</v>
      </c>
      <c r="C1860" s="146">
        <v>915</v>
      </c>
      <c r="D1860" s="141" t="s">
        <v>6</v>
      </c>
      <c r="E1860" s="141">
        <v>2019</v>
      </c>
      <c r="F1860" s="151"/>
      <c r="G1860" s="157">
        <f t="shared" si="80"/>
        <v>3</v>
      </c>
      <c r="H1860" s="143"/>
      <c r="I1860" s="200">
        <v>3</v>
      </c>
      <c r="J1860" s="200"/>
      <c r="K1860" s="200"/>
      <c r="L1860" s="200">
        <v>1</v>
      </c>
      <c r="M1860" s="149"/>
      <c r="N1860" s="149"/>
      <c r="O1860" s="152">
        <f t="shared" si="81"/>
        <v>1</v>
      </c>
      <c r="P1860" s="153"/>
      <c r="Q1860" s="153"/>
      <c r="R1860" s="153"/>
      <c r="S1860" s="143"/>
      <c r="T1860" s="143"/>
      <c r="U1860" s="143"/>
    </row>
    <row r="1861" spans="1:21" ht="12.75" customHeight="1" x14ac:dyDescent="0.3">
      <c r="A1861" s="141">
        <v>9</v>
      </c>
      <c r="B1861" s="141">
        <v>16</v>
      </c>
      <c r="C1861" s="146">
        <v>916</v>
      </c>
      <c r="D1861" s="141" t="s">
        <v>6</v>
      </c>
      <c r="E1861" s="141">
        <v>2019</v>
      </c>
      <c r="F1861" s="151"/>
      <c r="G1861" s="157">
        <f t="shared" si="80"/>
        <v>2</v>
      </c>
      <c r="H1861" s="143"/>
      <c r="I1861" s="200">
        <v>2</v>
      </c>
      <c r="J1861" s="200"/>
      <c r="K1861" s="200"/>
      <c r="L1861" s="200">
        <v>1</v>
      </c>
      <c r="M1861" s="149"/>
      <c r="N1861" s="149"/>
      <c r="O1861" s="152">
        <f t="shared" si="81"/>
        <v>1</v>
      </c>
      <c r="P1861" s="153"/>
      <c r="Q1861" s="153"/>
      <c r="R1861" s="153"/>
      <c r="S1861" s="143"/>
      <c r="T1861" s="143"/>
      <c r="U1861" s="143"/>
    </row>
    <row r="1862" spans="1:21" ht="12.75" customHeight="1" x14ac:dyDescent="0.3">
      <c r="A1862" s="141">
        <v>9</v>
      </c>
      <c r="B1862" s="141">
        <v>17</v>
      </c>
      <c r="C1862" s="146">
        <v>917</v>
      </c>
      <c r="D1862" s="141" t="s">
        <v>6</v>
      </c>
      <c r="E1862" s="141">
        <v>2019</v>
      </c>
      <c r="F1862" s="151"/>
      <c r="G1862" s="157">
        <f t="shared" si="80"/>
        <v>1</v>
      </c>
      <c r="H1862" s="143"/>
      <c r="I1862" s="200">
        <v>1</v>
      </c>
      <c r="J1862" s="200"/>
      <c r="K1862" s="200"/>
      <c r="L1862" s="200">
        <v>0</v>
      </c>
      <c r="M1862" s="149"/>
      <c r="N1862" s="149"/>
      <c r="O1862" s="152">
        <f t="shared" si="81"/>
        <v>0</v>
      </c>
      <c r="P1862" s="153"/>
      <c r="Q1862" s="153"/>
      <c r="R1862" s="153"/>
      <c r="S1862" s="143"/>
      <c r="T1862" s="143"/>
      <c r="U1862" s="143"/>
    </row>
    <row r="1863" spans="1:21" ht="12.75" customHeight="1" x14ac:dyDescent="0.3">
      <c r="A1863" s="141">
        <v>9</v>
      </c>
      <c r="B1863" s="141">
        <v>18</v>
      </c>
      <c r="C1863" s="146">
        <v>918</v>
      </c>
      <c r="D1863" s="141" t="s">
        <v>6</v>
      </c>
      <c r="E1863" s="141">
        <v>2019</v>
      </c>
      <c r="F1863" s="151"/>
      <c r="G1863" s="157">
        <f t="shared" si="80"/>
        <v>3</v>
      </c>
      <c r="H1863" s="143"/>
      <c r="I1863" s="200">
        <v>3</v>
      </c>
      <c r="J1863" s="200"/>
      <c r="K1863" s="200"/>
      <c r="L1863" s="200">
        <v>2</v>
      </c>
      <c r="M1863" s="149"/>
      <c r="N1863" s="149"/>
      <c r="O1863" s="152">
        <f t="shared" si="81"/>
        <v>2</v>
      </c>
      <c r="P1863" s="153"/>
      <c r="Q1863" s="153"/>
      <c r="R1863" s="153"/>
      <c r="S1863" s="143"/>
      <c r="T1863" s="143"/>
      <c r="U1863" s="143"/>
    </row>
    <row r="1864" spans="1:21" ht="12.75" customHeight="1" x14ac:dyDescent="0.3">
      <c r="A1864" s="141">
        <v>9</v>
      </c>
      <c r="B1864" s="141">
        <v>19</v>
      </c>
      <c r="C1864" s="146">
        <v>919</v>
      </c>
      <c r="D1864" s="141" t="s">
        <v>6</v>
      </c>
      <c r="E1864" s="141">
        <v>2019</v>
      </c>
      <c r="F1864" s="151"/>
      <c r="G1864" s="157">
        <f t="shared" si="80"/>
        <v>1</v>
      </c>
      <c r="H1864" s="143"/>
      <c r="I1864" s="200">
        <v>1</v>
      </c>
      <c r="J1864" s="200"/>
      <c r="K1864" s="200"/>
      <c r="L1864" s="200">
        <v>0</v>
      </c>
      <c r="M1864" s="149"/>
      <c r="N1864" s="149"/>
      <c r="O1864" s="152">
        <f t="shared" si="81"/>
        <v>0</v>
      </c>
      <c r="P1864" s="153"/>
      <c r="Q1864" s="153"/>
      <c r="R1864" s="153"/>
      <c r="S1864" s="143"/>
      <c r="T1864" s="143"/>
      <c r="U1864" s="143"/>
    </row>
    <row r="1865" spans="1:21" ht="12.75" customHeight="1" x14ac:dyDescent="0.3">
      <c r="A1865" s="141">
        <v>9</v>
      </c>
      <c r="B1865" s="141">
        <v>20</v>
      </c>
      <c r="C1865" s="146">
        <v>920</v>
      </c>
      <c r="D1865" s="141" t="s">
        <v>6</v>
      </c>
      <c r="E1865" s="141">
        <v>2019</v>
      </c>
      <c r="F1865" s="151"/>
      <c r="G1865" s="157">
        <f t="shared" si="80"/>
        <v>2</v>
      </c>
      <c r="H1865" s="143"/>
      <c r="I1865" s="200">
        <v>2</v>
      </c>
      <c r="J1865" s="200"/>
      <c r="K1865" s="200"/>
      <c r="L1865" s="200">
        <v>1</v>
      </c>
      <c r="M1865" s="149"/>
      <c r="N1865" s="149"/>
      <c r="O1865" s="152">
        <f t="shared" si="81"/>
        <v>1</v>
      </c>
      <c r="P1865" s="153"/>
      <c r="Q1865" s="153"/>
      <c r="R1865" s="153"/>
      <c r="S1865" s="143"/>
      <c r="T1865" s="143"/>
      <c r="U1865" s="143"/>
    </row>
    <row r="1866" spans="1:21" ht="12.75" customHeight="1" x14ac:dyDescent="0.3">
      <c r="A1866" s="141">
        <v>9</v>
      </c>
      <c r="B1866" s="141">
        <v>21</v>
      </c>
      <c r="C1866" s="146">
        <v>921</v>
      </c>
      <c r="D1866" s="141" t="s">
        <v>6</v>
      </c>
      <c r="E1866" s="141">
        <v>2019</v>
      </c>
      <c r="F1866" s="151"/>
      <c r="G1866" s="157">
        <f t="shared" si="80"/>
        <v>3</v>
      </c>
      <c r="H1866" s="143"/>
      <c r="I1866" s="200">
        <v>3</v>
      </c>
      <c r="J1866" s="200"/>
      <c r="K1866" s="200"/>
      <c r="L1866" s="200">
        <v>1</v>
      </c>
      <c r="M1866" s="149"/>
      <c r="N1866" s="149"/>
      <c r="O1866" s="152">
        <f t="shared" si="81"/>
        <v>1</v>
      </c>
      <c r="P1866" s="153"/>
      <c r="Q1866" s="153"/>
      <c r="R1866" s="153"/>
      <c r="S1866" s="143"/>
      <c r="T1866" s="143"/>
      <c r="U1866" s="143"/>
    </row>
    <row r="1867" spans="1:21" ht="12.75" customHeight="1" x14ac:dyDescent="0.3">
      <c r="A1867" s="141">
        <v>9</v>
      </c>
      <c r="B1867" s="141">
        <v>22</v>
      </c>
      <c r="C1867" s="146">
        <v>922</v>
      </c>
      <c r="D1867" s="141" t="s">
        <v>6</v>
      </c>
      <c r="E1867" s="141">
        <v>2019</v>
      </c>
      <c r="F1867" s="151"/>
      <c r="G1867" s="157">
        <f t="shared" si="80"/>
        <v>2</v>
      </c>
      <c r="H1867" s="143"/>
      <c r="I1867" s="200">
        <v>2</v>
      </c>
      <c r="J1867" s="200"/>
      <c r="K1867" s="200"/>
      <c r="L1867" s="200">
        <v>1</v>
      </c>
      <c r="M1867" s="149"/>
      <c r="N1867" s="149"/>
      <c r="O1867" s="152">
        <f t="shared" si="81"/>
        <v>1</v>
      </c>
      <c r="P1867" s="153"/>
      <c r="Q1867" s="153"/>
      <c r="R1867" s="153"/>
      <c r="S1867" s="143"/>
      <c r="T1867" s="143"/>
      <c r="U1867" s="143"/>
    </row>
    <row r="1868" spans="1:21" ht="12.75" customHeight="1" x14ac:dyDescent="0.3">
      <c r="A1868" s="141">
        <v>9</v>
      </c>
      <c r="B1868" s="141">
        <v>23</v>
      </c>
      <c r="C1868" s="146">
        <v>923</v>
      </c>
      <c r="D1868" s="141" t="s">
        <v>6</v>
      </c>
      <c r="E1868" s="141">
        <v>2019</v>
      </c>
      <c r="F1868" s="151"/>
      <c r="G1868" s="157">
        <f t="shared" si="80"/>
        <v>1</v>
      </c>
      <c r="H1868" s="143"/>
      <c r="I1868" s="200">
        <v>1</v>
      </c>
      <c r="J1868" s="200"/>
      <c r="K1868" s="200"/>
      <c r="L1868" s="200">
        <v>0</v>
      </c>
      <c r="M1868" s="149"/>
      <c r="N1868" s="149"/>
      <c r="O1868" s="152">
        <f t="shared" si="81"/>
        <v>0</v>
      </c>
      <c r="P1868" s="153"/>
      <c r="Q1868" s="153"/>
      <c r="R1868" s="153"/>
      <c r="S1868" s="143"/>
      <c r="T1868" s="143"/>
      <c r="U1868" s="143"/>
    </row>
    <row r="1869" spans="1:21" ht="12.75" customHeight="1" x14ac:dyDescent="0.3">
      <c r="A1869" s="141">
        <v>9</v>
      </c>
      <c r="B1869" s="141">
        <v>24</v>
      </c>
      <c r="C1869" s="146">
        <v>924</v>
      </c>
      <c r="D1869" s="141" t="s">
        <v>6</v>
      </c>
      <c r="E1869" s="141">
        <v>2019</v>
      </c>
      <c r="F1869" s="151"/>
      <c r="G1869" s="157">
        <f t="shared" si="80"/>
        <v>1</v>
      </c>
      <c r="H1869" s="143"/>
      <c r="I1869" s="200">
        <v>1</v>
      </c>
      <c r="J1869" s="200"/>
      <c r="K1869" s="200"/>
      <c r="L1869" s="200">
        <v>1</v>
      </c>
      <c r="M1869" s="149"/>
      <c r="N1869" s="149"/>
      <c r="O1869" s="152">
        <f t="shared" si="81"/>
        <v>1</v>
      </c>
      <c r="P1869" s="153"/>
      <c r="Q1869" s="153"/>
      <c r="R1869" s="153"/>
      <c r="S1869" s="143"/>
      <c r="T1869" s="143"/>
      <c r="U1869" s="143"/>
    </row>
    <row r="1870" spans="1:21" ht="12.75" customHeight="1" x14ac:dyDescent="0.3">
      <c r="A1870" s="141">
        <v>9</v>
      </c>
      <c r="B1870" s="141">
        <v>25</v>
      </c>
      <c r="C1870" s="146">
        <v>925</v>
      </c>
      <c r="D1870" s="141" t="s">
        <v>6</v>
      </c>
      <c r="E1870" s="141">
        <v>2019</v>
      </c>
      <c r="F1870" s="151"/>
      <c r="G1870" s="157">
        <f t="shared" si="80"/>
        <v>0</v>
      </c>
      <c r="H1870" s="143"/>
      <c r="I1870" s="200">
        <v>0</v>
      </c>
      <c r="J1870" s="200"/>
      <c r="K1870" s="200"/>
      <c r="L1870" s="200">
        <v>0</v>
      </c>
      <c r="M1870" s="149"/>
      <c r="N1870" s="149"/>
      <c r="O1870" s="152">
        <f t="shared" si="81"/>
        <v>0</v>
      </c>
      <c r="P1870" s="153"/>
      <c r="Q1870" s="153"/>
      <c r="R1870" s="153"/>
      <c r="S1870" s="143"/>
      <c r="T1870" s="143"/>
      <c r="U1870" s="143"/>
    </row>
    <row r="1871" spans="1:21" ht="12.75" customHeight="1" x14ac:dyDescent="0.3">
      <c r="A1871" s="141">
        <v>9</v>
      </c>
      <c r="B1871" s="141">
        <v>26</v>
      </c>
      <c r="C1871" s="146">
        <v>926</v>
      </c>
      <c r="D1871" s="141" t="s">
        <v>6</v>
      </c>
      <c r="E1871" s="141">
        <v>2019</v>
      </c>
      <c r="F1871" s="151"/>
      <c r="G1871" s="157">
        <f t="shared" si="80"/>
        <v>0</v>
      </c>
      <c r="H1871" s="143"/>
      <c r="I1871" s="200">
        <v>0</v>
      </c>
      <c r="J1871" s="200"/>
      <c r="K1871" s="200"/>
      <c r="L1871" s="200">
        <v>0</v>
      </c>
      <c r="M1871" s="149"/>
      <c r="N1871" s="149"/>
      <c r="O1871" s="152">
        <f t="shared" si="81"/>
        <v>0</v>
      </c>
      <c r="P1871" s="153"/>
      <c r="Q1871" s="153"/>
      <c r="R1871" s="153"/>
      <c r="S1871" s="143"/>
      <c r="T1871" s="143"/>
      <c r="U1871" s="143"/>
    </row>
    <row r="1872" spans="1:21" ht="12.75" customHeight="1" x14ac:dyDescent="0.3">
      <c r="A1872" s="141">
        <v>9</v>
      </c>
      <c r="B1872" s="141">
        <v>27</v>
      </c>
      <c r="C1872" s="146">
        <v>927</v>
      </c>
      <c r="D1872" s="141" t="s">
        <v>6</v>
      </c>
      <c r="E1872" s="141">
        <v>2019</v>
      </c>
      <c r="F1872" s="151"/>
      <c r="G1872" s="157">
        <f t="shared" si="80"/>
        <v>3</v>
      </c>
      <c r="H1872" s="143"/>
      <c r="I1872" s="200">
        <v>3</v>
      </c>
      <c r="J1872" s="200"/>
      <c r="K1872" s="200"/>
      <c r="L1872" s="200">
        <v>2</v>
      </c>
      <c r="M1872" s="149"/>
      <c r="N1872" s="149"/>
      <c r="O1872" s="152">
        <f t="shared" si="81"/>
        <v>2</v>
      </c>
      <c r="P1872" s="153"/>
      <c r="Q1872" s="153"/>
      <c r="R1872" s="153"/>
      <c r="S1872" s="143"/>
      <c r="T1872" s="143"/>
      <c r="U1872" s="143"/>
    </row>
    <row r="1873" spans="1:21" ht="12.75" customHeight="1" x14ac:dyDescent="0.3">
      <c r="A1873" s="141">
        <v>9</v>
      </c>
      <c r="B1873" s="141">
        <v>28</v>
      </c>
      <c r="C1873" s="146">
        <v>928</v>
      </c>
      <c r="D1873" s="141" t="s">
        <v>6</v>
      </c>
      <c r="E1873" s="141">
        <v>2019</v>
      </c>
      <c r="F1873" s="151"/>
      <c r="G1873" s="157">
        <f t="shared" si="80"/>
        <v>0</v>
      </c>
      <c r="H1873" s="143"/>
      <c r="I1873" s="200">
        <v>0</v>
      </c>
      <c r="J1873" s="200"/>
      <c r="K1873" s="200"/>
      <c r="L1873" s="200">
        <v>0</v>
      </c>
      <c r="M1873" s="149"/>
      <c r="N1873" s="149"/>
      <c r="O1873" s="152">
        <f t="shared" si="81"/>
        <v>0</v>
      </c>
      <c r="P1873" s="153"/>
      <c r="Q1873" s="153"/>
      <c r="R1873" s="153"/>
      <c r="S1873" s="143"/>
      <c r="T1873" s="143"/>
      <c r="U1873" s="143"/>
    </row>
    <row r="1874" spans="1:21" ht="12.75" customHeight="1" x14ac:dyDescent="0.3">
      <c r="A1874" s="141">
        <v>9</v>
      </c>
      <c r="B1874" s="141">
        <v>29</v>
      </c>
      <c r="C1874" s="146">
        <v>929</v>
      </c>
      <c r="D1874" s="141" t="s">
        <v>6</v>
      </c>
      <c r="E1874" s="141">
        <v>2019</v>
      </c>
      <c r="F1874" s="151"/>
      <c r="G1874" s="157">
        <f t="shared" si="80"/>
        <v>1</v>
      </c>
      <c r="H1874" s="143"/>
      <c r="I1874" s="200">
        <v>1</v>
      </c>
      <c r="J1874" s="200"/>
      <c r="K1874" s="200"/>
      <c r="L1874" s="200">
        <v>0</v>
      </c>
      <c r="M1874" s="149"/>
      <c r="N1874" s="149"/>
      <c r="O1874" s="152">
        <f t="shared" si="81"/>
        <v>0</v>
      </c>
      <c r="P1874" s="153"/>
      <c r="Q1874" s="153"/>
      <c r="R1874" s="153"/>
      <c r="S1874" s="143"/>
      <c r="T1874" s="143"/>
      <c r="U1874" s="143"/>
    </row>
    <row r="1875" spans="1:21" ht="12.75" customHeight="1" x14ac:dyDescent="0.3">
      <c r="A1875" s="141">
        <v>9</v>
      </c>
      <c r="B1875" s="141">
        <v>30</v>
      </c>
      <c r="C1875" s="146">
        <v>930</v>
      </c>
      <c r="D1875" s="141" t="s">
        <v>6</v>
      </c>
      <c r="E1875" s="141">
        <v>2019</v>
      </c>
      <c r="F1875" s="151"/>
      <c r="G1875" s="157">
        <f t="shared" si="80"/>
        <v>2</v>
      </c>
      <c r="H1875" s="143"/>
      <c r="I1875" s="200">
        <v>2</v>
      </c>
      <c r="J1875" s="200"/>
      <c r="K1875" s="200"/>
      <c r="L1875" s="200">
        <v>1</v>
      </c>
      <c r="M1875" s="149"/>
      <c r="N1875" s="149"/>
      <c r="O1875" s="152">
        <f t="shared" si="81"/>
        <v>1</v>
      </c>
      <c r="P1875" s="153"/>
      <c r="Q1875" s="153"/>
      <c r="R1875" s="153"/>
      <c r="S1875" s="143"/>
      <c r="T1875" s="143"/>
      <c r="U1875" s="143"/>
    </row>
    <row r="1876" spans="1:21" ht="12.75" customHeight="1" x14ac:dyDescent="0.3">
      <c r="A1876" s="141">
        <v>10</v>
      </c>
      <c r="B1876" s="141">
        <v>1</v>
      </c>
      <c r="C1876" s="146">
        <v>1001</v>
      </c>
      <c r="D1876" s="141" t="s">
        <v>6</v>
      </c>
      <c r="E1876" s="141">
        <v>2019</v>
      </c>
      <c r="F1876" s="151"/>
      <c r="G1876" s="157">
        <f t="shared" si="80"/>
        <v>1</v>
      </c>
      <c r="H1876" s="143"/>
      <c r="I1876" s="200">
        <v>1</v>
      </c>
      <c r="J1876" s="200"/>
      <c r="K1876" s="200"/>
      <c r="L1876" s="200">
        <v>0</v>
      </c>
      <c r="M1876" s="149"/>
      <c r="N1876" s="149"/>
      <c r="O1876" s="152">
        <f t="shared" si="81"/>
        <v>0</v>
      </c>
      <c r="P1876" s="153"/>
      <c r="Q1876" s="153"/>
      <c r="R1876" s="153"/>
      <c r="S1876" s="143"/>
      <c r="T1876" s="143"/>
      <c r="U1876" s="143"/>
    </row>
    <row r="1877" spans="1:21" ht="12.75" customHeight="1" x14ac:dyDescent="0.3">
      <c r="A1877" s="141">
        <v>10</v>
      </c>
      <c r="B1877" s="141">
        <v>2</v>
      </c>
      <c r="C1877" s="146">
        <v>1002</v>
      </c>
      <c r="D1877" s="141" t="s">
        <v>6</v>
      </c>
      <c r="E1877" s="141">
        <v>2019</v>
      </c>
      <c r="F1877" s="151"/>
      <c r="G1877" s="157">
        <f t="shared" si="80"/>
        <v>1</v>
      </c>
      <c r="H1877" s="143"/>
      <c r="I1877" s="200">
        <v>1</v>
      </c>
      <c r="J1877" s="200"/>
      <c r="K1877" s="200"/>
      <c r="L1877" s="200">
        <v>0</v>
      </c>
      <c r="M1877" s="149"/>
      <c r="N1877" s="149"/>
      <c r="O1877" s="152">
        <f t="shared" si="81"/>
        <v>0</v>
      </c>
      <c r="P1877" s="153"/>
      <c r="Q1877" s="153"/>
      <c r="R1877" s="153"/>
      <c r="S1877" s="143"/>
      <c r="T1877" s="143"/>
      <c r="U1877" s="143"/>
    </row>
    <row r="1878" spans="1:21" ht="12.75" customHeight="1" x14ac:dyDescent="0.3">
      <c r="A1878" s="141">
        <v>10</v>
      </c>
      <c r="B1878" s="141">
        <v>3</v>
      </c>
      <c r="C1878" s="146">
        <v>1003</v>
      </c>
      <c r="D1878" s="141" t="s">
        <v>6</v>
      </c>
      <c r="E1878" s="141">
        <v>2019</v>
      </c>
      <c r="F1878" s="151"/>
      <c r="G1878" s="157">
        <f t="shared" si="80"/>
        <v>1</v>
      </c>
      <c r="H1878" s="143"/>
      <c r="I1878" s="200">
        <v>1</v>
      </c>
      <c r="J1878" s="200"/>
      <c r="K1878" s="200"/>
      <c r="L1878" s="200">
        <v>0</v>
      </c>
      <c r="M1878" s="149"/>
      <c r="N1878" s="149"/>
      <c r="O1878" s="152">
        <f t="shared" si="81"/>
        <v>0</v>
      </c>
      <c r="P1878" s="153"/>
      <c r="Q1878" s="153"/>
      <c r="R1878" s="153"/>
      <c r="S1878" s="143"/>
      <c r="T1878" s="143"/>
      <c r="U1878" s="143"/>
    </row>
    <row r="1879" spans="1:21" ht="12.75" customHeight="1" x14ac:dyDescent="0.3">
      <c r="A1879" s="141">
        <v>10</v>
      </c>
      <c r="B1879" s="141">
        <v>4</v>
      </c>
      <c r="C1879" s="146">
        <v>1004</v>
      </c>
      <c r="D1879" s="141" t="s">
        <v>6</v>
      </c>
      <c r="E1879" s="141">
        <v>2019</v>
      </c>
      <c r="F1879" s="151"/>
      <c r="G1879" s="157">
        <f t="shared" si="80"/>
        <v>1</v>
      </c>
      <c r="H1879" s="143"/>
      <c r="I1879" s="200">
        <v>1</v>
      </c>
      <c r="J1879" s="200"/>
      <c r="K1879" s="200"/>
      <c r="L1879" s="200">
        <v>0</v>
      </c>
      <c r="M1879" s="149"/>
      <c r="N1879" s="149"/>
      <c r="O1879" s="152">
        <f t="shared" si="81"/>
        <v>0</v>
      </c>
      <c r="P1879" s="153"/>
      <c r="Q1879" s="153"/>
      <c r="R1879" s="153"/>
      <c r="S1879" s="143"/>
      <c r="T1879" s="143"/>
      <c r="U1879" s="143"/>
    </row>
    <row r="1880" spans="1:21" ht="12.75" customHeight="1" x14ac:dyDescent="0.3">
      <c r="A1880" s="141">
        <v>10</v>
      </c>
      <c r="B1880" s="141">
        <v>5</v>
      </c>
      <c r="C1880" s="146">
        <v>1005</v>
      </c>
      <c r="D1880" s="141" t="s">
        <v>6</v>
      </c>
      <c r="E1880" s="141">
        <v>2019</v>
      </c>
      <c r="F1880" s="151"/>
      <c r="G1880" s="157">
        <f t="shared" si="80"/>
        <v>0</v>
      </c>
      <c r="H1880" s="143"/>
      <c r="I1880" s="200">
        <v>0</v>
      </c>
      <c r="J1880" s="200"/>
      <c r="K1880" s="200"/>
      <c r="L1880" s="200">
        <v>0</v>
      </c>
      <c r="M1880" s="149"/>
      <c r="N1880" s="149"/>
      <c r="O1880" s="152">
        <f t="shared" si="81"/>
        <v>0</v>
      </c>
      <c r="P1880" s="153"/>
      <c r="Q1880" s="153"/>
      <c r="R1880" s="153"/>
      <c r="S1880" s="143"/>
      <c r="T1880" s="143"/>
      <c r="U1880" s="143"/>
    </row>
    <row r="1881" spans="1:21" ht="12.75" customHeight="1" x14ac:dyDescent="0.3">
      <c r="A1881" s="141">
        <v>10</v>
      </c>
      <c r="B1881" s="141">
        <v>6</v>
      </c>
      <c r="C1881" s="146">
        <v>1006</v>
      </c>
      <c r="D1881" s="141" t="s">
        <v>6</v>
      </c>
      <c r="E1881" s="141">
        <v>2019</v>
      </c>
      <c r="F1881" s="151"/>
      <c r="G1881" s="157">
        <f t="shared" si="80"/>
        <v>3</v>
      </c>
      <c r="H1881" s="143"/>
      <c r="I1881" s="200">
        <v>3</v>
      </c>
      <c r="J1881" s="200"/>
      <c r="K1881" s="200"/>
      <c r="L1881" s="200">
        <v>1</v>
      </c>
      <c r="M1881" s="149"/>
      <c r="N1881" s="149"/>
      <c r="O1881" s="152">
        <f t="shared" si="81"/>
        <v>1</v>
      </c>
      <c r="P1881" s="153"/>
      <c r="Q1881" s="153"/>
      <c r="R1881" s="153"/>
      <c r="S1881" s="143"/>
      <c r="T1881" s="143"/>
      <c r="U1881" s="143"/>
    </row>
    <row r="1882" spans="1:21" ht="12.75" customHeight="1" x14ac:dyDescent="0.3">
      <c r="A1882" s="141">
        <v>10</v>
      </c>
      <c r="B1882" s="141">
        <v>7</v>
      </c>
      <c r="C1882" s="146">
        <v>1007</v>
      </c>
      <c r="D1882" s="141" t="s">
        <v>6</v>
      </c>
      <c r="E1882" s="141">
        <v>2019</v>
      </c>
      <c r="F1882" s="151"/>
      <c r="G1882" s="157">
        <f t="shared" si="80"/>
        <v>5</v>
      </c>
      <c r="H1882" s="143"/>
      <c r="I1882" s="200">
        <v>5</v>
      </c>
      <c r="J1882" s="200"/>
      <c r="K1882" s="200"/>
      <c r="L1882" s="200">
        <v>2</v>
      </c>
      <c r="M1882" s="149"/>
      <c r="N1882" s="149"/>
      <c r="O1882" s="152">
        <f t="shared" si="81"/>
        <v>2</v>
      </c>
      <c r="P1882" s="153"/>
      <c r="Q1882" s="153"/>
      <c r="R1882" s="153"/>
      <c r="S1882" s="143"/>
      <c r="T1882" s="143"/>
      <c r="U1882" s="143"/>
    </row>
    <row r="1883" spans="1:21" ht="12.75" customHeight="1" x14ac:dyDescent="0.3">
      <c r="A1883" s="141">
        <v>10</v>
      </c>
      <c r="B1883" s="141">
        <v>8</v>
      </c>
      <c r="C1883" s="146">
        <v>1008</v>
      </c>
      <c r="D1883" s="141" t="s">
        <v>6</v>
      </c>
      <c r="E1883" s="141">
        <v>2019</v>
      </c>
      <c r="F1883" s="151"/>
      <c r="G1883" s="157">
        <f t="shared" si="80"/>
        <v>1</v>
      </c>
      <c r="H1883" s="143"/>
      <c r="I1883" s="200">
        <v>1</v>
      </c>
      <c r="J1883" s="200"/>
      <c r="K1883" s="200"/>
      <c r="L1883" s="200">
        <v>1</v>
      </c>
      <c r="M1883" s="149"/>
      <c r="N1883" s="149"/>
      <c r="O1883" s="152">
        <f t="shared" si="81"/>
        <v>1</v>
      </c>
      <c r="P1883" s="153"/>
      <c r="Q1883" s="153"/>
      <c r="R1883" s="153"/>
      <c r="S1883" s="143"/>
      <c r="T1883" s="143"/>
      <c r="U1883" s="143"/>
    </row>
    <row r="1884" spans="1:21" ht="12.75" customHeight="1" x14ac:dyDescent="0.3">
      <c r="A1884" s="141">
        <v>10</v>
      </c>
      <c r="B1884" s="141">
        <v>9</v>
      </c>
      <c r="C1884" s="146">
        <v>1009</v>
      </c>
      <c r="D1884" s="141" t="s">
        <v>6</v>
      </c>
      <c r="E1884" s="141">
        <v>2019</v>
      </c>
      <c r="F1884" s="151"/>
      <c r="G1884" s="157">
        <f t="shared" si="80"/>
        <v>2</v>
      </c>
      <c r="H1884" s="143"/>
      <c r="I1884" s="200">
        <v>2</v>
      </c>
      <c r="J1884" s="200"/>
      <c r="K1884" s="200"/>
      <c r="L1884" s="200">
        <v>1</v>
      </c>
      <c r="M1884" s="149"/>
      <c r="N1884" s="149"/>
      <c r="O1884" s="152">
        <f t="shared" si="81"/>
        <v>1</v>
      </c>
      <c r="P1884" s="153"/>
      <c r="Q1884" s="153"/>
      <c r="R1884" s="153"/>
      <c r="S1884" s="143"/>
      <c r="T1884" s="143"/>
      <c r="U1884" s="143"/>
    </row>
    <row r="1885" spans="1:21" ht="12.75" customHeight="1" x14ac:dyDescent="0.3">
      <c r="A1885" s="141">
        <v>10</v>
      </c>
      <c r="B1885" s="141">
        <v>10</v>
      </c>
      <c r="C1885" s="146">
        <v>1010</v>
      </c>
      <c r="D1885" s="141" t="s">
        <v>6</v>
      </c>
      <c r="E1885" s="141">
        <v>2019</v>
      </c>
      <c r="F1885" s="151"/>
      <c r="G1885" s="157">
        <f t="shared" si="80"/>
        <v>0</v>
      </c>
      <c r="H1885" s="143"/>
      <c r="I1885" s="200">
        <v>0</v>
      </c>
      <c r="J1885" s="200"/>
      <c r="K1885" s="200"/>
      <c r="L1885" s="200">
        <v>0</v>
      </c>
      <c r="M1885" s="149"/>
      <c r="N1885" s="149"/>
      <c r="O1885" s="152">
        <f t="shared" si="81"/>
        <v>0</v>
      </c>
      <c r="P1885" s="153"/>
      <c r="Q1885" s="153"/>
      <c r="R1885" s="153"/>
      <c r="S1885" s="143"/>
      <c r="T1885" s="143"/>
      <c r="U1885" s="143"/>
    </row>
    <row r="1886" spans="1:21" ht="12.75" customHeight="1" x14ac:dyDescent="0.3">
      <c r="A1886" s="141">
        <v>10</v>
      </c>
      <c r="B1886" s="141">
        <v>11</v>
      </c>
      <c r="C1886" s="146">
        <v>1011</v>
      </c>
      <c r="D1886" s="141" t="s">
        <v>6</v>
      </c>
      <c r="E1886" s="141">
        <v>2019</v>
      </c>
      <c r="F1886" s="151"/>
      <c r="G1886" s="157">
        <f t="shared" si="80"/>
        <v>2</v>
      </c>
      <c r="H1886" s="143"/>
      <c r="I1886" s="200">
        <v>2</v>
      </c>
      <c r="J1886" s="200"/>
      <c r="K1886" s="200"/>
      <c r="L1886" s="200">
        <v>1</v>
      </c>
      <c r="M1886" s="149"/>
      <c r="N1886" s="149"/>
      <c r="O1886" s="152">
        <f t="shared" si="81"/>
        <v>1</v>
      </c>
      <c r="P1886" s="153"/>
      <c r="Q1886" s="153"/>
      <c r="R1886" s="153"/>
      <c r="S1886" s="143"/>
      <c r="T1886" s="143"/>
      <c r="U1886" s="143"/>
    </row>
    <row r="1887" spans="1:21" ht="12.75" customHeight="1" x14ac:dyDescent="0.3">
      <c r="A1887" s="141">
        <v>10</v>
      </c>
      <c r="B1887" s="141">
        <v>12</v>
      </c>
      <c r="C1887" s="146">
        <v>1012</v>
      </c>
      <c r="D1887" s="141" t="s">
        <v>6</v>
      </c>
      <c r="E1887" s="141">
        <v>2019</v>
      </c>
      <c r="F1887" s="151"/>
      <c r="G1887" s="157">
        <f t="shared" si="80"/>
        <v>1</v>
      </c>
      <c r="H1887" s="143"/>
      <c r="I1887" s="200">
        <v>1</v>
      </c>
      <c r="J1887" s="200"/>
      <c r="K1887" s="200"/>
      <c r="L1887" s="200">
        <v>0</v>
      </c>
      <c r="M1887" s="149"/>
      <c r="N1887" s="149"/>
      <c r="O1887" s="152">
        <f t="shared" si="81"/>
        <v>0</v>
      </c>
      <c r="P1887" s="153"/>
      <c r="Q1887" s="153"/>
      <c r="R1887" s="153"/>
      <c r="S1887" s="143"/>
      <c r="T1887" s="143"/>
      <c r="U1887" s="143"/>
    </row>
    <row r="1888" spans="1:21" ht="12.75" customHeight="1" x14ac:dyDescent="0.3">
      <c r="A1888" s="141">
        <v>10</v>
      </c>
      <c r="B1888" s="141">
        <v>13</v>
      </c>
      <c r="C1888" s="146">
        <v>1013</v>
      </c>
      <c r="D1888" s="141" t="s">
        <v>6</v>
      </c>
      <c r="E1888" s="141">
        <v>2019</v>
      </c>
      <c r="F1888" s="151"/>
      <c r="G1888" s="157">
        <f t="shared" si="80"/>
        <v>2</v>
      </c>
      <c r="H1888" s="143"/>
      <c r="I1888" s="200">
        <v>2</v>
      </c>
      <c r="J1888" s="200"/>
      <c r="K1888" s="200"/>
      <c r="L1888" s="200">
        <v>1</v>
      </c>
      <c r="M1888" s="149"/>
      <c r="N1888" s="149"/>
      <c r="O1888" s="152">
        <f t="shared" si="81"/>
        <v>1</v>
      </c>
      <c r="P1888" s="153"/>
      <c r="Q1888" s="153"/>
      <c r="R1888" s="153"/>
      <c r="S1888" s="143"/>
      <c r="T1888" s="143"/>
      <c r="U1888" s="143"/>
    </row>
    <row r="1889" spans="1:21" ht="12.75" customHeight="1" x14ac:dyDescent="0.3">
      <c r="A1889" s="141">
        <v>10</v>
      </c>
      <c r="B1889" s="141">
        <v>14</v>
      </c>
      <c r="C1889" s="146">
        <v>1014</v>
      </c>
      <c r="D1889" s="141" t="s">
        <v>6</v>
      </c>
      <c r="E1889" s="141">
        <v>2019</v>
      </c>
      <c r="F1889" s="151"/>
      <c r="G1889" s="157">
        <f t="shared" si="80"/>
        <v>0</v>
      </c>
      <c r="H1889" s="143"/>
      <c r="I1889" s="200">
        <v>0</v>
      </c>
      <c r="J1889" s="200"/>
      <c r="K1889" s="200"/>
      <c r="L1889" s="200">
        <v>0</v>
      </c>
      <c r="M1889" s="149"/>
      <c r="N1889" s="149"/>
      <c r="O1889" s="152">
        <f t="shared" si="81"/>
        <v>0</v>
      </c>
      <c r="P1889" s="153"/>
      <c r="Q1889" s="153"/>
      <c r="R1889" s="153"/>
      <c r="S1889" s="143"/>
      <c r="T1889" s="143"/>
      <c r="U1889" s="143"/>
    </row>
    <row r="1890" spans="1:21" ht="12.75" customHeight="1" x14ac:dyDescent="0.3">
      <c r="A1890" s="141">
        <v>10</v>
      </c>
      <c r="B1890" s="141">
        <v>15</v>
      </c>
      <c r="C1890" s="146">
        <v>1015</v>
      </c>
      <c r="D1890" s="141" t="s">
        <v>6</v>
      </c>
      <c r="E1890" s="141">
        <v>2019</v>
      </c>
      <c r="F1890" s="151"/>
      <c r="G1890" s="157">
        <f t="shared" si="80"/>
        <v>0</v>
      </c>
      <c r="H1890" s="143"/>
      <c r="I1890" s="200">
        <v>0</v>
      </c>
      <c r="J1890" s="200"/>
      <c r="K1890" s="200"/>
      <c r="L1890" s="200">
        <v>0</v>
      </c>
      <c r="M1890" s="149"/>
      <c r="N1890" s="149"/>
      <c r="O1890" s="152">
        <f t="shared" si="81"/>
        <v>0</v>
      </c>
      <c r="P1890" s="153"/>
      <c r="Q1890" s="153"/>
      <c r="R1890" s="153"/>
      <c r="S1890" s="143"/>
      <c r="T1890" s="143"/>
      <c r="U1890" s="143"/>
    </row>
    <row r="1891" spans="1:21" ht="12.75" customHeight="1" x14ac:dyDescent="0.3">
      <c r="A1891" s="141">
        <v>10</v>
      </c>
      <c r="B1891" s="141">
        <v>16</v>
      </c>
      <c r="C1891" s="146">
        <v>1016</v>
      </c>
      <c r="D1891" s="141" t="s">
        <v>6</v>
      </c>
      <c r="E1891" s="141">
        <v>2019</v>
      </c>
      <c r="F1891" s="151"/>
      <c r="G1891" s="157">
        <f t="shared" si="80"/>
        <v>2</v>
      </c>
      <c r="H1891" s="143"/>
      <c r="I1891" s="200">
        <v>2</v>
      </c>
      <c r="J1891" s="200"/>
      <c r="K1891" s="200"/>
      <c r="L1891" s="200">
        <v>1</v>
      </c>
      <c r="M1891" s="149"/>
      <c r="N1891" s="149"/>
      <c r="O1891" s="152">
        <f t="shared" si="81"/>
        <v>1</v>
      </c>
      <c r="P1891" s="153"/>
      <c r="Q1891" s="153"/>
      <c r="R1891" s="153"/>
      <c r="S1891" s="143"/>
      <c r="T1891" s="143"/>
      <c r="U1891" s="143"/>
    </row>
    <row r="1892" spans="1:21" ht="12.75" customHeight="1" x14ac:dyDescent="0.3">
      <c r="A1892" s="141">
        <v>10</v>
      </c>
      <c r="B1892" s="141">
        <v>17</v>
      </c>
      <c r="C1892" s="146">
        <v>1017</v>
      </c>
      <c r="D1892" s="141" t="s">
        <v>6</v>
      </c>
      <c r="E1892" s="141">
        <v>2019</v>
      </c>
      <c r="F1892" s="151"/>
      <c r="G1892" s="157">
        <f t="shared" si="80"/>
        <v>1</v>
      </c>
      <c r="H1892" s="143"/>
      <c r="I1892" s="200">
        <v>1</v>
      </c>
      <c r="J1892" s="200"/>
      <c r="K1892" s="200"/>
      <c r="L1892" s="200">
        <v>1</v>
      </c>
      <c r="M1892" s="149"/>
      <c r="N1892" s="149"/>
      <c r="O1892" s="152">
        <f t="shared" si="81"/>
        <v>1</v>
      </c>
      <c r="P1892" s="153"/>
      <c r="Q1892" s="153"/>
      <c r="R1892" s="153"/>
      <c r="S1892" s="143"/>
      <c r="T1892" s="143"/>
      <c r="U1892" s="143"/>
    </row>
    <row r="1893" spans="1:21" ht="12.75" customHeight="1" x14ac:dyDescent="0.3">
      <c r="A1893" s="141">
        <v>10</v>
      </c>
      <c r="B1893" s="141">
        <v>18</v>
      </c>
      <c r="C1893" s="146">
        <v>1018</v>
      </c>
      <c r="D1893" s="141" t="s">
        <v>6</v>
      </c>
      <c r="E1893" s="141">
        <v>2019</v>
      </c>
      <c r="F1893" s="151"/>
      <c r="G1893" s="157">
        <f t="shared" si="80"/>
        <v>3</v>
      </c>
      <c r="H1893" s="143"/>
      <c r="I1893" s="200">
        <v>3</v>
      </c>
      <c r="J1893" s="200"/>
      <c r="K1893" s="200"/>
      <c r="L1893" s="200">
        <v>1</v>
      </c>
      <c r="M1893" s="149"/>
      <c r="N1893" s="149"/>
      <c r="O1893" s="152">
        <f t="shared" si="81"/>
        <v>1</v>
      </c>
      <c r="P1893" s="153"/>
      <c r="Q1893" s="153"/>
      <c r="R1893" s="153"/>
      <c r="S1893" s="143"/>
      <c r="T1893" s="143"/>
      <c r="U1893" s="143"/>
    </row>
    <row r="1894" spans="1:21" ht="12.75" customHeight="1" x14ac:dyDescent="0.3">
      <c r="A1894" s="141">
        <v>10</v>
      </c>
      <c r="B1894" s="141">
        <v>19</v>
      </c>
      <c r="C1894" s="146">
        <v>1019</v>
      </c>
      <c r="D1894" s="141" t="s">
        <v>6</v>
      </c>
      <c r="E1894" s="141">
        <v>2019</v>
      </c>
      <c r="F1894" s="151"/>
      <c r="G1894" s="157">
        <f t="shared" si="80"/>
        <v>0</v>
      </c>
      <c r="H1894" s="143"/>
      <c r="I1894" s="200">
        <v>0</v>
      </c>
      <c r="J1894" s="200"/>
      <c r="K1894" s="200"/>
      <c r="L1894" s="200">
        <v>0</v>
      </c>
      <c r="M1894" s="149"/>
      <c r="N1894" s="149"/>
      <c r="O1894" s="152">
        <f t="shared" si="81"/>
        <v>0</v>
      </c>
      <c r="P1894" s="153"/>
      <c r="Q1894" s="153"/>
      <c r="R1894" s="153"/>
      <c r="S1894" s="143"/>
      <c r="T1894" s="143"/>
      <c r="U1894" s="143"/>
    </row>
    <row r="1895" spans="1:21" ht="12.75" customHeight="1" x14ac:dyDescent="0.3">
      <c r="A1895" s="141">
        <v>10</v>
      </c>
      <c r="B1895" s="141">
        <v>20</v>
      </c>
      <c r="C1895" s="146">
        <v>1020</v>
      </c>
      <c r="D1895" s="141" t="s">
        <v>6</v>
      </c>
      <c r="E1895" s="141">
        <v>2019</v>
      </c>
      <c r="F1895" s="151"/>
      <c r="G1895" s="157">
        <f t="shared" si="80"/>
        <v>7</v>
      </c>
      <c r="H1895" s="143"/>
      <c r="I1895" s="200">
        <v>7</v>
      </c>
      <c r="J1895" s="200"/>
      <c r="K1895" s="200"/>
      <c r="L1895" s="200">
        <v>3</v>
      </c>
      <c r="M1895" s="149"/>
      <c r="N1895" s="149"/>
      <c r="O1895" s="152">
        <f t="shared" si="81"/>
        <v>3</v>
      </c>
      <c r="P1895" s="153"/>
      <c r="Q1895" s="153"/>
      <c r="R1895" s="153"/>
      <c r="S1895" s="143"/>
      <c r="T1895" s="143"/>
      <c r="U1895" s="143"/>
    </row>
    <row r="1896" spans="1:21" ht="12.75" customHeight="1" x14ac:dyDescent="0.3">
      <c r="A1896" s="141">
        <v>10</v>
      </c>
      <c r="B1896" s="141">
        <v>21</v>
      </c>
      <c r="C1896" s="146">
        <v>1021</v>
      </c>
      <c r="D1896" s="141" t="s">
        <v>6</v>
      </c>
      <c r="E1896" s="141">
        <v>2019</v>
      </c>
      <c r="F1896" s="151"/>
      <c r="G1896" s="157">
        <f t="shared" si="80"/>
        <v>6</v>
      </c>
      <c r="H1896" s="143"/>
      <c r="I1896" s="200">
        <v>6</v>
      </c>
      <c r="J1896" s="200"/>
      <c r="K1896" s="200"/>
      <c r="L1896" s="200">
        <v>3</v>
      </c>
      <c r="M1896" s="149"/>
      <c r="N1896" s="149"/>
      <c r="O1896" s="152">
        <f t="shared" si="81"/>
        <v>3</v>
      </c>
      <c r="P1896" s="153"/>
      <c r="Q1896" s="153"/>
      <c r="R1896" s="153"/>
      <c r="S1896" s="143"/>
      <c r="T1896" s="143"/>
      <c r="U1896" s="143"/>
    </row>
    <row r="1897" spans="1:21" ht="12.75" customHeight="1" x14ac:dyDescent="0.3">
      <c r="A1897" s="141">
        <v>10</v>
      </c>
      <c r="B1897" s="141">
        <v>22</v>
      </c>
      <c r="C1897" s="146">
        <v>1022</v>
      </c>
      <c r="D1897" s="141" t="s">
        <v>6</v>
      </c>
      <c r="E1897" s="141">
        <v>2019</v>
      </c>
      <c r="F1897" s="151"/>
      <c r="G1897" s="157">
        <f t="shared" si="80"/>
        <v>3</v>
      </c>
      <c r="H1897" s="143"/>
      <c r="I1897" s="200">
        <v>3</v>
      </c>
      <c r="J1897" s="200"/>
      <c r="K1897" s="200"/>
      <c r="L1897" s="200">
        <v>2</v>
      </c>
      <c r="M1897" s="149"/>
      <c r="N1897" s="149"/>
      <c r="O1897" s="152">
        <f t="shared" si="81"/>
        <v>2</v>
      </c>
      <c r="P1897" s="153"/>
      <c r="Q1897" s="153"/>
      <c r="R1897" s="153"/>
      <c r="S1897" s="143"/>
      <c r="T1897" s="143"/>
      <c r="U1897" s="143"/>
    </row>
    <row r="1898" spans="1:21" ht="12.75" customHeight="1" x14ac:dyDescent="0.3">
      <c r="A1898" s="141">
        <v>10</v>
      </c>
      <c r="B1898" s="141">
        <v>23</v>
      </c>
      <c r="C1898" s="146">
        <v>1023</v>
      </c>
      <c r="D1898" s="141" t="s">
        <v>6</v>
      </c>
      <c r="E1898" s="141">
        <v>2019</v>
      </c>
      <c r="F1898" s="151"/>
      <c r="G1898" s="157">
        <f t="shared" si="80"/>
        <v>3</v>
      </c>
      <c r="H1898" s="143"/>
      <c r="I1898" s="200">
        <v>3</v>
      </c>
      <c r="J1898" s="200"/>
      <c r="K1898" s="200"/>
      <c r="L1898" s="200">
        <v>1</v>
      </c>
      <c r="M1898" s="149"/>
      <c r="N1898" s="149"/>
      <c r="O1898" s="152">
        <f t="shared" si="81"/>
        <v>1</v>
      </c>
      <c r="P1898" s="153"/>
      <c r="Q1898" s="153"/>
      <c r="R1898" s="153"/>
      <c r="S1898" s="143"/>
      <c r="T1898" s="143"/>
      <c r="U1898" s="143"/>
    </row>
    <row r="1899" spans="1:21" ht="12.75" customHeight="1" x14ac:dyDescent="0.3">
      <c r="A1899" s="141">
        <v>10</v>
      </c>
      <c r="B1899" s="141">
        <v>24</v>
      </c>
      <c r="C1899" s="146">
        <v>1024</v>
      </c>
      <c r="D1899" s="141" t="s">
        <v>6</v>
      </c>
      <c r="E1899" s="141">
        <v>2019</v>
      </c>
      <c r="F1899" s="151"/>
      <c r="G1899" s="157">
        <f t="shared" si="80"/>
        <v>2</v>
      </c>
      <c r="H1899" s="143"/>
      <c r="I1899" s="200">
        <v>2</v>
      </c>
      <c r="J1899" s="200"/>
      <c r="K1899" s="200"/>
      <c r="L1899" s="200">
        <v>1</v>
      </c>
      <c r="M1899" s="149"/>
      <c r="N1899" s="149"/>
      <c r="O1899" s="152">
        <f t="shared" si="81"/>
        <v>1</v>
      </c>
      <c r="P1899" s="153"/>
      <c r="Q1899" s="153"/>
      <c r="R1899" s="153"/>
      <c r="S1899" s="143"/>
      <c r="T1899" s="143"/>
      <c r="U1899" s="143"/>
    </row>
    <row r="1900" spans="1:21" ht="12.75" customHeight="1" x14ac:dyDescent="0.3">
      <c r="A1900" s="141">
        <v>10</v>
      </c>
      <c r="B1900" s="141">
        <v>25</v>
      </c>
      <c r="C1900" s="146">
        <v>1025</v>
      </c>
      <c r="D1900" s="141" t="s">
        <v>6</v>
      </c>
      <c r="E1900" s="141">
        <v>2019</v>
      </c>
      <c r="F1900" s="151"/>
      <c r="G1900" s="157">
        <f t="shared" si="80"/>
        <v>0</v>
      </c>
      <c r="H1900" s="143"/>
      <c r="I1900" s="200">
        <v>0</v>
      </c>
      <c r="J1900" s="200"/>
      <c r="K1900" s="200"/>
      <c r="L1900" s="200">
        <v>0</v>
      </c>
      <c r="M1900" s="149"/>
      <c r="N1900" s="149"/>
      <c r="O1900" s="152">
        <f t="shared" si="81"/>
        <v>0</v>
      </c>
      <c r="P1900" s="153"/>
      <c r="Q1900" s="153"/>
      <c r="R1900" s="153"/>
      <c r="S1900" s="143"/>
      <c r="T1900" s="143"/>
      <c r="U1900" s="143"/>
    </row>
    <row r="1901" spans="1:21" ht="12.75" customHeight="1" x14ac:dyDescent="0.3">
      <c r="A1901" s="141">
        <v>10</v>
      </c>
      <c r="B1901" s="141">
        <v>26</v>
      </c>
      <c r="C1901" s="146">
        <v>1026</v>
      </c>
      <c r="D1901" s="141" t="s">
        <v>6</v>
      </c>
      <c r="E1901" s="141">
        <v>2019</v>
      </c>
      <c r="F1901" s="151"/>
      <c r="G1901" s="157">
        <f t="shared" si="80"/>
        <v>0</v>
      </c>
      <c r="H1901" s="143"/>
      <c r="I1901" s="200">
        <v>0</v>
      </c>
      <c r="J1901" s="200"/>
      <c r="K1901" s="200"/>
      <c r="L1901" s="200">
        <v>0</v>
      </c>
      <c r="M1901" s="149"/>
      <c r="N1901" s="149"/>
      <c r="O1901" s="152">
        <f t="shared" si="81"/>
        <v>0</v>
      </c>
      <c r="P1901" s="153"/>
      <c r="Q1901" s="153"/>
      <c r="R1901" s="153"/>
      <c r="S1901" s="143"/>
      <c r="T1901" s="143"/>
      <c r="U1901" s="143"/>
    </row>
    <row r="1902" spans="1:21" ht="12.75" customHeight="1" x14ac:dyDescent="0.3">
      <c r="A1902" s="141">
        <v>10</v>
      </c>
      <c r="B1902" s="141">
        <v>27</v>
      </c>
      <c r="C1902" s="146">
        <v>1027</v>
      </c>
      <c r="D1902" s="141" t="s">
        <v>6</v>
      </c>
      <c r="E1902" s="141">
        <v>2019</v>
      </c>
      <c r="F1902" s="151"/>
      <c r="G1902" s="157">
        <f t="shared" si="80"/>
        <v>0</v>
      </c>
      <c r="H1902" s="143"/>
      <c r="I1902" s="200">
        <v>0</v>
      </c>
      <c r="J1902" s="200"/>
      <c r="K1902" s="200"/>
      <c r="L1902" s="200">
        <v>0</v>
      </c>
      <c r="M1902" s="149"/>
      <c r="N1902" s="149"/>
      <c r="O1902" s="152">
        <f t="shared" si="81"/>
        <v>0</v>
      </c>
      <c r="P1902" s="153"/>
      <c r="Q1902" s="153"/>
      <c r="R1902" s="153"/>
      <c r="S1902" s="143"/>
      <c r="T1902" s="143"/>
      <c r="U1902" s="143"/>
    </row>
    <row r="1903" spans="1:21" ht="12.75" customHeight="1" x14ac:dyDescent="0.3">
      <c r="A1903" s="141">
        <v>10</v>
      </c>
      <c r="B1903" s="141">
        <v>28</v>
      </c>
      <c r="C1903" s="146">
        <v>1028</v>
      </c>
      <c r="D1903" s="141" t="s">
        <v>6</v>
      </c>
      <c r="E1903" s="141">
        <v>2019</v>
      </c>
      <c r="F1903" s="151"/>
      <c r="G1903" s="157">
        <f t="shared" si="80"/>
        <v>1</v>
      </c>
      <c r="H1903" s="143"/>
      <c r="I1903" s="200">
        <v>1</v>
      </c>
      <c r="J1903" s="200"/>
      <c r="K1903" s="200"/>
      <c r="L1903" s="200">
        <v>0</v>
      </c>
      <c r="M1903" s="149"/>
      <c r="N1903" s="149"/>
      <c r="O1903" s="152">
        <f t="shared" si="81"/>
        <v>0</v>
      </c>
      <c r="P1903" s="153"/>
      <c r="Q1903" s="153"/>
      <c r="R1903" s="153"/>
      <c r="S1903" s="143"/>
      <c r="T1903" s="143"/>
      <c r="U1903" s="143"/>
    </row>
    <row r="1904" spans="1:21" ht="12.75" customHeight="1" x14ac:dyDescent="0.3">
      <c r="A1904" s="141">
        <v>10</v>
      </c>
      <c r="B1904" s="141">
        <v>29</v>
      </c>
      <c r="C1904" s="146">
        <v>1029</v>
      </c>
      <c r="D1904" s="141" t="s">
        <v>6</v>
      </c>
      <c r="E1904" s="141">
        <v>2019</v>
      </c>
      <c r="F1904" s="151"/>
      <c r="G1904" s="157">
        <f t="shared" si="80"/>
        <v>0</v>
      </c>
      <c r="H1904" s="143"/>
      <c r="I1904" s="200">
        <v>0</v>
      </c>
      <c r="J1904" s="200"/>
      <c r="K1904" s="200"/>
      <c r="L1904" s="200">
        <v>0</v>
      </c>
      <c r="M1904" s="149"/>
      <c r="N1904" s="149"/>
      <c r="O1904" s="152">
        <f t="shared" si="81"/>
        <v>0</v>
      </c>
      <c r="P1904" s="153"/>
      <c r="Q1904" s="153"/>
      <c r="R1904" s="153"/>
      <c r="S1904" s="143"/>
      <c r="T1904" s="143"/>
      <c r="U1904" s="143"/>
    </row>
    <row r="1905" spans="1:21" ht="12.75" customHeight="1" x14ac:dyDescent="0.3">
      <c r="A1905" s="141">
        <v>10</v>
      </c>
      <c r="B1905" s="141">
        <v>30</v>
      </c>
      <c r="C1905" s="146">
        <v>1030</v>
      </c>
      <c r="D1905" s="141" t="s">
        <v>6</v>
      </c>
      <c r="E1905" s="141">
        <v>2019</v>
      </c>
      <c r="F1905" s="151"/>
      <c r="G1905" s="157">
        <f t="shared" si="80"/>
        <v>0</v>
      </c>
      <c r="H1905" s="143"/>
      <c r="I1905" s="200">
        <v>0</v>
      </c>
      <c r="J1905" s="200"/>
      <c r="K1905" s="200"/>
      <c r="L1905" s="200">
        <v>0</v>
      </c>
      <c r="M1905" s="149"/>
      <c r="N1905" s="149"/>
      <c r="O1905" s="152">
        <f t="shared" si="81"/>
        <v>0</v>
      </c>
      <c r="P1905" s="153"/>
      <c r="Q1905" s="153"/>
      <c r="R1905" s="153"/>
      <c r="S1905" s="143"/>
      <c r="T1905" s="143"/>
      <c r="U1905" s="143"/>
    </row>
    <row r="1906" spans="1:21" ht="12.75" customHeight="1" x14ac:dyDescent="0.3">
      <c r="A1906" s="141">
        <v>10</v>
      </c>
      <c r="B1906" s="141">
        <v>31</v>
      </c>
      <c r="C1906" s="146">
        <v>1031</v>
      </c>
      <c r="D1906" s="141" t="s">
        <v>6</v>
      </c>
      <c r="E1906" s="141">
        <v>2019</v>
      </c>
      <c r="F1906" s="151"/>
      <c r="G1906" s="157">
        <f t="shared" si="80"/>
        <v>1</v>
      </c>
      <c r="H1906" s="143"/>
      <c r="I1906" s="200">
        <v>1</v>
      </c>
      <c r="J1906" s="200"/>
      <c r="K1906" s="200"/>
      <c r="L1906" s="200">
        <v>0</v>
      </c>
      <c r="M1906" s="149"/>
      <c r="N1906" s="149"/>
      <c r="O1906" s="152">
        <f t="shared" si="81"/>
        <v>0</v>
      </c>
      <c r="P1906" s="153"/>
      <c r="Q1906" s="153"/>
      <c r="R1906" s="153"/>
      <c r="S1906" s="143"/>
      <c r="T1906" s="143"/>
      <c r="U1906" s="143"/>
    </row>
    <row r="1907" spans="1:21" ht="12.75" customHeight="1" x14ac:dyDescent="0.3">
      <c r="A1907" s="141">
        <v>11</v>
      </c>
      <c r="B1907" s="141">
        <v>1</v>
      </c>
      <c r="C1907" s="146">
        <v>1101</v>
      </c>
      <c r="D1907" s="141" t="s">
        <v>6</v>
      </c>
      <c r="E1907" s="141">
        <v>2019</v>
      </c>
      <c r="F1907" s="151"/>
      <c r="G1907" s="157">
        <f t="shared" si="80"/>
        <v>0</v>
      </c>
      <c r="H1907" s="143"/>
      <c r="I1907" s="200">
        <v>0</v>
      </c>
      <c r="J1907" s="200"/>
      <c r="K1907" s="200"/>
      <c r="L1907" s="200">
        <v>0</v>
      </c>
      <c r="M1907" s="149"/>
      <c r="N1907" s="149"/>
      <c r="O1907" s="152">
        <f t="shared" si="81"/>
        <v>0</v>
      </c>
      <c r="P1907" s="153"/>
      <c r="Q1907" s="153"/>
      <c r="R1907" s="153"/>
      <c r="S1907" s="143"/>
      <c r="T1907" s="143"/>
      <c r="U1907" s="143"/>
    </row>
    <row r="1908" spans="1:21" ht="12.75" customHeight="1" x14ac:dyDescent="0.3">
      <c r="A1908" s="141">
        <v>11</v>
      </c>
      <c r="B1908" s="141">
        <v>2</v>
      </c>
      <c r="C1908" s="146">
        <v>1102</v>
      </c>
      <c r="D1908" s="141" t="s">
        <v>6</v>
      </c>
      <c r="E1908" s="141">
        <v>2019</v>
      </c>
      <c r="F1908" s="151"/>
      <c r="G1908" s="157">
        <f t="shared" si="80"/>
        <v>2</v>
      </c>
      <c r="H1908" s="143"/>
      <c r="I1908" s="200">
        <v>2</v>
      </c>
      <c r="J1908" s="200"/>
      <c r="K1908" s="200"/>
      <c r="L1908" s="200">
        <v>1</v>
      </c>
      <c r="M1908" s="149"/>
      <c r="N1908" s="149"/>
      <c r="O1908" s="152">
        <f t="shared" si="81"/>
        <v>1</v>
      </c>
      <c r="P1908" s="153"/>
      <c r="Q1908" s="153"/>
      <c r="R1908" s="153"/>
      <c r="S1908" s="143"/>
      <c r="T1908" s="143"/>
      <c r="U1908" s="143"/>
    </row>
    <row r="1909" spans="1:21" ht="12.75" customHeight="1" x14ac:dyDescent="0.3">
      <c r="A1909" s="141">
        <v>11</v>
      </c>
      <c r="B1909" s="141">
        <v>3</v>
      </c>
      <c r="C1909" s="146">
        <v>1103</v>
      </c>
      <c r="D1909" s="141" t="s">
        <v>6</v>
      </c>
      <c r="E1909" s="141">
        <v>2019</v>
      </c>
      <c r="F1909" s="151"/>
      <c r="G1909" s="157">
        <f t="shared" si="80"/>
        <v>0</v>
      </c>
      <c r="H1909" s="143"/>
      <c r="I1909" s="200">
        <v>0</v>
      </c>
      <c r="J1909" s="200"/>
      <c r="K1909" s="200"/>
      <c r="L1909" s="200">
        <v>0</v>
      </c>
      <c r="M1909" s="149"/>
      <c r="N1909" s="149"/>
      <c r="O1909" s="152">
        <f t="shared" si="81"/>
        <v>0</v>
      </c>
      <c r="P1909" s="153"/>
      <c r="Q1909" s="153"/>
      <c r="R1909" s="153"/>
      <c r="S1909" s="143"/>
      <c r="T1909" s="143"/>
      <c r="U1909" s="143"/>
    </row>
    <row r="1910" spans="1:21" ht="12.75" customHeight="1" x14ac:dyDescent="0.3">
      <c r="A1910" s="141">
        <v>11</v>
      </c>
      <c r="B1910" s="141">
        <v>4</v>
      </c>
      <c r="C1910" s="146">
        <v>1104</v>
      </c>
      <c r="D1910" s="141" t="s">
        <v>6</v>
      </c>
      <c r="E1910" s="141">
        <v>2019</v>
      </c>
      <c r="F1910" s="151"/>
      <c r="G1910" s="157">
        <f t="shared" si="80"/>
        <v>2</v>
      </c>
      <c r="H1910" s="143"/>
      <c r="I1910" s="200">
        <v>2</v>
      </c>
      <c r="J1910" s="200"/>
      <c r="K1910" s="200"/>
      <c r="L1910" s="200">
        <v>1</v>
      </c>
      <c r="M1910" s="149"/>
      <c r="N1910" s="149"/>
      <c r="O1910" s="152">
        <f t="shared" si="81"/>
        <v>1</v>
      </c>
      <c r="P1910" s="153"/>
      <c r="Q1910" s="153"/>
      <c r="R1910" s="153"/>
      <c r="S1910" s="143"/>
      <c r="T1910" s="143"/>
      <c r="U1910" s="143"/>
    </row>
    <row r="1911" spans="1:21" ht="12.75" customHeight="1" x14ac:dyDescent="0.3">
      <c r="A1911" s="141">
        <v>11</v>
      </c>
      <c r="B1911" s="141">
        <v>5</v>
      </c>
      <c r="C1911" s="146">
        <v>1105</v>
      </c>
      <c r="D1911" s="141" t="s">
        <v>6</v>
      </c>
      <c r="E1911" s="141">
        <v>2019</v>
      </c>
      <c r="F1911" s="151"/>
      <c r="G1911" s="157">
        <f t="shared" si="80"/>
        <v>1</v>
      </c>
      <c r="H1911" s="143"/>
      <c r="I1911" s="200">
        <v>1</v>
      </c>
      <c r="J1911" s="200"/>
      <c r="K1911" s="200"/>
      <c r="L1911" s="200">
        <v>0</v>
      </c>
      <c r="M1911" s="149"/>
      <c r="N1911" s="149"/>
      <c r="O1911" s="152">
        <f t="shared" si="81"/>
        <v>0</v>
      </c>
      <c r="P1911" s="153"/>
      <c r="Q1911" s="153"/>
      <c r="R1911" s="153"/>
      <c r="S1911" s="143"/>
      <c r="T1911" s="143"/>
      <c r="U1911" s="143"/>
    </row>
    <row r="1912" spans="1:21" ht="12.75" customHeight="1" x14ac:dyDescent="0.3">
      <c r="A1912" s="141">
        <v>11</v>
      </c>
      <c r="B1912" s="141">
        <v>6</v>
      </c>
      <c r="C1912" s="146">
        <v>1106</v>
      </c>
      <c r="D1912" s="141" t="s">
        <v>6</v>
      </c>
      <c r="E1912" s="141">
        <v>2019</v>
      </c>
      <c r="F1912" s="151"/>
      <c r="G1912" s="157">
        <f t="shared" si="80"/>
        <v>1</v>
      </c>
      <c r="H1912" s="143"/>
      <c r="I1912" s="200">
        <v>1</v>
      </c>
      <c r="J1912" s="200"/>
      <c r="K1912" s="200"/>
      <c r="L1912" s="200">
        <v>0</v>
      </c>
      <c r="M1912" s="149"/>
      <c r="N1912" s="149"/>
      <c r="O1912" s="152">
        <f t="shared" si="81"/>
        <v>0</v>
      </c>
      <c r="P1912" s="153"/>
      <c r="Q1912" s="153"/>
      <c r="R1912" s="153"/>
      <c r="S1912" s="143"/>
      <c r="T1912" s="143"/>
      <c r="U1912" s="143"/>
    </row>
    <row r="1913" spans="1:21" ht="12.75" customHeight="1" x14ac:dyDescent="0.3">
      <c r="A1913" s="141">
        <v>11</v>
      </c>
      <c r="B1913" s="141">
        <v>7</v>
      </c>
      <c r="C1913" s="146">
        <v>1107</v>
      </c>
      <c r="D1913" s="141" t="s">
        <v>6</v>
      </c>
      <c r="E1913" s="141">
        <v>2019</v>
      </c>
      <c r="F1913" s="151"/>
      <c r="G1913" s="157">
        <f t="shared" si="80"/>
        <v>1</v>
      </c>
      <c r="H1913" s="143"/>
      <c r="I1913" s="200">
        <v>1</v>
      </c>
      <c r="J1913" s="200"/>
      <c r="K1913" s="200"/>
      <c r="L1913" s="200">
        <v>1</v>
      </c>
      <c r="M1913" s="149"/>
      <c r="N1913" s="149"/>
      <c r="O1913" s="152">
        <f t="shared" si="81"/>
        <v>1</v>
      </c>
      <c r="P1913" s="153"/>
      <c r="Q1913" s="153"/>
      <c r="R1913" s="153"/>
      <c r="S1913" s="143"/>
      <c r="T1913" s="143"/>
      <c r="U1913" s="143"/>
    </row>
    <row r="1914" spans="1:21" ht="12.75" customHeight="1" x14ac:dyDescent="0.3">
      <c r="A1914" s="141">
        <v>11</v>
      </c>
      <c r="B1914" s="141">
        <v>8</v>
      </c>
      <c r="C1914" s="146">
        <v>1108</v>
      </c>
      <c r="D1914" s="141" t="s">
        <v>6</v>
      </c>
      <c r="E1914" s="141">
        <v>2019</v>
      </c>
      <c r="F1914" s="151"/>
      <c r="G1914" s="157">
        <f t="shared" si="80"/>
        <v>0</v>
      </c>
      <c r="H1914" s="143"/>
      <c r="I1914" s="200">
        <v>0</v>
      </c>
      <c r="J1914" s="200"/>
      <c r="K1914" s="200"/>
      <c r="L1914" s="200">
        <v>0</v>
      </c>
      <c r="M1914" s="149"/>
      <c r="N1914" s="149"/>
      <c r="O1914" s="152">
        <f t="shared" si="81"/>
        <v>0</v>
      </c>
      <c r="P1914" s="153"/>
      <c r="Q1914" s="153"/>
      <c r="R1914" s="153"/>
      <c r="S1914" s="143"/>
      <c r="T1914" s="143"/>
      <c r="U1914" s="143"/>
    </row>
    <row r="1915" spans="1:21" ht="12.75" customHeight="1" x14ac:dyDescent="0.3">
      <c r="A1915" s="141">
        <v>11</v>
      </c>
      <c r="B1915" s="141">
        <v>9</v>
      </c>
      <c r="C1915" s="146">
        <v>1109</v>
      </c>
      <c r="D1915" s="141" t="s">
        <v>6</v>
      </c>
      <c r="E1915" s="141">
        <v>2019</v>
      </c>
      <c r="F1915" s="151"/>
      <c r="G1915" s="157">
        <f t="shared" ref="G1915:G1978" si="82">I1915+K1915</f>
        <v>2</v>
      </c>
      <c r="H1915" s="143"/>
      <c r="I1915" s="200">
        <v>2</v>
      </c>
      <c r="J1915" s="200"/>
      <c r="K1915" s="200"/>
      <c r="L1915" s="200">
        <v>1</v>
      </c>
      <c r="M1915" s="149"/>
      <c r="N1915" s="149"/>
      <c r="O1915" s="152">
        <f t="shared" ref="O1915:O1978" si="83">L1915+N1915</f>
        <v>1</v>
      </c>
      <c r="P1915" s="153"/>
      <c r="Q1915" s="153"/>
      <c r="R1915" s="153"/>
      <c r="S1915" s="143"/>
      <c r="T1915" s="143"/>
      <c r="U1915" s="143"/>
    </row>
    <row r="1916" spans="1:21" ht="12.75" customHeight="1" x14ac:dyDescent="0.3">
      <c r="A1916" s="141">
        <v>11</v>
      </c>
      <c r="B1916" s="141">
        <v>10</v>
      </c>
      <c r="C1916" s="146">
        <v>1110</v>
      </c>
      <c r="D1916" s="141" t="s">
        <v>6</v>
      </c>
      <c r="E1916" s="141">
        <v>2019</v>
      </c>
      <c r="F1916" s="151"/>
      <c r="G1916" s="157">
        <f t="shared" si="82"/>
        <v>0</v>
      </c>
      <c r="H1916" s="143"/>
      <c r="I1916" s="200">
        <v>0</v>
      </c>
      <c r="J1916" s="200"/>
      <c r="K1916" s="200"/>
      <c r="L1916" s="200">
        <v>0</v>
      </c>
      <c r="M1916" s="149"/>
      <c r="N1916" s="149"/>
      <c r="O1916" s="152">
        <f t="shared" si="83"/>
        <v>0</v>
      </c>
      <c r="P1916" s="153"/>
      <c r="Q1916" s="153"/>
      <c r="R1916" s="153"/>
      <c r="S1916" s="143"/>
      <c r="T1916" s="143"/>
      <c r="U1916" s="143"/>
    </row>
    <row r="1917" spans="1:21" ht="12.75" customHeight="1" x14ac:dyDescent="0.3">
      <c r="A1917" s="141">
        <v>11</v>
      </c>
      <c r="B1917" s="141">
        <v>11</v>
      </c>
      <c r="C1917" s="146">
        <v>1111</v>
      </c>
      <c r="D1917" s="141" t="s">
        <v>6</v>
      </c>
      <c r="E1917" s="141">
        <v>2019</v>
      </c>
      <c r="F1917" s="151"/>
      <c r="G1917" s="157">
        <f t="shared" si="82"/>
        <v>1</v>
      </c>
      <c r="H1917" s="143"/>
      <c r="I1917" s="200">
        <v>1</v>
      </c>
      <c r="J1917" s="200"/>
      <c r="K1917" s="200"/>
      <c r="L1917" s="200">
        <v>1</v>
      </c>
      <c r="M1917" s="149"/>
      <c r="N1917" s="149"/>
      <c r="O1917" s="152">
        <f t="shared" si="83"/>
        <v>1</v>
      </c>
      <c r="P1917" s="153"/>
      <c r="Q1917" s="153"/>
      <c r="R1917" s="153"/>
      <c r="S1917" s="143"/>
      <c r="T1917" s="143"/>
      <c r="U1917" s="143"/>
    </row>
    <row r="1918" spans="1:21" ht="12.75" customHeight="1" x14ac:dyDescent="0.3">
      <c r="A1918" s="141">
        <v>11</v>
      </c>
      <c r="B1918" s="141">
        <v>12</v>
      </c>
      <c r="C1918" s="146">
        <v>1112</v>
      </c>
      <c r="D1918" s="141" t="s">
        <v>6</v>
      </c>
      <c r="E1918" s="141">
        <v>2019</v>
      </c>
      <c r="F1918" s="151"/>
      <c r="G1918" s="157">
        <f t="shared" si="82"/>
        <v>0</v>
      </c>
      <c r="H1918" s="143"/>
      <c r="I1918" s="200">
        <v>0</v>
      </c>
      <c r="J1918" s="200"/>
      <c r="K1918" s="200"/>
      <c r="L1918" s="200">
        <v>0</v>
      </c>
      <c r="M1918" s="149"/>
      <c r="N1918" s="149"/>
      <c r="O1918" s="152">
        <f t="shared" si="83"/>
        <v>0</v>
      </c>
      <c r="P1918" s="153"/>
      <c r="Q1918" s="153"/>
      <c r="R1918" s="153"/>
      <c r="S1918" s="143"/>
      <c r="T1918" s="143"/>
      <c r="U1918" s="143"/>
    </row>
    <row r="1919" spans="1:21" ht="12.75" customHeight="1" x14ac:dyDescent="0.3">
      <c r="A1919" s="141">
        <v>11</v>
      </c>
      <c r="B1919" s="141">
        <v>13</v>
      </c>
      <c r="C1919" s="146">
        <v>1113</v>
      </c>
      <c r="D1919" s="141" t="s">
        <v>6</v>
      </c>
      <c r="E1919" s="141">
        <v>2019</v>
      </c>
      <c r="F1919" s="151"/>
      <c r="G1919" s="157">
        <f t="shared" si="82"/>
        <v>0</v>
      </c>
      <c r="H1919" s="143"/>
      <c r="I1919" s="200">
        <v>0</v>
      </c>
      <c r="J1919" s="200"/>
      <c r="K1919" s="200"/>
      <c r="L1919" s="200">
        <v>0</v>
      </c>
      <c r="M1919" s="149"/>
      <c r="N1919" s="149"/>
      <c r="O1919" s="152">
        <f t="shared" si="83"/>
        <v>0</v>
      </c>
      <c r="P1919" s="153"/>
      <c r="Q1919" s="153"/>
      <c r="R1919" s="153"/>
      <c r="S1919" s="143"/>
      <c r="T1919" s="143"/>
      <c r="U1919" s="143"/>
    </row>
    <row r="1920" spans="1:21" ht="12.75" customHeight="1" x14ac:dyDescent="0.3">
      <c r="A1920" s="141">
        <v>11</v>
      </c>
      <c r="B1920" s="141">
        <v>14</v>
      </c>
      <c r="C1920" s="146">
        <v>1114</v>
      </c>
      <c r="D1920" s="141" t="s">
        <v>6</v>
      </c>
      <c r="E1920" s="141">
        <v>2019</v>
      </c>
      <c r="F1920" s="151"/>
      <c r="G1920" s="157">
        <f t="shared" si="82"/>
        <v>0</v>
      </c>
      <c r="H1920" s="143"/>
      <c r="I1920" s="200">
        <v>0</v>
      </c>
      <c r="J1920" s="200"/>
      <c r="K1920" s="200"/>
      <c r="L1920" s="200">
        <v>0</v>
      </c>
      <c r="M1920" s="149"/>
      <c r="N1920" s="149"/>
      <c r="O1920" s="152">
        <f t="shared" si="83"/>
        <v>0</v>
      </c>
      <c r="P1920" s="153"/>
      <c r="Q1920" s="153"/>
      <c r="R1920" s="153"/>
      <c r="S1920" s="143"/>
      <c r="T1920" s="143"/>
      <c r="U1920" s="143"/>
    </row>
    <row r="1921" spans="1:21" ht="12.75" customHeight="1" x14ac:dyDescent="0.3">
      <c r="A1921" s="141">
        <v>11</v>
      </c>
      <c r="B1921" s="141">
        <v>15</v>
      </c>
      <c r="C1921" s="146">
        <v>1115</v>
      </c>
      <c r="D1921" s="141" t="s">
        <v>6</v>
      </c>
      <c r="E1921" s="141">
        <v>2019</v>
      </c>
      <c r="F1921" s="151"/>
      <c r="G1921" s="157">
        <f t="shared" si="82"/>
        <v>1</v>
      </c>
      <c r="H1921" s="143"/>
      <c r="I1921" s="200">
        <v>1</v>
      </c>
      <c r="J1921" s="200"/>
      <c r="K1921" s="200"/>
      <c r="L1921" s="200">
        <v>0</v>
      </c>
      <c r="M1921" s="149"/>
      <c r="N1921" s="149"/>
      <c r="O1921" s="152">
        <f t="shared" si="83"/>
        <v>0</v>
      </c>
      <c r="P1921" s="153"/>
      <c r="Q1921" s="153"/>
      <c r="R1921" s="153"/>
      <c r="S1921" s="143"/>
      <c r="T1921" s="143"/>
      <c r="U1921" s="143" t="s">
        <v>66</v>
      </c>
    </row>
    <row r="1922" spans="1:21" ht="12.75" customHeight="1" x14ac:dyDescent="0.3">
      <c r="A1922" s="141">
        <v>4</v>
      </c>
      <c r="B1922" s="141">
        <v>10</v>
      </c>
      <c r="C1922" s="146">
        <v>410</v>
      </c>
      <c r="D1922" s="141" t="s">
        <v>7</v>
      </c>
      <c r="E1922" s="141">
        <v>2019</v>
      </c>
      <c r="F1922" s="151"/>
      <c r="G1922" s="157">
        <f t="shared" si="82"/>
        <v>0</v>
      </c>
      <c r="H1922" s="143"/>
      <c r="I1922" s="200"/>
      <c r="J1922" s="200"/>
      <c r="K1922" s="200"/>
      <c r="L1922" s="200"/>
      <c r="M1922" s="149"/>
      <c r="N1922" s="149"/>
      <c r="O1922" s="152">
        <f t="shared" si="83"/>
        <v>0</v>
      </c>
      <c r="P1922" s="153"/>
      <c r="Q1922" s="153"/>
      <c r="R1922" s="153"/>
      <c r="S1922" s="143"/>
      <c r="T1922" s="143"/>
      <c r="U1922" s="143"/>
    </row>
    <row r="1923" spans="1:21" ht="12.75" customHeight="1" x14ac:dyDescent="0.3">
      <c r="A1923" s="141">
        <v>4</v>
      </c>
      <c r="B1923" s="141">
        <v>11</v>
      </c>
      <c r="C1923" s="146">
        <v>411</v>
      </c>
      <c r="D1923" s="141" t="s">
        <v>7</v>
      </c>
      <c r="E1923" s="141">
        <v>2019</v>
      </c>
      <c r="F1923" s="151"/>
      <c r="G1923" s="157">
        <f t="shared" si="82"/>
        <v>0</v>
      </c>
      <c r="H1923" s="143"/>
      <c r="I1923" s="200"/>
      <c r="J1923" s="200"/>
      <c r="K1923" s="200"/>
      <c r="L1923" s="200"/>
      <c r="M1923" s="149"/>
      <c r="N1923" s="149"/>
      <c r="O1923" s="152">
        <f t="shared" si="83"/>
        <v>0</v>
      </c>
      <c r="P1923" s="153"/>
      <c r="Q1923" s="153"/>
      <c r="R1923" s="153"/>
      <c r="S1923" s="143"/>
      <c r="T1923" s="143"/>
      <c r="U1923" s="143"/>
    </row>
    <row r="1924" spans="1:21" ht="12.75" customHeight="1" x14ac:dyDescent="0.3">
      <c r="A1924" s="141">
        <v>4</v>
      </c>
      <c r="B1924" s="141">
        <v>12</v>
      </c>
      <c r="C1924" s="146">
        <v>412</v>
      </c>
      <c r="D1924" s="141" t="s">
        <v>7</v>
      </c>
      <c r="E1924" s="141">
        <v>2019</v>
      </c>
      <c r="F1924" s="151"/>
      <c r="G1924" s="157">
        <f t="shared" si="82"/>
        <v>0</v>
      </c>
      <c r="H1924" s="143"/>
      <c r="I1924" s="200"/>
      <c r="J1924" s="200"/>
      <c r="K1924" s="200"/>
      <c r="L1924" s="200"/>
      <c r="M1924" s="149"/>
      <c r="N1924" s="149"/>
      <c r="O1924" s="152">
        <f t="shared" si="83"/>
        <v>0</v>
      </c>
      <c r="P1924" s="153"/>
      <c r="Q1924" s="153"/>
      <c r="R1924" s="153"/>
      <c r="S1924" s="143"/>
      <c r="T1924" s="143"/>
      <c r="U1924" s="143"/>
    </row>
    <row r="1925" spans="1:21" ht="12.75" customHeight="1" x14ac:dyDescent="0.3">
      <c r="A1925" s="141">
        <v>4</v>
      </c>
      <c r="B1925" s="141">
        <v>13</v>
      </c>
      <c r="C1925" s="146">
        <v>413</v>
      </c>
      <c r="D1925" s="141" t="s">
        <v>7</v>
      </c>
      <c r="E1925" s="141">
        <v>2019</v>
      </c>
      <c r="F1925" s="151"/>
      <c r="G1925" s="157">
        <f t="shared" si="82"/>
        <v>0</v>
      </c>
      <c r="H1925" s="143"/>
      <c r="I1925" s="200"/>
      <c r="J1925" s="200"/>
      <c r="K1925" s="200"/>
      <c r="L1925" s="200"/>
      <c r="M1925" s="149"/>
      <c r="N1925" s="149"/>
      <c r="O1925" s="152">
        <f t="shared" si="83"/>
        <v>0</v>
      </c>
      <c r="P1925" s="153"/>
      <c r="Q1925" s="153"/>
      <c r="R1925" s="153"/>
      <c r="S1925" s="143"/>
      <c r="T1925" s="143"/>
      <c r="U1925" s="143"/>
    </row>
    <row r="1926" spans="1:21" ht="12.75" customHeight="1" x14ac:dyDescent="0.3">
      <c r="A1926" s="141">
        <v>4</v>
      </c>
      <c r="B1926" s="141">
        <v>14</v>
      </c>
      <c r="C1926" s="146">
        <v>414</v>
      </c>
      <c r="D1926" s="141" t="s">
        <v>7</v>
      </c>
      <c r="E1926" s="141">
        <v>2019</v>
      </c>
      <c r="F1926" s="151"/>
      <c r="G1926" s="157">
        <f t="shared" si="82"/>
        <v>0</v>
      </c>
      <c r="H1926" s="143"/>
      <c r="I1926" s="200"/>
      <c r="J1926" s="200"/>
      <c r="K1926" s="200"/>
      <c r="L1926" s="200"/>
      <c r="M1926" s="149"/>
      <c r="N1926" s="149"/>
      <c r="O1926" s="152">
        <f t="shared" si="83"/>
        <v>0</v>
      </c>
      <c r="P1926" s="153"/>
      <c r="Q1926" s="153"/>
      <c r="R1926" s="153"/>
      <c r="S1926" s="143"/>
      <c r="T1926" s="143"/>
      <c r="U1926" s="143"/>
    </row>
    <row r="1927" spans="1:21" ht="12.75" customHeight="1" x14ac:dyDescent="0.3">
      <c r="A1927" s="141">
        <v>4</v>
      </c>
      <c r="B1927" s="141">
        <v>15</v>
      </c>
      <c r="C1927" s="146">
        <v>415</v>
      </c>
      <c r="D1927" s="141" t="s">
        <v>7</v>
      </c>
      <c r="E1927" s="141">
        <v>2019</v>
      </c>
      <c r="F1927" s="151"/>
      <c r="G1927" s="157">
        <f t="shared" si="82"/>
        <v>0</v>
      </c>
      <c r="H1927" s="143"/>
      <c r="I1927" s="149"/>
      <c r="J1927" s="149"/>
      <c r="K1927" s="149"/>
      <c r="L1927" s="149"/>
      <c r="M1927" s="149"/>
      <c r="N1927" s="149"/>
      <c r="O1927" s="152">
        <f t="shared" si="83"/>
        <v>0</v>
      </c>
      <c r="P1927" s="153"/>
      <c r="Q1927" s="153"/>
      <c r="R1927" s="153"/>
      <c r="S1927" s="143"/>
      <c r="T1927" s="143"/>
      <c r="U1927" s="143"/>
    </row>
    <row r="1928" spans="1:21" ht="12.75" customHeight="1" x14ac:dyDescent="0.3">
      <c r="A1928" s="141">
        <v>4</v>
      </c>
      <c r="B1928" s="141">
        <v>16</v>
      </c>
      <c r="C1928" s="146">
        <v>416</v>
      </c>
      <c r="D1928" s="141" t="s">
        <v>7</v>
      </c>
      <c r="E1928" s="141">
        <v>2019</v>
      </c>
      <c r="F1928" s="151"/>
      <c r="G1928" s="157">
        <f t="shared" si="82"/>
        <v>0</v>
      </c>
      <c r="H1928" s="143"/>
      <c r="I1928" s="149"/>
      <c r="J1928" s="149"/>
      <c r="K1928" s="149"/>
      <c r="L1928" s="149"/>
      <c r="M1928" s="149"/>
      <c r="N1928" s="149"/>
      <c r="O1928" s="152">
        <f t="shared" si="83"/>
        <v>0</v>
      </c>
      <c r="P1928" s="153"/>
      <c r="Q1928" s="153"/>
      <c r="R1928" s="153"/>
      <c r="S1928" s="143"/>
      <c r="T1928" s="143"/>
      <c r="U1928" s="143"/>
    </row>
    <row r="1929" spans="1:21" ht="12.75" customHeight="1" x14ac:dyDescent="0.3">
      <c r="A1929" s="141">
        <v>4</v>
      </c>
      <c r="B1929" s="141">
        <v>17</v>
      </c>
      <c r="C1929" s="146">
        <v>417</v>
      </c>
      <c r="D1929" s="141" t="s">
        <v>7</v>
      </c>
      <c r="E1929" s="141">
        <v>2019</v>
      </c>
      <c r="F1929" s="151"/>
      <c r="G1929" s="157">
        <f t="shared" si="82"/>
        <v>0</v>
      </c>
      <c r="H1929" s="143"/>
      <c r="I1929" s="149"/>
      <c r="J1929" s="149"/>
      <c r="K1929" s="149"/>
      <c r="L1929" s="149"/>
      <c r="M1929" s="149"/>
      <c r="N1929" s="149"/>
      <c r="O1929" s="152">
        <f t="shared" si="83"/>
        <v>0</v>
      </c>
      <c r="P1929" s="153"/>
      <c r="Q1929" s="153"/>
      <c r="R1929" s="153"/>
      <c r="S1929" s="143"/>
      <c r="T1929" s="143"/>
      <c r="U1929" s="143"/>
    </row>
    <row r="1930" spans="1:21" ht="12.75" customHeight="1" x14ac:dyDescent="0.3">
      <c r="A1930" s="141">
        <v>4</v>
      </c>
      <c r="B1930" s="141">
        <v>18</v>
      </c>
      <c r="C1930" s="146">
        <v>418</v>
      </c>
      <c r="D1930" s="141" t="s">
        <v>7</v>
      </c>
      <c r="E1930" s="141">
        <v>2019</v>
      </c>
      <c r="F1930" s="151"/>
      <c r="G1930" s="157">
        <f t="shared" si="82"/>
        <v>3</v>
      </c>
      <c r="H1930" s="143"/>
      <c r="I1930" s="194">
        <v>3</v>
      </c>
      <c r="J1930" s="149"/>
      <c r="K1930" s="149"/>
      <c r="L1930" s="209">
        <v>0</v>
      </c>
      <c r="M1930" s="149"/>
      <c r="N1930" s="149"/>
      <c r="O1930" s="152">
        <f t="shared" si="83"/>
        <v>0</v>
      </c>
      <c r="P1930" s="153"/>
      <c r="Q1930" s="153"/>
      <c r="R1930" s="153"/>
      <c r="S1930" s="143"/>
      <c r="T1930" s="143"/>
      <c r="U1930" s="143"/>
    </row>
    <row r="1931" spans="1:21" ht="12.75" customHeight="1" x14ac:dyDescent="0.3">
      <c r="A1931" s="141">
        <v>4</v>
      </c>
      <c r="B1931" s="141">
        <v>19</v>
      </c>
      <c r="C1931" s="146">
        <v>419</v>
      </c>
      <c r="D1931" s="141" t="s">
        <v>7</v>
      </c>
      <c r="E1931" s="141">
        <v>2019</v>
      </c>
      <c r="F1931" s="151"/>
      <c r="G1931" s="157">
        <f t="shared" si="82"/>
        <v>2</v>
      </c>
      <c r="H1931" s="143"/>
      <c r="I1931" s="194">
        <v>2</v>
      </c>
      <c r="J1931" s="149"/>
      <c r="K1931" s="149"/>
      <c r="L1931" s="209">
        <v>0</v>
      </c>
      <c r="M1931" s="149"/>
      <c r="N1931" s="149"/>
      <c r="O1931" s="152">
        <f t="shared" si="83"/>
        <v>0</v>
      </c>
      <c r="P1931" s="153"/>
      <c r="Q1931" s="153"/>
      <c r="R1931" s="153"/>
      <c r="S1931" s="143"/>
      <c r="T1931" s="143"/>
      <c r="U1931" s="143"/>
    </row>
    <row r="1932" spans="1:21" ht="12.75" customHeight="1" x14ac:dyDescent="0.3">
      <c r="A1932" s="141">
        <v>4</v>
      </c>
      <c r="B1932" s="141">
        <v>20</v>
      </c>
      <c r="C1932" s="146">
        <v>420</v>
      </c>
      <c r="D1932" s="141" t="s">
        <v>7</v>
      </c>
      <c r="E1932" s="141">
        <v>2019</v>
      </c>
      <c r="F1932" s="151"/>
      <c r="G1932" s="157">
        <f t="shared" si="82"/>
        <v>3</v>
      </c>
      <c r="H1932" s="143"/>
      <c r="I1932" s="194">
        <v>3</v>
      </c>
      <c r="J1932" s="149"/>
      <c r="K1932" s="149"/>
      <c r="L1932" s="209">
        <v>0</v>
      </c>
      <c r="M1932" s="149"/>
      <c r="N1932" s="149"/>
      <c r="O1932" s="152">
        <f t="shared" si="83"/>
        <v>0</v>
      </c>
      <c r="P1932" s="153"/>
      <c r="Q1932" s="153"/>
      <c r="R1932" s="153"/>
      <c r="S1932" s="143"/>
      <c r="T1932" s="143"/>
      <c r="U1932" s="143"/>
    </row>
    <row r="1933" spans="1:21" ht="12.75" customHeight="1" x14ac:dyDescent="0.3">
      <c r="A1933" s="141">
        <v>4</v>
      </c>
      <c r="B1933" s="141">
        <v>21</v>
      </c>
      <c r="C1933" s="146">
        <v>421</v>
      </c>
      <c r="D1933" s="141" t="s">
        <v>7</v>
      </c>
      <c r="E1933" s="141">
        <v>2019</v>
      </c>
      <c r="F1933" s="151"/>
      <c r="G1933" s="157">
        <f t="shared" si="82"/>
        <v>3</v>
      </c>
      <c r="H1933" s="143"/>
      <c r="I1933" s="194">
        <v>3</v>
      </c>
      <c r="J1933" s="149"/>
      <c r="K1933" s="149"/>
      <c r="L1933" s="209">
        <v>0</v>
      </c>
      <c r="M1933" s="149"/>
      <c r="N1933" s="149"/>
      <c r="O1933" s="152">
        <f t="shared" si="83"/>
        <v>0</v>
      </c>
      <c r="P1933" s="153"/>
      <c r="Q1933" s="153"/>
      <c r="R1933" s="153"/>
      <c r="S1933" s="143"/>
      <c r="T1933" s="143"/>
      <c r="U1933" s="143"/>
    </row>
    <row r="1934" spans="1:21" ht="12.75" customHeight="1" x14ac:dyDescent="0.3">
      <c r="A1934" s="141">
        <v>4</v>
      </c>
      <c r="B1934" s="141">
        <v>22</v>
      </c>
      <c r="C1934" s="146">
        <v>422</v>
      </c>
      <c r="D1934" s="141" t="s">
        <v>7</v>
      </c>
      <c r="E1934" s="141">
        <v>2019</v>
      </c>
      <c r="F1934" s="151"/>
      <c r="G1934" s="157">
        <f t="shared" si="82"/>
        <v>2</v>
      </c>
      <c r="H1934" s="143"/>
      <c r="I1934" s="194">
        <v>2</v>
      </c>
      <c r="J1934" s="149"/>
      <c r="K1934" s="149"/>
      <c r="L1934" s="209">
        <v>0</v>
      </c>
      <c r="M1934" s="149"/>
      <c r="N1934" s="149"/>
      <c r="O1934" s="152">
        <f t="shared" si="83"/>
        <v>0</v>
      </c>
      <c r="P1934" s="153"/>
      <c r="Q1934" s="153"/>
      <c r="R1934" s="153"/>
      <c r="S1934" s="143"/>
      <c r="T1934" s="143"/>
      <c r="U1934" s="143"/>
    </row>
    <row r="1935" spans="1:21" ht="12.75" customHeight="1" x14ac:dyDescent="0.3">
      <c r="A1935" s="141">
        <v>4</v>
      </c>
      <c r="B1935" s="141">
        <v>23</v>
      </c>
      <c r="C1935" s="146">
        <v>423</v>
      </c>
      <c r="D1935" s="141" t="s">
        <v>7</v>
      </c>
      <c r="E1935" s="141">
        <v>2019</v>
      </c>
      <c r="F1935" s="151"/>
      <c r="G1935" s="157">
        <f t="shared" si="82"/>
        <v>2</v>
      </c>
      <c r="H1935" s="143"/>
      <c r="I1935" s="194">
        <v>2</v>
      </c>
      <c r="J1935" s="149"/>
      <c r="K1935" s="149"/>
      <c r="L1935" s="209">
        <v>0</v>
      </c>
      <c r="M1935" s="149"/>
      <c r="N1935" s="149"/>
      <c r="O1935" s="152">
        <f t="shared" si="83"/>
        <v>0</v>
      </c>
      <c r="P1935" s="153"/>
      <c r="Q1935" s="153"/>
      <c r="R1935" s="153"/>
      <c r="S1935" s="143"/>
      <c r="T1935" s="143"/>
      <c r="U1935" s="143"/>
    </row>
    <row r="1936" spans="1:21" ht="12.75" customHeight="1" x14ac:dyDescent="0.3">
      <c r="A1936" s="141">
        <v>4</v>
      </c>
      <c r="B1936" s="141">
        <v>24</v>
      </c>
      <c r="C1936" s="146">
        <v>424</v>
      </c>
      <c r="D1936" s="141" t="s">
        <v>7</v>
      </c>
      <c r="E1936" s="141">
        <v>2019</v>
      </c>
      <c r="F1936" s="151"/>
      <c r="G1936" s="157">
        <f t="shared" si="82"/>
        <v>1</v>
      </c>
      <c r="H1936" s="143"/>
      <c r="I1936" s="194">
        <v>1</v>
      </c>
      <c r="J1936" s="149"/>
      <c r="K1936" s="149"/>
      <c r="L1936" s="209">
        <v>0</v>
      </c>
      <c r="M1936" s="149"/>
      <c r="N1936" s="149"/>
      <c r="O1936" s="152">
        <f t="shared" si="83"/>
        <v>0</v>
      </c>
      <c r="P1936" s="153"/>
      <c r="Q1936" s="153"/>
      <c r="R1936" s="153"/>
      <c r="S1936" s="143"/>
      <c r="T1936" s="143"/>
      <c r="U1936" s="143"/>
    </row>
    <row r="1937" spans="1:21" ht="12.75" customHeight="1" x14ac:dyDescent="0.3">
      <c r="A1937" s="141">
        <v>4</v>
      </c>
      <c r="B1937" s="141">
        <v>25</v>
      </c>
      <c r="C1937" s="146">
        <v>425</v>
      </c>
      <c r="D1937" s="141" t="s">
        <v>7</v>
      </c>
      <c r="E1937" s="141">
        <v>2019</v>
      </c>
      <c r="F1937" s="151"/>
      <c r="G1937" s="157">
        <f t="shared" si="82"/>
        <v>2</v>
      </c>
      <c r="H1937" s="143"/>
      <c r="I1937" s="194">
        <v>2</v>
      </c>
      <c r="J1937" s="149"/>
      <c r="K1937" s="149"/>
      <c r="L1937" s="209">
        <v>0</v>
      </c>
      <c r="M1937" s="149"/>
      <c r="N1937" s="149"/>
      <c r="O1937" s="152">
        <f t="shared" si="83"/>
        <v>0</v>
      </c>
      <c r="P1937" s="153"/>
      <c r="Q1937" s="153"/>
      <c r="R1937" s="153"/>
      <c r="S1937" s="143"/>
      <c r="T1937" s="143"/>
      <c r="U1937" s="143"/>
    </row>
    <row r="1938" spans="1:21" ht="12.75" customHeight="1" x14ac:dyDescent="0.3">
      <c r="A1938" s="141">
        <v>4</v>
      </c>
      <c r="B1938" s="141">
        <v>26</v>
      </c>
      <c r="C1938" s="146">
        <v>426</v>
      </c>
      <c r="D1938" s="141" t="s">
        <v>7</v>
      </c>
      <c r="E1938" s="141">
        <v>2019</v>
      </c>
      <c r="F1938" s="151"/>
      <c r="G1938" s="157">
        <f t="shared" si="82"/>
        <v>5</v>
      </c>
      <c r="H1938" s="143"/>
      <c r="I1938" s="194">
        <v>5</v>
      </c>
      <c r="J1938" s="149"/>
      <c r="K1938" s="149"/>
      <c r="L1938" s="209">
        <v>0</v>
      </c>
      <c r="M1938" s="149"/>
      <c r="N1938" s="149"/>
      <c r="O1938" s="152">
        <f t="shared" si="83"/>
        <v>0</v>
      </c>
      <c r="P1938" s="153"/>
      <c r="Q1938" s="153"/>
      <c r="R1938" s="153"/>
      <c r="S1938" s="143"/>
      <c r="T1938" s="143"/>
      <c r="U1938" s="143"/>
    </row>
    <row r="1939" spans="1:21" ht="12.75" customHeight="1" x14ac:dyDescent="0.3">
      <c r="A1939" s="141">
        <v>4</v>
      </c>
      <c r="B1939" s="141">
        <v>27</v>
      </c>
      <c r="C1939" s="146">
        <v>427</v>
      </c>
      <c r="D1939" s="141" t="s">
        <v>7</v>
      </c>
      <c r="E1939" s="141">
        <v>2019</v>
      </c>
      <c r="F1939" s="151"/>
      <c r="G1939" s="157">
        <f t="shared" si="82"/>
        <v>9</v>
      </c>
      <c r="H1939" s="143"/>
      <c r="I1939" s="194">
        <v>9</v>
      </c>
      <c r="J1939" s="149"/>
      <c r="K1939" s="149"/>
      <c r="L1939" s="209">
        <v>0</v>
      </c>
      <c r="M1939" s="149"/>
      <c r="N1939" s="149"/>
      <c r="O1939" s="152">
        <f t="shared" si="83"/>
        <v>0</v>
      </c>
      <c r="P1939" s="153"/>
      <c r="Q1939" s="153"/>
      <c r="R1939" s="153"/>
      <c r="S1939" s="143"/>
      <c r="T1939" s="143"/>
      <c r="U1939" s="143"/>
    </row>
    <row r="1940" spans="1:21" ht="12.75" customHeight="1" x14ac:dyDescent="0.3">
      <c r="A1940" s="141">
        <v>4</v>
      </c>
      <c r="B1940" s="141">
        <v>28</v>
      </c>
      <c r="C1940" s="146">
        <v>428</v>
      </c>
      <c r="D1940" s="141" t="s">
        <v>7</v>
      </c>
      <c r="E1940" s="141">
        <v>2019</v>
      </c>
      <c r="F1940" s="151"/>
      <c r="G1940" s="157">
        <f t="shared" si="82"/>
        <v>8</v>
      </c>
      <c r="H1940" s="143"/>
      <c r="I1940" s="194">
        <v>8</v>
      </c>
      <c r="J1940" s="149"/>
      <c r="K1940" s="149"/>
      <c r="L1940" s="209">
        <v>0</v>
      </c>
      <c r="M1940" s="149"/>
      <c r="N1940" s="149"/>
      <c r="O1940" s="152">
        <f t="shared" si="83"/>
        <v>0</v>
      </c>
      <c r="P1940" s="153"/>
      <c r="Q1940" s="153"/>
      <c r="R1940" s="153"/>
      <c r="S1940" s="143"/>
      <c r="T1940" s="143"/>
      <c r="U1940" s="143"/>
    </row>
    <row r="1941" spans="1:21" ht="12.75" customHeight="1" x14ac:dyDescent="0.3">
      <c r="A1941" s="141">
        <v>4</v>
      </c>
      <c r="B1941" s="141">
        <v>29</v>
      </c>
      <c r="C1941" s="146">
        <v>429</v>
      </c>
      <c r="D1941" s="141" t="s">
        <v>7</v>
      </c>
      <c r="E1941" s="141">
        <v>2019</v>
      </c>
      <c r="F1941" s="151"/>
      <c r="G1941" s="157">
        <f t="shared" si="82"/>
        <v>7</v>
      </c>
      <c r="H1941" s="143"/>
      <c r="I1941" s="194">
        <v>7</v>
      </c>
      <c r="J1941" s="149"/>
      <c r="K1941" s="149"/>
      <c r="L1941" s="209">
        <v>0</v>
      </c>
      <c r="M1941" s="149"/>
      <c r="N1941" s="149"/>
      <c r="O1941" s="152">
        <f t="shared" si="83"/>
        <v>0</v>
      </c>
      <c r="P1941" s="153"/>
      <c r="Q1941" s="153"/>
      <c r="R1941" s="153"/>
      <c r="S1941" s="143"/>
      <c r="T1941" s="143"/>
      <c r="U1941" s="143"/>
    </row>
    <row r="1942" spans="1:21" ht="12.75" customHeight="1" x14ac:dyDescent="0.3">
      <c r="A1942" s="141">
        <v>4</v>
      </c>
      <c r="B1942" s="141">
        <v>30</v>
      </c>
      <c r="C1942" s="146">
        <v>430</v>
      </c>
      <c r="D1942" s="141" t="s">
        <v>7</v>
      </c>
      <c r="E1942" s="141">
        <v>2019</v>
      </c>
      <c r="F1942" s="151"/>
      <c r="G1942" s="157">
        <f t="shared" si="82"/>
        <v>8</v>
      </c>
      <c r="H1942" s="143"/>
      <c r="I1942" s="194">
        <v>8</v>
      </c>
      <c r="J1942" s="149"/>
      <c r="K1942" s="149"/>
      <c r="L1942" s="209">
        <v>0</v>
      </c>
      <c r="M1942" s="149"/>
      <c r="N1942" s="149"/>
      <c r="O1942" s="152">
        <f t="shared" si="83"/>
        <v>0</v>
      </c>
      <c r="P1942" s="153"/>
      <c r="Q1942" s="153"/>
      <c r="R1942" s="153"/>
      <c r="S1942" s="143"/>
      <c r="T1942" s="143"/>
      <c r="U1942" s="143"/>
    </row>
    <row r="1943" spans="1:21" ht="12.75" customHeight="1" x14ac:dyDescent="0.3">
      <c r="A1943" s="141">
        <v>5</v>
      </c>
      <c r="B1943" s="141">
        <v>1</v>
      </c>
      <c r="C1943" s="146">
        <v>501</v>
      </c>
      <c r="D1943" s="141" t="s">
        <v>7</v>
      </c>
      <c r="E1943" s="141">
        <v>2019</v>
      </c>
      <c r="F1943" s="151"/>
      <c r="G1943" s="157">
        <f t="shared" si="82"/>
        <v>22</v>
      </c>
      <c r="H1943" s="143"/>
      <c r="I1943" s="194">
        <v>22</v>
      </c>
      <c r="J1943" s="149"/>
      <c r="K1943" s="149"/>
      <c r="L1943" s="209">
        <v>1</v>
      </c>
      <c r="M1943" s="149"/>
      <c r="N1943" s="149"/>
      <c r="O1943" s="152">
        <f t="shared" si="83"/>
        <v>1</v>
      </c>
      <c r="P1943" s="153"/>
      <c r="Q1943" s="153"/>
      <c r="R1943" s="153"/>
      <c r="S1943" s="143"/>
      <c r="T1943" s="143"/>
      <c r="U1943" s="143"/>
    </row>
    <row r="1944" spans="1:21" ht="12.75" customHeight="1" x14ac:dyDescent="0.3">
      <c r="A1944" s="141">
        <v>5</v>
      </c>
      <c r="B1944" s="141">
        <v>2</v>
      </c>
      <c r="C1944" s="146">
        <v>502</v>
      </c>
      <c r="D1944" s="141" t="s">
        <v>7</v>
      </c>
      <c r="E1944" s="141">
        <v>2019</v>
      </c>
      <c r="F1944" s="151"/>
      <c r="G1944" s="157">
        <f t="shared" si="82"/>
        <v>21</v>
      </c>
      <c r="H1944" s="143"/>
      <c r="I1944" s="194">
        <v>21</v>
      </c>
      <c r="J1944" s="149"/>
      <c r="K1944" s="149"/>
      <c r="L1944" s="209">
        <v>1</v>
      </c>
      <c r="M1944" s="149"/>
      <c r="N1944" s="149"/>
      <c r="O1944" s="152">
        <f t="shared" si="83"/>
        <v>1</v>
      </c>
      <c r="P1944" s="153"/>
      <c r="Q1944" s="153"/>
      <c r="R1944" s="153"/>
      <c r="S1944" s="143"/>
      <c r="T1944" s="143"/>
      <c r="U1944" s="143"/>
    </row>
    <row r="1945" spans="1:21" ht="12.75" customHeight="1" x14ac:dyDescent="0.3">
      <c r="A1945" s="141">
        <v>5</v>
      </c>
      <c r="B1945" s="141">
        <v>3</v>
      </c>
      <c r="C1945" s="146">
        <v>503</v>
      </c>
      <c r="D1945" s="141" t="s">
        <v>7</v>
      </c>
      <c r="E1945" s="141">
        <v>2019</v>
      </c>
      <c r="F1945" s="151"/>
      <c r="G1945" s="157">
        <f t="shared" si="82"/>
        <v>7</v>
      </c>
      <c r="H1945" s="143"/>
      <c r="I1945" s="194">
        <v>7</v>
      </c>
      <c r="J1945" s="149"/>
      <c r="K1945" s="149"/>
      <c r="L1945" s="209">
        <v>0</v>
      </c>
      <c r="M1945" s="149"/>
      <c r="N1945" s="149"/>
      <c r="O1945" s="152">
        <f t="shared" si="83"/>
        <v>0</v>
      </c>
      <c r="P1945" s="153"/>
      <c r="Q1945" s="153"/>
      <c r="R1945" s="153"/>
      <c r="S1945" s="143"/>
      <c r="T1945" s="143"/>
      <c r="U1945" s="143"/>
    </row>
    <row r="1946" spans="1:21" ht="12.75" customHeight="1" x14ac:dyDescent="0.3">
      <c r="A1946" s="141">
        <v>5</v>
      </c>
      <c r="B1946" s="141">
        <v>4</v>
      </c>
      <c r="C1946" s="146">
        <v>504</v>
      </c>
      <c r="D1946" s="141" t="s">
        <v>7</v>
      </c>
      <c r="E1946" s="141">
        <v>2019</v>
      </c>
      <c r="F1946" s="151"/>
      <c r="G1946" s="157">
        <f t="shared" si="82"/>
        <v>1</v>
      </c>
      <c r="H1946" s="143"/>
      <c r="I1946" s="194">
        <v>1</v>
      </c>
      <c r="J1946" s="149"/>
      <c r="K1946" s="149"/>
      <c r="L1946" s="209">
        <v>0</v>
      </c>
      <c r="M1946" s="149"/>
      <c r="N1946" s="149"/>
      <c r="O1946" s="152">
        <f t="shared" si="83"/>
        <v>0</v>
      </c>
      <c r="P1946" s="153"/>
      <c r="Q1946" s="153"/>
      <c r="R1946" s="153"/>
      <c r="S1946" s="143"/>
      <c r="T1946" s="143"/>
      <c r="U1946" s="143"/>
    </row>
    <row r="1947" spans="1:21" ht="12.75" customHeight="1" x14ac:dyDescent="0.3">
      <c r="A1947" s="141">
        <v>5</v>
      </c>
      <c r="B1947" s="141">
        <v>5</v>
      </c>
      <c r="C1947" s="146">
        <v>505</v>
      </c>
      <c r="D1947" s="141" t="s">
        <v>7</v>
      </c>
      <c r="E1947" s="141">
        <v>2019</v>
      </c>
      <c r="F1947" s="151"/>
      <c r="G1947" s="157">
        <f t="shared" si="82"/>
        <v>22</v>
      </c>
      <c r="H1947" s="143"/>
      <c r="I1947" s="194">
        <v>22</v>
      </c>
      <c r="J1947" s="149"/>
      <c r="K1947" s="149"/>
      <c r="L1947" s="209">
        <v>1</v>
      </c>
      <c r="M1947" s="149"/>
      <c r="N1947" s="149"/>
      <c r="O1947" s="152">
        <f t="shared" si="83"/>
        <v>1</v>
      </c>
      <c r="P1947" s="153"/>
      <c r="Q1947" s="153"/>
      <c r="R1947" s="153"/>
      <c r="S1947" s="143"/>
      <c r="T1947" s="143"/>
      <c r="U1947" s="143"/>
    </row>
    <row r="1948" spans="1:21" ht="12.75" customHeight="1" x14ac:dyDescent="0.3">
      <c r="A1948" s="141">
        <v>5</v>
      </c>
      <c r="B1948" s="141">
        <v>6</v>
      </c>
      <c r="C1948" s="146">
        <v>506</v>
      </c>
      <c r="D1948" s="141" t="s">
        <v>7</v>
      </c>
      <c r="E1948" s="141">
        <v>2019</v>
      </c>
      <c r="F1948" s="151"/>
      <c r="G1948" s="157">
        <f t="shared" si="82"/>
        <v>46</v>
      </c>
      <c r="H1948" s="143"/>
      <c r="I1948" s="194">
        <v>46</v>
      </c>
      <c r="J1948" s="149"/>
      <c r="K1948" s="149"/>
      <c r="L1948" s="209">
        <v>2</v>
      </c>
      <c r="M1948" s="149"/>
      <c r="N1948" s="149"/>
      <c r="O1948" s="152">
        <f t="shared" si="83"/>
        <v>2</v>
      </c>
      <c r="P1948" s="153"/>
      <c r="Q1948" s="153"/>
      <c r="R1948" s="153"/>
      <c r="S1948" s="143"/>
      <c r="T1948" s="143"/>
      <c r="U1948" s="143"/>
    </row>
    <row r="1949" spans="1:21" ht="12.75" customHeight="1" x14ac:dyDescent="0.3">
      <c r="A1949" s="141">
        <v>5</v>
      </c>
      <c r="B1949" s="141">
        <v>7</v>
      </c>
      <c r="C1949" s="146">
        <v>507</v>
      </c>
      <c r="D1949" s="141" t="s">
        <v>7</v>
      </c>
      <c r="E1949" s="141">
        <v>2019</v>
      </c>
      <c r="F1949" s="151"/>
      <c r="G1949" s="157">
        <f t="shared" si="82"/>
        <v>32</v>
      </c>
      <c r="H1949" s="143"/>
      <c r="I1949" s="194">
        <v>32</v>
      </c>
      <c r="J1949" s="149"/>
      <c r="K1949" s="149"/>
      <c r="L1949" s="209">
        <v>2</v>
      </c>
      <c r="M1949" s="149"/>
      <c r="N1949" s="149"/>
      <c r="O1949" s="152">
        <f t="shared" si="83"/>
        <v>2</v>
      </c>
      <c r="P1949" s="153"/>
      <c r="Q1949" s="153"/>
      <c r="R1949" s="153"/>
      <c r="S1949" s="143"/>
      <c r="T1949" s="143"/>
      <c r="U1949" s="143"/>
    </row>
    <row r="1950" spans="1:21" ht="12.75" customHeight="1" x14ac:dyDescent="0.3">
      <c r="A1950" s="141">
        <v>5</v>
      </c>
      <c r="B1950" s="141">
        <v>8</v>
      </c>
      <c r="C1950" s="146">
        <v>508</v>
      </c>
      <c r="D1950" s="141" t="s">
        <v>7</v>
      </c>
      <c r="E1950" s="141">
        <v>2019</v>
      </c>
      <c r="F1950" s="151"/>
      <c r="G1950" s="157">
        <f t="shared" si="82"/>
        <v>34</v>
      </c>
      <c r="H1950" s="143"/>
      <c r="I1950" s="194">
        <v>34</v>
      </c>
      <c r="J1950" s="149"/>
      <c r="K1950" s="149"/>
      <c r="L1950" s="209">
        <v>2</v>
      </c>
      <c r="M1950" s="149"/>
      <c r="N1950" s="149"/>
      <c r="O1950" s="152">
        <f t="shared" si="83"/>
        <v>2</v>
      </c>
      <c r="P1950" s="153"/>
      <c r="Q1950" s="153"/>
      <c r="R1950" s="153"/>
      <c r="S1950" s="143"/>
      <c r="T1950" s="143"/>
      <c r="U1950" s="143"/>
    </row>
    <row r="1951" spans="1:21" ht="12.75" customHeight="1" x14ac:dyDescent="0.3">
      <c r="A1951" s="141">
        <v>5</v>
      </c>
      <c r="B1951" s="141">
        <v>9</v>
      </c>
      <c r="C1951" s="146">
        <v>509</v>
      </c>
      <c r="D1951" s="141" t="s">
        <v>7</v>
      </c>
      <c r="E1951" s="141">
        <v>2019</v>
      </c>
      <c r="F1951" s="151"/>
      <c r="G1951" s="157">
        <f t="shared" si="82"/>
        <v>51</v>
      </c>
      <c r="H1951" s="143"/>
      <c r="I1951" s="194">
        <v>51</v>
      </c>
      <c r="J1951" s="149"/>
      <c r="K1951" s="149"/>
      <c r="L1951" s="209">
        <v>3</v>
      </c>
      <c r="M1951" s="149"/>
      <c r="N1951" s="149"/>
      <c r="O1951" s="152">
        <f t="shared" si="83"/>
        <v>3</v>
      </c>
      <c r="P1951" s="153"/>
      <c r="Q1951" s="153"/>
      <c r="R1951" s="153"/>
      <c r="S1951" s="143"/>
      <c r="T1951" s="143"/>
      <c r="U1951" s="143"/>
    </row>
    <row r="1952" spans="1:21" ht="12.75" customHeight="1" x14ac:dyDescent="0.3">
      <c r="A1952" s="141">
        <v>5</v>
      </c>
      <c r="B1952" s="141">
        <v>10</v>
      </c>
      <c r="C1952" s="146">
        <v>510</v>
      </c>
      <c r="D1952" s="141" t="s">
        <v>7</v>
      </c>
      <c r="E1952" s="141">
        <v>2019</v>
      </c>
      <c r="F1952" s="151"/>
      <c r="G1952" s="157">
        <f t="shared" si="82"/>
        <v>32</v>
      </c>
      <c r="H1952" s="143"/>
      <c r="I1952" s="194">
        <v>32</v>
      </c>
      <c r="J1952" s="149"/>
      <c r="K1952" s="149"/>
      <c r="L1952" s="209">
        <v>2</v>
      </c>
      <c r="M1952" s="149"/>
      <c r="N1952" s="149"/>
      <c r="O1952" s="152">
        <f t="shared" si="83"/>
        <v>2</v>
      </c>
      <c r="P1952" s="153"/>
      <c r="Q1952" s="153"/>
      <c r="R1952" s="153"/>
      <c r="S1952" s="143"/>
      <c r="T1952" s="143"/>
      <c r="U1952" s="143"/>
    </row>
    <row r="1953" spans="1:21" ht="12.75" customHeight="1" x14ac:dyDescent="0.3">
      <c r="A1953" s="141">
        <v>5</v>
      </c>
      <c r="B1953" s="141">
        <v>11</v>
      </c>
      <c r="C1953" s="146">
        <v>511</v>
      </c>
      <c r="D1953" s="141" t="s">
        <v>7</v>
      </c>
      <c r="E1953" s="141">
        <v>2019</v>
      </c>
      <c r="F1953" s="151"/>
      <c r="G1953" s="157">
        <f t="shared" si="82"/>
        <v>46</v>
      </c>
      <c r="H1953" s="143"/>
      <c r="I1953" s="194">
        <v>46</v>
      </c>
      <c r="J1953" s="149"/>
      <c r="K1953" s="149"/>
      <c r="L1953" s="209">
        <v>2</v>
      </c>
      <c r="M1953" s="149"/>
      <c r="N1953" s="149"/>
      <c r="O1953" s="152">
        <f t="shared" si="83"/>
        <v>2</v>
      </c>
      <c r="P1953" s="153"/>
      <c r="Q1953" s="153"/>
      <c r="R1953" s="153"/>
      <c r="S1953" s="143"/>
      <c r="T1953" s="143"/>
      <c r="U1953" s="143"/>
    </row>
    <row r="1954" spans="1:21" ht="12.75" customHeight="1" x14ac:dyDescent="0.3">
      <c r="A1954" s="141">
        <v>5</v>
      </c>
      <c r="B1954" s="141">
        <v>12</v>
      </c>
      <c r="C1954" s="146">
        <v>512</v>
      </c>
      <c r="D1954" s="141" t="s">
        <v>7</v>
      </c>
      <c r="E1954" s="141">
        <v>2019</v>
      </c>
      <c r="F1954" s="151"/>
      <c r="G1954" s="157">
        <f t="shared" si="82"/>
        <v>101</v>
      </c>
      <c r="H1954" s="143"/>
      <c r="I1954" s="194">
        <v>101</v>
      </c>
      <c r="J1954" s="149"/>
      <c r="K1954" s="149"/>
      <c r="L1954" s="209">
        <v>5</v>
      </c>
      <c r="M1954" s="149"/>
      <c r="N1954" s="149"/>
      <c r="O1954" s="152">
        <f t="shared" si="83"/>
        <v>5</v>
      </c>
      <c r="P1954" s="153"/>
      <c r="Q1954" s="153"/>
      <c r="R1954" s="153"/>
      <c r="S1954" s="143"/>
      <c r="T1954" s="143"/>
      <c r="U1954" s="143"/>
    </row>
    <row r="1955" spans="1:21" ht="12.75" customHeight="1" x14ac:dyDescent="0.3">
      <c r="A1955" s="141">
        <v>5</v>
      </c>
      <c r="B1955" s="141">
        <v>13</v>
      </c>
      <c r="C1955" s="146">
        <v>513</v>
      </c>
      <c r="D1955" s="141" t="s">
        <v>7</v>
      </c>
      <c r="E1955" s="141">
        <v>2019</v>
      </c>
      <c r="F1955" s="151"/>
      <c r="G1955" s="157">
        <f t="shared" si="82"/>
        <v>47</v>
      </c>
      <c r="H1955" s="143"/>
      <c r="I1955" s="194">
        <v>47</v>
      </c>
      <c r="J1955" s="149"/>
      <c r="K1955" s="149"/>
      <c r="L1955" s="209">
        <v>2</v>
      </c>
      <c r="M1955" s="149"/>
      <c r="N1955" s="149"/>
      <c r="O1955" s="152">
        <f t="shared" si="83"/>
        <v>2</v>
      </c>
      <c r="P1955" s="153"/>
      <c r="Q1955" s="153"/>
      <c r="R1955" s="153"/>
      <c r="S1955" s="143"/>
      <c r="T1955" s="143"/>
      <c r="U1955" s="143"/>
    </row>
    <row r="1956" spans="1:21" ht="12.75" customHeight="1" x14ac:dyDescent="0.3">
      <c r="A1956" s="141">
        <v>5</v>
      </c>
      <c r="B1956" s="141">
        <v>14</v>
      </c>
      <c r="C1956" s="146">
        <v>514</v>
      </c>
      <c r="D1956" s="141" t="s">
        <v>7</v>
      </c>
      <c r="E1956" s="141">
        <v>2019</v>
      </c>
      <c r="F1956" s="151"/>
      <c r="G1956" s="157">
        <f t="shared" si="82"/>
        <v>40</v>
      </c>
      <c r="H1956" s="143"/>
      <c r="I1956" s="194">
        <v>40</v>
      </c>
      <c r="J1956" s="149"/>
      <c r="K1956" s="149"/>
      <c r="L1956" s="209">
        <v>2</v>
      </c>
      <c r="M1956" s="149"/>
      <c r="N1956" s="149"/>
      <c r="O1956" s="152">
        <f t="shared" si="83"/>
        <v>2</v>
      </c>
      <c r="P1956" s="153"/>
      <c r="Q1956" s="153"/>
      <c r="R1956" s="153"/>
      <c r="S1956" s="143"/>
      <c r="T1956" s="143"/>
      <c r="U1956" s="143"/>
    </row>
    <row r="1957" spans="1:21" ht="12.75" customHeight="1" x14ac:dyDescent="0.3">
      <c r="A1957" s="141">
        <v>5</v>
      </c>
      <c r="B1957" s="141">
        <v>15</v>
      </c>
      <c r="C1957" s="146">
        <v>515</v>
      </c>
      <c r="D1957" s="141" t="s">
        <v>7</v>
      </c>
      <c r="E1957" s="141">
        <v>2019</v>
      </c>
      <c r="F1957" s="151"/>
      <c r="G1957" s="157">
        <f t="shared" si="82"/>
        <v>29</v>
      </c>
      <c r="H1957" s="143"/>
      <c r="I1957" s="194">
        <v>29</v>
      </c>
      <c r="J1957" s="149"/>
      <c r="K1957" s="149"/>
      <c r="L1957" s="209">
        <v>1</v>
      </c>
      <c r="M1957" s="149"/>
      <c r="N1957" s="149"/>
      <c r="O1957" s="152">
        <f t="shared" si="83"/>
        <v>1</v>
      </c>
      <c r="P1957" s="153"/>
      <c r="Q1957" s="153"/>
      <c r="R1957" s="153"/>
      <c r="S1957" s="143"/>
      <c r="T1957" s="143"/>
      <c r="U1957" s="143"/>
    </row>
    <row r="1958" spans="1:21" ht="12.75" customHeight="1" x14ac:dyDescent="0.3">
      <c r="A1958" s="141">
        <v>5</v>
      </c>
      <c r="B1958" s="141">
        <v>16</v>
      </c>
      <c r="C1958" s="146">
        <v>516</v>
      </c>
      <c r="D1958" s="141" t="s">
        <v>7</v>
      </c>
      <c r="E1958" s="141">
        <v>2019</v>
      </c>
      <c r="F1958" s="151"/>
      <c r="G1958" s="157">
        <f t="shared" si="82"/>
        <v>130</v>
      </c>
      <c r="H1958" s="143"/>
      <c r="I1958" s="194">
        <v>130</v>
      </c>
      <c r="J1958" s="149"/>
      <c r="K1958" s="149"/>
      <c r="L1958" s="209">
        <v>6</v>
      </c>
      <c r="M1958" s="149"/>
      <c r="N1958" s="149"/>
      <c r="O1958" s="152">
        <f t="shared" si="83"/>
        <v>6</v>
      </c>
      <c r="P1958" s="153"/>
      <c r="Q1958" s="153"/>
      <c r="R1958" s="153"/>
      <c r="S1958" s="143"/>
      <c r="T1958" s="143"/>
      <c r="U1958" s="143"/>
    </row>
    <row r="1959" spans="1:21" ht="12.75" customHeight="1" x14ac:dyDescent="0.3">
      <c r="A1959" s="141">
        <v>5</v>
      </c>
      <c r="B1959" s="141">
        <v>17</v>
      </c>
      <c r="C1959" s="146">
        <v>517</v>
      </c>
      <c r="D1959" s="141" t="s">
        <v>7</v>
      </c>
      <c r="E1959" s="141">
        <v>2019</v>
      </c>
      <c r="F1959" s="151"/>
      <c r="G1959" s="157">
        <f t="shared" si="82"/>
        <v>84</v>
      </c>
      <c r="H1959" s="143"/>
      <c r="I1959" s="194">
        <v>84</v>
      </c>
      <c r="J1959" s="149"/>
      <c r="K1959" s="149"/>
      <c r="L1959" s="209">
        <v>4</v>
      </c>
      <c r="M1959" s="149"/>
      <c r="N1959" s="149"/>
      <c r="O1959" s="152">
        <f t="shared" si="83"/>
        <v>4</v>
      </c>
      <c r="P1959" s="153"/>
      <c r="Q1959" s="153"/>
      <c r="R1959" s="153"/>
      <c r="S1959" s="143"/>
      <c r="T1959" s="143"/>
      <c r="U1959" s="143"/>
    </row>
    <row r="1960" spans="1:21" ht="12.75" customHeight="1" x14ac:dyDescent="0.3">
      <c r="A1960" s="141">
        <v>5</v>
      </c>
      <c r="B1960" s="141">
        <v>18</v>
      </c>
      <c r="C1960" s="146">
        <v>518</v>
      </c>
      <c r="D1960" s="141" t="s">
        <v>7</v>
      </c>
      <c r="E1960" s="141">
        <v>2019</v>
      </c>
      <c r="F1960" s="151"/>
      <c r="G1960" s="157">
        <f t="shared" si="82"/>
        <v>54</v>
      </c>
      <c r="H1960" s="143"/>
      <c r="I1960" s="194">
        <v>54</v>
      </c>
      <c r="J1960" s="149"/>
      <c r="K1960" s="149"/>
      <c r="L1960" s="209">
        <v>3</v>
      </c>
      <c r="M1960" s="149"/>
      <c r="N1960" s="149"/>
      <c r="O1960" s="152">
        <f t="shared" si="83"/>
        <v>3</v>
      </c>
      <c r="P1960" s="153"/>
      <c r="Q1960" s="153"/>
      <c r="R1960" s="153"/>
      <c r="S1960" s="143"/>
      <c r="T1960" s="143"/>
      <c r="U1960" s="143"/>
    </row>
    <row r="1961" spans="1:21" ht="12.75" customHeight="1" x14ac:dyDescent="0.3">
      <c r="A1961" s="141">
        <v>5</v>
      </c>
      <c r="B1961" s="141">
        <v>19</v>
      </c>
      <c r="C1961" s="146">
        <v>519</v>
      </c>
      <c r="D1961" s="141" t="s">
        <v>7</v>
      </c>
      <c r="E1961" s="141">
        <v>2019</v>
      </c>
      <c r="F1961" s="151"/>
      <c r="G1961" s="157">
        <f t="shared" si="82"/>
        <v>42</v>
      </c>
      <c r="H1961" s="143"/>
      <c r="I1961" s="194">
        <v>42</v>
      </c>
      <c r="J1961" s="149"/>
      <c r="K1961" s="149"/>
      <c r="L1961" s="209">
        <v>2</v>
      </c>
      <c r="M1961" s="149"/>
      <c r="N1961" s="149"/>
      <c r="O1961" s="152">
        <f t="shared" si="83"/>
        <v>2</v>
      </c>
      <c r="P1961" s="153"/>
      <c r="Q1961" s="153"/>
      <c r="R1961" s="153"/>
      <c r="S1961" s="143"/>
      <c r="T1961" s="143"/>
      <c r="U1961" s="143"/>
    </row>
    <row r="1962" spans="1:21" ht="12.75" customHeight="1" x14ac:dyDescent="0.3">
      <c r="A1962" s="141">
        <v>5</v>
      </c>
      <c r="B1962" s="141">
        <v>20</v>
      </c>
      <c r="C1962" s="146">
        <v>520</v>
      </c>
      <c r="D1962" s="141" t="s">
        <v>7</v>
      </c>
      <c r="E1962" s="141">
        <v>2019</v>
      </c>
      <c r="F1962" s="151"/>
      <c r="G1962" s="157">
        <f t="shared" si="82"/>
        <v>73</v>
      </c>
      <c r="H1962" s="143"/>
      <c r="I1962" s="194">
        <v>73</v>
      </c>
      <c r="J1962" s="149"/>
      <c r="K1962" s="149"/>
      <c r="L1962" s="209">
        <v>4</v>
      </c>
      <c r="M1962" s="149"/>
      <c r="N1962" s="149"/>
      <c r="O1962" s="152">
        <f t="shared" si="83"/>
        <v>4</v>
      </c>
      <c r="P1962" s="153"/>
      <c r="Q1962" s="153"/>
      <c r="R1962" s="153"/>
      <c r="S1962" s="143"/>
      <c r="T1962" s="143"/>
      <c r="U1962" s="143"/>
    </row>
    <row r="1963" spans="1:21" ht="12.75" customHeight="1" x14ac:dyDescent="0.3">
      <c r="A1963" s="141">
        <v>5</v>
      </c>
      <c r="B1963" s="141">
        <v>21</v>
      </c>
      <c r="C1963" s="146">
        <v>521</v>
      </c>
      <c r="D1963" s="141" t="s">
        <v>7</v>
      </c>
      <c r="E1963" s="141">
        <v>2019</v>
      </c>
      <c r="F1963" s="151"/>
      <c r="G1963" s="157">
        <f t="shared" si="82"/>
        <v>31</v>
      </c>
      <c r="H1963" s="143"/>
      <c r="I1963" s="194">
        <v>31</v>
      </c>
      <c r="J1963" s="149"/>
      <c r="K1963" s="149"/>
      <c r="L1963" s="209">
        <v>2</v>
      </c>
      <c r="M1963" s="149"/>
      <c r="N1963" s="149"/>
      <c r="O1963" s="152">
        <f t="shared" si="83"/>
        <v>2</v>
      </c>
      <c r="P1963" s="153"/>
      <c r="Q1963" s="153"/>
      <c r="R1963" s="153"/>
      <c r="S1963" s="143"/>
      <c r="T1963" s="143"/>
      <c r="U1963" s="143"/>
    </row>
    <row r="1964" spans="1:21" ht="12.75" customHeight="1" x14ac:dyDescent="0.3">
      <c r="A1964" s="141">
        <v>5</v>
      </c>
      <c r="B1964" s="141">
        <v>22</v>
      </c>
      <c r="C1964" s="146">
        <v>522</v>
      </c>
      <c r="D1964" s="141" t="s">
        <v>7</v>
      </c>
      <c r="E1964" s="141">
        <v>2019</v>
      </c>
      <c r="F1964" s="151"/>
      <c r="G1964" s="157">
        <f t="shared" si="82"/>
        <v>32</v>
      </c>
      <c r="H1964" s="143"/>
      <c r="I1964" s="194">
        <v>32</v>
      </c>
      <c r="J1964" s="149"/>
      <c r="K1964" s="149"/>
      <c r="L1964" s="209">
        <v>2</v>
      </c>
      <c r="M1964" s="149"/>
      <c r="N1964" s="149"/>
      <c r="O1964" s="152">
        <f t="shared" si="83"/>
        <v>2</v>
      </c>
      <c r="P1964" s="153"/>
      <c r="Q1964" s="153"/>
      <c r="R1964" s="153"/>
      <c r="S1964" s="143"/>
      <c r="T1964" s="143"/>
      <c r="U1964" s="143"/>
    </row>
    <row r="1965" spans="1:21" ht="12.75" customHeight="1" x14ac:dyDescent="0.3">
      <c r="A1965" s="141">
        <v>5</v>
      </c>
      <c r="B1965" s="141">
        <v>23</v>
      </c>
      <c r="C1965" s="146">
        <v>523</v>
      </c>
      <c r="D1965" s="141" t="s">
        <v>7</v>
      </c>
      <c r="E1965" s="141">
        <v>2019</v>
      </c>
      <c r="F1965" s="151"/>
      <c r="G1965" s="157">
        <f t="shared" si="82"/>
        <v>61</v>
      </c>
      <c r="H1965" s="143"/>
      <c r="I1965" s="194">
        <v>61</v>
      </c>
      <c r="J1965" s="149"/>
      <c r="K1965" s="149"/>
      <c r="L1965" s="209">
        <v>3</v>
      </c>
      <c r="M1965" s="149"/>
      <c r="N1965" s="149"/>
      <c r="O1965" s="152">
        <f t="shared" si="83"/>
        <v>3</v>
      </c>
      <c r="P1965" s="153"/>
      <c r="Q1965" s="153"/>
      <c r="R1965" s="153"/>
      <c r="S1965" s="143"/>
      <c r="T1965" s="143"/>
      <c r="U1965" s="143"/>
    </row>
    <row r="1966" spans="1:21" ht="12.75" customHeight="1" x14ac:dyDescent="0.3">
      <c r="A1966" s="141">
        <v>5</v>
      </c>
      <c r="B1966" s="141">
        <v>24</v>
      </c>
      <c r="C1966" s="146">
        <v>524</v>
      </c>
      <c r="D1966" s="141" t="s">
        <v>7</v>
      </c>
      <c r="E1966" s="141">
        <v>2019</v>
      </c>
      <c r="F1966" s="151"/>
      <c r="G1966" s="157">
        <f t="shared" si="82"/>
        <v>205</v>
      </c>
      <c r="H1966" s="143"/>
      <c r="I1966" s="194">
        <v>205</v>
      </c>
      <c r="J1966" s="149"/>
      <c r="K1966" s="149"/>
      <c r="L1966" s="209">
        <v>10</v>
      </c>
      <c r="M1966" s="149"/>
      <c r="N1966" s="149"/>
      <c r="O1966" s="152">
        <f t="shared" si="83"/>
        <v>10</v>
      </c>
      <c r="P1966" s="153"/>
      <c r="Q1966" s="153"/>
      <c r="R1966" s="153"/>
      <c r="S1966" s="143"/>
      <c r="T1966" s="143"/>
      <c r="U1966" s="143"/>
    </row>
    <row r="1967" spans="1:21" ht="12.75" customHeight="1" x14ac:dyDescent="0.3">
      <c r="A1967" s="141">
        <v>5</v>
      </c>
      <c r="B1967" s="141">
        <v>25</v>
      </c>
      <c r="C1967" s="146">
        <v>525</v>
      </c>
      <c r="D1967" s="141" t="s">
        <v>7</v>
      </c>
      <c r="E1967" s="141">
        <v>2019</v>
      </c>
      <c r="F1967" s="151"/>
      <c r="G1967" s="157">
        <f t="shared" si="82"/>
        <v>83</v>
      </c>
      <c r="H1967" s="143"/>
      <c r="I1967" s="194">
        <v>83</v>
      </c>
      <c r="J1967" s="149"/>
      <c r="K1967" s="149"/>
      <c r="L1967" s="209">
        <v>4</v>
      </c>
      <c r="M1967" s="149"/>
      <c r="N1967" s="149"/>
      <c r="O1967" s="152">
        <f t="shared" si="83"/>
        <v>4</v>
      </c>
      <c r="P1967" s="153"/>
      <c r="Q1967" s="153"/>
      <c r="R1967" s="153"/>
      <c r="S1967" s="143"/>
      <c r="T1967" s="143"/>
      <c r="U1967" s="143"/>
    </row>
    <row r="1968" spans="1:21" ht="12.75" customHeight="1" x14ac:dyDescent="0.3">
      <c r="A1968" s="141">
        <v>5</v>
      </c>
      <c r="B1968" s="141">
        <v>26</v>
      </c>
      <c r="C1968" s="146">
        <v>526</v>
      </c>
      <c r="D1968" s="141" t="s">
        <v>7</v>
      </c>
      <c r="E1968" s="141">
        <v>2019</v>
      </c>
      <c r="F1968" s="151"/>
      <c r="G1968" s="157">
        <f t="shared" si="82"/>
        <v>74</v>
      </c>
      <c r="H1968" s="143"/>
      <c r="I1968" s="194">
        <v>74</v>
      </c>
      <c r="J1968" s="149"/>
      <c r="K1968" s="149"/>
      <c r="L1968" s="209">
        <v>4</v>
      </c>
      <c r="M1968" s="149"/>
      <c r="N1968" s="149"/>
      <c r="O1968" s="152">
        <f t="shared" si="83"/>
        <v>4</v>
      </c>
      <c r="P1968" s="153"/>
      <c r="Q1968" s="153"/>
      <c r="R1968" s="153"/>
      <c r="S1968" s="143"/>
      <c r="T1968" s="143"/>
      <c r="U1968" s="143"/>
    </row>
    <row r="1969" spans="1:21" ht="12.75" customHeight="1" x14ac:dyDescent="0.3">
      <c r="A1969" s="141">
        <v>5</v>
      </c>
      <c r="B1969" s="141">
        <v>27</v>
      </c>
      <c r="C1969" s="146">
        <v>527</v>
      </c>
      <c r="D1969" s="141" t="s">
        <v>7</v>
      </c>
      <c r="E1969" s="141">
        <v>2019</v>
      </c>
      <c r="F1969" s="151"/>
      <c r="G1969" s="157">
        <f t="shared" si="82"/>
        <v>157</v>
      </c>
      <c r="H1969" s="143"/>
      <c r="I1969" s="194">
        <v>157</v>
      </c>
      <c r="J1969" s="200"/>
      <c r="K1969" s="200"/>
      <c r="L1969" s="200">
        <v>8</v>
      </c>
      <c r="M1969" s="149"/>
      <c r="N1969" s="149"/>
      <c r="O1969" s="152">
        <f t="shared" si="83"/>
        <v>8</v>
      </c>
      <c r="P1969" s="153"/>
      <c r="Q1969" s="153"/>
      <c r="R1969" s="153"/>
      <c r="S1969" s="143"/>
      <c r="T1969" s="143"/>
      <c r="U1969" s="143"/>
    </row>
    <row r="1970" spans="1:21" ht="12.75" customHeight="1" x14ac:dyDescent="0.3">
      <c r="A1970" s="141">
        <v>5</v>
      </c>
      <c r="B1970" s="141">
        <v>28</v>
      </c>
      <c r="C1970" s="146">
        <v>528</v>
      </c>
      <c r="D1970" s="141" t="s">
        <v>7</v>
      </c>
      <c r="E1970" s="141">
        <v>2019</v>
      </c>
      <c r="F1970" s="151"/>
      <c r="G1970" s="157">
        <f t="shared" si="82"/>
        <v>205</v>
      </c>
      <c r="H1970" s="143"/>
      <c r="I1970" s="194">
        <v>205</v>
      </c>
      <c r="J1970" s="200"/>
      <c r="K1970" s="200"/>
      <c r="L1970" s="200">
        <v>10</v>
      </c>
      <c r="M1970" s="149"/>
      <c r="N1970" s="149"/>
      <c r="O1970" s="152">
        <f t="shared" si="83"/>
        <v>10</v>
      </c>
      <c r="P1970" s="153"/>
      <c r="Q1970" s="153"/>
      <c r="R1970" s="153"/>
      <c r="S1970" s="143"/>
      <c r="T1970" s="143"/>
      <c r="U1970" s="143"/>
    </row>
    <row r="1971" spans="1:21" ht="12.75" customHeight="1" x14ac:dyDescent="0.3">
      <c r="A1971" s="141">
        <v>5</v>
      </c>
      <c r="B1971" s="141">
        <v>29</v>
      </c>
      <c r="C1971" s="146">
        <v>529</v>
      </c>
      <c r="D1971" s="141" t="s">
        <v>7</v>
      </c>
      <c r="E1971" s="141">
        <v>2019</v>
      </c>
      <c r="F1971" s="151"/>
      <c r="G1971" s="157">
        <f t="shared" si="82"/>
        <v>169</v>
      </c>
      <c r="H1971" s="143"/>
      <c r="I1971" s="194">
        <v>169</v>
      </c>
      <c r="J1971" s="200"/>
      <c r="K1971" s="200"/>
      <c r="L1971" s="200">
        <v>8</v>
      </c>
      <c r="M1971" s="149"/>
      <c r="N1971" s="149"/>
      <c r="O1971" s="152">
        <f t="shared" si="83"/>
        <v>8</v>
      </c>
      <c r="P1971" s="153"/>
      <c r="Q1971" s="153"/>
      <c r="R1971" s="153"/>
      <c r="S1971" s="143"/>
      <c r="T1971" s="143"/>
      <c r="U1971" s="143"/>
    </row>
    <row r="1972" spans="1:21" ht="12.75" customHeight="1" x14ac:dyDescent="0.3">
      <c r="A1972" s="141">
        <v>5</v>
      </c>
      <c r="B1972" s="141">
        <v>30</v>
      </c>
      <c r="C1972" s="146">
        <v>530</v>
      </c>
      <c r="D1972" s="141" t="s">
        <v>7</v>
      </c>
      <c r="E1972" s="141">
        <v>2019</v>
      </c>
      <c r="F1972" s="151"/>
      <c r="G1972" s="157">
        <f t="shared" si="82"/>
        <v>222</v>
      </c>
      <c r="H1972" s="143"/>
      <c r="I1972" s="194">
        <v>222</v>
      </c>
      <c r="J1972" s="200"/>
      <c r="K1972" s="200"/>
      <c r="L1972" s="200">
        <v>10</v>
      </c>
      <c r="M1972" s="149"/>
      <c r="N1972" s="149"/>
      <c r="O1972" s="152">
        <f t="shared" si="83"/>
        <v>10</v>
      </c>
      <c r="P1972" s="153"/>
      <c r="Q1972" s="153"/>
      <c r="R1972" s="153"/>
      <c r="S1972" s="143"/>
      <c r="T1972" s="143"/>
      <c r="U1972" s="143"/>
    </row>
    <row r="1973" spans="1:21" ht="12.75" customHeight="1" x14ac:dyDescent="0.3">
      <c r="A1973" s="141">
        <v>5</v>
      </c>
      <c r="B1973" s="141">
        <v>31</v>
      </c>
      <c r="C1973" s="146">
        <v>531</v>
      </c>
      <c r="D1973" s="141" t="s">
        <v>7</v>
      </c>
      <c r="E1973" s="141">
        <v>2019</v>
      </c>
      <c r="F1973" s="151"/>
      <c r="G1973" s="157">
        <f t="shared" si="82"/>
        <v>244</v>
      </c>
      <c r="H1973" s="143"/>
      <c r="I1973" s="194">
        <v>244</v>
      </c>
      <c r="J1973" s="200"/>
      <c r="K1973" s="200"/>
      <c r="L1973" s="200">
        <v>11</v>
      </c>
      <c r="M1973" s="149"/>
      <c r="N1973" s="149"/>
      <c r="O1973" s="152">
        <f t="shared" si="83"/>
        <v>11</v>
      </c>
      <c r="P1973" s="153"/>
      <c r="Q1973" s="153"/>
      <c r="R1973" s="153"/>
      <c r="S1973" s="143"/>
      <c r="T1973" s="143"/>
      <c r="U1973" s="143"/>
    </row>
    <row r="1974" spans="1:21" ht="12.75" customHeight="1" x14ac:dyDescent="0.3">
      <c r="A1974" s="141">
        <v>6</v>
      </c>
      <c r="B1974" s="141">
        <v>1</v>
      </c>
      <c r="C1974" s="146">
        <v>601</v>
      </c>
      <c r="D1974" s="141" t="s">
        <v>7</v>
      </c>
      <c r="E1974" s="141">
        <v>2019</v>
      </c>
      <c r="F1974" s="151"/>
      <c r="G1974" s="157">
        <f t="shared" si="82"/>
        <v>265</v>
      </c>
      <c r="H1974" s="143"/>
      <c r="I1974" s="194">
        <v>265</v>
      </c>
      <c r="J1974" s="200"/>
      <c r="K1974" s="200"/>
      <c r="L1974" s="200">
        <v>12</v>
      </c>
      <c r="M1974" s="149"/>
      <c r="N1974" s="149"/>
      <c r="O1974" s="152">
        <f t="shared" si="83"/>
        <v>12</v>
      </c>
      <c r="P1974" s="153"/>
      <c r="Q1974" s="153"/>
      <c r="R1974" s="153"/>
      <c r="S1974" s="143"/>
      <c r="T1974" s="143"/>
      <c r="U1974" s="143"/>
    </row>
    <row r="1975" spans="1:21" ht="12.75" customHeight="1" x14ac:dyDescent="0.3">
      <c r="A1975" s="141">
        <v>6</v>
      </c>
      <c r="B1975" s="141">
        <v>2</v>
      </c>
      <c r="C1975" s="146">
        <v>602</v>
      </c>
      <c r="D1975" s="141" t="s">
        <v>7</v>
      </c>
      <c r="E1975" s="141">
        <v>2019</v>
      </c>
      <c r="F1975" s="151"/>
      <c r="G1975" s="157">
        <f t="shared" si="82"/>
        <v>287</v>
      </c>
      <c r="H1975" s="143"/>
      <c r="I1975" s="194">
        <v>287</v>
      </c>
      <c r="J1975" s="200"/>
      <c r="K1975" s="200"/>
      <c r="L1975" s="200">
        <v>13</v>
      </c>
      <c r="M1975" s="149"/>
      <c r="N1975" s="149"/>
      <c r="O1975" s="152">
        <f t="shared" si="83"/>
        <v>13</v>
      </c>
      <c r="P1975" s="153"/>
      <c r="Q1975" s="153"/>
      <c r="R1975" s="153"/>
      <c r="S1975" s="143"/>
      <c r="T1975" s="143"/>
      <c r="U1975" s="143"/>
    </row>
    <row r="1976" spans="1:21" ht="12.75" customHeight="1" x14ac:dyDescent="0.3">
      <c r="A1976" s="141">
        <v>6</v>
      </c>
      <c r="B1976" s="141">
        <v>3</v>
      </c>
      <c r="C1976" s="146">
        <v>603</v>
      </c>
      <c r="D1976" s="141" t="s">
        <v>7</v>
      </c>
      <c r="E1976" s="141">
        <v>2019</v>
      </c>
      <c r="F1976" s="151"/>
      <c r="G1976" s="157">
        <f t="shared" si="82"/>
        <v>264</v>
      </c>
      <c r="H1976" s="143"/>
      <c r="I1976" s="194">
        <v>264</v>
      </c>
      <c r="J1976" s="200"/>
      <c r="K1976" s="200"/>
      <c r="L1976" s="200">
        <v>12</v>
      </c>
      <c r="M1976" s="149"/>
      <c r="N1976" s="149"/>
      <c r="O1976" s="152">
        <f t="shared" si="83"/>
        <v>12</v>
      </c>
      <c r="P1976" s="153"/>
      <c r="Q1976" s="153"/>
      <c r="R1976" s="153"/>
      <c r="S1976" s="143"/>
      <c r="T1976" s="143"/>
      <c r="U1976" s="143"/>
    </row>
    <row r="1977" spans="1:21" ht="12.75" customHeight="1" x14ac:dyDescent="0.3">
      <c r="A1977" s="141">
        <v>6</v>
      </c>
      <c r="B1977" s="141">
        <v>4</v>
      </c>
      <c r="C1977" s="146">
        <v>604</v>
      </c>
      <c r="D1977" s="141" t="s">
        <v>7</v>
      </c>
      <c r="E1977" s="141">
        <v>2019</v>
      </c>
      <c r="F1977" s="151"/>
      <c r="G1977" s="157">
        <f t="shared" si="82"/>
        <v>260</v>
      </c>
      <c r="H1977" s="143"/>
      <c r="I1977" s="194">
        <v>260</v>
      </c>
      <c r="J1977" s="200"/>
      <c r="K1977" s="200"/>
      <c r="L1977" s="200">
        <v>11</v>
      </c>
      <c r="M1977" s="149"/>
      <c r="N1977" s="149"/>
      <c r="O1977" s="152">
        <f t="shared" si="83"/>
        <v>11</v>
      </c>
      <c r="P1977" s="153"/>
      <c r="Q1977" s="153"/>
      <c r="R1977" s="153"/>
      <c r="S1977" s="143"/>
      <c r="T1977" s="143"/>
      <c r="U1977" s="143"/>
    </row>
    <row r="1978" spans="1:21" ht="12.75" customHeight="1" x14ac:dyDescent="0.3">
      <c r="A1978" s="141">
        <v>6</v>
      </c>
      <c r="B1978" s="141">
        <v>5</v>
      </c>
      <c r="C1978" s="146">
        <v>605</v>
      </c>
      <c r="D1978" s="141" t="s">
        <v>7</v>
      </c>
      <c r="E1978" s="141">
        <v>2019</v>
      </c>
      <c r="F1978" s="151"/>
      <c r="G1978" s="157">
        <f t="shared" si="82"/>
        <v>359</v>
      </c>
      <c r="H1978" s="143"/>
      <c r="I1978" s="194">
        <v>359</v>
      </c>
      <c r="J1978" s="149"/>
      <c r="K1978" s="149"/>
      <c r="L1978" s="200">
        <v>15</v>
      </c>
      <c r="M1978" s="149"/>
      <c r="N1978" s="149"/>
      <c r="O1978" s="152">
        <f t="shared" si="83"/>
        <v>15</v>
      </c>
      <c r="P1978" s="153"/>
      <c r="Q1978" s="153"/>
      <c r="R1978" s="153"/>
      <c r="S1978" s="143"/>
      <c r="T1978" s="143"/>
      <c r="U1978" s="143"/>
    </row>
    <row r="1979" spans="1:21" ht="12.75" customHeight="1" x14ac:dyDescent="0.3">
      <c r="A1979" s="141">
        <v>6</v>
      </c>
      <c r="B1979" s="141">
        <v>6</v>
      </c>
      <c r="C1979" s="146">
        <v>606</v>
      </c>
      <c r="D1979" s="141" t="s">
        <v>7</v>
      </c>
      <c r="E1979" s="141">
        <v>2019</v>
      </c>
      <c r="F1979" s="151"/>
      <c r="G1979" s="157">
        <f t="shared" ref="G1979:G2042" si="84">I1979+K1979</f>
        <v>1030</v>
      </c>
      <c r="H1979" s="143"/>
      <c r="I1979" s="196">
        <v>1030</v>
      </c>
      <c r="J1979" s="149"/>
      <c r="K1979" s="149"/>
      <c r="L1979" s="200">
        <v>44</v>
      </c>
      <c r="M1979" s="149"/>
      <c r="N1979" s="149"/>
      <c r="O1979" s="152">
        <f t="shared" ref="O1979:O2042" si="85">L1979+N1979</f>
        <v>44</v>
      </c>
      <c r="P1979" s="153"/>
      <c r="Q1979" s="153"/>
      <c r="R1979" s="153"/>
      <c r="S1979" s="143"/>
      <c r="T1979" s="143"/>
      <c r="U1979" s="143"/>
    </row>
    <row r="1980" spans="1:21" ht="12.75" customHeight="1" x14ac:dyDescent="0.3">
      <c r="A1980" s="141">
        <v>6</v>
      </c>
      <c r="B1980" s="141">
        <v>7</v>
      </c>
      <c r="C1980" s="146">
        <v>607</v>
      </c>
      <c r="D1980" s="141" t="s">
        <v>7</v>
      </c>
      <c r="E1980" s="141">
        <v>2019</v>
      </c>
      <c r="F1980" s="151"/>
      <c r="G1980" s="157">
        <f t="shared" si="84"/>
        <v>1006</v>
      </c>
      <c r="H1980" s="143"/>
      <c r="I1980" s="196">
        <v>1006</v>
      </c>
      <c r="J1980" s="149"/>
      <c r="K1980" s="149"/>
      <c r="L1980" s="200">
        <v>44</v>
      </c>
      <c r="M1980" s="149"/>
      <c r="N1980" s="149"/>
      <c r="O1980" s="152">
        <f t="shared" si="85"/>
        <v>44</v>
      </c>
      <c r="P1980" s="153"/>
      <c r="Q1980" s="153"/>
      <c r="R1980" s="153"/>
      <c r="S1980" s="143"/>
      <c r="T1980" s="143"/>
      <c r="U1980" s="143"/>
    </row>
    <row r="1981" spans="1:21" ht="12.75" customHeight="1" x14ac:dyDescent="0.3">
      <c r="A1981" s="141">
        <v>6</v>
      </c>
      <c r="B1981" s="141">
        <v>8</v>
      </c>
      <c r="C1981" s="146">
        <v>608</v>
      </c>
      <c r="D1981" s="141" t="s">
        <v>7</v>
      </c>
      <c r="E1981" s="141">
        <v>2019</v>
      </c>
      <c r="F1981" s="151"/>
      <c r="G1981" s="157">
        <f t="shared" si="84"/>
        <v>1365</v>
      </c>
      <c r="H1981" s="143"/>
      <c r="I1981" s="196">
        <v>1365</v>
      </c>
      <c r="J1981" s="149"/>
      <c r="K1981" s="149"/>
      <c r="L1981" s="200">
        <v>62</v>
      </c>
      <c r="M1981" s="149"/>
      <c r="N1981" s="149"/>
      <c r="O1981" s="152">
        <f t="shared" si="85"/>
        <v>62</v>
      </c>
      <c r="P1981" s="153"/>
      <c r="Q1981" s="153"/>
      <c r="R1981" s="153"/>
      <c r="S1981" s="143"/>
      <c r="T1981" s="143"/>
      <c r="U1981" s="143"/>
    </row>
    <row r="1982" spans="1:21" ht="12.75" customHeight="1" x14ac:dyDescent="0.3">
      <c r="A1982" s="141">
        <v>6</v>
      </c>
      <c r="B1982" s="141">
        <v>9</v>
      </c>
      <c r="C1982" s="146">
        <v>609</v>
      </c>
      <c r="D1982" s="141" t="s">
        <v>7</v>
      </c>
      <c r="E1982" s="141">
        <v>2019</v>
      </c>
      <c r="F1982" s="151"/>
      <c r="G1982" s="157">
        <f t="shared" si="84"/>
        <v>516</v>
      </c>
      <c r="H1982" s="143"/>
      <c r="I1982" s="194">
        <v>516</v>
      </c>
      <c r="J1982" s="149"/>
      <c r="K1982" s="149"/>
      <c r="L1982" s="200">
        <v>24</v>
      </c>
      <c r="M1982" s="149"/>
      <c r="N1982" s="149"/>
      <c r="O1982" s="152">
        <f t="shared" si="85"/>
        <v>24</v>
      </c>
      <c r="P1982" s="153"/>
      <c r="Q1982" s="153"/>
      <c r="R1982" s="153"/>
      <c r="S1982" s="143"/>
      <c r="T1982" s="143"/>
      <c r="U1982" s="143"/>
    </row>
    <row r="1983" spans="1:21" ht="12.75" customHeight="1" x14ac:dyDescent="0.3">
      <c r="A1983" s="141">
        <v>6</v>
      </c>
      <c r="B1983" s="141">
        <v>10</v>
      </c>
      <c r="C1983" s="146">
        <v>610</v>
      </c>
      <c r="D1983" s="141" t="s">
        <v>7</v>
      </c>
      <c r="E1983" s="141">
        <v>2019</v>
      </c>
      <c r="F1983" s="151"/>
      <c r="G1983" s="157">
        <f t="shared" si="84"/>
        <v>625</v>
      </c>
      <c r="H1983" s="143"/>
      <c r="I1983" s="194">
        <v>625</v>
      </c>
      <c r="J1983" s="149"/>
      <c r="K1983" s="149"/>
      <c r="L1983" s="200">
        <v>30</v>
      </c>
      <c r="M1983" s="149"/>
      <c r="N1983" s="149"/>
      <c r="O1983" s="152">
        <f t="shared" si="85"/>
        <v>30</v>
      </c>
      <c r="P1983" s="153"/>
      <c r="Q1983" s="153"/>
      <c r="R1983" s="153"/>
      <c r="S1983" s="143"/>
      <c r="T1983" s="143"/>
      <c r="U1983" s="143"/>
    </row>
    <row r="1984" spans="1:21" ht="12.75" customHeight="1" x14ac:dyDescent="0.3">
      <c r="A1984" s="141">
        <v>6</v>
      </c>
      <c r="B1984" s="141">
        <v>11</v>
      </c>
      <c r="C1984" s="146">
        <v>611</v>
      </c>
      <c r="D1984" s="141" t="s">
        <v>7</v>
      </c>
      <c r="E1984" s="141">
        <v>2019</v>
      </c>
      <c r="F1984" s="151"/>
      <c r="G1984" s="157">
        <f t="shared" si="84"/>
        <v>330</v>
      </c>
      <c r="H1984" s="143"/>
      <c r="I1984" s="194">
        <v>330</v>
      </c>
      <c r="J1984" s="200"/>
      <c r="K1984" s="200"/>
      <c r="L1984" s="200">
        <v>13</v>
      </c>
      <c r="M1984" s="149"/>
      <c r="N1984" s="149"/>
      <c r="O1984" s="152">
        <f t="shared" si="85"/>
        <v>13</v>
      </c>
      <c r="P1984" s="153"/>
      <c r="Q1984" s="153"/>
      <c r="R1984" s="153"/>
      <c r="S1984" s="143"/>
      <c r="T1984" s="143"/>
      <c r="U1984" s="143"/>
    </row>
    <row r="1985" spans="1:21" ht="12.75" customHeight="1" x14ac:dyDescent="0.3">
      <c r="A1985" s="141">
        <v>6</v>
      </c>
      <c r="B1985" s="141">
        <v>12</v>
      </c>
      <c r="C1985" s="146">
        <v>612</v>
      </c>
      <c r="D1985" s="141" t="s">
        <v>7</v>
      </c>
      <c r="E1985" s="141">
        <v>2019</v>
      </c>
      <c r="F1985" s="151"/>
      <c r="G1985" s="157">
        <f t="shared" si="84"/>
        <v>710</v>
      </c>
      <c r="H1985" s="143"/>
      <c r="I1985" s="194">
        <v>710</v>
      </c>
      <c r="J1985" s="149"/>
      <c r="K1985" s="149"/>
      <c r="L1985" s="200">
        <v>22</v>
      </c>
      <c r="M1985" s="149"/>
      <c r="N1985" s="149"/>
      <c r="O1985" s="152">
        <f t="shared" si="85"/>
        <v>22</v>
      </c>
      <c r="P1985" s="153"/>
      <c r="Q1985" s="153"/>
      <c r="R1985" s="153"/>
      <c r="S1985" s="143"/>
      <c r="T1985" s="143"/>
      <c r="U1985" s="143"/>
    </row>
    <row r="1986" spans="1:21" ht="12.75" customHeight="1" x14ac:dyDescent="0.3">
      <c r="A1986" s="141">
        <v>6</v>
      </c>
      <c r="B1986" s="141">
        <v>13</v>
      </c>
      <c r="C1986" s="146">
        <v>613</v>
      </c>
      <c r="D1986" s="141" t="s">
        <v>7</v>
      </c>
      <c r="E1986" s="141">
        <v>2019</v>
      </c>
      <c r="F1986" s="151"/>
      <c r="G1986" s="157">
        <f t="shared" si="84"/>
        <v>777</v>
      </c>
      <c r="H1986" s="143"/>
      <c r="I1986" s="194">
        <v>777</v>
      </c>
      <c r="J1986" s="149"/>
      <c r="K1986" s="149"/>
      <c r="L1986" s="200">
        <v>17</v>
      </c>
      <c r="M1986" s="149"/>
      <c r="N1986" s="149"/>
      <c r="O1986" s="152">
        <f t="shared" si="85"/>
        <v>17</v>
      </c>
      <c r="P1986" s="153"/>
      <c r="Q1986" s="153"/>
      <c r="R1986" s="153"/>
      <c r="S1986" s="143"/>
      <c r="T1986" s="143"/>
      <c r="U1986" s="143"/>
    </row>
    <row r="1987" spans="1:21" ht="12.75" customHeight="1" x14ac:dyDescent="0.3">
      <c r="A1987" s="141">
        <v>6</v>
      </c>
      <c r="B1987" s="141">
        <v>14</v>
      </c>
      <c r="C1987" s="146">
        <v>614</v>
      </c>
      <c r="D1987" s="141" t="s">
        <v>7</v>
      </c>
      <c r="E1987" s="141">
        <v>2019</v>
      </c>
      <c r="F1987" s="151"/>
      <c r="G1987" s="157">
        <f t="shared" si="84"/>
        <v>434</v>
      </c>
      <c r="H1987" s="143"/>
      <c r="I1987" s="194">
        <v>434</v>
      </c>
      <c r="J1987" s="149"/>
      <c r="K1987" s="149"/>
      <c r="L1987" s="200">
        <v>24</v>
      </c>
      <c r="M1987" s="149"/>
      <c r="N1987" s="149"/>
      <c r="O1987" s="152">
        <f t="shared" si="85"/>
        <v>24</v>
      </c>
      <c r="P1987" s="153"/>
      <c r="Q1987" s="153"/>
      <c r="R1987" s="153"/>
      <c r="S1987" s="143"/>
      <c r="T1987" s="143"/>
      <c r="U1987" s="143"/>
    </row>
    <row r="1988" spans="1:21" ht="12.75" customHeight="1" x14ac:dyDescent="0.3">
      <c r="A1988" s="141">
        <v>6</v>
      </c>
      <c r="B1988" s="141">
        <v>15</v>
      </c>
      <c r="C1988" s="146">
        <v>615</v>
      </c>
      <c r="D1988" s="141" t="s">
        <v>7</v>
      </c>
      <c r="E1988" s="141">
        <v>2019</v>
      </c>
      <c r="F1988" s="151"/>
      <c r="G1988" s="157">
        <f t="shared" si="84"/>
        <v>226</v>
      </c>
      <c r="H1988" s="143"/>
      <c r="I1988" s="194">
        <v>226</v>
      </c>
      <c r="J1988" s="149"/>
      <c r="K1988" s="149"/>
      <c r="L1988" s="200">
        <v>20</v>
      </c>
      <c r="M1988" s="149"/>
      <c r="N1988" s="149"/>
      <c r="O1988" s="152">
        <f t="shared" si="85"/>
        <v>20</v>
      </c>
      <c r="P1988" s="153"/>
      <c r="Q1988" s="153"/>
      <c r="R1988" s="153"/>
      <c r="S1988" s="143"/>
      <c r="T1988" s="143"/>
      <c r="U1988" s="143"/>
    </row>
    <row r="1989" spans="1:21" ht="12.75" customHeight="1" x14ac:dyDescent="0.3">
      <c r="A1989" s="141">
        <v>6</v>
      </c>
      <c r="B1989" s="141">
        <v>16</v>
      </c>
      <c r="C1989" s="146">
        <v>616</v>
      </c>
      <c r="D1989" s="141" t="s">
        <v>7</v>
      </c>
      <c r="E1989" s="141">
        <v>2019</v>
      </c>
      <c r="F1989" s="151"/>
      <c r="G1989" s="157">
        <f t="shared" si="84"/>
        <v>743</v>
      </c>
      <c r="H1989" s="143"/>
      <c r="I1989" s="194">
        <v>743</v>
      </c>
      <c r="J1989" s="149"/>
      <c r="K1989" s="149"/>
      <c r="L1989" s="200">
        <v>94</v>
      </c>
      <c r="M1989" s="149"/>
      <c r="N1989" s="149"/>
      <c r="O1989" s="152">
        <f t="shared" si="85"/>
        <v>94</v>
      </c>
      <c r="P1989" s="153"/>
      <c r="Q1989" s="153"/>
      <c r="R1989" s="153"/>
      <c r="S1989" s="143"/>
      <c r="T1989" s="143"/>
      <c r="U1989" s="143"/>
    </row>
    <row r="1990" spans="1:21" ht="12.75" customHeight="1" x14ac:dyDescent="0.3">
      <c r="A1990" s="141">
        <v>6</v>
      </c>
      <c r="B1990" s="141">
        <v>17</v>
      </c>
      <c r="C1990" s="146">
        <v>617</v>
      </c>
      <c r="D1990" s="141" t="s">
        <v>7</v>
      </c>
      <c r="E1990" s="141">
        <v>2019</v>
      </c>
      <c r="F1990" s="151"/>
      <c r="G1990" s="157">
        <f t="shared" si="84"/>
        <v>160</v>
      </c>
      <c r="H1990" s="143"/>
      <c r="I1990" s="194">
        <v>160</v>
      </c>
      <c r="J1990" s="200"/>
      <c r="K1990" s="200"/>
      <c r="L1990" s="200">
        <v>27</v>
      </c>
      <c r="M1990" s="149"/>
      <c r="N1990" s="149"/>
      <c r="O1990" s="152">
        <f t="shared" si="85"/>
        <v>27</v>
      </c>
      <c r="P1990" s="153"/>
      <c r="Q1990" s="153"/>
      <c r="R1990" s="153"/>
      <c r="S1990" s="143"/>
      <c r="T1990" s="143"/>
      <c r="U1990" s="143"/>
    </row>
    <row r="1991" spans="1:21" ht="12.75" customHeight="1" x14ac:dyDescent="0.3">
      <c r="A1991" s="141">
        <v>6</v>
      </c>
      <c r="B1991" s="141">
        <v>18</v>
      </c>
      <c r="C1991" s="146">
        <v>618</v>
      </c>
      <c r="D1991" s="141" t="s">
        <v>7</v>
      </c>
      <c r="E1991" s="141">
        <v>2019</v>
      </c>
      <c r="F1991" s="151"/>
      <c r="G1991" s="157">
        <f t="shared" si="84"/>
        <v>239</v>
      </c>
      <c r="H1991" s="143"/>
      <c r="I1991" s="194">
        <v>239</v>
      </c>
      <c r="J1991" s="200"/>
      <c r="K1991" s="200"/>
      <c r="L1991" s="200">
        <v>50</v>
      </c>
      <c r="M1991" s="149"/>
      <c r="N1991" s="149"/>
      <c r="O1991" s="152">
        <f t="shared" si="85"/>
        <v>50</v>
      </c>
      <c r="P1991" s="153"/>
      <c r="Q1991" s="153"/>
      <c r="R1991" s="153"/>
      <c r="S1991" s="143"/>
      <c r="T1991" s="143"/>
      <c r="U1991" s="143"/>
    </row>
    <row r="1992" spans="1:21" ht="12.75" customHeight="1" x14ac:dyDescent="0.3">
      <c r="A1992" s="141">
        <v>6</v>
      </c>
      <c r="B1992" s="141">
        <v>19</v>
      </c>
      <c r="C1992" s="146">
        <v>619</v>
      </c>
      <c r="D1992" s="141" t="s">
        <v>7</v>
      </c>
      <c r="E1992" s="141">
        <v>2019</v>
      </c>
      <c r="F1992" s="151"/>
      <c r="G1992" s="157">
        <f t="shared" si="84"/>
        <v>1405</v>
      </c>
      <c r="H1992" s="143"/>
      <c r="I1992" s="196">
        <v>1405</v>
      </c>
      <c r="J1992" s="149"/>
      <c r="K1992" s="149"/>
      <c r="L1992" s="200">
        <v>360</v>
      </c>
      <c r="M1992" s="149"/>
      <c r="N1992" s="149"/>
      <c r="O1992" s="152">
        <f t="shared" si="85"/>
        <v>360</v>
      </c>
      <c r="P1992" s="153"/>
      <c r="Q1992" s="153"/>
      <c r="R1992" s="153"/>
      <c r="S1992" s="143"/>
      <c r="T1992" s="143"/>
      <c r="U1992" s="143"/>
    </row>
    <row r="1993" spans="1:21" ht="12.75" customHeight="1" x14ac:dyDescent="0.3">
      <c r="A1993" s="141">
        <v>6</v>
      </c>
      <c r="B1993" s="141">
        <v>20</v>
      </c>
      <c r="C1993" s="146">
        <v>620</v>
      </c>
      <c r="D1993" s="141" t="s">
        <v>7</v>
      </c>
      <c r="E1993" s="141">
        <v>2019</v>
      </c>
      <c r="F1993" s="151"/>
      <c r="G1993" s="157">
        <f t="shared" si="84"/>
        <v>2699</v>
      </c>
      <c r="H1993" s="143"/>
      <c r="I1993" s="196">
        <v>2699</v>
      </c>
      <c r="J1993" s="149"/>
      <c r="K1993" s="149"/>
      <c r="L1993" s="200">
        <v>825</v>
      </c>
      <c r="M1993" s="149"/>
      <c r="N1993" s="149"/>
      <c r="O1993" s="152">
        <f t="shared" si="85"/>
        <v>825</v>
      </c>
      <c r="P1993" s="153"/>
      <c r="Q1993" s="153"/>
      <c r="R1993" s="153"/>
      <c r="S1993" s="143"/>
      <c r="T1993" s="143"/>
      <c r="U1993" s="143"/>
    </row>
    <row r="1994" spans="1:21" ht="12.75" customHeight="1" x14ac:dyDescent="0.3">
      <c r="A1994" s="141">
        <v>6</v>
      </c>
      <c r="B1994" s="141">
        <v>21</v>
      </c>
      <c r="C1994" s="146">
        <v>621</v>
      </c>
      <c r="D1994" s="141" t="s">
        <v>7</v>
      </c>
      <c r="E1994" s="141">
        <v>2019</v>
      </c>
      <c r="F1994" s="151"/>
      <c r="G1994" s="157">
        <f t="shared" si="84"/>
        <v>2555</v>
      </c>
      <c r="H1994" s="143"/>
      <c r="I1994" s="196">
        <v>2555</v>
      </c>
      <c r="J1994" s="149"/>
      <c r="K1994" s="149"/>
      <c r="L1994" s="200">
        <v>684</v>
      </c>
      <c r="M1994" s="149"/>
      <c r="N1994" s="149"/>
      <c r="O1994" s="152">
        <f t="shared" si="85"/>
        <v>684</v>
      </c>
      <c r="P1994" s="153"/>
      <c r="Q1994" s="153"/>
      <c r="R1994" s="153"/>
      <c r="S1994" s="143"/>
      <c r="T1994" s="143"/>
      <c r="U1994" s="143"/>
    </row>
    <row r="1995" spans="1:21" ht="12.75" customHeight="1" x14ac:dyDescent="0.3">
      <c r="A1995" s="141">
        <v>6</v>
      </c>
      <c r="B1995" s="141">
        <v>22</v>
      </c>
      <c r="C1995" s="146">
        <v>622</v>
      </c>
      <c r="D1995" s="141" t="s">
        <v>7</v>
      </c>
      <c r="E1995" s="141">
        <v>2019</v>
      </c>
      <c r="F1995" s="151"/>
      <c r="G1995" s="157">
        <f t="shared" si="84"/>
        <v>1991</v>
      </c>
      <c r="H1995" s="143"/>
      <c r="I1995" s="196">
        <v>1991</v>
      </c>
      <c r="J1995" s="149"/>
      <c r="K1995" s="149"/>
      <c r="L1995" s="200">
        <v>463</v>
      </c>
      <c r="M1995" s="149"/>
      <c r="N1995" s="149"/>
      <c r="O1995" s="152">
        <f t="shared" si="85"/>
        <v>463</v>
      </c>
      <c r="P1995" s="153"/>
      <c r="Q1995" s="153"/>
      <c r="R1995" s="153"/>
      <c r="S1995" s="143"/>
      <c r="T1995" s="143"/>
      <c r="U1995" s="143"/>
    </row>
    <row r="1996" spans="1:21" ht="12.75" customHeight="1" x14ac:dyDescent="0.3">
      <c r="A1996" s="141">
        <v>6</v>
      </c>
      <c r="B1996" s="141">
        <v>23</v>
      </c>
      <c r="C1996" s="146">
        <v>623</v>
      </c>
      <c r="D1996" s="141" t="s">
        <v>7</v>
      </c>
      <c r="E1996" s="141">
        <v>2019</v>
      </c>
      <c r="F1996" s="151"/>
      <c r="G1996" s="157">
        <f t="shared" si="84"/>
        <v>1688</v>
      </c>
      <c r="H1996" s="143"/>
      <c r="I1996" s="196">
        <v>1688</v>
      </c>
      <c r="J1996" s="149"/>
      <c r="K1996" s="149"/>
      <c r="L1996" s="200">
        <v>335</v>
      </c>
      <c r="M1996" s="149"/>
      <c r="N1996" s="149"/>
      <c r="O1996" s="152">
        <f t="shared" si="85"/>
        <v>335</v>
      </c>
      <c r="P1996" s="153"/>
      <c r="Q1996" s="153"/>
      <c r="R1996" s="153"/>
      <c r="S1996" s="143"/>
      <c r="T1996" s="143"/>
      <c r="U1996" s="143"/>
    </row>
    <row r="1997" spans="1:21" ht="12.75" customHeight="1" x14ac:dyDescent="0.3">
      <c r="A1997" s="141">
        <v>6</v>
      </c>
      <c r="B1997" s="141">
        <v>24</v>
      </c>
      <c r="C1997" s="146">
        <v>624</v>
      </c>
      <c r="D1997" s="141" t="s">
        <v>7</v>
      </c>
      <c r="E1997" s="141">
        <v>2019</v>
      </c>
      <c r="F1997" s="151"/>
      <c r="G1997" s="157">
        <f t="shared" si="84"/>
        <v>1733</v>
      </c>
      <c r="H1997" s="143"/>
      <c r="I1997" s="196">
        <v>1733</v>
      </c>
      <c r="J1997" s="200"/>
      <c r="K1997" s="200"/>
      <c r="L1997" s="200">
        <v>289</v>
      </c>
      <c r="M1997" s="149"/>
      <c r="N1997" s="149"/>
      <c r="O1997" s="152">
        <f t="shared" si="85"/>
        <v>289</v>
      </c>
      <c r="P1997" s="153"/>
      <c r="Q1997" s="153"/>
      <c r="R1997" s="153"/>
      <c r="S1997" s="143"/>
      <c r="T1997" s="143"/>
      <c r="U1997" s="143"/>
    </row>
    <row r="1998" spans="1:21" ht="12.75" customHeight="1" x14ac:dyDescent="0.3">
      <c r="A1998" s="141">
        <v>6</v>
      </c>
      <c r="B1998" s="141">
        <v>25</v>
      </c>
      <c r="C1998" s="146">
        <v>625</v>
      </c>
      <c r="D1998" s="141" t="s">
        <v>7</v>
      </c>
      <c r="E1998" s="141">
        <v>2019</v>
      </c>
      <c r="F1998" s="151"/>
      <c r="G1998" s="157">
        <f t="shared" si="84"/>
        <v>3268</v>
      </c>
      <c r="H1998" s="143"/>
      <c r="I1998" s="196">
        <v>3268</v>
      </c>
      <c r="J1998" s="200"/>
      <c r="K1998" s="200"/>
      <c r="L1998" s="200">
        <v>586</v>
      </c>
      <c r="M1998" s="149"/>
      <c r="N1998" s="149"/>
      <c r="O1998" s="152">
        <f t="shared" si="85"/>
        <v>586</v>
      </c>
      <c r="P1998" s="153"/>
      <c r="Q1998" s="153"/>
      <c r="R1998" s="153"/>
      <c r="S1998" s="143"/>
      <c r="T1998" s="143"/>
      <c r="U1998" s="143"/>
    </row>
    <row r="1999" spans="1:21" ht="12.75" customHeight="1" x14ac:dyDescent="0.3">
      <c r="A1999" s="141">
        <v>6</v>
      </c>
      <c r="B1999" s="141">
        <v>26</v>
      </c>
      <c r="C1999" s="146">
        <v>626</v>
      </c>
      <c r="D1999" s="141" t="s">
        <v>7</v>
      </c>
      <c r="E1999" s="141">
        <v>2019</v>
      </c>
      <c r="F1999" s="151"/>
      <c r="G1999" s="157">
        <f t="shared" si="84"/>
        <v>4177</v>
      </c>
      <c r="H1999" s="143"/>
      <c r="I1999" s="196">
        <v>4177</v>
      </c>
      <c r="J1999" s="149"/>
      <c r="K1999" s="149"/>
      <c r="L1999" s="200">
        <v>802</v>
      </c>
      <c r="M1999" s="149"/>
      <c r="N1999" s="149"/>
      <c r="O1999" s="152">
        <f t="shared" si="85"/>
        <v>802</v>
      </c>
      <c r="P1999" s="153"/>
      <c r="Q1999" s="153"/>
      <c r="R1999" s="153"/>
      <c r="S1999" s="143"/>
      <c r="T1999" s="143"/>
      <c r="U1999" s="143"/>
    </row>
    <row r="2000" spans="1:21" ht="12.75" customHeight="1" x14ac:dyDescent="0.3">
      <c r="A2000" s="141">
        <v>6</v>
      </c>
      <c r="B2000" s="141">
        <v>27</v>
      </c>
      <c r="C2000" s="146">
        <v>627</v>
      </c>
      <c r="D2000" s="141" t="s">
        <v>7</v>
      </c>
      <c r="E2000" s="141">
        <v>2019</v>
      </c>
      <c r="F2000" s="151"/>
      <c r="G2000" s="157">
        <f t="shared" si="84"/>
        <v>5926</v>
      </c>
      <c r="H2000" s="143"/>
      <c r="I2000" s="196">
        <v>5926</v>
      </c>
      <c r="J2000" s="149"/>
      <c r="K2000" s="149"/>
      <c r="L2000" s="200">
        <v>1215</v>
      </c>
      <c r="M2000" s="149"/>
      <c r="N2000" s="149"/>
      <c r="O2000" s="152">
        <f t="shared" si="85"/>
        <v>1215</v>
      </c>
      <c r="P2000" s="153"/>
      <c r="Q2000" s="153"/>
      <c r="R2000" s="153"/>
      <c r="S2000" s="143"/>
      <c r="T2000" s="143"/>
      <c r="U2000" s="143"/>
    </row>
    <row r="2001" spans="1:21" ht="12.75" customHeight="1" x14ac:dyDescent="0.3">
      <c r="A2001" s="141">
        <v>6</v>
      </c>
      <c r="B2001" s="141">
        <v>28</v>
      </c>
      <c r="C2001" s="146">
        <v>628</v>
      </c>
      <c r="D2001" s="141" t="s">
        <v>7</v>
      </c>
      <c r="E2001" s="141">
        <v>2019</v>
      </c>
      <c r="F2001" s="151"/>
      <c r="G2001" s="157">
        <f t="shared" si="84"/>
        <v>3912</v>
      </c>
      <c r="H2001" s="143"/>
      <c r="I2001" s="196">
        <v>3912</v>
      </c>
      <c r="J2001" s="149"/>
      <c r="K2001" s="149"/>
      <c r="L2001" s="200">
        <v>777</v>
      </c>
      <c r="M2001" s="149"/>
      <c r="N2001" s="149"/>
      <c r="O2001" s="152">
        <f t="shared" si="85"/>
        <v>777</v>
      </c>
      <c r="P2001" s="153"/>
      <c r="Q2001" s="153"/>
      <c r="R2001" s="153"/>
      <c r="S2001" s="143"/>
      <c r="T2001" s="143"/>
      <c r="U2001" s="143"/>
    </row>
    <row r="2002" spans="1:21" ht="12.75" customHeight="1" x14ac:dyDescent="0.3">
      <c r="A2002" s="141">
        <v>6</v>
      </c>
      <c r="B2002" s="141">
        <v>29</v>
      </c>
      <c r="C2002" s="146">
        <v>629</v>
      </c>
      <c r="D2002" s="141" t="s">
        <v>7</v>
      </c>
      <c r="E2002" s="141">
        <v>2019</v>
      </c>
      <c r="F2002" s="151"/>
      <c r="G2002" s="157">
        <f t="shared" si="84"/>
        <v>2064</v>
      </c>
      <c r="H2002" s="143"/>
      <c r="I2002" s="196">
        <v>2064</v>
      </c>
      <c r="J2002" s="149"/>
      <c r="K2002" s="149"/>
      <c r="L2002" s="200">
        <v>397</v>
      </c>
      <c r="M2002" s="149"/>
      <c r="N2002" s="149"/>
      <c r="O2002" s="152">
        <f t="shared" si="85"/>
        <v>397</v>
      </c>
      <c r="P2002" s="153"/>
      <c r="Q2002" s="153"/>
      <c r="R2002" s="153"/>
      <c r="S2002" s="143"/>
      <c r="T2002" s="143"/>
      <c r="U2002" s="143"/>
    </row>
    <row r="2003" spans="1:21" ht="12.75" customHeight="1" x14ac:dyDescent="0.3">
      <c r="A2003" s="141">
        <v>6</v>
      </c>
      <c r="B2003" s="141">
        <v>30</v>
      </c>
      <c r="C2003" s="146">
        <v>630</v>
      </c>
      <c r="D2003" s="141" t="s">
        <v>7</v>
      </c>
      <c r="E2003" s="141">
        <v>2019</v>
      </c>
      <c r="F2003" s="151"/>
      <c r="G2003" s="157">
        <f t="shared" si="84"/>
        <v>3285</v>
      </c>
      <c r="H2003" s="143"/>
      <c r="I2003" s="196">
        <v>3285</v>
      </c>
      <c r="J2003" s="149"/>
      <c r="K2003" s="149"/>
      <c r="L2003" s="200">
        <v>611</v>
      </c>
      <c r="M2003" s="149"/>
      <c r="N2003" s="149"/>
      <c r="O2003" s="152">
        <f t="shared" si="85"/>
        <v>611</v>
      </c>
      <c r="P2003" s="153"/>
      <c r="Q2003" s="153"/>
      <c r="R2003" s="153"/>
      <c r="S2003" s="143"/>
      <c r="T2003" s="143"/>
      <c r="U2003" s="143"/>
    </row>
    <row r="2004" spans="1:21" ht="12.75" customHeight="1" x14ac:dyDescent="0.3">
      <c r="A2004" s="141">
        <v>7</v>
      </c>
      <c r="B2004" s="141">
        <v>1</v>
      </c>
      <c r="C2004" s="146">
        <v>701</v>
      </c>
      <c r="D2004" s="141" t="s">
        <v>7</v>
      </c>
      <c r="E2004" s="141">
        <v>2019</v>
      </c>
      <c r="F2004" s="151"/>
      <c r="G2004" s="157">
        <f t="shared" si="84"/>
        <v>4334</v>
      </c>
      <c r="H2004" s="143"/>
      <c r="I2004" s="196">
        <v>4334</v>
      </c>
      <c r="J2004" s="149"/>
      <c r="K2004" s="149"/>
      <c r="L2004" s="200">
        <v>778</v>
      </c>
      <c r="M2004" s="149"/>
      <c r="N2004" s="149"/>
      <c r="O2004" s="152">
        <f t="shared" si="85"/>
        <v>778</v>
      </c>
      <c r="P2004" s="153"/>
      <c r="Q2004" s="153"/>
      <c r="R2004" s="153"/>
      <c r="S2004" s="143"/>
      <c r="T2004" s="143"/>
      <c r="U2004" s="143"/>
    </row>
    <row r="2005" spans="1:21" ht="12.75" customHeight="1" x14ac:dyDescent="0.3">
      <c r="A2005" s="141">
        <v>7</v>
      </c>
      <c r="B2005" s="141">
        <v>2</v>
      </c>
      <c r="C2005" s="146">
        <v>702</v>
      </c>
      <c r="D2005" s="141" t="s">
        <v>7</v>
      </c>
      <c r="E2005" s="141">
        <v>2019</v>
      </c>
      <c r="F2005" s="151"/>
      <c r="G2005" s="157">
        <f t="shared" si="84"/>
        <v>3605</v>
      </c>
      <c r="H2005" s="143"/>
      <c r="I2005" s="196">
        <v>3605</v>
      </c>
      <c r="J2005" s="149"/>
      <c r="K2005" s="149"/>
      <c r="L2005" s="200">
        <v>1801</v>
      </c>
      <c r="M2005" s="149"/>
      <c r="N2005" s="149"/>
      <c r="O2005" s="152">
        <f t="shared" si="85"/>
        <v>1801</v>
      </c>
      <c r="P2005" s="153"/>
      <c r="Q2005" s="153"/>
      <c r="R2005" s="153"/>
      <c r="S2005" s="143"/>
      <c r="T2005" s="143"/>
      <c r="U2005" s="143"/>
    </row>
    <row r="2006" spans="1:21" ht="12.75" customHeight="1" x14ac:dyDescent="0.3">
      <c r="A2006" s="141">
        <v>7</v>
      </c>
      <c r="B2006" s="141">
        <v>3</v>
      </c>
      <c r="C2006" s="146">
        <v>703</v>
      </c>
      <c r="D2006" s="141" t="s">
        <v>7</v>
      </c>
      <c r="E2006" s="141">
        <v>2019</v>
      </c>
      <c r="F2006" s="151"/>
      <c r="G2006" s="157">
        <f t="shared" si="84"/>
        <v>1034</v>
      </c>
      <c r="H2006" s="143"/>
      <c r="I2006" s="196">
        <v>1034</v>
      </c>
      <c r="J2006" s="149"/>
      <c r="K2006" s="149"/>
      <c r="L2006" s="200">
        <v>1095</v>
      </c>
      <c r="M2006" s="149"/>
      <c r="N2006" s="149"/>
      <c r="O2006" s="152">
        <f t="shared" si="85"/>
        <v>1095</v>
      </c>
      <c r="P2006" s="153"/>
      <c r="Q2006" s="153"/>
      <c r="R2006" s="153"/>
      <c r="S2006" s="143"/>
      <c r="T2006" s="143"/>
      <c r="U2006" s="143"/>
    </row>
    <row r="2007" spans="1:21" ht="12.75" customHeight="1" x14ac:dyDescent="0.3">
      <c r="A2007" s="141">
        <v>7</v>
      </c>
      <c r="B2007" s="141">
        <v>4</v>
      </c>
      <c r="C2007" s="146">
        <v>704</v>
      </c>
      <c r="D2007" s="141" t="s">
        <v>7</v>
      </c>
      <c r="E2007" s="141">
        <v>2019</v>
      </c>
      <c r="F2007" s="151"/>
      <c r="G2007" s="157">
        <f t="shared" si="84"/>
        <v>1616</v>
      </c>
      <c r="H2007" s="143"/>
      <c r="I2007" s="196">
        <v>1616</v>
      </c>
      <c r="J2007" s="149"/>
      <c r="K2007" s="149"/>
      <c r="L2007" s="200">
        <v>1035</v>
      </c>
      <c r="M2007" s="149"/>
      <c r="N2007" s="149"/>
      <c r="O2007" s="152">
        <f t="shared" si="85"/>
        <v>1035</v>
      </c>
      <c r="P2007" s="153"/>
      <c r="Q2007" s="153"/>
      <c r="R2007" s="153"/>
      <c r="S2007" s="143"/>
      <c r="T2007" s="143"/>
      <c r="U2007" s="143"/>
    </row>
    <row r="2008" spans="1:21" ht="12.75" customHeight="1" x14ac:dyDescent="0.3">
      <c r="A2008" s="141">
        <v>7</v>
      </c>
      <c r="B2008" s="141">
        <v>5</v>
      </c>
      <c r="C2008" s="146">
        <v>705</v>
      </c>
      <c r="D2008" s="141" t="s">
        <v>7</v>
      </c>
      <c r="E2008" s="141">
        <v>2019</v>
      </c>
      <c r="F2008" s="151"/>
      <c r="G2008" s="157">
        <f t="shared" si="84"/>
        <v>2861</v>
      </c>
      <c r="H2008" s="143"/>
      <c r="I2008" s="196">
        <v>2861</v>
      </c>
      <c r="J2008" s="149"/>
      <c r="K2008" s="149"/>
      <c r="L2008" s="200">
        <v>1041</v>
      </c>
      <c r="M2008" s="149"/>
      <c r="N2008" s="149"/>
      <c r="O2008" s="152">
        <f t="shared" si="85"/>
        <v>1041</v>
      </c>
      <c r="P2008" s="153"/>
      <c r="Q2008" s="153"/>
      <c r="R2008" s="153"/>
      <c r="S2008" s="143"/>
      <c r="T2008" s="143"/>
      <c r="U2008" s="143"/>
    </row>
    <row r="2009" spans="1:21" ht="12.75" customHeight="1" x14ac:dyDescent="0.3">
      <c r="A2009" s="141">
        <v>7</v>
      </c>
      <c r="B2009" s="141">
        <v>6</v>
      </c>
      <c r="C2009" s="146">
        <v>706</v>
      </c>
      <c r="D2009" s="141" t="s">
        <v>7</v>
      </c>
      <c r="E2009" s="141">
        <v>2019</v>
      </c>
      <c r="F2009" s="151"/>
      <c r="G2009" s="157">
        <f t="shared" si="84"/>
        <v>2167</v>
      </c>
      <c r="H2009" s="143"/>
      <c r="I2009" s="196">
        <v>2167</v>
      </c>
      <c r="J2009" s="149"/>
      <c r="K2009" s="149"/>
      <c r="L2009" s="200">
        <v>1104</v>
      </c>
      <c r="M2009" s="149"/>
      <c r="N2009" s="149"/>
      <c r="O2009" s="152">
        <f t="shared" si="85"/>
        <v>1104</v>
      </c>
      <c r="P2009" s="153"/>
      <c r="Q2009" s="153"/>
      <c r="R2009" s="153"/>
      <c r="S2009" s="143"/>
      <c r="T2009" s="143"/>
      <c r="U2009" s="143"/>
    </row>
    <row r="2010" spans="1:21" ht="12.75" customHeight="1" x14ac:dyDescent="0.3">
      <c r="A2010" s="141">
        <v>7</v>
      </c>
      <c r="B2010" s="141">
        <v>7</v>
      </c>
      <c r="C2010" s="146">
        <v>707</v>
      </c>
      <c r="D2010" s="141" t="s">
        <v>7</v>
      </c>
      <c r="E2010" s="141">
        <v>2019</v>
      </c>
      <c r="F2010" s="151"/>
      <c r="G2010" s="157">
        <f t="shared" si="84"/>
        <v>1783</v>
      </c>
      <c r="H2010" s="143"/>
      <c r="I2010" s="196">
        <v>1783</v>
      </c>
      <c r="J2010" s="149"/>
      <c r="K2010" s="149"/>
      <c r="L2010" s="200">
        <v>1230</v>
      </c>
      <c r="M2010" s="149"/>
      <c r="N2010" s="149"/>
      <c r="O2010" s="152">
        <f t="shared" si="85"/>
        <v>1230</v>
      </c>
      <c r="P2010" s="153"/>
      <c r="Q2010" s="153"/>
      <c r="R2010" s="153"/>
      <c r="S2010" s="143"/>
      <c r="T2010" s="143"/>
      <c r="U2010" s="143"/>
    </row>
    <row r="2011" spans="1:21" ht="12.75" customHeight="1" x14ac:dyDescent="0.3">
      <c r="A2011" s="141">
        <v>7</v>
      </c>
      <c r="B2011" s="141">
        <v>8</v>
      </c>
      <c r="C2011" s="146">
        <v>708</v>
      </c>
      <c r="D2011" s="141" t="s">
        <v>7</v>
      </c>
      <c r="E2011" s="141">
        <v>2019</v>
      </c>
      <c r="F2011" s="151"/>
      <c r="G2011" s="157">
        <f t="shared" si="84"/>
        <v>1146</v>
      </c>
      <c r="H2011" s="143"/>
      <c r="I2011" s="196">
        <v>1146</v>
      </c>
      <c r="J2011" s="200"/>
      <c r="K2011" s="200"/>
      <c r="L2011" s="200">
        <v>1054</v>
      </c>
      <c r="M2011" s="149"/>
      <c r="N2011" s="149"/>
      <c r="O2011" s="152">
        <f t="shared" si="85"/>
        <v>1054</v>
      </c>
      <c r="P2011" s="153"/>
      <c r="Q2011" s="153"/>
      <c r="R2011" s="153"/>
      <c r="S2011" s="143"/>
      <c r="T2011" s="143"/>
      <c r="U2011" s="143"/>
    </row>
    <row r="2012" spans="1:21" ht="12.75" customHeight="1" x14ac:dyDescent="0.3">
      <c r="A2012" s="141">
        <v>7</v>
      </c>
      <c r="B2012" s="141">
        <v>9</v>
      </c>
      <c r="C2012" s="146">
        <v>709</v>
      </c>
      <c r="D2012" s="141" t="s">
        <v>7</v>
      </c>
      <c r="E2012" s="141">
        <v>2019</v>
      </c>
      <c r="F2012" s="151"/>
      <c r="G2012" s="157">
        <f t="shared" si="84"/>
        <v>2595</v>
      </c>
      <c r="H2012" s="143"/>
      <c r="I2012" s="196">
        <v>2595</v>
      </c>
      <c r="J2012" s="200"/>
      <c r="K2012" s="200"/>
      <c r="L2012" s="200">
        <v>2184</v>
      </c>
      <c r="M2012" s="149"/>
      <c r="N2012" s="149"/>
      <c r="O2012" s="152">
        <f t="shared" si="85"/>
        <v>2184</v>
      </c>
      <c r="P2012" s="153"/>
      <c r="Q2012" s="153"/>
      <c r="R2012" s="153"/>
      <c r="S2012" s="143"/>
      <c r="T2012" s="143"/>
      <c r="U2012" s="143"/>
    </row>
    <row r="2013" spans="1:21" ht="12.75" customHeight="1" x14ac:dyDescent="0.3">
      <c r="A2013" s="141">
        <v>7</v>
      </c>
      <c r="B2013" s="141">
        <v>10</v>
      </c>
      <c r="C2013" s="146">
        <v>710</v>
      </c>
      <c r="D2013" s="141" t="s">
        <v>7</v>
      </c>
      <c r="E2013" s="141">
        <v>2019</v>
      </c>
      <c r="F2013" s="151"/>
      <c r="G2013" s="157">
        <f t="shared" si="84"/>
        <v>1800</v>
      </c>
      <c r="H2013" s="143"/>
      <c r="I2013" s="196">
        <v>1800</v>
      </c>
      <c r="J2013" s="149"/>
      <c r="K2013" s="149"/>
      <c r="L2013" s="200">
        <v>1384</v>
      </c>
      <c r="M2013" s="149"/>
      <c r="N2013" s="149"/>
      <c r="O2013" s="152">
        <f t="shared" si="85"/>
        <v>1384</v>
      </c>
      <c r="P2013" s="153"/>
      <c r="Q2013" s="153"/>
      <c r="R2013" s="153"/>
      <c r="S2013" s="143"/>
      <c r="T2013" s="143"/>
      <c r="U2013" s="143"/>
    </row>
    <row r="2014" spans="1:21" ht="12.75" customHeight="1" x14ac:dyDescent="0.3">
      <c r="A2014" s="141">
        <v>7</v>
      </c>
      <c r="B2014" s="141">
        <v>11</v>
      </c>
      <c r="C2014" s="146">
        <v>711</v>
      </c>
      <c r="D2014" s="141" t="s">
        <v>7</v>
      </c>
      <c r="E2014" s="141">
        <v>2019</v>
      </c>
      <c r="F2014" s="151"/>
      <c r="G2014" s="157">
        <f t="shared" si="84"/>
        <v>3772</v>
      </c>
      <c r="H2014" s="143"/>
      <c r="I2014" s="196">
        <v>3772</v>
      </c>
      <c r="J2014" s="149"/>
      <c r="K2014" s="149"/>
      <c r="L2014" s="200">
        <v>2124</v>
      </c>
      <c r="M2014" s="149"/>
      <c r="N2014" s="149"/>
      <c r="O2014" s="152">
        <f t="shared" si="85"/>
        <v>2124</v>
      </c>
      <c r="P2014" s="153"/>
      <c r="Q2014" s="153"/>
      <c r="R2014" s="153"/>
      <c r="S2014" s="143"/>
      <c r="T2014" s="143"/>
      <c r="U2014" s="143"/>
    </row>
    <row r="2015" spans="1:21" ht="12.75" customHeight="1" x14ac:dyDescent="0.3">
      <c r="A2015" s="141">
        <v>7</v>
      </c>
      <c r="B2015" s="141">
        <v>12</v>
      </c>
      <c r="C2015" s="146">
        <v>712</v>
      </c>
      <c r="D2015" s="141" t="s">
        <v>7</v>
      </c>
      <c r="E2015" s="141">
        <v>2019</v>
      </c>
      <c r="F2015" s="151"/>
      <c r="G2015" s="157">
        <f t="shared" si="84"/>
        <v>1749</v>
      </c>
      <c r="H2015" s="143"/>
      <c r="I2015" s="196">
        <v>1749</v>
      </c>
      <c r="J2015" s="149"/>
      <c r="K2015" s="149"/>
      <c r="L2015" s="200">
        <v>700</v>
      </c>
      <c r="M2015" s="149"/>
      <c r="N2015" s="149"/>
      <c r="O2015" s="152">
        <f t="shared" si="85"/>
        <v>700</v>
      </c>
      <c r="P2015" s="153"/>
      <c r="Q2015" s="153"/>
      <c r="R2015" s="153"/>
      <c r="S2015" s="143"/>
      <c r="T2015" s="143"/>
      <c r="U2015" s="143"/>
    </row>
    <row r="2016" spans="1:21" ht="12.75" customHeight="1" x14ac:dyDescent="0.3">
      <c r="A2016" s="141">
        <v>7</v>
      </c>
      <c r="B2016" s="141">
        <v>13</v>
      </c>
      <c r="C2016" s="146">
        <v>713</v>
      </c>
      <c r="D2016" s="141" t="s">
        <v>7</v>
      </c>
      <c r="E2016" s="141">
        <v>2019</v>
      </c>
      <c r="F2016" s="151"/>
      <c r="G2016" s="157">
        <f t="shared" si="84"/>
        <v>2094</v>
      </c>
      <c r="H2016" s="143"/>
      <c r="I2016" s="196">
        <v>2094</v>
      </c>
      <c r="J2016" s="149"/>
      <c r="K2016" s="149"/>
      <c r="L2016" s="200">
        <v>1068</v>
      </c>
      <c r="M2016" s="149"/>
      <c r="N2016" s="149"/>
      <c r="O2016" s="152">
        <f t="shared" si="85"/>
        <v>1068</v>
      </c>
      <c r="P2016" s="153"/>
      <c r="Q2016" s="153"/>
      <c r="R2016" s="153"/>
      <c r="S2016" s="143"/>
      <c r="T2016" s="143"/>
      <c r="U2016" s="143"/>
    </row>
    <row r="2017" spans="1:21" ht="12.75" customHeight="1" x14ac:dyDescent="0.3">
      <c r="A2017" s="141">
        <v>7</v>
      </c>
      <c r="B2017" s="141">
        <v>14</v>
      </c>
      <c r="C2017" s="146">
        <v>714</v>
      </c>
      <c r="D2017" s="141" t="s">
        <v>7</v>
      </c>
      <c r="E2017" s="141">
        <v>2019</v>
      </c>
      <c r="F2017" s="151"/>
      <c r="G2017" s="157">
        <f t="shared" si="84"/>
        <v>2347</v>
      </c>
      <c r="H2017" s="143"/>
      <c r="I2017" s="196">
        <v>2347</v>
      </c>
      <c r="J2017" s="149"/>
      <c r="K2017" s="149"/>
      <c r="L2017" s="200">
        <v>1500</v>
      </c>
      <c r="M2017" s="149"/>
      <c r="N2017" s="149"/>
      <c r="O2017" s="152">
        <f t="shared" si="85"/>
        <v>1500</v>
      </c>
      <c r="P2017" s="153"/>
      <c r="Q2017" s="153"/>
      <c r="R2017" s="153"/>
      <c r="S2017" s="143"/>
      <c r="T2017" s="143"/>
      <c r="U2017" s="143"/>
    </row>
    <row r="2018" spans="1:21" ht="12.75" customHeight="1" x14ac:dyDescent="0.3">
      <c r="A2018" s="141">
        <v>7</v>
      </c>
      <c r="B2018" s="141">
        <v>15</v>
      </c>
      <c r="C2018" s="146">
        <v>715</v>
      </c>
      <c r="D2018" s="141" t="s">
        <v>7</v>
      </c>
      <c r="E2018" s="141">
        <v>2019</v>
      </c>
      <c r="F2018" s="151"/>
      <c r="G2018" s="157">
        <f t="shared" si="84"/>
        <v>1168</v>
      </c>
      <c r="H2018" s="143"/>
      <c r="I2018" s="196">
        <v>1168</v>
      </c>
      <c r="J2018" s="149"/>
      <c r="K2018" s="149"/>
      <c r="L2018" s="200">
        <v>924</v>
      </c>
      <c r="M2018" s="149"/>
      <c r="N2018" s="149"/>
      <c r="O2018" s="152">
        <f t="shared" si="85"/>
        <v>924</v>
      </c>
      <c r="P2018" s="153"/>
      <c r="Q2018" s="153"/>
      <c r="R2018" s="153"/>
      <c r="S2018" s="143"/>
      <c r="T2018" s="143"/>
      <c r="U2018" s="143"/>
    </row>
    <row r="2019" spans="1:21" ht="12.75" customHeight="1" x14ac:dyDescent="0.3">
      <c r="A2019" s="141">
        <v>7</v>
      </c>
      <c r="B2019" s="141">
        <v>16</v>
      </c>
      <c r="C2019" s="146">
        <v>716</v>
      </c>
      <c r="D2019" s="141" t="s">
        <v>7</v>
      </c>
      <c r="E2019" s="141">
        <v>2019</v>
      </c>
      <c r="F2019" s="151"/>
      <c r="G2019" s="157">
        <f t="shared" si="84"/>
        <v>1640</v>
      </c>
      <c r="H2019" s="143"/>
      <c r="I2019" s="200">
        <v>1640</v>
      </c>
      <c r="J2019" s="200"/>
      <c r="K2019" s="200"/>
      <c r="L2019" s="200">
        <v>1714</v>
      </c>
      <c r="M2019" s="149"/>
      <c r="N2019" s="149"/>
      <c r="O2019" s="152">
        <f t="shared" si="85"/>
        <v>1714</v>
      </c>
      <c r="P2019" s="153"/>
      <c r="Q2019" s="153"/>
      <c r="R2019" s="153"/>
      <c r="S2019" s="143"/>
      <c r="T2019" s="143"/>
      <c r="U2019" s="143"/>
    </row>
    <row r="2020" spans="1:21" ht="12.75" customHeight="1" x14ac:dyDescent="0.3">
      <c r="A2020" s="141">
        <v>7</v>
      </c>
      <c r="B2020" s="141">
        <v>17</v>
      </c>
      <c r="C2020" s="146">
        <v>717</v>
      </c>
      <c r="D2020" s="141" t="s">
        <v>7</v>
      </c>
      <c r="E2020" s="141">
        <v>2019</v>
      </c>
      <c r="F2020" s="151"/>
      <c r="G2020" s="157">
        <f t="shared" si="84"/>
        <v>478</v>
      </c>
      <c r="H2020" s="143"/>
      <c r="I2020" s="210">
        <v>478</v>
      </c>
      <c r="J2020" s="200"/>
      <c r="K2020" s="200"/>
      <c r="L2020" s="200">
        <v>660</v>
      </c>
      <c r="M2020" s="149"/>
      <c r="N2020" s="149"/>
      <c r="O2020" s="152">
        <f t="shared" si="85"/>
        <v>660</v>
      </c>
      <c r="P2020" s="153"/>
      <c r="Q2020" s="153"/>
      <c r="R2020" s="153"/>
      <c r="S2020" s="143"/>
      <c r="T2020" s="143"/>
      <c r="U2020" s="143"/>
    </row>
    <row r="2021" spans="1:21" ht="12.75" customHeight="1" x14ac:dyDescent="0.3">
      <c r="A2021" s="141">
        <v>7</v>
      </c>
      <c r="B2021" s="141">
        <v>18</v>
      </c>
      <c r="C2021" s="146">
        <v>718</v>
      </c>
      <c r="D2021" s="141" t="s">
        <v>7</v>
      </c>
      <c r="E2021" s="141">
        <v>2019</v>
      </c>
      <c r="F2021" s="151"/>
      <c r="G2021" s="157">
        <f t="shared" si="84"/>
        <v>856</v>
      </c>
      <c r="H2021" s="143"/>
      <c r="I2021" s="200">
        <v>856</v>
      </c>
      <c r="J2021" s="200"/>
      <c r="K2021" s="200"/>
      <c r="L2021" s="200">
        <v>761</v>
      </c>
      <c r="M2021" s="149"/>
      <c r="N2021" s="149"/>
      <c r="O2021" s="152">
        <f t="shared" si="85"/>
        <v>761</v>
      </c>
      <c r="P2021" s="153"/>
      <c r="Q2021" s="153"/>
      <c r="R2021" s="153"/>
      <c r="S2021" s="143"/>
      <c r="T2021" s="143"/>
      <c r="U2021" s="143"/>
    </row>
    <row r="2022" spans="1:21" ht="12.75" customHeight="1" x14ac:dyDescent="0.3">
      <c r="A2022" s="141">
        <v>7</v>
      </c>
      <c r="B2022" s="141">
        <v>19</v>
      </c>
      <c r="C2022" s="146">
        <v>719</v>
      </c>
      <c r="D2022" s="141" t="s">
        <v>7</v>
      </c>
      <c r="E2022" s="141">
        <v>2019</v>
      </c>
      <c r="F2022" s="151"/>
      <c r="G2022" s="157">
        <f t="shared" si="84"/>
        <v>882</v>
      </c>
      <c r="H2022" s="143"/>
      <c r="I2022" s="200">
        <v>882</v>
      </c>
      <c r="J2022" s="200"/>
      <c r="K2022" s="200"/>
      <c r="L2022" s="200">
        <v>498</v>
      </c>
      <c r="M2022" s="149"/>
      <c r="N2022" s="149"/>
      <c r="O2022" s="152">
        <f t="shared" si="85"/>
        <v>498</v>
      </c>
      <c r="P2022" s="153"/>
      <c r="Q2022" s="153"/>
      <c r="R2022" s="153"/>
      <c r="S2022" s="143"/>
      <c r="T2022" s="143"/>
      <c r="U2022" s="143"/>
    </row>
    <row r="2023" spans="1:21" ht="12.75" customHeight="1" x14ac:dyDescent="0.3">
      <c r="A2023" s="141">
        <v>7</v>
      </c>
      <c r="B2023" s="141">
        <v>20</v>
      </c>
      <c r="C2023" s="146">
        <v>720</v>
      </c>
      <c r="D2023" s="141" t="s">
        <v>7</v>
      </c>
      <c r="E2023" s="141">
        <v>2019</v>
      </c>
      <c r="F2023" s="151"/>
      <c r="G2023" s="157">
        <f t="shared" si="84"/>
        <v>984</v>
      </c>
      <c r="H2023" s="143"/>
      <c r="I2023" s="200">
        <v>984</v>
      </c>
      <c r="J2023" s="200"/>
      <c r="K2023" s="200"/>
      <c r="L2023" s="200">
        <v>762</v>
      </c>
      <c r="M2023" s="149"/>
      <c r="N2023" s="149"/>
      <c r="O2023" s="152">
        <f t="shared" si="85"/>
        <v>762</v>
      </c>
      <c r="P2023" s="153"/>
      <c r="Q2023" s="153"/>
      <c r="R2023" s="153"/>
      <c r="S2023" s="143"/>
      <c r="T2023" s="143"/>
      <c r="U2023" s="143"/>
    </row>
    <row r="2024" spans="1:21" ht="12.75" customHeight="1" x14ac:dyDescent="0.3">
      <c r="A2024" s="141">
        <v>7</v>
      </c>
      <c r="B2024" s="141">
        <v>21</v>
      </c>
      <c r="C2024" s="146">
        <v>721</v>
      </c>
      <c r="D2024" s="141" t="s">
        <v>7</v>
      </c>
      <c r="E2024" s="141">
        <v>2019</v>
      </c>
      <c r="F2024" s="151"/>
      <c r="G2024" s="157">
        <f t="shared" si="84"/>
        <v>242</v>
      </c>
      <c r="H2024" s="143"/>
      <c r="I2024" s="200">
        <v>242</v>
      </c>
      <c r="J2024" s="200"/>
      <c r="K2024" s="200"/>
      <c r="L2024" s="200">
        <v>254</v>
      </c>
      <c r="M2024" s="149"/>
      <c r="N2024" s="149"/>
      <c r="O2024" s="152">
        <f t="shared" si="85"/>
        <v>254</v>
      </c>
      <c r="P2024" s="153"/>
      <c r="Q2024" s="153"/>
      <c r="R2024" s="153"/>
      <c r="S2024" s="143"/>
      <c r="T2024" s="143"/>
      <c r="U2024" s="143"/>
    </row>
    <row r="2025" spans="1:21" ht="12.75" customHeight="1" x14ac:dyDescent="0.3">
      <c r="A2025" s="141">
        <v>7</v>
      </c>
      <c r="B2025" s="141">
        <v>22</v>
      </c>
      <c r="C2025" s="146">
        <v>722</v>
      </c>
      <c r="D2025" s="141" t="s">
        <v>7</v>
      </c>
      <c r="E2025" s="141">
        <v>2019</v>
      </c>
      <c r="F2025" s="151"/>
      <c r="G2025" s="157">
        <f t="shared" si="84"/>
        <v>498</v>
      </c>
      <c r="H2025" s="143"/>
      <c r="I2025" s="200">
        <v>498</v>
      </c>
      <c r="J2025" s="149"/>
      <c r="K2025" s="149"/>
      <c r="L2025" s="200">
        <v>708</v>
      </c>
      <c r="M2025" s="149"/>
      <c r="N2025" s="149"/>
      <c r="O2025" s="152">
        <f t="shared" si="85"/>
        <v>708</v>
      </c>
      <c r="P2025" s="153"/>
      <c r="Q2025" s="153"/>
      <c r="R2025" s="153"/>
      <c r="S2025" s="143"/>
      <c r="T2025" s="143"/>
      <c r="U2025" s="143"/>
    </row>
    <row r="2026" spans="1:21" ht="12.75" customHeight="1" x14ac:dyDescent="0.3">
      <c r="A2026" s="141">
        <v>7</v>
      </c>
      <c r="B2026" s="141">
        <v>23</v>
      </c>
      <c r="C2026" s="146">
        <v>723</v>
      </c>
      <c r="D2026" s="141" t="s">
        <v>7</v>
      </c>
      <c r="E2026" s="141">
        <v>2019</v>
      </c>
      <c r="F2026" s="151"/>
      <c r="G2026" s="157">
        <f t="shared" si="84"/>
        <v>434</v>
      </c>
      <c r="H2026" s="143"/>
      <c r="I2026" s="200">
        <v>434</v>
      </c>
      <c r="J2026" s="149"/>
      <c r="K2026" s="149"/>
      <c r="L2026" s="200">
        <v>516</v>
      </c>
      <c r="M2026" s="149"/>
      <c r="N2026" s="149"/>
      <c r="O2026" s="152">
        <f t="shared" si="85"/>
        <v>516</v>
      </c>
      <c r="P2026" s="153"/>
      <c r="Q2026" s="153"/>
      <c r="R2026" s="153"/>
      <c r="S2026" s="143"/>
      <c r="T2026" s="143"/>
      <c r="U2026" s="143"/>
    </row>
    <row r="2027" spans="1:21" ht="12.75" customHeight="1" x14ac:dyDescent="0.3">
      <c r="A2027" s="141">
        <v>7</v>
      </c>
      <c r="B2027" s="141">
        <v>24</v>
      </c>
      <c r="C2027" s="146">
        <v>724</v>
      </c>
      <c r="D2027" s="141" t="s">
        <v>7</v>
      </c>
      <c r="E2027" s="141">
        <v>2019</v>
      </c>
      <c r="F2027" s="151"/>
      <c r="G2027" s="157">
        <f t="shared" si="84"/>
        <v>299</v>
      </c>
      <c r="H2027" s="143"/>
      <c r="I2027" s="200">
        <v>299</v>
      </c>
      <c r="J2027" s="149"/>
      <c r="K2027" s="149"/>
      <c r="L2027" s="200">
        <v>299</v>
      </c>
      <c r="M2027" s="149"/>
      <c r="N2027" s="149"/>
      <c r="O2027" s="152">
        <f t="shared" si="85"/>
        <v>299</v>
      </c>
      <c r="P2027" s="153"/>
      <c r="Q2027" s="153"/>
      <c r="R2027" s="153"/>
      <c r="S2027" s="143"/>
      <c r="T2027" s="143"/>
      <c r="U2027" s="143"/>
    </row>
    <row r="2028" spans="1:21" ht="12.75" customHeight="1" x14ac:dyDescent="0.3">
      <c r="A2028" s="141">
        <v>7</v>
      </c>
      <c r="B2028" s="141">
        <v>25</v>
      </c>
      <c r="C2028" s="146">
        <v>725</v>
      </c>
      <c r="D2028" s="141" t="s">
        <v>7</v>
      </c>
      <c r="E2028" s="141">
        <v>2019</v>
      </c>
      <c r="F2028" s="151"/>
      <c r="G2028" s="157">
        <f t="shared" si="84"/>
        <v>599</v>
      </c>
      <c r="H2028" s="143"/>
      <c r="I2028" s="200">
        <v>599</v>
      </c>
      <c r="J2028" s="149"/>
      <c r="K2028" s="149"/>
      <c r="L2028" s="200">
        <v>667</v>
      </c>
      <c r="M2028" s="149"/>
      <c r="N2028" s="149"/>
      <c r="O2028" s="152">
        <f t="shared" si="85"/>
        <v>667</v>
      </c>
      <c r="P2028" s="153"/>
      <c r="Q2028" s="153"/>
      <c r="R2028" s="153"/>
      <c r="S2028" s="143"/>
      <c r="T2028" s="143"/>
      <c r="U2028" s="143"/>
    </row>
    <row r="2029" spans="1:21" ht="12.75" customHeight="1" x14ac:dyDescent="0.3">
      <c r="A2029" s="141">
        <v>7</v>
      </c>
      <c r="B2029" s="141">
        <v>26</v>
      </c>
      <c r="C2029" s="146">
        <v>726</v>
      </c>
      <c r="D2029" s="141" t="s">
        <v>7</v>
      </c>
      <c r="E2029" s="141">
        <v>2019</v>
      </c>
      <c r="F2029" s="151"/>
      <c r="G2029" s="157">
        <f t="shared" si="84"/>
        <v>129</v>
      </c>
      <c r="H2029" s="143"/>
      <c r="I2029" s="200">
        <v>129</v>
      </c>
      <c r="J2029" s="149"/>
      <c r="K2029" s="149"/>
      <c r="L2029" s="200">
        <v>160</v>
      </c>
      <c r="M2029" s="149"/>
      <c r="N2029" s="149"/>
      <c r="O2029" s="152">
        <f t="shared" si="85"/>
        <v>160</v>
      </c>
      <c r="P2029" s="153"/>
      <c r="Q2029" s="153"/>
      <c r="R2029" s="153"/>
      <c r="S2029" s="143"/>
      <c r="T2029" s="143"/>
      <c r="U2029" s="143"/>
    </row>
    <row r="2030" spans="1:21" ht="12.75" customHeight="1" x14ac:dyDescent="0.3">
      <c r="A2030" s="141">
        <v>7</v>
      </c>
      <c r="B2030" s="141">
        <v>27</v>
      </c>
      <c r="C2030" s="146">
        <v>727</v>
      </c>
      <c r="D2030" s="141" t="s">
        <v>7</v>
      </c>
      <c r="E2030" s="141">
        <v>2019</v>
      </c>
      <c r="F2030" s="151"/>
      <c r="G2030" s="157">
        <f t="shared" si="84"/>
        <v>254</v>
      </c>
      <c r="H2030" s="143"/>
      <c r="I2030" s="200">
        <v>254</v>
      </c>
      <c r="J2030" s="149"/>
      <c r="K2030" s="149"/>
      <c r="L2030" s="200">
        <v>351</v>
      </c>
      <c r="M2030" s="149"/>
      <c r="N2030" s="149"/>
      <c r="O2030" s="152">
        <f t="shared" si="85"/>
        <v>351</v>
      </c>
      <c r="P2030" s="153"/>
      <c r="Q2030" s="153"/>
      <c r="R2030" s="153"/>
      <c r="S2030" s="143"/>
      <c r="T2030" s="143"/>
      <c r="U2030" s="143"/>
    </row>
    <row r="2031" spans="1:21" ht="12.75" customHeight="1" x14ac:dyDescent="0.3">
      <c r="A2031" s="141">
        <v>7</v>
      </c>
      <c r="B2031" s="141">
        <v>28</v>
      </c>
      <c r="C2031" s="146">
        <v>728</v>
      </c>
      <c r="D2031" s="141" t="s">
        <v>7</v>
      </c>
      <c r="E2031" s="141">
        <v>2019</v>
      </c>
      <c r="F2031" s="151"/>
      <c r="G2031" s="157">
        <f t="shared" si="84"/>
        <v>335</v>
      </c>
      <c r="H2031" s="143"/>
      <c r="I2031" s="200">
        <v>335</v>
      </c>
      <c r="J2031" s="149"/>
      <c r="K2031" s="149"/>
      <c r="L2031" s="200">
        <v>517</v>
      </c>
      <c r="M2031" s="149"/>
      <c r="N2031" s="149"/>
      <c r="O2031" s="152">
        <f t="shared" si="85"/>
        <v>517</v>
      </c>
      <c r="P2031" s="153"/>
      <c r="Q2031" s="153"/>
      <c r="R2031" s="153"/>
      <c r="S2031" s="143"/>
      <c r="T2031" s="143"/>
      <c r="U2031" s="143"/>
    </row>
    <row r="2032" spans="1:21" ht="12.75" customHeight="1" x14ac:dyDescent="0.3">
      <c r="A2032" s="141">
        <v>7</v>
      </c>
      <c r="B2032" s="141">
        <v>29</v>
      </c>
      <c r="C2032" s="146">
        <v>729</v>
      </c>
      <c r="D2032" s="141" t="s">
        <v>7</v>
      </c>
      <c r="E2032" s="141">
        <v>2019</v>
      </c>
      <c r="F2032" s="151"/>
      <c r="G2032" s="157">
        <f t="shared" si="84"/>
        <v>144</v>
      </c>
      <c r="H2032" s="143"/>
      <c r="I2032" s="200">
        <v>144</v>
      </c>
      <c r="J2032" s="200"/>
      <c r="K2032" s="200"/>
      <c r="L2032" s="200">
        <v>249</v>
      </c>
      <c r="M2032" s="149"/>
      <c r="N2032" s="149"/>
      <c r="O2032" s="152">
        <f t="shared" si="85"/>
        <v>249</v>
      </c>
      <c r="P2032" s="153"/>
      <c r="Q2032" s="153"/>
      <c r="R2032" s="153"/>
      <c r="S2032" s="143"/>
      <c r="T2032" s="143"/>
      <c r="U2032" s="143"/>
    </row>
    <row r="2033" spans="1:21" ht="12.75" customHeight="1" x14ac:dyDescent="0.3">
      <c r="A2033" s="141">
        <v>7</v>
      </c>
      <c r="B2033" s="141">
        <v>30</v>
      </c>
      <c r="C2033" s="146">
        <v>730</v>
      </c>
      <c r="D2033" s="141" t="s">
        <v>7</v>
      </c>
      <c r="E2033" s="141">
        <v>2019</v>
      </c>
      <c r="F2033" s="151"/>
      <c r="G2033" s="157">
        <f t="shared" si="84"/>
        <v>205</v>
      </c>
      <c r="H2033" s="143"/>
      <c r="I2033" s="200">
        <v>205</v>
      </c>
      <c r="J2033" s="200"/>
      <c r="K2033" s="200"/>
      <c r="L2033" s="200">
        <v>368</v>
      </c>
      <c r="M2033" s="149"/>
      <c r="N2033" s="149"/>
      <c r="O2033" s="152">
        <f t="shared" si="85"/>
        <v>368</v>
      </c>
      <c r="P2033" s="153"/>
      <c r="Q2033" s="153"/>
      <c r="R2033" s="153"/>
      <c r="S2033" s="143"/>
      <c r="T2033" s="143"/>
      <c r="U2033" s="143"/>
    </row>
    <row r="2034" spans="1:21" ht="12.75" customHeight="1" x14ac:dyDescent="0.3">
      <c r="A2034" s="141">
        <v>7</v>
      </c>
      <c r="B2034" s="141">
        <v>31</v>
      </c>
      <c r="C2034" s="146">
        <v>731</v>
      </c>
      <c r="D2034" s="141" t="s">
        <v>7</v>
      </c>
      <c r="E2034" s="141">
        <v>2019</v>
      </c>
      <c r="F2034" s="151"/>
      <c r="G2034" s="157">
        <f t="shared" si="84"/>
        <v>160</v>
      </c>
      <c r="H2034" s="143"/>
      <c r="I2034" s="200">
        <v>160</v>
      </c>
      <c r="J2034" s="200"/>
      <c r="K2034" s="200"/>
      <c r="L2034" s="200">
        <v>299</v>
      </c>
      <c r="M2034" s="149"/>
      <c r="N2034" s="149"/>
      <c r="O2034" s="152">
        <f t="shared" si="85"/>
        <v>299</v>
      </c>
      <c r="P2034" s="153"/>
      <c r="Q2034" s="153"/>
      <c r="R2034" s="153"/>
      <c r="S2034" s="143"/>
      <c r="T2034" s="143"/>
      <c r="U2034" s="143"/>
    </row>
    <row r="2035" spans="1:21" ht="12.75" customHeight="1" x14ac:dyDescent="0.3">
      <c r="A2035" s="141">
        <v>8</v>
      </c>
      <c r="B2035" s="141">
        <v>1</v>
      </c>
      <c r="C2035" s="146">
        <v>801</v>
      </c>
      <c r="D2035" s="141" t="s">
        <v>7</v>
      </c>
      <c r="E2035" s="141">
        <v>2019</v>
      </c>
      <c r="F2035" s="151"/>
      <c r="G2035" s="157">
        <f t="shared" si="84"/>
        <v>132</v>
      </c>
      <c r="H2035" s="143"/>
      <c r="I2035" s="200">
        <v>132</v>
      </c>
      <c r="J2035" s="200"/>
      <c r="K2035" s="200"/>
      <c r="L2035" s="200">
        <v>252</v>
      </c>
      <c r="M2035" s="149"/>
      <c r="N2035" s="149"/>
      <c r="O2035" s="152">
        <f t="shared" si="85"/>
        <v>252</v>
      </c>
      <c r="P2035" s="153"/>
      <c r="Q2035" s="153"/>
      <c r="R2035" s="153"/>
      <c r="S2035" s="143"/>
      <c r="T2035" s="143"/>
      <c r="U2035" s="143"/>
    </row>
    <row r="2036" spans="1:21" ht="12.75" customHeight="1" x14ac:dyDescent="0.3">
      <c r="A2036" s="141">
        <v>8</v>
      </c>
      <c r="B2036" s="141">
        <v>2</v>
      </c>
      <c r="C2036" s="146">
        <v>802</v>
      </c>
      <c r="D2036" s="141" t="s">
        <v>7</v>
      </c>
      <c r="E2036" s="141">
        <v>2019</v>
      </c>
      <c r="F2036" s="151"/>
      <c r="G2036" s="157">
        <f t="shared" si="84"/>
        <v>278</v>
      </c>
      <c r="H2036" s="143"/>
      <c r="I2036" s="200">
        <v>278</v>
      </c>
      <c r="J2036" s="200"/>
      <c r="K2036" s="200"/>
      <c r="L2036" s="200">
        <v>538</v>
      </c>
      <c r="M2036" s="149"/>
      <c r="N2036" s="149"/>
      <c r="O2036" s="152">
        <f t="shared" si="85"/>
        <v>538</v>
      </c>
      <c r="P2036" s="153"/>
      <c r="Q2036" s="153"/>
      <c r="R2036" s="153"/>
      <c r="S2036" s="143"/>
      <c r="T2036" s="143"/>
      <c r="U2036" s="143"/>
    </row>
    <row r="2037" spans="1:21" ht="12.75" customHeight="1" x14ac:dyDescent="0.3">
      <c r="A2037" s="141">
        <v>8</v>
      </c>
      <c r="B2037" s="141">
        <v>3</v>
      </c>
      <c r="C2037" s="146">
        <v>803</v>
      </c>
      <c r="D2037" s="141" t="s">
        <v>7</v>
      </c>
      <c r="E2037" s="141">
        <v>2019</v>
      </c>
      <c r="F2037" s="151"/>
      <c r="G2037" s="157">
        <f t="shared" si="84"/>
        <v>158</v>
      </c>
      <c r="H2037" s="143"/>
      <c r="I2037" s="200">
        <v>158</v>
      </c>
      <c r="J2037" s="200"/>
      <c r="K2037" s="200"/>
      <c r="L2037" s="200">
        <v>218</v>
      </c>
      <c r="M2037" s="149"/>
      <c r="N2037" s="149"/>
      <c r="O2037" s="152">
        <f t="shared" si="85"/>
        <v>218</v>
      </c>
      <c r="P2037" s="153"/>
      <c r="Q2037" s="153"/>
      <c r="R2037" s="153"/>
      <c r="S2037" s="143"/>
      <c r="T2037" s="143"/>
      <c r="U2037" s="143"/>
    </row>
    <row r="2038" spans="1:21" ht="12.75" customHeight="1" x14ac:dyDescent="0.3">
      <c r="A2038" s="141">
        <v>8</v>
      </c>
      <c r="B2038" s="141">
        <v>4</v>
      </c>
      <c r="C2038" s="146">
        <v>804</v>
      </c>
      <c r="D2038" s="141" t="s">
        <v>7</v>
      </c>
      <c r="E2038" s="141">
        <v>2019</v>
      </c>
      <c r="F2038" s="151"/>
      <c r="G2038" s="157">
        <f t="shared" si="84"/>
        <v>216</v>
      </c>
      <c r="H2038" s="143"/>
      <c r="I2038" s="200">
        <v>216</v>
      </c>
      <c r="J2038" s="200"/>
      <c r="K2038" s="200"/>
      <c r="L2038" s="200">
        <v>215</v>
      </c>
      <c r="M2038" s="149"/>
      <c r="N2038" s="149"/>
      <c r="O2038" s="152">
        <f t="shared" si="85"/>
        <v>215</v>
      </c>
      <c r="P2038" s="153"/>
      <c r="Q2038" s="153"/>
      <c r="R2038" s="153"/>
      <c r="S2038" s="143"/>
      <c r="T2038" s="143"/>
      <c r="U2038" s="143"/>
    </row>
    <row r="2039" spans="1:21" ht="12.75" customHeight="1" x14ac:dyDescent="0.3">
      <c r="A2039" s="141">
        <v>8</v>
      </c>
      <c r="B2039" s="141">
        <v>5</v>
      </c>
      <c r="C2039" s="146">
        <v>805</v>
      </c>
      <c r="D2039" s="141" t="s">
        <v>7</v>
      </c>
      <c r="E2039" s="141">
        <v>2019</v>
      </c>
      <c r="F2039" s="151"/>
      <c r="G2039" s="157">
        <f t="shared" si="84"/>
        <v>118</v>
      </c>
      <c r="H2039" s="143"/>
      <c r="I2039" s="200">
        <v>118</v>
      </c>
      <c r="J2039" s="200"/>
      <c r="K2039" s="200"/>
      <c r="L2039" s="200">
        <v>86</v>
      </c>
      <c r="M2039" s="149"/>
      <c r="N2039" s="149"/>
      <c r="O2039" s="152">
        <f t="shared" si="85"/>
        <v>86</v>
      </c>
      <c r="P2039" s="153"/>
      <c r="Q2039" s="153"/>
      <c r="R2039" s="153"/>
      <c r="S2039" s="143"/>
      <c r="T2039" s="143"/>
      <c r="U2039" s="143"/>
    </row>
    <row r="2040" spans="1:21" ht="12.75" customHeight="1" x14ac:dyDescent="0.3">
      <c r="A2040" s="141">
        <v>8</v>
      </c>
      <c r="B2040" s="141">
        <v>6</v>
      </c>
      <c r="C2040" s="146">
        <v>806</v>
      </c>
      <c r="D2040" s="141" t="s">
        <v>7</v>
      </c>
      <c r="E2040" s="141">
        <v>2019</v>
      </c>
      <c r="F2040" s="151"/>
      <c r="G2040" s="157">
        <f t="shared" si="84"/>
        <v>164</v>
      </c>
      <c r="H2040" s="143"/>
      <c r="I2040" s="200">
        <v>164</v>
      </c>
      <c r="J2040" s="200"/>
      <c r="K2040" s="200"/>
      <c r="L2040" s="200">
        <v>119</v>
      </c>
      <c r="M2040" s="149"/>
      <c r="N2040" s="149"/>
      <c r="O2040" s="152">
        <f t="shared" si="85"/>
        <v>119</v>
      </c>
      <c r="P2040" s="153"/>
      <c r="Q2040" s="153"/>
      <c r="R2040" s="153"/>
      <c r="S2040" s="143"/>
      <c r="T2040" s="143"/>
      <c r="U2040" s="143"/>
    </row>
    <row r="2041" spans="1:21" ht="12.75" customHeight="1" x14ac:dyDescent="0.3">
      <c r="A2041" s="141">
        <v>8</v>
      </c>
      <c r="B2041" s="141">
        <v>7</v>
      </c>
      <c r="C2041" s="146">
        <v>807</v>
      </c>
      <c r="D2041" s="141" t="s">
        <v>7</v>
      </c>
      <c r="E2041" s="141">
        <v>2019</v>
      </c>
      <c r="F2041" s="151"/>
      <c r="G2041" s="157">
        <f t="shared" si="84"/>
        <v>114</v>
      </c>
      <c r="H2041" s="143"/>
      <c r="I2041" s="200">
        <v>114</v>
      </c>
      <c r="J2041" s="200"/>
      <c r="K2041" s="200"/>
      <c r="L2041" s="200">
        <v>83</v>
      </c>
      <c r="M2041" s="149"/>
      <c r="N2041" s="149"/>
      <c r="O2041" s="152">
        <f t="shared" si="85"/>
        <v>83</v>
      </c>
      <c r="P2041" s="153"/>
      <c r="Q2041" s="153"/>
      <c r="R2041" s="153"/>
      <c r="S2041" s="143"/>
      <c r="T2041" s="143"/>
      <c r="U2041" s="143"/>
    </row>
    <row r="2042" spans="1:21" ht="12.75" customHeight="1" x14ac:dyDescent="0.3">
      <c r="A2042" s="141">
        <v>8</v>
      </c>
      <c r="B2042" s="141">
        <v>8</v>
      </c>
      <c r="C2042" s="146">
        <v>808</v>
      </c>
      <c r="D2042" s="141" t="s">
        <v>7</v>
      </c>
      <c r="E2042" s="141">
        <v>2019</v>
      </c>
      <c r="F2042" s="151"/>
      <c r="G2042" s="157">
        <f t="shared" si="84"/>
        <v>129</v>
      </c>
      <c r="H2042" s="143"/>
      <c r="I2042" s="200">
        <v>129</v>
      </c>
      <c r="J2042" s="200"/>
      <c r="K2042" s="200"/>
      <c r="L2042" s="200">
        <v>94</v>
      </c>
      <c r="M2042" s="149"/>
      <c r="N2042" s="149"/>
      <c r="O2042" s="152">
        <f t="shared" si="85"/>
        <v>94</v>
      </c>
      <c r="P2042" s="153"/>
      <c r="Q2042" s="153"/>
      <c r="R2042" s="153"/>
      <c r="S2042" s="143"/>
      <c r="T2042" s="143"/>
      <c r="U2042" s="143"/>
    </row>
    <row r="2043" spans="1:21" ht="12.75" customHeight="1" x14ac:dyDescent="0.3">
      <c r="A2043" s="141">
        <v>8</v>
      </c>
      <c r="B2043" s="141">
        <v>9</v>
      </c>
      <c r="C2043" s="146">
        <v>809</v>
      </c>
      <c r="D2043" s="141" t="s">
        <v>7</v>
      </c>
      <c r="E2043" s="141">
        <v>2019</v>
      </c>
      <c r="F2043" s="151"/>
      <c r="G2043" s="157">
        <f t="shared" ref="G2043:G2106" si="86">I2043+K2043</f>
        <v>95</v>
      </c>
      <c r="H2043" s="143"/>
      <c r="I2043" s="200">
        <v>95</v>
      </c>
      <c r="J2043" s="200"/>
      <c r="K2043" s="200"/>
      <c r="L2043" s="200">
        <v>68</v>
      </c>
      <c r="M2043" s="149"/>
      <c r="N2043" s="149"/>
      <c r="O2043" s="152">
        <f t="shared" ref="O2043:O2106" si="87">L2043+N2043</f>
        <v>68</v>
      </c>
      <c r="P2043" s="153"/>
      <c r="Q2043" s="153"/>
      <c r="R2043" s="153"/>
      <c r="S2043" s="143"/>
      <c r="T2043" s="143"/>
      <c r="U2043" s="143"/>
    </row>
    <row r="2044" spans="1:21" ht="12.75" customHeight="1" x14ac:dyDescent="0.3">
      <c r="A2044" s="141">
        <v>8</v>
      </c>
      <c r="B2044" s="141">
        <v>10</v>
      </c>
      <c r="C2044" s="146">
        <v>810</v>
      </c>
      <c r="D2044" s="141" t="s">
        <v>7</v>
      </c>
      <c r="E2044" s="141">
        <v>2019</v>
      </c>
      <c r="F2044" s="151"/>
      <c r="G2044" s="157">
        <f t="shared" si="86"/>
        <v>88</v>
      </c>
      <c r="H2044" s="143"/>
      <c r="I2044" s="200">
        <v>88</v>
      </c>
      <c r="J2044" s="200"/>
      <c r="K2044" s="200"/>
      <c r="L2044" s="200">
        <v>64</v>
      </c>
      <c r="M2044" s="149"/>
      <c r="N2044" s="149"/>
      <c r="O2044" s="152">
        <f t="shared" si="87"/>
        <v>64</v>
      </c>
      <c r="P2044" s="153"/>
      <c r="Q2044" s="153"/>
      <c r="R2044" s="153"/>
      <c r="S2044" s="143"/>
      <c r="T2044" s="143"/>
      <c r="U2044" s="143"/>
    </row>
    <row r="2045" spans="1:21" ht="12.75" customHeight="1" x14ac:dyDescent="0.3">
      <c r="A2045" s="141">
        <v>8</v>
      </c>
      <c r="B2045" s="141">
        <v>11</v>
      </c>
      <c r="C2045" s="146">
        <v>811</v>
      </c>
      <c r="D2045" s="141" t="s">
        <v>7</v>
      </c>
      <c r="E2045" s="141">
        <v>2019</v>
      </c>
      <c r="F2045" s="151"/>
      <c r="G2045" s="157">
        <f t="shared" si="86"/>
        <v>46</v>
      </c>
      <c r="H2045" s="143"/>
      <c r="I2045" s="200">
        <v>46</v>
      </c>
      <c r="J2045" s="200"/>
      <c r="K2045" s="200"/>
      <c r="L2045" s="200">
        <v>33</v>
      </c>
      <c r="M2045" s="149"/>
      <c r="N2045" s="149"/>
      <c r="O2045" s="152">
        <f t="shared" si="87"/>
        <v>33</v>
      </c>
      <c r="P2045" s="153"/>
      <c r="Q2045" s="153"/>
      <c r="R2045" s="153"/>
      <c r="S2045" s="143"/>
      <c r="T2045" s="143"/>
      <c r="U2045" s="143"/>
    </row>
    <row r="2046" spans="1:21" ht="12.75" customHeight="1" x14ac:dyDescent="0.3">
      <c r="A2046" s="141">
        <v>8</v>
      </c>
      <c r="B2046" s="141">
        <v>12</v>
      </c>
      <c r="C2046" s="146">
        <v>812</v>
      </c>
      <c r="D2046" s="141" t="s">
        <v>7</v>
      </c>
      <c r="E2046" s="141">
        <v>2019</v>
      </c>
      <c r="F2046" s="151"/>
      <c r="G2046" s="157">
        <f t="shared" si="86"/>
        <v>54</v>
      </c>
      <c r="H2046" s="143"/>
      <c r="I2046" s="200">
        <v>54</v>
      </c>
      <c r="J2046" s="200"/>
      <c r="K2046" s="200"/>
      <c r="L2046" s="200">
        <v>39</v>
      </c>
      <c r="M2046" s="149"/>
      <c r="N2046" s="149"/>
      <c r="O2046" s="152">
        <f t="shared" si="87"/>
        <v>39</v>
      </c>
      <c r="P2046" s="153"/>
      <c r="Q2046" s="153"/>
      <c r="R2046" s="153"/>
      <c r="S2046" s="143"/>
      <c r="T2046" s="143"/>
      <c r="U2046" s="143"/>
    </row>
    <row r="2047" spans="1:21" ht="12.75" customHeight="1" x14ac:dyDescent="0.3">
      <c r="A2047" s="141">
        <v>8</v>
      </c>
      <c r="B2047" s="141">
        <v>13</v>
      </c>
      <c r="C2047" s="146">
        <v>813</v>
      </c>
      <c r="D2047" s="141" t="s">
        <v>7</v>
      </c>
      <c r="E2047" s="141">
        <v>2019</v>
      </c>
      <c r="F2047" s="151"/>
      <c r="G2047" s="157">
        <f t="shared" si="86"/>
        <v>86</v>
      </c>
      <c r="H2047" s="143"/>
      <c r="I2047" s="200">
        <v>86</v>
      </c>
      <c r="J2047" s="200"/>
      <c r="K2047" s="200"/>
      <c r="L2047" s="200">
        <v>62</v>
      </c>
      <c r="M2047" s="149"/>
      <c r="N2047" s="149"/>
      <c r="O2047" s="152">
        <f t="shared" si="87"/>
        <v>62</v>
      </c>
      <c r="P2047" s="153"/>
      <c r="Q2047" s="153"/>
      <c r="R2047" s="153"/>
      <c r="S2047" s="143"/>
      <c r="T2047" s="143"/>
      <c r="U2047" s="143"/>
    </row>
    <row r="2048" spans="1:21" ht="12.75" customHeight="1" x14ac:dyDescent="0.3">
      <c r="A2048" s="141">
        <v>8</v>
      </c>
      <c r="B2048" s="141">
        <v>14</v>
      </c>
      <c r="C2048" s="146">
        <v>814</v>
      </c>
      <c r="D2048" s="141" t="s">
        <v>7</v>
      </c>
      <c r="E2048" s="141">
        <v>2019</v>
      </c>
      <c r="F2048" s="151"/>
      <c r="G2048" s="157">
        <f t="shared" si="86"/>
        <v>39</v>
      </c>
      <c r="H2048" s="143"/>
      <c r="I2048" s="200">
        <v>39</v>
      </c>
      <c r="J2048" s="200"/>
      <c r="K2048" s="200"/>
      <c r="L2048" s="200">
        <v>29</v>
      </c>
      <c r="M2048" s="149"/>
      <c r="N2048" s="149"/>
      <c r="O2048" s="152">
        <f t="shared" si="87"/>
        <v>29</v>
      </c>
      <c r="P2048" s="153"/>
      <c r="Q2048" s="153"/>
      <c r="R2048" s="153"/>
      <c r="S2048" s="143"/>
      <c r="T2048" s="143"/>
      <c r="U2048" s="143"/>
    </row>
    <row r="2049" spans="1:21" ht="12.75" customHeight="1" x14ac:dyDescent="0.3">
      <c r="A2049" s="141">
        <v>8</v>
      </c>
      <c r="B2049" s="141">
        <v>15</v>
      </c>
      <c r="C2049" s="146">
        <v>815</v>
      </c>
      <c r="D2049" s="141" t="s">
        <v>7</v>
      </c>
      <c r="E2049" s="141">
        <v>2019</v>
      </c>
      <c r="F2049" s="151"/>
      <c r="G2049" s="157">
        <f t="shared" si="86"/>
        <v>25</v>
      </c>
      <c r="H2049" s="143"/>
      <c r="I2049" s="200">
        <v>25</v>
      </c>
      <c r="J2049" s="200"/>
      <c r="K2049" s="200"/>
      <c r="L2049" s="200">
        <v>18</v>
      </c>
      <c r="M2049" s="149"/>
      <c r="N2049" s="149"/>
      <c r="O2049" s="152">
        <f t="shared" si="87"/>
        <v>18</v>
      </c>
      <c r="P2049" s="153"/>
      <c r="Q2049" s="153"/>
      <c r="R2049" s="153"/>
      <c r="S2049" s="143"/>
      <c r="T2049" s="143"/>
      <c r="U2049" s="143"/>
    </row>
    <row r="2050" spans="1:21" ht="12.75" customHeight="1" x14ac:dyDescent="0.3">
      <c r="A2050" s="141">
        <v>8</v>
      </c>
      <c r="B2050" s="141">
        <v>16</v>
      </c>
      <c r="C2050" s="146">
        <v>816</v>
      </c>
      <c r="D2050" s="141" t="s">
        <v>7</v>
      </c>
      <c r="E2050" s="141">
        <v>2019</v>
      </c>
      <c r="F2050" s="151"/>
      <c r="G2050" s="157">
        <f t="shared" si="86"/>
        <v>26</v>
      </c>
      <c r="H2050" s="143"/>
      <c r="I2050" s="200">
        <v>26</v>
      </c>
      <c r="J2050" s="200"/>
      <c r="K2050" s="200"/>
      <c r="L2050" s="200">
        <v>18</v>
      </c>
      <c r="M2050" s="149"/>
      <c r="N2050" s="149"/>
      <c r="O2050" s="152">
        <f t="shared" si="87"/>
        <v>18</v>
      </c>
      <c r="P2050" s="153"/>
      <c r="Q2050" s="153"/>
      <c r="R2050" s="153"/>
      <c r="S2050" s="143"/>
      <c r="T2050" s="143"/>
      <c r="U2050" s="143"/>
    </row>
    <row r="2051" spans="1:21" ht="12.75" customHeight="1" x14ac:dyDescent="0.3">
      <c r="A2051" s="141">
        <v>8</v>
      </c>
      <c r="B2051" s="141">
        <v>17</v>
      </c>
      <c r="C2051" s="146">
        <v>817</v>
      </c>
      <c r="D2051" s="141" t="s">
        <v>7</v>
      </c>
      <c r="E2051" s="141">
        <v>2019</v>
      </c>
      <c r="F2051" s="151"/>
      <c r="G2051" s="157">
        <f t="shared" si="86"/>
        <v>8</v>
      </c>
      <c r="H2051" s="143"/>
      <c r="I2051" s="200">
        <v>8</v>
      </c>
      <c r="J2051" s="200"/>
      <c r="K2051" s="200"/>
      <c r="L2051" s="200">
        <v>6</v>
      </c>
      <c r="M2051" s="149"/>
      <c r="N2051" s="149"/>
      <c r="O2051" s="152">
        <f t="shared" si="87"/>
        <v>6</v>
      </c>
      <c r="P2051" s="153"/>
      <c r="Q2051" s="153"/>
      <c r="R2051" s="153"/>
      <c r="S2051" s="143"/>
      <c r="T2051" s="143"/>
      <c r="U2051" s="143"/>
    </row>
    <row r="2052" spans="1:21" ht="12.75" customHeight="1" x14ac:dyDescent="0.3">
      <c r="A2052" s="141">
        <v>8</v>
      </c>
      <c r="B2052" s="141">
        <v>18</v>
      </c>
      <c r="C2052" s="146">
        <v>818</v>
      </c>
      <c r="D2052" s="141" t="s">
        <v>7</v>
      </c>
      <c r="E2052" s="141">
        <v>2019</v>
      </c>
      <c r="F2052" s="151"/>
      <c r="G2052" s="157">
        <f t="shared" si="86"/>
        <v>8</v>
      </c>
      <c r="H2052" s="143"/>
      <c r="I2052" s="200">
        <v>8</v>
      </c>
      <c r="J2052" s="200"/>
      <c r="K2052" s="200"/>
      <c r="L2052" s="200">
        <v>5</v>
      </c>
      <c r="M2052" s="149"/>
      <c r="N2052" s="149"/>
      <c r="O2052" s="152">
        <f t="shared" si="87"/>
        <v>5</v>
      </c>
      <c r="P2052" s="153"/>
      <c r="Q2052" s="153"/>
      <c r="R2052" s="153"/>
      <c r="S2052" s="143"/>
      <c r="T2052" s="143"/>
      <c r="U2052" s="143"/>
    </row>
    <row r="2053" spans="1:21" ht="12.75" customHeight="1" x14ac:dyDescent="0.3">
      <c r="A2053" s="141">
        <v>8</v>
      </c>
      <c r="B2053" s="141">
        <v>19</v>
      </c>
      <c r="C2053" s="146">
        <v>819</v>
      </c>
      <c r="D2053" s="141" t="s">
        <v>7</v>
      </c>
      <c r="E2053" s="141">
        <v>2019</v>
      </c>
      <c r="F2053" s="151"/>
      <c r="G2053" s="157">
        <f t="shared" si="86"/>
        <v>12</v>
      </c>
      <c r="H2053" s="143"/>
      <c r="I2053" s="200">
        <v>12</v>
      </c>
      <c r="J2053" s="200"/>
      <c r="K2053" s="200"/>
      <c r="L2053" s="200">
        <v>9</v>
      </c>
      <c r="M2053" s="149"/>
      <c r="N2053" s="149"/>
      <c r="O2053" s="152">
        <f t="shared" si="87"/>
        <v>9</v>
      </c>
      <c r="P2053" s="153"/>
      <c r="Q2053" s="153"/>
      <c r="R2053" s="153"/>
      <c r="S2053" s="143"/>
      <c r="T2053" s="143"/>
      <c r="U2053" s="143"/>
    </row>
    <row r="2054" spans="1:21" ht="12.75" customHeight="1" x14ac:dyDescent="0.3">
      <c r="A2054" s="141">
        <v>8</v>
      </c>
      <c r="B2054" s="141">
        <v>20</v>
      </c>
      <c r="C2054" s="146">
        <v>820</v>
      </c>
      <c r="D2054" s="141" t="s">
        <v>7</v>
      </c>
      <c r="E2054" s="141">
        <v>2019</v>
      </c>
      <c r="F2054" s="151"/>
      <c r="G2054" s="157">
        <f t="shared" si="86"/>
        <v>6</v>
      </c>
      <c r="H2054" s="143"/>
      <c r="I2054" s="200">
        <v>6</v>
      </c>
      <c r="J2054" s="200"/>
      <c r="K2054" s="200"/>
      <c r="L2054" s="200">
        <v>5</v>
      </c>
      <c r="M2054" s="149"/>
      <c r="N2054" s="149"/>
      <c r="O2054" s="152">
        <f t="shared" si="87"/>
        <v>5</v>
      </c>
      <c r="P2054" s="153"/>
      <c r="Q2054" s="153"/>
      <c r="R2054" s="153"/>
      <c r="S2054" s="143"/>
      <c r="T2054" s="143"/>
      <c r="U2054" s="143"/>
    </row>
    <row r="2055" spans="1:21" ht="12.75" customHeight="1" x14ac:dyDescent="0.3">
      <c r="A2055" s="141">
        <v>8</v>
      </c>
      <c r="B2055" s="141">
        <v>21</v>
      </c>
      <c r="C2055" s="146">
        <v>821</v>
      </c>
      <c r="D2055" s="141" t="s">
        <v>7</v>
      </c>
      <c r="E2055" s="141">
        <v>2019</v>
      </c>
      <c r="F2055" s="151"/>
      <c r="G2055" s="157">
        <f t="shared" si="86"/>
        <v>12</v>
      </c>
      <c r="H2055" s="143"/>
      <c r="I2055" s="200">
        <v>12</v>
      </c>
      <c r="J2055" s="200"/>
      <c r="K2055" s="200"/>
      <c r="L2055" s="200">
        <v>9</v>
      </c>
      <c r="M2055" s="149"/>
      <c r="N2055" s="149"/>
      <c r="O2055" s="152">
        <f t="shared" si="87"/>
        <v>9</v>
      </c>
      <c r="P2055" s="153"/>
      <c r="Q2055" s="153"/>
      <c r="R2055" s="153"/>
      <c r="S2055" s="143"/>
      <c r="T2055" s="143"/>
      <c r="U2055" s="143"/>
    </row>
    <row r="2056" spans="1:21" ht="12.75" customHeight="1" x14ac:dyDescent="0.3">
      <c r="A2056" s="141">
        <v>8</v>
      </c>
      <c r="B2056" s="141">
        <v>22</v>
      </c>
      <c r="C2056" s="146">
        <v>822</v>
      </c>
      <c r="D2056" s="141" t="s">
        <v>7</v>
      </c>
      <c r="E2056" s="141">
        <v>2019</v>
      </c>
      <c r="F2056" s="151"/>
      <c r="G2056" s="157">
        <f t="shared" si="86"/>
        <v>10</v>
      </c>
      <c r="H2056" s="143"/>
      <c r="I2056" s="200">
        <v>10</v>
      </c>
      <c r="J2056" s="200"/>
      <c r="K2056" s="200"/>
      <c r="L2056" s="200">
        <v>8</v>
      </c>
      <c r="M2056" s="149"/>
      <c r="N2056" s="149"/>
      <c r="O2056" s="152">
        <f t="shared" si="87"/>
        <v>8</v>
      </c>
      <c r="P2056" s="153"/>
      <c r="Q2056" s="153"/>
      <c r="R2056" s="153"/>
      <c r="S2056" s="143"/>
      <c r="T2056" s="143"/>
      <c r="U2056" s="143"/>
    </row>
    <row r="2057" spans="1:21" ht="12.75" customHeight="1" x14ac:dyDescent="0.3">
      <c r="A2057" s="141">
        <v>8</v>
      </c>
      <c r="B2057" s="141">
        <v>23</v>
      </c>
      <c r="C2057" s="146">
        <v>823</v>
      </c>
      <c r="D2057" s="141" t="s">
        <v>7</v>
      </c>
      <c r="E2057" s="141">
        <v>2019</v>
      </c>
      <c r="F2057" s="151"/>
      <c r="G2057" s="157">
        <f t="shared" si="86"/>
        <v>12</v>
      </c>
      <c r="H2057" s="143"/>
      <c r="I2057" s="200">
        <v>12</v>
      </c>
      <c r="J2057" s="200"/>
      <c r="K2057" s="200"/>
      <c r="L2057" s="200">
        <v>8</v>
      </c>
      <c r="M2057" s="149"/>
      <c r="N2057" s="149"/>
      <c r="O2057" s="152">
        <f t="shared" si="87"/>
        <v>8</v>
      </c>
      <c r="P2057" s="153"/>
      <c r="Q2057" s="153"/>
      <c r="R2057" s="153"/>
      <c r="S2057" s="143"/>
      <c r="T2057" s="143"/>
      <c r="U2057" s="143"/>
    </row>
    <row r="2058" spans="1:21" ht="12.75" customHeight="1" x14ac:dyDescent="0.3">
      <c r="A2058" s="141">
        <v>8</v>
      </c>
      <c r="B2058" s="141">
        <v>24</v>
      </c>
      <c r="C2058" s="146">
        <v>824</v>
      </c>
      <c r="D2058" s="141" t="s">
        <v>7</v>
      </c>
      <c r="E2058" s="141">
        <v>2019</v>
      </c>
      <c r="F2058" s="151"/>
      <c r="G2058" s="157">
        <f t="shared" si="86"/>
        <v>6</v>
      </c>
      <c r="H2058" s="143"/>
      <c r="I2058" s="200">
        <v>6</v>
      </c>
      <c r="J2058" s="200"/>
      <c r="K2058" s="200"/>
      <c r="L2058" s="200">
        <v>5</v>
      </c>
      <c r="M2058" s="149"/>
      <c r="N2058" s="149"/>
      <c r="O2058" s="152">
        <f t="shared" si="87"/>
        <v>5</v>
      </c>
      <c r="P2058" s="153"/>
      <c r="Q2058" s="153"/>
      <c r="R2058" s="153"/>
      <c r="S2058" s="143"/>
      <c r="T2058" s="143"/>
      <c r="U2058" s="143"/>
    </row>
    <row r="2059" spans="1:21" ht="12.75" customHeight="1" x14ac:dyDescent="0.3">
      <c r="A2059" s="141">
        <v>8</v>
      </c>
      <c r="B2059" s="141">
        <v>25</v>
      </c>
      <c r="C2059" s="146">
        <v>825</v>
      </c>
      <c r="D2059" s="141" t="s">
        <v>7</v>
      </c>
      <c r="E2059" s="141">
        <v>2019</v>
      </c>
      <c r="F2059" s="151"/>
      <c r="G2059" s="157">
        <f t="shared" si="86"/>
        <v>7</v>
      </c>
      <c r="H2059" s="143"/>
      <c r="I2059" s="200">
        <v>7</v>
      </c>
      <c r="J2059" s="200"/>
      <c r="K2059" s="200"/>
      <c r="L2059" s="200">
        <v>5</v>
      </c>
      <c r="M2059" s="149"/>
      <c r="N2059" s="149"/>
      <c r="O2059" s="152">
        <f t="shared" si="87"/>
        <v>5</v>
      </c>
      <c r="P2059" s="153"/>
      <c r="Q2059" s="153"/>
      <c r="R2059" s="153"/>
      <c r="S2059" s="143"/>
      <c r="T2059" s="143"/>
      <c r="U2059" s="143"/>
    </row>
    <row r="2060" spans="1:21" ht="12.75" customHeight="1" x14ac:dyDescent="0.3">
      <c r="A2060" s="141">
        <v>8</v>
      </c>
      <c r="B2060" s="141">
        <v>26</v>
      </c>
      <c r="C2060" s="146">
        <v>826</v>
      </c>
      <c r="D2060" s="141" t="s">
        <v>7</v>
      </c>
      <c r="E2060" s="141">
        <v>2019</v>
      </c>
      <c r="F2060" s="151"/>
      <c r="G2060" s="157">
        <f t="shared" si="86"/>
        <v>8</v>
      </c>
      <c r="H2060" s="143"/>
      <c r="I2060" s="200">
        <v>8</v>
      </c>
      <c r="J2060" s="200"/>
      <c r="K2060" s="200"/>
      <c r="L2060" s="200">
        <v>5</v>
      </c>
      <c r="M2060" s="149"/>
      <c r="N2060" s="149"/>
      <c r="O2060" s="152">
        <f t="shared" si="87"/>
        <v>5</v>
      </c>
      <c r="P2060" s="153"/>
      <c r="Q2060" s="153"/>
      <c r="R2060" s="153"/>
      <c r="S2060" s="143"/>
      <c r="T2060" s="143"/>
      <c r="U2060" s="143"/>
    </row>
    <row r="2061" spans="1:21" ht="12.75" customHeight="1" x14ac:dyDescent="0.3">
      <c r="A2061" s="141">
        <v>8</v>
      </c>
      <c r="B2061" s="141">
        <v>27</v>
      </c>
      <c r="C2061" s="146">
        <v>827</v>
      </c>
      <c r="D2061" s="141" t="s">
        <v>7</v>
      </c>
      <c r="E2061" s="141">
        <v>2019</v>
      </c>
      <c r="F2061" s="151"/>
      <c r="G2061" s="157">
        <f t="shared" si="86"/>
        <v>10</v>
      </c>
      <c r="H2061" s="143"/>
      <c r="I2061" s="200">
        <v>10</v>
      </c>
      <c r="J2061" s="200"/>
      <c r="K2061" s="200"/>
      <c r="L2061" s="200">
        <v>7</v>
      </c>
      <c r="M2061" s="149"/>
      <c r="N2061" s="149"/>
      <c r="O2061" s="152">
        <f t="shared" si="87"/>
        <v>7</v>
      </c>
      <c r="P2061" s="153"/>
      <c r="Q2061" s="153"/>
      <c r="R2061" s="153"/>
      <c r="S2061" s="143"/>
      <c r="T2061" s="143"/>
      <c r="U2061" s="143"/>
    </row>
    <row r="2062" spans="1:21" ht="12.75" customHeight="1" x14ac:dyDescent="0.3">
      <c r="A2062" s="141">
        <v>8</v>
      </c>
      <c r="B2062" s="141">
        <v>28</v>
      </c>
      <c r="C2062" s="146">
        <v>828</v>
      </c>
      <c r="D2062" s="141" t="s">
        <v>7</v>
      </c>
      <c r="E2062" s="141">
        <v>2019</v>
      </c>
      <c r="F2062" s="151"/>
      <c r="G2062" s="157">
        <f t="shared" si="86"/>
        <v>5</v>
      </c>
      <c r="H2062" s="143"/>
      <c r="I2062" s="200">
        <v>5</v>
      </c>
      <c r="J2062" s="200"/>
      <c r="K2062" s="200"/>
      <c r="L2062" s="200">
        <v>4</v>
      </c>
      <c r="M2062" s="149"/>
      <c r="N2062" s="149"/>
      <c r="O2062" s="152">
        <f t="shared" si="87"/>
        <v>4</v>
      </c>
      <c r="P2062" s="153"/>
      <c r="Q2062" s="153"/>
      <c r="R2062" s="153"/>
      <c r="S2062" s="143"/>
      <c r="T2062" s="143"/>
      <c r="U2062" s="143"/>
    </row>
    <row r="2063" spans="1:21" ht="12.75" customHeight="1" x14ac:dyDescent="0.3">
      <c r="A2063" s="141">
        <v>8</v>
      </c>
      <c r="B2063" s="141">
        <v>29</v>
      </c>
      <c r="C2063" s="146">
        <v>829</v>
      </c>
      <c r="D2063" s="141" t="s">
        <v>7</v>
      </c>
      <c r="E2063" s="141">
        <v>2019</v>
      </c>
      <c r="F2063" s="151"/>
      <c r="G2063" s="157">
        <f t="shared" si="86"/>
        <v>3</v>
      </c>
      <c r="H2063" s="143"/>
      <c r="I2063" s="200">
        <v>3</v>
      </c>
      <c r="J2063" s="200"/>
      <c r="K2063" s="200"/>
      <c r="L2063" s="200">
        <v>2</v>
      </c>
      <c r="M2063" s="149"/>
      <c r="N2063" s="149"/>
      <c r="O2063" s="152">
        <f t="shared" si="87"/>
        <v>2</v>
      </c>
      <c r="P2063" s="153"/>
      <c r="Q2063" s="153"/>
      <c r="R2063" s="153"/>
      <c r="S2063" s="143"/>
      <c r="T2063" s="143"/>
      <c r="U2063" s="143"/>
    </row>
    <row r="2064" spans="1:21" ht="12.75" customHeight="1" x14ac:dyDescent="0.3">
      <c r="A2064" s="141">
        <v>8</v>
      </c>
      <c r="B2064" s="141">
        <v>30</v>
      </c>
      <c r="C2064" s="146">
        <v>830</v>
      </c>
      <c r="D2064" s="141" t="s">
        <v>7</v>
      </c>
      <c r="E2064" s="141">
        <v>2019</v>
      </c>
      <c r="F2064" s="151"/>
      <c r="G2064" s="157">
        <f t="shared" si="86"/>
        <v>3</v>
      </c>
      <c r="H2064" s="143"/>
      <c r="I2064" s="200">
        <v>3</v>
      </c>
      <c r="J2064" s="200"/>
      <c r="K2064" s="200"/>
      <c r="L2064" s="200">
        <v>3</v>
      </c>
      <c r="M2064" s="149"/>
      <c r="N2064" s="149"/>
      <c r="O2064" s="152">
        <f t="shared" si="87"/>
        <v>3</v>
      </c>
      <c r="P2064" s="153"/>
      <c r="Q2064" s="153"/>
      <c r="R2064" s="153"/>
      <c r="S2064" s="143"/>
      <c r="T2064" s="143"/>
      <c r="U2064" s="143"/>
    </row>
    <row r="2065" spans="1:21" ht="12.75" customHeight="1" x14ac:dyDescent="0.3">
      <c r="A2065" s="141">
        <v>8</v>
      </c>
      <c r="B2065" s="141">
        <v>31</v>
      </c>
      <c r="C2065" s="146">
        <v>831</v>
      </c>
      <c r="D2065" s="141" t="s">
        <v>7</v>
      </c>
      <c r="E2065" s="141">
        <v>2019</v>
      </c>
      <c r="F2065" s="151"/>
      <c r="G2065" s="157">
        <f t="shared" si="86"/>
        <v>2</v>
      </c>
      <c r="H2065" s="143"/>
      <c r="I2065" s="200">
        <v>2</v>
      </c>
      <c r="J2065" s="200"/>
      <c r="K2065" s="200"/>
      <c r="L2065" s="200">
        <v>2</v>
      </c>
      <c r="M2065" s="149"/>
      <c r="N2065" s="149"/>
      <c r="O2065" s="152">
        <f t="shared" si="87"/>
        <v>2</v>
      </c>
      <c r="P2065" s="153"/>
      <c r="Q2065" s="153"/>
      <c r="R2065" s="153"/>
      <c r="S2065" s="143"/>
      <c r="T2065" s="143"/>
      <c r="U2065" s="143"/>
    </row>
    <row r="2066" spans="1:21" ht="12.75" customHeight="1" x14ac:dyDescent="0.3">
      <c r="A2066" s="141">
        <v>9</v>
      </c>
      <c r="B2066" s="141">
        <v>1</v>
      </c>
      <c r="C2066" s="146">
        <v>901</v>
      </c>
      <c r="D2066" s="141" t="s">
        <v>7</v>
      </c>
      <c r="E2066" s="141">
        <v>2019</v>
      </c>
      <c r="F2066" s="151"/>
      <c r="G2066" s="157">
        <f t="shared" si="86"/>
        <v>0</v>
      </c>
      <c r="H2066" s="143"/>
      <c r="I2066" s="200">
        <v>0</v>
      </c>
      <c r="J2066" s="200"/>
      <c r="K2066" s="200"/>
      <c r="L2066" s="200">
        <v>0</v>
      </c>
      <c r="M2066" s="149"/>
      <c r="N2066" s="149"/>
      <c r="O2066" s="152">
        <f t="shared" si="87"/>
        <v>0</v>
      </c>
      <c r="P2066" s="153"/>
      <c r="Q2066" s="153"/>
      <c r="R2066" s="153"/>
      <c r="S2066" s="143"/>
      <c r="T2066" s="143"/>
      <c r="U2066" s="143"/>
    </row>
    <row r="2067" spans="1:21" ht="12.75" customHeight="1" x14ac:dyDescent="0.3">
      <c r="A2067" s="141">
        <v>9</v>
      </c>
      <c r="B2067" s="141">
        <v>2</v>
      </c>
      <c r="C2067" s="146">
        <v>902</v>
      </c>
      <c r="D2067" s="141" t="s">
        <v>7</v>
      </c>
      <c r="E2067" s="141">
        <v>2019</v>
      </c>
      <c r="F2067" s="151"/>
      <c r="G2067" s="157">
        <f t="shared" si="86"/>
        <v>1</v>
      </c>
      <c r="H2067" s="143"/>
      <c r="I2067" s="200">
        <v>1</v>
      </c>
      <c r="J2067" s="200"/>
      <c r="K2067" s="200"/>
      <c r="L2067" s="200">
        <v>0</v>
      </c>
      <c r="M2067" s="149"/>
      <c r="N2067" s="149"/>
      <c r="O2067" s="152">
        <f t="shared" si="87"/>
        <v>0</v>
      </c>
      <c r="P2067" s="153"/>
      <c r="Q2067" s="153"/>
      <c r="R2067" s="153"/>
      <c r="S2067" s="143"/>
      <c r="T2067" s="143"/>
      <c r="U2067" s="143"/>
    </row>
    <row r="2068" spans="1:21" ht="12.75" customHeight="1" x14ac:dyDescent="0.3">
      <c r="A2068" s="141">
        <v>9</v>
      </c>
      <c r="B2068" s="141">
        <v>3</v>
      </c>
      <c r="C2068" s="146">
        <v>903</v>
      </c>
      <c r="D2068" s="141" t="s">
        <v>7</v>
      </c>
      <c r="E2068" s="141">
        <v>2019</v>
      </c>
      <c r="F2068" s="151"/>
      <c r="G2068" s="157">
        <f t="shared" si="86"/>
        <v>2</v>
      </c>
      <c r="H2068" s="143"/>
      <c r="I2068" s="200">
        <v>2</v>
      </c>
      <c r="J2068" s="200"/>
      <c r="K2068" s="200"/>
      <c r="L2068" s="200">
        <v>1</v>
      </c>
      <c r="M2068" s="149"/>
      <c r="N2068" s="149"/>
      <c r="O2068" s="152">
        <f t="shared" si="87"/>
        <v>1</v>
      </c>
      <c r="P2068" s="153"/>
      <c r="Q2068" s="153"/>
      <c r="R2068" s="153"/>
      <c r="S2068" s="143"/>
      <c r="T2068" s="143"/>
      <c r="U2068" s="143"/>
    </row>
    <row r="2069" spans="1:21" ht="12.75" customHeight="1" x14ac:dyDescent="0.3">
      <c r="A2069" s="141">
        <v>9</v>
      </c>
      <c r="B2069" s="141">
        <v>4</v>
      </c>
      <c r="C2069" s="146">
        <v>904</v>
      </c>
      <c r="D2069" s="141" t="s">
        <v>7</v>
      </c>
      <c r="E2069" s="141">
        <v>2019</v>
      </c>
      <c r="F2069" s="151"/>
      <c r="G2069" s="157">
        <f t="shared" si="86"/>
        <v>2</v>
      </c>
      <c r="H2069" s="143"/>
      <c r="I2069" s="200">
        <v>2</v>
      </c>
      <c r="J2069" s="200"/>
      <c r="K2069" s="200"/>
      <c r="L2069" s="200">
        <v>1</v>
      </c>
      <c r="M2069" s="149"/>
      <c r="N2069" s="149"/>
      <c r="O2069" s="152">
        <f t="shared" si="87"/>
        <v>1</v>
      </c>
      <c r="P2069" s="153"/>
      <c r="Q2069" s="153"/>
      <c r="R2069" s="153"/>
      <c r="S2069" s="143"/>
      <c r="T2069" s="143"/>
      <c r="U2069" s="143"/>
    </row>
    <row r="2070" spans="1:21" ht="12.75" customHeight="1" x14ac:dyDescent="0.3">
      <c r="A2070" s="141">
        <v>9</v>
      </c>
      <c r="B2070" s="141">
        <v>5</v>
      </c>
      <c r="C2070" s="146">
        <v>905</v>
      </c>
      <c r="D2070" s="141" t="s">
        <v>7</v>
      </c>
      <c r="E2070" s="141">
        <v>2019</v>
      </c>
      <c r="F2070" s="151"/>
      <c r="G2070" s="157">
        <f t="shared" si="86"/>
        <v>0</v>
      </c>
      <c r="H2070" s="143"/>
      <c r="I2070" s="200">
        <v>0</v>
      </c>
      <c r="J2070" s="200"/>
      <c r="K2070" s="200"/>
      <c r="L2070" s="200">
        <v>0</v>
      </c>
      <c r="M2070" s="149"/>
      <c r="N2070" s="149"/>
      <c r="O2070" s="152">
        <f t="shared" si="87"/>
        <v>0</v>
      </c>
      <c r="P2070" s="153"/>
      <c r="Q2070" s="153"/>
      <c r="R2070" s="153"/>
      <c r="S2070" s="143"/>
      <c r="T2070" s="143"/>
      <c r="U2070" s="143"/>
    </row>
    <row r="2071" spans="1:21" ht="12.75" customHeight="1" x14ac:dyDescent="0.3">
      <c r="A2071" s="141">
        <v>9</v>
      </c>
      <c r="B2071" s="141">
        <v>6</v>
      </c>
      <c r="C2071" s="146">
        <v>906</v>
      </c>
      <c r="D2071" s="141" t="s">
        <v>7</v>
      </c>
      <c r="E2071" s="141">
        <v>2019</v>
      </c>
      <c r="F2071" s="151"/>
      <c r="G2071" s="157">
        <f t="shared" si="86"/>
        <v>1</v>
      </c>
      <c r="H2071" s="143"/>
      <c r="I2071" s="200">
        <v>1</v>
      </c>
      <c r="J2071" s="200"/>
      <c r="K2071" s="200"/>
      <c r="L2071" s="200">
        <v>1</v>
      </c>
      <c r="M2071" s="149"/>
      <c r="N2071" s="149"/>
      <c r="O2071" s="152">
        <f t="shared" si="87"/>
        <v>1</v>
      </c>
      <c r="P2071" s="153"/>
      <c r="Q2071" s="153"/>
      <c r="R2071" s="153"/>
      <c r="S2071" s="143"/>
      <c r="T2071" s="143"/>
      <c r="U2071" s="143"/>
    </row>
    <row r="2072" spans="1:21" ht="12.75" customHeight="1" x14ac:dyDescent="0.3">
      <c r="A2072" s="141">
        <v>9</v>
      </c>
      <c r="B2072" s="141">
        <v>7</v>
      </c>
      <c r="C2072" s="146">
        <v>907</v>
      </c>
      <c r="D2072" s="141" t="s">
        <v>7</v>
      </c>
      <c r="E2072" s="141">
        <v>2019</v>
      </c>
      <c r="F2072" s="151"/>
      <c r="G2072" s="157">
        <f t="shared" si="86"/>
        <v>1</v>
      </c>
      <c r="H2072" s="143"/>
      <c r="I2072" s="200">
        <v>1</v>
      </c>
      <c r="J2072" s="200"/>
      <c r="K2072" s="200"/>
      <c r="L2072" s="200">
        <v>0</v>
      </c>
      <c r="M2072" s="149"/>
      <c r="N2072" s="149"/>
      <c r="O2072" s="152">
        <f t="shared" si="87"/>
        <v>0</v>
      </c>
      <c r="P2072" s="153"/>
      <c r="Q2072" s="153"/>
      <c r="R2072" s="153"/>
      <c r="S2072" s="143"/>
      <c r="T2072" s="143"/>
      <c r="U2072" s="143"/>
    </row>
    <row r="2073" spans="1:21" ht="12.75" customHeight="1" x14ac:dyDescent="0.3">
      <c r="A2073" s="141">
        <v>9</v>
      </c>
      <c r="B2073" s="141">
        <v>8</v>
      </c>
      <c r="C2073" s="146">
        <v>908</v>
      </c>
      <c r="D2073" s="141" t="s">
        <v>7</v>
      </c>
      <c r="E2073" s="141">
        <v>2019</v>
      </c>
      <c r="F2073" s="151"/>
      <c r="G2073" s="157">
        <f t="shared" si="86"/>
        <v>0</v>
      </c>
      <c r="H2073" s="143"/>
      <c r="I2073" s="200">
        <v>0</v>
      </c>
      <c r="J2073" s="200"/>
      <c r="K2073" s="200"/>
      <c r="L2073" s="200">
        <v>0</v>
      </c>
      <c r="M2073" s="149"/>
      <c r="N2073" s="149"/>
      <c r="O2073" s="152">
        <f t="shared" si="87"/>
        <v>0</v>
      </c>
      <c r="P2073" s="153"/>
      <c r="Q2073" s="153"/>
      <c r="R2073" s="153"/>
      <c r="S2073" s="143"/>
      <c r="T2073" s="143"/>
      <c r="U2073" s="143"/>
    </row>
    <row r="2074" spans="1:21" ht="12.75" customHeight="1" x14ac:dyDescent="0.3">
      <c r="A2074" s="141">
        <v>9</v>
      </c>
      <c r="B2074" s="141">
        <v>9</v>
      </c>
      <c r="C2074" s="146">
        <v>909</v>
      </c>
      <c r="D2074" s="141" t="s">
        <v>7</v>
      </c>
      <c r="E2074" s="141">
        <v>2019</v>
      </c>
      <c r="F2074" s="151"/>
      <c r="G2074" s="157">
        <f t="shared" si="86"/>
        <v>1</v>
      </c>
      <c r="H2074" s="143"/>
      <c r="I2074" s="200">
        <v>1</v>
      </c>
      <c r="J2074" s="200"/>
      <c r="K2074" s="200"/>
      <c r="L2074" s="200">
        <v>0</v>
      </c>
      <c r="M2074" s="149"/>
      <c r="N2074" s="149"/>
      <c r="O2074" s="152">
        <f t="shared" si="87"/>
        <v>0</v>
      </c>
      <c r="P2074" s="153"/>
      <c r="Q2074" s="153"/>
      <c r="R2074" s="153"/>
      <c r="S2074" s="143"/>
      <c r="T2074" s="143"/>
      <c r="U2074" s="143"/>
    </row>
    <row r="2075" spans="1:21" ht="12.75" customHeight="1" x14ac:dyDescent="0.3">
      <c r="A2075" s="141">
        <v>9</v>
      </c>
      <c r="B2075" s="141">
        <v>10</v>
      </c>
      <c r="C2075" s="146">
        <v>910</v>
      </c>
      <c r="D2075" s="141" t="s">
        <v>7</v>
      </c>
      <c r="E2075" s="141">
        <v>2019</v>
      </c>
      <c r="F2075" s="151"/>
      <c r="G2075" s="157">
        <f t="shared" si="86"/>
        <v>1</v>
      </c>
      <c r="H2075" s="143"/>
      <c r="I2075" s="200">
        <v>1</v>
      </c>
      <c r="J2075" s="200"/>
      <c r="K2075" s="200"/>
      <c r="L2075" s="200">
        <v>0</v>
      </c>
      <c r="M2075" s="149"/>
      <c r="N2075" s="149"/>
      <c r="O2075" s="152">
        <f t="shared" si="87"/>
        <v>0</v>
      </c>
      <c r="P2075" s="153"/>
      <c r="Q2075" s="153"/>
      <c r="R2075" s="153"/>
      <c r="S2075" s="143"/>
      <c r="T2075" s="143"/>
      <c r="U2075" s="143"/>
    </row>
    <row r="2076" spans="1:21" ht="12.75" customHeight="1" x14ac:dyDescent="0.3">
      <c r="A2076" s="141">
        <v>9</v>
      </c>
      <c r="B2076" s="141">
        <v>11</v>
      </c>
      <c r="C2076" s="146">
        <v>911</v>
      </c>
      <c r="D2076" s="141" t="s">
        <v>7</v>
      </c>
      <c r="E2076" s="141">
        <v>2019</v>
      </c>
      <c r="F2076" s="151"/>
      <c r="G2076" s="157">
        <f t="shared" si="86"/>
        <v>1</v>
      </c>
      <c r="H2076" s="143"/>
      <c r="I2076" s="200">
        <v>1</v>
      </c>
      <c r="J2076" s="200"/>
      <c r="K2076" s="200"/>
      <c r="L2076" s="200">
        <v>0</v>
      </c>
      <c r="M2076" s="149"/>
      <c r="N2076" s="149"/>
      <c r="O2076" s="152">
        <f t="shared" si="87"/>
        <v>0</v>
      </c>
      <c r="P2076" s="153"/>
      <c r="Q2076" s="153"/>
      <c r="R2076" s="153"/>
      <c r="S2076" s="143"/>
      <c r="T2076" s="143"/>
      <c r="U2076" s="143"/>
    </row>
    <row r="2077" spans="1:21" ht="12.75" customHeight="1" x14ac:dyDescent="0.3">
      <c r="A2077" s="141">
        <v>9</v>
      </c>
      <c r="B2077" s="141">
        <v>12</v>
      </c>
      <c r="C2077" s="146">
        <v>912</v>
      </c>
      <c r="D2077" s="141" t="s">
        <v>7</v>
      </c>
      <c r="E2077" s="141">
        <v>2019</v>
      </c>
      <c r="F2077" s="151"/>
      <c r="G2077" s="157">
        <f t="shared" si="86"/>
        <v>1</v>
      </c>
      <c r="H2077" s="143"/>
      <c r="I2077" s="200">
        <v>1</v>
      </c>
      <c r="J2077" s="200"/>
      <c r="K2077" s="200"/>
      <c r="L2077" s="200">
        <v>1</v>
      </c>
      <c r="M2077" s="149"/>
      <c r="N2077" s="149"/>
      <c r="O2077" s="152">
        <f t="shared" si="87"/>
        <v>1</v>
      </c>
      <c r="P2077" s="153"/>
      <c r="Q2077" s="153"/>
      <c r="R2077" s="153"/>
      <c r="S2077" s="143"/>
      <c r="T2077" s="143"/>
      <c r="U2077" s="143"/>
    </row>
    <row r="2078" spans="1:21" ht="12.75" customHeight="1" x14ac:dyDescent="0.3">
      <c r="A2078" s="141">
        <v>9</v>
      </c>
      <c r="B2078" s="141">
        <v>13</v>
      </c>
      <c r="C2078" s="146">
        <v>913</v>
      </c>
      <c r="D2078" s="141" t="s">
        <v>7</v>
      </c>
      <c r="E2078" s="141">
        <v>2019</v>
      </c>
      <c r="F2078" s="151"/>
      <c r="G2078" s="157">
        <f t="shared" si="86"/>
        <v>12</v>
      </c>
      <c r="H2078" s="143"/>
      <c r="I2078" s="200">
        <v>12</v>
      </c>
      <c r="J2078" s="200"/>
      <c r="K2078" s="200"/>
      <c r="L2078" s="200">
        <v>9</v>
      </c>
      <c r="M2078" s="149"/>
      <c r="N2078" s="149"/>
      <c r="O2078" s="152">
        <f t="shared" si="87"/>
        <v>9</v>
      </c>
      <c r="P2078" s="153"/>
      <c r="Q2078" s="153"/>
      <c r="R2078" s="153"/>
      <c r="S2078" s="143"/>
      <c r="T2078" s="143"/>
      <c r="U2078" s="143"/>
    </row>
    <row r="2079" spans="1:21" ht="12.75" customHeight="1" x14ac:dyDescent="0.3">
      <c r="A2079" s="141">
        <v>9</v>
      </c>
      <c r="B2079" s="141">
        <v>14</v>
      </c>
      <c r="C2079" s="146">
        <v>914</v>
      </c>
      <c r="D2079" s="141" t="s">
        <v>7</v>
      </c>
      <c r="E2079" s="141">
        <v>2019</v>
      </c>
      <c r="F2079" s="151"/>
      <c r="G2079" s="157">
        <f t="shared" si="86"/>
        <v>21</v>
      </c>
      <c r="H2079" s="143"/>
      <c r="I2079" s="200">
        <v>21</v>
      </c>
      <c r="J2079" s="200"/>
      <c r="K2079" s="200"/>
      <c r="L2079" s="200">
        <v>16</v>
      </c>
      <c r="M2079" s="149"/>
      <c r="N2079" s="149"/>
      <c r="O2079" s="152">
        <f t="shared" si="87"/>
        <v>16</v>
      </c>
      <c r="P2079" s="153"/>
      <c r="Q2079" s="153"/>
      <c r="R2079" s="153"/>
      <c r="S2079" s="143"/>
      <c r="T2079" s="143"/>
      <c r="U2079" s="143"/>
    </row>
    <row r="2080" spans="1:21" ht="12.75" customHeight="1" x14ac:dyDescent="0.3">
      <c r="A2080" s="141">
        <v>9</v>
      </c>
      <c r="B2080" s="141">
        <v>15</v>
      </c>
      <c r="C2080" s="146">
        <v>915</v>
      </c>
      <c r="D2080" s="141" t="s">
        <v>7</v>
      </c>
      <c r="E2080" s="141">
        <v>2019</v>
      </c>
      <c r="F2080" s="151"/>
      <c r="G2080" s="157">
        <f t="shared" si="86"/>
        <v>8</v>
      </c>
      <c r="H2080" s="143"/>
      <c r="I2080" s="200">
        <v>8</v>
      </c>
      <c r="J2080" s="200"/>
      <c r="K2080" s="200"/>
      <c r="L2080" s="200">
        <v>5</v>
      </c>
      <c r="M2080" s="149"/>
      <c r="N2080" s="149"/>
      <c r="O2080" s="152">
        <f t="shared" si="87"/>
        <v>5</v>
      </c>
      <c r="P2080" s="153"/>
      <c r="Q2080" s="153"/>
      <c r="R2080" s="153"/>
      <c r="S2080" s="143"/>
      <c r="T2080" s="143"/>
      <c r="U2080" s="143"/>
    </row>
    <row r="2081" spans="1:21" ht="12.75" customHeight="1" x14ac:dyDescent="0.3">
      <c r="A2081" s="141">
        <v>9</v>
      </c>
      <c r="B2081" s="141">
        <v>16</v>
      </c>
      <c r="C2081" s="146">
        <v>916</v>
      </c>
      <c r="D2081" s="141" t="s">
        <v>7</v>
      </c>
      <c r="E2081" s="141">
        <v>2019</v>
      </c>
      <c r="F2081" s="151"/>
      <c r="G2081" s="157">
        <f t="shared" si="86"/>
        <v>7</v>
      </c>
      <c r="H2081" s="143"/>
      <c r="I2081" s="200">
        <v>7</v>
      </c>
      <c r="J2081" s="200"/>
      <c r="K2081" s="200"/>
      <c r="L2081" s="200">
        <v>5</v>
      </c>
      <c r="M2081" s="149"/>
      <c r="N2081" s="149"/>
      <c r="O2081" s="152">
        <f t="shared" si="87"/>
        <v>5</v>
      </c>
      <c r="P2081" s="153"/>
      <c r="Q2081" s="153"/>
      <c r="R2081" s="153"/>
      <c r="S2081" s="143"/>
      <c r="T2081" s="143"/>
      <c r="U2081" s="143"/>
    </row>
    <row r="2082" spans="1:21" ht="12.75" customHeight="1" x14ac:dyDescent="0.3">
      <c r="A2082" s="141">
        <v>9</v>
      </c>
      <c r="B2082" s="141">
        <v>17</v>
      </c>
      <c r="C2082" s="146">
        <v>917</v>
      </c>
      <c r="D2082" s="141" t="s">
        <v>7</v>
      </c>
      <c r="E2082" s="141">
        <v>2019</v>
      </c>
      <c r="F2082" s="151"/>
      <c r="G2082" s="157">
        <f t="shared" si="86"/>
        <v>6</v>
      </c>
      <c r="H2082" s="143"/>
      <c r="I2082" s="200">
        <v>6</v>
      </c>
      <c r="J2082" s="200"/>
      <c r="K2082" s="200"/>
      <c r="L2082" s="200">
        <v>5</v>
      </c>
      <c r="M2082" s="149"/>
      <c r="N2082" s="149"/>
      <c r="O2082" s="152">
        <f t="shared" si="87"/>
        <v>5</v>
      </c>
      <c r="P2082" s="153"/>
      <c r="Q2082" s="153"/>
      <c r="R2082" s="153"/>
      <c r="S2082" s="143"/>
      <c r="T2082" s="143"/>
      <c r="U2082" s="143"/>
    </row>
    <row r="2083" spans="1:21" ht="12.75" customHeight="1" x14ac:dyDescent="0.3">
      <c r="A2083" s="141">
        <v>9</v>
      </c>
      <c r="B2083" s="141">
        <v>18</v>
      </c>
      <c r="C2083" s="146">
        <v>918</v>
      </c>
      <c r="D2083" s="141" t="s">
        <v>7</v>
      </c>
      <c r="E2083" s="141">
        <v>2019</v>
      </c>
      <c r="F2083" s="151"/>
      <c r="G2083" s="157">
        <f t="shared" si="86"/>
        <v>6</v>
      </c>
      <c r="H2083" s="143"/>
      <c r="I2083" s="200">
        <v>6</v>
      </c>
      <c r="J2083" s="200"/>
      <c r="K2083" s="200"/>
      <c r="L2083" s="200">
        <v>4</v>
      </c>
      <c r="M2083" s="149"/>
      <c r="N2083" s="149"/>
      <c r="O2083" s="152">
        <f t="shared" si="87"/>
        <v>4</v>
      </c>
      <c r="P2083" s="153"/>
      <c r="Q2083" s="153"/>
      <c r="R2083" s="153"/>
      <c r="S2083" s="143"/>
      <c r="T2083" s="143"/>
      <c r="U2083" s="143"/>
    </row>
    <row r="2084" spans="1:21" ht="12.75" customHeight="1" x14ac:dyDescent="0.3">
      <c r="A2084" s="141">
        <v>9</v>
      </c>
      <c r="B2084" s="141">
        <v>19</v>
      </c>
      <c r="C2084" s="146">
        <v>919</v>
      </c>
      <c r="D2084" s="141" t="s">
        <v>7</v>
      </c>
      <c r="E2084" s="141">
        <v>2019</v>
      </c>
      <c r="F2084" s="151"/>
      <c r="G2084" s="157">
        <f t="shared" si="86"/>
        <v>11</v>
      </c>
      <c r="H2084" s="143"/>
      <c r="I2084" s="200">
        <v>11</v>
      </c>
      <c r="J2084" s="200"/>
      <c r="K2084" s="200"/>
      <c r="L2084" s="200">
        <v>8</v>
      </c>
      <c r="M2084" s="149"/>
      <c r="N2084" s="149"/>
      <c r="O2084" s="152">
        <f t="shared" si="87"/>
        <v>8</v>
      </c>
      <c r="P2084" s="153"/>
      <c r="Q2084" s="153"/>
      <c r="R2084" s="153"/>
      <c r="S2084" s="143"/>
      <c r="T2084" s="143"/>
      <c r="U2084" s="143"/>
    </row>
    <row r="2085" spans="1:21" ht="12.75" customHeight="1" x14ac:dyDescent="0.3">
      <c r="A2085" s="141">
        <v>9</v>
      </c>
      <c r="B2085" s="141">
        <v>20</v>
      </c>
      <c r="C2085" s="146">
        <v>920</v>
      </c>
      <c r="D2085" s="141" t="s">
        <v>7</v>
      </c>
      <c r="E2085" s="141">
        <v>2019</v>
      </c>
      <c r="F2085" s="151"/>
      <c r="G2085" s="157">
        <f t="shared" si="86"/>
        <v>3</v>
      </c>
      <c r="H2085" s="143"/>
      <c r="I2085" s="200">
        <v>3</v>
      </c>
      <c r="J2085" s="200"/>
      <c r="K2085" s="200"/>
      <c r="L2085" s="200">
        <v>3</v>
      </c>
      <c r="M2085" s="149"/>
      <c r="N2085" s="149"/>
      <c r="O2085" s="152">
        <f t="shared" si="87"/>
        <v>3</v>
      </c>
      <c r="P2085" s="153"/>
      <c r="Q2085" s="153"/>
      <c r="R2085" s="153"/>
      <c r="S2085" s="143"/>
      <c r="T2085" s="143"/>
      <c r="U2085" s="143"/>
    </row>
    <row r="2086" spans="1:21" ht="12.75" customHeight="1" x14ac:dyDescent="0.3">
      <c r="A2086" s="141">
        <v>9</v>
      </c>
      <c r="B2086" s="141">
        <v>21</v>
      </c>
      <c r="C2086" s="146">
        <v>921</v>
      </c>
      <c r="D2086" s="141" t="s">
        <v>7</v>
      </c>
      <c r="E2086" s="141">
        <v>2019</v>
      </c>
      <c r="F2086" s="151"/>
      <c r="G2086" s="157">
        <f t="shared" si="86"/>
        <v>6</v>
      </c>
      <c r="H2086" s="143"/>
      <c r="I2086" s="200">
        <v>6</v>
      </c>
      <c r="J2086" s="200"/>
      <c r="K2086" s="200"/>
      <c r="L2086" s="200">
        <v>5</v>
      </c>
      <c r="M2086" s="149"/>
      <c r="N2086" s="149"/>
      <c r="O2086" s="152">
        <f t="shared" si="87"/>
        <v>5</v>
      </c>
      <c r="P2086" s="153"/>
      <c r="Q2086" s="153"/>
      <c r="R2086" s="153"/>
      <c r="S2086" s="143"/>
      <c r="T2086" s="143"/>
      <c r="U2086" s="143"/>
    </row>
    <row r="2087" spans="1:21" ht="12.75" customHeight="1" x14ac:dyDescent="0.3">
      <c r="A2087" s="141">
        <v>9</v>
      </c>
      <c r="B2087" s="141">
        <v>22</v>
      </c>
      <c r="C2087" s="146">
        <v>922</v>
      </c>
      <c r="D2087" s="141" t="s">
        <v>7</v>
      </c>
      <c r="E2087" s="141">
        <v>2019</v>
      </c>
      <c r="F2087" s="151"/>
      <c r="G2087" s="157">
        <f t="shared" si="86"/>
        <v>4</v>
      </c>
      <c r="H2087" s="143"/>
      <c r="I2087" s="200">
        <v>4</v>
      </c>
      <c r="J2087" s="200"/>
      <c r="K2087" s="200"/>
      <c r="L2087" s="200">
        <v>3</v>
      </c>
      <c r="M2087" s="149"/>
      <c r="N2087" s="149"/>
      <c r="O2087" s="152">
        <f t="shared" si="87"/>
        <v>3</v>
      </c>
      <c r="P2087" s="153"/>
      <c r="Q2087" s="153"/>
      <c r="R2087" s="153"/>
      <c r="S2087" s="143"/>
      <c r="T2087" s="143"/>
      <c r="U2087" s="143"/>
    </row>
    <row r="2088" spans="1:21" ht="12.75" customHeight="1" x14ac:dyDescent="0.3">
      <c r="A2088" s="141">
        <v>9</v>
      </c>
      <c r="B2088" s="141">
        <v>23</v>
      </c>
      <c r="C2088" s="146">
        <v>923</v>
      </c>
      <c r="D2088" s="141" t="s">
        <v>7</v>
      </c>
      <c r="E2088" s="141">
        <v>2019</v>
      </c>
      <c r="F2088" s="151"/>
      <c r="G2088" s="157">
        <f t="shared" si="86"/>
        <v>7</v>
      </c>
      <c r="H2088" s="143"/>
      <c r="I2088" s="200">
        <v>7</v>
      </c>
      <c r="J2088" s="200"/>
      <c r="K2088" s="200"/>
      <c r="L2088" s="200">
        <v>5</v>
      </c>
      <c r="M2088" s="149"/>
      <c r="N2088" s="149"/>
      <c r="O2088" s="152">
        <f t="shared" si="87"/>
        <v>5</v>
      </c>
      <c r="P2088" s="153"/>
      <c r="Q2088" s="153"/>
      <c r="R2088" s="153"/>
      <c r="S2088" s="143"/>
      <c r="T2088" s="143"/>
      <c r="U2088" s="143"/>
    </row>
    <row r="2089" spans="1:21" ht="12.75" customHeight="1" x14ac:dyDescent="0.3">
      <c r="A2089" s="141">
        <v>9</v>
      </c>
      <c r="B2089" s="141">
        <v>24</v>
      </c>
      <c r="C2089" s="146">
        <v>924</v>
      </c>
      <c r="D2089" s="141" t="s">
        <v>7</v>
      </c>
      <c r="E2089" s="141">
        <v>2019</v>
      </c>
      <c r="F2089" s="151"/>
      <c r="G2089" s="157">
        <f t="shared" si="86"/>
        <v>6</v>
      </c>
      <c r="H2089" s="143"/>
      <c r="I2089" s="200">
        <v>6</v>
      </c>
      <c r="J2089" s="200"/>
      <c r="K2089" s="200"/>
      <c r="L2089" s="200">
        <v>5</v>
      </c>
      <c r="M2089" s="149"/>
      <c r="N2089" s="149"/>
      <c r="O2089" s="152">
        <f t="shared" si="87"/>
        <v>5</v>
      </c>
      <c r="P2089" s="153"/>
      <c r="Q2089" s="153"/>
      <c r="R2089" s="153"/>
      <c r="S2089" s="143"/>
      <c r="T2089" s="143"/>
      <c r="U2089" s="143"/>
    </row>
    <row r="2090" spans="1:21" ht="12.75" customHeight="1" x14ac:dyDescent="0.3">
      <c r="A2090" s="141">
        <v>9</v>
      </c>
      <c r="B2090" s="141">
        <v>25</v>
      </c>
      <c r="C2090" s="146">
        <v>925</v>
      </c>
      <c r="D2090" s="141" t="s">
        <v>7</v>
      </c>
      <c r="E2090" s="141">
        <v>2019</v>
      </c>
      <c r="F2090" s="151"/>
      <c r="G2090" s="157">
        <f t="shared" si="86"/>
        <v>1</v>
      </c>
      <c r="H2090" s="143"/>
      <c r="I2090" s="200">
        <v>1</v>
      </c>
      <c r="J2090" s="200"/>
      <c r="K2090" s="200"/>
      <c r="L2090" s="200">
        <v>1</v>
      </c>
      <c r="M2090" s="149"/>
      <c r="N2090" s="149"/>
      <c r="O2090" s="152">
        <f t="shared" si="87"/>
        <v>1</v>
      </c>
      <c r="P2090" s="153"/>
      <c r="Q2090" s="153"/>
      <c r="R2090" s="153"/>
      <c r="S2090" s="143"/>
      <c r="T2090" s="143"/>
      <c r="U2090" s="143"/>
    </row>
    <row r="2091" spans="1:21" ht="12.75" customHeight="1" x14ac:dyDescent="0.3">
      <c r="A2091" s="141">
        <v>9</v>
      </c>
      <c r="B2091" s="141">
        <v>26</v>
      </c>
      <c r="C2091" s="146">
        <v>926</v>
      </c>
      <c r="D2091" s="141" t="s">
        <v>7</v>
      </c>
      <c r="E2091" s="141">
        <v>2019</v>
      </c>
      <c r="F2091" s="151"/>
      <c r="G2091" s="157">
        <f t="shared" si="86"/>
        <v>3</v>
      </c>
      <c r="H2091" s="143"/>
      <c r="I2091" s="200">
        <v>3</v>
      </c>
      <c r="J2091" s="200"/>
      <c r="K2091" s="200"/>
      <c r="L2091" s="200">
        <v>2</v>
      </c>
      <c r="M2091" s="149"/>
      <c r="N2091" s="149"/>
      <c r="O2091" s="152">
        <f t="shared" si="87"/>
        <v>2</v>
      </c>
      <c r="P2091" s="153"/>
      <c r="Q2091" s="153"/>
      <c r="R2091" s="153"/>
      <c r="S2091" s="143"/>
      <c r="T2091" s="143"/>
      <c r="U2091" s="143"/>
    </row>
    <row r="2092" spans="1:21" ht="12.75" customHeight="1" x14ac:dyDescent="0.3">
      <c r="A2092" s="141">
        <v>9</v>
      </c>
      <c r="B2092" s="141">
        <v>27</v>
      </c>
      <c r="C2092" s="146">
        <v>927</v>
      </c>
      <c r="D2092" s="141" t="s">
        <v>7</v>
      </c>
      <c r="E2092" s="141">
        <v>2019</v>
      </c>
      <c r="F2092" s="151"/>
      <c r="G2092" s="157">
        <f t="shared" si="86"/>
        <v>2</v>
      </c>
      <c r="H2092" s="143"/>
      <c r="I2092" s="200">
        <v>2</v>
      </c>
      <c r="J2092" s="200"/>
      <c r="K2092" s="200"/>
      <c r="L2092" s="200">
        <v>2</v>
      </c>
      <c r="M2092" s="149"/>
      <c r="N2092" s="149"/>
      <c r="O2092" s="152">
        <f t="shared" si="87"/>
        <v>2</v>
      </c>
      <c r="P2092" s="153"/>
      <c r="Q2092" s="153"/>
      <c r="R2092" s="153"/>
      <c r="S2092" s="143"/>
      <c r="T2092" s="143"/>
      <c r="U2092" s="143"/>
    </row>
    <row r="2093" spans="1:21" ht="12.75" customHeight="1" x14ac:dyDescent="0.3">
      <c r="A2093" s="141">
        <v>9</v>
      </c>
      <c r="B2093" s="141">
        <v>28</v>
      </c>
      <c r="C2093" s="146">
        <v>928</v>
      </c>
      <c r="D2093" s="141" t="s">
        <v>7</v>
      </c>
      <c r="E2093" s="141">
        <v>2019</v>
      </c>
      <c r="F2093" s="151"/>
      <c r="G2093" s="157">
        <f t="shared" si="86"/>
        <v>3</v>
      </c>
      <c r="H2093" s="143"/>
      <c r="I2093" s="200">
        <v>3</v>
      </c>
      <c r="J2093" s="200"/>
      <c r="K2093" s="200"/>
      <c r="L2093" s="200">
        <v>2</v>
      </c>
      <c r="M2093" s="149"/>
      <c r="N2093" s="149"/>
      <c r="O2093" s="152">
        <f t="shared" si="87"/>
        <v>2</v>
      </c>
      <c r="P2093" s="153"/>
      <c r="Q2093" s="153"/>
      <c r="R2093" s="153"/>
      <c r="S2093" s="143"/>
      <c r="T2093" s="143"/>
      <c r="U2093" s="143"/>
    </row>
    <row r="2094" spans="1:21" ht="12.75" customHeight="1" x14ac:dyDescent="0.3">
      <c r="A2094" s="141">
        <v>9</v>
      </c>
      <c r="B2094" s="141">
        <v>29</v>
      </c>
      <c r="C2094" s="146">
        <v>929</v>
      </c>
      <c r="D2094" s="141" t="s">
        <v>7</v>
      </c>
      <c r="E2094" s="141">
        <v>2019</v>
      </c>
      <c r="F2094" s="151"/>
      <c r="G2094" s="157">
        <f t="shared" si="86"/>
        <v>1</v>
      </c>
      <c r="H2094" s="143"/>
      <c r="I2094" s="200">
        <v>1</v>
      </c>
      <c r="J2094" s="200"/>
      <c r="K2094" s="200"/>
      <c r="L2094" s="200">
        <v>1</v>
      </c>
      <c r="M2094" s="149"/>
      <c r="N2094" s="149"/>
      <c r="O2094" s="152">
        <f t="shared" si="87"/>
        <v>1</v>
      </c>
      <c r="P2094" s="153"/>
      <c r="Q2094" s="153"/>
      <c r="R2094" s="153"/>
      <c r="S2094" s="143"/>
      <c r="T2094" s="143"/>
      <c r="U2094" s="143"/>
    </row>
    <row r="2095" spans="1:21" ht="12.75" customHeight="1" x14ac:dyDescent="0.3">
      <c r="A2095" s="141">
        <v>9</v>
      </c>
      <c r="B2095" s="141">
        <v>30</v>
      </c>
      <c r="C2095" s="146">
        <v>930</v>
      </c>
      <c r="D2095" s="141" t="s">
        <v>7</v>
      </c>
      <c r="E2095" s="141">
        <v>2019</v>
      </c>
      <c r="F2095" s="151"/>
      <c r="G2095" s="157">
        <f t="shared" si="86"/>
        <v>3</v>
      </c>
      <c r="H2095" s="143"/>
      <c r="I2095" s="200">
        <v>3</v>
      </c>
      <c r="J2095" s="200"/>
      <c r="K2095" s="200"/>
      <c r="L2095" s="200">
        <v>3</v>
      </c>
      <c r="M2095" s="149"/>
      <c r="N2095" s="149"/>
      <c r="O2095" s="152">
        <f t="shared" si="87"/>
        <v>3</v>
      </c>
      <c r="P2095" s="153"/>
      <c r="Q2095" s="153"/>
      <c r="R2095" s="153"/>
      <c r="S2095" s="143"/>
      <c r="T2095" s="143"/>
      <c r="U2095" s="143"/>
    </row>
    <row r="2096" spans="1:21" ht="12.75" customHeight="1" x14ac:dyDescent="0.3">
      <c r="A2096" s="141">
        <v>10</v>
      </c>
      <c r="B2096" s="141">
        <v>1</v>
      </c>
      <c r="C2096" s="146">
        <v>1001</v>
      </c>
      <c r="D2096" s="141" t="s">
        <v>7</v>
      </c>
      <c r="E2096" s="141">
        <v>2019</v>
      </c>
      <c r="F2096" s="151"/>
      <c r="G2096" s="157">
        <f t="shared" si="86"/>
        <v>2</v>
      </c>
      <c r="H2096" s="143"/>
      <c r="I2096" s="200">
        <v>2</v>
      </c>
      <c r="J2096" s="200"/>
      <c r="K2096" s="200"/>
      <c r="L2096" s="200">
        <v>2</v>
      </c>
      <c r="M2096" s="149"/>
      <c r="N2096" s="149"/>
      <c r="O2096" s="152">
        <f t="shared" si="87"/>
        <v>2</v>
      </c>
      <c r="P2096" s="153"/>
      <c r="Q2096" s="153"/>
      <c r="R2096" s="153"/>
      <c r="S2096" s="143"/>
      <c r="T2096" s="143"/>
      <c r="U2096" s="143"/>
    </row>
    <row r="2097" spans="1:21" ht="12.75" customHeight="1" x14ac:dyDescent="0.3">
      <c r="A2097" s="141">
        <v>10</v>
      </c>
      <c r="B2097" s="141">
        <v>2</v>
      </c>
      <c r="C2097" s="146">
        <v>1002</v>
      </c>
      <c r="D2097" s="141" t="s">
        <v>7</v>
      </c>
      <c r="E2097" s="141">
        <v>2019</v>
      </c>
      <c r="F2097" s="151"/>
      <c r="G2097" s="157">
        <f t="shared" si="86"/>
        <v>3</v>
      </c>
      <c r="H2097" s="143"/>
      <c r="I2097" s="200">
        <v>3</v>
      </c>
      <c r="J2097" s="200"/>
      <c r="K2097" s="200"/>
      <c r="L2097" s="200">
        <v>3</v>
      </c>
      <c r="M2097" s="149"/>
      <c r="N2097" s="149"/>
      <c r="O2097" s="152">
        <f t="shared" si="87"/>
        <v>3</v>
      </c>
      <c r="P2097" s="153"/>
      <c r="Q2097" s="153"/>
      <c r="R2097" s="153"/>
      <c r="S2097" s="143"/>
      <c r="T2097" s="143"/>
      <c r="U2097" s="143"/>
    </row>
    <row r="2098" spans="1:21" ht="12.75" customHeight="1" x14ac:dyDescent="0.3">
      <c r="A2098" s="141">
        <v>10</v>
      </c>
      <c r="B2098" s="141">
        <v>3</v>
      </c>
      <c r="C2098" s="146">
        <v>1003</v>
      </c>
      <c r="D2098" s="141" t="s">
        <v>7</v>
      </c>
      <c r="E2098" s="141">
        <v>2019</v>
      </c>
      <c r="F2098" s="151"/>
      <c r="G2098" s="157">
        <f t="shared" si="86"/>
        <v>2</v>
      </c>
      <c r="H2098" s="143"/>
      <c r="I2098" s="200">
        <v>2</v>
      </c>
      <c r="J2098" s="200"/>
      <c r="K2098" s="200"/>
      <c r="L2098" s="200">
        <v>1</v>
      </c>
      <c r="M2098" s="149"/>
      <c r="N2098" s="149"/>
      <c r="O2098" s="152">
        <f t="shared" si="87"/>
        <v>1</v>
      </c>
      <c r="P2098" s="153"/>
      <c r="Q2098" s="153"/>
      <c r="R2098" s="153"/>
      <c r="S2098" s="143"/>
      <c r="T2098" s="143"/>
      <c r="U2098" s="143"/>
    </row>
    <row r="2099" spans="1:21" ht="12.75" customHeight="1" x14ac:dyDescent="0.3">
      <c r="A2099" s="141">
        <v>10</v>
      </c>
      <c r="B2099" s="141">
        <v>4</v>
      </c>
      <c r="C2099" s="146">
        <v>1004</v>
      </c>
      <c r="D2099" s="141" t="s">
        <v>7</v>
      </c>
      <c r="E2099" s="141">
        <v>2019</v>
      </c>
      <c r="F2099" s="151"/>
      <c r="G2099" s="157">
        <f t="shared" si="86"/>
        <v>1</v>
      </c>
      <c r="H2099" s="143"/>
      <c r="I2099" s="200">
        <v>1</v>
      </c>
      <c r="J2099" s="200"/>
      <c r="K2099" s="200"/>
      <c r="L2099" s="200">
        <v>0</v>
      </c>
      <c r="M2099" s="149"/>
      <c r="N2099" s="149"/>
      <c r="O2099" s="152">
        <f t="shared" si="87"/>
        <v>0</v>
      </c>
      <c r="P2099" s="153"/>
      <c r="Q2099" s="153"/>
      <c r="R2099" s="153"/>
      <c r="S2099" s="143"/>
      <c r="T2099" s="143"/>
      <c r="U2099" s="143"/>
    </row>
    <row r="2100" spans="1:21" ht="12.75" customHeight="1" x14ac:dyDescent="0.3">
      <c r="A2100" s="141">
        <v>10</v>
      </c>
      <c r="B2100" s="141">
        <v>5</v>
      </c>
      <c r="C2100" s="146">
        <v>1005</v>
      </c>
      <c r="D2100" s="141" t="s">
        <v>7</v>
      </c>
      <c r="E2100" s="141">
        <v>2019</v>
      </c>
      <c r="F2100" s="151"/>
      <c r="G2100" s="157">
        <f t="shared" si="86"/>
        <v>5</v>
      </c>
      <c r="H2100" s="143"/>
      <c r="I2100" s="200">
        <v>5</v>
      </c>
      <c r="J2100" s="200"/>
      <c r="K2100" s="200"/>
      <c r="L2100" s="200">
        <v>3</v>
      </c>
      <c r="M2100" s="149"/>
      <c r="N2100" s="149"/>
      <c r="O2100" s="152">
        <f t="shared" si="87"/>
        <v>3</v>
      </c>
      <c r="P2100" s="153"/>
      <c r="Q2100" s="153"/>
      <c r="R2100" s="153"/>
      <c r="S2100" s="143"/>
      <c r="T2100" s="143"/>
      <c r="U2100" s="143"/>
    </row>
    <row r="2101" spans="1:21" ht="12.75" customHeight="1" x14ac:dyDescent="0.3">
      <c r="A2101" s="141">
        <v>10</v>
      </c>
      <c r="B2101" s="141">
        <v>6</v>
      </c>
      <c r="C2101" s="146">
        <v>1006</v>
      </c>
      <c r="D2101" s="141" t="s">
        <v>7</v>
      </c>
      <c r="E2101" s="141">
        <v>2019</v>
      </c>
      <c r="F2101" s="151"/>
      <c r="G2101" s="157">
        <f t="shared" si="86"/>
        <v>5</v>
      </c>
      <c r="H2101" s="143"/>
      <c r="I2101" s="200">
        <v>5</v>
      </c>
      <c r="J2101" s="200"/>
      <c r="K2101" s="200"/>
      <c r="L2101" s="200">
        <v>4</v>
      </c>
      <c r="M2101" s="149"/>
      <c r="N2101" s="149"/>
      <c r="O2101" s="152">
        <f t="shared" si="87"/>
        <v>4</v>
      </c>
      <c r="P2101" s="153"/>
      <c r="Q2101" s="153"/>
      <c r="R2101" s="153"/>
      <c r="S2101" s="143"/>
      <c r="T2101" s="143"/>
      <c r="U2101" s="143"/>
    </row>
    <row r="2102" spans="1:21" ht="12.75" customHeight="1" x14ac:dyDescent="0.3">
      <c r="A2102" s="141">
        <v>10</v>
      </c>
      <c r="B2102" s="141">
        <v>7</v>
      </c>
      <c r="C2102" s="146">
        <v>1007</v>
      </c>
      <c r="D2102" s="141" t="s">
        <v>7</v>
      </c>
      <c r="E2102" s="141">
        <v>2019</v>
      </c>
      <c r="F2102" s="151"/>
      <c r="G2102" s="157">
        <f t="shared" si="86"/>
        <v>5</v>
      </c>
      <c r="H2102" s="143"/>
      <c r="I2102" s="200">
        <v>5</v>
      </c>
      <c r="J2102" s="200"/>
      <c r="K2102" s="200"/>
      <c r="L2102" s="200">
        <v>3</v>
      </c>
      <c r="M2102" s="149"/>
      <c r="N2102" s="149"/>
      <c r="O2102" s="152">
        <f t="shared" si="87"/>
        <v>3</v>
      </c>
      <c r="P2102" s="153"/>
      <c r="Q2102" s="153"/>
      <c r="R2102" s="153"/>
      <c r="S2102" s="143"/>
      <c r="T2102" s="143"/>
      <c r="U2102" s="143"/>
    </row>
    <row r="2103" spans="1:21" ht="12.75" customHeight="1" x14ac:dyDescent="0.3">
      <c r="A2103" s="141">
        <v>10</v>
      </c>
      <c r="B2103" s="141">
        <v>8</v>
      </c>
      <c r="C2103" s="146">
        <v>1008</v>
      </c>
      <c r="D2103" s="141" t="s">
        <v>7</v>
      </c>
      <c r="E2103" s="141">
        <v>2019</v>
      </c>
      <c r="F2103" s="151"/>
      <c r="G2103" s="157">
        <f t="shared" si="86"/>
        <v>5</v>
      </c>
      <c r="H2103" s="143"/>
      <c r="I2103" s="200">
        <v>5</v>
      </c>
      <c r="J2103" s="200"/>
      <c r="K2103" s="200"/>
      <c r="L2103" s="200">
        <v>3</v>
      </c>
      <c r="M2103" s="149"/>
      <c r="N2103" s="149"/>
      <c r="O2103" s="152">
        <f t="shared" si="87"/>
        <v>3</v>
      </c>
      <c r="P2103" s="153"/>
      <c r="Q2103" s="153"/>
      <c r="R2103" s="153"/>
      <c r="S2103" s="143"/>
      <c r="T2103" s="143"/>
      <c r="U2103" s="143"/>
    </row>
    <row r="2104" spans="1:21" ht="12.75" customHeight="1" x14ac:dyDescent="0.3">
      <c r="A2104" s="141">
        <v>10</v>
      </c>
      <c r="B2104" s="141">
        <v>9</v>
      </c>
      <c r="C2104" s="146">
        <v>1009</v>
      </c>
      <c r="D2104" s="141" t="s">
        <v>7</v>
      </c>
      <c r="E2104" s="141">
        <v>2019</v>
      </c>
      <c r="F2104" s="151"/>
      <c r="G2104" s="157">
        <f t="shared" si="86"/>
        <v>5</v>
      </c>
      <c r="H2104" s="143"/>
      <c r="I2104" s="200">
        <v>5</v>
      </c>
      <c r="J2104" s="200"/>
      <c r="K2104" s="200"/>
      <c r="L2104" s="200">
        <v>3</v>
      </c>
      <c r="M2104" s="149"/>
      <c r="N2104" s="149"/>
      <c r="O2104" s="152">
        <f t="shared" si="87"/>
        <v>3</v>
      </c>
      <c r="P2104" s="153"/>
      <c r="Q2104" s="153"/>
      <c r="R2104" s="153"/>
      <c r="S2104" s="143"/>
      <c r="T2104" s="143"/>
      <c r="U2104" s="143"/>
    </row>
    <row r="2105" spans="1:21" ht="12.75" customHeight="1" x14ac:dyDescent="0.3">
      <c r="A2105" s="141">
        <v>10</v>
      </c>
      <c r="B2105" s="141">
        <v>10</v>
      </c>
      <c r="C2105" s="146">
        <v>1010</v>
      </c>
      <c r="D2105" s="141" t="s">
        <v>7</v>
      </c>
      <c r="E2105" s="141">
        <v>2019</v>
      </c>
      <c r="F2105" s="151"/>
      <c r="G2105" s="157">
        <f t="shared" si="86"/>
        <v>6</v>
      </c>
      <c r="H2105" s="143"/>
      <c r="I2105" s="200">
        <v>6</v>
      </c>
      <c r="J2105" s="200"/>
      <c r="K2105" s="200"/>
      <c r="L2105" s="200">
        <v>5</v>
      </c>
      <c r="M2105" s="149"/>
      <c r="N2105" s="149"/>
      <c r="O2105" s="152">
        <f t="shared" si="87"/>
        <v>5</v>
      </c>
      <c r="P2105" s="153"/>
      <c r="Q2105" s="153"/>
      <c r="R2105" s="153"/>
      <c r="S2105" s="143"/>
      <c r="T2105" s="143"/>
      <c r="U2105" s="143"/>
    </row>
    <row r="2106" spans="1:21" ht="12.75" customHeight="1" x14ac:dyDescent="0.3">
      <c r="A2106" s="141">
        <v>10</v>
      </c>
      <c r="B2106" s="141">
        <v>11</v>
      </c>
      <c r="C2106" s="146">
        <v>1011</v>
      </c>
      <c r="D2106" s="141" t="s">
        <v>7</v>
      </c>
      <c r="E2106" s="141">
        <v>2019</v>
      </c>
      <c r="F2106" s="151"/>
      <c r="G2106" s="157">
        <f t="shared" si="86"/>
        <v>2</v>
      </c>
      <c r="H2106" s="143"/>
      <c r="I2106" s="200">
        <v>2</v>
      </c>
      <c r="J2106" s="200"/>
      <c r="K2106" s="200"/>
      <c r="L2106" s="200">
        <v>1</v>
      </c>
      <c r="M2106" s="149"/>
      <c r="N2106" s="149"/>
      <c r="O2106" s="152">
        <f t="shared" si="87"/>
        <v>1</v>
      </c>
      <c r="P2106" s="153"/>
      <c r="Q2106" s="153"/>
      <c r="R2106" s="153"/>
      <c r="S2106" s="143"/>
      <c r="T2106" s="143"/>
      <c r="U2106" s="143"/>
    </row>
    <row r="2107" spans="1:21" ht="12.75" customHeight="1" x14ac:dyDescent="0.3">
      <c r="A2107" s="141">
        <v>10</v>
      </c>
      <c r="B2107" s="141">
        <v>12</v>
      </c>
      <c r="C2107" s="146">
        <v>1012</v>
      </c>
      <c r="D2107" s="141" t="s">
        <v>7</v>
      </c>
      <c r="E2107" s="141">
        <v>2019</v>
      </c>
      <c r="F2107" s="151"/>
      <c r="G2107" s="157">
        <f t="shared" ref="G2107:G2145" si="88">I2107+K2107</f>
        <v>2</v>
      </c>
      <c r="H2107" s="143"/>
      <c r="I2107" s="200">
        <v>2</v>
      </c>
      <c r="J2107" s="200"/>
      <c r="K2107" s="200"/>
      <c r="L2107" s="200">
        <v>2</v>
      </c>
      <c r="M2107" s="149"/>
      <c r="N2107" s="149"/>
      <c r="O2107" s="152">
        <f t="shared" ref="O2107:O2141" si="89">L2107+N2107</f>
        <v>2</v>
      </c>
      <c r="P2107" s="153"/>
      <c r="Q2107" s="153"/>
      <c r="R2107" s="153"/>
      <c r="S2107" s="143"/>
      <c r="T2107" s="143"/>
      <c r="U2107" s="143"/>
    </row>
    <row r="2108" spans="1:21" ht="12.75" customHeight="1" x14ac:dyDescent="0.3">
      <c r="A2108" s="141">
        <v>10</v>
      </c>
      <c r="B2108" s="141">
        <v>13</v>
      </c>
      <c r="C2108" s="146">
        <v>1013</v>
      </c>
      <c r="D2108" s="141" t="s">
        <v>7</v>
      </c>
      <c r="E2108" s="141">
        <v>2019</v>
      </c>
      <c r="F2108" s="151"/>
      <c r="G2108" s="157">
        <f t="shared" si="88"/>
        <v>1</v>
      </c>
      <c r="H2108" s="143"/>
      <c r="I2108" s="200">
        <v>1</v>
      </c>
      <c r="J2108" s="200"/>
      <c r="K2108" s="200"/>
      <c r="L2108" s="200">
        <v>1</v>
      </c>
      <c r="M2108" s="149"/>
      <c r="N2108" s="149"/>
      <c r="O2108" s="152">
        <f t="shared" si="89"/>
        <v>1</v>
      </c>
      <c r="P2108" s="153"/>
      <c r="Q2108" s="153"/>
      <c r="R2108" s="153"/>
      <c r="S2108" s="143"/>
      <c r="T2108" s="143"/>
      <c r="U2108" s="143"/>
    </row>
    <row r="2109" spans="1:21" ht="12.75" customHeight="1" x14ac:dyDescent="0.3">
      <c r="A2109" s="141">
        <v>10</v>
      </c>
      <c r="B2109" s="141">
        <v>14</v>
      </c>
      <c r="C2109" s="146">
        <v>1014</v>
      </c>
      <c r="D2109" s="141" t="s">
        <v>7</v>
      </c>
      <c r="E2109" s="141">
        <v>2019</v>
      </c>
      <c r="F2109" s="151"/>
      <c r="G2109" s="157">
        <f t="shared" si="88"/>
        <v>1</v>
      </c>
      <c r="H2109" s="143"/>
      <c r="I2109" s="200">
        <v>1</v>
      </c>
      <c r="J2109" s="200"/>
      <c r="K2109" s="200"/>
      <c r="L2109" s="200">
        <v>0</v>
      </c>
      <c r="M2109" s="149"/>
      <c r="N2109" s="149"/>
      <c r="O2109" s="152">
        <f t="shared" si="89"/>
        <v>0</v>
      </c>
      <c r="P2109" s="153"/>
      <c r="Q2109" s="153"/>
      <c r="R2109" s="153"/>
      <c r="S2109" s="143"/>
      <c r="T2109" s="143"/>
      <c r="U2109" s="143"/>
    </row>
    <row r="2110" spans="1:21" ht="12.75" customHeight="1" x14ac:dyDescent="0.3">
      <c r="A2110" s="141">
        <v>10</v>
      </c>
      <c r="B2110" s="141">
        <v>15</v>
      </c>
      <c r="C2110" s="146">
        <v>1015</v>
      </c>
      <c r="D2110" s="141" t="s">
        <v>7</v>
      </c>
      <c r="E2110" s="141">
        <v>2019</v>
      </c>
      <c r="F2110" s="151"/>
      <c r="G2110" s="157">
        <f t="shared" si="88"/>
        <v>1</v>
      </c>
      <c r="H2110" s="143"/>
      <c r="I2110" s="200">
        <v>1</v>
      </c>
      <c r="J2110" s="200"/>
      <c r="K2110" s="200"/>
      <c r="L2110" s="200">
        <v>0</v>
      </c>
      <c r="M2110" s="149"/>
      <c r="N2110" s="149"/>
      <c r="O2110" s="152">
        <f t="shared" si="89"/>
        <v>0</v>
      </c>
      <c r="P2110" s="153"/>
      <c r="Q2110" s="153"/>
      <c r="R2110" s="153"/>
      <c r="S2110" s="143"/>
      <c r="T2110" s="143"/>
      <c r="U2110" s="143"/>
    </row>
    <row r="2111" spans="1:21" ht="12.75" customHeight="1" x14ac:dyDescent="0.3">
      <c r="A2111" s="141">
        <v>10</v>
      </c>
      <c r="B2111" s="141">
        <v>16</v>
      </c>
      <c r="C2111" s="146">
        <v>1016</v>
      </c>
      <c r="D2111" s="141" t="s">
        <v>7</v>
      </c>
      <c r="E2111" s="141">
        <v>2019</v>
      </c>
      <c r="F2111" s="151"/>
      <c r="G2111" s="157">
        <f t="shared" si="88"/>
        <v>4</v>
      </c>
      <c r="H2111" s="143"/>
      <c r="I2111" s="200">
        <v>4</v>
      </c>
      <c r="J2111" s="200"/>
      <c r="K2111" s="200"/>
      <c r="L2111" s="200">
        <v>3</v>
      </c>
      <c r="M2111" s="149"/>
      <c r="N2111" s="149"/>
      <c r="O2111" s="152">
        <f t="shared" si="89"/>
        <v>3</v>
      </c>
      <c r="P2111" s="153"/>
      <c r="Q2111" s="153"/>
      <c r="R2111" s="153"/>
      <c r="S2111" s="143"/>
      <c r="T2111" s="143"/>
      <c r="U2111" s="143"/>
    </row>
    <row r="2112" spans="1:21" ht="12.75" customHeight="1" x14ac:dyDescent="0.3">
      <c r="A2112" s="141">
        <v>10</v>
      </c>
      <c r="B2112" s="141">
        <v>17</v>
      </c>
      <c r="C2112" s="146">
        <v>1017</v>
      </c>
      <c r="D2112" s="141" t="s">
        <v>7</v>
      </c>
      <c r="E2112" s="141">
        <v>2019</v>
      </c>
      <c r="F2112" s="151"/>
      <c r="G2112" s="157">
        <f t="shared" si="88"/>
        <v>5</v>
      </c>
      <c r="H2112" s="143"/>
      <c r="I2112" s="200">
        <v>5</v>
      </c>
      <c r="J2112" s="200"/>
      <c r="K2112" s="200"/>
      <c r="L2112" s="200">
        <v>4</v>
      </c>
      <c r="M2112" s="149"/>
      <c r="N2112" s="149"/>
      <c r="O2112" s="152">
        <f t="shared" si="89"/>
        <v>4</v>
      </c>
      <c r="P2112" s="153"/>
      <c r="Q2112" s="153"/>
      <c r="R2112" s="153"/>
      <c r="S2112" s="143"/>
      <c r="T2112" s="143"/>
      <c r="U2112" s="143"/>
    </row>
    <row r="2113" spans="1:21" ht="12.75" customHeight="1" x14ac:dyDescent="0.3">
      <c r="A2113" s="141">
        <v>10</v>
      </c>
      <c r="B2113" s="141">
        <v>18</v>
      </c>
      <c r="C2113" s="146">
        <v>1018</v>
      </c>
      <c r="D2113" s="141" t="s">
        <v>7</v>
      </c>
      <c r="E2113" s="141">
        <v>2019</v>
      </c>
      <c r="F2113" s="151"/>
      <c r="G2113" s="157">
        <f t="shared" si="88"/>
        <v>5</v>
      </c>
      <c r="H2113" s="143"/>
      <c r="I2113" s="200">
        <v>5</v>
      </c>
      <c r="J2113" s="200"/>
      <c r="K2113" s="200"/>
      <c r="L2113" s="200">
        <v>3</v>
      </c>
      <c r="M2113" s="149"/>
      <c r="N2113" s="149"/>
      <c r="O2113" s="152">
        <f t="shared" si="89"/>
        <v>3</v>
      </c>
      <c r="P2113" s="153"/>
      <c r="Q2113" s="153"/>
      <c r="R2113" s="153"/>
      <c r="S2113" s="143"/>
      <c r="T2113" s="143"/>
      <c r="U2113" s="143"/>
    </row>
    <row r="2114" spans="1:21" ht="12.75" customHeight="1" x14ac:dyDescent="0.3">
      <c r="A2114" s="141">
        <v>10</v>
      </c>
      <c r="B2114" s="141">
        <v>19</v>
      </c>
      <c r="C2114" s="146">
        <v>1019</v>
      </c>
      <c r="D2114" s="141" t="s">
        <v>7</v>
      </c>
      <c r="E2114" s="141">
        <v>2019</v>
      </c>
      <c r="F2114" s="151"/>
      <c r="G2114" s="157">
        <f t="shared" si="88"/>
        <v>59</v>
      </c>
      <c r="H2114" s="143"/>
      <c r="I2114" s="200">
        <v>59</v>
      </c>
      <c r="J2114" s="200"/>
      <c r="K2114" s="200"/>
      <c r="L2114" s="200">
        <v>42</v>
      </c>
      <c r="M2114" s="149"/>
      <c r="N2114" s="149"/>
      <c r="O2114" s="152">
        <f t="shared" si="89"/>
        <v>42</v>
      </c>
      <c r="P2114" s="153"/>
      <c r="Q2114" s="153"/>
      <c r="R2114" s="153"/>
      <c r="S2114" s="143"/>
      <c r="T2114" s="143"/>
      <c r="U2114" s="143"/>
    </row>
    <row r="2115" spans="1:21" ht="12.75" customHeight="1" x14ac:dyDescent="0.3">
      <c r="A2115" s="141">
        <v>10</v>
      </c>
      <c r="B2115" s="141">
        <v>20</v>
      </c>
      <c r="C2115" s="146">
        <v>1020</v>
      </c>
      <c r="D2115" s="141" t="s">
        <v>7</v>
      </c>
      <c r="E2115" s="141">
        <v>2019</v>
      </c>
      <c r="F2115" s="151"/>
      <c r="G2115" s="157">
        <f t="shared" si="88"/>
        <v>34</v>
      </c>
      <c r="H2115" s="143"/>
      <c r="I2115" s="200">
        <v>34</v>
      </c>
      <c r="J2115" s="200"/>
      <c r="K2115" s="200"/>
      <c r="L2115" s="200">
        <v>24</v>
      </c>
      <c r="M2115" s="149"/>
      <c r="N2115" s="149"/>
      <c r="O2115" s="152">
        <f t="shared" si="89"/>
        <v>24</v>
      </c>
      <c r="P2115" s="153"/>
      <c r="Q2115" s="153"/>
      <c r="R2115" s="153"/>
      <c r="S2115" s="143"/>
      <c r="T2115" s="143"/>
      <c r="U2115" s="143"/>
    </row>
    <row r="2116" spans="1:21" ht="12.75" customHeight="1" x14ac:dyDescent="0.3">
      <c r="A2116" s="141">
        <v>10</v>
      </c>
      <c r="B2116" s="141">
        <v>21</v>
      </c>
      <c r="C2116" s="146">
        <v>1021</v>
      </c>
      <c r="D2116" s="141" t="s">
        <v>7</v>
      </c>
      <c r="E2116" s="141">
        <v>2019</v>
      </c>
      <c r="F2116" s="151"/>
      <c r="G2116" s="157">
        <f t="shared" si="88"/>
        <v>26</v>
      </c>
      <c r="H2116" s="143"/>
      <c r="I2116" s="200">
        <v>26</v>
      </c>
      <c r="J2116" s="200"/>
      <c r="K2116" s="200"/>
      <c r="L2116" s="200">
        <v>19</v>
      </c>
      <c r="M2116" s="149"/>
      <c r="N2116" s="149"/>
      <c r="O2116" s="152">
        <f t="shared" si="89"/>
        <v>19</v>
      </c>
      <c r="P2116" s="153"/>
      <c r="Q2116" s="153"/>
      <c r="R2116" s="153"/>
      <c r="S2116" s="143"/>
      <c r="T2116" s="143"/>
      <c r="U2116" s="143"/>
    </row>
    <row r="2117" spans="1:21" ht="12.75" customHeight="1" x14ac:dyDescent="0.3">
      <c r="A2117" s="141">
        <v>10</v>
      </c>
      <c r="B2117" s="141">
        <v>22</v>
      </c>
      <c r="C2117" s="146">
        <v>1022</v>
      </c>
      <c r="D2117" s="141" t="s">
        <v>7</v>
      </c>
      <c r="E2117" s="141">
        <v>2019</v>
      </c>
      <c r="F2117" s="151"/>
      <c r="G2117" s="157">
        <f t="shared" si="88"/>
        <v>24</v>
      </c>
      <c r="H2117" s="143"/>
      <c r="I2117" s="200">
        <v>24</v>
      </c>
      <c r="J2117" s="200"/>
      <c r="K2117" s="200"/>
      <c r="L2117" s="200">
        <v>17</v>
      </c>
      <c r="M2117" s="149"/>
      <c r="N2117" s="149"/>
      <c r="O2117" s="152">
        <f t="shared" si="89"/>
        <v>17</v>
      </c>
      <c r="P2117" s="153"/>
      <c r="Q2117" s="153"/>
      <c r="R2117" s="153"/>
      <c r="S2117" s="143"/>
      <c r="T2117" s="143"/>
      <c r="U2117" s="143"/>
    </row>
    <row r="2118" spans="1:21" ht="12.75" customHeight="1" x14ac:dyDescent="0.3">
      <c r="A2118" s="141">
        <v>10</v>
      </c>
      <c r="B2118" s="141">
        <v>23</v>
      </c>
      <c r="C2118" s="146">
        <v>1023</v>
      </c>
      <c r="D2118" s="141" t="s">
        <v>7</v>
      </c>
      <c r="E2118" s="141">
        <v>2019</v>
      </c>
      <c r="F2118" s="151"/>
      <c r="G2118" s="157">
        <f t="shared" si="88"/>
        <v>19</v>
      </c>
      <c r="H2118" s="143"/>
      <c r="I2118" s="200">
        <v>19</v>
      </c>
      <c r="J2118" s="200"/>
      <c r="K2118" s="200"/>
      <c r="L2118" s="200">
        <v>13</v>
      </c>
      <c r="M2118" s="149"/>
      <c r="N2118" s="149"/>
      <c r="O2118" s="152">
        <f t="shared" si="89"/>
        <v>13</v>
      </c>
      <c r="P2118" s="153"/>
      <c r="Q2118" s="153"/>
      <c r="R2118" s="153"/>
      <c r="S2118" s="143"/>
      <c r="T2118" s="143"/>
      <c r="U2118" s="143"/>
    </row>
    <row r="2119" spans="1:21" ht="12.75" customHeight="1" x14ac:dyDescent="0.3">
      <c r="A2119" s="141">
        <v>10</v>
      </c>
      <c r="B2119" s="141">
        <v>24</v>
      </c>
      <c r="C2119" s="146">
        <v>1024</v>
      </c>
      <c r="D2119" s="141" t="s">
        <v>7</v>
      </c>
      <c r="E2119" s="141">
        <v>2019</v>
      </c>
      <c r="F2119" s="151"/>
      <c r="G2119" s="157">
        <f t="shared" si="88"/>
        <v>10</v>
      </c>
      <c r="H2119" s="143"/>
      <c r="I2119" s="200">
        <v>10</v>
      </c>
      <c r="J2119" s="200"/>
      <c r="K2119" s="200"/>
      <c r="L2119" s="200">
        <v>7</v>
      </c>
      <c r="M2119" s="149"/>
      <c r="N2119" s="149"/>
      <c r="O2119" s="152">
        <f t="shared" si="89"/>
        <v>7</v>
      </c>
      <c r="P2119" s="153"/>
      <c r="Q2119" s="153"/>
      <c r="R2119" s="153"/>
      <c r="S2119" s="143"/>
      <c r="T2119" s="143"/>
      <c r="U2119" s="143"/>
    </row>
    <row r="2120" spans="1:21" ht="12.75" customHeight="1" x14ac:dyDescent="0.3">
      <c r="A2120" s="141">
        <v>10</v>
      </c>
      <c r="B2120" s="141">
        <v>25</v>
      </c>
      <c r="C2120" s="146">
        <v>1025</v>
      </c>
      <c r="D2120" s="141" t="s">
        <v>7</v>
      </c>
      <c r="E2120" s="141">
        <v>2019</v>
      </c>
      <c r="F2120" s="151"/>
      <c r="G2120" s="157">
        <f t="shared" si="88"/>
        <v>2</v>
      </c>
      <c r="H2120" s="143"/>
      <c r="I2120" s="200">
        <v>2</v>
      </c>
      <c r="J2120" s="200"/>
      <c r="K2120" s="200"/>
      <c r="L2120" s="200">
        <v>2</v>
      </c>
      <c r="M2120" s="149"/>
      <c r="N2120" s="149"/>
      <c r="O2120" s="152">
        <f t="shared" si="89"/>
        <v>2</v>
      </c>
      <c r="P2120" s="153"/>
      <c r="Q2120" s="153"/>
      <c r="R2120" s="153"/>
      <c r="S2120" s="143"/>
      <c r="T2120" s="143"/>
      <c r="U2120" s="143"/>
    </row>
    <row r="2121" spans="1:21" ht="12.75" customHeight="1" x14ac:dyDescent="0.3">
      <c r="A2121" s="141">
        <v>10</v>
      </c>
      <c r="B2121" s="141">
        <v>26</v>
      </c>
      <c r="C2121" s="146">
        <v>1026</v>
      </c>
      <c r="D2121" s="141" t="s">
        <v>7</v>
      </c>
      <c r="E2121" s="141">
        <v>2019</v>
      </c>
      <c r="F2121" s="151"/>
      <c r="G2121" s="157">
        <f t="shared" si="88"/>
        <v>3</v>
      </c>
      <c r="H2121" s="143"/>
      <c r="I2121" s="200">
        <v>3</v>
      </c>
      <c r="J2121" s="200"/>
      <c r="K2121" s="200"/>
      <c r="L2121" s="200">
        <v>3</v>
      </c>
      <c r="M2121" s="149"/>
      <c r="N2121" s="149"/>
      <c r="O2121" s="152">
        <f t="shared" si="89"/>
        <v>3</v>
      </c>
      <c r="P2121" s="153"/>
      <c r="Q2121" s="153"/>
      <c r="R2121" s="153"/>
      <c r="S2121" s="143"/>
      <c r="T2121" s="143"/>
      <c r="U2121" s="143"/>
    </row>
    <row r="2122" spans="1:21" ht="12.75" customHeight="1" x14ac:dyDescent="0.3">
      <c r="A2122" s="141">
        <v>10</v>
      </c>
      <c r="B2122" s="141">
        <v>27</v>
      </c>
      <c r="C2122" s="146">
        <v>1027</v>
      </c>
      <c r="D2122" s="141" t="s">
        <v>7</v>
      </c>
      <c r="E2122" s="141">
        <v>2019</v>
      </c>
      <c r="F2122" s="151"/>
      <c r="G2122" s="157">
        <f t="shared" si="88"/>
        <v>9</v>
      </c>
      <c r="H2122" s="143"/>
      <c r="I2122" s="200">
        <v>9</v>
      </c>
      <c r="J2122" s="200"/>
      <c r="K2122" s="200"/>
      <c r="L2122" s="200">
        <v>7</v>
      </c>
      <c r="M2122" s="149"/>
      <c r="N2122" s="149"/>
      <c r="O2122" s="152">
        <f t="shared" si="89"/>
        <v>7</v>
      </c>
      <c r="P2122" s="153"/>
      <c r="Q2122" s="153"/>
      <c r="R2122" s="153"/>
      <c r="S2122" s="143"/>
      <c r="T2122" s="143"/>
      <c r="U2122" s="143"/>
    </row>
    <row r="2123" spans="1:21" ht="12.75" customHeight="1" x14ac:dyDescent="0.3">
      <c r="A2123" s="141">
        <v>10</v>
      </c>
      <c r="B2123" s="141">
        <v>28</v>
      </c>
      <c r="C2123" s="146">
        <v>1028</v>
      </c>
      <c r="D2123" s="141" t="s">
        <v>7</v>
      </c>
      <c r="E2123" s="141">
        <v>2019</v>
      </c>
      <c r="F2123" s="151"/>
      <c r="G2123" s="157">
        <f t="shared" si="88"/>
        <v>9</v>
      </c>
      <c r="H2123" s="143"/>
      <c r="I2123" s="200">
        <v>9</v>
      </c>
      <c r="J2123" s="200"/>
      <c r="K2123" s="200"/>
      <c r="L2123" s="200">
        <v>7</v>
      </c>
      <c r="M2123" s="149"/>
      <c r="N2123" s="149"/>
      <c r="O2123" s="152">
        <f t="shared" si="89"/>
        <v>7</v>
      </c>
      <c r="P2123" s="153"/>
      <c r="Q2123" s="153"/>
      <c r="R2123" s="153"/>
      <c r="S2123" s="143"/>
      <c r="T2123" s="143"/>
      <c r="U2123" s="143"/>
    </row>
    <row r="2124" spans="1:21" ht="12.75" customHeight="1" x14ac:dyDescent="0.3">
      <c r="A2124" s="141">
        <v>10</v>
      </c>
      <c r="B2124" s="141">
        <v>29</v>
      </c>
      <c r="C2124" s="146">
        <v>1029</v>
      </c>
      <c r="D2124" s="141" t="s">
        <v>7</v>
      </c>
      <c r="E2124" s="141">
        <v>2019</v>
      </c>
      <c r="F2124" s="151"/>
      <c r="G2124" s="157">
        <f t="shared" si="88"/>
        <v>0</v>
      </c>
      <c r="H2124" s="143"/>
      <c r="I2124" s="200">
        <v>0</v>
      </c>
      <c r="J2124" s="200"/>
      <c r="K2124" s="200"/>
      <c r="L2124" s="200">
        <v>0</v>
      </c>
      <c r="M2124" s="149"/>
      <c r="N2124" s="149"/>
      <c r="O2124" s="152">
        <f t="shared" si="89"/>
        <v>0</v>
      </c>
      <c r="P2124" s="153"/>
      <c r="Q2124" s="153"/>
      <c r="R2124" s="153"/>
      <c r="S2124" s="143"/>
      <c r="T2124" s="143"/>
      <c r="U2124" s="143"/>
    </row>
    <row r="2125" spans="1:21" ht="12.75" customHeight="1" x14ac:dyDescent="0.3">
      <c r="A2125" s="141">
        <v>10</v>
      </c>
      <c r="B2125" s="141">
        <v>30</v>
      </c>
      <c r="C2125" s="146">
        <v>1030</v>
      </c>
      <c r="D2125" s="141" t="s">
        <v>7</v>
      </c>
      <c r="E2125" s="141">
        <v>2019</v>
      </c>
      <c r="F2125" s="151"/>
      <c r="G2125" s="157">
        <f t="shared" si="88"/>
        <v>1</v>
      </c>
      <c r="H2125" s="143"/>
      <c r="I2125" s="200">
        <v>1</v>
      </c>
      <c r="J2125" s="200"/>
      <c r="K2125" s="200"/>
      <c r="L2125" s="200">
        <v>1</v>
      </c>
      <c r="M2125" s="149"/>
      <c r="N2125" s="149"/>
      <c r="O2125" s="152">
        <f t="shared" si="89"/>
        <v>1</v>
      </c>
      <c r="P2125" s="153"/>
      <c r="Q2125" s="153"/>
      <c r="R2125" s="153"/>
      <c r="S2125" s="143"/>
      <c r="T2125" s="143"/>
      <c r="U2125" s="143"/>
    </row>
    <row r="2126" spans="1:21" ht="12.75" customHeight="1" x14ac:dyDescent="0.3">
      <c r="A2126" s="141">
        <v>10</v>
      </c>
      <c r="B2126" s="141">
        <v>31</v>
      </c>
      <c r="C2126" s="146">
        <v>1031</v>
      </c>
      <c r="D2126" s="141" t="s">
        <v>7</v>
      </c>
      <c r="E2126" s="141">
        <v>2019</v>
      </c>
      <c r="F2126" s="151"/>
      <c r="G2126" s="157">
        <f t="shared" si="88"/>
        <v>3</v>
      </c>
      <c r="H2126" s="143"/>
      <c r="I2126" s="200">
        <v>3</v>
      </c>
      <c r="J2126" s="200"/>
      <c r="K2126" s="200"/>
      <c r="L2126" s="200">
        <v>2</v>
      </c>
      <c r="M2126" s="149"/>
      <c r="N2126" s="149"/>
      <c r="O2126" s="152">
        <f t="shared" si="89"/>
        <v>2</v>
      </c>
      <c r="P2126" s="153"/>
      <c r="Q2126" s="153"/>
      <c r="R2126" s="153"/>
      <c r="S2126" s="143"/>
      <c r="T2126" s="143"/>
      <c r="U2126" s="143"/>
    </row>
    <row r="2127" spans="1:21" ht="12.75" customHeight="1" x14ac:dyDescent="0.3">
      <c r="A2127" s="141">
        <v>11</v>
      </c>
      <c r="B2127" s="141">
        <v>1</v>
      </c>
      <c r="C2127" s="146">
        <v>1101</v>
      </c>
      <c r="D2127" s="141" t="s">
        <v>7</v>
      </c>
      <c r="E2127" s="141">
        <v>2019</v>
      </c>
      <c r="F2127" s="151"/>
      <c r="G2127" s="157">
        <f t="shared" si="88"/>
        <v>3</v>
      </c>
      <c r="H2127" s="143"/>
      <c r="I2127" s="200">
        <v>3</v>
      </c>
      <c r="J2127" s="200"/>
      <c r="K2127" s="200"/>
      <c r="L2127" s="200">
        <v>3</v>
      </c>
      <c r="M2127" s="149"/>
      <c r="N2127" s="149"/>
      <c r="O2127" s="152">
        <f t="shared" si="89"/>
        <v>3</v>
      </c>
      <c r="P2127" s="153"/>
      <c r="Q2127" s="153"/>
      <c r="R2127" s="153"/>
      <c r="S2127" s="143"/>
      <c r="T2127" s="143"/>
      <c r="U2127" s="143"/>
    </row>
    <row r="2128" spans="1:21" ht="12.75" customHeight="1" x14ac:dyDescent="0.3">
      <c r="A2128" s="141">
        <v>11</v>
      </c>
      <c r="B2128" s="141">
        <v>2</v>
      </c>
      <c r="C2128" s="146">
        <v>1102</v>
      </c>
      <c r="D2128" s="141" t="s">
        <v>7</v>
      </c>
      <c r="E2128" s="141">
        <v>2019</v>
      </c>
      <c r="F2128" s="151"/>
      <c r="G2128" s="157">
        <f t="shared" si="88"/>
        <v>2</v>
      </c>
      <c r="H2128" s="143"/>
      <c r="I2128" s="200">
        <v>2</v>
      </c>
      <c r="J2128" s="200"/>
      <c r="K2128" s="200"/>
      <c r="L2128" s="200">
        <v>1</v>
      </c>
      <c r="M2128" s="149"/>
      <c r="N2128" s="149"/>
      <c r="O2128" s="152">
        <f t="shared" si="89"/>
        <v>1</v>
      </c>
      <c r="P2128" s="153"/>
      <c r="Q2128" s="153"/>
      <c r="R2128" s="153"/>
      <c r="S2128" s="143"/>
      <c r="T2128" s="143"/>
      <c r="U2128" s="143"/>
    </row>
    <row r="2129" spans="1:21" ht="12.75" customHeight="1" x14ac:dyDescent="0.3">
      <c r="A2129" s="141">
        <v>11</v>
      </c>
      <c r="B2129" s="141">
        <v>3</v>
      </c>
      <c r="C2129" s="146">
        <v>1103</v>
      </c>
      <c r="D2129" s="141" t="s">
        <v>7</v>
      </c>
      <c r="E2129" s="141">
        <v>2019</v>
      </c>
      <c r="F2129" s="151"/>
      <c r="G2129" s="157">
        <f t="shared" si="88"/>
        <v>4</v>
      </c>
      <c r="H2129" s="143"/>
      <c r="I2129" s="200">
        <v>4</v>
      </c>
      <c r="J2129" s="200"/>
      <c r="K2129" s="200"/>
      <c r="L2129" s="200">
        <v>3</v>
      </c>
      <c r="M2129" s="149"/>
      <c r="N2129" s="149"/>
      <c r="O2129" s="152">
        <f t="shared" si="89"/>
        <v>3</v>
      </c>
      <c r="P2129" s="153"/>
      <c r="Q2129" s="153"/>
      <c r="R2129" s="153"/>
      <c r="S2129" s="143"/>
      <c r="T2129" s="143"/>
      <c r="U2129" s="143"/>
    </row>
    <row r="2130" spans="1:21" ht="12.75" customHeight="1" x14ac:dyDescent="0.3">
      <c r="A2130" s="141">
        <v>11</v>
      </c>
      <c r="B2130" s="141">
        <v>4</v>
      </c>
      <c r="C2130" s="146">
        <v>1104</v>
      </c>
      <c r="D2130" s="141" t="s">
        <v>7</v>
      </c>
      <c r="E2130" s="141">
        <v>2019</v>
      </c>
      <c r="F2130" s="151"/>
      <c r="G2130" s="157">
        <f t="shared" si="88"/>
        <v>1</v>
      </c>
      <c r="H2130" s="143"/>
      <c r="I2130" s="200">
        <v>1</v>
      </c>
      <c r="J2130" s="200"/>
      <c r="K2130" s="200"/>
      <c r="L2130" s="200">
        <v>1</v>
      </c>
      <c r="M2130" s="149"/>
      <c r="N2130" s="149"/>
      <c r="O2130" s="152">
        <f t="shared" si="89"/>
        <v>1</v>
      </c>
      <c r="P2130" s="153"/>
      <c r="Q2130" s="153"/>
      <c r="R2130" s="153"/>
      <c r="S2130" s="143"/>
      <c r="T2130" s="143"/>
      <c r="U2130" s="143"/>
    </row>
    <row r="2131" spans="1:21" ht="12.75" customHeight="1" x14ac:dyDescent="0.3">
      <c r="A2131" s="141">
        <v>11</v>
      </c>
      <c r="B2131" s="141">
        <v>5</v>
      </c>
      <c r="C2131" s="146">
        <v>1105</v>
      </c>
      <c r="D2131" s="141" t="s">
        <v>7</v>
      </c>
      <c r="E2131" s="141">
        <v>2019</v>
      </c>
      <c r="F2131" s="151"/>
      <c r="G2131" s="157">
        <f t="shared" si="88"/>
        <v>1</v>
      </c>
      <c r="H2131" s="143"/>
      <c r="I2131" s="200">
        <v>1</v>
      </c>
      <c r="J2131" s="200"/>
      <c r="K2131" s="200"/>
      <c r="L2131" s="200">
        <v>1</v>
      </c>
      <c r="M2131" s="149"/>
      <c r="N2131" s="149"/>
      <c r="O2131" s="152">
        <f t="shared" si="89"/>
        <v>1</v>
      </c>
      <c r="P2131" s="153"/>
      <c r="Q2131" s="153"/>
      <c r="R2131" s="153"/>
      <c r="S2131" s="143"/>
      <c r="T2131" s="143"/>
      <c r="U2131" s="143"/>
    </row>
    <row r="2132" spans="1:21" ht="12.75" customHeight="1" x14ac:dyDescent="0.3">
      <c r="A2132" s="141">
        <v>11</v>
      </c>
      <c r="B2132" s="141">
        <v>6</v>
      </c>
      <c r="C2132" s="146">
        <v>1106</v>
      </c>
      <c r="D2132" s="141" t="s">
        <v>7</v>
      </c>
      <c r="E2132" s="141">
        <v>2019</v>
      </c>
      <c r="F2132" s="151"/>
      <c r="G2132" s="157">
        <f t="shared" si="88"/>
        <v>1</v>
      </c>
      <c r="H2132" s="143"/>
      <c r="I2132" s="200">
        <v>1</v>
      </c>
      <c r="J2132" s="200"/>
      <c r="K2132" s="200"/>
      <c r="L2132" s="200">
        <v>1</v>
      </c>
      <c r="M2132" s="149"/>
      <c r="N2132" s="149"/>
      <c r="O2132" s="152">
        <f t="shared" si="89"/>
        <v>1</v>
      </c>
      <c r="P2132" s="153"/>
      <c r="Q2132" s="153"/>
      <c r="R2132" s="153"/>
      <c r="S2132" s="143"/>
      <c r="T2132" s="143"/>
      <c r="U2132" s="143"/>
    </row>
    <row r="2133" spans="1:21" ht="12.75" customHeight="1" x14ac:dyDescent="0.3">
      <c r="A2133" s="141">
        <v>11</v>
      </c>
      <c r="B2133" s="141">
        <v>7</v>
      </c>
      <c r="C2133" s="146">
        <v>1107</v>
      </c>
      <c r="D2133" s="141" t="s">
        <v>7</v>
      </c>
      <c r="E2133" s="141">
        <v>2019</v>
      </c>
      <c r="F2133" s="151"/>
      <c r="G2133" s="157">
        <f t="shared" si="88"/>
        <v>1</v>
      </c>
      <c r="H2133" s="143"/>
      <c r="I2133" s="200">
        <v>1</v>
      </c>
      <c r="J2133" s="200"/>
      <c r="K2133" s="200"/>
      <c r="L2133" s="200">
        <v>0</v>
      </c>
      <c r="M2133" s="149"/>
      <c r="N2133" s="149"/>
      <c r="O2133" s="152">
        <f t="shared" si="89"/>
        <v>0</v>
      </c>
      <c r="P2133" s="153"/>
      <c r="Q2133" s="153"/>
      <c r="R2133" s="153"/>
      <c r="S2133" s="143"/>
      <c r="T2133" s="143"/>
      <c r="U2133" s="143"/>
    </row>
    <row r="2134" spans="1:21" ht="12.75" customHeight="1" x14ac:dyDescent="0.3">
      <c r="A2134" s="141">
        <v>11</v>
      </c>
      <c r="B2134" s="141">
        <v>8</v>
      </c>
      <c r="C2134" s="146">
        <v>1108</v>
      </c>
      <c r="D2134" s="141" t="s">
        <v>7</v>
      </c>
      <c r="E2134" s="141">
        <v>2019</v>
      </c>
      <c r="F2134" s="151"/>
      <c r="G2134" s="157">
        <f t="shared" si="88"/>
        <v>4</v>
      </c>
      <c r="H2134" s="143"/>
      <c r="I2134" s="200">
        <v>4</v>
      </c>
      <c r="J2134" s="200"/>
      <c r="K2134" s="200"/>
      <c r="L2134" s="200">
        <v>3</v>
      </c>
      <c r="M2134" s="149"/>
      <c r="N2134" s="149"/>
      <c r="O2134" s="152">
        <f t="shared" si="89"/>
        <v>3</v>
      </c>
      <c r="P2134" s="153"/>
      <c r="Q2134" s="153"/>
      <c r="R2134" s="153"/>
      <c r="S2134" s="143"/>
      <c r="T2134" s="143"/>
      <c r="U2134" s="143"/>
    </row>
    <row r="2135" spans="1:21" ht="12.75" customHeight="1" x14ac:dyDescent="0.3">
      <c r="A2135" s="141">
        <v>11</v>
      </c>
      <c r="B2135" s="141">
        <v>9</v>
      </c>
      <c r="C2135" s="146">
        <v>1109</v>
      </c>
      <c r="D2135" s="141" t="s">
        <v>7</v>
      </c>
      <c r="E2135" s="141">
        <v>2019</v>
      </c>
      <c r="F2135" s="151"/>
      <c r="G2135" s="157">
        <f t="shared" si="88"/>
        <v>1</v>
      </c>
      <c r="H2135" s="143"/>
      <c r="I2135" s="200">
        <v>1</v>
      </c>
      <c r="J2135" s="200"/>
      <c r="K2135" s="200"/>
      <c r="L2135" s="200">
        <v>0</v>
      </c>
      <c r="M2135" s="149"/>
      <c r="N2135" s="149"/>
      <c r="O2135" s="152">
        <f t="shared" si="89"/>
        <v>0</v>
      </c>
      <c r="P2135" s="153"/>
      <c r="Q2135" s="153"/>
      <c r="R2135" s="153"/>
      <c r="S2135" s="143"/>
      <c r="T2135" s="143"/>
      <c r="U2135" s="143"/>
    </row>
    <row r="2136" spans="1:21" ht="12.75" customHeight="1" x14ac:dyDescent="0.3">
      <c r="A2136" s="141">
        <v>11</v>
      </c>
      <c r="B2136" s="141">
        <v>10</v>
      </c>
      <c r="C2136" s="146">
        <v>1110</v>
      </c>
      <c r="D2136" s="141" t="s">
        <v>7</v>
      </c>
      <c r="E2136" s="141">
        <v>2019</v>
      </c>
      <c r="F2136" s="151"/>
      <c r="G2136" s="157">
        <f t="shared" si="88"/>
        <v>1</v>
      </c>
      <c r="H2136" s="143"/>
      <c r="I2136" s="200">
        <v>1</v>
      </c>
      <c r="J2136" s="200"/>
      <c r="K2136" s="200"/>
      <c r="L2136" s="200">
        <v>1</v>
      </c>
      <c r="M2136" s="149"/>
      <c r="N2136" s="149"/>
      <c r="O2136" s="152">
        <f t="shared" si="89"/>
        <v>1</v>
      </c>
      <c r="P2136" s="153"/>
      <c r="Q2136" s="153"/>
      <c r="R2136" s="153"/>
      <c r="S2136" s="143"/>
      <c r="T2136" s="143"/>
      <c r="U2136" s="143"/>
    </row>
    <row r="2137" spans="1:21" ht="12.75" customHeight="1" x14ac:dyDescent="0.3">
      <c r="A2137" s="141">
        <v>11</v>
      </c>
      <c r="B2137" s="141">
        <v>11</v>
      </c>
      <c r="C2137" s="146">
        <v>1111</v>
      </c>
      <c r="D2137" s="141" t="s">
        <v>7</v>
      </c>
      <c r="E2137" s="141">
        <v>2019</v>
      </c>
      <c r="F2137" s="151"/>
      <c r="G2137" s="157">
        <f t="shared" si="88"/>
        <v>1</v>
      </c>
      <c r="H2137" s="143"/>
      <c r="I2137" s="200">
        <v>1</v>
      </c>
      <c r="J2137" s="200"/>
      <c r="K2137" s="200"/>
      <c r="L2137" s="200">
        <v>0</v>
      </c>
      <c r="M2137" s="149"/>
      <c r="N2137" s="149"/>
      <c r="O2137" s="152">
        <f t="shared" si="89"/>
        <v>0</v>
      </c>
      <c r="P2137" s="153"/>
      <c r="Q2137" s="153"/>
      <c r="R2137" s="153"/>
      <c r="S2137" s="143"/>
      <c r="T2137" s="143"/>
      <c r="U2137" s="143"/>
    </row>
    <row r="2138" spans="1:21" ht="12.75" customHeight="1" x14ac:dyDescent="0.3">
      <c r="A2138" s="141">
        <v>11</v>
      </c>
      <c r="B2138" s="141">
        <v>12</v>
      </c>
      <c r="C2138" s="146">
        <v>1112</v>
      </c>
      <c r="D2138" s="141" t="s">
        <v>7</v>
      </c>
      <c r="E2138" s="141">
        <v>2019</v>
      </c>
      <c r="F2138" s="151"/>
      <c r="G2138" s="157">
        <f t="shared" si="88"/>
        <v>2</v>
      </c>
      <c r="H2138" s="143"/>
      <c r="I2138" s="200">
        <v>2</v>
      </c>
      <c r="J2138" s="200"/>
      <c r="K2138" s="200"/>
      <c r="L2138" s="200">
        <v>1</v>
      </c>
      <c r="M2138" s="149"/>
      <c r="N2138" s="149"/>
      <c r="O2138" s="152">
        <f t="shared" si="89"/>
        <v>1</v>
      </c>
      <c r="P2138" s="153"/>
      <c r="Q2138" s="153"/>
      <c r="R2138" s="153"/>
      <c r="S2138" s="143"/>
      <c r="T2138" s="143"/>
      <c r="U2138" s="143"/>
    </row>
    <row r="2139" spans="1:21" ht="12.75" customHeight="1" x14ac:dyDescent="0.3">
      <c r="A2139" s="141">
        <v>11</v>
      </c>
      <c r="B2139" s="141">
        <v>13</v>
      </c>
      <c r="C2139" s="146">
        <v>1113</v>
      </c>
      <c r="D2139" s="141" t="s">
        <v>7</v>
      </c>
      <c r="E2139" s="141">
        <v>2019</v>
      </c>
      <c r="F2139" s="151"/>
      <c r="G2139" s="157">
        <f t="shared" si="88"/>
        <v>1</v>
      </c>
      <c r="H2139" s="143"/>
      <c r="I2139" s="200">
        <v>1</v>
      </c>
      <c r="J2139" s="200"/>
      <c r="K2139" s="200"/>
      <c r="L2139" s="200">
        <v>1</v>
      </c>
      <c r="M2139" s="149"/>
      <c r="N2139" s="149"/>
      <c r="O2139" s="152">
        <f t="shared" si="89"/>
        <v>1</v>
      </c>
      <c r="P2139" s="153"/>
      <c r="Q2139" s="153"/>
      <c r="R2139" s="153"/>
      <c r="S2139" s="143"/>
      <c r="T2139" s="143"/>
      <c r="U2139" s="143"/>
    </row>
    <row r="2140" spans="1:21" ht="12.75" customHeight="1" x14ac:dyDescent="0.3">
      <c r="A2140" s="141">
        <v>11</v>
      </c>
      <c r="B2140" s="141">
        <v>14</v>
      </c>
      <c r="C2140" s="146">
        <v>1114</v>
      </c>
      <c r="D2140" s="141" t="s">
        <v>7</v>
      </c>
      <c r="E2140" s="141">
        <v>2019</v>
      </c>
      <c r="F2140" s="151"/>
      <c r="G2140" s="157">
        <f t="shared" si="88"/>
        <v>2</v>
      </c>
      <c r="H2140" s="143"/>
      <c r="I2140" s="200">
        <v>2</v>
      </c>
      <c r="J2140" s="200"/>
      <c r="K2140" s="200"/>
      <c r="L2140" s="200">
        <v>0</v>
      </c>
      <c r="M2140" s="149"/>
      <c r="N2140" s="149"/>
      <c r="O2140" s="152">
        <f t="shared" si="89"/>
        <v>0</v>
      </c>
      <c r="P2140" s="153"/>
      <c r="Q2140" s="153"/>
      <c r="R2140" s="153"/>
      <c r="S2140" s="143"/>
      <c r="T2140" s="143"/>
      <c r="U2140" s="143" t="s">
        <v>64</v>
      </c>
    </row>
    <row r="2141" spans="1:21" ht="12.75" customHeight="1" x14ac:dyDescent="0.3">
      <c r="A2141" s="141">
        <v>11</v>
      </c>
      <c r="B2141" s="141">
        <v>15</v>
      </c>
      <c r="C2141" s="146">
        <v>1115</v>
      </c>
      <c r="D2141" s="141" t="s">
        <v>7</v>
      </c>
      <c r="E2141" s="141">
        <v>2019</v>
      </c>
      <c r="F2141" s="151"/>
      <c r="G2141" s="157">
        <f t="shared" si="88"/>
        <v>2</v>
      </c>
      <c r="H2141" s="143"/>
      <c r="I2141" s="200">
        <v>2</v>
      </c>
      <c r="J2141" s="200"/>
      <c r="K2141" s="200"/>
      <c r="L2141" s="200">
        <v>0</v>
      </c>
      <c r="M2141" s="149"/>
      <c r="N2141" s="149"/>
      <c r="O2141" s="152">
        <f t="shared" si="89"/>
        <v>0</v>
      </c>
      <c r="P2141" s="153"/>
      <c r="Q2141" s="153"/>
      <c r="R2141" s="153"/>
      <c r="S2141" s="143"/>
      <c r="T2141" s="143"/>
      <c r="U2141" s="143" t="s">
        <v>65</v>
      </c>
    </row>
    <row r="2142" spans="1:21" ht="12.75" customHeight="1" x14ac:dyDescent="0.3">
      <c r="A2142" s="141">
        <v>5</v>
      </c>
      <c r="B2142" s="141">
        <v>1</v>
      </c>
      <c r="C2142" s="146">
        <v>501</v>
      </c>
      <c r="D2142" s="141" t="s">
        <v>6</v>
      </c>
      <c r="E2142" s="141">
        <v>2018</v>
      </c>
      <c r="F2142" s="151"/>
      <c r="G2142" s="157">
        <f t="shared" si="88"/>
        <v>0</v>
      </c>
      <c r="H2142" s="143"/>
      <c r="I2142" s="211">
        <v>0</v>
      </c>
      <c r="J2142" s="200"/>
      <c r="K2142" s="200"/>
      <c r="L2142" s="211">
        <v>0</v>
      </c>
      <c r="M2142" s="149"/>
      <c r="N2142" s="149"/>
      <c r="O2142" s="152">
        <f t="shared" ref="O2142:O2205" si="90">L2142+N2142</f>
        <v>0</v>
      </c>
      <c r="P2142" s="153"/>
      <c r="Q2142" s="153"/>
      <c r="R2142" s="153"/>
      <c r="S2142" s="143"/>
      <c r="T2142" s="143"/>
      <c r="U2142" s="143"/>
    </row>
    <row r="2143" spans="1:21" ht="12.75" customHeight="1" x14ac:dyDescent="0.3">
      <c r="A2143" s="141">
        <v>5</v>
      </c>
      <c r="B2143" s="141">
        <v>2</v>
      </c>
      <c r="C2143" s="146">
        <v>502</v>
      </c>
      <c r="D2143" s="141" t="s">
        <v>6</v>
      </c>
      <c r="E2143" s="141">
        <v>2018</v>
      </c>
      <c r="F2143" s="151"/>
      <c r="G2143" s="157">
        <f t="shared" si="88"/>
        <v>0</v>
      </c>
      <c r="H2143" s="143"/>
      <c r="I2143" s="211">
        <v>0</v>
      </c>
      <c r="J2143" s="204"/>
      <c r="K2143" s="149"/>
      <c r="L2143" s="194">
        <v>0</v>
      </c>
      <c r="M2143" s="149"/>
      <c r="N2143" s="149"/>
      <c r="O2143" s="152">
        <f t="shared" si="90"/>
        <v>0</v>
      </c>
      <c r="P2143" s="153"/>
      <c r="Q2143" s="153"/>
      <c r="R2143" s="153"/>
      <c r="S2143" s="143"/>
      <c r="T2143" s="143"/>
      <c r="U2143" s="143"/>
    </row>
    <row r="2144" spans="1:21" ht="12.75" customHeight="1" x14ac:dyDescent="0.3">
      <c r="A2144" s="141">
        <v>5</v>
      </c>
      <c r="B2144" s="141">
        <v>3</v>
      </c>
      <c r="C2144" s="146">
        <v>503</v>
      </c>
      <c r="D2144" s="141" t="s">
        <v>6</v>
      </c>
      <c r="E2144" s="141">
        <v>2018</v>
      </c>
      <c r="F2144" s="151"/>
      <c r="G2144" s="157">
        <f t="shared" si="88"/>
        <v>0</v>
      </c>
      <c r="H2144" s="143"/>
      <c r="I2144" s="211">
        <v>0</v>
      </c>
      <c r="J2144" s="204"/>
      <c r="K2144" s="149"/>
      <c r="L2144" s="194">
        <v>0</v>
      </c>
      <c r="M2144" s="149"/>
      <c r="N2144" s="149"/>
      <c r="O2144" s="152">
        <f t="shared" si="90"/>
        <v>0</v>
      </c>
      <c r="P2144" s="153"/>
      <c r="Q2144" s="153"/>
      <c r="R2144" s="153"/>
      <c r="S2144" s="143"/>
      <c r="T2144" s="143"/>
      <c r="U2144" s="143"/>
    </row>
    <row r="2145" spans="1:21" ht="12.75" customHeight="1" x14ac:dyDescent="0.3">
      <c r="A2145" s="141">
        <v>5</v>
      </c>
      <c r="B2145" s="141">
        <v>4</v>
      </c>
      <c r="C2145" s="146">
        <v>504</v>
      </c>
      <c r="D2145" s="141" t="s">
        <v>6</v>
      </c>
      <c r="E2145" s="141">
        <v>2018</v>
      </c>
      <c r="F2145" s="151"/>
      <c r="G2145" s="157">
        <f t="shared" si="88"/>
        <v>0</v>
      </c>
      <c r="H2145" s="143"/>
      <c r="I2145" s="211">
        <v>0</v>
      </c>
      <c r="J2145" s="204"/>
      <c r="K2145" s="149"/>
      <c r="L2145" s="194">
        <v>0</v>
      </c>
      <c r="M2145" s="149"/>
      <c r="N2145" s="149"/>
      <c r="O2145" s="152">
        <f t="shared" si="90"/>
        <v>0</v>
      </c>
      <c r="P2145" s="153"/>
      <c r="Q2145" s="153"/>
      <c r="R2145" s="153"/>
      <c r="S2145" s="143"/>
      <c r="T2145" s="143"/>
      <c r="U2145" s="143"/>
    </row>
    <row r="2146" spans="1:21" ht="12.75" customHeight="1" x14ac:dyDescent="0.3">
      <c r="A2146" s="141">
        <v>5</v>
      </c>
      <c r="B2146" s="141">
        <v>5</v>
      </c>
      <c r="C2146" s="146">
        <v>505</v>
      </c>
      <c r="D2146" s="141" t="s">
        <v>6</v>
      </c>
      <c r="E2146" s="141">
        <v>2018</v>
      </c>
      <c r="F2146" s="151"/>
      <c r="G2146" s="157">
        <f t="shared" ref="G2146:G2205" si="91">I2146+K2146</f>
        <v>0</v>
      </c>
      <c r="H2146" s="143"/>
      <c r="I2146" s="211">
        <v>0</v>
      </c>
      <c r="J2146" s="204"/>
      <c r="K2146" s="149"/>
      <c r="L2146" s="194">
        <v>0</v>
      </c>
      <c r="M2146" s="149"/>
      <c r="N2146" s="149"/>
      <c r="O2146" s="152">
        <f t="shared" si="90"/>
        <v>0</v>
      </c>
      <c r="P2146" s="153"/>
      <c r="Q2146" s="153"/>
      <c r="R2146" s="153"/>
      <c r="S2146" s="143"/>
      <c r="T2146" s="143"/>
      <c r="U2146" s="143"/>
    </row>
    <row r="2147" spans="1:21" ht="12.75" customHeight="1" x14ac:dyDescent="0.3">
      <c r="A2147" s="141">
        <v>5</v>
      </c>
      <c r="B2147" s="141">
        <v>6</v>
      </c>
      <c r="C2147" s="146">
        <v>506</v>
      </c>
      <c r="D2147" s="141" t="s">
        <v>6</v>
      </c>
      <c r="E2147" s="141">
        <v>2018</v>
      </c>
      <c r="F2147" s="151"/>
      <c r="G2147" s="157">
        <f t="shared" si="91"/>
        <v>0</v>
      </c>
      <c r="H2147" s="143"/>
      <c r="I2147" s="211">
        <v>0</v>
      </c>
      <c r="J2147" s="204"/>
      <c r="K2147" s="149"/>
      <c r="L2147" s="194">
        <v>0</v>
      </c>
      <c r="M2147" s="149"/>
      <c r="N2147" s="149"/>
      <c r="O2147" s="152">
        <f t="shared" si="90"/>
        <v>0</v>
      </c>
      <c r="P2147" s="153"/>
      <c r="Q2147" s="153"/>
      <c r="R2147" s="153"/>
      <c r="S2147" s="143"/>
      <c r="T2147" s="143"/>
      <c r="U2147" s="143"/>
    </row>
    <row r="2148" spans="1:21" ht="12.75" customHeight="1" x14ac:dyDescent="0.3">
      <c r="A2148" s="141">
        <v>5</v>
      </c>
      <c r="B2148" s="141">
        <v>7</v>
      </c>
      <c r="C2148" s="146">
        <v>507</v>
      </c>
      <c r="D2148" s="141" t="s">
        <v>6</v>
      </c>
      <c r="E2148" s="141">
        <v>2018</v>
      </c>
      <c r="F2148" s="151"/>
      <c r="G2148" s="157">
        <f t="shared" si="91"/>
        <v>0</v>
      </c>
      <c r="H2148" s="143"/>
      <c r="I2148" s="211">
        <v>0</v>
      </c>
      <c r="J2148" s="204"/>
      <c r="K2148" s="149"/>
      <c r="L2148" s="194">
        <v>0</v>
      </c>
      <c r="M2148" s="149"/>
      <c r="N2148" s="149"/>
      <c r="O2148" s="152">
        <f t="shared" si="90"/>
        <v>0</v>
      </c>
      <c r="P2148" s="153"/>
      <c r="Q2148" s="153"/>
      <c r="R2148" s="153"/>
      <c r="S2148" s="143"/>
      <c r="T2148" s="143"/>
      <c r="U2148" s="143"/>
    </row>
    <row r="2149" spans="1:21" ht="12.75" customHeight="1" x14ac:dyDescent="0.3">
      <c r="A2149" s="141">
        <v>5</v>
      </c>
      <c r="B2149" s="141">
        <v>8</v>
      </c>
      <c r="C2149" s="146">
        <v>508</v>
      </c>
      <c r="D2149" s="141" t="s">
        <v>6</v>
      </c>
      <c r="E2149" s="141">
        <v>2018</v>
      </c>
      <c r="F2149" s="151"/>
      <c r="G2149" s="157">
        <f t="shared" si="91"/>
        <v>0</v>
      </c>
      <c r="H2149" s="143"/>
      <c r="I2149" s="211">
        <v>0</v>
      </c>
      <c r="J2149" s="204"/>
      <c r="K2149" s="149"/>
      <c r="L2149" s="194">
        <v>0</v>
      </c>
      <c r="M2149" s="149"/>
      <c r="N2149" s="149"/>
      <c r="O2149" s="152">
        <f t="shared" si="90"/>
        <v>0</v>
      </c>
      <c r="P2149" s="153"/>
      <c r="Q2149" s="153"/>
      <c r="R2149" s="153"/>
      <c r="S2149" s="143"/>
      <c r="T2149" s="143"/>
      <c r="U2149" s="143"/>
    </row>
    <row r="2150" spans="1:21" ht="12.75" customHeight="1" x14ac:dyDescent="0.3">
      <c r="A2150" s="141">
        <v>5</v>
      </c>
      <c r="B2150" s="141">
        <v>9</v>
      </c>
      <c r="C2150" s="146">
        <v>509</v>
      </c>
      <c r="D2150" s="141" t="s">
        <v>6</v>
      </c>
      <c r="E2150" s="141">
        <v>2018</v>
      </c>
      <c r="F2150" s="151"/>
      <c r="G2150" s="157">
        <f t="shared" si="91"/>
        <v>0</v>
      </c>
      <c r="H2150" s="143"/>
      <c r="I2150" s="211">
        <v>0</v>
      </c>
      <c r="J2150" s="178"/>
      <c r="K2150" s="200"/>
      <c r="L2150" s="194">
        <v>0</v>
      </c>
      <c r="M2150" s="149"/>
      <c r="N2150" s="149"/>
      <c r="O2150" s="152">
        <f t="shared" si="90"/>
        <v>0</v>
      </c>
      <c r="P2150" s="153"/>
      <c r="Q2150" s="153"/>
      <c r="R2150" s="153"/>
      <c r="S2150" s="143"/>
      <c r="T2150" s="143"/>
      <c r="U2150" s="143"/>
    </row>
    <row r="2151" spans="1:21" ht="12.75" customHeight="1" x14ac:dyDescent="0.3">
      <c r="A2151" s="141">
        <v>5</v>
      </c>
      <c r="B2151" s="141">
        <v>10</v>
      </c>
      <c r="C2151" s="146">
        <v>510</v>
      </c>
      <c r="D2151" s="141" t="s">
        <v>6</v>
      </c>
      <c r="E2151" s="141">
        <v>2018</v>
      </c>
      <c r="F2151" s="151"/>
      <c r="G2151" s="157">
        <f t="shared" si="91"/>
        <v>0</v>
      </c>
      <c r="H2151" s="143"/>
      <c r="I2151" s="211">
        <v>0</v>
      </c>
      <c r="J2151" s="178"/>
      <c r="K2151" s="200"/>
      <c r="L2151" s="194">
        <v>0</v>
      </c>
      <c r="M2151" s="149"/>
      <c r="N2151" s="149"/>
      <c r="O2151" s="152">
        <f t="shared" si="90"/>
        <v>0</v>
      </c>
      <c r="P2151" s="153"/>
      <c r="Q2151" s="153"/>
      <c r="R2151" s="153"/>
      <c r="S2151" s="143"/>
      <c r="T2151" s="143"/>
      <c r="U2151" s="143"/>
    </row>
    <row r="2152" spans="1:21" ht="12.75" customHeight="1" x14ac:dyDescent="0.3">
      <c r="A2152" s="141">
        <v>5</v>
      </c>
      <c r="B2152" s="141">
        <v>11</v>
      </c>
      <c r="C2152" s="146">
        <v>511</v>
      </c>
      <c r="D2152" s="141" t="s">
        <v>6</v>
      </c>
      <c r="E2152" s="141">
        <v>2018</v>
      </c>
      <c r="F2152" s="151"/>
      <c r="G2152" s="157">
        <f>I2152+K2152</f>
        <v>0</v>
      </c>
      <c r="H2152" s="143"/>
      <c r="I2152" s="211">
        <v>0</v>
      </c>
      <c r="J2152" s="178"/>
      <c r="K2152" s="200"/>
      <c r="L2152" s="194">
        <v>0</v>
      </c>
      <c r="M2152" s="149"/>
      <c r="N2152" s="149"/>
      <c r="O2152" s="152">
        <f t="shared" si="90"/>
        <v>0</v>
      </c>
      <c r="P2152" s="153"/>
      <c r="Q2152" s="153"/>
      <c r="R2152" s="153"/>
      <c r="S2152" s="143"/>
      <c r="T2152" s="143"/>
      <c r="U2152" s="143"/>
    </row>
    <row r="2153" spans="1:21" ht="12.75" customHeight="1" x14ac:dyDescent="0.3">
      <c r="A2153" s="141">
        <v>5</v>
      </c>
      <c r="B2153" s="141">
        <v>12</v>
      </c>
      <c r="C2153" s="146">
        <v>512</v>
      </c>
      <c r="D2153" s="141" t="s">
        <v>6</v>
      </c>
      <c r="E2153" s="141">
        <v>2018</v>
      </c>
      <c r="F2153" s="151"/>
      <c r="G2153" s="157">
        <f t="shared" si="91"/>
        <v>0</v>
      </c>
      <c r="H2153" s="143"/>
      <c r="I2153" s="211">
        <v>0</v>
      </c>
      <c r="J2153" s="178"/>
      <c r="K2153" s="200"/>
      <c r="L2153" s="194">
        <v>0</v>
      </c>
      <c r="M2153" s="149"/>
      <c r="N2153" s="149"/>
      <c r="O2153" s="152">
        <f t="shared" si="90"/>
        <v>0</v>
      </c>
      <c r="P2153" s="153"/>
      <c r="Q2153" s="153"/>
      <c r="R2153" s="153"/>
      <c r="S2153" s="143"/>
      <c r="T2153" s="143"/>
      <c r="U2153" s="143"/>
    </row>
    <row r="2154" spans="1:21" ht="12.75" customHeight="1" x14ac:dyDescent="0.3">
      <c r="A2154" s="141">
        <v>5</v>
      </c>
      <c r="B2154" s="141">
        <v>13</v>
      </c>
      <c r="C2154" s="146">
        <v>513</v>
      </c>
      <c r="D2154" s="141" t="s">
        <v>6</v>
      </c>
      <c r="E2154" s="141">
        <v>2018</v>
      </c>
      <c r="F2154" s="151"/>
      <c r="G2154" s="157">
        <f t="shared" si="91"/>
        <v>0</v>
      </c>
      <c r="H2154" s="143"/>
      <c r="I2154" s="211">
        <v>0</v>
      </c>
      <c r="J2154" s="178"/>
      <c r="K2154" s="200"/>
      <c r="L2154" s="194">
        <v>0</v>
      </c>
      <c r="M2154" s="149"/>
      <c r="N2154" s="149"/>
      <c r="O2154" s="152">
        <f t="shared" si="90"/>
        <v>0</v>
      </c>
      <c r="P2154" s="153"/>
      <c r="Q2154" s="153"/>
      <c r="R2154" s="153"/>
      <c r="S2154" s="143"/>
      <c r="T2154" s="143"/>
      <c r="U2154" s="143"/>
    </row>
    <row r="2155" spans="1:21" ht="12.75" customHeight="1" x14ac:dyDescent="0.3">
      <c r="A2155" s="141">
        <v>5</v>
      </c>
      <c r="B2155" s="141">
        <v>14</v>
      </c>
      <c r="C2155" s="146">
        <v>514</v>
      </c>
      <c r="D2155" s="141" t="s">
        <v>6</v>
      </c>
      <c r="E2155" s="141">
        <v>2018</v>
      </c>
      <c r="F2155" s="151"/>
      <c r="G2155" s="157">
        <f t="shared" si="91"/>
        <v>0</v>
      </c>
      <c r="H2155" s="143"/>
      <c r="I2155" s="211">
        <v>0</v>
      </c>
      <c r="J2155" s="178"/>
      <c r="K2155" s="200"/>
      <c r="L2155" s="194">
        <v>0</v>
      </c>
      <c r="M2155" s="149"/>
      <c r="N2155" s="149"/>
      <c r="O2155" s="152">
        <f t="shared" si="90"/>
        <v>0</v>
      </c>
      <c r="P2155" s="153"/>
      <c r="Q2155" s="153"/>
      <c r="R2155" s="153"/>
      <c r="S2155" s="143"/>
      <c r="T2155" s="143"/>
      <c r="U2155" s="143"/>
    </row>
    <row r="2156" spans="1:21" ht="12.75" customHeight="1" x14ac:dyDescent="0.3">
      <c r="A2156" s="141">
        <v>5</v>
      </c>
      <c r="B2156" s="141">
        <v>15</v>
      </c>
      <c r="C2156" s="146">
        <v>515</v>
      </c>
      <c r="D2156" s="141" t="s">
        <v>6</v>
      </c>
      <c r="E2156" s="141">
        <v>2018</v>
      </c>
      <c r="F2156" s="151"/>
      <c r="G2156" s="157">
        <f t="shared" si="91"/>
        <v>0</v>
      </c>
      <c r="H2156" s="143"/>
      <c r="I2156" s="211">
        <v>0</v>
      </c>
      <c r="J2156" s="178"/>
      <c r="K2156" s="200"/>
      <c r="L2156" s="194">
        <v>0</v>
      </c>
      <c r="M2156" s="149"/>
      <c r="N2156" s="149"/>
      <c r="O2156" s="152">
        <f t="shared" si="90"/>
        <v>0</v>
      </c>
      <c r="P2156" s="153"/>
      <c r="Q2156" s="153"/>
      <c r="R2156" s="153"/>
      <c r="S2156" s="143"/>
      <c r="T2156" s="143"/>
      <c r="U2156" s="143"/>
    </row>
    <row r="2157" spans="1:21" ht="12.75" customHeight="1" x14ac:dyDescent="0.3">
      <c r="A2157" s="141">
        <v>5</v>
      </c>
      <c r="B2157" s="141">
        <v>16</v>
      </c>
      <c r="C2157" s="146">
        <v>516</v>
      </c>
      <c r="D2157" s="141" t="s">
        <v>6</v>
      </c>
      <c r="E2157" s="141">
        <v>2018</v>
      </c>
      <c r="F2157" s="151"/>
      <c r="G2157" s="157">
        <f t="shared" si="91"/>
        <v>0</v>
      </c>
      <c r="H2157" s="143"/>
      <c r="I2157" s="211">
        <v>0</v>
      </c>
      <c r="J2157" s="178"/>
      <c r="K2157" s="200"/>
      <c r="L2157" s="194">
        <v>0</v>
      </c>
      <c r="M2157" s="149"/>
      <c r="N2157" s="149"/>
      <c r="O2157" s="152">
        <f t="shared" si="90"/>
        <v>0</v>
      </c>
      <c r="P2157" s="153"/>
      <c r="Q2157" s="153"/>
      <c r="R2157" s="153"/>
      <c r="S2157" s="143"/>
      <c r="T2157" s="143"/>
      <c r="U2157" s="143"/>
    </row>
    <row r="2158" spans="1:21" ht="12.75" customHeight="1" x14ac:dyDescent="0.3">
      <c r="A2158" s="141">
        <v>5</v>
      </c>
      <c r="B2158" s="141">
        <v>17</v>
      </c>
      <c r="C2158" s="146">
        <v>517</v>
      </c>
      <c r="D2158" s="141" t="s">
        <v>6</v>
      </c>
      <c r="E2158" s="141">
        <v>2018</v>
      </c>
      <c r="F2158" s="151"/>
      <c r="G2158" s="157">
        <f t="shared" si="91"/>
        <v>0</v>
      </c>
      <c r="H2158" s="143"/>
      <c r="I2158" s="211">
        <v>0</v>
      </c>
      <c r="J2158" s="178"/>
      <c r="K2158" s="200"/>
      <c r="L2158" s="194">
        <v>0</v>
      </c>
      <c r="M2158" s="149"/>
      <c r="N2158" s="149"/>
      <c r="O2158" s="152">
        <f t="shared" si="90"/>
        <v>0</v>
      </c>
      <c r="P2158" s="153"/>
      <c r="Q2158" s="153"/>
      <c r="R2158" s="153"/>
      <c r="S2158" s="143"/>
      <c r="T2158" s="143"/>
      <c r="U2158" s="143"/>
    </row>
    <row r="2159" spans="1:21" ht="12.75" customHeight="1" x14ac:dyDescent="0.3">
      <c r="A2159" s="141">
        <v>5</v>
      </c>
      <c r="B2159" s="141">
        <v>18</v>
      </c>
      <c r="C2159" s="146">
        <v>518</v>
      </c>
      <c r="D2159" s="141" t="s">
        <v>6</v>
      </c>
      <c r="E2159" s="141">
        <v>2018</v>
      </c>
      <c r="F2159" s="151"/>
      <c r="G2159" s="157">
        <f t="shared" si="91"/>
        <v>0</v>
      </c>
      <c r="H2159" s="143"/>
      <c r="I2159" s="211">
        <v>0</v>
      </c>
      <c r="J2159" s="178"/>
      <c r="K2159" s="200"/>
      <c r="L2159" s="194">
        <v>0</v>
      </c>
      <c r="M2159" s="149"/>
      <c r="N2159" s="149"/>
      <c r="O2159" s="152">
        <f t="shared" si="90"/>
        <v>0</v>
      </c>
      <c r="P2159" s="153"/>
      <c r="Q2159" s="153"/>
      <c r="R2159" s="153"/>
      <c r="S2159" s="143"/>
      <c r="T2159" s="143"/>
      <c r="U2159" s="143"/>
    </row>
    <row r="2160" spans="1:21" ht="12.75" customHeight="1" x14ac:dyDescent="0.3">
      <c r="A2160" s="141">
        <v>5</v>
      </c>
      <c r="B2160" s="141">
        <v>19</v>
      </c>
      <c r="C2160" s="146">
        <v>519</v>
      </c>
      <c r="D2160" s="141" t="s">
        <v>6</v>
      </c>
      <c r="E2160" s="141">
        <v>2018</v>
      </c>
      <c r="F2160" s="151"/>
      <c r="G2160" s="157">
        <f t="shared" si="91"/>
        <v>0</v>
      </c>
      <c r="H2160" s="143"/>
      <c r="I2160" s="211">
        <v>0</v>
      </c>
      <c r="J2160" s="178"/>
      <c r="K2160" s="200"/>
      <c r="L2160" s="194">
        <v>0</v>
      </c>
      <c r="M2160" s="149"/>
      <c r="N2160" s="149"/>
      <c r="O2160" s="152">
        <f t="shared" si="90"/>
        <v>0</v>
      </c>
      <c r="P2160" s="153"/>
      <c r="Q2160" s="153"/>
      <c r="R2160" s="153"/>
      <c r="S2160" s="143"/>
      <c r="T2160" s="143"/>
      <c r="U2160" s="143"/>
    </row>
    <row r="2161" spans="1:21" ht="12.75" customHeight="1" x14ac:dyDescent="0.3">
      <c r="A2161" s="141">
        <v>5</v>
      </c>
      <c r="B2161" s="141">
        <v>20</v>
      </c>
      <c r="C2161" s="146">
        <v>520</v>
      </c>
      <c r="D2161" s="141" t="s">
        <v>6</v>
      </c>
      <c r="E2161" s="141">
        <v>2018</v>
      </c>
      <c r="F2161" s="151"/>
      <c r="G2161" s="157">
        <f t="shared" si="91"/>
        <v>0</v>
      </c>
      <c r="H2161" s="143"/>
      <c r="I2161" s="211">
        <v>0</v>
      </c>
      <c r="J2161" s="178"/>
      <c r="K2161" s="200"/>
      <c r="L2161" s="194">
        <v>0</v>
      </c>
      <c r="M2161" s="149"/>
      <c r="N2161" s="149"/>
      <c r="O2161" s="152">
        <f t="shared" si="90"/>
        <v>0</v>
      </c>
      <c r="P2161" s="153"/>
      <c r="Q2161" s="153"/>
      <c r="R2161" s="153"/>
      <c r="S2161" s="143"/>
      <c r="T2161" s="143"/>
      <c r="U2161" s="143"/>
    </row>
    <row r="2162" spans="1:21" ht="12.75" customHeight="1" x14ac:dyDescent="0.3">
      <c r="A2162" s="141">
        <v>5</v>
      </c>
      <c r="B2162" s="141">
        <v>21</v>
      </c>
      <c r="C2162" s="146">
        <v>521</v>
      </c>
      <c r="D2162" s="141" t="s">
        <v>6</v>
      </c>
      <c r="E2162" s="141">
        <v>2018</v>
      </c>
      <c r="F2162" s="151"/>
      <c r="G2162" s="157">
        <f t="shared" si="91"/>
        <v>0</v>
      </c>
      <c r="H2162" s="143"/>
      <c r="I2162" s="211">
        <v>0</v>
      </c>
      <c r="J2162" s="178"/>
      <c r="K2162" s="200"/>
      <c r="L2162" s="194">
        <v>0</v>
      </c>
      <c r="M2162" s="149"/>
      <c r="N2162" s="149"/>
      <c r="O2162" s="152">
        <f t="shared" si="90"/>
        <v>0</v>
      </c>
      <c r="P2162" s="153"/>
      <c r="Q2162" s="153"/>
      <c r="R2162" s="153"/>
      <c r="S2162" s="143"/>
      <c r="T2162" s="143"/>
      <c r="U2162" s="143"/>
    </row>
    <row r="2163" spans="1:21" ht="12.75" customHeight="1" x14ac:dyDescent="0.3">
      <c r="A2163" s="141">
        <v>5</v>
      </c>
      <c r="B2163" s="141">
        <v>22</v>
      </c>
      <c r="C2163" s="146">
        <v>522</v>
      </c>
      <c r="D2163" s="141" t="s">
        <v>6</v>
      </c>
      <c r="E2163" s="141">
        <v>2018</v>
      </c>
      <c r="F2163" s="151"/>
      <c r="G2163" s="157">
        <f t="shared" si="91"/>
        <v>0</v>
      </c>
      <c r="H2163" s="143"/>
      <c r="I2163" s="211">
        <v>0</v>
      </c>
      <c r="J2163" s="178"/>
      <c r="K2163" s="200"/>
      <c r="L2163" s="194">
        <v>0</v>
      </c>
      <c r="M2163" s="149"/>
      <c r="N2163" s="149"/>
      <c r="O2163" s="152">
        <f t="shared" si="90"/>
        <v>0</v>
      </c>
      <c r="P2163" s="153"/>
      <c r="Q2163" s="153"/>
      <c r="R2163" s="153"/>
      <c r="S2163" s="143"/>
      <c r="T2163" s="143"/>
      <c r="U2163" s="143"/>
    </row>
    <row r="2164" spans="1:21" ht="12.75" customHeight="1" x14ac:dyDescent="0.3">
      <c r="A2164" s="141">
        <v>5</v>
      </c>
      <c r="B2164" s="141">
        <v>23</v>
      </c>
      <c r="C2164" s="146">
        <v>523</v>
      </c>
      <c r="D2164" s="141" t="s">
        <v>6</v>
      </c>
      <c r="E2164" s="141">
        <v>2018</v>
      </c>
      <c r="F2164" s="151"/>
      <c r="G2164" s="157">
        <f t="shared" si="91"/>
        <v>1.01</v>
      </c>
      <c r="H2164" s="143"/>
      <c r="I2164" s="194">
        <v>1.01</v>
      </c>
      <c r="J2164" s="178"/>
      <c r="K2164" s="200"/>
      <c r="L2164" s="194">
        <v>0</v>
      </c>
      <c r="M2164" s="149"/>
      <c r="N2164" s="149"/>
      <c r="O2164" s="152">
        <f t="shared" si="90"/>
        <v>0</v>
      </c>
      <c r="P2164" s="153"/>
      <c r="Q2164" s="153"/>
      <c r="R2164" s="153"/>
      <c r="S2164" s="143"/>
      <c r="T2164" s="143"/>
      <c r="U2164" s="143"/>
    </row>
    <row r="2165" spans="1:21" ht="12.75" customHeight="1" x14ac:dyDescent="0.3">
      <c r="A2165" s="141">
        <v>5</v>
      </c>
      <c r="B2165" s="141">
        <v>24</v>
      </c>
      <c r="C2165" s="146">
        <v>524</v>
      </c>
      <c r="D2165" s="141" t="s">
        <v>6</v>
      </c>
      <c r="E2165" s="141">
        <v>2018</v>
      </c>
      <c r="F2165" s="151"/>
      <c r="G2165" s="157">
        <f t="shared" si="91"/>
        <v>1.01</v>
      </c>
      <c r="H2165" s="143"/>
      <c r="I2165" s="194">
        <v>1.01</v>
      </c>
      <c r="J2165" s="178"/>
      <c r="K2165" s="200"/>
      <c r="L2165" s="194">
        <v>0</v>
      </c>
      <c r="M2165" s="149"/>
      <c r="N2165" s="149"/>
      <c r="O2165" s="152">
        <f t="shared" si="90"/>
        <v>0</v>
      </c>
      <c r="P2165" s="153"/>
      <c r="Q2165" s="153"/>
      <c r="R2165" s="153"/>
      <c r="S2165" s="143"/>
      <c r="T2165" s="143"/>
      <c r="U2165" s="143"/>
    </row>
    <row r="2166" spans="1:21" ht="12.75" customHeight="1" x14ac:dyDescent="0.3">
      <c r="A2166" s="141">
        <v>5</v>
      </c>
      <c r="B2166" s="141">
        <v>25</v>
      </c>
      <c r="C2166" s="146">
        <v>525</v>
      </c>
      <c r="D2166" s="141" t="s">
        <v>6</v>
      </c>
      <c r="E2166" s="141">
        <v>2018</v>
      </c>
      <c r="F2166" s="151"/>
      <c r="G2166" s="157">
        <f t="shared" si="91"/>
        <v>0</v>
      </c>
      <c r="H2166" s="143"/>
      <c r="I2166" s="194">
        <v>0</v>
      </c>
      <c r="J2166" s="178"/>
      <c r="K2166" s="200"/>
      <c r="L2166" s="194">
        <v>0</v>
      </c>
      <c r="M2166" s="149"/>
      <c r="N2166" s="149"/>
      <c r="O2166" s="152">
        <f t="shared" si="90"/>
        <v>0</v>
      </c>
      <c r="P2166" s="153"/>
      <c r="Q2166" s="153"/>
      <c r="R2166" s="153"/>
      <c r="S2166" s="143"/>
      <c r="T2166" s="143"/>
      <c r="U2166" s="143"/>
    </row>
    <row r="2167" spans="1:21" ht="12.75" customHeight="1" x14ac:dyDescent="0.3">
      <c r="A2167" s="141">
        <v>5</v>
      </c>
      <c r="B2167" s="141">
        <v>26</v>
      </c>
      <c r="C2167" s="146">
        <v>526</v>
      </c>
      <c r="D2167" s="141" t="s">
        <v>6</v>
      </c>
      <c r="E2167" s="141">
        <v>2018</v>
      </c>
      <c r="F2167" s="151"/>
      <c r="G2167" s="157">
        <f t="shared" si="91"/>
        <v>1.01</v>
      </c>
      <c r="H2167" s="143"/>
      <c r="I2167" s="194">
        <v>1.01</v>
      </c>
      <c r="J2167" s="178"/>
      <c r="K2167" s="200"/>
      <c r="L2167" s="194">
        <v>0</v>
      </c>
      <c r="M2167" s="149"/>
      <c r="N2167" s="149"/>
      <c r="O2167" s="152">
        <f t="shared" si="90"/>
        <v>0</v>
      </c>
      <c r="P2167" s="153"/>
      <c r="Q2167" s="153"/>
      <c r="R2167" s="153"/>
      <c r="S2167" s="143"/>
      <c r="T2167" s="143"/>
      <c r="U2167" s="143"/>
    </row>
    <row r="2168" spans="1:21" ht="12.75" customHeight="1" x14ac:dyDescent="0.3">
      <c r="A2168" s="141">
        <v>5</v>
      </c>
      <c r="B2168" s="141">
        <v>27</v>
      </c>
      <c r="C2168" s="146">
        <v>527</v>
      </c>
      <c r="D2168" s="141" t="s">
        <v>6</v>
      </c>
      <c r="E2168" s="141">
        <v>2018</v>
      </c>
      <c r="F2168" s="151"/>
      <c r="G2168" s="157">
        <f t="shared" si="91"/>
        <v>0</v>
      </c>
      <c r="H2168" s="143"/>
      <c r="I2168" s="194">
        <v>0</v>
      </c>
      <c r="J2168" s="178"/>
      <c r="K2168" s="200"/>
      <c r="L2168" s="194">
        <v>0</v>
      </c>
      <c r="M2168" s="149"/>
      <c r="N2168" s="149"/>
      <c r="O2168" s="152">
        <f t="shared" si="90"/>
        <v>0</v>
      </c>
      <c r="P2168" s="153"/>
      <c r="Q2168" s="153"/>
      <c r="R2168" s="153"/>
      <c r="S2168" s="143"/>
      <c r="T2168" s="143"/>
      <c r="U2168" s="143"/>
    </row>
    <row r="2169" spans="1:21" ht="12.75" customHeight="1" x14ac:dyDescent="0.3">
      <c r="A2169" s="141">
        <v>5</v>
      </c>
      <c r="B2169" s="141">
        <v>28</v>
      </c>
      <c r="C2169" s="146">
        <v>528</v>
      </c>
      <c r="D2169" s="141" t="s">
        <v>6</v>
      </c>
      <c r="E2169" s="141">
        <v>2018</v>
      </c>
      <c r="F2169" s="151"/>
      <c r="G2169" s="157">
        <f t="shared" si="91"/>
        <v>1.01</v>
      </c>
      <c r="H2169" s="143"/>
      <c r="I2169" s="194">
        <v>1.01</v>
      </c>
      <c r="J2169" s="178"/>
      <c r="K2169" s="200"/>
      <c r="L2169" s="194">
        <v>0</v>
      </c>
      <c r="M2169" s="149"/>
      <c r="N2169" s="149"/>
      <c r="O2169" s="152">
        <f t="shared" si="90"/>
        <v>0</v>
      </c>
      <c r="P2169" s="153"/>
      <c r="Q2169" s="153"/>
      <c r="R2169" s="153"/>
      <c r="S2169" s="143"/>
      <c r="T2169" s="143"/>
      <c r="U2169" s="143"/>
    </row>
    <row r="2170" spans="1:21" ht="12.75" customHeight="1" x14ac:dyDescent="0.3">
      <c r="A2170" s="141">
        <v>5</v>
      </c>
      <c r="B2170" s="141">
        <v>29</v>
      </c>
      <c r="C2170" s="146">
        <v>529</v>
      </c>
      <c r="D2170" s="141" t="s">
        <v>6</v>
      </c>
      <c r="E2170" s="141">
        <v>2018</v>
      </c>
      <c r="F2170" s="151"/>
      <c r="G2170" s="157">
        <f t="shared" si="91"/>
        <v>0</v>
      </c>
      <c r="H2170" s="143"/>
      <c r="I2170" s="194">
        <v>0</v>
      </c>
      <c r="J2170" s="178"/>
      <c r="K2170" s="200"/>
      <c r="L2170" s="194">
        <v>0</v>
      </c>
      <c r="M2170" s="149"/>
      <c r="N2170" s="149"/>
      <c r="O2170" s="152">
        <f t="shared" si="90"/>
        <v>0</v>
      </c>
      <c r="P2170" s="153"/>
      <c r="Q2170" s="153"/>
      <c r="R2170" s="153"/>
      <c r="S2170" s="143"/>
      <c r="T2170" s="143"/>
      <c r="U2170" s="143"/>
    </row>
    <row r="2171" spans="1:21" ht="12.75" customHeight="1" x14ac:dyDescent="0.3">
      <c r="A2171" s="141">
        <v>5</v>
      </c>
      <c r="B2171" s="141">
        <v>30</v>
      </c>
      <c r="C2171" s="146">
        <v>530</v>
      </c>
      <c r="D2171" s="141" t="s">
        <v>6</v>
      </c>
      <c r="E2171" s="141">
        <v>2018</v>
      </c>
      <c r="F2171" s="151"/>
      <c r="G2171" s="157">
        <f t="shared" si="91"/>
        <v>3.0100000000000002</v>
      </c>
      <c r="H2171" s="143"/>
      <c r="I2171" s="194">
        <v>3.0100000000000002</v>
      </c>
      <c r="J2171" s="178"/>
      <c r="K2171" s="200"/>
      <c r="L2171" s="194">
        <v>0</v>
      </c>
      <c r="M2171" s="149"/>
      <c r="N2171" s="149"/>
      <c r="O2171" s="152">
        <f t="shared" si="90"/>
        <v>0</v>
      </c>
      <c r="P2171" s="153"/>
      <c r="Q2171" s="153"/>
      <c r="R2171" s="153"/>
      <c r="S2171" s="143"/>
      <c r="T2171" s="143"/>
      <c r="U2171" s="143"/>
    </row>
    <row r="2172" spans="1:21" ht="12.75" customHeight="1" x14ac:dyDescent="0.3">
      <c r="A2172" s="141">
        <v>5</v>
      </c>
      <c r="B2172" s="141">
        <v>31</v>
      </c>
      <c r="C2172" s="146">
        <v>531</v>
      </c>
      <c r="D2172" s="141" t="s">
        <v>6</v>
      </c>
      <c r="E2172" s="141">
        <v>2018</v>
      </c>
      <c r="F2172" s="151"/>
      <c r="G2172" s="157">
        <f t="shared" si="91"/>
        <v>2</v>
      </c>
      <c r="H2172" s="143"/>
      <c r="I2172" s="194">
        <v>2</v>
      </c>
      <c r="J2172" s="178"/>
      <c r="K2172" s="200"/>
      <c r="L2172" s="194">
        <v>0</v>
      </c>
      <c r="M2172" s="149"/>
      <c r="N2172" s="149"/>
      <c r="O2172" s="152">
        <f t="shared" si="90"/>
        <v>0</v>
      </c>
      <c r="P2172" s="153"/>
      <c r="Q2172" s="153"/>
      <c r="R2172" s="153"/>
      <c r="S2172" s="143"/>
      <c r="T2172" s="143"/>
      <c r="U2172" s="143"/>
    </row>
    <row r="2173" spans="1:21" ht="12.75" customHeight="1" x14ac:dyDescent="0.3">
      <c r="A2173" s="141">
        <v>6</v>
      </c>
      <c r="B2173" s="141">
        <v>1</v>
      </c>
      <c r="C2173" s="146">
        <v>601</v>
      </c>
      <c r="D2173" s="141" t="s">
        <v>6</v>
      </c>
      <c r="E2173" s="141">
        <v>2018</v>
      </c>
      <c r="F2173" s="151"/>
      <c r="G2173" s="157">
        <f>I2173+K2173</f>
        <v>7.01</v>
      </c>
      <c r="H2173" s="143"/>
      <c r="I2173" s="194">
        <v>7.01</v>
      </c>
      <c r="J2173" s="178"/>
      <c r="K2173" s="200"/>
      <c r="L2173" s="194">
        <v>0</v>
      </c>
      <c r="M2173" s="149"/>
      <c r="N2173" s="149"/>
      <c r="O2173" s="152">
        <f t="shared" si="90"/>
        <v>0</v>
      </c>
      <c r="P2173" s="153"/>
      <c r="Q2173" s="153"/>
      <c r="R2173" s="153"/>
      <c r="S2173" s="143"/>
      <c r="T2173" s="143"/>
      <c r="U2173" s="143"/>
    </row>
    <row r="2174" spans="1:21" ht="12.75" customHeight="1" x14ac:dyDescent="0.3">
      <c r="A2174" s="141">
        <v>6</v>
      </c>
      <c r="B2174" s="141">
        <v>2</v>
      </c>
      <c r="C2174" s="146">
        <v>602</v>
      </c>
      <c r="D2174" s="141" t="s">
        <v>6</v>
      </c>
      <c r="E2174" s="141">
        <v>2018</v>
      </c>
      <c r="F2174" s="151"/>
      <c r="G2174" s="157">
        <f t="shared" si="91"/>
        <v>9.01</v>
      </c>
      <c r="H2174" s="143"/>
      <c r="I2174" s="194">
        <v>9.01</v>
      </c>
      <c r="J2174" s="178"/>
      <c r="K2174" s="200"/>
      <c r="L2174" s="194">
        <v>0</v>
      </c>
      <c r="M2174" s="149"/>
      <c r="N2174" s="149"/>
      <c r="O2174" s="152">
        <f t="shared" si="90"/>
        <v>0</v>
      </c>
      <c r="P2174" s="153"/>
      <c r="Q2174" s="153"/>
      <c r="R2174" s="153"/>
      <c r="S2174" s="143"/>
      <c r="T2174" s="143"/>
      <c r="U2174" s="143"/>
    </row>
    <row r="2175" spans="1:21" ht="12.75" customHeight="1" x14ac:dyDescent="0.3">
      <c r="A2175" s="141">
        <v>6</v>
      </c>
      <c r="B2175" s="141">
        <v>3</v>
      </c>
      <c r="C2175" s="146">
        <v>603</v>
      </c>
      <c r="D2175" s="141" t="s">
        <v>6</v>
      </c>
      <c r="E2175" s="141">
        <v>2018</v>
      </c>
      <c r="F2175" s="151"/>
      <c r="G2175" s="157">
        <f t="shared" si="91"/>
        <v>13</v>
      </c>
      <c r="H2175" s="143"/>
      <c r="I2175" s="194">
        <v>13</v>
      </c>
      <c r="J2175" s="178"/>
      <c r="K2175" s="200"/>
      <c r="L2175" s="194">
        <v>0</v>
      </c>
      <c r="M2175" s="149"/>
      <c r="N2175" s="149"/>
      <c r="O2175" s="152">
        <f t="shared" si="90"/>
        <v>0</v>
      </c>
      <c r="P2175" s="153"/>
      <c r="Q2175" s="153"/>
      <c r="R2175" s="153"/>
      <c r="S2175" s="143"/>
      <c r="T2175" s="143"/>
      <c r="U2175" s="143"/>
    </row>
    <row r="2176" spans="1:21" ht="12.75" customHeight="1" x14ac:dyDescent="0.3">
      <c r="A2176" s="141">
        <v>6</v>
      </c>
      <c r="B2176" s="141">
        <v>4</v>
      </c>
      <c r="C2176" s="146">
        <v>604</v>
      </c>
      <c r="D2176" s="141" t="s">
        <v>6</v>
      </c>
      <c r="E2176" s="141">
        <v>2018</v>
      </c>
      <c r="F2176" s="151"/>
      <c r="G2176" s="157">
        <f t="shared" si="91"/>
        <v>30.999999999999996</v>
      </c>
      <c r="H2176" s="143"/>
      <c r="I2176" s="194">
        <v>30.999999999999996</v>
      </c>
      <c r="J2176" s="178"/>
      <c r="K2176" s="200"/>
      <c r="L2176" s="194">
        <v>0</v>
      </c>
      <c r="M2176" s="149"/>
      <c r="N2176" s="149"/>
      <c r="O2176" s="152">
        <f t="shared" si="90"/>
        <v>0</v>
      </c>
      <c r="P2176" s="153"/>
      <c r="Q2176" s="153"/>
      <c r="R2176" s="153"/>
      <c r="S2176" s="143"/>
      <c r="T2176" s="143"/>
      <c r="U2176" s="143"/>
    </row>
    <row r="2177" spans="1:21" ht="12.75" customHeight="1" x14ac:dyDescent="0.3">
      <c r="A2177" s="141">
        <v>6</v>
      </c>
      <c r="B2177" s="141">
        <v>5</v>
      </c>
      <c r="C2177" s="146">
        <v>605</v>
      </c>
      <c r="D2177" s="141" t="s">
        <v>6</v>
      </c>
      <c r="E2177" s="141">
        <v>2018</v>
      </c>
      <c r="F2177" s="151"/>
      <c r="G2177" s="157">
        <f t="shared" si="91"/>
        <v>30.000000000000004</v>
      </c>
      <c r="H2177" s="143"/>
      <c r="I2177" s="194">
        <v>30.000000000000004</v>
      </c>
      <c r="J2177" s="178"/>
      <c r="K2177" s="149"/>
      <c r="L2177" s="194">
        <v>0</v>
      </c>
      <c r="M2177" s="149"/>
      <c r="N2177" s="149"/>
      <c r="O2177" s="152">
        <f t="shared" si="90"/>
        <v>0</v>
      </c>
      <c r="P2177" s="153"/>
      <c r="Q2177" s="153"/>
      <c r="R2177" s="153"/>
      <c r="S2177" s="143"/>
      <c r="T2177" s="143"/>
      <c r="U2177" s="143"/>
    </row>
    <row r="2178" spans="1:21" ht="12.75" customHeight="1" x14ac:dyDescent="0.3">
      <c r="A2178" s="141">
        <v>6</v>
      </c>
      <c r="B2178" s="141">
        <v>6</v>
      </c>
      <c r="C2178" s="146">
        <v>606</v>
      </c>
      <c r="D2178" s="141" t="s">
        <v>6</v>
      </c>
      <c r="E2178" s="141">
        <v>2018</v>
      </c>
      <c r="F2178" s="151"/>
      <c r="G2178" s="157">
        <f t="shared" si="91"/>
        <v>14.009999999999998</v>
      </c>
      <c r="H2178" s="143"/>
      <c r="I2178" s="194">
        <v>14.009999999999998</v>
      </c>
      <c r="J2178" s="178"/>
      <c r="K2178" s="149"/>
      <c r="L2178" s="194">
        <v>0</v>
      </c>
      <c r="M2178" s="149"/>
      <c r="N2178" s="149"/>
      <c r="O2178" s="152">
        <f t="shared" si="90"/>
        <v>0</v>
      </c>
      <c r="P2178" s="153"/>
      <c r="Q2178" s="153"/>
      <c r="R2178" s="153"/>
      <c r="S2178" s="143"/>
      <c r="T2178" s="143"/>
      <c r="U2178" s="143"/>
    </row>
    <row r="2179" spans="1:21" ht="12.75" customHeight="1" x14ac:dyDescent="0.3">
      <c r="A2179" s="141">
        <v>6</v>
      </c>
      <c r="B2179" s="141">
        <v>7</v>
      </c>
      <c r="C2179" s="146">
        <v>607</v>
      </c>
      <c r="D2179" s="141" t="s">
        <v>6</v>
      </c>
      <c r="E2179" s="141">
        <v>2018</v>
      </c>
      <c r="F2179" s="151"/>
      <c r="G2179" s="157">
        <f t="shared" si="91"/>
        <v>115.00999999999999</v>
      </c>
      <c r="H2179" s="143"/>
      <c r="I2179" s="194">
        <v>115.00999999999999</v>
      </c>
      <c r="J2179" s="178"/>
      <c r="K2179" s="200"/>
      <c r="L2179" s="194">
        <v>0</v>
      </c>
      <c r="M2179" s="149"/>
      <c r="N2179" s="149"/>
      <c r="O2179" s="152">
        <f t="shared" si="90"/>
        <v>0</v>
      </c>
      <c r="P2179" s="153"/>
      <c r="Q2179" s="153"/>
      <c r="R2179" s="153"/>
      <c r="S2179" s="143"/>
      <c r="T2179" s="143"/>
      <c r="U2179" s="143"/>
    </row>
    <row r="2180" spans="1:21" ht="12.75" customHeight="1" x14ac:dyDescent="0.3">
      <c r="A2180" s="141">
        <v>6</v>
      </c>
      <c r="B2180" s="141">
        <v>8</v>
      </c>
      <c r="C2180" s="146">
        <v>608</v>
      </c>
      <c r="D2180" s="141" t="s">
        <v>6</v>
      </c>
      <c r="E2180" s="141">
        <v>2018</v>
      </c>
      <c r="F2180" s="151"/>
      <c r="G2180" s="157">
        <f t="shared" si="91"/>
        <v>59.010000000000005</v>
      </c>
      <c r="H2180" s="143"/>
      <c r="I2180" s="194">
        <v>59.010000000000005</v>
      </c>
      <c r="J2180" s="178"/>
      <c r="K2180" s="200"/>
      <c r="L2180" s="194">
        <v>0</v>
      </c>
      <c r="M2180" s="149"/>
      <c r="N2180" s="149"/>
      <c r="O2180" s="152">
        <f t="shared" si="90"/>
        <v>0</v>
      </c>
      <c r="P2180" s="153"/>
      <c r="Q2180" s="153"/>
      <c r="R2180" s="153"/>
      <c r="S2180" s="143"/>
      <c r="T2180" s="143"/>
      <c r="U2180" s="143"/>
    </row>
    <row r="2181" spans="1:21" ht="12.75" customHeight="1" x14ac:dyDescent="0.3">
      <c r="A2181" s="141">
        <v>6</v>
      </c>
      <c r="B2181" s="141">
        <v>9</v>
      </c>
      <c r="C2181" s="146">
        <v>609</v>
      </c>
      <c r="D2181" s="141" t="s">
        <v>6</v>
      </c>
      <c r="E2181" s="141">
        <v>2018</v>
      </c>
      <c r="F2181" s="151"/>
      <c r="G2181" s="157">
        <f t="shared" si="91"/>
        <v>7.01</v>
      </c>
      <c r="H2181" s="143"/>
      <c r="I2181" s="194">
        <v>7.01</v>
      </c>
      <c r="J2181" s="178"/>
      <c r="K2181" s="200"/>
      <c r="L2181" s="194">
        <v>0</v>
      </c>
      <c r="M2181" s="149"/>
      <c r="N2181" s="149"/>
      <c r="O2181" s="152">
        <f t="shared" si="90"/>
        <v>0</v>
      </c>
      <c r="P2181" s="153"/>
      <c r="Q2181" s="153"/>
      <c r="R2181" s="153"/>
      <c r="S2181" s="143"/>
      <c r="T2181" s="143"/>
      <c r="U2181" s="143"/>
    </row>
    <row r="2182" spans="1:21" ht="12.75" customHeight="1" x14ac:dyDescent="0.3">
      <c r="A2182" s="141">
        <v>6</v>
      </c>
      <c r="B2182" s="141">
        <v>10</v>
      </c>
      <c r="C2182" s="146">
        <v>610</v>
      </c>
      <c r="D2182" s="141" t="s">
        <v>6</v>
      </c>
      <c r="E2182" s="141">
        <v>2018</v>
      </c>
      <c r="F2182" s="151"/>
      <c r="G2182" s="157">
        <f t="shared" si="91"/>
        <v>10.999999999999998</v>
      </c>
      <c r="H2182" s="143"/>
      <c r="I2182" s="194">
        <v>10.999999999999998</v>
      </c>
      <c r="J2182" s="178"/>
      <c r="K2182" s="200"/>
      <c r="L2182" s="194">
        <v>0</v>
      </c>
      <c r="M2182" s="149"/>
      <c r="N2182" s="149"/>
      <c r="O2182" s="152">
        <f t="shared" si="90"/>
        <v>0</v>
      </c>
      <c r="P2182" s="153"/>
      <c r="Q2182" s="153"/>
      <c r="R2182" s="153"/>
      <c r="S2182" s="143"/>
      <c r="T2182" s="143"/>
      <c r="U2182" s="143"/>
    </row>
    <row r="2183" spans="1:21" ht="12.75" customHeight="1" x14ac:dyDescent="0.3">
      <c r="A2183" s="141">
        <v>6</v>
      </c>
      <c r="B2183" s="141">
        <v>11</v>
      </c>
      <c r="C2183" s="146">
        <v>611</v>
      </c>
      <c r="D2183" s="141" t="s">
        <v>6</v>
      </c>
      <c r="E2183" s="141">
        <v>2018</v>
      </c>
      <c r="F2183" s="151"/>
      <c r="G2183" s="157">
        <f t="shared" si="91"/>
        <v>36</v>
      </c>
      <c r="H2183" s="143"/>
      <c r="I2183" s="194">
        <v>36</v>
      </c>
      <c r="J2183" s="178"/>
      <c r="K2183" s="200"/>
      <c r="L2183" s="194">
        <v>0</v>
      </c>
      <c r="M2183" s="149"/>
      <c r="N2183" s="149"/>
      <c r="O2183" s="152">
        <f t="shared" si="90"/>
        <v>0</v>
      </c>
      <c r="P2183" s="153"/>
      <c r="Q2183" s="153"/>
      <c r="R2183" s="153"/>
      <c r="S2183" s="143"/>
      <c r="T2183" s="143"/>
      <c r="U2183" s="143"/>
    </row>
    <row r="2184" spans="1:21" ht="12.75" customHeight="1" x14ac:dyDescent="0.3">
      <c r="A2184" s="141">
        <v>6</v>
      </c>
      <c r="B2184" s="141">
        <v>12</v>
      </c>
      <c r="C2184" s="146">
        <v>612</v>
      </c>
      <c r="D2184" s="141" t="s">
        <v>6</v>
      </c>
      <c r="E2184" s="141">
        <v>2018</v>
      </c>
      <c r="F2184" s="151"/>
      <c r="G2184" s="157">
        <f t="shared" si="91"/>
        <v>180.01</v>
      </c>
      <c r="H2184" s="143"/>
      <c r="I2184" s="194">
        <v>180.01</v>
      </c>
      <c r="J2184" s="178"/>
      <c r="K2184" s="149"/>
      <c r="L2184" s="194">
        <v>0</v>
      </c>
      <c r="M2184" s="149"/>
      <c r="N2184" s="149"/>
      <c r="O2184" s="152">
        <f t="shared" si="90"/>
        <v>0</v>
      </c>
      <c r="P2184" s="153"/>
      <c r="Q2184" s="153"/>
      <c r="R2184" s="153"/>
      <c r="S2184" s="143"/>
      <c r="T2184" s="143"/>
      <c r="U2184" s="143"/>
    </row>
    <row r="2185" spans="1:21" ht="12.75" customHeight="1" x14ac:dyDescent="0.3">
      <c r="A2185" s="141">
        <v>6</v>
      </c>
      <c r="B2185" s="141">
        <v>13</v>
      </c>
      <c r="C2185" s="146">
        <v>613</v>
      </c>
      <c r="D2185" s="141" t="s">
        <v>6</v>
      </c>
      <c r="E2185" s="141">
        <v>2018</v>
      </c>
      <c r="F2185" s="151"/>
      <c r="G2185" s="157">
        <f t="shared" si="91"/>
        <v>336.03000000000003</v>
      </c>
      <c r="H2185" s="143"/>
      <c r="I2185" s="194">
        <v>336.03000000000003</v>
      </c>
      <c r="J2185" s="178"/>
      <c r="K2185" s="149"/>
      <c r="L2185" s="194">
        <v>0</v>
      </c>
      <c r="M2185" s="149"/>
      <c r="N2185" s="149"/>
      <c r="O2185" s="152">
        <f t="shared" si="90"/>
        <v>0</v>
      </c>
      <c r="P2185" s="153"/>
      <c r="Q2185" s="153"/>
      <c r="R2185" s="153"/>
      <c r="S2185" s="143"/>
      <c r="T2185" s="143"/>
      <c r="U2185" s="143"/>
    </row>
    <row r="2186" spans="1:21" ht="12.75" customHeight="1" x14ac:dyDescent="0.3">
      <c r="A2186" s="141">
        <v>6</v>
      </c>
      <c r="B2186" s="141">
        <v>14</v>
      </c>
      <c r="C2186" s="146">
        <v>614</v>
      </c>
      <c r="D2186" s="141" t="s">
        <v>6</v>
      </c>
      <c r="E2186" s="141">
        <v>2018</v>
      </c>
      <c r="F2186" s="151"/>
      <c r="G2186" s="157">
        <f t="shared" si="91"/>
        <v>446.05000000000007</v>
      </c>
      <c r="H2186" s="143"/>
      <c r="I2186" s="194">
        <v>446.05000000000007</v>
      </c>
      <c r="J2186" s="178"/>
      <c r="K2186" s="149"/>
      <c r="L2186" s="194">
        <v>0</v>
      </c>
      <c r="M2186" s="149"/>
      <c r="N2186" s="149"/>
      <c r="O2186" s="152">
        <f t="shared" si="90"/>
        <v>0</v>
      </c>
      <c r="P2186" s="153"/>
      <c r="Q2186" s="153"/>
      <c r="R2186" s="153"/>
      <c r="S2186" s="143"/>
      <c r="T2186" s="143"/>
      <c r="U2186" s="143"/>
    </row>
    <row r="2187" spans="1:21" ht="12.75" customHeight="1" x14ac:dyDescent="0.3">
      <c r="A2187" s="141">
        <v>6</v>
      </c>
      <c r="B2187" s="141">
        <v>15</v>
      </c>
      <c r="C2187" s="146">
        <v>615</v>
      </c>
      <c r="D2187" s="141" t="s">
        <v>6</v>
      </c>
      <c r="E2187" s="141">
        <v>2018</v>
      </c>
      <c r="F2187" s="151"/>
      <c r="G2187" s="157">
        <f t="shared" si="91"/>
        <v>334.03</v>
      </c>
      <c r="H2187" s="143"/>
      <c r="I2187" s="194">
        <v>334.03</v>
      </c>
      <c r="J2187" s="178"/>
      <c r="K2187" s="149"/>
      <c r="L2187" s="194">
        <v>0</v>
      </c>
      <c r="M2187" s="149"/>
      <c r="N2187" s="149"/>
      <c r="O2187" s="152">
        <f t="shared" si="90"/>
        <v>0</v>
      </c>
      <c r="P2187" s="153"/>
      <c r="Q2187" s="153"/>
      <c r="R2187" s="153"/>
      <c r="S2187" s="143"/>
      <c r="T2187" s="143"/>
      <c r="U2187" s="143"/>
    </row>
    <row r="2188" spans="1:21" ht="12.75" customHeight="1" x14ac:dyDescent="0.3">
      <c r="A2188" s="141">
        <v>6</v>
      </c>
      <c r="B2188" s="141">
        <v>16</v>
      </c>
      <c r="C2188" s="146">
        <v>616</v>
      </c>
      <c r="D2188" s="141" t="s">
        <v>6</v>
      </c>
      <c r="E2188" s="141">
        <v>2018</v>
      </c>
      <c r="F2188" s="151"/>
      <c r="G2188" s="157">
        <f t="shared" si="91"/>
        <v>124.01</v>
      </c>
      <c r="H2188" s="143"/>
      <c r="I2188" s="194">
        <v>124.01</v>
      </c>
      <c r="J2188" s="178"/>
      <c r="K2188" s="149"/>
      <c r="L2188" s="194">
        <v>0</v>
      </c>
      <c r="M2188" s="149"/>
      <c r="N2188" s="149"/>
      <c r="O2188" s="152">
        <f t="shared" si="90"/>
        <v>0</v>
      </c>
      <c r="P2188" s="153"/>
      <c r="Q2188" s="153"/>
      <c r="R2188" s="153"/>
      <c r="S2188" s="143"/>
      <c r="T2188" s="143"/>
      <c r="U2188" s="143"/>
    </row>
    <row r="2189" spans="1:21" ht="12.75" customHeight="1" x14ac:dyDescent="0.3">
      <c r="A2189" s="141">
        <v>6</v>
      </c>
      <c r="B2189" s="141">
        <v>17</v>
      </c>
      <c r="C2189" s="146">
        <v>617</v>
      </c>
      <c r="D2189" s="141" t="s">
        <v>6</v>
      </c>
      <c r="E2189" s="141">
        <v>2018</v>
      </c>
      <c r="F2189" s="151"/>
      <c r="G2189" s="157">
        <f t="shared" si="91"/>
        <v>325.03999999999996</v>
      </c>
      <c r="H2189" s="143"/>
      <c r="I2189" s="194">
        <v>325.03999999999996</v>
      </c>
      <c r="J2189" s="178"/>
      <c r="K2189" s="149"/>
      <c r="L2189" s="194">
        <v>0</v>
      </c>
      <c r="M2189" s="149"/>
      <c r="N2189" s="149"/>
      <c r="O2189" s="152">
        <f t="shared" si="90"/>
        <v>0</v>
      </c>
      <c r="P2189" s="153"/>
      <c r="Q2189" s="153"/>
      <c r="R2189" s="153"/>
      <c r="S2189" s="143"/>
      <c r="T2189" s="143"/>
      <c r="U2189" s="143"/>
    </row>
    <row r="2190" spans="1:21" ht="12.75" customHeight="1" x14ac:dyDescent="0.3">
      <c r="A2190" s="141">
        <v>6</v>
      </c>
      <c r="B2190" s="141">
        <v>18</v>
      </c>
      <c r="C2190" s="146">
        <v>618</v>
      </c>
      <c r="D2190" s="141" t="s">
        <v>6</v>
      </c>
      <c r="E2190" s="141">
        <v>2018</v>
      </c>
      <c r="F2190" s="151"/>
      <c r="G2190" s="157">
        <f t="shared" si="91"/>
        <v>770.09</v>
      </c>
      <c r="H2190" s="143"/>
      <c r="I2190" s="194">
        <v>770.09</v>
      </c>
      <c r="J2190" s="178"/>
      <c r="K2190" s="149"/>
      <c r="L2190" s="194">
        <v>0</v>
      </c>
      <c r="M2190" s="149"/>
      <c r="N2190" s="149"/>
      <c r="O2190" s="152">
        <f t="shared" si="90"/>
        <v>0</v>
      </c>
      <c r="P2190" s="153"/>
      <c r="Q2190" s="153"/>
      <c r="R2190" s="153"/>
      <c r="S2190" s="143"/>
      <c r="T2190" s="143"/>
      <c r="U2190" s="143"/>
    </row>
    <row r="2191" spans="1:21" ht="12.75" customHeight="1" x14ac:dyDescent="0.3">
      <c r="A2191" s="141">
        <v>6</v>
      </c>
      <c r="B2191" s="141">
        <v>19</v>
      </c>
      <c r="C2191" s="146">
        <v>619</v>
      </c>
      <c r="D2191" s="141" t="s">
        <v>6</v>
      </c>
      <c r="E2191" s="141">
        <v>2018</v>
      </c>
      <c r="F2191" s="151"/>
      <c r="G2191" s="157">
        <f t="shared" si="91"/>
        <v>738.08</v>
      </c>
      <c r="H2191" s="143"/>
      <c r="I2191" s="194">
        <v>738.08</v>
      </c>
      <c r="J2191" s="178"/>
      <c r="K2191" s="149"/>
      <c r="L2191" s="194">
        <v>0</v>
      </c>
      <c r="M2191" s="149"/>
      <c r="N2191" s="149"/>
      <c r="O2191" s="152">
        <f t="shared" si="90"/>
        <v>0</v>
      </c>
      <c r="P2191" s="153"/>
      <c r="Q2191" s="153"/>
      <c r="R2191" s="153"/>
      <c r="S2191" s="143"/>
      <c r="T2191" s="143"/>
      <c r="U2191" s="143"/>
    </row>
    <row r="2192" spans="1:21" ht="12.75" customHeight="1" x14ac:dyDescent="0.3">
      <c r="A2192" s="141">
        <v>6</v>
      </c>
      <c r="B2192" s="141">
        <v>20</v>
      </c>
      <c r="C2192" s="146">
        <v>620</v>
      </c>
      <c r="D2192" s="141" t="s">
        <v>6</v>
      </c>
      <c r="E2192" s="141">
        <v>2018</v>
      </c>
      <c r="F2192" s="151"/>
      <c r="G2192" s="157">
        <f t="shared" si="91"/>
        <v>471.04</v>
      </c>
      <c r="H2192" s="143"/>
      <c r="I2192" s="194">
        <v>471.04</v>
      </c>
      <c r="J2192" s="178">
        <v>15</v>
      </c>
      <c r="K2192" s="204"/>
      <c r="L2192" s="194">
        <v>0</v>
      </c>
      <c r="M2192" s="149">
        <v>0</v>
      </c>
      <c r="N2192" s="149"/>
      <c r="O2192" s="152">
        <f t="shared" si="90"/>
        <v>0</v>
      </c>
      <c r="P2192" s="153"/>
      <c r="Q2192" s="153"/>
      <c r="R2192" s="153"/>
      <c r="S2192" s="143"/>
      <c r="T2192" s="143"/>
      <c r="U2192" s="143"/>
    </row>
    <row r="2193" spans="1:21" ht="12.75" customHeight="1" x14ac:dyDescent="0.3">
      <c r="A2193" s="141">
        <v>6</v>
      </c>
      <c r="B2193" s="141">
        <v>21</v>
      </c>
      <c r="C2193" s="146">
        <v>621</v>
      </c>
      <c r="D2193" s="141" t="s">
        <v>6</v>
      </c>
      <c r="E2193" s="141">
        <v>2018</v>
      </c>
      <c r="F2193" s="151"/>
      <c r="G2193" s="157">
        <f t="shared" si="91"/>
        <v>279.02999999999997</v>
      </c>
      <c r="H2193" s="143"/>
      <c r="I2193" s="194">
        <v>279.02999999999997</v>
      </c>
      <c r="J2193" s="178"/>
      <c r="K2193" s="204"/>
      <c r="L2193" s="194">
        <v>0</v>
      </c>
      <c r="M2193" s="149"/>
      <c r="N2193" s="149"/>
      <c r="O2193" s="152">
        <f t="shared" si="90"/>
        <v>0</v>
      </c>
      <c r="P2193" s="153"/>
      <c r="Q2193" s="153"/>
      <c r="R2193" s="153"/>
      <c r="S2193" s="143"/>
      <c r="T2193" s="143"/>
      <c r="U2193" s="143"/>
    </row>
    <row r="2194" spans="1:21" ht="12.75" customHeight="1" x14ac:dyDescent="0.3">
      <c r="A2194" s="141">
        <v>6</v>
      </c>
      <c r="B2194" s="141">
        <v>22</v>
      </c>
      <c r="C2194" s="146">
        <v>622</v>
      </c>
      <c r="D2194" s="141" t="s">
        <v>6</v>
      </c>
      <c r="E2194" s="141">
        <v>2018</v>
      </c>
      <c r="F2194" s="151"/>
      <c r="G2194" s="157">
        <f t="shared" si="91"/>
        <v>464.05000000000007</v>
      </c>
      <c r="H2194" s="143"/>
      <c r="I2194" s="194">
        <v>464.05000000000007</v>
      </c>
      <c r="J2194" s="178"/>
      <c r="K2194" s="149"/>
      <c r="L2194" s="194">
        <v>0</v>
      </c>
      <c r="M2194" s="149"/>
      <c r="N2194" s="149"/>
      <c r="O2194" s="152">
        <f t="shared" si="90"/>
        <v>0</v>
      </c>
      <c r="P2194" s="153"/>
      <c r="Q2194" s="153"/>
      <c r="R2194" s="153"/>
      <c r="S2194" s="143"/>
      <c r="T2194" s="143"/>
      <c r="U2194" s="143"/>
    </row>
    <row r="2195" spans="1:21" ht="12.75" customHeight="1" x14ac:dyDescent="0.3">
      <c r="A2195" s="141">
        <v>6</v>
      </c>
      <c r="B2195" s="141">
        <v>23</v>
      </c>
      <c r="C2195" s="146">
        <v>623</v>
      </c>
      <c r="D2195" s="141" t="s">
        <v>6</v>
      </c>
      <c r="E2195" s="141">
        <v>2018</v>
      </c>
      <c r="F2195" s="151"/>
      <c r="G2195" s="157">
        <f t="shared" si="91"/>
        <v>224.89</v>
      </c>
      <c r="H2195" s="143"/>
      <c r="I2195" s="194">
        <v>224.89</v>
      </c>
      <c r="J2195" s="178"/>
      <c r="K2195" s="149"/>
      <c r="L2195" s="194">
        <v>1.1099999999999999</v>
      </c>
      <c r="M2195" s="149"/>
      <c r="N2195" s="149"/>
      <c r="O2195" s="152">
        <f t="shared" si="90"/>
        <v>1.1099999999999999</v>
      </c>
      <c r="P2195" s="153"/>
      <c r="Q2195" s="153"/>
      <c r="R2195" s="153"/>
      <c r="S2195" s="143"/>
      <c r="T2195" s="143"/>
      <c r="U2195" s="143"/>
    </row>
    <row r="2196" spans="1:21" ht="12.75" customHeight="1" x14ac:dyDescent="0.3">
      <c r="A2196" s="141">
        <v>6</v>
      </c>
      <c r="B2196" s="141">
        <v>24</v>
      </c>
      <c r="C2196" s="146">
        <v>624</v>
      </c>
      <c r="D2196" s="141" t="s">
        <v>6</v>
      </c>
      <c r="E2196" s="141">
        <v>2018</v>
      </c>
      <c r="F2196" s="151"/>
      <c r="G2196" s="157">
        <f t="shared" si="91"/>
        <v>1343.7</v>
      </c>
      <c r="H2196" s="143"/>
      <c r="I2196" s="196">
        <v>1343.7</v>
      </c>
      <c r="J2196" s="178"/>
      <c r="K2196" s="149"/>
      <c r="L2196" s="194">
        <v>13.3</v>
      </c>
      <c r="M2196" s="149"/>
      <c r="N2196" s="149"/>
      <c r="O2196" s="152">
        <f t="shared" si="90"/>
        <v>13.3</v>
      </c>
      <c r="P2196" s="153"/>
      <c r="Q2196" s="153"/>
      <c r="R2196" s="153"/>
      <c r="S2196" s="143"/>
      <c r="T2196" s="143"/>
      <c r="U2196" s="143"/>
    </row>
    <row r="2197" spans="1:21" ht="12.75" customHeight="1" x14ac:dyDescent="0.3">
      <c r="A2197" s="141">
        <v>6</v>
      </c>
      <c r="B2197" s="141">
        <v>25</v>
      </c>
      <c r="C2197" s="146">
        <v>625</v>
      </c>
      <c r="D2197" s="141" t="s">
        <v>6</v>
      </c>
      <c r="E2197" s="141">
        <v>2018</v>
      </c>
      <c r="F2197" s="151"/>
      <c r="G2197" s="157">
        <f t="shared" si="91"/>
        <v>696.61</v>
      </c>
      <c r="H2197" s="143"/>
      <c r="I2197" s="194">
        <v>696.61</v>
      </c>
      <c r="J2197" s="178">
        <v>15</v>
      </c>
      <c r="K2197" s="149"/>
      <c r="L2197" s="194">
        <v>10.39</v>
      </c>
      <c r="M2197" s="149">
        <v>0</v>
      </c>
      <c r="N2197" s="149"/>
      <c r="O2197" s="152">
        <f t="shared" si="90"/>
        <v>10.39</v>
      </c>
      <c r="P2197" s="153"/>
      <c r="Q2197" s="153"/>
      <c r="R2197" s="153"/>
      <c r="S2197" s="143"/>
      <c r="T2197" s="143"/>
      <c r="U2197" s="143"/>
    </row>
    <row r="2198" spans="1:21" ht="12.75" customHeight="1" x14ac:dyDescent="0.3">
      <c r="A2198" s="141">
        <v>6</v>
      </c>
      <c r="B2198" s="141">
        <v>26</v>
      </c>
      <c r="C2198" s="146">
        <v>626</v>
      </c>
      <c r="D2198" s="141" t="s">
        <v>6</v>
      </c>
      <c r="E2198" s="141">
        <v>2018</v>
      </c>
      <c r="F2198" s="151"/>
      <c r="G2198" s="157">
        <f t="shared" si="91"/>
        <v>798.13</v>
      </c>
      <c r="H2198" s="143"/>
      <c r="I2198" s="194">
        <v>798.13</v>
      </c>
      <c r="J2198" s="178"/>
      <c r="K2198" s="149"/>
      <c r="L2198" s="194">
        <v>15.95</v>
      </c>
      <c r="M2198" s="149"/>
      <c r="N2198" s="149"/>
      <c r="O2198" s="152">
        <f t="shared" si="90"/>
        <v>15.95</v>
      </c>
      <c r="P2198" s="153"/>
      <c r="Q2198" s="153"/>
      <c r="R2198" s="153"/>
      <c r="S2198" s="143"/>
      <c r="T2198" s="143"/>
      <c r="U2198" s="143"/>
    </row>
    <row r="2199" spans="1:21" ht="12.75" customHeight="1" x14ac:dyDescent="0.3">
      <c r="A2199" s="141">
        <v>6</v>
      </c>
      <c r="B2199" s="141">
        <v>27</v>
      </c>
      <c r="C2199" s="146">
        <v>627</v>
      </c>
      <c r="D2199" s="141" t="s">
        <v>6</v>
      </c>
      <c r="E2199" s="141">
        <v>2018</v>
      </c>
      <c r="F2199" s="151"/>
      <c r="G2199" s="157">
        <f t="shared" si="91"/>
        <v>1397.0600000000002</v>
      </c>
      <c r="H2199" s="143"/>
      <c r="I2199" s="196">
        <v>1397.0600000000002</v>
      </c>
      <c r="J2199" s="178">
        <v>6</v>
      </c>
      <c r="K2199" s="200"/>
      <c r="L2199" s="194">
        <v>35.08</v>
      </c>
      <c r="M2199" s="149">
        <v>0</v>
      </c>
      <c r="N2199" s="149"/>
      <c r="O2199" s="152">
        <f t="shared" si="90"/>
        <v>35.08</v>
      </c>
      <c r="P2199" s="153"/>
      <c r="Q2199" s="153"/>
      <c r="R2199" s="153"/>
      <c r="S2199" s="143"/>
      <c r="T2199" s="143"/>
      <c r="U2199" s="143"/>
    </row>
    <row r="2200" spans="1:21" ht="12.75" customHeight="1" x14ac:dyDescent="0.3">
      <c r="A2200" s="141">
        <v>6</v>
      </c>
      <c r="B2200" s="141">
        <v>28</v>
      </c>
      <c r="C2200" s="146">
        <v>628</v>
      </c>
      <c r="D2200" s="141" t="s">
        <v>6</v>
      </c>
      <c r="E2200" s="141">
        <v>2018</v>
      </c>
      <c r="F2200" s="151"/>
      <c r="G2200" s="157">
        <f t="shared" si="91"/>
        <v>1208.4100000000001</v>
      </c>
      <c r="H2200" s="143"/>
      <c r="I2200" s="196">
        <v>1208.4100000000001</v>
      </c>
      <c r="J2200" s="178"/>
      <c r="K2200" s="149"/>
      <c r="L2200" s="194">
        <v>36.599999999999994</v>
      </c>
      <c r="M2200" s="149"/>
      <c r="N2200" s="149"/>
      <c r="O2200" s="152">
        <f t="shared" si="90"/>
        <v>36.599999999999994</v>
      </c>
      <c r="P2200" s="153"/>
      <c r="Q2200" s="153"/>
      <c r="R2200" s="153"/>
      <c r="S2200" s="143"/>
      <c r="T2200" s="143"/>
      <c r="U2200" s="143"/>
    </row>
    <row r="2201" spans="1:21" ht="12.75" customHeight="1" x14ac:dyDescent="0.3">
      <c r="A2201" s="141">
        <v>6</v>
      </c>
      <c r="B2201" s="141">
        <v>29</v>
      </c>
      <c r="C2201" s="146">
        <v>629</v>
      </c>
      <c r="D2201" s="141" t="s">
        <v>6</v>
      </c>
      <c r="E2201" s="141">
        <v>2018</v>
      </c>
      <c r="F2201" s="151"/>
      <c r="G2201" s="157">
        <f t="shared" si="91"/>
        <v>1960.3700000000001</v>
      </c>
      <c r="H2201" s="143"/>
      <c r="I2201" s="196">
        <v>1960.3700000000001</v>
      </c>
      <c r="J2201" s="178">
        <v>6</v>
      </c>
      <c r="K2201" s="149"/>
      <c r="L2201" s="194">
        <v>69.63</v>
      </c>
      <c r="M2201" s="149">
        <v>0</v>
      </c>
      <c r="N2201" s="149"/>
      <c r="O2201" s="152">
        <f t="shared" si="90"/>
        <v>69.63</v>
      </c>
      <c r="P2201" s="153"/>
      <c r="Q2201" s="153"/>
      <c r="R2201" s="153"/>
      <c r="S2201" s="143"/>
      <c r="T2201" s="143"/>
      <c r="U2201" s="143"/>
    </row>
    <row r="2202" spans="1:21" ht="12.75" customHeight="1" x14ac:dyDescent="0.3">
      <c r="A2202" s="141">
        <v>6</v>
      </c>
      <c r="B2202" s="141">
        <v>30</v>
      </c>
      <c r="C2202" s="146">
        <v>630</v>
      </c>
      <c r="D2202" s="141" t="s">
        <v>6</v>
      </c>
      <c r="E2202" s="141">
        <v>2018</v>
      </c>
      <c r="F2202" s="151"/>
      <c r="G2202" s="157">
        <f t="shared" si="91"/>
        <v>1966.7499999999998</v>
      </c>
      <c r="H2202" s="143"/>
      <c r="I2202" s="196">
        <v>1966.7499999999998</v>
      </c>
      <c r="J2202" s="178"/>
      <c r="K2202" s="149"/>
      <c r="L2202" s="194">
        <v>80.25</v>
      </c>
      <c r="M2202" s="149"/>
      <c r="N2202" s="149"/>
      <c r="O2202" s="152">
        <f t="shared" si="90"/>
        <v>80.25</v>
      </c>
      <c r="P2202" s="153"/>
      <c r="Q2202" s="153"/>
      <c r="R2202" s="153"/>
      <c r="S2202" s="143"/>
      <c r="T2202" s="143"/>
      <c r="U2202" s="143"/>
    </row>
    <row r="2203" spans="1:21" ht="12.75" customHeight="1" x14ac:dyDescent="0.3">
      <c r="A2203" s="141">
        <v>7</v>
      </c>
      <c r="B2203" s="141">
        <v>1</v>
      </c>
      <c r="C2203" s="146">
        <v>701</v>
      </c>
      <c r="D2203" s="141" t="s">
        <v>6</v>
      </c>
      <c r="E2203" s="141">
        <v>2018</v>
      </c>
      <c r="F2203" s="151"/>
      <c r="G2203" s="157">
        <f t="shared" si="91"/>
        <v>2305.63</v>
      </c>
      <c r="H2203" s="143"/>
      <c r="I2203" s="196">
        <v>2305.63</v>
      </c>
      <c r="J2203" s="178"/>
      <c r="K2203" s="149"/>
      <c r="L2203" s="194">
        <v>106.37</v>
      </c>
      <c r="M2203" s="149"/>
      <c r="N2203" s="149"/>
      <c r="O2203" s="152">
        <f t="shared" si="90"/>
        <v>106.37</v>
      </c>
      <c r="P2203" s="153"/>
      <c r="Q2203" s="153"/>
      <c r="R2203" s="153"/>
      <c r="S2203" s="143"/>
      <c r="T2203" s="143"/>
      <c r="U2203" s="143"/>
    </row>
    <row r="2204" spans="1:21" ht="12.75" customHeight="1" x14ac:dyDescent="0.3">
      <c r="A2204" s="141">
        <v>7</v>
      </c>
      <c r="B2204" s="141">
        <v>2</v>
      </c>
      <c r="C2204" s="146">
        <v>702</v>
      </c>
      <c r="D2204" s="141" t="s">
        <v>6</v>
      </c>
      <c r="E2204" s="141">
        <v>2018</v>
      </c>
      <c r="F2204" s="151"/>
      <c r="G2204" s="157">
        <f t="shared" si="91"/>
        <v>1814.5100000000002</v>
      </c>
      <c r="H2204" s="143"/>
      <c r="I2204" s="196">
        <v>1814.5100000000002</v>
      </c>
      <c r="J2204" s="178">
        <v>66</v>
      </c>
      <c r="K2204" s="204"/>
      <c r="L2204" s="194">
        <v>88.490000000000009</v>
      </c>
      <c r="M2204" s="149">
        <v>3</v>
      </c>
      <c r="N2204" s="149"/>
      <c r="O2204" s="152">
        <f t="shared" si="90"/>
        <v>88.490000000000009</v>
      </c>
      <c r="P2204" s="153"/>
      <c r="Q2204" s="153"/>
      <c r="R2204" s="153"/>
      <c r="S2204" s="143"/>
      <c r="T2204" s="143"/>
      <c r="U2204" s="143"/>
    </row>
    <row r="2205" spans="1:21" ht="12.75" customHeight="1" x14ac:dyDescent="0.3">
      <c r="A2205" s="141">
        <v>7</v>
      </c>
      <c r="B2205" s="141">
        <v>3</v>
      </c>
      <c r="C2205" s="146">
        <v>703</v>
      </c>
      <c r="D2205" s="141" t="s">
        <v>6</v>
      </c>
      <c r="E2205" s="141">
        <v>2018</v>
      </c>
      <c r="F2205" s="151"/>
      <c r="G2205" s="157">
        <f t="shared" si="91"/>
        <v>2387.27</v>
      </c>
      <c r="H2205" s="143"/>
      <c r="I2205" s="196">
        <v>2387.27</v>
      </c>
      <c r="J2205" s="178"/>
      <c r="K2205" s="204"/>
      <c r="L2205" s="194">
        <v>122.74</v>
      </c>
      <c r="M2205" s="149"/>
      <c r="N2205" s="149"/>
      <c r="O2205" s="152">
        <f t="shared" si="90"/>
        <v>122.74</v>
      </c>
      <c r="P2205" s="153"/>
      <c r="Q2205" s="153"/>
      <c r="R2205" s="153"/>
      <c r="S2205" s="143"/>
      <c r="T2205" s="143"/>
      <c r="U2205" s="143"/>
    </row>
    <row r="2206" spans="1:21" ht="12.75" customHeight="1" x14ac:dyDescent="0.3">
      <c r="A2206" s="141">
        <v>7</v>
      </c>
      <c r="B2206" s="141">
        <v>4</v>
      </c>
      <c r="C2206" s="146">
        <v>704</v>
      </c>
      <c r="D2206" s="141" t="s">
        <v>6</v>
      </c>
      <c r="E2206" s="141">
        <v>2018</v>
      </c>
      <c r="F2206" s="151"/>
      <c r="G2206" s="157">
        <f t="shared" ref="G2206:G2269" si="92">I2206+K2206</f>
        <v>2122.96</v>
      </c>
      <c r="H2206" s="143"/>
      <c r="I2206" s="196">
        <v>2122.96</v>
      </c>
      <c r="J2206" s="178">
        <v>50</v>
      </c>
      <c r="K2206" s="200"/>
      <c r="L2206" s="194">
        <v>114.81</v>
      </c>
      <c r="M2206" s="149">
        <v>2</v>
      </c>
      <c r="N2206" s="149"/>
      <c r="O2206" s="152">
        <f t="shared" ref="O2206:O2269" si="93">L2206+N2206</f>
        <v>114.81</v>
      </c>
      <c r="P2206" s="153"/>
      <c r="Q2206" s="153"/>
      <c r="R2206" s="153"/>
      <c r="S2206" s="143"/>
      <c r="T2206" s="143"/>
      <c r="U2206" s="143"/>
    </row>
    <row r="2207" spans="1:21" ht="12.75" customHeight="1" x14ac:dyDescent="0.3">
      <c r="A2207" s="141">
        <v>7</v>
      </c>
      <c r="B2207" s="141">
        <v>5</v>
      </c>
      <c r="C2207" s="146">
        <v>705</v>
      </c>
      <c r="D2207" s="141" t="s">
        <v>6</v>
      </c>
      <c r="E2207" s="141">
        <v>2018</v>
      </c>
      <c r="F2207" s="151"/>
      <c r="G2207" s="157">
        <f t="shared" si="92"/>
        <v>1278.7299999999998</v>
      </c>
      <c r="H2207" s="143"/>
      <c r="I2207" s="196">
        <v>1278.7299999999998</v>
      </c>
      <c r="J2207" s="178"/>
      <c r="K2207" s="149"/>
      <c r="L2207" s="194">
        <v>86.4</v>
      </c>
      <c r="M2207" s="149"/>
      <c r="N2207" s="149"/>
      <c r="O2207" s="152">
        <f t="shared" si="93"/>
        <v>86.4</v>
      </c>
      <c r="P2207" s="153"/>
      <c r="Q2207" s="153"/>
      <c r="R2207" s="153"/>
      <c r="S2207" s="143"/>
      <c r="T2207" s="143"/>
      <c r="U2207" s="143"/>
    </row>
    <row r="2208" spans="1:21" ht="12.75" customHeight="1" x14ac:dyDescent="0.3">
      <c r="A2208" s="141">
        <v>7</v>
      </c>
      <c r="B2208" s="141">
        <v>6</v>
      </c>
      <c r="C2208" s="146">
        <v>706</v>
      </c>
      <c r="D2208" s="141" t="s">
        <v>6</v>
      </c>
      <c r="E2208" s="141">
        <v>2018</v>
      </c>
      <c r="F2208" s="151"/>
      <c r="G2208" s="157">
        <f t="shared" si="92"/>
        <v>982.13000000000011</v>
      </c>
      <c r="H2208" s="143"/>
      <c r="I2208" s="194">
        <v>982.13000000000011</v>
      </c>
      <c r="J2208" s="178">
        <v>9</v>
      </c>
      <c r="K2208" s="149"/>
      <c r="L2208" s="194">
        <v>79.859999999999985</v>
      </c>
      <c r="M2208" s="149">
        <v>0</v>
      </c>
      <c r="N2208" s="149"/>
      <c r="O2208" s="152">
        <f t="shared" si="93"/>
        <v>79.859999999999985</v>
      </c>
      <c r="P2208" s="153"/>
      <c r="Q2208" s="153"/>
      <c r="R2208" s="153"/>
      <c r="S2208" s="143"/>
      <c r="T2208" s="143"/>
      <c r="U2208" s="143"/>
    </row>
    <row r="2209" spans="1:21" ht="12.75" customHeight="1" x14ac:dyDescent="0.3">
      <c r="A2209" s="141">
        <v>7</v>
      </c>
      <c r="B2209" s="141">
        <v>7</v>
      </c>
      <c r="C2209" s="146">
        <v>707</v>
      </c>
      <c r="D2209" s="141" t="s">
        <v>6</v>
      </c>
      <c r="E2209" s="141">
        <v>2018</v>
      </c>
      <c r="F2209" s="151"/>
      <c r="G2209" s="157">
        <f t="shared" si="92"/>
        <v>1204.1099999999999</v>
      </c>
      <c r="H2209" s="143"/>
      <c r="I2209" s="196">
        <v>1204.1099999999999</v>
      </c>
      <c r="J2209" s="178"/>
      <c r="K2209" s="149"/>
      <c r="L2209" s="194">
        <v>115.02</v>
      </c>
      <c r="M2209" s="149"/>
      <c r="N2209" s="149"/>
      <c r="O2209" s="152">
        <f t="shared" si="93"/>
        <v>115.02</v>
      </c>
      <c r="P2209" s="153"/>
      <c r="Q2209" s="153"/>
      <c r="R2209" s="153"/>
      <c r="S2209" s="143"/>
      <c r="T2209" s="143"/>
      <c r="U2209" s="143"/>
    </row>
    <row r="2210" spans="1:21" ht="12.75" customHeight="1" x14ac:dyDescent="0.3">
      <c r="A2210" s="141">
        <v>7</v>
      </c>
      <c r="B2210" s="141">
        <v>8</v>
      </c>
      <c r="C2210" s="146">
        <v>708</v>
      </c>
      <c r="D2210" s="141" t="s">
        <v>6</v>
      </c>
      <c r="E2210" s="141">
        <v>2018</v>
      </c>
      <c r="F2210" s="151"/>
      <c r="G2210" s="157">
        <f t="shared" si="92"/>
        <v>708.93</v>
      </c>
      <c r="H2210" s="143"/>
      <c r="I2210" s="194">
        <v>708.93</v>
      </c>
      <c r="J2210" s="178"/>
      <c r="K2210" s="149"/>
      <c r="L2210" s="194">
        <v>77.990000000000009</v>
      </c>
      <c r="M2210" s="149"/>
      <c r="N2210" s="149"/>
      <c r="O2210" s="152">
        <f t="shared" si="93"/>
        <v>77.990000000000009</v>
      </c>
      <c r="P2210" s="153"/>
      <c r="Q2210" s="153"/>
      <c r="R2210" s="153"/>
      <c r="S2210" s="143"/>
      <c r="T2210" s="143"/>
      <c r="U2210" s="143"/>
    </row>
    <row r="2211" spans="1:21" ht="12.75" customHeight="1" x14ac:dyDescent="0.3">
      <c r="A2211" s="141">
        <v>7</v>
      </c>
      <c r="B2211" s="141">
        <v>9</v>
      </c>
      <c r="C2211" s="146">
        <v>709</v>
      </c>
      <c r="D2211" s="141" t="s">
        <v>6</v>
      </c>
      <c r="E2211" s="141">
        <v>2018</v>
      </c>
      <c r="F2211" s="151"/>
      <c r="G2211" s="157">
        <f t="shared" si="92"/>
        <v>1663.1399999999999</v>
      </c>
      <c r="H2211" s="143"/>
      <c r="I2211" s="196">
        <v>1663.1399999999999</v>
      </c>
      <c r="J2211" s="178">
        <v>7</v>
      </c>
      <c r="K2211" s="149"/>
      <c r="L2211" s="194">
        <v>207.85999999999999</v>
      </c>
      <c r="M2211" s="149">
        <v>2</v>
      </c>
      <c r="N2211" s="149"/>
      <c r="O2211" s="152">
        <f t="shared" si="93"/>
        <v>207.85999999999999</v>
      </c>
      <c r="P2211" s="153"/>
      <c r="Q2211" s="153"/>
      <c r="R2211" s="153"/>
      <c r="S2211" s="143"/>
      <c r="T2211" s="143"/>
      <c r="U2211" s="143"/>
    </row>
    <row r="2212" spans="1:21" ht="12.75" customHeight="1" x14ac:dyDescent="0.3">
      <c r="A2212" s="141">
        <v>7</v>
      </c>
      <c r="B2212" s="141">
        <v>10</v>
      </c>
      <c r="C2212" s="146">
        <v>710</v>
      </c>
      <c r="D2212" s="141" t="s">
        <v>6</v>
      </c>
      <c r="E2212" s="141">
        <v>2018</v>
      </c>
      <c r="F2212" s="151"/>
      <c r="G2212" s="157">
        <f t="shared" si="92"/>
        <v>693.81000000000006</v>
      </c>
      <c r="H2212" s="143"/>
      <c r="I2212" s="194">
        <v>693.81000000000006</v>
      </c>
      <c r="J2212" s="178"/>
      <c r="K2212" s="149"/>
      <c r="L2212" s="194">
        <v>92.28</v>
      </c>
      <c r="M2212" s="149"/>
      <c r="N2212" s="149"/>
      <c r="O2212" s="152">
        <f t="shared" si="93"/>
        <v>92.28</v>
      </c>
      <c r="P2212" s="153"/>
      <c r="Q2212" s="153"/>
      <c r="R2212" s="153"/>
      <c r="S2212" s="143"/>
      <c r="T2212" s="143"/>
      <c r="U2212" s="143"/>
    </row>
    <row r="2213" spans="1:21" ht="12.75" customHeight="1" x14ac:dyDescent="0.3">
      <c r="A2213" s="141">
        <v>7</v>
      </c>
      <c r="B2213" s="141">
        <v>11</v>
      </c>
      <c r="C2213" s="146">
        <v>711</v>
      </c>
      <c r="D2213" s="141" t="s">
        <v>6</v>
      </c>
      <c r="E2213" s="141">
        <v>2018</v>
      </c>
      <c r="F2213" s="151"/>
      <c r="G2213" s="157">
        <f t="shared" si="92"/>
        <v>529.29000000000008</v>
      </c>
      <c r="H2213" s="143"/>
      <c r="I2213" s="194">
        <v>529.29000000000008</v>
      </c>
      <c r="J2213" s="178">
        <v>18</v>
      </c>
      <c r="K2213" s="200"/>
      <c r="L2213" s="194">
        <v>74.72</v>
      </c>
      <c r="M2213" s="149">
        <v>2</v>
      </c>
      <c r="N2213" s="149"/>
      <c r="O2213" s="152">
        <f t="shared" si="93"/>
        <v>74.72</v>
      </c>
      <c r="P2213" s="153"/>
      <c r="Q2213" s="153"/>
      <c r="R2213" s="153"/>
      <c r="S2213" s="143"/>
      <c r="T2213" s="143"/>
      <c r="U2213" s="143"/>
    </row>
    <row r="2214" spans="1:21" ht="12.75" customHeight="1" x14ac:dyDescent="0.3">
      <c r="A2214" s="141">
        <v>7</v>
      </c>
      <c r="B2214" s="141">
        <v>12</v>
      </c>
      <c r="C2214" s="146">
        <v>712</v>
      </c>
      <c r="D2214" s="141" t="s">
        <v>6</v>
      </c>
      <c r="E2214" s="141">
        <v>2018</v>
      </c>
      <c r="F2214" s="151"/>
      <c r="G2214" s="157">
        <f t="shared" si="92"/>
        <v>676.78000000000009</v>
      </c>
      <c r="H2214" s="143"/>
      <c r="I2214" s="194">
        <v>676.78000000000009</v>
      </c>
      <c r="J2214" s="178"/>
      <c r="K2214" s="149"/>
      <c r="L2214" s="194">
        <v>101.13999999999999</v>
      </c>
      <c r="M2214" s="149"/>
      <c r="N2214" s="149"/>
      <c r="O2214" s="152">
        <f t="shared" si="93"/>
        <v>101.13999999999999</v>
      </c>
      <c r="P2214" s="153"/>
      <c r="Q2214" s="153"/>
      <c r="R2214" s="153"/>
      <c r="S2214" s="143"/>
      <c r="T2214" s="143"/>
      <c r="U2214" s="143"/>
    </row>
    <row r="2215" spans="1:21" ht="12.75" customHeight="1" x14ac:dyDescent="0.3">
      <c r="A2215" s="141">
        <v>7</v>
      </c>
      <c r="B2215" s="141">
        <v>13</v>
      </c>
      <c r="C2215" s="146">
        <v>713</v>
      </c>
      <c r="D2215" s="141" t="s">
        <v>6</v>
      </c>
      <c r="E2215" s="141">
        <v>2018</v>
      </c>
      <c r="F2215" s="151"/>
      <c r="G2215" s="157">
        <f t="shared" si="92"/>
        <v>449.13000000000005</v>
      </c>
      <c r="H2215" s="143"/>
      <c r="I2215" s="194">
        <v>449.13000000000005</v>
      </c>
      <c r="J2215" s="178">
        <v>40</v>
      </c>
      <c r="K2215" s="149"/>
      <c r="L2215" s="194">
        <v>70.930000000000007</v>
      </c>
      <c r="M2215" s="149">
        <v>6</v>
      </c>
      <c r="N2215" s="149"/>
      <c r="O2215" s="152">
        <f t="shared" si="93"/>
        <v>70.930000000000007</v>
      </c>
      <c r="P2215" s="153"/>
      <c r="Q2215" s="153"/>
      <c r="R2215" s="153"/>
      <c r="S2215" s="143"/>
      <c r="T2215" s="143"/>
      <c r="U2215" s="143"/>
    </row>
    <row r="2216" spans="1:21" ht="12.75" customHeight="1" x14ac:dyDescent="0.3">
      <c r="A2216" s="141">
        <v>7</v>
      </c>
      <c r="B2216" s="141">
        <v>14</v>
      </c>
      <c r="C2216" s="146">
        <v>714</v>
      </c>
      <c r="D2216" s="141" t="s">
        <v>6</v>
      </c>
      <c r="E2216" s="141">
        <v>2018</v>
      </c>
      <c r="F2216" s="151"/>
      <c r="G2216" s="157">
        <f t="shared" si="92"/>
        <v>254.47</v>
      </c>
      <c r="H2216" s="143"/>
      <c r="I2216" s="194">
        <v>254.47</v>
      </c>
      <c r="J2216" s="178"/>
      <c r="K2216" s="149"/>
      <c r="L2216" s="194">
        <v>38.53</v>
      </c>
      <c r="M2216" s="149"/>
      <c r="N2216" s="149"/>
      <c r="O2216" s="152">
        <f t="shared" si="93"/>
        <v>38.53</v>
      </c>
      <c r="P2216" s="153"/>
      <c r="Q2216" s="153"/>
      <c r="R2216" s="153"/>
      <c r="S2216" s="143"/>
      <c r="T2216" s="143"/>
      <c r="U2216" s="143"/>
    </row>
    <row r="2217" spans="1:21" ht="12.75" customHeight="1" x14ac:dyDescent="0.3">
      <c r="A2217" s="141">
        <v>7</v>
      </c>
      <c r="B2217" s="141">
        <v>15</v>
      </c>
      <c r="C2217" s="146">
        <v>715</v>
      </c>
      <c r="D2217" s="141" t="s">
        <v>6</v>
      </c>
      <c r="E2217" s="141">
        <v>2018</v>
      </c>
      <c r="F2217" s="151"/>
      <c r="G2217" s="157">
        <f t="shared" si="92"/>
        <v>400.88</v>
      </c>
      <c r="H2217" s="143"/>
      <c r="I2217" s="194">
        <v>400.88</v>
      </c>
      <c r="J2217" s="178"/>
      <c r="K2217" s="149"/>
      <c r="L2217" s="194">
        <v>58.150000000000006</v>
      </c>
      <c r="M2217" s="149"/>
      <c r="N2217" s="149"/>
      <c r="O2217" s="152">
        <f t="shared" si="93"/>
        <v>58.150000000000006</v>
      </c>
      <c r="P2217" s="153"/>
      <c r="Q2217" s="153"/>
      <c r="R2217" s="153"/>
      <c r="S2217" s="143"/>
      <c r="T2217" s="143"/>
      <c r="U2217" s="143"/>
    </row>
    <row r="2218" spans="1:21" ht="12.75" customHeight="1" x14ac:dyDescent="0.3">
      <c r="A2218" s="141">
        <v>7</v>
      </c>
      <c r="B2218" s="141">
        <v>16</v>
      </c>
      <c r="C2218" s="146">
        <v>716</v>
      </c>
      <c r="D2218" s="141" t="s">
        <v>6</v>
      </c>
      <c r="E2218" s="141">
        <v>2018</v>
      </c>
      <c r="F2218" s="151"/>
      <c r="G2218" s="157">
        <f t="shared" si="92"/>
        <v>378.5</v>
      </c>
      <c r="H2218" s="143"/>
      <c r="I2218" s="194">
        <v>378.5</v>
      </c>
      <c r="J2218" s="178">
        <v>13</v>
      </c>
      <c r="K2218" s="149"/>
      <c r="L2218" s="194">
        <v>52.489999999999995</v>
      </c>
      <c r="M2218" s="149">
        <v>1</v>
      </c>
      <c r="N2218" s="149"/>
      <c r="O2218" s="152">
        <f t="shared" si="93"/>
        <v>52.489999999999995</v>
      </c>
      <c r="P2218" s="153"/>
      <c r="Q2218" s="153"/>
      <c r="R2218" s="153"/>
      <c r="S2218" s="143"/>
      <c r="T2218" s="143"/>
      <c r="U2218" s="143"/>
    </row>
    <row r="2219" spans="1:21" ht="12.75" customHeight="1" x14ac:dyDescent="0.3">
      <c r="A2219" s="141">
        <v>7</v>
      </c>
      <c r="B2219" s="141">
        <v>17</v>
      </c>
      <c r="C2219" s="146">
        <v>717</v>
      </c>
      <c r="D2219" s="141" t="s">
        <v>6</v>
      </c>
      <c r="E2219" s="141">
        <v>2018</v>
      </c>
      <c r="F2219" s="151"/>
      <c r="G2219" s="157">
        <f t="shared" si="92"/>
        <v>335.54</v>
      </c>
      <c r="H2219" s="143"/>
      <c r="I2219" s="194">
        <v>335.54</v>
      </c>
      <c r="J2219" s="178"/>
      <c r="K2219" s="149"/>
      <c r="L2219" s="194">
        <v>44.42</v>
      </c>
      <c r="M2219" s="149"/>
      <c r="N2219" s="149"/>
      <c r="O2219" s="152">
        <f t="shared" si="93"/>
        <v>44.42</v>
      </c>
      <c r="P2219" s="153"/>
      <c r="Q2219" s="153"/>
      <c r="R2219" s="153"/>
      <c r="S2219" s="143"/>
      <c r="T2219" s="143"/>
      <c r="U2219" s="143"/>
    </row>
    <row r="2220" spans="1:21" ht="12.75" customHeight="1" x14ac:dyDescent="0.3">
      <c r="A2220" s="141">
        <v>7</v>
      </c>
      <c r="B2220" s="141">
        <v>18</v>
      </c>
      <c r="C2220" s="146">
        <v>718</v>
      </c>
      <c r="D2220" s="141" t="s">
        <v>6</v>
      </c>
      <c r="E2220" s="141">
        <v>2018</v>
      </c>
      <c r="F2220" s="151"/>
      <c r="G2220" s="157">
        <f t="shared" si="92"/>
        <v>285.92999999999995</v>
      </c>
      <c r="H2220" s="143"/>
      <c r="I2220" s="194">
        <v>285.92999999999995</v>
      </c>
      <c r="J2220" s="178"/>
      <c r="K2220" s="200"/>
      <c r="L2220" s="194">
        <v>36.1</v>
      </c>
      <c r="M2220" s="149"/>
      <c r="N2220" s="149"/>
      <c r="O2220" s="152">
        <f t="shared" si="93"/>
        <v>36.1</v>
      </c>
      <c r="P2220" s="153"/>
      <c r="Q2220" s="153"/>
      <c r="R2220" s="153"/>
      <c r="S2220" s="143"/>
      <c r="T2220" s="143"/>
      <c r="U2220" s="143"/>
    </row>
    <row r="2221" spans="1:21" ht="12.75" customHeight="1" x14ac:dyDescent="0.3">
      <c r="A2221" s="141">
        <v>7</v>
      </c>
      <c r="B2221" s="141">
        <v>19</v>
      </c>
      <c r="C2221" s="146">
        <v>719</v>
      </c>
      <c r="D2221" s="141" t="s">
        <v>6</v>
      </c>
      <c r="E2221" s="141">
        <v>2018</v>
      </c>
      <c r="F2221" s="151"/>
      <c r="G2221" s="157">
        <f t="shared" si="92"/>
        <v>339.27</v>
      </c>
      <c r="H2221" s="143"/>
      <c r="I2221" s="194">
        <v>339.27</v>
      </c>
      <c r="J2221" s="178"/>
      <c r="K2221" s="200"/>
      <c r="L2221" s="194">
        <v>40.739999999999995</v>
      </c>
      <c r="M2221" s="149"/>
      <c r="N2221" s="149"/>
      <c r="O2221" s="152">
        <f t="shared" si="93"/>
        <v>40.739999999999995</v>
      </c>
      <c r="P2221" s="153"/>
      <c r="Q2221" s="153"/>
      <c r="R2221" s="153"/>
      <c r="S2221" s="143"/>
      <c r="T2221" s="143"/>
      <c r="U2221" s="143"/>
    </row>
    <row r="2222" spans="1:21" ht="12.75" customHeight="1" x14ac:dyDescent="0.3">
      <c r="A2222" s="141">
        <v>7</v>
      </c>
      <c r="B2222" s="141">
        <v>20</v>
      </c>
      <c r="C2222" s="146">
        <v>720</v>
      </c>
      <c r="D2222" s="141" t="s">
        <v>6</v>
      </c>
      <c r="E2222" s="141">
        <v>2018</v>
      </c>
      <c r="F2222" s="151"/>
      <c r="G2222" s="157">
        <f t="shared" si="92"/>
        <v>229.78</v>
      </c>
      <c r="H2222" s="143"/>
      <c r="I2222" s="194">
        <v>229.78</v>
      </c>
      <c r="J2222" s="178"/>
      <c r="K2222" s="149"/>
      <c r="L2222" s="194">
        <v>26.19</v>
      </c>
      <c r="M2222" s="149"/>
      <c r="N2222" s="149"/>
      <c r="O2222" s="152">
        <f t="shared" si="93"/>
        <v>26.19</v>
      </c>
      <c r="P2222" s="153"/>
      <c r="Q2222" s="153"/>
      <c r="R2222" s="153"/>
      <c r="S2222" s="143"/>
      <c r="T2222" s="143"/>
      <c r="U2222" s="143"/>
    </row>
    <row r="2223" spans="1:21" ht="12.75" customHeight="1" x14ac:dyDescent="0.3">
      <c r="A2223" s="141">
        <v>7</v>
      </c>
      <c r="B2223" s="141">
        <v>21</v>
      </c>
      <c r="C2223" s="146">
        <v>721</v>
      </c>
      <c r="D2223" s="141" t="s">
        <v>6</v>
      </c>
      <c r="E2223" s="141">
        <v>2018</v>
      </c>
      <c r="F2223" s="151"/>
      <c r="G2223" s="157">
        <f t="shared" si="92"/>
        <v>184.10999999999999</v>
      </c>
      <c r="H2223" s="143"/>
      <c r="I2223" s="194">
        <v>184.10999999999999</v>
      </c>
      <c r="J2223" s="178"/>
      <c r="K2223" s="149"/>
      <c r="L2223" s="194">
        <v>19.87</v>
      </c>
      <c r="M2223" s="149"/>
      <c r="N2223" s="149"/>
      <c r="O2223" s="152">
        <f t="shared" si="93"/>
        <v>19.87</v>
      </c>
      <c r="P2223" s="153"/>
      <c r="Q2223" s="153"/>
      <c r="R2223" s="153"/>
      <c r="S2223" s="143"/>
      <c r="T2223" s="143"/>
      <c r="U2223" s="143"/>
    </row>
    <row r="2224" spans="1:21" ht="12.75" customHeight="1" x14ac:dyDescent="0.3">
      <c r="A2224" s="141">
        <v>7</v>
      </c>
      <c r="B2224" s="141">
        <v>22</v>
      </c>
      <c r="C2224" s="146">
        <v>722</v>
      </c>
      <c r="D2224" s="141" t="s">
        <v>6</v>
      </c>
      <c r="E2224" s="141">
        <v>2018</v>
      </c>
      <c r="F2224" s="151"/>
      <c r="G2224" s="157">
        <f t="shared" si="92"/>
        <v>215.95</v>
      </c>
      <c r="H2224" s="143"/>
      <c r="I2224" s="194">
        <v>215.95</v>
      </c>
      <c r="J2224" s="178"/>
      <c r="K2224" s="149"/>
      <c r="L2224" s="194">
        <v>22.04</v>
      </c>
      <c r="M2224" s="149"/>
      <c r="N2224" s="149"/>
      <c r="O2224" s="152">
        <f t="shared" si="93"/>
        <v>22.04</v>
      </c>
      <c r="P2224" s="153"/>
      <c r="Q2224" s="153"/>
      <c r="R2224" s="153"/>
      <c r="S2224" s="143"/>
      <c r="T2224" s="143"/>
      <c r="U2224" s="143"/>
    </row>
    <row r="2225" spans="1:21" ht="12.75" customHeight="1" x14ac:dyDescent="0.3">
      <c r="A2225" s="141">
        <v>7</v>
      </c>
      <c r="B2225" s="141">
        <v>23</v>
      </c>
      <c r="C2225" s="146">
        <v>723</v>
      </c>
      <c r="D2225" s="141" t="s">
        <v>6</v>
      </c>
      <c r="E2225" s="141">
        <v>2018</v>
      </c>
      <c r="F2225" s="151"/>
      <c r="G2225" s="157">
        <f t="shared" si="92"/>
        <v>235.93</v>
      </c>
      <c r="H2225" s="143"/>
      <c r="I2225" s="194">
        <v>235.93</v>
      </c>
      <c r="J2225" s="178"/>
      <c r="K2225" s="200"/>
      <c r="L2225" s="194">
        <v>24.08</v>
      </c>
      <c r="M2225" s="149"/>
      <c r="N2225" s="149"/>
      <c r="O2225" s="152">
        <f t="shared" si="93"/>
        <v>24.08</v>
      </c>
      <c r="P2225" s="153"/>
      <c r="Q2225" s="153"/>
      <c r="R2225" s="153"/>
      <c r="S2225" s="143"/>
      <c r="T2225" s="143"/>
      <c r="U2225" s="143"/>
    </row>
    <row r="2226" spans="1:21" ht="12.75" customHeight="1" x14ac:dyDescent="0.3">
      <c r="A2226" s="141">
        <v>7</v>
      </c>
      <c r="B2226" s="141">
        <v>24</v>
      </c>
      <c r="C2226" s="146">
        <v>724</v>
      </c>
      <c r="D2226" s="141" t="s">
        <v>6</v>
      </c>
      <c r="E2226" s="141">
        <v>2018</v>
      </c>
      <c r="F2226" s="151"/>
      <c r="G2226" s="157">
        <f t="shared" si="92"/>
        <v>117.06</v>
      </c>
      <c r="H2226" s="143"/>
      <c r="I2226" s="194">
        <v>117.06</v>
      </c>
      <c r="J2226" s="178"/>
      <c r="K2226" s="200"/>
      <c r="L2226" s="194">
        <v>11.950000000000001</v>
      </c>
      <c r="M2226" s="149"/>
      <c r="N2226" s="149"/>
      <c r="O2226" s="152">
        <f t="shared" si="93"/>
        <v>11.950000000000001</v>
      </c>
      <c r="P2226" s="153"/>
      <c r="Q2226" s="153"/>
      <c r="R2226" s="153"/>
      <c r="S2226" s="143"/>
      <c r="T2226" s="143"/>
      <c r="U2226" s="143"/>
    </row>
    <row r="2227" spans="1:21" ht="12.75" customHeight="1" x14ac:dyDescent="0.3">
      <c r="A2227" s="141">
        <v>7</v>
      </c>
      <c r="B2227" s="141">
        <v>25</v>
      </c>
      <c r="C2227" s="146">
        <v>725</v>
      </c>
      <c r="D2227" s="141" t="s">
        <v>6</v>
      </c>
      <c r="E2227" s="141">
        <v>2018</v>
      </c>
      <c r="F2227" s="151"/>
      <c r="G2227" s="157">
        <f t="shared" si="92"/>
        <v>197.81</v>
      </c>
      <c r="H2227" s="143"/>
      <c r="I2227" s="194">
        <v>197.81</v>
      </c>
      <c r="J2227" s="178"/>
      <c r="K2227" s="200"/>
      <c r="L2227" s="194">
        <v>20.18</v>
      </c>
      <c r="M2227" s="149"/>
      <c r="N2227" s="149"/>
      <c r="O2227" s="152">
        <f t="shared" si="93"/>
        <v>20.18</v>
      </c>
      <c r="P2227" s="153"/>
      <c r="Q2227" s="153"/>
      <c r="R2227" s="153"/>
      <c r="S2227" s="143"/>
      <c r="T2227" s="143"/>
      <c r="U2227" s="143"/>
    </row>
    <row r="2228" spans="1:21" ht="12.75" customHeight="1" x14ac:dyDescent="0.3">
      <c r="A2228" s="141">
        <v>7</v>
      </c>
      <c r="B2228" s="141">
        <v>26</v>
      </c>
      <c r="C2228" s="146">
        <v>726</v>
      </c>
      <c r="D2228" s="141" t="s">
        <v>6</v>
      </c>
      <c r="E2228" s="141">
        <v>2018</v>
      </c>
      <c r="F2228" s="151"/>
      <c r="G2228" s="157">
        <f t="shared" si="92"/>
        <v>173.31</v>
      </c>
      <c r="H2228" s="143"/>
      <c r="I2228" s="194">
        <v>173.31</v>
      </c>
      <c r="J2228" s="178"/>
      <c r="K2228" s="200"/>
      <c r="L2228" s="194">
        <v>17.68</v>
      </c>
      <c r="M2228" s="149"/>
      <c r="N2228" s="149"/>
      <c r="O2228" s="152">
        <f t="shared" si="93"/>
        <v>17.68</v>
      </c>
      <c r="P2228" s="153"/>
      <c r="Q2228" s="153"/>
      <c r="R2228" s="153"/>
      <c r="S2228" s="143"/>
      <c r="T2228" s="143"/>
      <c r="U2228" s="143"/>
    </row>
    <row r="2229" spans="1:21" ht="12.75" customHeight="1" x14ac:dyDescent="0.3">
      <c r="A2229" s="141">
        <v>7</v>
      </c>
      <c r="B2229" s="141">
        <v>27</v>
      </c>
      <c r="C2229" s="146">
        <v>727</v>
      </c>
      <c r="D2229" s="141" t="s">
        <v>6</v>
      </c>
      <c r="E2229" s="141">
        <v>2018</v>
      </c>
      <c r="F2229" s="151"/>
      <c r="G2229" s="157">
        <f t="shared" si="92"/>
        <v>123.41</v>
      </c>
      <c r="H2229" s="143"/>
      <c r="I2229" s="194">
        <v>123.41</v>
      </c>
      <c r="J2229" s="178"/>
      <c r="K2229" s="200"/>
      <c r="L2229" s="194">
        <v>12.6</v>
      </c>
      <c r="M2229" s="149"/>
      <c r="N2229" s="149"/>
      <c r="O2229" s="152">
        <f t="shared" si="93"/>
        <v>12.6</v>
      </c>
      <c r="P2229" s="153"/>
      <c r="Q2229" s="153"/>
      <c r="R2229" s="153"/>
      <c r="S2229" s="143"/>
      <c r="T2229" s="143"/>
      <c r="U2229" s="143"/>
    </row>
    <row r="2230" spans="1:21" ht="12.75" customHeight="1" x14ac:dyDescent="0.3">
      <c r="A2230" s="141">
        <v>7</v>
      </c>
      <c r="B2230" s="141">
        <v>28</v>
      </c>
      <c r="C2230" s="146">
        <v>728</v>
      </c>
      <c r="D2230" s="141" t="s">
        <v>6</v>
      </c>
      <c r="E2230" s="141">
        <v>2018</v>
      </c>
      <c r="F2230" s="151"/>
      <c r="G2230" s="157">
        <f t="shared" si="92"/>
        <v>79.849999999999994</v>
      </c>
      <c r="H2230" s="143"/>
      <c r="I2230" s="194">
        <v>79.849999999999994</v>
      </c>
      <c r="J2230" s="178"/>
      <c r="K2230" s="200"/>
      <c r="L2230" s="194">
        <v>8.1499999999999986</v>
      </c>
      <c r="M2230" s="149"/>
      <c r="N2230" s="149"/>
      <c r="O2230" s="152">
        <f t="shared" si="93"/>
        <v>8.1499999999999986</v>
      </c>
      <c r="P2230" s="153"/>
      <c r="Q2230" s="153"/>
      <c r="R2230" s="153"/>
      <c r="S2230" s="143"/>
      <c r="T2230" s="143"/>
      <c r="U2230" s="143"/>
    </row>
    <row r="2231" spans="1:21" ht="12.75" customHeight="1" x14ac:dyDescent="0.3">
      <c r="A2231" s="141">
        <v>7</v>
      </c>
      <c r="B2231" s="141">
        <v>29</v>
      </c>
      <c r="C2231" s="146">
        <v>729</v>
      </c>
      <c r="D2231" s="141" t="s">
        <v>6</v>
      </c>
      <c r="E2231" s="141">
        <v>2018</v>
      </c>
      <c r="F2231" s="151"/>
      <c r="G2231" s="157">
        <f t="shared" si="92"/>
        <v>67.140000000000015</v>
      </c>
      <c r="H2231" s="143"/>
      <c r="I2231" s="194">
        <v>67.140000000000015</v>
      </c>
      <c r="J2231" s="178"/>
      <c r="K2231" s="200"/>
      <c r="L2231" s="194">
        <v>6.8500000000000005</v>
      </c>
      <c r="M2231" s="149"/>
      <c r="N2231" s="149"/>
      <c r="O2231" s="152">
        <f t="shared" si="93"/>
        <v>6.8500000000000005</v>
      </c>
      <c r="P2231" s="153"/>
      <c r="Q2231" s="153"/>
      <c r="R2231" s="153"/>
      <c r="S2231" s="143"/>
      <c r="T2231" s="143"/>
      <c r="U2231" s="143"/>
    </row>
    <row r="2232" spans="1:21" ht="12.75" customHeight="1" x14ac:dyDescent="0.3">
      <c r="A2232" s="141">
        <v>7</v>
      </c>
      <c r="B2232" s="141">
        <v>30</v>
      </c>
      <c r="C2232" s="146">
        <v>730</v>
      </c>
      <c r="D2232" s="141" t="s">
        <v>6</v>
      </c>
      <c r="E2232" s="141">
        <v>2018</v>
      </c>
      <c r="F2232" s="151"/>
      <c r="G2232" s="157">
        <f t="shared" si="92"/>
        <v>142.45999999999998</v>
      </c>
      <c r="H2232" s="143"/>
      <c r="I2232" s="194">
        <v>142.45999999999998</v>
      </c>
      <c r="J2232" s="178"/>
      <c r="K2232" s="200"/>
      <c r="L2232" s="194">
        <v>14.530000000000001</v>
      </c>
      <c r="M2232" s="149"/>
      <c r="N2232" s="149"/>
      <c r="O2232" s="152">
        <f t="shared" si="93"/>
        <v>14.530000000000001</v>
      </c>
      <c r="P2232" s="153"/>
      <c r="Q2232" s="153"/>
      <c r="R2232" s="153"/>
      <c r="S2232" s="143"/>
      <c r="T2232" s="143"/>
      <c r="U2232" s="143"/>
    </row>
    <row r="2233" spans="1:21" ht="12.75" customHeight="1" x14ac:dyDescent="0.3">
      <c r="A2233" s="141">
        <v>7</v>
      </c>
      <c r="B2233" s="141">
        <v>31</v>
      </c>
      <c r="C2233" s="146">
        <v>731</v>
      </c>
      <c r="D2233" s="141" t="s">
        <v>6</v>
      </c>
      <c r="E2233" s="141">
        <v>2018</v>
      </c>
      <c r="F2233" s="151"/>
      <c r="G2233" s="157">
        <f t="shared" si="92"/>
        <v>42.639999999999993</v>
      </c>
      <c r="H2233" s="143"/>
      <c r="I2233" s="194">
        <v>42.639999999999993</v>
      </c>
      <c r="J2233" s="178"/>
      <c r="K2233" s="149"/>
      <c r="L2233" s="194">
        <v>4.3499999999999996</v>
      </c>
      <c r="M2233" s="149"/>
      <c r="N2233" s="149"/>
      <c r="O2233" s="152">
        <f t="shared" si="93"/>
        <v>4.3499999999999996</v>
      </c>
      <c r="P2233" s="153"/>
      <c r="Q2233" s="153"/>
      <c r="R2233" s="153"/>
      <c r="S2233" s="143"/>
      <c r="T2233" s="143"/>
      <c r="U2233" s="143"/>
    </row>
    <row r="2234" spans="1:21" ht="12.75" customHeight="1" x14ac:dyDescent="0.3">
      <c r="A2234" s="141">
        <v>8</v>
      </c>
      <c r="B2234" s="141">
        <v>1</v>
      </c>
      <c r="C2234" s="146">
        <v>801</v>
      </c>
      <c r="D2234" s="141" t="s">
        <v>6</v>
      </c>
      <c r="E2234" s="141">
        <v>2018</v>
      </c>
      <c r="F2234" s="151"/>
      <c r="G2234" s="157">
        <f t="shared" si="92"/>
        <v>58.970000000000006</v>
      </c>
      <c r="H2234" s="143"/>
      <c r="I2234" s="205">
        <v>58.970000000000006</v>
      </c>
      <c r="J2234" s="178"/>
      <c r="K2234" s="149"/>
      <c r="L2234" s="206">
        <v>6.0200000000000005</v>
      </c>
      <c r="M2234" s="149"/>
      <c r="N2234" s="149"/>
      <c r="O2234" s="152">
        <f t="shared" si="93"/>
        <v>6.0200000000000005</v>
      </c>
      <c r="P2234" s="153"/>
      <c r="Q2234" s="153"/>
      <c r="R2234" s="153"/>
      <c r="S2234" s="143"/>
      <c r="T2234" s="143"/>
      <c r="U2234" s="143"/>
    </row>
    <row r="2235" spans="1:21" ht="12.75" customHeight="1" x14ac:dyDescent="0.3">
      <c r="A2235" s="141">
        <v>8</v>
      </c>
      <c r="B2235" s="141">
        <v>2</v>
      </c>
      <c r="C2235" s="146">
        <v>802</v>
      </c>
      <c r="D2235" s="141" t="s">
        <v>6</v>
      </c>
      <c r="E2235" s="141">
        <v>2018</v>
      </c>
      <c r="F2235" s="151"/>
      <c r="G2235" s="157">
        <f t="shared" si="92"/>
        <v>91.65</v>
      </c>
      <c r="H2235" s="143"/>
      <c r="I2235" s="205">
        <v>91.65</v>
      </c>
      <c r="J2235" s="178"/>
      <c r="K2235" s="149"/>
      <c r="L2235" s="206">
        <v>9.3500000000000014</v>
      </c>
      <c r="M2235" s="149"/>
      <c r="N2235" s="149"/>
      <c r="O2235" s="152">
        <f t="shared" si="93"/>
        <v>9.3500000000000014</v>
      </c>
      <c r="P2235" s="153"/>
      <c r="Q2235" s="153"/>
      <c r="R2235" s="153"/>
      <c r="S2235" s="143"/>
      <c r="T2235" s="143"/>
      <c r="U2235" s="143"/>
    </row>
    <row r="2236" spans="1:21" ht="12.75" customHeight="1" x14ac:dyDescent="0.3">
      <c r="A2236" s="141">
        <v>8</v>
      </c>
      <c r="B2236" s="141">
        <v>3</v>
      </c>
      <c r="C2236" s="146">
        <v>803</v>
      </c>
      <c r="D2236" s="141" t="s">
        <v>6</v>
      </c>
      <c r="E2236" s="141">
        <v>2018</v>
      </c>
      <c r="F2236" s="151"/>
      <c r="G2236" s="157">
        <f t="shared" si="92"/>
        <v>46.28</v>
      </c>
      <c r="H2236" s="143"/>
      <c r="I2236" s="205">
        <v>46.28</v>
      </c>
      <c r="J2236" s="178"/>
      <c r="K2236" s="149"/>
      <c r="L2236" s="206">
        <v>4.72</v>
      </c>
      <c r="M2236" s="149"/>
      <c r="N2236" s="149"/>
      <c r="O2236" s="152">
        <f t="shared" si="93"/>
        <v>4.72</v>
      </c>
      <c r="P2236" s="153"/>
      <c r="Q2236" s="153"/>
      <c r="R2236" s="153"/>
      <c r="S2236" s="143"/>
      <c r="T2236" s="143"/>
      <c r="U2236" s="143"/>
    </row>
    <row r="2237" spans="1:21" ht="12.75" customHeight="1" x14ac:dyDescent="0.3">
      <c r="A2237" s="141">
        <v>8</v>
      </c>
      <c r="B2237" s="141">
        <v>4</v>
      </c>
      <c r="C2237" s="146">
        <v>804</v>
      </c>
      <c r="D2237" s="141" t="s">
        <v>6</v>
      </c>
      <c r="E2237" s="141">
        <v>2018</v>
      </c>
      <c r="F2237" s="151"/>
      <c r="G2237" s="157">
        <f t="shared" si="92"/>
        <v>35.380000000000003</v>
      </c>
      <c r="H2237" s="143"/>
      <c r="I2237" s="205">
        <v>35.380000000000003</v>
      </c>
      <c r="J2237" s="178"/>
      <c r="K2237" s="149"/>
      <c r="L2237" s="206">
        <v>3.6100000000000003</v>
      </c>
      <c r="M2237" s="149"/>
      <c r="N2237" s="149"/>
      <c r="O2237" s="152">
        <f t="shared" si="93"/>
        <v>3.6100000000000003</v>
      </c>
      <c r="P2237" s="153"/>
      <c r="Q2237" s="153"/>
      <c r="R2237" s="153"/>
      <c r="S2237" s="143"/>
      <c r="T2237" s="143"/>
      <c r="U2237" s="143"/>
    </row>
    <row r="2238" spans="1:21" ht="12.75" customHeight="1" x14ac:dyDescent="0.3">
      <c r="A2238" s="141">
        <v>8</v>
      </c>
      <c r="B2238" s="141">
        <v>5</v>
      </c>
      <c r="C2238" s="146">
        <v>805</v>
      </c>
      <c r="D2238" s="141" t="s">
        <v>6</v>
      </c>
      <c r="E2238" s="141">
        <v>2018</v>
      </c>
      <c r="F2238" s="151"/>
      <c r="G2238" s="157">
        <f t="shared" si="92"/>
        <v>73.5</v>
      </c>
      <c r="H2238" s="143"/>
      <c r="I2238" s="205">
        <v>73.5</v>
      </c>
      <c r="J2238" s="178"/>
      <c r="K2238" s="149"/>
      <c r="L2238" s="206">
        <v>7.5</v>
      </c>
      <c r="M2238" s="149"/>
      <c r="N2238" s="149"/>
      <c r="O2238" s="152">
        <f t="shared" si="93"/>
        <v>7.5</v>
      </c>
      <c r="P2238" s="153"/>
      <c r="Q2238" s="153"/>
      <c r="R2238" s="153"/>
      <c r="S2238" s="143"/>
      <c r="T2238" s="143"/>
      <c r="U2238" s="143"/>
    </row>
    <row r="2239" spans="1:21" ht="12.75" customHeight="1" x14ac:dyDescent="0.3">
      <c r="A2239" s="141">
        <v>8</v>
      </c>
      <c r="B2239" s="141">
        <v>6</v>
      </c>
      <c r="C2239" s="146">
        <v>806</v>
      </c>
      <c r="D2239" s="141" t="s">
        <v>6</v>
      </c>
      <c r="E2239" s="141">
        <v>2018</v>
      </c>
      <c r="F2239" s="151"/>
      <c r="G2239" s="157">
        <f t="shared" si="92"/>
        <v>41.74</v>
      </c>
      <c r="H2239" s="143"/>
      <c r="I2239" s="205">
        <v>41.74</v>
      </c>
      <c r="J2239" s="178"/>
      <c r="K2239" s="149"/>
      <c r="L2239" s="206">
        <v>4.26</v>
      </c>
      <c r="M2239" s="149"/>
      <c r="N2239" s="149"/>
      <c r="O2239" s="152">
        <f t="shared" si="93"/>
        <v>4.26</v>
      </c>
      <c r="P2239" s="153"/>
      <c r="Q2239" s="153"/>
      <c r="R2239" s="153"/>
      <c r="S2239" s="143"/>
      <c r="T2239" s="143"/>
      <c r="U2239" s="143"/>
    </row>
    <row r="2240" spans="1:21" ht="12.75" customHeight="1" x14ac:dyDescent="0.3">
      <c r="A2240" s="141">
        <v>8</v>
      </c>
      <c r="B2240" s="141">
        <v>7</v>
      </c>
      <c r="C2240" s="146">
        <v>807</v>
      </c>
      <c r="D2240" s="141" t="s">
        <v>6</v>
      </c>
      <c r="E2240" s="141">
        <v>2018</v>
      </c>
      <c r="F2240" s="151"/>
      <c r="G2240" s="157">
        <f t="shared" si="92"/>
        <v>21.77</v>
      </c>
      <c r="H2240" s="143"/>
      <c r="I2240" s="205">
        <v>21.77</v>
      </c>
      <c r="J2240" s="178"/>
      <c r="K2240" s="149"/>
      <c r="L2240" s="206">
        <v>2.2200000000000002</v>
      </c>
      <c r="M2240" s="149"/>
      <c r="N2240" s="149"/>
      <c r="O2240" s="152">
        <f t="shared" si="93"/>
        <v>2.2200000000000002</v>
      </c>
      <c r="P2240" s="153"/>
      <c r="Q2240" s="153"/>
      <c r="R2240" s="153"/>
      <c r="S2240" s="143"/>
      <c r="T2240" s="143"/>
      <c r="U2240" s="143"/>
    </row>
    <row r="2241" spans="1:21" ht="12.75" customHeight="1" x14ac:dyDescent="0.3">
      <c r="A2241" s="141">
        <v>8</v>
      </c>
      <c r="B2241" s="141">
        <v>8</v>
      </c>
      <c r="C2241" s="146">
        <v>808</v>
      </c>
      <c r="D2241" s="141" t="s">
        <v>6</v>
      </c>
      <c r="E2241" s="141">
        <v>2018</v>
      </c>
      <c r="F2241" s="151"/>
      <c r="G2241" s="157">
        <f t="shared" si="92"/>
        <v>12.7</v>
      </c>
      <c r="H2241" s="143"/>
      <c r="I2241" s="205">
        <v>12.7</v>
      </c>
      <c r="J2241" s="178"/>
      <c r="K2241" s="149"/>
      <c r="L2241" s="206">
        <v>1.3</v>
      </c>
      <c r="M2241" s="149"/>
      <c r="N2241" s="149"/>
      <c r="O2241" s="152">
        <f t="shared" si="93"/>
        <v>1.3</v>
      </c>
      <c r="P2241" s="153"/>
      <c r="Q2241" s="153"/>
      <c r="R2241" s="153"/>
      <c r="S2241" s="143"/>
      <c r="T2241" s="143"/>
      <c r="U2241" s="143"/>
    </row>
    <row r="2242" spans="1:21" ht="12.75" customHeight="1" x14ac:dyDescent="0.3">
      <c r="A2242" s="141">
        <v>8</v>
      </c>
      <c r="B2242" s="141">
        <v>9</v>
      </c>
      <c r="C2242" s="146">
        <v>809</v>
      </c>
      <c r="D2242" s="141" t="s">
        <v>6</v>
      </c>
      <c r="E2242" s="141">
        <v>2018</v>
      </c>
      <c r="F2242" s="151"/>
      <c r="G2242" s="157">
        <f t="shared" si="92"/>
        <v>32.67</v>
      </c>
      <c r="H2242" s="143"/>
      <c r="I2242" s="205">
        <v>32.67</v>
      </c>
      <c r="J2242" s="178"/>
      <c r="K2242" s="149"/>
      <c r="L2242" s="206">
        <v>3.34</v>
      </c>
      <c r="M2242" s="149"/>
      <c r="N2242" s="149"/>
      <c r="O2242" s="152">
        <f t="shared" si="93"/>
        <v>3.34</v>
      </c>
      <c r="P2242" s="153"/>
      <c r="Q2242" s="153"/>
      <c r="R2242" s="153"/>
      <c r="S2242" s="143"/>
      <c r="T2242" s="143"/>
      <c r="U2242" s="143"/>
    </row>
    <row r="2243" spans="1:21" ht="12.75" customHeight="1" x14ac:dyDescent="0.3">
      <c r="A2243" s="141">
        <v>8</v>
      </c>
      <c r="B2243" s="141">
        <v>10</v>
      </c>
      <c r="C2243" s="146">
        <v>810</v>
      </c>
      <c r="D2243" s="141" t="s">
        <v>6</v>
      </c>
      <c r="E2243" s="141">
        <v>2018</v>
      </c>
      <c r="F2243" s="151"/>
      <c r="G2243" s="157">
        <f t="shared" si="92"/>
        <v>9.9799999999999986</v>
      </c>
      <c r="H2243" s="143"/>
      <c r="I2243" s="205">
        <v>9.9799999999999986</v>
      </c>
      <c r="J2243" s="178"/>
      <c r="K2243" s="149"/>
      <c r="L2243" s="206">
        <v>1.02</v>
      </c>
      <c r="M2243" s="149"/>
      <c r="N2243" s="149"/>
      <c r="O2243" s="152">
        <f t="shared" si="93"/>
        <v>1.02</v>
      </c>
      <c r="P2243" s="153"/>
      <c r="Q2243" s="153"/>
      <c r="R2243" s="153"/>
      <c r="S2243" s="143"/>
      <c r="T2243" s="143"/>
      <c r="U2243" s="143"/>
    </row>
    <row r="2244" spans="1:21" ht="12.75" customHeight="1" x14ac:dyDescent="0.3">
      <c r="A2244" s="141">
        <v>8</v>
      </c>
      <c r="B2244" s="141">
        <v>11</v>
      </c>
      <c r="C2244" s="146">
        <v>811</v>
      </c>
      <c r="D2244" s="141" t="s">
        <v>6</v>
      </c>
      <c r="E2244" s="141">
        <v>2018</v>
      </c>
      <c r="F2244" s="151"/>
      <c r="G2244" s="157">
        <f t="shared" si="92"/>
        <v>17.240000000000002</v>
      </c>
      <c r="H2244" s="143"/>
      <c r="I2244" s="205">
        <v>17.240000000000002</v>
      </c>
      <c r="J2244" s="178"/>
      <c r="K2244" s="149"/>
      <c r="L2244" s="206">
        <v>1.7599999999999998</v>
      </c>
      <c r="M2244" s="149"/>
      <c r="N2244" s="149"/>
      <c r="O2244" s="152">
        <f t="shared" si="93"/>
        <v>1.7599999999999998</v>
      </c>
      <c r="P2244" s="153"/>
      <c r="Q2244" s="153"/>
      <c r="R2244" s="153"/>
      <c r="S2244" s="143"/>
      <c r="T2244" s="143"/>
      <c r="U2244" s="143"/>
    </row>
    <row r="2245" spans="1:21" ht="12.75" customHeight="1" x14ac:dyDescent="0.3">
      <c r="A2245" s="141">
        <v>8</v>
      </c>
      <c r="B2245" s="141">
        <v>12</v>
      </c>
      <c r="C2245" s="146">
        <v>812</v>
      </c>
      <c r="D2245" s="141" t="s">
        <v>6</v>
      </c>
      <c r="E2245" s="141">
        <v>2018</v>
      </c>
      <c r="F2245" s="151"/>
      <c r="G2245" s="157">
        <f t="shared" si="92"/>
        <v>17.240000000000002</v>
      </c>
      <c r="H2245" s="143"/>
      <c r="I2245" s="205">
        <v>17.240000000000002</v>
      </c>
      <c r="J2245" s="178"/>
      <c r="K2245" s="149"/>
      <c r="L2245" s="206">
        <v>1.7599999999999998</v>
      </c>
      <c r="M2245" s="149"/>
      <c r="N2245" s="149"/>
      <c r="O2245" s="152">
        <f t="shared" si="93"/>
        <v>1.7599999999999998</v>
      </c>
      <c r="P2245" s="153"/>
      <c r="Q2245" s="153"/>
      <c r="R2245" s="153"/>
      <c r="S2245" s="143"/>
      <c r="T2245" s="143"/>
      <c r="U2245" s="143"/>
    </row>
    <row r="2246" spans="1:21" ht="12.75" customHeight="1" x14ac:dyDescent="0.3">
      <c r="A2246" s="141">
        <v>8</v>
      </c>
      <c r="B2246" s="141">
        <v>13</v>
      </c>
      <c r="C2246" s="146">
        <v>813</v>
      </c>
      <c r="D2246" s="141" t="s">
        <v>6</v>
      </c>
      <c r="E2246" s="141">
        <v>2018</v>
      </c>
      <c r="F2246" s="151"/>
      <c r="G2246" s="157">
        <f t="shared" si="92"/>
        <v>19.959999999999997</v>
      </c>
      <c r="H2246" s="143"/>
      <c r="I2246" s="205">
        <v>19.959999999999997</v>
      </c>
      <c r="J2246" s="178"/>
      <c r="K2246" s="149"/>
      <c r="L2246" s="206">
        <v>2.04</v>
      </c>
      <c r="M2246" s="149"/>
      <c r="N2246" s="149"/>
      <c r="O2246" s="152">
        <f t="shared" si="93"/>
        <v>2.04</v>
      </c>
      <c r="P2246" s="153"/>
      <c r="Q2246" s="153"/>
      <c r="R2246" s="153"/>
      <c r="S2246" s="143"/>
      <c r="T2246" s="143"/>
      <c r="U2246" s="143"/>
    </row>
    <row r="2247" spans="1:21" ht="12.75" customHeight="1" x14ac:dyDescent="0.3">
      <c r="A2247" s="141">
        <v>8</v>
      </c>
      <c r="B2247" s="141">
        <v>14</v>
      </c>
      <c r="C2247" s="146">
        <v>814</v>
      </c>
      <c r="D2247" s="141" t="s">
        <v>6</v>
      </c>
      <c r="E2247" s="141">
        <v>2018</v>
      </c>
      <c r="F2247" s="151"/>
      <c r="G2247" s="157">
        <f t="shared" si="92"/>
        <v>12.7</v>
      </c>
      <c r="H2247" s="143"/>
      <c r="I2247" s="205">
        <v>12.7</v>
      </c>
      <c r="J2247" s="178"/>
      <c r="K2247" s="149"/>
      <c r="L2247" s="206">
        <v>1.3</v>
      </c>
      <c r="M2247" s="149"/>
      <c r="N2247" s="149"/>
      <c r="O2247" s="152">
        <f t="shared" si="93"/>
        <v>1.3</v>
      </c>
      <c r="P2247" s="153"/>
      <c r="Q2247" s="153"/>
      <c r="R2247" s="153"/>
      <c r="S2247" s="143"/>
      <c r="T2247" s="143"/>
      <c r="U2247" s="143"/>
    </row>
    <row r="2248" spans="1:21" ht="12.75" customHeight="1" x14ac:dyDescent="0.3">
      <c r="A2248" s="141">
        <v>8</v>
      </c>
      <c r="B2248" s="141">
        <v>15</v>
      </c>
      <c r="C2248" s="146">
        <v>815</v>
      </c>
      <c r="D2248" s="141" t="s">
        <v>6</v>
      </c>
      <c r="E2248" s="141">
        <v>2018</v>
      </c>
      <c r="F2248" s="151"/>
      <c r="G2248" s="157">
        <f t="shared" si="92"/>
        <v>19.060000000000002</v>
      </c>
      <c r="H2248" s="143"/>
      <c r="I2248" s="205">
        <v>19.060000000000002</v>
      </c>
      <c r="J2248" s="178"/>
      <c r="K2248" s="149"/>
      <c r="L2248" s="206">
        <v>1.9500000000000002</v>
      </c>
      <c r="M2248" s="149"/>
      <c r="N2248" s="149"/>
      <c r="O2248" s="152">
        <f t="shared" si="93"/>
        <v>1.9500000000000002</v>
      </c>
      <c r="P2248" s="153"/>
      <c r="Q2248" s="153"/>
      <c r="R2248" s="153"/>
      <c r="S2248" s="143"/>
      <c r="T2248" s="143"/>
      <c r="U2248" s="143"/>
    </row>
    <row r="2249" spans="1:21" ht="12.75" customHeight="1" x14ac:dyDescent="0.3">
      <c r="A2249" s="141">
        <v>8</v>
      </c>
      <c r="B2249" s="141">
        <v>16</v>
      </c>
      <c r="C2249" s="146">
        <v>816</v>
      </c>
      <c r="D2249" s="141" t="s">
        <v>6</v>
      </c>
      <c r="E2249" s="141">
        <v>2018</v>
      </c>
      <c r="F2249" s="151"/>
      <c r="G2249" s="157">
        <f t="shared" si="92"/>
        <v>11.790000000000001</v>
      </c>
      <c r="H2249" s="143"/>
      <c r="I2249" s="205">
        <v>11.790000000000001</v>
      </c>
      <c r="J2249" s="178"/>
      <c r="K2249" s="149"/>
      <c r="L2249" s="206">
        <v>1.2</v>
      </c>
      <c r="M2249" s="149"/>
      <c r="N2249" s="149"/>
      <c r="O2249" s="152">
        <f t="shared" si="93"/>
        <v>1.2</v>
      </c>
      <c r="P2249" s="153"/>
      <c r="Q2249" s="153"/>
      <c r="R2249" s="153"/>
      <c r="S2249" s="143"/>
      <c r="T2249" s="143"/>
      <c r="U2249" s="143"/>
    </row>
    <row r="2250" spans="1:21" ht="12.75" customHeight="1" x14ac:dyDescent="0.3">
      <c r="A2250" s="141">
        <v>8</v>
      </c>
      <c r="B2250" s="141">
        <v>17</v>
      </c>
      <c r="C2250" s="146">
        <v>817</v>
      </c>
      <c r="D2250" s="141" t="s">
        <v>6</v>
      </c>
      <c r="E2250" s="141">
        <v>2018</v>
      </c>
      <c r="F2250" s="151"/>
      <c r="G2250" s="157">
        <f t="shared" si="92"/>
        <v>14.520000000000001</v>
      </c>
      <c r="H2250" s="143"/>
      <c r="I2250" s="205">
        <v>14.520000000000001</v>
      </c>
      <c r="J2250" s="178"/>
      <c r="K2250" s="149"/>
      <c r="L2250" s="206">
        <v>1.49</v>
      </c>
      <c r="M2250" s="149"/>
      <c r="N2250" s="149"/>
      <c r="O2250" s="152">
        <f t="shared" si="93"/>
        <v>1.49</v>
      </c>
      <c r="P2250" s="153"/>
      <c r="Q2250" s="153"/>
      <c r="R2250" s="153"/>
      <c r="S2250" s="143"/>
      <c r="T2250" s="143"/>
      <c r="U2250" s="143"/>
    </row>
    <row r="2251" spans="1:21" ht="12.75" customHeight="1" x14ac:dyDescent="0.3">
      <c r="A2251" s="141">
        <v>8</v>
      </c>
      <c r="B2251" s="141">
        <v>18</v>
      </c>
      <c r="C2251" s="146">
        <v>818</v>
      </c>
      <c r="D2251" s="141" t="s">
        <v>6</v>
      </c>
      <c r="E2251" s="141">
        <v>2018</v>
      </c>
      <c r="F2251" s="151"/>
      <c r="G2251" s="157">
        <f t="shared" si="92"/>
        <v>34.470000000000006</v>
      </c>
      <c r="H2251" s="143"/>
      <c r="I2251" s="205">
        <v>34.470000000000006</v>
      </c>
      <c r="J2251" s="178"/>
      <c r="K2251" s="149"/>
      <c r="L2251" s="206">
        <v>3.5199999999999996</v>
      </c>
      <c r="M2251" s="149"/>
      <c r="N2251" s="149"/>
      <c r="O2251" s="152">
        <f t="shared" si="93"/>
        <v>3.5199999999999996</v>
      </c>
      <c r="P2251" s="153"/>
      <c r="Q2251" s="153"/>
      <c r="R2251" s="153"/>
      <c r="S2251" s="143"/>
      <c r="T2251" s="143"/>
      <c r="U2251" s="143"/>
    </row>
    <row r="2252" spans="1:21" ht="12.75" customHeight="1" x14ac:dyDescent="0.3">
      <c r="A2252" s="141">
        <v>8</v>
      </c>
      <c r="B2252" s="141">
        <v>19</v>
      </c>
      <c r="C2252" s="146">
        <v>819</v>
      </c>
      <c r="D2252" s="141" t="s">
        <v>6</v>
      </c>
      <c r="E2252" s="141">
        <v>2018</v>
      </c>
      <c r="F2252" s="151"/>
      <c r="G2252" s="157">
        <f t="shared" si="92"/>
        <v>34.470000000000006</v>
      </c>
      <c r="H2252" s="143"/>
      <c r="I2252" s="205">
        <v>34.470000000000006</v>
      </c>
      <c r="J2252" s="178"/>
      <c r="K2252" s="149"/>
      <c r="L2252" s="206">
        <v>3.5199999999999996</v>
      </c>
      <c r="M2252" s="149"/>
      <c r="N2252" s="149"/>
      <c r="O2252" s="152">
        <f t="shared" si="93"/>
        <v>3.5199999999999996</v>
      </c>
      <c r="P2252" s="153"/>
      <c r="Q2252" s="153"/>
      <c r="R2252" s="153"/>
      <c r="S2252" s="143"/>
      <c r="T2252" s="143"/>
      <c r="U2252" s="143"/>
    </row>
    <row r="2253" spans="1:21" ht="12.75" customHeight="1" x14ac:dyDescent="0.3">
      <c r="A2253" s="141">
        <v>8</v>
      </c>
      <c r="B2253" s="141">
        <v>20</v>
      </c>
      <c r="C2253" s="146">
        <v>820</v>
      </c>
      <c r="D2253" s="141" t="s">
        <v>6</v>
      </c>
      <c r="E2253" s="141">
        <v>2018</v>
      </c>
      <c r="F2253" s="151"/>
      <c r="G2253" s="157">
        <f t="shared" si="92"/>
        <v>18.14</v>
      </c>
      <c r="H2253" s="143"/>
      <c r="I2253" s="205">
        <v>18.14</v>
      </c>
      <c r="J2253" s="178"/>
      <c r="K2253" s="149"/>
      <c r="L2253" s="206">
        <v>1.85</v>
      </c>
      <c r="M2253" s="149"/>
      <c r="N2253" s="149"/>
      <c r="O2253" s="152">
        <f t="shared" si="93"/>
        <v>1.85</v>
      </c>
      <c r="P2253" s="153"/>
      <c r="Q2253" s="153"/>
      <c r="R2253" s="153"/>
      <c r="S2253" s="143"/>
      <c r="T2253" s="143"/>
      <c r="U2253" s="143"/>
    </row>
    <row r="2254" spans="1:21" ht="12.75" customHeight="1" x14ac:dyDescent="0.3">
      <c r="A2254" s="141">
        <v>8</v>
      </c>
      <c r="B2254" s="141">
        <v>21</v>
      </c>
      <c r="C2254" s="146">
        <v>821</v>
      </c>
      <c r="D2254" s="141" t="s">
        <v>6</v>
      </c>
      <c r="E2254" s="141">
        <v>2018</v>
      </c>
      <c r="F2254" s="151"/>
      <c r="G2254" s="157">
        <f t="shared" si="92"/>
        <v>14.520000000000001</v>
      </c>
      <c r="H2254" s="143"/>
      <c r="I2254" s="205">
        <v>14.520000000000001</v>
      </c>
      <c r="J2254" s="178"/>
      <c r="K2254" s="149"/>
      <c r="L2254" s="206">
        <v>1.49</v>
      </c>
      <c r="M2254" s="149"/>
      <c r="N2254" s="149"/>
      <c r="O2254" s="152">
        <f t="shared" si="93"/>
        <v>1.49</v>
      </c>
      <c r="P2254" s="153"/>
      <c r="Q2254" s="153"/>
      <c r="R2254" s="153"/>
      <c r="S2254" s="143"/>
      <c r="T2254" s="143"/>
      <c r="U2254" s="143"/>
    </row>
    <row r="2255" spans="1:21" ht="12.75" customHeight="1" x14ac:dyDescent="0.3">
      <c r="A2255" s="141">
        <v>8</v>
      </c>
      <c r="B2255" s="141">
        <v>22</v>
      </c>
      <c r="C2255" s="146">
        <v>822</v>
      </c>
      <c r="D2255" s="141" t="s">
        <v>6</v>
      </c>
      <c r="E2255" s="141">
        <v>2018</v>
      </c>
      <c r="F2255" s="151"/>
      <c r="G2255" s="157">
        <f t="shared" si="92"/>
        <v>60.8</v>
      </c>
      <c r="H2255" s="143"/>
      <c r="I2255" s="205">
        <v>60.8</v>
      </c>
      <c r="J2255" s="178"/>
      <c r="K2255" s="149"/>
      <c r="L2255" s="206">
        <v>6.2</v>
      </c>
      <c r="M2255" s="149"/>
      <c r="N2255" s="149"/>
      <c r="O2255" s="152">
        <f t="shared" si="93"/>
        <v>6.2</v>
      </c>
      <c r="P2255" s="153"/>
      <c r="Q2255" s="153"/>
      <c r="R2255" s="153"/>
      <c r="S2255" s="143"/>
      <c r="T2255" s="143"/>
      <c r="U2255" s="143"/>
    </row>
    <row r="2256" spans="1:21" ht="12.75" customHeight="1" x14ac:dyDescent="0.3">
      <c r="A2256" s="141">
        <v>8</v>
      </c>
      <c r="B2256" s="141">
        <v>23</v>
      </c>
      <c r="C2256" s="146">
        <v>823</v>
      </c>
      <c r="D2256" s="141" t="s">
        <v>6</v>
      </c>
      <c r="E2256" s="141">
        <v>2018</v>
      </c>
      <c r="F2256" s="151"/>
      <c r="G2256" s="157">
        <f t="shared" si="92"/>
        <v>36.29</v>
      </c>
      <c r="H2256" s="143"/>
      <c r="I2256" s="205">
        <v>36.29</v>
      </c>
      <c r="J2256" s="178"/>
      <c r="K2256" s="149"/>
      <c r="L2256" s="206">
        <v>3.7</v>
      </c>
      <c r="M2256" s="149"/>
      <c r="N2256" s="149"/>
      <c r="O2256" s="152">
        <f t="shared" si="93"/>
        <v>3.7</v>
      </c>
      <c r="P2256" s="153"/>
      <c r="Q2256" s="153"/>
      <c r="R2256" s="153"/>
      <c r="S2256" s="143"/>
      <c r="T2256" s="143"/>
      <c r="U2256" s="143"/>
    </row>
    <row r="2257" spans="1:21" ht="12.75" customHeight="1" x14ac:dyDescent="0.3">
      <c r="A2257" s="141">
        <v>8</v>
      </c>
      <c r="B2257" s="141">
        <v>24</v>
      </c>
      <c r="C2257" s="146">
        <v>824</v>
      </c>
      <c r="D2257" s="141" t="s">
        <v>6</v>
      </c>
      <c r="E2257" s="141">
        <v>2018</v>
      </c>
      <c r="F2257" s="151"/>
      <c r="G2257" s="157">
        <f t="shared" si="92"/>
        <v>32.67</v>
      </c>
      <c r="H2257" s="143"/>
      <c r="I2257" s="205">
        <v>32.67</v>
      </c>
      <c r="J2257" s="178"/>
      <c r="K2257" s="149"/>
      <c r="L2257" s="206">
        <v>3.34</v>
      </c>
      <c r="M2257" s="149"/>
      <c r="N2257" s="149"/>
      <c r="O2257" s="152">
        <f t="shared" si="93"/>
        <v>3.34</v>
      </c>
      <c r="P2257" s="153"/>
      <c r="Q2257" s="153"/>
      <c r="R2257" s="153"/>
      <c r="S2257" s="143"/>
      <c r="T2257" s="143"/>
      <c r="U2257" s="143"/>
    </row>
    <row r="2258" spans="1:21" ht="12.75" customHeight="1" x14ac:dyDescent="0.3">
      <c r="A2258" s="141">
        <v>8</v>
      </c>
      <c r="B2258" s="141">
        <v>25</v>
      </c>
      <c r="C2258" s="146">
        <v>825</v>
      </c>
      <c r="D2258" s="141" t="s">
        <v>6</v>
      </c>
      <c r="E2258" s="141">
        <v>2018</v>
      </c>
      <c r="F2258" s="151"/>
      <c r="G2258" s="157">
        <f t="shared" si="92"/>
        <v>27.23</v>
      </c>
      <c r="H2258" s="143"/>
      <c r="I2258" s="205">
        <v>27.23</v>
      </c>
      <c r="J2258" s="178"/>
      <c r="K2258" s="149"/>
      <c r="L2258" s="206">
        <v>2.7800000000000002</v>
      </c>
      <c r="M2258" s="149"/>
      <c r="N2258" s="149"/>
      <c r="O2258" s="152">
        <f t="shared" si="93"/>
        <v>2.7800000000000002</v>
      </c>
      <c r="P2258" s="153"/>
      <c r="Q2258" s="153"/>
      <c r="R2258" s="153"/>
      <c r="S2258" s="143"/>
      <c r="T2258" s="143"/>
      <c r="U2258" s="143"/>
    </row>
    <row r="2259" spans="1:21" ht="12.75" customHeight="1" x14ac:dyDescent="0.3">
      <c r="A2259" s="141">
        <v>8</v>
      </c>
      <c r="B2259" s="141">
        <v>26</v>
      </c>
      <c r="C2259" s="146">
        <v>826</v>
      </c>
      <c r="D2259" s="141" t="s">
        <v>6</v>
      </c>
      <c r="E2259" s="141">
        <v>2018</v>
      </c>
      <c r="F2259" s="151"/>
      <c r="G2259" s="157">
        <f t="shared" si="92"/>
        <v>32.67</v>
      </c>
      <c r="H2259" s="143"/>
      <c r="I2259" s="205">
        <v>32.67</v>
      </c>
      <c r="J2259" s="178"/>
      <c r="K2259" s="149"/>
      <c r="L2259" s="206">
        <v>3.34</v>
      </c>
      <c r="M2259" s="149"/>
      <c r="N2259" s="149"/>
      <c r="O2259" s="152">
        <f t="shared" si="93"/>
        <v>3.34</v>
      </c>
      <c r="P2259" s="153"/>
      <c r="Q2259" s="153"/>
      <c r="R2259" s="153"/>
      <c r="S2259" s="143"/>
      <c r="T2259" s="143"/>
      <c r="U2259" s="143"/>
    </row>
    <row r="2260" spans="1:21" ht="12.75" customHeight="1" x14ac:dyDescent="0.3">
      <c r="A2260" s="141">
        <v>8</v>
      </c>
      <c r="B2260" s="141">
        <v>27</v>
      </c>
      <c r="C2260" s="146">
        <v>827</v>
      </c>
      <c r="D2260" s="141" t="s">
        <v>6</v>
      </c>
      <c r="E2260" s="141">
        <v>2018</v>
      </c>
      <c r="F2260" s="151"/>
      <c r="G2260" s="157">
        <f t="shared" si="92"/>
        <v>28.119999999999997</v>
      </c>
      <c r="H2260" s="143"/>
      <c r="I2260" s="205">
        <v>28.119999999999997</v>
      </c>
      <c r="J2260" s="178"/>
      <c r="K2260" s="149"/>
      <c r="L2260" s="206">
        <v>2.8699999999999997</v>
      </c>
      <c r="M2260" s="149"/>
      <c r="N2260" s="149"/>
      <c r="O2260" s="152">
        <f t="shared" si="93"/>
        <v>2.8699999999999997</v>
      </c>
      <c r="P2260" s="153"/>
      <c r="Q2260" s="153"/>
      <c r="R2260" s="153"/>
      <c r="S2260" s="143"/>
      <c r="T2260" s="143"/>
      <c r="U2260" s="143"/>
    </row>
    <row r="2261" spans="1:21" ht="12.75" customHeight="1" x14ac:dyDescent="0.3">
      <c r="A2261" s="141">
        <v>8</v>
      </c>
      <c r="B2261" s="141">
        <v>28</v>
      </c>
      <c r="C2261" s="146">
        <v>828</v>
      </c>
      <c r="D2261" s="141" t="s">
        <v>6</v>
      </c>
      <c r="E2261" s="141">
        <v>2018</v>
      </c>
      <c r="F2261" s="151"/>
      <c r="G2261" s="157">
        <f t="shared" si="92"/>
        <v>61.7</v>
      </c>
      <c r="H2261" s="143"/>
      <c r="I2261" s="205">
        <v>61.7</v>
      </c>
      <c r="J2261" s="178"/>
      <c r="K2261" s="149"/>
      <c r="L2261" s="206">
        <v>6.3</v>
      </c>
      <c r="M2261" s="149"/>
      <c r="N2261" s="149"/>
      <c r="O2261" s="152">
        <f t="shared" si="93"/>
        <v>6.3</v>
      </c>
      <c r="P2261" s="153"/>
      <c r="Q2261" s="153"/>
      <c r="R2261" s="153"/>
      <c r="S2261" s="143"/>
      <c r="T2261" s="143"/>
      <c r="U2261" s="143"/>
    </row>
    <row r="2262" spans="1:21" ht="12.75" customHeight="1" x14ac:dyDescent="0.3">
      <c r="A2262" s="141">
        <v>8</v>
      </c>
      <c r="B2262" s="141">
        <v>29</v>
      </c>
      <c r="C2262" s="146">
        <v>829</v>
      </c>
      <c r="D2262" s="141" t="s">
        <v>6</v>
      </c>
      <c r="E2262" s="141">
        <v>2018</v>
      </c>
      <c r="F2262" s="151"/>
      <c r="G2262" s="157">
        <f t="shared" si="92"/>
        <v>112.51</v>
      </c>
      <c r="H2262" s="143"/>
      <c r="I2262" s="205">
        <v>112.51</v>
      </c>
      <c r="J2262" s="178"/>
      <c r="K2262" s="149"/>
      <c r="L2262" s="206">
        <v>11.48</v>
      </c>
      <c r="M2262" s="149"/>
      <c r="N2262" s="149"/>
      <c r="O2262" s="152">
        <f t="shared" si="93"/>
        <v>11.48</v>
      </c>
      <c r="P2262" s="153"/>
      <c r="Q2262" s="153"/>
      <c r="R2262" s="153"/>
      <c r="S2262" s="143"/>
      <c r="T2262" s="143"/>
      <c r="U2262" s="143"/>
    </row>
    <row r="2263" spans="1:21" ht="12.75" customHeight="1" x14ac:dyDescent="0.3">
      <c r="A2263" s="141">
        <v>8</v>
      </c>
      <c r="B2263" s="141">
        <v>30</v>
      </c>
      <c r="C2263" s="146">
        <v>830</v>
      </c>
      <c r="D2263" s="141" t="s">
        <v>6</v>
      </c>
      <c r="E2263" s="141">
        <v>2018</v>
      </c>
      <c r="F2263" s="151"/>
      <c r="G2263" s="157">
        <f t="shared" si="92"/>
        <v>46.28</v>
      </c>
      <c r="H2263" s="143"/>
      <c r="I2263" s="205">
        <v>46.28</v>
      </c>
      <c r="J2263" s="178"/>
      <c r="K2263" s="149"/>
      <c r="L2263" s="206">
        <v>4.72</v>
      </c>
      <c r="M2263" s="149"/>
      <c r="N2263" s="149"/>
      <c r="O2263" s="152">
        <f t="shared" si="93"/>
        <v>4.72</v>
      </c>
      <c r="P2263" s="153"/>
      <c r="Q2263" s="153"/>
      <c r="R2263" s="153"/>
      <c r="S2263" s="143"/>
      <c r="T2263" s="143"/>
      <c r="U2263" s="143"/>
    </row>
    <row r="2264" spans="1:21" ht="12.75" customHeight="1" x14ac:dyDescent="0.3">
      <c r="A2264" s="141">
        <v>8</v>
      </c>
      <c r="B2264" s="141">
        <v>31</v>
      </c>
      <c r="C2264" s="146">
        <v>831</v>
      </c>
      <c r="D2264" s="141" t="s">
        <v>6</v>
      </c>
      <c r="E2264" s="141">
        <v>2018</v>
      </c>
      <c r="F2264" s="151"/>
      <c r="G2264" s="157">
        <f t="shared" si="92"/>
        <v>34.470000000000006</v>
      </c>
      <c r="H2264" s="143"/>
      <c r="I2264" s="205">
        <v>34.470000000000006</v>
      </c>
      <c r="J2264" s="178"/>
      <c r="K2264" s="149"/>
      <c r="L2264" s="206">
        <v>3.5199999999999996</v>
      </c>
      <c r="M2264" s="149"/>
      <c r="N2264" s="149"/>
      <c r="O2264" s="152">
        <f t="shared" si="93"/>
        <v>3.5199999999999996</v>
      </c>
      <c r="P2264" s="153"/>
      <c r="Q2264" s="153"/>
      <c r="R2264" s="153"/>
      <c r="S2264" s="143"/>
      <c r="T2264" s="143"/>
      <c r="U2264" s="143"/>
    </row>
    <row r="2265" spans="1:21" ht="12.75" customHeight="1" x14ac:dyDescent="0.3">
      <c r="A2265" s="141">
        <v>9</v>
      </c>
      <c r="B2265" s="141">
        <v>1</v>
      </c>
      <c r="C2265" s="146">
        <v>901</v>
      </c>
      <c r="D2265" s="141" t="s">
        <v>6</v>
      </c>
      <c r="E2265" s="141">
        <v>2018</v>
      </c>
      <c r="F2265" s="151"/>
      <c r="G2265" s="157">
        <f t="shared" si="92"/>
        <v>20.880000000000003</v>
      </c>
      <c r="H2265" s="143"/>
      <c r="I2265" s="205">
        <v>20.880000000000003</v>
      </c>
      <c r="J2265" s="178"/>
      <c r="K2265" s="149"/>
      <c r="L2265" s="206">
        <v>2.13</v>
      </c>
      <c r="M2265" s="149"/>
      <c r="N2265" s="149"/>
      <c r="O2265" s="152">
        <f t="shared" si="93"/>
        <v>2.13</v>
      </c>
      <c r="P2265" s="153"/>
      <c r="Q2265" s="153"/>
      <c r="R2265" s="153"/>
      <c r="S2265" s="143"/>
      <c r="T2265" s="143"/>
      <c r="U2265" s="143"/>
    </row>
    <row r="2266" spans="1:21" ht="12.75" customHeight="1" x14ac:dyDescent="0.3">
      <c r="A2266" s="141">
        <v>9</v>
      </c>
      <c r="B2266" s="141">
        <v>2</v>
      </c>
      <c r="C2266" s="146">
        <v>902</v>
      </c>
      <c r="D2266" s="141" t="s">
        <v>6</v>
      </c>
      <c r="E2266" s="141">
        <v>2018</v>
      </c>
      <c r="F2266" s="151"/>
      <c r="G2266" s="157">
        <f t="shared" si="92"/>
        <v>18.14</v>
      </c>
      <c r="H2266" s="143"/>
      <c r="I2266" s="205">
        <v>18.14</v>
      </c>
      <c r="J2266" s="178"/>
      <c r="K2266" s="149"/>
      <c r="L2266" s="206">
        <v>1.85</v>
      </c>
      <c r="M2266" s="149"/>
      <c r="N2266" s="149"/>
      <c r="O2266" s="152">
        <f t="shared" si="93"/>
        <v>1.85</v>
      </c>
      <c r="P2266" s="153"/>
      <c r="Q2266" s="153"/>
      <c r="R2266" s="153"/>
      <c r="S2266" s="143"/>
      <c r="T2266" s="143"/>
      <c r="U2266" s="143"/>
    </row>
    <row r="2267" spans="1:21" ht="12.75" customHeight="1" x14ac:dyDescent="0.3">
      <c r="A2267" s="141">
        <v>9</v>
      </c>
      <c r="B2267" s="141">
        <v>3</v>
      </c>
      <c r="C2267" s="146">
        <v>903</v>
      </c>
      <c r="D2267" s="141" t="s">
        <v>6</v>
      </c>
      <c r="E2267" s="141">
        <v>2018</v>
      </c>
      <c r="F2267" s="151"/>
      <c r="G2267" s="157">
        <f t="shared" si="92"/>
        <v>36.29</v>
      </c>
      <c r="H2267" s="143"/>
      <c r="I2267" s="205">
        <v>36.29</v>
      </c>
      <c r="J2267" s="178"/>
      <c r="K2267" s="149"/>
      <c r="L2267" s="206">
        <v>3.7</v>
      </c>
      <c r="M2267" s="149"/>
      <c r="N2267" s="149"/>
      <c r="O2267" s="152">
        <f t="shared" si="93"/>
        <v>3.7</v>
      </c>
      <c r="P2267" s="153"/>
      <c r="Q2267" s="153"/>
      <c r="R2267" s="153"/>
      <c r="S2267" s="143"/>
      <c r="T2267" s="143"/>
      <c r="U2267" s="143"/>
    </row>
    <row r="2268" spans="1:21" ht="12.75" customHeight="1" x14ac:dyDescent="0.3">
      <c r="A2268" s="141">
        <v>9</v>
      </c>
      <c r="B2268" s="141">
        <v>4</v>
      </c>
      <c r="C2268" s="146">
        <v>904</v>
      </c>
      <c r="D2268" s="141" t="s">
        <v>6</v>
      </c>
      <c r="E2268" s="141">
        <v>2018</v>
      </c>
      <c r="F2268" s="151"/>
      <c r="G2268" s="157">
        <f t="shared" si="92"/>
        <v>30.86</v>
      </c>
      <c r="H2268" s="143"/>
      <c r="I2268" s="205">
        <v>30.86</v>
      </c>
      <c r="J2268" s="178"/>
      <c r="K2268" s="149"/>
      <c r="L2268" s="206">
        <v>3.15</v>
      </c>
      <c r="M2268" s="149"/>
      <c r="N2268" s="149"/>
      <c r="O2268" s="152">
        <f t="shared" si="93"/>
        <v>3.15</v>
      </c>
      <c r="P2268" s="153"/>
      <c r="Q2268" s="153"/>
      <c r="R2268" s="153"/>
      <c r="S2268" s="143"/>
      <c r="T2268" s="143"/>
      <c r="U2268" s="143"/>
    </row>
    <row r="2269" spans="1:21" ht="12.75" customHeight="1" x14ac:dyDescent="0.3">
      <c r="A2269" s="141">
        <v>9</v>
      </c>
      <c r="B2269" s="141">
        <v>5</v>
      </c>
      <c r="C2269" s="146">
        <v>905</v>
      </c>
      <c r="D2269" s="141" t="s">
        <v>6</v>
      </c>
      <c r="E2269" s="141">
        <v>2018</v>
      </c>
      <c r="F2269" s="151"/>
      <c r="G2269" s="157">
        <f t="shared" si="92"/>
        <v>24.5</v>
      </c>
      <c r="H2269" s="143"/>
      <c r="I2269" s="205">
        <v>24.5</v>
      </c>
      <c r="J2269" s="178"/>
      <c r="K2269" s="149"/>
      <c r="L2269" s="206">
        <v>2.5</v>
      </c>
      <c r="M2269" s="149"/>
      <c r="N2269" s="149"/>
      <c r="O2269" s="152">
        <f t="shared" si="93"/>
        <v>2.5</v>
      </c>
      <c r="P2269" s="153"/>
      <c r="Q2269" s="153"/>
      <c r="R2269" s="153"/>
      <c r="S2269" s="143"/>
      <c r="T2269" s="143"/>
      <c r="U2269" s="143"/>
    </row>
    <row r="2270" spans="1:21" ht="12.75" customHeight="1" x14ac:dyDescent="0.3">
      <c r="A2270" s="141">
        <v>9</v>
      </c>
      <c r="B2270" s="141">
        <v>6</v>
      </c>
      <c r="C2270" s="146">
        <v>906</v>
      </c>
      <c r="D2270" s="141" t="s">
        <v>6</v>
      </c>
      <c r="E2270" s="141">
        <v>2018</v>
      </c>
      <c r="F2270" s="151"/>
      <c r="G2270" s="157">
        <f t="shared" ref="G2270:G2333" si="94">I2270+K2270</f>
        <v>27.23</v>
      </c>
      <c r="H2270" s="143"/>
      <c r="I2270" s="205">
        <v>27.23</v>
      </c>
      <c r="J2270" s="178"/>
      <c r="K2270" s="149"/>
      <c r="L2270" s="206">
        <v>2.7800000000000002</v>
      </c>
      <c r="M2270" s="149"/>
      <c r="N2270" s="149"/>
      <c r="O2270" s="152">
        <f t="shared" ref="O2270:O2333" si="95">L2270+N2270</f>
        <v>2.7800000000000002</v>
      </c>
      <c r="P2270" s="153"/>
      <c r="Q2270" s="153"/>
      <c r="R2270" s="153"/>
      <c r="S2270" s="143"/>
      <c r="T2270" s="143"/>
      <c r="U2270" s="143"/>
    </row>
    <row r="2271" spans="1:21" ht="12.75" customHeight="1" x14ac:dyDescent="0.3">
      <c r="A2271" s="141">
        <v>9</v>
      </c>
      <c r="B2271" s="141">
        <v>7</v>
      </c>
      <c r="C2271" s="146">
        <v>907</v>
      </c>
      <c r="D2271" s="141" t="s">
        <v>6</v>
      </c>
      <c r="E2271" s="141">
        <v>2018</v>
      </c>
      <c r="F2271" s="151"/>
      <c r="G2271" s="157">
        <f t="shared" si="94"/>
        <v>16.329999999999998</v>
      </c>
      <c r="H2271" s="143"/>
      <c r="I2271" s="205">
        <v>16.329999999999998</v>
      </c>
      <c r="J2271" s="178"/>
      <c r="K2271" s="149"/>
      <c r="L2271" s="206">
        <v>1.6600000000000001</v>
      </c>
      <c r="M2271" s="149"/>
      <c r="N2271" s="149"/>
      <c r="O2271" s="152">
        <f t="shared" si="95"/>
        <v>1.6600000000000001</v>
      </c>
      <c r="P2271" s="153"/>
      <c r="Q2271" s="153"/>
      <c r="R2271" s="153"/>
      <c r="S2271" s="143"/>
      <c r="T2271" s="143"/>
      <c r="U2271" s="143"/>
    </row>
    <row r="2272" spans="1:21" ht="12.75" customHeight="1" x14ac:dyDescent="0.3">
      <c r="A2272" s="141">
        <v>9</v>
      </c>
      <c r="B2272" s="141">
        <v>8</v>
      </c>
      <c r="C2272" s="146">
        <v>908</v>
      </c>
      <c r="D2272" s="141" t="s">
        <v>6</v>
      </c>
      <c r="E2272" s="141">
        <v>2018</v>
      </c>
      <c r="F2272" s="151"/>
      <c r="G2272" s="157">
        <f t="shared" si="94"/>
        <v>10.89</v>
      </c>
      <c r="H2272" s="143"/>
      <c r="I2272" s="205">
        <v>10.89</v>
      </c>
      <c r="J2272" s="178"/>
      <c r="K2272" s="149"/>
      <c r="L2272" s="206">
        <v>1.1100000000000001</v>
      </c>
      <c r="M2272" s="149"/>
      <c r="N2272" s="149"/>
      <c r="O2272" s="152">
        <f t="shared" si="95"/>
        <v>1.1100000000000001</v>
      </c>
      <c r="P2272" s="153"/>
      <c r="Q2272" s="153"/>
      <c r="R2272" s="153"/>
      <c r="S2272" s="143"/>
      <c r="T2272" s="143"/>
      <c r="U2272" s="143"/>
    </row>
    <row r="2273" spans="1:21" ht="12.75" customHeight="1" x14ac:dyDescent="0.3">
      <c r="A2273" s="141">
        <v>9</v>
      </c>
      <c r="B2273" s="141">
        <v>9</v>
      </c>
      <c r="C2273" s="146">
        <v>909</v>
      </c>
      <c r="D2273" s="141" t="s">
        <v>6</v>
      </c>
      <c r="E2273" s="141">
        <v>2018</v>
      </c>
      <c r="F2273" s="151"/>
      <c r="G2273" s="157">
        <f t="shared" si="94"/>
        <v>4.54</v>
      </c>
      <c r="H2273" s="143"/>
      <c r="I2273" s="205">
        <v>4.54</v>
      </c>
      <c r="J2273" s="178"/>
      <c r="K2273" s="149"/>
      <c r="L2273" s="206">
        <v>0.45999999999999996</v>
      </c>
      <c r="M2273" s="149"/>
      <c r="N2273" s="149"/>
      <c r="O2273" s="152">
        <f t="shared" si="95"/>
        <v>0.45999999999999996</v>
      </c>
      <c r="P2273" s="153"/>
      <c r="Q2273" s="153"/>
      <c r="R2273" s="153"/>
      <c r="S2273" s="143"/>
      <c r="T2273" s="143"/>
      <c r="U2273" s="143"/>
    </row>
    <row r="2274" spans="1:21" ht="12.75" customHeight="1" x14ac:dyDescent="0.3">
      <c r="A2274" s="141">
        <v>9</v>
      </c>
      <c r="B2274" s="141">
        <v>10</v>
      </c>
      <c r="C2274" s="146">
        <v>910</v>
      </c>
      <c r="D2274" s="141" t="s">
        <v>6</v>
      </c>
      <c r="E2274" s="141">
        <v>2018</v>
      </c>
      <c r="F2274" s="151"/>
      <c r="G2274" s="157">
        <f t="shared" si="94"/>
        <v>4.54</v>
      </c>
      <c r="H2274" s="143"/>
      <c r="I2274" s="205">
        <v>4.54</v>
      </c>
      <c r="J2274" s="178"/>
      <c r="K2274" s="149"/>
      <c r="L2274" s="206">
        <v>0.45999999999999996</v>
      </c>
      <c r="M2274" s="149"/>
      <c r="N2274" s="149"/>
      <c r="O2274" s="152">
        <f t="shared" si="95"/>
        <v>0.45999999999999996</v>
      </c>
      <c r="P2274" s="153"/>
      <c r="Q2274" s="153"/>
      <c r="R2274" s="153"/>
      <c r="S2274" s="143"/>
      <c r="T2274" s="143"/>
      <c r="U2274" s="143"/>
    </row>
    <row r="2275" spans="1:21" ht="12.75" customHeight="1" x14ac:dyDescent="0.3">
      <c r="A2275" s="141">
        <v>9</v>
      </c>
      <c r="B2275" s="141">
        <v>11</v>
      </c>
      <c r="C2275" s="146">
        <v>911</v>
      </c>
      <c r="D2275" s="141" t="s">
        <v>6</v>
      </c>
      <c r="E2275" s="141">
        <v>2018</v>
      </c>
      <c r="F2275" s="151"/>
      <c r="G2275" s="157">
        <f t="shared" si="94"/>
        <v>5.44</v>
      </c>
      <c r="H2275" s="143"/>
      <c r="I2275" s="205">
        <v>5.44</v>
      </c>
      <c r="J2275" s="178"/>
      <c r="K2275" s="149"/>
      <c r="L2275" s="206">
        <v>0.55000000000000004</v>
      </c>
      <c r="M2275" s="149"/>
      <c r="N2275" s="149"/>
      <c r="O2275" s="152">
        <f t="shared" si="95"/>
        <v>0.55000000000000004</v>
      </c>
      <c r="P2275" s="153"/>
      <c r="Q2275" s="153"/>
      <c r="R2275" s="153"/>
      <c r="S2275" s="143"/>
      <c r="T2275" s="143"/>
      <c r="U2275" s="143"/>
    </row>
    <row r="2276" spans="1:21" ht="12.75" customHeight="1" x14ac:dyDescent="0.3">
      <c r="A2276" s="141">
        <v>9</v>
      </c>
      <c r="B2276" s="141">
        <v>12</v>
      </c>
      <c r="C2276" s="146">
        <v>912</v>
      </c>
      <c r="D2276" s="141" t="s">
        <v>6</v>
      </c>
      <c r="E2276" s="141">
        <v>2018</v>
      </c>
      <c r="F2276" s="151"/>
      <c r="G2276" s="157">
        <f t="shared" si="94"/>
        <v>0.91000000000000014</v>
      </c>
      <c r="H2276" s="143"/>
      <c r="I2276" s="205">
        <v>0.91000000000000014</v>
      </c>
      <c r="J2276" s="178"/>
      <c r="K2276" s="149"/>
      <c r="L2276" s="206">
        <v>9.0000000000000011E-2</v>
      </c>
      <c r="M2276" s="149"/>
      <c r="N2276" s="149"/>
      <c r="O2276" s="152">
        <f t="shared" si="95"/>
        <v>9.0000000000000011E-2</v>
      </c>
      <c r="P2276" s="153"/>
      <c r="Q2276" s="153"/>
      <c r="R2276" s="153"/>
      <c r="S2276" s="143"/>
      <c r="T2276" s="143"/>
      <c r="U2276" s="143"/>
    </row>
    <row r="2277" spans="1:21" ht="12.75" customHeight="1" x14ac:dyDescent="0.3">
      <c r="A2277" s="141">
        <v>9</v>
      </c>
      <c r="B2277" s="141">
        <v>13</v>
      </c>
      <c r="C2277" s="146">
        <v>913</v>
      </c>
      <c r="D2277" s="141" t="s">
        <v>6</v>
      </c>
      <c r="E2277" s="141">
        <v>2018</v>
      </c>
      <c r="F2277" s="151"/>
      <c r="G2277" s="157">
        <f t="shared" si="94"/>
        <v>3.62</v>
      </c>
      <c r="H2277" s="143"/>
      <c r="I2277" s="205">
        <v>3.62</v>
      </c>
      <c r="J2277" s="178"/>
      <c r="K2277" s="149"/>
      <c r="L2277" s="206">
        <v>0.37</v>
      </c>
      <c r="M2277" s="149"/>
      <c r="N2277" s="149"/>
      <c r="O2277" s="152">
        <f t="shared" si="95"/>
        <v>0.37</v>
      </c>
      <c r="P2277" s="153"/>
      <c r="Q2277" s="153"/>
      <c r="R2277" s="153"/>
      <c r="S2277" s="143"/>
      <c r="T2277" s="143"/>
      <c r="U2277" s="143"/>
    </row>
    <row r="2278" spans="1:21" ht="12.75" customHeight="1" x14ac:dyDescent="0.3">
      <c r="A2278" s="141">
        <v>9</v>
      </c>
      <c r="B2278" s="141">
        <v>14</v>
      </c>
      <c r="C2278" s="146">
        <v>914</v>
      </c>
      <c r="D2278" s="141" t="s">
        <v>6</v>
      </c>
      <c r="E2278" s="141">
        <v>2018</v>
      </c>
      <c r="F2278" s="151"/>
      <c r="G2278" s="157">
        <f t="shared" si="94"/>
        <v>6.3599999999999994</v>
      </c>
      <c r="H2278" s="143"/>
      <c r="I2278" s="205">
        <v>6.3599999999999994</v>
      </c>
      <c r="J2278" s="178"/>
      <c r="K2278" s="149"/>
      <c r="L2278" s="206">
        <v>0.65</v>
      </c>
      <c r="M2278" s="149"/>
      <c r="N2278" s="149"/>
      <c r="O2278" s="152">
        <f t="shared" si="95"/>
        <v>0.65</v>
      </c>
      <c r="P2278" s="153"/>
      <c r="Q2278" s="153"/>
      <c r="R2278" s="153"/>
      <c r="S2278" s="143"/>
      <c r="T2278" s="143"/>
      <c r="U2278" s="143"/>
    </row>
    <row r="2279" spans="1:21" ht="12.75" customHeight="1" x14ac:dyDescent="0.3">
      <c r="A2279" s="141">
        <v>9</v>
      </c>
      <c r="B2279" s="141">
        <v>15</v>
      </c>
      <c r="C2279" s="146">
        <v>915</v>
      </c>
      <c r="D2279" s="141" t="s">
        <v>6</v>
      </c>
      <c r="E2279" s="141">
        <v>2018</v>
      </c>
      <c r="F2279" s="151"/>
      <c r="G2279" s="157">
        <f t="shared" si="94"/>
        <v>4.54</v>
      </c>
      <c r="H2279" s="143"/>
      <c r="I2279" s="205">
        <v>4.54</v>
      </c>
      <c r="J2279" s="178"/>
      <c r="K2279" s="149"/>
      <c r="L2279" s="206">
        <v>0.45999999999999996</v>
      </c>
      <c r="M2279" s="149"/>
      <c r="N2279" s="149"/>
      <c r="O2279" s="152">
        <f t="shared" si="95"/>
        <v>0.45999999999999996</v>
      </c>
      <c r="P2279" s="153"/>
      <c r="Q2279" s="153"/>
      <c r="R2279" s="153"/>
      <c r="S2279" s="143"/>
      <c r="T2279" s="143"/>
      <c r="U2279" s="143"/>
    </row>
    <row r="2280" spans="1:21" ht="12.75" customHeight="1" x14ac:dyDescent="0.3">
      <c r="A2280" s="141">
        <v>9</v>
      </c>
      <c r="B2280" s="141">
        <v>16</v>
      </c>
      <c r="C2280" s="146">
        <v>916</v>
      </c>
      <c r="D2280" s="141" t="s">
        <v>6</v>
      </c>
      <c r="E2280" s="141">
        <v>2018</v>
      </c>
      <c r="F2280" s="151"/>
      <c r="G2280" s="157">
        <f t="shared" si="94"/>
        <v>0</v>
      </c>
      <c r="H2280" s="143"/>
      <c r="I2280" s="205">
        <v>0</v>
      </c>
      <c r="J2280" s="178"/>
      <c r="K2280" s="149"/>
      <c r="L2280" s="206">
        <v>0</v>
      </c>
      <c r="M2280" s="149"/>
      <c r="N2280" s="149"/>
      <c r="O2280" s="152">
        <f t="shared" si="95"/>
        <v>0</v>
      </c>
      <c r="P2280" s="153"/>
      <c r="Q2280" s="153"/>
      <c r="R2280" s="153"/>
      <c r="S2280" s="143"/>
      <c r="T2280" s="143"/>
      <c r="U2280" s="143"/>
    </row>
    <row r="2281" spans="1:21" ht="12.75" customHeight="1" x14ac:dyDescent="0.3">
      <c r="A2281" s="141">
        <v>9</v>
      </c>
      <c r="B2281" s="141">
        <v>17</v>
      </c>
      <c r="C2281" s="146">
        <v>917</v>
      </c>
      <c r="D2281" s="141" t="s">
        <v>6</v>
      </c>
      <c r="E2281" s="141">
        <v>2018</v>
      </c>
      <c r="F2281" s="151"/>
      <c r="G2281" s="157">
        <f t="shared" si="94"/>
        <v>0</v>
      </c>
      <c r="H2281" s="143"/>
      <c r="I2281" s="205">
        <v>0</v>
      </c>
      <c r="J2281" s="178"/>
      <c r="K2281" s="149"/>
      <c r="L2281" s="206">
        <v>0</v>
      </c>
      <c r="M2281" s="149"/>
      <c r="N2281" s="149"/>
      <c r="O2281" s="152">
        <f t="shared" si="95"/>
        <v>0</v>
      </c>
      <c r="P2281" s="153"/>
      <c r="Q2281" s="153"/>
      <c r="R2281" s="153"/>
      <c r="S2281" s="143"/>
      <c r="T2281" s="143"/>
      <c r="U2281" s="143"/>
    </row>
    <row r="2282" spans="1:21" ht="12.75" customHeight="1" x14ac:dyDescent="0.3">
      <c r="A2282" s="141">
        <v>9</v>
      </c>
      <c r="B2282" s="141">
        <v>18</v>
      </c>
      <c r="C2282" s="146">
        <v>918</v>
      </c>
      <c r="D2282" s="141" t="s">
        <v>6</v>
      </c>
      <c r="E2282" s="141">
        <v>2018</v>
      </c>
      <c r="F2282" s="151"/>
      <c r="G2282" s="157">
        <f t="shared" si="94"/>
        <v>0</v>
      </c>
      <c r="H2282" s="143"/>
      <c r="I2282" s="205">
        <v>0</v>
      </c>
      <c r="J2282" s="178"/>
      <c r="K2282" s="149"/>
      <c r="L2282" s="206">
        <v>0</v>
      </c>
      <c r="M2282" s="149"/>
      <c r="N2282" s="149"/>
      <c r="O2282" s="152">
        <f t="shared" si="95"/>
        <v>0</v>
      </c>
      <c r="P2282" s="153"/>
      <c r="Q2282" s="153"/>
      <c r="R2282" s="153"/>
      <c r="S2282" s="143"/>
      <c r="T2282" s="143"/>
      <c r="U2282" s="143"/>
    </row>
    <row r="2283" spans="1:21" ht="12.75" customHeight="1" x14ac:dyDescent="0.3">
      <c r="A2283" s="141">
        <v>9</v>
      </c>
      <c r="B2283" s="141">
        <v>19</v>
      </c>
      <c r="C2283" s="146">
        <v>919</v>
      </c>
      <c r="D2283" s="141" t="s">
        <v>6</v>
      </c>
      <c r="E2283" s="141">
        <v>2018</v>
      </c>
      <c r="F2283" s="151"/>
      <c r="G2283" s="157">
        <f t="shared" si="94"/>
        <v>2.73</v>
      </c>
      <c r="H2283" s="143"/>
      <c r="I2283" s="205">
        <v>2.73</v>
      </c>
      <c r="J2283" s="178"/>
      <c r="K2283" s="149"/>
      <c r="L2283" s="206">
        <v>0.28000000000000003</v>
      </c>
      <c r="M2283" s="149"/>
      <c r="N2283" s="149"/>
      <c r="O2283" s="152">
        <f t="shared" si="95"/>
        <v>0.28000000000000003</v>
      </c>
      <c r="P2283" s="153"/>
      <c r="Q2283" s="153"/>
      <c r="R2283" s="153"/>
      <c r="S2283" s="143"/>
      <c r="T2283" s="143"/>
      <c r="U2283" s="143"/>
    </row>
    <row r="2284" spans="1:21" ht="12.75" customHeight="1" x14ac:dyDescent="0.3">
      <c r="A2284" s="141">
        <v>9</v>
      </c>
      <c r="B2284" s="141">
        <v>20</v>
      </c>
      <c r="C2284" s="146">
        <v>920</v>
      </c>
      <c r="D2284" s="141" t="s">
        <v>6</v>
      </c>
      <c r="E2284" s="141">
        <v>2018</v>
      </c>
      <c r="F2284" s="151"/>
      <c r="G2284" s="157">
        <f t="shared" si="94"/>
        <v>0</v>
      </c>
      <c r="H2284" s="143"/>
      <c r="I2284" s="205">
        <v>0</v>
      </c>
      <c r="J2284" s="178"/>
      <c r="K2284" s="149"/>
      <c r="L2284" s="206">
        <v>0</v>
      </c>
      <c r="M2284" s="149"/>
      <c r="N2284" s="149"/>
      <c r="O2284" s="152">
        <f t="shared" si="95"/>
        <v>0</v>
      </c>
      <c r="P2284" s="153"/>
      <c r="Q2284" s="153"/>
      <c r="R2284" s="153"/>
      <c r="S2284" s="143"/>
      <c r="T2284" s="143"/>
      <c r="U2284" s="143"/>
    </row>
    <row r="2285" spans="1:21" ht="12.75" customHeight="1" x14ac:dyDescent="0.3">
      <c r="A2285" s="141">
        <v>9</v>
      </c>
      <c r="B2285" s="141">
        <v>21</v>
      </c>
      <c r="C2285" s="146">
        <v>921</v>
      </c>
      <c r="D2285" s="141" t="s">
        <v>6</v>
      </c>
      <c r="E2285" s="141">
        <v>2018</v>
      </c>
      <c r="F2285" s="151"/>
      <c r="G2285" s="157">
        <f t="shared" si="94"/>
        <v>2.73</v>
      </c>
      <c r="H2285" s="143"/>
      <c r="I2285" s="205">
        <v>2.73</v>
      </c>
      <c r="J2285" s="178"/>
      <c r="K2285" s="149"/>
      <c r="L2285" s="206">
        <v>0.28000000000000003</v>
      </c>
      <c r="M2285" s="149"/>
      <c r="N2285" s="149"/>
      <c r="O2285" s="152">
        <f t="shared" si="95"/>
        <v>0.28000000000000003</v>
      </c>
      <c r="P2285" s="153"/>
      <c r="Q2285" s="153"/>
      <c r="R2285" s="153"/>
      <c r="S2285" s="143"/>
      <c r="T2285" s="143"/>
      <c r="U2285" s="143"/>
    </row>
    <row r="2286" spans="1:21" ht="12.75" customHeight="1" x14ac:dyDescent="0.3">
      <c r="A2286" s="141">
        <v>9</v>
      </c>
      <c r="B2286" s="141">
        <v>22</v>
      </c>
      <c r="C2286" s="146">
        <v>922</v>
      </c>
      <c r="D2286" s="141" t="s">
        <v>6</v>
      </c>
      <c r="E2286" s="141">
        <v>2018</v>
      </c>
      <c r="F2286" s="151"/>
      <c r="G2286" s="157">
        <f t="shared" si="94"/>
        <v>2.73</v>
      </c>
      <c r="H2286" s="143"/>
      <c r="I2286" s="205">
        <v>2.73</v>
      </c>
      <c r="J2286" s="178"/>
      <c r="K2286" s="149"/>
      <c r="L2286" s="206">
        <v>0.28000000000000003</v>
      </c>
      <c r="M2286" s="149"/>
      <c r="N2286" s="149"/>
      <c r="O2286" s="152">
        <f t="shared" si="95"/>
        <v>0.28000000000000003</v>
      </c>
      <c r="P2286" s="153"/>
      <c r="Q2286" s="153"/>
      <c r="R2286" s="153"/>
      <c r="S2286" s="143"/>
      <c r="T2286" s="143"/>
      <c r="U2286" s="143"/>
    </row>
    <row r="2287" spans="1:21" ht="12.75" customHeight="1" x14ac:dyDescent="0.3">
      <c r="A2287" s="141">
        <v>9</v>
      </c>
      <c r="B2287" s="141">
        <v>23</v>
      </c>
      <c r="C2287" s="146">
        <v>923</v>
      </c>
      <c r="D2287" s="141" t="s">
        <v>6</v>
      </c>
      <c r="E2287" s="141">
        <v>2018</v>
      </c>
      <c r="F2287" s="151"/>
      <c r="G2287" s="157">
        <f t="shared" si="94"/>
        <v>0</v>
      </c>
      <c r="H2287" s="143"/>
      <c r="I2287" s="205">
        <v>0</v>
      </c>
      <c r="J2287" s="178"/>
      <c r="K2287" s="149"/>
      <c r="L2287" s="206">
        <v>0</v>
      </c>
      <c r="M2287" s="149"/>
      <c r="N2287" s="149"/>
      <c r="O2287" s="152">
        <f t="shared" si="95"/>
        <v>0</v>
      </c>
      <c r="P2287" s="153"/>
      <c r="Q2287" s="153"/>
      <c r="R2287" s="153"/>
      <c r="S2287" s="143"/>
      <c r="T2287" s="143"/>
      <c r="U2287" s="143"/>
    </row>
    <row r="2288" spans="1:21" ht="12.75" customHeight="1" x14ac:dyDescent="0.3">
      <c r="A2288" s="141">
        <v>9</v>
      </c>
      <c r="B2288" s="141">
        <v>24</v>
      </c>
      <c r="C2288" s="146">
        <v>924</v>
      </c>
      <c r="D2288" s="141" t="s">
        <v>6</v>
      </c>
      <c r="E2288" s="141">
        <v>2018</v>
      </c>
      <c r="F2288" s="151"/>
      <c r="G2288" s="157">
        <f t="shared" si="94"/>
        <v>0</v>
      </c>
      <c r="H2288" s="143"/>
      <c r="I2288" s="205">
        <v>0</v>
      </c>
      <c r="J2288" s="178"/>
      <c r="K2288" s="149"/>
      <c r="L2288" s="206">
        <v>0</v>
      </c>
      <c r="M2288" s="149"/>
      <c r="N2288" s="149"/>
      <c r="O2288" s="152">
        <f t="shared" si="95"/>
        <v>0</v>
      </c>
      <c r="P2288" s="153"/>
      <c r="Q2288" s="153"/>
      <c r="R2288" s="153"/>
      <c r="S2288" s="143"/>
      <c r="T2288" s="143"/>
      <c r="U2288" s="143"/>
    </row>
    <row r="2289" spans="1:21" ht="12.75" customHeight="1" x14ac:dyDescent="0.3">
      <c r="A2289" s="141">
        <v>9</v>
      </c>
      <c r="B2289" s="141">
        <v>25</v>
      </c>
      <c r="C2289" s="146">
        <v>925</v>
      </c>
      <c r="D2289" s="141" t="s">
        <v>6</v>
      </c>
      <c r="E2289" s="141">
        <v>2018</v>
      </c>
      <c r="F2289" s="151"/>
      <c r="G2289" s="157">
        <f t="shared" si="94"/>
        <v>0</v>
      </c>
      <c r="H2289" s="143"/>
      <c r="I2289" s="205">
        <v>0</v>
      </c>
      <c r="J2289" s="178"/>
      <c r="K2289" s="149"/>
      <c r="L2289" s="206">
        <v>0</v>
      </c>
      <c r="M2289" s="149"/>
      <c r="N2289" s="149"/>
      <c r="O2289" s="152">
        <f t="shared" si="95"/>
        <v>0</v>
      </c>
      <c r="P2289" s="153"/>
      <c r="Q2289" s="153"/>
      <c r="R2289" s="153"/>
      <c r="S2289" s="143"/>
      <c r="T2289" s="143"/>
      <c r="U2289" s="143"/>
    </row>
    <row r="2290" spans="1:21" ht="12.75" customHeight="1" x14ac:dyDescent="0.3">
      <c r="A2290" s="141">
        <v>9</v>
      </c>
      <c r="B2290" s="141">
        <v>26</v>
      </c>
      <c r="C2290" s="146">
        <v>926</v>
      </c>
      <c r="D2290" s="141" t="s">
        <v>6</v>
      </c>
      <c r="E2290" s="141">
        <v>2018</v>
      </c>
      <c r="F2290" s="151"/>
      <c r="G2290" s="157">
        <f t="shared" si="94"/>
        <v>2.73</v>
      </c>
      <c r="H2290" s="143"/>
      <c r="I2290" s="205">
        <v>2.73</v>
      </c>
      <c r="J2290" s="178"/>
      <c r="K2290" s="149"/>
      <c r="L2290" s="206">
        <v>0.28000000000000003</v>
      </c>
      <c r="M2290" s="149"/>
      <c r="N2290" s="149"/>
      <c r="O2290" s="152">
        <f t="shared" si="95"/>
        <v>0.28000000000000003</v>
      </c>
      <c r="P2290" s="153"/>
      <c r="Q2290" s="153"/>
      <c r="R2290" s="153"/>
      <c r="S2290" s="143"/>
      <c r="T2290" s="143"/>
      <c r="U2290" s="143"/>
    </row>
    <row r="2291" spans="1:21" ht="12.75" customHeight="1" x14ac:dyDescent="0.3">
      <c r="A2291" s="141">
        <v>9</v>
      </c>
      <c r="B2291" s="141">
        <v>27</v>
      </c>
      <c r="C2291" s="146">
        <v>927</v>
      </c>
      <c r="D2291" s="141" t="s">
        <v>6</v>
      </c>
      <c r="E2291" s="141">
        <v>2018</v>
      </c>
      <c r="F2291" s="151"/>
      <c r="G2291" s="157">
        <f t="shared" si="94"/>
        <v>5.44</v>
      </c>
      <c r="H2291" s="143"/>
      <c r="I2291" s="205">
        <v>5.44</v>
      </c>
      <c r="J2291" s="178"/>
      <c r="K2291" s="149"/>
      <c r="L2291" s="206">
        <v>0.55000000000000004</v>
      </c>
      <c r="M2291" s="149"/>
      <c r="N2291" s="149"/>
      <c r="O2291" s="152">
        <f t="shared" si="95"/>
        <v>0.55000000000000004</v>
      </c>
      <c r="P2291" s="153"/>
      <c r="Q2291" s="153"/>
      <c r="R2291" s="153"/>
      <c r="S2291" s="143"/>
      <c r="T2291" s="143"/>
      <c r="U2291" s="143"/>
    </row>
    <row r="2292" spans="1:21" ht="12.75" customHeight="1" x14ac:dyDescent="0.3">
      <c r="A2292" s="141">
        <v>9</v>
      </c>
      <c r="B2292" s="141">
        <v>28</v>
      </c>
      <c r="C2292" s="146">
        <v>928</v>
      </c>
      <c r="D2292" s="141" t="s">
        <v>6</v>
      </c>
      <c r="E2292" s="141">
        <v>2018</v>
      </c>
      <c r="F2292" s="151"/>
      <c r="G2292" s="157">
        <f t="shared" si="94"/>
        <v>1.82</v>
      </c>
      <c r="H2292" s="143"/>
      <c r="I2292" s="205">
        <v>1.82</v>
      </c>
      <c r="J2292" s="178"/>
      <c r="K2292" s="149"/>
      <c r="L2292" s="206">
        <v>0.19</v>
      </c>
      <c r="M2292" s="149"/>
      <c r="N2292" s="149"/>
      <c r="O2292" s="152">
        <f t="shared" si="95"/>
        <v>0.19</v>
      </c>
      <c r="P2292" s="153"/>
      <c r="Q2292" s="153"/>
      <c r="R2292" s="153"/>
      <c r="S2292" s="143"/>
      <c r="T2292" s="143"/>
      <c r="U2292" s="143"/>
    </row>
    <row r="2293" spans="1:21" ht="12.75" customHeight="1" x14ac:dyDescent="0.3">
      <c r="A2293" s="141">
        <v>9</v>
      </c>
      <c r="B2293" s="141">
        <v>29</v>
      </c>
      <c r="C2293" s="146">
        <v>929</v>
      </c>
      <c r="D2293" s="141" t="s">
        <v>6</v>
      </c>
      <c r="E2293" s="141">
        <v>2018</v>
      </c>
      <c r="F2293" s="151"/>
      <c r="G2293" s="157">
        <f t="shared" si="94"/>
        <v>3.62</v>
      </c>
      <c r="H2293" s="143"/>
      <c r="I2293" s="205">
        <v>3.62</v>
      </c>
      <c r="J2293" s="178"/>
      <c r="K2293" s="149"/>
      <c r="L2293" s="206">
        <v>0.37</v>
      </c>
      <c r="M2293" s="149"/>
      <c r="N2293" s="149"/>
      <c r="O2293" s="152">
        <f t="shared" si="95"/>
        <v>0.37</v>
      </c>
      <c r="P2293" s="153"/>
      <c r="Q2293" s="153"/>
      <c r="R2293" s="153"/>
      <c r="S2293" s="143"/>
      <c r="T2293" s="143"/>
      <c r="U2293" s="143"/>
    </row>
    <row r="2294" spans="1:21" ht="12.75" customHeight="1" x14ac:dyDescent="0.3">
      <c r="A2294" s="141">
        <v>9</v>
      </c>
      <c r="B2294" s="141">
        <v>30</v>
      </c>
      <c r="C2294" s="146">
        <v>930</v>
      </c>
      <c r="D2294" s="141" t="s">
        <v>6</v>
      </c>
      <c r="E2294" s="141">
        <v>2018</v>
      </c>
      <c r="F2294" s="151"/>
      <c r="G2294" s="157">
        <f t="shared" si="94"/>
        <v>4.54</v>
      </c>
      <c r="H2294" s="143"/>
      <c r="I2294" s="205">
        <v>4.54</v>
      </c>
      <c r="J2294" s="178"/>
      <c r="K2294" s="149"/>
      <c r="L2294" s="206">
        <v>0.45999999999999996</v>
      </c>
      <c r="M2294" s="149"/>
      <c r="N2294" s="149"/>
      <c r="O2294" s="152">
        <f t="shared" si="95"/>
        <v>0.45999999999999996</v>
      </c>
      <c r="P2294" s="153"/>
      <c r="Q2294" s="153"/>
      <c r="R2294" s="153"/>
      <c r="S2294" s="143"/>
      <c r="T2294" s="143"/>
      <c r="U2294" s="143"/>
    </row>
    <row r="2295" spans="1:21" ht="12.75" customHeight="1" x14ac:dyDescent="0.3">
      <c r="A2295" s="141">
        <v>10</v>
      </c>
      <c r="B2295" s="141">
        <v>1</v>
      </c>
      <c r="C2295" s="146">
        <v>1001</v>
      </c>
      <c r="D2295" s="141" t="s">
        <v>6</v>
      </c>
      <c r="E2295" s="141">
        <v>2018</v>
      </c>
      <c r="F2295" s="151"/>
      <c r="G2295" s="157">
        <f t="shared" si="94"/>
        <v>0.91000000000000014</v>
      </c>
      <c r="H2295" s="143"/>
      <c r="I2295" s="205">
        <v>0.91000000000000014</v>
      </c>
      <c r="J2295" s="178"/>
      <c r="K2295" s="149"/>
      <c r="L2295" s="206">
        <v>9.0000000000000011E-2</v>
      </c>
      <c r="M2295" s="149"/>
      <c r="N2295" s="149"/>
      <c r="O2295" s="152">
        <f t="shared" si="95"/>
        <v>9.0000000000000011E-2</v>
      </c>
      <c r="P2295" s="153"/>
      <c r="Q2295" s="153"/>
      <c r="R2295" s="153"/>
      <c r="S2295" s="143"/>
      <c r="T2295" s="143"/>
      <c r="U2295" s="143"/>
    </row>
    <row r="2296" spans="1:21" ht="12.75" customHeight="1" x14ac:dyDescent="0.3">
      <c r="A2296" s="141">
        <v>10</v>
      </c>
      <c r="B2296" s="141">
        <v>2</v>
      </c>
      <c r="C2296" s="146">
        <v>1002</v>
      </c>
      <c r="D2296" s="141" t="s">
        <v>6</v>
      </c>
      <c r="E2296" s="141">
        <v>2018</v>
      </c>
      <c r="F2296" s="151"/>
      <c r="G2296" s="157">
        <f t="shared" si="94"/>
        <v>0</v>
      </c>
      <c r="H2296" s="143"/>
      <c r="I2296" s="205">
        <v>0</v>
      </c>
      <c r="J2296" s="178"/>
      <c r="K2296" s="149"/>
      <c r="L2296" s="206">
        <v>0</v>
      </c>
      <c r="M2296" s="149"/>
      <c r="N2296" s="149"/>
      <c r="O2296" s="152">
        <f t="shared" si="95"/>
        <v>0</v>
      </c>
      <c r="P2296" s="153"/>
      <c r="Q2296" s="153"/>
      <c r="R2296" s="153"/>
      <c r="S2296" s="143"/>
      <c r="T2296" s="143"/>
      <c r="U2296" s="143"/>
    </row>
    <row r="2297" spans="1:21" ht="12.75" customHeight="1" x14ac:dyDescent="0.3">
      <c r="A2297" s="141">
        <v>10</v>
      </c>
      <c r="B2297" s="141">
        <v>3</v>
      </c>
      <c r="C2297" s="146">
        <v>1003</v>
      </c>
      <c r="D2297" s="141" t="s">
        <v>6</v>
      </c>
      <c r="E2297" s="141">
        <v>2018</v>
      </c>
      <c r="F2297" s="151"/>
      <c r="G2297" s="157">
        <f t="shared" si="94"/>
        <v>3.62</v>
      </c>
      <c r="H2297" s="143"/>
      <c r="I2297" s="205">
        <v>3.62</v>
      </c>
      <c r="J2297" s="178"/>
      <c r="K2297" s="149"/>
      <c r="L2297" s="206">
        <v>0.37</v>
      </c>
      <c r="M2297" s="149"/>
      <c r="N2297" s="149"/>
      <c r="O2297" s="152">
        <f t="shared" si="95"/>
        <v>0.37</v>
      </c>
      <c r="P2297" s="153"/>
      <c r="Q2297" s="153"/>
      <c r="R2297" s="153"/>
      <c r="S2297" s="143"/>
      <c r="T2297" s="143"/>
      <c r="U2297" s="143"/>
    </row>
    <row r="2298" spans="1:21" ht="12.75" customHeight="1" x14ac:dyDescent="0.3">
      <c r="A2298" s="141">
        <v>10</v>
      </c>
      <c r="B2298" s="141">
        <v>4</v>
      </c>
      <c r="C2298" s="146">
        <v>1004</v>
      </c>
      <c r="D2298" s="141" t="s">
        <v>6</v>
      </c>
      <c r="E2298" s="141">
        <v>2018</v>
      </c>
      <c r="F2298" s="151"/>
      <c r="G2298" s="157">
        <f t="shared" si="94"/>
        <v>0</v>
      </c>
      <c r="H2298" s="143"/>
      <c r="I2298" s="205">
        <v>0</v>
      </c>
      <c r="J2298" s="178"/>
      <c r="K2298" s="149"/>
      <c r="L2298" s="206">
        <v>0</v>
      </c>
      <c r="M2298" s="149"/>
      <c r="N2298" s="149"/>
      <c r="O2298" s="152">
        <f t="shared" si="95"/>
        <v>0</v>
      </c>
      <c r="P2298" s="153"/>
      <c r="Q2298" s="153"/>
      <c r="R2298" s="153"/>
      <c r="S2298" s="143"/>
      <c r="T2298" s="143"/>
      <c r="U2298" s="143"/>
    </row>
    <row r="2299" spans="1:21" ht="12.75" customHeight="1" x14ac:dyDescent="0.3">
      <c r="A2299" s="141">
        <v>10</v>
      </c>
      <c r="B2299" s="141">
        <v>5</v>
      </c>
      <c r="C2299" s="146">
        <v>1005</v>
      </c>
      <c r="D2299" s="141" t="s">
        <v>6</v>
      </c>
      <c r="E2299" s="141">
        <v>2018</v>
      </c>
      <c r="F2299" s="151"/>
      <c r="G2299" s="157">
        <f t="shared" si="94"/>
        <v>0</v>
      </c>
      <c r="H2299" s="143"/>
      <c r="I2299" s="205">
        <v>0</v>
      </c>
      <c r="J2299" s="178"/>
      <c r="K2299" s="149"/>
      <c r="L2299" s="206">
        <v>0</v>
      </c>
      <c r="M2299" s="149"/>
      <c r="N2299" s="149"/>
      <c r="O2299" s="152">
        <f t="shared" si="95"/>
        <v>0</v>
      </c>
      <c r="P2299" s="153"/>
      <c r="Q2299" s="153"/>
      <c r="R2299" s="153"/>
      <c r="S2299" s="143"/>
      <c r="T2299" s="143"/>
      <c r="U2299" s="143"/>
    </row>
    <row r="2300" spans="1:21" ht="12.75" customHeight="1" x14ac:dyDescent="0.3">
      <c r="A2300" s="141">
        <v>10</v>
      </c>
      <c r="B2300" s="141">
        <v>6</v>
      </c>
      <c r="C2300" s="146">
        <v>1006</v>
      </c>
      <c r="D2300" s="141" t="s">
        <v>6</v>
      </c>
      <c r="E2300" s="141">
        <v>2018</v>
      </c>
      <c r="F2300" s="151"/>
      <c r="G2300" s="157">
        <f t="shared" si="94"/>
        <v>0</v>
      </c>
      <c r="H2300" s="143"/>
      <c r="I2300" s="205">
        <v>0</v>
      </c>
      <c r="J2300" s="178"/>
      <c r="K2300" s="149"/>
      <c r="L2300" s="206">
        <v>0</v>
      </c>
      <c r="M2300" s="149"/>
      <c r="N2300" s="149"/>
      <c r="O2300" s="152">
        <f t="shared" si="95"/>
        <v>0</v>
      </c>
      <c r="P2300" s="153"/>
      <c r="Q2300" s="153"/>
      <c r="R2300" s="153"/>
      <c r="S2300" s="143"/>
      <c r="T2300" s="143"/>
      <c r="U2300" s="143"/>
    </row>
    <row r="2301" spans="1:21" ht="12.75" customHeight="1" x14ac:dyDescent="0.3">
      <c r="A2301" s="141">
        <v>10</v>
      </c>
      <c r="B2301" s="141">
        <v>7</v>
      </c>
      <c r="C2301" s="146">
        <v>1007</v>
      </c>
      <c r="D2301" s="141" t="s">
        <v>6</v>
      </c>
      <c r="E2301" s="141">
        <v>2018</v>
      </c>
      <c r="F2301" s="151"/>
      <c r="G2301" s="157">
        <f t="shared" si="94"/>
        <v>0.91000000000000014</v>
      </c>
      <c r="H2301" s="143"/>
      <c r="I2301" s="205">
        <v>0.91000000000000014</v>
      </c>
      <c r="J2301" s="178"/>
      <c r="K2301" s="149"/>
      <c r="L2301" s="206">
        <v>9.0000000000000011E-2</v>
      </c>
      <c r="M2301" s="149"/>
      <c r="N2301" s="149"/>
      <c r="O2301" s="152">
        <f t="shared" si="95"/>
        <v>9.0000000000000011E-2</v>
      </c>
      <c r="P2301" s="153"/>
      <c r="Q2301" s="153"/>
      <c r="R2301" s="153"/>
      <c r="S2301" s="143"/>
      <c r="T2301" s="143"/>
      <c r="U2301" s="143"/>
    </row>
    <row r="2302" spans="1:21" ht="12.75" customHeight="1" x14ac:dyDescent="0.3">
      <c r="A2302" s="141">
        <v>10</v>
      </c>
      <c r="B2302" s="141">
        <v>8</v>
      </c>
      <c r="C2302" s="146">
        <v>1008</v>
      </c>
      <c r="D2302" s="141" t="s">
        <v>6</v>
      </c>
      <c r="E2302" s="141">
        <v>2018</v>
      </c>
      <c r="F2302" s="151"/>
      <c r="G2302" s="157">
        <f t="shared" si="94"/>
        <v>1.82</v>
      </c>
      <c r="H2302" s="143"/>
      <c r="I2302" s="205">
        <v>1.82</v>
      </c>
      <c r="J2302" s="178"/>
      <c r="K2302" s="149"/>
      <c r="L2302" s="206">
        <v>0.19</v>
      </c>
      <c r="M2302" s="149"/>
      <c r="N2302" s="149"/>
      <c r="O2302" s="152">
        <f t="shared" si="95"/>
        <v>0.19</v>
      </c>
      <c r="P2302" s="153"/>
      <c r="Q2302" s="153"/>
      <c r="R2302" s="153"/>
      <c r="S2302" s="143"/>
      <c r="T2302" s="143"/>
      <c r="U2302" s="143"/>
    </row>
    <row r="2303" spans="1:21" ht="12.75" customHeight="1" x14ac:dyDescent="0.3">
      <c r="A2303" s="141">
        <v>10</v>
      </c>
      <c r="B2303" s="141">
        <v>9</v>
      </c>
      <c r="C2303" s="146">
        <v>1009</v>
      </c>
      <c r="D2303" s="141" t="s">
        <v>6</v>
      </c>
      <c r="E2303" s="141">
        <v>2018</v>
      </c>
      <c r="F2303" s="151"/>
      <c r="G2303" s="157">
        <f t="shared" si="94"/>
        <v>1.82</v>
      </c>
      <c r="H2303" s="143"/>
      <c r="I2303" s="205">
        <v>1.82</v>
      </c>
      <c r="J2303" s="178"/>
      <c r="K2303" s="149"/>
      <c r="L2303" s="206">
        <v>0.19</v>
      </c>
      <c r="M2303" s="149"/>
      <c r="N2303" s="149"/>
      <c r="O2303" s="152">
        <f t="shared" si="95"/>
        <v>0.19</v>
      </c>
      <c r="P2303" s="153"/>
      <c r="Q2303" s="153"/>
      <c r="R2303" s="153"/>
      <c r="S2303" s="143"/>
      <c r="T2303" s="143"/>
      <c r="U2303" s="143"/>
    </row>
    <row r="2304" spans="1:21" ht="12.75" customHeight="1" x14ac:dyDescent="0.3">
      <c r="A2304" s="141">
        <v>10</v>
      </c>
      <c r="B2304" s="141">
        <v>10</v>
      </c>
      <c r="C2304" s="146">
        <v>1010</v>
      </c>
      <c r="D2304" s="141" t="s">
        <v>6</v>
      </c>
      <c r="E2304" s="141">
        <v>2018</v>
      </c>
      <c r="F2304" s="151"/>
      <c r="G2304" s="157">
        <f t="shared" si="94"/>
        <v>0.91000000000000014</v>
      </c>
      <c r="H2304" s="143"/>
      <c r="I2304" s="205">
        <v>0.91000000000000014</v>
      </c>
      <c r="J2304" s="178"/>
      <c r="K2304" s="149"/>
      <c r="L2304" s="206">
        <v>9.0000000000000011E-2</v>
      </c>
      <c r="M2304" s="149"/>
      <c r="N2304" s="149"/>
      <c r="O2304" s="152">
        <f t="shared" si="95"/>
        <v>9.0000000000000011E-2</v>
      </c>
      <c r="P2304" s="153"/>
      <c r="Q2304" s="153"/>
      <c r="R2304" s="153"/>
      <c r="S2304" s="143"/>
      <c r="T2304" s="143"/>
      <c r="U2304" s="143"/>
    </row>
    <row r="2305" spans="1:21" ht="12.75" customHeight="1" x14ac:dyDescent="0.3">
      <c r="A2305" s="141">
        <v>10</v>
      </c>
      <c r="B2305" s="141">
        <v>11</v>
      </c>
      <c r="C2305" s="146">
        <v>1011</v>
      </c>
      <c r="D2305" s="141" t="s">
        <v>6</v>
      </c>
      <c r="E2305" s="141">
        <v>2018</v>
      </c>
      <c r="F2305" s="151"/>
      <c r="G2305" s="157">
        <f t="shared" si="94"/>
        <v>0</v>
      </c>
      <c r="H2305" s="143"/>
      <c r="I2305" s="205">
        <v>0</v>
      </c>
      <c r="J2305" s="178"/>
      <c r="K2305" s="149"/>
      <c r="L2305" s="206">
        <v>0</v>
      </c>
      <c r="M2305" s="149"/>
      <c r="N2305" s="149"/>
      <c r="O2305" s="152">
        <f t="shared" si="95"/>
        <v>0</v>
      </c>
      <c r="P2305" s="153"/>
      <c r="Q2305" s="153"/>
      <c r="R2305" s="153"/>
      <c r="S2305" s="143"/>
      <c r="T2305" s="143"/>
      <c r="U2305" s="143"/>
    </row>
    <row r="2306" spans="1:21" ht="12.75" customHeight="1" x14ac:dyDescent="0.3">
      <c r="A2306" s="141">
        <v>10</v>
      </c>
      <c r="B2306" s="141">
        <v>12</v>
      </c>
      <c r="C2306" s="146">
        <v>1012</v>
      </c>
      <c r="D2306" s="141" t="s">
        <v>6</v>
      </c>
      <c r="E2306" s="141">
        <v>2018</v>
      </c>
      <c r="F2306" s="151"/>
      <c r="G2306" s="157">
        <f t="shared" si="94"/>
        <v>0</v>
      </c>
      <c r="H2306" s="143"/>
      <c r="I2306" s="205">
        <v>0</v>
      </c>
      <c r="J2306" s="178"/>
      <c r="K2306" s="149"/>
      <c r="L2306" s="206">
        <v>0</v>
      </c>
      <c r="M2306" s="149"/>
      <c r="N2306" s="149"/>
      <c r="O2306" s="152">
        <f t="shared" si="95"/>
        <v>0</v>
      </c>
      <c r="P2306" s="153"/>
      <c r="Q2306" s="153"/>
      <c r="R2306" s="153"/>
      <c r="S2306" s="143"/>
      <c r="T2306" s="143"/>
      <c r="U2306" s="143"/>
    </row>
    <row r="2307" spans="1:21" ht="12.75" customHeight="1" x14ac:dyDescent="0.3">
      <c r="A2307" s="141">
        <v>10</v>
      </c>
      <c r="B2307" s="141">
        <v>13</v>
      </c>
      <c r="C2307" s="146">
        <v>1013</v>
      </c>
      <c r="D2307" s="141" t="s">
        <v>6</v>
      </c>
      <c r="E2307" s="141">
        <v>2018</v>
      </c>
      <c r="F2307" s="151"/>
      <c r="G2307" s="157">
        <f t="shared" si="94"/>
        <v>0</v>
      </c>
      <c r="H2307" s="143"/>
      <c r="I2307" s="205">
        <v>0</v>
      </c>
      <c r="J2307" s="178"/>
      <c r="K2307" s="149"/>
      <c r="L2307" s="206">
        <v>0</v>
      </c>
      <c r="M2307" s="149"/>
      <c r="N2307" s="149"/>
      <c r="O2307" s="152">
        <f t="shared" si="95"/>
        <v>0</v>
      </c>
      <c r="P2307" s="153"/>
      <c r="Q2307" s="153"/>
      <c r="R2307" s="153"/>
      <c r="S2307" s="143"/>
      <c r="T2307" s="143"/>
      <c r="U2307" s="143"/>
    </row>
    <row r="2308" spans="1:21" ht="12.75" customHeight="1" x14ac:dyDescent="0.3">
      <c r="A2308" s="141">
        <v>10</v>
      </c>
      <c r="B2308" s="141">
        <v>14</v>
      </c>
      <c r="C2308" s="146">
        <v>1014</v>
      </c>
      <c r="D2308" s="141" t="s">
        <v>6</v>
      </c>
      <c r="E2308" s="141">
        <v>2018</v>
      </c>
      <c r="F2308" s="151"/>
      <c r="G2308" s="157">
        <f t="shared" si="94"/>
        <v>0</v>
      </c>
      <c r="H2308" s="143"/>
      <c r="I2308" s="205">
        <v>0</v>
      </c>
      <c r="J2308" s="178"/>
      <c r="K2308" s="149"/>
      <c r="L2308" s="206">
        <v>0</v>
      </c>
      <c r="M2308" s="149"/>
      <c r="N2308" s="149"/>
      <c r="O2308" s="152">
        <f t="shared" si="95"/>
        <v>0</v>
      </c>
      <c r="P2308" s="153"/>
      <c r="Q2308" s="153"/>
      <c r="R2308" s="153"/>
      <c r="S2308" s="143"/>
      <c r="T2308" s="143"/>
      <c r="U2308" s="143"/>
    </row>
    <row r="2309" spans="1:21" ht="12.75" customHeight="1" x14ac:dyDescent="0.3">
      <c r="A2309" s="141">
        <v>10</v>
      </c>
      <c r="B2309" s="141">
        <v>15</v>
      </c>
      <c r="C2309" s="146">
        <v>1015</v>
      </c>
      <c r="D2309" s="141" t="s">
        <v>6</v>
      </c>
      <c r="E2309" s="141">
        <v>2018</v>
      </c>
      <c r="F2309" s="151"/>
      <c r="G2309" s="157">
        <f t="shared" si="94"/>
        <v>1.82</v>
      </c>
      <c r="H2309" s="143"/>
      <c r="I2309" s="205">
        <v>1.82</v>
      </c>
      <c r="J2309" s="178"/>
      <c r="K2309" s="149"/>
      <c r="L2309" s="206">
        <v>0.19</v>
      </c>
      <c r="M2309" s="149"/>
      <c r="N2309" s="149"/>
      <c r="O2309" s="152">
        <f t="shared" si="95"/>
        <v>0.19</v>
      </c>
      <c r="P2309" s="153"/>
      <c r="Q2309" s="153"/>
      <c r="R2309" s="153"/>
      <c r="S2309" s="143"/>
      <c r="T2309" s="143"/>
      <c r="U2309" s="143"/>
    </row>
    <row r="2310" spans="1:21" ht="12.75" customHeight="1" x14ac:dyDescent="0.3">
      <c r="A2310" s="141">
        <v>10</v>
      </c>
      <c r="B2310" s="141">
        <v>16</v>
      </c>
      <c r="C2310" s="146">
        <v>1016</v>
      </c>
      <c r="D2310" s="141" t="s">
        <v>6</v>
      </c>
      <c r="E2310" s="141">
        <v>2018</v>
      </c>
      <c r="F2310" s="151"/>
      <c r="G2310" s="157">
        <f t="shared" si="94"/>
        <v>0</v>
      </c>
      <c r="H2310" s="143"/>
      <c r="I2310" s="205">
        <v>0</v>
      </c>
      <c r="J2310" s="178"/>
      <c r="K2310" s="149"/>
      <c r="L2310" s="206">
        <v>0</v>
      </c>
      <c r="M2310" s="149"/>
      <c r="N2310" s="149"/>
      <c r="O2310" s="152">
        <f t="shared" si="95"/>
        <v>0</v>
      </c>
      <c r="P2310" s="153"/>
      <c r="Q2310" s="153"/>
      <c r="R2310" s="153"/>
      <c r="S2310" s="143"/>
      <c r="T2310" s="143"/>
      <c r="U2310" s="143"/>
    </row>
    <row r="2311" spans="1:21" ht="12.75" customHeight="1" x14ac:dyDescent="0.3">
      <c r="A2311" s="141">
        <v>10</v>
      </c>
      <c r="B2311" s="141">
        <v>17</v>
      </c>
      <c r="C2311" s="146">
        <v>1017</v>
      </c>
      <c r="D2311" s="141" t="s">
        <v>6</v>
      </c>
      <c r="E2311" s="141">
        <v>2018</v>
      </c>
      <c r="F2311" s="151"/>
      <c r="G2311" s="157">
        <f t="shared" si="94"/>
        <v>0</v>
      </c>
      <c r="H2311" s="143"/>
      <c r="I2311" s="205">
        <v>0</v>
      </c>
      <c r="J2311" s="178"/>
      <c r="K2311" s="149"/>
      <c r="L2311" s="206">
        <v>0</v>
      </c>
      <c r="M2311" s="149"/>
      <c r="N2311" s="149"/>
      <c r="O2311" s="152">
        <f t="shared" si="95"/>
        <v>0</v>
      </c>
      <c r="P2311" s="153"/>
      <c r="Q2311" s="153"/>
      <c r="R2311" s="153"/>
      <c r="S2311" s="143"/>
      <c r="T2311" s="143"/>
      <c r="U2311" s="143"/>
    </row>
    <row r="2312" spans="1:21" ht="12.75" customHeight="1" x14ac:dyDescent="0.3">
      <c r="A2312" s="141">
        <v>10</v>
      </c>
      <c r="B2312" s="141">
        <v>18</v>
      </c>
      <c r="C2312" s="146">
        <v>1018</v>
      </c>
      <c r="D2312" s="141" t="s">
        <v>6</v>
      </c>
      <c r="E2312" s="141">
        <v>2018</v>
      </c>
      <c r="F2312" s="151"/>
      <c r="G2312" s="157">
        <f t="shared" si="94"/>
        <v>0</v>
      </c>
      <c r="H2312" s="143"/>
      <c r="I2312" s="205">
        <v>0</v>
      </c>
      <c r="J2312" s="178"/>
      <c r="K2312" s="149"/>
      <c r="L2312" s="206">
        <v>0</v>
      </c>
      <c r="M2312" s="149"/>
      <c r="N2312" s="149"/>
      <c r="O2312" s="152">
        <f t="shared" si="95"/>
        <v>0</v>
      </c>
      <c r="P2312" s="153"/>
      <c r="Q2312" s="153"/>
      <c r="R2312" s="153"/>
      <c r="S2312" s="143"/>
      <c r="T2312" s="143"/>
      <c r="U2312" s="143"/>
    </row>
    <row r="2313" spans="1:21" ht="12.75" customHeight="1" x14ac:dyDescent="0.3">
      <c r="A2313" s="141">
        <v>10</v>
      </c>
      <c r="B2313" s="141">
        <v>19</v>
      </c>
      <c r="C2313" s="146">
        <v>1019</v>
      </c>
      <c r="D2313" s="141" t="s">
        <v>6</v>
      </c>
      <c r="E2313" s="141">
        <v>2018</v>
      </c>
      <c r="F2313" s="151"/>
      <c r="G2313" s="157">
        <f t="shared" si="94"/>
        <v>0</v>
      </c>
      <c r="H2313" s="143"/>
      <c r="I2313" s="205">
        <v>0</v>
      </c>
      <c r="J2313" s="178"/>
      <c r="K2313" s="149"/>
      <c r="L2313" s="206">
        <v>0</v>
      </c>
      <c r="M2313" s="149"/>
      <c r="N2313" s="149"/>
      <c r="O2313" s="152">
        <f t="shared" si="95"/>
        <v>0</v>
      </c>
      <c r="P2313" s="153"/>
      <c r="Q2313" s="153"/>
      <c r="R2313" s="153"/>
      <c r="S2313" s="143"/>
      <c r="T2313" s="143"/>
      <c r="U2313" s="143"/>
    </row>
    <row r="2314" spans="1:21" ht="12.75" customHeight="1" x14ac:dyDescent="0.3">
      <c r="A2314" s="141">
        <v>10</v>
      </c>
      <c r="B2314" s="141">
        <v>20</v>
      </c>
      <c r="C2314" s="146">
        <v>1020</v>
      </c>
      <c r="D2314" s="141" t="s">
        <v>6</v>
      </c>
      <c r="E2314" s="141">
        <v>2018</v>
      </c>
      <c r="F2314" s="151"/>
      <c r="G2314" s="157">
        <f t="shared" si="94"/>
        <v>3.62</v>
      </c>
      <c r="H2314" s="143"/>
      <c r="I2314" s="205">
        <v>3.62</v>
      </c>
      <c r="J2314" s="178"/>
      <c r="K2314" s="149"/>
      <c r="L2314" s="206">
        <v>0.37</v>
      </c>
      <c r="M2314" s="149"/>
      <c r="N2314" s="149"/>
      <c r="O2314" s="152">
        <f t="shared" si="95"/>
        <v>0.37</v>
      </c>
      <c r="P2314" s="153"/>
      <c r="Q2314" s="153"/>
      <c r="R2314" s="153"/>
      <c r="S2314" s="143"/>
      <c r="T2314" s="143"/>
      <c r="U2314" s="143"/>
    </row>
    <row r="2315" spans="1:21" ht="12.75" customHeight="1" x14ac:dyDescent="0.3">
      <c r="A2315" s="141">
        <v>10</v>
      </c>
      <c r="B2315" s="141">
        <v>21</v>
      </c>
      <c r="C2315" s="146">
        <v>1021</v>
      </c>
      <c r="D2315" s="141" t="s">
        <v>6</v>
      </c>
      <c r="E2315" s="141">
        <v>2018</v>
      </c>
      <c r="F2315" s="151"/>
      <c r="G2315" s="157">
        <f t="shared" si="94"/>
        <v>0</v>
      </c>
      <c r="H2315" s="143"/>
      <c r="I2315" s="205">
        <v>0</v>
      </c>
      <c r="J2315" s="178"/>
      <c r="K2315" s="149"/>
      <c r="L2315" s="206">
        <v>0</v>
      </c>
      <c r="M2315" s="149"/>
      <c r="N2315" s="149"/>
      <c r="O2315" s="152">
        <f t="shared" si="95"/>
        <v>0</v>
      </c>
      <c r="P2315" s="153"/>
      <c r="Q2315" s="153"/>
      <c r="R2315" s="153"/>
      <c r="S2315" s="143"/>
      <c r="T2315" s="143"/>
      <c r="U2315" s="143"/>
    </row>
    <row r="2316" spans="1:21" ht="12.75" customHeight="1" x14ac:dyDescent="0.3">
      <c r="A2316" s="141">
        <v>10</v>
      </c>
      <c r="B2316" s="141">
        <v>22</v>
      </c>
      <c r="C2316" s="146">
        <v>1022</v>
      </c>
      <c r="D2316" s="141" t="s">
        <v>6</v>
      </c>
      <c r="E2316" s="141">
        <v>2018</v>
      </c>
      <c r="F2316" s="151"/>
      <c r="G2316" s="157">
        <f t="shared" si="94"/>
        <v>0</v>
      </c>
      <c r="H2316" s="143"/>
      <c r="I2316" s="205">
        <v>0</v>
      </c>
      <c r="J2316" s="178"/>
      <c r="K2316" s="149"/>
      <c r="L2316" s="206">
        <v>0</v>
      </c>
      <c r="M2316" s="149"/>
      <c r="N2316" s="149"/>
      <c r="O2316" s="152">
        <f t="shared" si="95"/>
        <v>0</v>
      </c>
      <c r="P2316" s="153"/>
      <c r="Q2316" s="153"/>
      <c r="R2316" s="153"/>
      <c r="S2316" s="143"/>
      <c r="T2316" s="143"/>
      <c r="U2316" s="143"/>
    </row>
    <row r="2317" spans="1:21" ht="12.75" customHeight="1" x14ac:dyDescent="0.3">
      <c r="A2317" s="141">
        <v>10</v>
      </c>
      <c r="B2317" s="141">
        <v>23</v>
      </c>
      <c r="C2317" s="146">
        <v>1023</v>
      </c>
      <c r="D2317" s="141" t="s">
        <v>6</v>
      </c>
      <c r="E2317" s="141">
        <v>2018</v>
      </c>
      <c r="F2317" s="151"/>
      <c r="G2317" s="157">
        <f t="shared" si="94"/>
        <v>0</v>
      </c>
      <c r="H2317" s="143"/>
      <c r="I2317" s="205">
        <v>0</v>
      </c>
      <c r="J2317" s="204"/>
      <c r="K2317" s="149"/>
      <c r="L2317" s="206">
        <v>0</v>
      </c>
      <c r="M2317" s="149"/>
      <c r="N2317" s="149"/>
      <c r="O2317" s="152">
        <f t="shared" si="95"/>
        <v>0</v>
      </c>
      <c r="P2317" s="153"/>
      <c r="Q2317" s="153"/>
      <c r="R2317" s="153"/>
      <c r="S2317" s="143"/>
      <c r="T2317" s="143"/>
      <c r="U2317" s="143"/>
    </row>
    <row r="2318" spans="1:21" ht="12.75" customHeight="1" x14ac:dyDescent="0.3">
      <c r="A2318" s="141">
        <v>10</v>
      </c>
      <c r="B2318" s="141">
        <v>24</v>
      </c>
      <c r="C2318" s="146">
        <v>1024</v>
      </c>
      <c r="D2318" s="141" t="s">
        <v>6</v>
      </c>
      <c r="E2318" s="141">
        <v>2018</v>
      </c>
      <c r="F2318" s="151"/>
      <c r="G2318" s="157">
        <f t="shared" si="94"/>
        <v>1.82</v>
      </c>
      <c r="H2318" s="143"/>
      <c r="I2318" s="205">
        <v>1.82</v>
      </c>
      <c r="J2318" s="204"/>
      <c r="K2318" s="149"/>
      <c r="L2318" s="206">
        <v>0.19</v>
      </c>
      <c r="M2318" s="149"/>
      <c r="N2318" s="149"/>
      <c r="O2318" s="152">
        <f t="shared" si="95"/>
        <v>0.19</v>
      </c>
      <c r="P2318" s="153"/>
      <c r="Q2318" s="153"/>
      <c r="R2318" s="153"/>
      <c r="S2318" s="143"/>
      <c r="T2318" s="143"/>
      <c r="U2318" s="143"/>
    </row>
    <row r="2319" spans="1:21" ht="12.75" customHeight="1" x14ac:dyDescent="0.3">
      <c r="A2319" s="141">
        <v>10</v>
      </c>
      <c r="B2319" s="141">
        <v>25</v>
      </c>
      <c r="C2319" s="146">
        <v>1025</v>
      </c>
      <c r="D2319" s="141" t="s">
        <v>6</v>
      </c>
      <c r="E2319" s="141">
        <v>2018</v>
      </c>
      <c r="F2319" s="151"/>
      <c r="G2319" s="157">
        <f t="shared" si="94"/>
        <v>2.73</v>
      </c>
      <c r="H2319" s="143"/>
      <c r="I2319" s="205">
        <v>2.73</v>
      </c>
      <c r="J2319" s="204"/>
      <c r="K2319" s="149"/>
      <c r="L2319" s="206">
        <v>0.28000000000000003</v>
      </c>
      <c r="M2319" s="149"/>
      <c r="N2319" s="149"/>
      <c r="O2319" s="152">
        <f t="shared" si="95"/>
        <v>0.28000000000000003</v>
      </c>
      <c r="P2319" s="153"/>
      <c r="Q2319" s="153"/>
      <c r="R2319" s="153"/>
      <c r="S2319" s="143"/>
      <c r="T2319" s="143"/>
      <c r="U2319" s="143"/>
    </row>
    <row r="2320" spans="1:21" ht="12.75" customHeight="1" x14ac:dyDescent="0.3">
      <c r="A2320" s="141">
        <v>10</v>
      </c>
      <c r="B2320" s="141">
        <v>26</v>
      </c>
      <c r="C2320" s="146">
        <v>1026</v>
      </c>
      <c r="D2320" s="141" t="s">
        <v>6</v>
      </c>
      <c r="E2320" s="141">
        <v>2018</v>
      </c>
      <c r="F2320" s="151"/>
      <c r="G2320" s="157">
        <f t="shared" si="94"/>
        <v>4.54</v>
      </c>
      <c r="H2320" s="143"/>
      <c r="I2320" s="205">
        <v>4.54</v>
      </c>
      <c r="J2320" s="204"/>
      <c r="K2320" s="149"/>
      <c r="L2320" s="206">
        <v>0.45999999999999996</v>
      </c>
      <c r="M2320" s="149"/>
      <c r="N2320" s="149"/>
      <c r="O2320" s="152">
        <f t="shared" si="95"/>
        <v>0.45999999999999996</v>
      </c>
      <c r="P2320" s="153"/>
      <c r="Q2320" s="153"/>
      <c r="R2320" s="153"/>
      <c r="S2320" s="143"/>
      <c r="T2320" s="143"/>
      <c r="U2320" s="143"/>
    </row>
    <row r="2321" spans="1:21" ht="12.75" customHeight="1" x14ac:dyDescent="0.3">
      <c r="A2321" s="141">
        <v>10</v>
      </c>
      <c r="B2321" s="141">
        <v>27</v>
      </c>
      <c r="C2321" s="146">
        <v>1027</v>
      </c>
      <c r="D2321" s="141" t="s">
        <v>6</v>
      </c>
      <c r="E2321" s="141">
        <v>2018</v>
      </c>
      <c r="F2321" s="151"/>
      <c r="G2321" s="157">
        <f t="shared" si="94"/>
        <v>0</v>
      </c>
      <c r="H2321" s="143"/>
      <c r="I2321" s="205">
        <v>0</v>
      </c>
      <c r="J2321" s="204"/>
      <c r="K2321" s="149"/>
      <c r="L2321" s="206">
        <v>0</v>
      </c>
      <c r="M2321" s="149"/>
      <c r="N2321" s="149"/>
      <c r="O2321" s="152">
        <f t="shared" si="95"/>
        <v>0</v>
      </c>
      <c r="P2321" s="153"/>
      <c r="Q2321" s="153"/>
      <c r="R2321" s="153"/>
      <c r="S2321" s="143"/>
      <c r="T2321" s="143"/>
      <c r="U2321" s="143"/>
    </row>
    <row r="2322" spans="1:21" ht="12.75" customHeight="1" x14ac:dyDescent="0.3">
      <c r="A2322" s="141">
        <v>10</v>
      </c>
      <c r="B2322" s="141">
        <v>28</v>
      </c>
      <c r="C2322" s="146">
        <v>1028</v>
      </c>
      <c r="D2322" s="141" t="s">
        <v>6</v>
      </c>
      <c r="E2322" s="141">
        <v>2018</v>
      </c>
      <c r="F2322" s="151"/>
      <c r="G2322" s="157">
        <f t="shared" si="94"/>
        <v>3.62</v>
      </c>
      <c r="H2322" s="143"/>
      <c r="I2322" s="205">
        <v>3.62</v>
      </c>
      <c r="J2322" s="204"/>
      <c r="K2322" s="149"/>
      <c r="L2322" s="206">
        <v>0.37</v>
      </c>
      <c r="M2322" s="149"/>
      <c r="N2322" s="149"/>
      <c r="O2322" s="152">
        <f t="shared" si="95"/>
        <v>0.37</v>
      </c>
      <c r="P2322" s="153"/>
      <c r="Q2322" s="153"/>
      <c r="R2322" s="153"/>
      <c r="S2322" s="143"/>
      <c r="T2322" s="143"/>
      <c r="U2322" s="143"/>
    </row>
    <row r="2323" spans="1:21" ht="12.75" customHeight="1" x14ac:dyDescent="0.3">
      <c r="A2323" s="141">
        <v>10</v>
      </c>
      <c r="B2323" s="141">
        <v>29</v>
      </c>
      <c r="C2323" s="146">
        <v>1029</v>
      </c>
      <c r="D2323" s="141" t="s">
        <v>6</v>
      </c>
      <c r="E2323" s="141">
        <v>2018</v>
      </c>
      <c r="F2323" s="151"/>
      <c r="G2323" s="157">
        <f t="shared" si="94"/>
        <v>1.82</v>
      </c>
      <c r="H2323" s="143"/>
      <c r="I2323" s="205">
        <v>1.82</v>
      </c>
      <c r="J2323" s="204"/>
      <c r="K2323" s="149"/>
      <c r="L2323" s="206">
        <v>0.19</v>
      </c>
      <c r="M2323" s="149"/>
      <c r="N2323" s="149"/>
      <c r="O2323" s="152">
        <f t="shared" si="95"/>
        <v>0.19</v>
      </c>
      <c r="P2323" s="153"/>
      <c r="Q2323" s="153"/>
      <c r="R2323" s="153"/>
      <c r="S2323" s="143"/>
      <c r="T2323" s="143"/>
      <c r="U2323" s="143"/>
    </row>
    <row r="2324" spans="1:21" ht="12.75" customHeight="1" x14ac:dyDescent="0.3">
      <c r="A2324" s="141">
        <v>10</v>
      </c>
      <c r="B2324" s="141">
        <v>30</v>
      </c>
      <c r="C2324" s="146">
        <v>1030</v>
      </c>
      <c r="D2324" s="141" t="s">
        <v>6</v>
      </c>
      <c r="E2324" s="141">
        <v>2018</v>
      </c>
      <c r="F2324" s="151"/>
      <c r="G2324" s="157">
        <f t="shared" si="94"/>
        <v>1.82</v>
      </c>
      <c r="H2324" s="143"/>
      <c r="I2324" s="202">
        <v>1.82</v>
      </c>
      <c r="J2324" s="204"/>
      <c r="K2324" s="149"/>
      <c r="L2324" s="202">
        <v>0.19</v>
      </c>
      <c r="M2324" s="149"/>
      <c r="N2324" s="149"/>
      <c r="O2324" s="152">
        <f t="shared" si="95"/>
        <v>0.19</v>
      </c>
      <c r="P2324" s="153"/>
      <c r="Q2324" s="153"/>
      <c r="R2324" s="153"/>
      <c r="S2324" s="143"/>
      <c r="T2324" s="143"/>
      <c r="U2324" s="143"/>
    </row>
    <row r="2325" spans="1:21" ht="12.75" customHeight="1" x14ac:dyDescent="0.3">
      <c r="A2325" s="141">
        <v>10</v>
      </c>
      <c r="B2325" s="141">
        <v>31</v>
      </c>
      <c r="C2325" s="146">
        <v>1031</v>
      </c>
      <c r="D2325" s="141" t="s">
        <v>6</v>
      </c>
      <c r="E2325" s="141">
        <v>2018</v>
      </c>
      <c r="F2325" s="151"/>
      <c r="G2325" s="157">
        <f t="shared" si="94"/>
        <v>0.91000000000000014</v>
      </c>
      <c r="H2325" s="143"/>
      <c r="I2325" s="202">
        <v>0.91000000000000014</v>
      </c>
      <c r="J2325" s="204"/>
      <c r="K2325" s="149"/>
      <c r="L2325" s="202">
        <v>9.0000000000000011E-2</v>
      </c>
      <c r="M2325" s="149"/>
      <c r="N2325" s="149"/>
      <c r="O2325" s="152">
        <f t="shared" si="95"/>
        <v>9.0000000000000011E-2</v>
      </c>
      <c r="P2325" s="153"/>
      <c r="Q2325" s="153"/>
      <c r="R2325" s="153"/>
      <c r="S2325" s="143"/>
      <c r="T2325" s="143"/>
      <c r="U2325" s="143"/>
    </row>
    <row r="2326" spans="1:21" ht="12.75" customHeight="1" x14ac:dyDescent="0.3">
      <c r="A2326" s="141">
        <v>11</v>
      </c>
      <c r="B2326" s="141">
        <v>1</v>
      </c>
      <c r="C2326" s="146">
        <v>1101</v>
      </c>
      <c r="D2326" s="141" t="s">
        <v>6</v>
      </c>
      <c r="E2326" s="141">
        <v>2018</v>
      </c>
      <c r="F2326" s="151"/>
      <c r="G2326" s="157">
        <f t="shared" si="94"/>
        <v>0</v>
      </c>
      <c r="H2326" s="143"/>
      <c r="I2326" s="202">
        <v>0</v>
      </c>
      <c r="J2326" s="204"/>
      <c r="K2326" s="149"/>
      <c r="L2326" s="202">
        <v>0</v>
      </c>
      <c r="M2326" s="149"/>
      <c r="N2326" s="149"/>
      <c r="O2326" s="152">
        <f t="shared" si="95"/>
        <v>0</v>
      </c>
      <c r="P2326" s="153"/>
      <c r="Q2326" s="153"/>
      <c r="R2326" s="153"/>
      <c r="S2326" s="143"/>
      <c r="T2326" s="143"/>
      <c r="U2326" s="143"/>
    </row>
    <row r="2327" spans="1:21" ht="12.75" customHeight="1" x14ac:dyDescent="0.3">
      <c r="A2327" s="141">
        <v>11</v>
      </c>
      <c r="B2327" s="141">
        <v>2</v>
      </c>
      <c r="C2327" s="146">
        <v>1102</v>
      </c>
      <c r="D2327" s="141" t="s">
        <v>6</v>
      </c>
      <c r="E2327" s="141">
        <v>2018</v>
      </c>
      <c r="F2327" s="151"/>
      <c r="G2327" s="157">
        <f t="shared" si="94"/>
        <v>0.91000000000000014</v>
      </c>
      <c r="H2327" s="143"/>
      <c r="I2327" s="202">
        <v>0.91000000000000014</v>
      </c>
      <c r="J2327" s="204"/>
      <c r="K2327" s="149"/>
      <c r="L2327" s="202">
        <v>9.0000000000000011E-2</v>
      </c>
      <c r="M2327" s="149"/>
      <c r="N2327" s="149"/>
      <c r="O2327" s="152">
        <f t="shared" si="95"/>
        <v>9.0000000000000011E-2</v>
      </c>
      <c r="P2327" s="153"/>
      <c r="Q2327" s="153"/>
      <c r="R2327" s="153"/>
      <c r="S2327" s="143"/>
      <c r="T2327" s="143"/>
      <c r="U2327" s="143"/>
    </row>
    <row r="2328" spans="1:21" ht="12.75" customHeight="1" x14ac:dyDescent="0.3">
      <c r="A2328" s="141">
        <v>11</v>
      </c>
      <c r="B2328" s="141">
        <v>3</v>
      </c>
      <c r="C2328" s="146">
        <v>1103</v>
      </c>
      <c r="D2328" s="141" t="s">
        <v>6</v>
      </c>
      <c r="E2328" s="141">
        <v>2018</v>
      </c>
      <c r="F2328" s="151"/>
      <c r="G2328" s="157">
        <f t="shared" si="94"/>
        <v>4.54</v>
      </c>
      <c r="H2328" s="143"/>
      <c r="I2328" s="202">
        <v>4.54</v>
      </c>
      <c r="J2328" s="204"/>
      <c r="K2328" s="149"/>
      <c r="L2328" s="202">
        <v>0.45999999999999996</v>
      </c>
      <c r="M2328" s="149"/>
      <c r="N2328" s="149"/>
      <c r="O2328" s="152">
        <f t="shared" si="95"/>
        <v>0.45999999999999996</v>
      </c>
      <c r="P2328" s="153"/>
      <c r="Q2328" s="153"/>
      <c r="R2328" s="153"/>
      <c r="S2328" s="143"/>
      <c r="T2328" s="143"/>
      <c r="U2328" s="143"/>
    </row>
    <row r="2329" spans="1:21" ht="12.75" customHeight="1" x14ac:dyDescent="0.3">
      <c r="A2329" s="141">
        <v>11</v>
      </c>
      <c r="B2329" s="141">
        <v>4</v>
      </c>
      <c r="C2329" s="146">
        <v>1104</v>
      </c>
      <c r="D2329" s="141" t="s">
        <v>6</v>
      </c>
      <c r="E2329" s="141">
        <v>2018</v>
      </c>
      <c r="F2329" s="151"/>
      <c r="G2329" s="157">
        <f t="shared" si="94"/>
        <v>0</v>
      </c>
      <c r="H2329" s="143"/>
      <c r="I2329" s="202">
        <v>0</v>
      </c>
      <c r="J2329" s="204"/>
      <c r="K2329" s="149"/>
      <c r="L2329" s="202">
        <v>0</v>
      </c>
      <c r="M2329" s="149"/>
      <c r="N2329" s="149"/>
      <c r="O2329" s="152">
        <f t="shared" si="95"/>
        <v>0</v>
      </c>
      <c r="P2329" s="153"/>
      <c r="Q2329" s="153"/>
      <c r="R2329" s="153"/>
      <c r="S2329" s="143"/>
      <c r="T2329" s="143"/>
      <c r="U2329" s="143"/>
    </row>
    <row r="2330" spans="1:21" ht="12.75" customHeight="1" x14ac:dyDescent="0.3">
      <c r="A2330" s="141">
        <v>11</v>
      </c>
      <c r="B2330" s="141">
        <v>5</v>
      </c>
      <c r="C2330" s="146">
        <v>1105</v>
      </c>
      <c r="D2330" s="141" t="s">
        <v>6</v>
      </c>
      <c r="E2330" s="141">
        <v>2018</v>
      </c>
      <c r="F2330" s="151"/>
      <c r="G2330" s="157">
        <f t="shared" si="94"/>
        <v>0</v>
      </c>
      <c r="H2330" s="143"/>
      <c r="I2330" s="202">
        <v>0</v>
      </c>
      <c r="J2330" s="204"/>
      <c r="K2330" s="149"/>
      <c r="L2330" s="202">
        <v>0</v>
      </c>
      <c r="M2330" s="149"/>
      <c r="N2330" s="149"/>
      <c r="O2330" s="152">
        <f t="shared" si="95"/>
        <v>0</v>
      </c>
      <c r="P2330" s="153"/>
      <c r="Q2330" s="153"/>
      <c r="R2330" s="153"/>
      <c r="S2330" s="143"/>
      <c r="T2330" s="143"/>
      <c r="U2330" s="143"/>
    </row>
    <row r="2331" spans="1:21" ht="12.75" customHeight="1" x14ac:dyDescent="0.3">
      <c r="A2331" s="141">
        <v>11</v>
      </c>
      <c r="B2331" s="141">
        <v>6</v>
      </c>
      <c r="C2331" s="146">
        <v>1106</v>
      </c>
      <c r="D2331" s="141" t="s">
        <v>6</v>
      </c>
      <c r="E2331" s="141">
        <v>2018</v>
      </c>
      <c r="F2331" s="151"/>
      <c r="G2331" s="157">
        <f t="shared" si="94"/>
        <v>0.91000000000000014</v>
      </c>
      <c r="H2331" s="143"/>
      <c r="I2331" s="202">
        <v>0.91000000000000014</v>
      </c>
      <c r="J2331" s="204"/>
      <c r="K2331" s="149"/>
      <c r="L2331" s="202">
        <v>9.0000000000000011E-2</v>
      </c>
      <c r="M2331" s="149"/>
      <c r="N2331" s="149"/>
      <c r="O2331" s="152">
        <f t="shared" si="95"/>
        <v>9.0000000000000011E-2</v>
      </c>
      <c r="P2331" s="153"/>
      <c r="Q2331" s="153"/>
      <c r="R2331" s="153"/>
      <c r="S2331" s="143"/>
      <c r="T2331" s="143"/>
      <c r="U2331" s="143"/>
    </row>
    <row r="2332" spans="1:21" ht="12.75" customHeight="1" x14ac:dyDescent="0.3">
      <c r="A2332" s="141">
        <v>11</v>
      </c>
      <c r="B2332" s="141">
        <v>7</v>
      </c>
      <c r="C2332" s="146">
        <v>1107</v>
      </c>
      <c r="D2332" s="141" t="s">
        <v>6</v>
      </c>
      <c r="E2332" s="141">
        <v>2018</v>
      </c>
      <c r="F2332" s="151"/>
      <c r="G2332" s="157">
        <f t="shared" si="94"/>
        <v>0.91000000000000014</v>
      </c>
      <c r="H2332" s="143"/>
      <c r="I2332" s="202">
        <v>0.91000000000000014</v>
      </c>
      <c r="J2332" s="204"/>
      <c r="K2332" s="149"/>
      <c r="L2332" s="202">
        <v>9.0000000000000011E-2</v>
      </c>
      <c r="M2332" s="149"/>
      <c r="N2332" s="149"/>
      <c r="O2332" s="152">
        <f t="shared" si="95"/>
        <v>9.0000000000000011E-2</v>
      </c>
      <c r="P2332" s="153"/>
      <c r="Q2332" s="153"/>
      <c r="R2332" s="153"/>
      <c r="S2332" s="143"/>
      <c r="T2332" s="143"/>
      <c r="U2332" s="143"/>
    </row>
    <row r="2333" spans="1:21" ht="12.75" customHeight="1" x14ac:dyDescent="0.3">
      <c r="A2333" s="141">
        <v>11</v>
      </c>
      <c r="B2333" s="141">
        <v>8</v>
      </c>
      <c r="C2333" s="146">
        <v>1108</v>
      </c>
      <c r="D2333" s="141" t="s">
        <v>6</v>
      </c>
      <c r="E2333" s="141">
        <v>2018</v>
      </c>
      <c r="F2333" s="151"/>
      <c r="G2333" s="157">
        <f t="shared" si="94"/>
        <v>0</v>
      </c>
      <c r="H2333" s="143"/>
      <c r="I2333" s="202">
        <v>0</v>
      </c>
      <c r="J2333" s="204"/>
      <c r="K2333" s="149"/>
      <c r="L2333" s="202">
        <v>0</v>
      </c>
      <c r="M2333" s="149"/>
      <c r="N2333" s="149"/>
      <c r="O2333" s="152">
        <f t="shared" si="95"/>
        <v>0</v>
      </c>
      <c r="P2333" s="153"/>
      <c r="Q2333" s="153"/>
      <c r="R2333" s="153"/>
      <c r="S2333" s="143"/>
      <c r="T2333" s="143"/>
      <c r="U2333" s="143"/>
    </row>
    <row r="2334" spans="1:21" ht="12.75" customHeight="1" x14ac:dyDescent="0.3">
      <c r="A2334" s="141">
        <v>11</v>
      </c>
      <c r="B2334" s="141">
        <v>9</v>
      </c>
      <c r="C2334" s="146">
        <v>1109</v>
      </c>
      <c r="D2334" s="141" t="s">
        <v>6</v>
      </c>
      <c r="E2334" s="141">
        <v>2018</v>
      </c>
      <c r="F2334" s="151"/>
      <c r="G2334" s="157">
        <f t="shared" ref="G2334:G2397" si="96">I2334+K2334</f>
        <v>0</v>
      </c>
      <c r="H2334" s="143"/>
      <c r="I2334" s="202">
        <v>0</v>
      </c>
      <c r="J2334" s="204"/>
      <c r="K2334" s="149"/>
      <c r="L2334" s="202">
        <v>0</v>
      </c>
      <c r="M2334" s="149"/>
      <c r="N2334" s="149"/>
      <c r="O2334" s="152">
        <f t="shared" ref="O2334:O2397" si="97">L2334+N2334</f>
        <v>0</v>
      </c>
      <c r="P2334" s="153"/>
      <c r="Q2334" s="153"/>
      <c r="R2334" s="153"/>
      <c r="S2334" s="143"/>
      <c r="T2334" s="143"/>
      <c r="U2334" s="143"/>
    </row>
    <row r="2335" spans="1:21" ht="12.75" customHeight="1" x14ac:dyDescent="0.3">
      <c r="A2335" s="141">
        <v>11</v>
      </c>
      <c r="B2335" s="141">
        <v>10</v>
      </c>
      <c r="C2335" s="146">
        <v>1110</v>
      </c>
      <c r="D2335" s="141" t="s">
        <v>6</v>
      </c>
      <c r="E2335" s="141">
        <v>2018</v>
      </c>
      <c r="F2335" s="151"/>
      <c r="G2335" s="157">
        <f t="shared" si="96"/>
        <v>0</v>
      </c>
      <c r="H2335" s="143"/>
      <c r="I2335" s="202">
        <v>0</v>
      </c>
      <c r="J2335" s="204"/>
      <c r="K2335" s="149"/>
      <c r="L2335" s="202">
        <v>0</v>
      </c>
      <c r="M2335" s="149"/>
      <c r="N2335" s="149"/>
      <c r="O2335" s="152">
        <f t="shared" si="97"/>
        <v>0</v>
      </c>
      <c r="P2335" s="153"/>
      <c r="Q2335" s="153"/>
      <c r="R2335" s="153"/>
      <c r="S2335" s="143"/>
      <c r="T2335" s="143"/>
      <c r="U2335" s="143"/>
    </row>
    <row r="2336" spans="1:21" ht="12.75" customHeight="1" x14ac:dyDescent="0.3">
      <c r="A2336" s="141">
        <v>11</v>
      </c>
      <c r="B2336" s="141">
        <v>11</v>
      </c>
      <c r="C2336" s="146">
        <v>1111</v>
      </c>
      <c r="D2336" s="141" t="s">
        <v>6</v>
      </c>
      <c r="E2336" s="141">
        <v>2018</v>
      </c>
      <c r="F2336" s="151"/>
      <c r="G2336" s="157">
        <f t="shared" si="96"/>
        <v>0</v>
      </c>
      <c r="H2336" s="143"/>
      <c r="I2336" s="202">
        <v>0</v>
      </c>
      <c r="J2336" s="204"/>
      <c r="K2336" s="149"/>
      <c r="L2336" s="202">
        <v>0</v>
      </c>
      <c r="M2336" s="149"/>
      <c r="N2336" s="149"/>
      <c r="O2336" s="152">
        <f t="shared" si="97"/>
        <v>0</v>
      </c>
      <c r="P2336" s="153"/>
      <c r="Q2336" s="153"/>
      <c r="R2336" s="153"/>
      <c r="S2336" s="143"/>
      <c r="T2336" s="143"/>
      <c r="U2336" s="143"/>
    </row>
    <row r="2337" spans="1:21" ht="12.75" customHeight="1" x14ac:dyDescent="0.3">
      <c r="A2337" s="141">
        <v>11</v>
      </c>
      <c r="B2337" s="141">
        <v>12</v>
      </c>
      <c r="C2337" s="146">
        <v>1112</v>
      </c>
      <c r="D2337" s="141" t="s">
        <v>6</v>
      </c>
      <c r="E2337" s="141">
        <v>2018</v>
      </c>
      <c r="F2337" s="151"/>
      <c r="G2337" s="157">
        <f t="shared" si="96"/>
        <v>0</v>
      </c>
      <c r="H2337" s="143"/>
      <c r="I2337" s="202">
        <v>0</v>
      </c>
      <c r="J2337" s="204"/>
      <c r="K2337" s="149"/>
      <c r="L2337" s="202">
        <v>0</v>
      </c>
      <c r="M2337" s="149"/>
      <c r="N2337" s="149"/>
      <c r="O2337" s="152">
        <f t="shared" si="97"/>
        <v>0</v>
      </c>
      <c r="P2337" s="153"/>
      <c r="Q2337" s="153"/>
      <c r="R2337" s="153"/>
      <c r="S2337" s="143"/>
      <c r="T2337" s="143"/>
      <c r="U2337" s="143"/>
    </row>
    <row r="2338" spans="1:21" ht="12.75" customHeight="1" x14ac:dyDescent="0.3">
      <c r="A2338" s="141">
        <v>11</v>
      </c>
      <c r="B2338" s="141">
        <v>13</v>
      </c>
      <c r="C2338" s="146">
        <v>1113</v>
      </c>
      <c r="D2338" s="141" t="s">
        <v>6</v>
      </c>
      <c r="E2338" s="141">
        <v>2018</v>
      </c>
      <c r="F2338" s="151"/>
      <c r="G2338" s="157">
        <f t="shared" si="96"/>
        <v>0</v>
      </c>
      <c r="H2338" s="143"/>
      <c r="I2338" s="202">
        <v>0</v>
      </c>
      <c r="J2338" s="204"/>
      <c r="K2338" s="149"/>
      <c r="L2338" s="202">
        <v>0</v>
      </c>
      <c r="M2338" s="149"/>
      <c r="N2338" s="149"/>
      <c r="O2338" s="152">
        <f t="shared" si="97"/>
        <v>0</v>
      </c>
      <c r="P2338" s="153"/>
      <c r="Q2338" s="153"/>
      <c r="R2338" s="153"/>
      <c r="S2338" s="143"/>
      <c r="T2338" s="143"/>
      <c r="U2338" s="143"/>
    </row>
    <row r="2339" spans="1:21" ht="12.75" customHeight="1" x14ac:dyDescent="0.3">
      <c r="A2339" s="141">
        <v>11</v>
      </c>
      <c r="B2339" s="141">
        <v>14</v>
      </c>
      <c r="C2339" s="146">
        <v>1114</v>
      </c>
      <c r="D2339" s="141" t="s">
        <v>6</v>
      </c>
      <c r="E2339" s="141">
        <v>2018</v>
      </c>
      <c r="F2339" s="151"/>
      <c r="G2339" s="157">
        <f t="shared" si="96"/>
        <v>0</v>
      </c>
      <c r="H2339" s="143"/>
      <c r="I2339" s="202">
        <v>0</v>
      </c>
      <c r="J2339" s="204"/>
      <c r="K2339" s="149"/>
      <c r="L2339" s="149">
        <v>0</v>
      </c>
      <c r="M2339" s="149"/>
      <c r="N2339" s="149"/>
      <c r="O2339" s="152">
        <f t="shared" si="97"/>
        <v>0</v>
      </c>
      <c r="P2339" s="153"/>
      <c r="Q2339" s="153"/>
      <c r="R2339" s="153"/>
      <c r="S2339" s="143"/>
      <c r="T2339" s="143"/>
      <c r="U2339" s="143"/>
    </row>
    <row r="2340" spans="1:21" ht="12.75" customHeight="1" x14ac:dyDescent="0.3">
      <c r="A2340" s="141">
        <v>11</v>
      </c>
      <c r="B2340" s="141">
        <v>15</v>
      </c>
      <c r="C2340" s="146">
        <v>1115</v>
      </c>
      <c r="D2340" s="141" t="s">
        <v>6</v>
      </c>
      <c r="E2340" s="141">
        <v>2018</v>
      </c>
      <c r="F2340" s="151"/>
      <c r="G2340" s="157">
        <f t="shared" si="96"/>
        <v>0</v>
      </c>
      <c r="H2340" s="143"/>
      <c r="I2340" s="202">
        <v>0</v>
      </c>
      <c r="J2340" s="204"/>
      <c r="K2340" s="149"/>
      <c r="L2340" s="149">
        <v>0</v>
      </c>
      <c r="M2340" s="149"/>
      <c r="N2340" s="149"/>
      <c r="O2340" s="152">
        <f t="shared" si="97"/>
        <v>0</v>
      </c>
      <c r="P2340" s="153"/>
      <c r="Q2340" s="153"/>
      <c r="R2340" s="153"/>
      <c r="S2340" s="143"/>
      <c r="T2340" s="143"/>
      <c r="U2340" s="143"/>
    </row>
    <row r="2341" spans="1:21" ht="12.75" customHeight="1" x14ac:dyDescent="0.3">
      <c r="A2341" s="141">
        <v>4</v>
      </c>
      <c r="B2341" s="141">
        <v>10</v>
      </c>
      <c r="C2341" s="146">
        <v>410</v>
      </c>
      <c r="D2341" s="141" t="s">
        <v>7</v>
      </c>
      <c r="E2341" s="141">
        <v>2018</v>
      </c>
      <c r="F2341" s="151"/>
      <c r="G2341" s="157">
        <f t="shared" si="96"/>
        <v>0</v>
      </c>
      <c r="H2341" s="143"/>
      <c r="I2341" s="202">
        <v>0</v>
      </c>
      <c r="J2341" s="204"/>
      <c r="K2341" s="149"/>
      <c r="L2341" s="202">
        <v>0</v>
      </c>
      <c r="M2341" s="149"/>
      <c r="N2341" s="149"/>
      <c r="O2341" s="152">
        <f t="shared" si="97"/>
        <v>0</v>
      </c>
      <c r="P2341" s="153"/>
      <c r="Q2341" s="153"/>
      <c r="R2341" s="153"/>
      <c r="S2341" s="143"/>
      <c r="T2341" s="143"/>
      <c r="U2341" s="143"/>
    </row>
    <row r="2342" spans="1:21" ht="12.75" customHeight="1" x14ac:dyDescent="0.3">
      <c r="A2342" s="141">
        <v>4</v>
      </c>
      <c r="B2342" s="141">
        <v>11</v>
      </c>
      <c r="C2342" s="146">
        <v>411</v>
      </c>
      <c r="D2342" s="141" t="s">
        <v>7</v>
      </c>
      <c r="E2342" s="141">
        <v>2018</v>
      </c>
      <c r="F2342" s="151"/>
      <c r="G2342" s="157">
        <f t="shared" si="96"/>
        <v>0</v>
      </c>
      <c r="H2342" s="143"/>
      <c r="I2342" s="202">
        <v>0</v>
      </c>
      <c r="J2342" s="204"/>
      <c r="K2342" s="149"/>
      <c r="L2342" s="202">
        <v>0</v>
      </c>
      <c r="M2342" s="149"/>
      <c r="N2342" s="149"/>
      <c r="O2342" s="152">
        <f t="shared" si="97"/>
        <v>0</v>
      </c>
      <c r="P2342" s="153"/>
      <c r="Q2342" s="153"/>
      <c r="R2342" s="153"/>
      <c r="S2342" s="143"/>
      <c r="T2342" s="143"/>
      <c r="U2342" s="143"/>
    </row>
    <row r="2343" spans="1:21" ht="12.75" customHeight="1" x14ac:dyDescent="0.3">
      <c r="A2343" s="141">
        <v>4</v>
      </c>
      <c r="B2343" s="141">
        <v>12</v>
      </c>
      <c r="C2343" s="146">
        <v>412</v>
      </c>
      <c r="D2343" s="141" t="s">
        <v>7</v>
      </c>
      <c r="E2343" s="141">
        <v>2018</v>
      </c>
      <c r="F2343" s="151"/>
      <c r="G2343" s="157">
        <f t="shared" si="96"/>
        <v>0</v>
      </c>
      <c r="H2343" s="143"/>
      <c r="I2343" s="202">
        <v>0</v>
      </c>
      <c r="J2343" s="204"/>
      <c r="K2343" s="149"/>
      <c r="L2343" s="202">
        <v>0</v>
      </c>
      <c r="M2343" s="149"/>
      <c r="N2343" s="149"/>
      <c r="O2343" s="152">
        <f t="shared" si="97"/>
        <v>0</v>
      </c>
      <c r="P2343" s="153"/>
      <c r="Q2343" s="153"/>
      <c r="R2343" s="153"/>
      <c r="S2343" s="143"/>
      <c r="T2343" s="143"/>
      <c r="U2343" s="143"/>
    </row>
    <row r="2344" spans="1:21" ht="12.75" customHeight="1" x14ac:dyDescent="0.3">
      <c r="A2344" s="141">
        <v>4</v>
      </c>
      <c r="B2344" s="141">
        <v>13</v>
      </c>
      <c r="C2344" s="146">
        <v>413</v>
      </c>
      <c r="D2344" s="141" t="s">
        <v>7</v>
      </c>
      <c r="E2344" s="141">
        <v>2018</v>
      </c>
      <c r="F2344" s="151"/>
      <c r="G2344" s="157">
        <f t="shared" si="96"/>
        <v>0</v>
      </c>
      <c r="H2344" s="143"/>
      <c r="I2344" s="202">
        <v>0</v>
      </c>
      <c r="J2344" s="204"/>
      <c r="K2344" s="149"/>
      <c r="L2344" s="202">
        <v>0</v>
      </c>
      <c r="M2344" s="149"/>
      <c r="N2344" s="149"/>
      <c r="O2344" s="152">
        <f t="shared" si="97"/>
        <v>0</v>
      </c>
      <c r="P2344" s="153"/>
      <c r="Q2344" s="153"/>
      <c r="R2344" s="153"/>
      <c r="S2344" s="143"/>
      <c r="T2344" s="143"/>
      <c r="U2344" s="143"/>
    </row>
    <row r="2345" spans="1:21" ht="12.75" customHeight="1" x14ac:dyDescent="0.3">
      <c r="A2345" s="141">
        <v>4</v>
      </c>
      <c r="B2345" s="141">
        <v>14</v>
      </c>
      <c r="C2345" s="146">
        <v>414</v>
      </c>
      <c r="D2345" s="141" t="s">
        <v>7</v>
      </c>
      <c r="E2345" s="141">
        <v>2018</v>
      </c>
      <c r="F2345" s="151"/>
      <c r="G2345" s="157">
        <f t="shared" si="96"/>
        <v>0</v>
      </c>
      <c r="H2345" s="143"/>
      <c r="I2345" s="202">
        <v>0</v>
      </c>
      <c r="J2345" s="204"/>
      <c r="K2345" s="149"/>
      <c r="L2345" s="202">
        <v>0</v>
      </c>
      <c r="M2345" s="149"/>
      <c r="N2345" s="149"/>
      <c r="O2345" s="152">
        <f t="shared" si="97"/>
        <v>0</v>
      </c>
      <c r="P2345" s="153"/>
      <c r="Q2345" s="153"/>
      <c r="R2345" s="153"/>
      <c r="S2345" s="143"/>
      <c r="T2345" s="143"/>
      <c r="U2345" s="143"/>
    </row>
    <row r="2346" spans="1:21" ht="12.75" customHeight="1" x14ac:dyDescent="0.3">
      <c r="A2346" s="141">
        <v>4</v>
      </c>
      <c r="B2346" s="141">
        <v>15</v>
      </c>
      <c r="C2346" s="146">
        <v>415</v>
      </c>
      <c r="D2346" s="141" t="s">
        <v>7</v>
      </c>
      <c r="E2346" s="141">
        <v>2018</v>
      </c>
      <c r="F2346" s="151"/>
      <c r="G2346" s="157">
        <f t="shared" si="96"/>
        <v>0</v>
      </c>
      <c r="H2346" s="143"/>
      <c r="I2346" s="202">
        <v>0</v>
      </c>
      <c r="J2346" s="204"/>
      <c r="K2346" s="149"/>
      <c r="L2346" s="202">
        <v>0</v>
      </c>
      <c r="M2346" s="149"/>
      <c r="N2346" s="149"/>
      <c r="O2346" s="152">
        <f t="shared" si="97"/>
        <v>0</v>
      </c>
      <c r="P2346" s="153"/>
      <c r="Q2346" s="153"/>
      <c r="R2346" s="153"/>
      <c r="S2346" s="143"/>
      <c r="T2346" s="143"/>
      <c r="U2346" s="143"/>
    </row>
    <row r="2347" spans="1:21" ht="12.75" customHeight="1" x14ac:dyDescent="0.3">
      <c r="A2347" s="141">
        <v>4</v>
      </c>
      <c r="B2347" s="141">
        <v>16</v>
      </c>
      <c r="C2347" s="146">
        <v>416</v>
      </c>
      <c r="D2347" s="141" t="s">
        <v>7</v>
      </c>
      <c r="E2347" s="141">
        <v>2018</v>
      </c>
      <c r="F2347" s="151"/>
      <c r="G2347" s="157">
        <f t="shared" si="96"/>
        <v>0</v>
      </c>
      <c r="H2347" s="143"/>
      <c r="I2347" s="202"/>
      <c r="J2347" s="204"/>
      <c r="K2347" s="149"/>
      <c r="L2347" s="202"/>
      <c r="M2347" s="149"/>
      <c r="N2347" s="149"/>
      <c r="O2347" s="152">
        <f t="shared" si="97"/>
        <v>0</v>
      </c>
      <c r="P2347" s="153"/>
      <c r="Q2347" s="153"/>
      <c r="R2347" s="153"/>
      <c r="S2347" s="143"/>
      <c r="T2347" s="143"/>
      <c r="U2347" s="143"/>
    </row>
    <row r="2348" spans="1:21" ht="12.75" customHeight="1" x14ac:dyDescent="0.3">
      <c r="A2348" s="141">
        <v>4</v>
      </c>
      <c r="B2348" s="141">
        <v>17</v>
      </c>
      <c r="C2348" s="146">
        <v>417</v>
      </c>
      <c r="D2348" s="141" t="s">
        <v>7</v>
      </c>
      <c r="E2348" s="141">
        <v>2018</v>
      </c>
      <c r="F2348" s="151"/>
      <c r="G2348" s="157">
        <f t="shared" si="96"/>
        <v>0</v>
      </c>
      <c r="H2348" s="143"/>
      <c r="I2348" s="202"/>
      <c r="J2348" s="204"/>
      <c r="K2348" s="149"/>
      <c r="L2348" s="202"/>
      <c r="M2348" s="149"/>
      <c r="N2348" s="149"/>
      <c r="O2348" s="152">
        <f t="shared" si="97"/>
        <v>0</v>
      </c>
      <c r="P2348" s="153"/>
      <c r="Q2348" s="153"/>
      <c r="R2348" s="153"/>
      <c r="S2348" s="143"/>
      <c r="T2348" s="143"/>
      <c r="U2348" s="143"/>
    </row>
    <row r="2349" spans="1:21" ht="12.75" customHeight="1" x14ac:dyDescent="0.3">
      <c r="A2349" s="141">
        <v>4</v>
      </c>
      <c r="B2349" s="141">
        <v>18</v>
      </c>
      <c r="C2349" s="146">
        <v>418</v>
      </c>
      <c r="D2349" s="141" t="s">
        <v>7</v>
      </c>
      <c r="E2349" s="141">
        <v>2018</v>
      </c>
      <c r="F2349" s="151"/>
      <c r="G2349" s="157">
        <f t="shared" si="96"/>
        <v>0</v>
      </c>
      <c r="H2349" s="143"/>
      <c r="I2349" s="202"/>
      <c r="J2349" s="204"/>
      <c r="K2349" s="149"/>
      <c r="L2349" s="202"/>
      <c r="M2349" s="149"/>
      <c r="N2349" s="149"/>
      <c r="O2349" s="152">
        <f t="shared" si="97"/>
        <v>0</v>
      </c>
      <c r="P2349" s="153"/>
      <c r="Q2349" s="153"/>
      <c r="R2349" s="153"/>
      <c r="S2349" s="143"/>
      <c r="T2349" s="143"/>
      <c r="U2349" s="143"/>
    </row>
    <row r="2350" spans="1:21" ht="12.75" customHeight="1" x14ac:dyDescent="0.3">
      <c r="A2350" s="141">
        <v>4</v>
      </c>
      <c r="B2350" s="141">
        <v>19</v>
      </c>
      <c r="C2350" s="146">
        <v>419</v>
      </c>
      <c r="D2350" s="141" t="s">
        <v>7</v>
      </c>
      <c r="E2350" s="141">
        <v>2018</v>
      </c>
      <c r="F2350" s="151"/>
      <c r="G2350" s="157">
        <f t="shared" si="96"/>
        <v>0</v>
      </c>
      <c r="H2350" s="143"/>
      <c r="I2350" s="202"/>
      <c r="J2350" s="204"/>
      <c r="K2350" s="149"/>
      <c r="L2350" s="202"/>
      <c r="M2350" s="149"/>
      <c r="N2350" s="149"/>
      <c r="O2350" s="152">
        <f t="shared" si="97"/>
        <v>0</v>
      </c>
      <c r="P2350" s="153"/>
      <c r="Q2350" s="153"/>
      <c r="R2350" s="153"/>
      <c r="S2350" s="143"/>
      <c r="T2350" s="143"/>
      <c r="U2350" s="143"/>
    </row>
    <row r="2351" spans="1:21" ht="12.75" customHeight="1" x14ac:dyDescent="0.3">
      <c r="A2351" s="141">
        <v>4</v>
      </c>
      <c r="B2351" s="141">
        <v>20</v>
      </c>
      <c r="C2351" s="146">
        <v>420</v>
      </c>
      <c r="D2351" s="141" t="s">
        <v>7</v>
      </c>
      <c r="E2351" s="141">
        <v>2018</v>
      </c>
      <c r="F2351" s="151"/>
      <c r="G2351" s="157">
        <f t="shared" si="96"/>
        <v>0</v>
      </c>
      <c r="H2351" s="143"/>
      <c r="I2351" s="202"/>
      <c r="J2351" s="204"/>
      <c r="K2351" s="149"/>
      <c r="L2351" s="202"/>
      <c r="M2351" s="149"/>
      <c r="N2351" s="149"/>
      <c r="O2351" s="152">
        <f t="shared" si="97"/>
        <v>0</v>
      </c>
      <c r="P2351" s="153"/>
      <c r="Q2351" s="153"/>
      <c r="R2351" s="153"/>
      <c r="S2351" s="143"/>
      <c r="T2351" s="143"/>
      <c r="U2351" s="143"/>
    </row>
    <row r="2352" spans="1:21" ht="12.75" customHeight="1" x14ac:dyDescent="0.3">
      <c r="A2352" s="141">
        <v>4</v>
      </c>
      <c r="B2352" s="141">
        <v>21</v>
      </c>
      <c r="C2352" s="146">
        <v>421</v>
      </c>
      <c r="D2352" s="141" t="s">
        <v>7</v>
      </c>
      <c r="E2352" s="141">
        <v>2018</v>
      </c>
      <c r="F2352" s="151"/>
      <c r="G2352" s="157">
        <f t="shared" si="96"/>
        <v>0</v>
      </c>
      <c r="H2352" s="143"/>
      <c r="I2352" s="202"/>
      <c r="J2352" s="204"/>
      <c r="K2352" s="149"/>
      <c r="L2352" s="202"/>
      <c r="M2352" s="149"/>
      <c r="N2352" s="149"/>
      <c r="O2352" s="152">
        <f t="shared" si="97"/>
        <v>0</v>
      </c>
      <c r="P2352" s="153"/>
      <c r="Q2352" s="153"/>
      <c r="R2352" s="153"/>
      <c r="S2352" s="143"/>
      <c r="T2352" s="143"/>
      <c r="U2352" s="143"/>
    </row>
    <row r="2353" spans="1:21" ht="12.75" customHeight="1" x14ac:dyDescent="0.3">
      <c r="A2353" s="141">
        <v>4</v>
      </c>
      <c r="B2353" s="141">
        <v>22</v>
      </c>
      <c r="C2353" s="146">
        <v>422</v>
      </c>
      <c r="D2353" s="141" t="s">
        <v>7</v>
      </c>
      <c r="E2353" s="141">
        <v>2018</v>
      </c>
      <c r="F2353" s="151"/>
      <c r="G2353" s="157">
        <f t="shared" si="96"/>
        <v>0</v>
      </c>
      <c r="H2353" s="143"/>
      <c r="I2353" s="202"/>
      <c r="J2353" s="204"/>
      <c r="K2353" s="149"/>
      <c r="L2353" s="202"/>
      <c r="M2353" s="149"/>
      <c r="N2353" s="149"/>
      <c r="O2353" s="152">
        <f t="shared" si="97"/>
        <v>0</v>
      </c>
      <c r="P2353" s="153"/>
      <c r="Q2353" s="153"/>
      <c r="R2353" s="153"/>
      <c r="S2353" s="143"/>
      <c r="T2353" s="143"/>
      <c r="U2353" s="143"/>
    </row>
    <row r="2354" spans="1:21" ht="12.75" customHeight="1" x14ac:dyDescent="0.3">
      <c r="A2354" s="141">
        <v>4</v>
      </c>
      <c r="B2354" s="141">
        <v>23</v>
      </c>
      <c r="C2354" s="146">
        <v>423</v>
      </c>
      <c r="D2354" s="141" t="s">
        <v>7</v>
      </c>
      <c r="E2354" s="141">
        <v>2018</v>
      </c>
      <c r="F2354" s="151"/>
      <c r="G2354" s="157">
        <f t="shared" si="96"/>
        <v>0</v>
      </c>
      <c r="H2354" s="143"/>
      <c r="I2354" s="202"/>
      <c r="J2354" s="204"/>
      <c r="K2354" s="149"/>
      <c r="L2354" s="202"/>
      <c r="M2354" s="149"/>
      <c r="N2354" s="149"/>
      <c r="O2354" s="152">
        <f t="shared" si="97"/>
        <v>0</v>
      </c>
      <c r="P2354" s="153"/>
      <c r="Q2354" s="153"/>
      <c r="R2354" s="153"/>
      <c r="S2354" s="143"/>
      <c r="T2354" s="143"/>
      <c r="U2354" s="143"/>
    </row>
    <row r="2355" spans="1:21" ht="12.75" customHeight="1" x14ac:dyDescent="0.3">
      <c r="A2355" s="141">
        <v>4</v>
      </c>
      <c r="B2355" s="141">
        <v>24</v>
      </c>
      <c r="C2355" s="146">
        <v>424</v>
      </c>
      <c r="D2355" s="141" t="s">
        <v>7</v>
      </c>
      <c r="E2355" s="141">
        <v>2018</v>
      </c>
      <c r="F2355" s="151"/>
      <c r="G2355" s="157">
        <f t="shared" si="96"/>
        <v>0</v>
      </c>
      <c r="H2355" s="143"/>
      <c r="I2355" s="202"/>
      <c r="J2355" s="204"/>
      <c r="K2355" s="149"/>
      <c r="L2355" s="202"/>
      <c r="M2355" s="149"/>
      <c r="N2355" s="149"/>
      <c r="O2355" s="152">
        <f t="shared" si="97"/>
        <v>0</v>
      </c>
      <c r="P2355" s="153"/>
      <c r="Q2355" s="153"/>
      <c r="R2355" s="153"/>
      <c r="S2355" s="143"/>
      <c r="T2355" s="143"/>
      <c r="U2355" s="143"/>
    </row>
    <row r="2356" spans="1:21" ht="12.75" customHeight="1" x14ac:dyDescent="0.3">
      <c r="A2356" s="141">
        <v>4</v>
      </c>
      <c r="B2356" s="141">
        <v>25</v>
      </c>
      <c r="C2356" s="146">
        <v>425</v>
      </c>
      <c r="D2356" s="141" t="s">
        <v>7</v>
      </c>
      <c r="E2356" s="141">
        <v>2018</v>
      </c>
      <c r="F2356" s="151"/>
      <c r="G2356" s="157">
        <f t="shared" si="96"/>
        <v>0</v>
      </c>
      <c r="H2356" s="143"/>
      <c r="I2356" s="202"/>
      <c r="J2356" s="204"/>
      <c r="K2356" s="149"/>
      <c r="L2356" s="202"/>
      <c r="M2356" s="149"/>
      <c r="N2356" s="149"/>
      <c r="O2356" s="152">
        <f t="shared" si="97"/>
        <v>0</v>
      </c>
      <c r="P2356" s="153"/>
      <c r="Q2356" s="153"/>
      <c r="R2356" s="153"/>
      <c r="S2356" s="143"/>
      <c r="T2356" s="143"/>
      <c r="U2356" s="143"/>
    </row>
    <row r="2357" spans="1:21" ht="12.75" customHeight="1" x14ac:dyDescent="0.3">
      <c r="A2357" s="141">
        <v>4</v>
      </c>
      <c r="B2357" s="141">
        <v>26</v>
      </c>
      <c r="C2357" s="146">
        <v>426</v>
      </c>
      <c r="D2357" s="141" t="s">
        <v>7</v>
      </c>
      <c r="E2357" s="141">
        <v>2018</v>
      </c>
      <c r="F2357" s="151"/>
      <c r="G2357" s="157">
        <f t="shared" si="96"/>
        <v>0</v>
      </c>
      <c r="H2357" s="143"/>
      <c r="I2357" s="202"/>
      <c r="J2357" s="204"/>
      <c r="K2357" s="149"/>
      <c r="L2357" s="202"/>
      <c r="M2357" s="149"/>
      <c r="N2357" s="149"/>
      <c r="O2357" s="152">
        <f t="shared" si="97"/>
        <v>0</v>
      </c>
      <c r="P2357" s="153"/>
      <c r="Q2357" s="153"/>
      <c r="R2357" s="153"/>
      <c r="S2357" s="143"/>
      <c r="T2357" s="143"/>
      <c r="U2357" s="143"/>
    </row>
    <row r="2358" spans="1:21" ht="12.75" customHeight="1" x14ac:dyDescent="0.3">
      <c r="A2358" s="141">
        <v>4</v>
      </c>
      <c r="B2358" s="141">
        <v>27</v>
      </c>
      <c r="C2358" s="146">
        <v>427</v>
      </c>
      <c r="D2358" s="141" t="s">
        <v>7</v>
      </c>
      <c r="E2358" s="141">
        <v>2018</v>
      </c>
      <c r="F2358" s="151"/>
      <c r="G2358" s="157">
        <f t="shared" si="96"/>
        <v>0</v>
      </c>
      <c r="H2358" s="143"/>
      <c r="I2358" s="202"/>
      <c r="J2358" s="204"/>
      <c r="K2358" s="149"/>
      <c r="L2358" s="202"/>
      <c r="M2358" s="149"/>
      <c r="N2358" s="149"/>
      <c r="O2358" s="152">
        <f t="shared" si="97"/>
        <v>0</v>
      </c>
      <c r="P2358" s="153"/>
      <c r="Q2358" s="153"/>
      <c r="R2358" s="153"/>
      <c r="S2358" s="143"/>
      <c r="T2358" s="143"/>
      <c r="U2358" s="143"/>
    </row>
    <row r="2359" spans="1:21" ht="12.75" customHeight="1" x14ac:dyDescent="0.3">
      <c r="A2359" s="141">
        <v>4</v>
      </c>
      <c r="B2359" s="141">
        <v>28</v>
      </c>
      <c r="C2359" s="146">
        <v>428</v>
      </c>
      <c r="D2359" s="141" t="s">
        <v>7</v>
      </c>
      <c r="E2359" s="141">
        <v>2018</v>
      </c>
      <c r="F2359" s="151"/>
      <c r="G2359" s="157">
        <f t="shared" si="96"/>
        <v>0</v>
      </c>
      <c r="H2359" s="143"/>
      <c r="I2359" s="202"/>
      <c r="J2359" s="204"/>
      <c r="K2359" s="149"/>
      <c r="L2359" s="202"/>
      <c r="M2359" s="149"/>
      <c r="N2359" s="149"/>
      <c r="O2359" s="152">
        <f t="shared" si="97"/>
        <v>0</v>
      </c>
      <c r="P2359" s="153"/>
      <c r="Q2359" s="153"/>
      <c r="R2359" s="153"/>
      <c r="S2359" s="143"/>
      <c r="T2359" s="143"/>
      <c r="U2359" s="143"/>
    </row>
    <row r="2360" spans="1:21" ht="12.75" customHeight="1" x14ac:dyDescent="0.3">
      <c r="A2360" s="141">
        <v>4</v>
      </c>
      <c r="B2360" s="141">
        <v>29</v>
      </c>
      <c r="C2360" s="146">
        <v>429</v>
      </c>
      <c r="D2360" s="141" t="s">
        <v>7</v>
      </c>
      <c r="E2360" s="141">
        <v>2018</v>
      </c>
      <c r="F2360" s="151"/>
      <c r="G2360" s="157">
        <f t="shared" si="96"/>
        <v>0</v>
      </c>
      <c r="H2360" s="143"/>
      <c r="I2360" s="202"/>
      <c r="J2360" s="204"/>
      <c r="K2360" s="149"/>
      <c r="L2360" s="202"/>
      <c r="M2360" s="149"/>
      <c r="N2360" s="149"/>
      <c r="O2360" s="152">
        <f t="shared" si="97"/>
        <v>0</v>
      </c>
      <c r="P2360" s="153"/>
      <c r="Q2360" s="153"/>
      <c r="R2360" s="153"/>
      <c r="S2360" s="143"/>
      <c r="T2360" s="143"/>
      <c r="U2360" s="143"/>
    </row>
    <row r="2361" spans="1:21" ht="12.75" customHeight="1" x14ac:dyDescent="0.3">
      <c r="A2361" s="141">
        <v>4</v>
      </c>
      <c r="B2361" s="141">
        <v>30</v>
      </c>
      <c r="C2361" s="146">
        <v>430</v>
      </c>
      <c r="D2361" s="141" t="s">
        <v>7</v>
      </c>
      <c r="E2361" s="141">
        <v>2018</v>
      </c>
      <c r="F2361" s="151"/>
      <c r="G2361" s="157">
        <f t="shared" si="96"/>
        <v>0</v>
      </c>
      <c r="H2361" s="143"/>
      <c r="I2361" s="202"/>
      <c r="J2361" s="204"/>
      <c r="K2361" s="149"/>
      <c r="L2361" s="202"/>
      <c r="M2361" s="149"/>
      <c r="N2361" s="149"/>
      <c r="O2361" s="152">
        <f t="shared" si="97"/>
        <v>0</v>
      </c>
      <c r="P2361" s="153"/>
      <c r="Q2361" s="153"/>
      <c r="R2361" s="153"/>
      <c r="S2361" s="143"/>
      <c r="T2361" s="143"/>
      <c r="U2361" s="143"/>
    </row>
    <row r="2362" spans="1:21" ht="12.75" customHeight="1" x14ac:dyDescent="0.3">
      <c r="A2362" s="141">
        <v>5</v>
      </c>
      <c r="B2362" s="141">
        <v>1</v>
      </c>
      <c r="C2362" s="146">
        <v>501</v>
      </c>
      <c r="D2362" s="141" t="s">
        <v>7</v>
      </c>
      <c r="E2362" s="141">
        <v>2018</v>
      </c>
      <c r="F2362" s="151"/>
      <c r="G2362" s="157">
        <f t="shared" si="96"/>
        <v>0</v>
      </c>
      <c r="H2362" s="143"/>
      <c r="I2362" s="202"/>
      <c r="J2362" s="204"/>
      <c r="K2362" s="149"/>
      <c r="L2362" s="202"/>
      <c r="M2362" s="149"/>
      <c r="N2362" s="149"/>
      <c r="O2362" s="152">
        <f t="shared" si="97"/>
        <v>0</v>
      </c>
      <c r="P2362" s="153"/>
      <c r="Q2362" s="153"/>
      <c r="R2362" s="153"/>
      <c r="S2362" s="143"/>
      <c r="T2362" s="143"/>
      <c r="U2362" s="143"/>
    </row>
    <row r="2363" spans="1:21" ht="12.75" customHeight="1" x14ac:dyDescent="0.3">
      <c r="A2363" s="141">
        <v>5</v>
      </c>
      <c r="B2363" s="141">
        <v>2</v>
      </c>
      <c r="C2363" s="146">
        <v>502</v>
      </c>
      <c r="D2363" s="141" t="s">
        <v>7</v>
      </c>
      <c r="E2363" s="141">
        <v>2018</v>
      </c>
      <c r="F2363" s="151"/>
      <c r="G2363" s="157">
        <f t="shared" si="96"/>
        <v>0</v>
      </c>
      <c r="H2363" s="143"/>
      <c r="I2363" s="202"/>
      <c r="J2363" s="204"/>
      <c r="K2363" s="149"/>
      <c r="L2363" s="202"/>
      <c r="M2363" s="149"/>
      <c r="N2363" s="149"/>
      <c r="O2363" s="152">
        <f t="shared" si="97"/>
        <v>0</v>
      </c>
      <c r="P2363" s="153"/>
      <c r="Q2363" s="153"/>
      <c r="R2363" s="153"/>
      <c r="S2363" s="143"/>
      <c r="T2363" s="143"/>
      <c r="U2363" s="143"/>
    </row>
    <row r="2364" spans="1:21" ht="12.75" customHeight="1" x14ac:dyDescent="0.3">
      <c r="A2364" s="141">
        <v>5</v>
      </c>
      <c r="B2364" s="141">
        <v>3</v>
      </c>
      <c r="C2364" s="146">
        <v>503</v>
      </c>
      <c r="D2364" s="141" t="s">
        <v>7</v>
      </c>
      <c r="E2364" s="141">
        <v>2018</v>
      </c>
      <c r="F2364" s="151"/>
      <c r="G2364" s="157">
        <f t="shared" si="96"/>
        <v>0</v>
      </c>
      <c r="H2364" s="143"/>
      <c r="I2364" s="202"/>
      <c r="J2364" s="204"/>
      <c r="K2364" s="149"/>
      <c r="L2364" s="202"/>
      <c r="M2364" s="149"/>
      <c r="N2364" s="149"/>
      <c r="O2364" s="152">
        <f t="shared" si="97"/>
        <v>0</v>
      </c>
      <c r="P2364" s="153"/>
      <c r="Q2364" s="153"/>
      <c r="R2364" s="153"/>
      <c r="S2364" s="143"/>
      <c r="T2364" s="143"/>
      <c r="U2364" s="143"/>
    </row>
    <row r="2365" spans="1:21" ht="12.75" customHeight="1" x14ac:dyDescent="0.3">
      <c r="A2365" s="141">
        <v>5</v>
      </c>
      <c r="B2365" s="141">
        <v>4</v>
      </c>
      <c r="C2365" s="146">
        <v>504</v>
      </c>
      <c r="D2365" s="141" t="s">
        <v>7</v>
      </c>
      <c r="E2365" s="141">
        <v>2018</v>
      </c>
      <c r="F2365" s="151"/>
      <c r="G2365" s="157">
        <f t="shared" si="96"/>
        <v>0</v>
      </c>
      <c r="H2365" s="143"/>
      <c r="I2365" s="202"/>
      <c r="J2365" s="204"/>
      <c r="K2365" s="149"/>
      <c r="L2365" s="202"/>
      <c r="M2365" s="149"/>
      <c r="N2365" s="149"/>
      <c r="O2365" s="152">
        <f t="shared" si="97"/>
        <v>0</v>
      </c>
      <c r="P2365" s="153"/>
      <c r="Q2365" s="153"/>
      <c r="R2365" s="153"/>
      <c r="S2365" s="143"/>
      <c r="T2365" s="143"/>
      <c r="U2365" s="143"/>
    </row>
    <row r="2366" spans="1:21" ht="12.75" customHeight="1" x14ac:dyDescent="0.3">
      <c r="A2366" s="141">
        <v>5</v>
      </c>
      <c r="B2366" s="141">
        <v>5</v>
      </c>
      <c r="C2366" s="146">
        <v>505</v>
      </c>
      <c r="D2366" s="141" t="s">
        <v>7</v>
      </c>
      <c r="E2366" s="141">
        <v>2018</v>
      </c>
      <c r="F2366" s="151"/>
      <c r="G2366" s="157">
        <f t="shared" si="96"/>
        <v>0</v>
      </c>
      <c r="H2366" s="143"/>
      <c r="I2366" s="202"/>
      <c r="J2366" s="204"/>
      <c r="K2366" s="149"/>
      <c r="L2366" s="202"/>
      <c r="M2366" s="149"/>
      <c r="N2366" s="149"/>
      <c r="O2366" s="152">
        <f t="shared" si="97"/>
        <v>0</v>
      </c>
      <c r="P2366" s="153"/>
      <c r="Q2366" s="153"/>
      <c r="R2366" s="153"/>
      <c r="S2366" s="143"/>
      <c r="T2366" s="143"/>
      <c r="U2366" s="143"/>
    </row>
    <row r="2367" spans="1:21" ht="12.75" customHeight="1" x14ac:dyDescent="0.3">
      <c r="A2367" s="141">
        <v>5</v>
      </c>
      <c r="B2367" s="141">
        <v>6</v>
      </c>
      <c r="C2367" s="146">
        <v>506</v>
      </c>
      <c r="D2367" s="141" t="s">
        <v>7</v>
      </c>
      <c r="E2367" s="141">
        <v>2018</v>
      </c>
      <c r="F2367" s="151"/>
      <c r="G2367" s="157">
        <f t="shared" si="96"/>
        <v>3</v>
      </c>
      <c r="H2367" s="143"/>
      <c r="I2367" s="194">
        <v>3</v>
      </c>
      <c r="J2367" s="204"/>
      <c r="K2367" s="149"/>
      <c r="L2367" s="194">
        <v>0</v>
      </c>
      <c r="M2367" s="149"/>
      <c r="N2367" s="149"/>
      <c r="O2367" s="152">
        <f t="shared" si="97"/>
        <v>0</v>
      </c>
      <c r="P2367" s="153"/>
      <c r="Q2367" s="153"/>
      <c r="R2367" s="153"/>
      <c r="S2367" s="143"/>
      <c r="T2367" s="143"/>
      <c r="U2367" s="143"/>
    </row>
    <row r="2368" spans="1:21" ht="12.75" customHeight="1" x14ac:dyDescent="0.3">
      <c r="A2368" s="141">
        <v>5</v>
      </c>
      <c r="B2368" s="141">
        <v>7</v>
      </c>
      <c r="C2368" s="146">
        <v>507</v>
      </c>
      <c r="D2368" s="141" t="s">
        <v>7</v>
      </c>
      <c r="E2368" s="141">
        <v>2018</v>
      </c>
      <c r="F2368" s="151"/>
      <c r="G2368" s="157">
        <f t="shared" si="96"/>
        <v>7</v>
      </c>
      <c r="H2368" s="143"/>
      <c r="I2368" s="194">
        <v>7</v>
      </c>
      <c r="J2368" s="204"/>
      <c r="K2368" s="149"/>
      <c r="L2368" s="194">
        <v>0</v>
      </c>
      <c r="M2368" s="149"/>
      <c r="N2368" s="149"/>
      <c r="O2368" s="152">
        <f t="shared" si="97"/>
        <v>0</v>
      </c>
      <c r="P2368" s="153"/>
      <c r="Q2368" s="153"/>
      <c r="R2368" s="153"/>
      <c r="S2368" s="143"/>
      <c r="T2368" s="143"/>
      <c r="U2368" s="143"/>
    </row>
    <row r="2369" spans="1:21" ht="12.75" customHeight="1" x14ac:dyDescent="0.3">
      <c r="A2369" s="141">
        <v>5</v>
      </c>
      <c r="B2369" s="141">
        <v>8</v>
      </c>
      <c r="C2369" s="146">
        <v>508</v>
      </c>
      <c r="D2369" s="141" t="s">
        <v>7</v>
      </c>
      <c r="E2369" s="141">
        <v>2018</v>
      </c>
      <c r="F2369" s="151"/>
      <c r="G2369" s="157">
        <f t="shared" si="96"/>
        <v>5</v>
      </c>
      <c r="H2369" s="143"/>
      <c r="I2369" s="194">
        <v>5</v>
      </c>
      <c r="J2369" s="204"/>
      <c r="K2369" s="149"/>
      <c r="L2369" s="194">
        <v>0</v>
      </c>
      <c r="M2369" s="149"/>
      <c r="N2369" s="149"/>
      <c r="O2369" s="152">
        <f t="shared" si="97"/>
        <v>0</v>
      </c>
      <c r="P2369" s="153"/>
      <c r="Q2369" s="153"/>
      <c r="R2369" s="153"/>
      <c r="S2369" s="143"/>
      <c r="T2369" s="143"/>
      <c r="U2369" s="143"/>
    </row>
    <row r="2370" spans="1:21" ht="12.75" customHeight="1" x14ac:dyDescent="0.3">
      <c r="A2370" s="141">
        <v>5</v>
      </c>
      <c r="B2370" s="141">
        <v>9</v>
      </c>
      <c r="C2370" s="146">
        <v>509</v>
      </c>
      <c r="D2370" s="141" t="s">
        <v>7</v>
      </c>
      <c r="E2370" s="141">
        <v>2018</v>
      </c>
      <c r="F2370" s="151"/>
      <c r="G2370" s="157">
        <f t="shared" si="96"/>
        <v>24</v>
      </c>
      <c r="H2370" s="143"/>
      <c r="I2370" s="194">
        <v>24</v>
      </c>
      <c r="J2370" s="204"/>
      <c r="K2370" s="149"/>
      <c r="L2370" s="194">
        <v>0</v>
      </c>
      <c r="M2370" s="149"/>
      <c r="N2370" s="149"/>
      <c r="O2370" s="152">
        <f t="shared" si="97"/>
        <v>0</v>
      </c>
      <c r="P2370" s="153"/>
      <c r="Q2370" s="153"/>
      <c r="R2370" s="153"/>
      <c r="S2370" s="143"/>
      <c r="T2370" s="143"/>
      <c r="U2370" s="143"/>
    </row>
    <row r="2371" spans="1:21" ht="12.75" customHeight="1" x14ac:dyDescent="0.3">
      <c r="A2371" s="141">
        <v>5</v>
      </c>
      <c r="B2371" s="141">
        <v>10</v>
      </c>
      <c r="C2371" s="146">
        <v>510</v>
      </c>
      <c r="D2371" s="141" t="s">
        <v>7</v>
      </c>
      <c r="E2371" s="141">
        <v>2018</v>
      </c>
      <c r="F2371" s="151"/>
      <c r="G2371" s="157">
        <f t="shared" si="96"/>
        <v>4</v>
      </c>
      <c r="H2371" s="143"/>
      <c r="I2371" s="194">
        <v>4</v>
      </c>
      <c r="J2371" s="204"/>
      <c r="K2371" s="149"/>
      <c r="L2371" s="194">
        <v>0</v>
      </c>
      <c r="M2371" s="149"/>
      <c r="N2371" s="149"/>
      <c r="O2371" s="152">
        <f t="shared" si="97"/>
        <v>0</v>
      </c>
      <c r="P2371" s="153"/>
      <c r="Q2371" s="153"/>
      <c r="R2371" s="153"/>
      <c r="S2371" s="143"/>
      <c r="T2371" s="143"/>
      <c r="U2371" s="143"/>
    </row>
    <row r="2372" spans="1:21" ht="12.75" customHeight="1" x14ac:dyDescent="0.3">
      <c r="A2372" s="141">
        <v>5</v>
      </c>
      <c r="B2372" s="141">
        <v>11</v>
      </c>
      <c r="C2372" s="146">
        <v>511</v>
      </c>
      <c r="D2372" s="141" t="s">
        <v>7</v>
      </c>
      <c r="E2372" s="141">
        <v>2018</v>
      </c>
      <c r="F2372" s="151"/>
      <c r="G2372" s="157">
        <f t="shared" si="96"/>
        <v>9</v>
      </c>
      <c r="H2372" s="143"/>
      <c r="I2372" s="194">
        <v>9</v>
      </c>
      <c r="J2372" s="204"/>
      <c r="K2372" s="149"/>
      <c r="L2372" s="194">
        <v>0</v>
      </c>
      <c r="M2372" s="149"/>
      <c r="N2372" s="149"/>
      <c r="O2372" s="152">
        <f t="shared" si="97"/>
        <v>0</v>
      </c>
      <c r="P2372" s="153"/>
      <c r="Q2372" s="153"/>
      <c r="R2372" s="153"/>
      <c r="S2372" s="143"/>
      <c r="T2372" s="143"/>
      <c r="U2372" s="143"/>
    </row>
    <row r="2373" spans="1:21" ht="12.75" customHeight="1" x14ac:dyDescent="0.3">
      <c r="A2373" s="141">
        <v>5</v>
      </c>
      <c r="B2373" s="141">
        <v>12</v>
      </c>
      <c r="C2373" s="146">
        <v>512</v>
      </c>
      <c r="D2373" s="141" t="s">
        <v>7</v>
      </c>
      <c r="E2373" s="141">
        <v>2018</v>
      </c>
      <c r="F2373" s="151"/>
      <c r="G2373" s="157">
        <f t="shared" si="96"/>
        <v>1</v>
      </c>
      <c r="H2373" s="143"/>
      <c r="I2373" s="194">
        <v>1</v>
      </c>
      <c r="J2373" s="204"/>
      <c r="K2373" s="149"/>
      <c r="L2373" s="194">
        <v>0</v>
      </c>
      <c r="M2373" s="149"/>
      <c r="N2373" s="149"/>
      <c r="O2373" s="152">
        <f t="shared" si="97"/>
        <v>0</v>
      </c>
      <c r="P2373" s="153"/>
      <c r="Q2373" s="153"/>
      <c r="R2373" s="153"/>
      <c r="S2373" s="143"/>
      <c r="T2373" s="143"/>
      <c r="U2373" s="143"/>
    </row>
    <row r="2374" spans="1:21" ht="12.75" customHeight="1" x14ac:dyDescent="0.3">
      <c r="A2374" s="141">
        <v>5</v>
      </c>
      <c r="B2374" s="141">
        <v>13</v>
      </c>
      <c r="C2374" s="146">
        <v>513</v>
      </c>
      <c r="D2374" s="141" t="s">
        <v>7</v>
      </c>
      <c r="E2374" s="141">
        <v>2018</v>
      </c>
      <c r="F2374" s="151"/>
      <c r="G2374" s="157">
        <f t="shared" si="96"/>
        <v>12</v>
      </c>
      <c r="H2374" s="143"/>
      <c r="I2374" s="194">
        <v>12</v>
      </c>
      <c r="J2374" s="204"/>
      <c r="K2374" s="149"/>
      <c r="L2374" s="194">
        <v>0</v>
      </c>
      <c r="M2374" s="149"/>
      <c r="N2374" s="149"/>
      <c r="O2374" s="152">
        <f t="shared" si="97"/>
        <v>0</v>
      </c>
      <c r="P2374" s="153"/>
      <c r="Q2374" s="153"/>
      <c r="R2374" s="153"/>
      <c r="S2374" s="143"/>
      <c r="T2374" s="143"/>
      <c r="U2374" s="143"/>
    </row>
    <row r="2375" spans="1:21" ht="12.75" customHeight="1" x14ac:dyDescent="0.3">
      <c r="A2375" s="141">
        <v>5</v>
      </c>
      <c r="B2375" s="141">
        <v>14</v>
      </c>
      <c r="C2375" s="146">
        <v>514</v>
      </c>
      <c r="D2375" s="141" t="s">
        <v>7</v>
      </c>
      <c r="E2375" s="141">
        <v>2018</v>
      </c>
      <c r="F2375" s="151"/>
      <c r="G2375" s="157">
        <f t="shared" si="96"/>
        <v>21.000000000000004</v>
      </c>
      <c r="H2375" s="143"/>
      <c r="I2375" s="194">
        <v>21.000000000000004</v>
      </c>
      <c r="J2375" s="204"/>
      <c r="K2375" s="149"/>
      <c r="L2375" s="194">
        <v>0</v>
      </c>
      <c r="M2375" s="149"/>
      <c r="N2375" s="149"/>
      <c r="O2375" s="152">
        <f t="shared" si="97"/>
        <v>0</v>
      </c>
      <c r="P2375" s="153"/>
      <c r="Q2375" s="153"/>
      <c r="R2375" s="153"/>
      <c r="S2375" s="143"/>
      <c r="T2375" s="143"/>
      <c r="U2375" s="143"/>
    </row>
    <row r="2376" spans="1:21" ht="12.75" customHeight="1" x14ac:dyDescent="0.3">
      <c r="A2376" s="141">
        <v>5</v>
      </c>
      <c r="B2376" s="141">
        <v>15</v>
      </c>
      <c r="C2376" s="146">
        <v>515</v>
      </c>
      <c r="D2376" s="141" t="s">
        <v>7</v>
      </c>
      <c r="E2376" s="141">
        <v>2018</v>
      </c>
      <c r="F2376" s="151"/>
      <c r="G2376" s="157">
        <f t="shared" si="96"/>
        <v>31.01</v>
      </c>
      <c r="H2376" s="143"/>
      <c r="I2376" s="194">
        <v>31.01</v>
      </c>
      <c r="J2376" s="204"/>
      <c r="K2376" s="149"/>
      <c r="L2376" s="194">
        <v>0</v>
      </c>
      <c r="M2376" s="149"/>
      <c r="N2376" s="149"/>
      <c r="O2376" s="152">
        <f t="shared" si="97"/>
        <v>0</v>
      </c>
      <c r="P2376" s="153"/>
      <c r="Q2376" s="153"/>
      <c r="R2376" s="153"/>
      <c r="S2376" s="143"/>
      <c r="T2376" s="143"/>
      <c r="U2376" s="143"/>
    </row>
    <row r="2377" spans="1:21" ht="12.75" customHeight="1" x14ac:dyDescent="0.3">
      <c r="A2377" s="141">
        <v>5</v>
      </c>
      <c r="B2377" s="141">
        <v>16</v>
      </c>
      <c r="C2377" s="146">
        <v>516</v>
      </c>
      <c r="D2377" s="141" t="s">
        <v>7</v>
      </c>
      <c r="E2377" s="141">
        <v>2018</v>
      </c>
      <c r="F2377" s="151"/>
      <c r="G2377" s="157">
        <f t="shared" si="96"/>
        <v>51</v>
      </c>
      <c r="H2377" s="143"/>
      <c r="I2377" s="194">
        <v>51</v>
      </c>
      <c r="J2377" s="204"/>
      <c r="K2377" s="149"/>
      <c r="L2377" s="194">
        <v>0</v>
      </c>
      <c r="M2377" s="149"/>
      <c r="N2377" s="149"/>
      <c r="O2377" s="152">
        <f t="shared" si="97"/>
        <v>0</v>
      </c>
      <c r="P2377" s="153"/>
      <c r="Q2377" s="153"/>
      <c r="R2377" s="153"/>
      <c r="S2377" s="143"/>
      <c r="T2377" s="143"/>
      <c r="U2377" s="143"/>
    </row>
    <row r="2378" spans="1:21" ht="12.75" customHeight="1" x14ac:dyDescent="0.3">
      <c r="A2378" s="141">
        <v>5</v>
      </c>
      <c r="B2378" s="141">
        <v>17</v>
      </c>
      <c r="C2378" s="146">
        <v>517</v>
      </c>
      <c r="D2378" s="141" t="s">
        <v>7</v>
      </c>
      <c r="E2378" s="141">
        <v>2018</v>
      </c>
      <c r="F2378" s="151"/>
      <c r="G2378" s="157">
        <f t="shared" si="96"/>
        <v>29</v>
      </c>
      <c r="H2378" s="143"/>
      <c r="I2378" s="194">
        <v>29</v>
      </c>
      <c r="J2378" s="204"/>
      <c r="K2378" s="149"/>
      <c r="L2378" s="194">
        <v>0</v>
      </c>
      <c r="M2378" s="149"/>
      <c r="N2378" s="149"/>
      <c r="O2378" s="152">
        <f t="shared" si="97"/>
        <v>0</v>
      </c>
      <c r="P2378" s="153"/>
      <c r="Q2378" s="153"/>
      <c r="R2378" s="153"/>
      <c r="S2378" s="143"/>
      <c r="T2378" s="143"/>
      <c r="U2378" s="143"/>
    </row>
    <row r="2379" spans="1:21" ht="12.75" customHeight="1" x14ac:dyDescent="0.3">
      <c r="A2379" s="141">
        <v>5</v>
      </c>
      <c r="B2379" s="141">
        <v>18</v>
      </c>
      <c r="C2379" s="146">
        <v>518</v>
      </c>
      <c r="D2379" s="141" t="s">
        <v>7</v>
      </c>
      <c r="E2379" s="141">
        <v>2018</v>
      </c>
      <c r="F2379" s="151"/>
      <c r="G2379" s="157">
        <f t="shared" si="96"/>
        <v>32</v>
      </c>
      <c r="H2379" s="143"/>
      <c r="I2379" s="194">
        <v>32</v>
      </c>
      <c r="J2379" s="149"/>
      <c r="K2379" s="149"/>
      <c r="L2379" s="194">
        <v>0</v>
      </c>
      <c r="M2379" s="149"/>
      <c r="N2379" s="149"/>
      <c r="O2379" s="152">
        <f t="shared" si="97"/>
        <v>0</v>
      </c>
      <c r="P2379" s="153"/>
      <c r="Q2379" s="153"/>
      <c r="R2379" s="153"/>
      <c r="S2379" s="143"/>
      <c r="T2379" s="143"/>
      <c r="U2379" s="143"/>
    </row>
    <row r="2380" spans="1:21" ht="12.75" customHeight="1" x14ac:dyDescent="0.3">
      <c r="A2380" s="141">
        <v>5</v>
      </c>
      <c r="B2380" s="141">
        <v>19</v>
      </c>
      <c r="C2380" s="146">
        <v>519</v>
      </c>
      <c r="D2380" s="141" t="s">
        <v>7</v>
      </c>
      <c r="E2380" s="141">
        <v>2018</v>
      </c>
      <c r="F2380" s="151"/>
      <c r="G2380" s="157">
        <f t="shared" si="96"/>
        <v>56.999999999999993</v>
      </c>
      <c r="H2380" s="143"/>
      <c r="I2380" s="194">
        <v>56.999999999999993</v>
      </c>
      <c r="J2380" s="149"/>
      <c r="K2380" s="149"/>
      <c r="L2380" s="194">
        <v>0</v>
      </c>
      <c r="M2380" s="149"/>
      <c r="N2380" s="149"/>
      <c r="O2380" s="152">
        <f t="shared" si="97"/>
        <v>0</v>
      </c>
      <c r="P2380" s="153"/>
      <c r="Q2380" s="153"/>
      <c r="R2380" s="153"/>
      <c r="S2380" s="143"/>
      <c r="T2380" s="143"/>
      <c r="U2380" s="143"/>
    </row>
    <row r="2381" spans="1:21" ht="12.75" customHeight="1" x14ac:dyDescent="0.3">
      <c r="A2381" s="141">
        <v>5</v>
      </c>
      <c r="B2381" s="141">
        <v>20</v>
      </c>
      <c r="C2381" s="146">
        <v>520</v>
      </c>
      <c r="D2381" s="141" t="s">
        <v>7</v>
      </c>
      <c r="E2381" s="141">
        <v>2018</v>
      </c>
      <c r="F2381" s="151"/>
      <c r="G2381" s="157">
        <f t="shared" si="96"/>
        <v>25</v>
      </c>
      <c r="H2381" s="143"/>
      <c r="I2381" s="194">
        <v>25</v>
      </c>
      <c r="J2381" s="149"/>
      <c r="K2381" s="149"/>
      <c r="L2381" s="194">
        <v>0</v>
      </c>
      <c r="M2381" s="149"/>
      <c r="N2381" s="149"/>
      <c r="O2381" s="152">
        <f t="shared" si="97"/>
        <v>0</v>
      </c>
      <c r="P2381" s="153"/>
      <c r="Q2381" s="153"/>
      <c r="R2381" s="153"/>
      <c r="S2381" s="143"/>
      <c r="T2381" s="143"/>
      <c r="U2381" s="143"/>
    </row>
    <row r="2382" spans="1:21" ht="12.75" customHeight="1" x14ac:dyDescent="0.3">
      <c r="A2382" s="141">
        <v>5</v>
      </c>
      <c r="B2382" s="141">
        <v>21</v>
      </c>
      <c r="C2382" s="146">
        <v>521</v>
      </c>
      <c r="D2382" s="141" t="s">
        <v>7</v>
      </c>
      <c r="E2382" s="141">
        <v>2018</v>
      </c>
      <c r="F2382" s="151"/>
      <c r="G2382" s="157">
        <f t="shared" si="96"/>
        <v>68</v>
      </c>
      <c r="H2382" s="143"/>
      <c r="I2382" s="194">
        <v>68</v>
      </c>
      <c r="J2382" s="149"/>
      <c r="K2382" s="149"/>
      <c r="L2382" s="194">
        <v>0</v>
      </c>
      <c r="M2382" s="149"/>
      <c r="N2382" s="149"/>
      <c r="O2382" s="152">
        <f t="shared" si="97"/>
        <v>0</v>
      </c>
      <c r="P2382" s="153"/>
      <c r="Q2382" s="153"/>
      <c r="R2382" s="153"/>
      <c r="S2382" s="143"/>
      <c r="T2382" s="143"/>
      <c r="U2382" s="143"/>
    </row>
    <row r="2383" spans="1:21" ht="12.75" customHeight="1" x14ac:dyDescent="0.3">
      <c r="A2383" s="141">
        <v>5</v>
      </c>
      <c r="B2383" s="141">
        <v>22</v>
      </c>
      <c r="C2383" s="146">
        <v>522</v>
      </c>
      <c r="D2383" s="141" t="s">
        <v>7</v>
      </c>
      <c r="E2383" s="141">
        <v>2018</v>
      </c>
      <c r="F2383" s="151"/>
      <c r="G2383" s="157">
        <f t="shared" si="96"/>
        <v>99</v>
      </c>
      <c r="H2383" s="143"/>
      <c r="I2383" s="194">
        <v>99</v>
      </c>
      <c r="J2383" s="149"/>
      <c r="K2383" s="149"/>
      <c r="L2383" s="194">
        <v>0</v>
      </c>
      <c r="M2383" s="149"/>
      <c r="N2383" s="149"/>
      <c r="O2383" s="152">
        <f t="shared" si="97"/>
        <v>0</v>
      </c>
      <c r="P2383" s="153"/>
      <c r="Q2383" s="153"/>
      <c r="R2383" s="153"/>
      <c r="S2383" s="143"/>
      <c r="T2383" s="143"/>
      <c r="U2383" s="143"/>
    </row>
    <row r="2384" spans="1:21" ht="12.75" customHeight="1" x14ac:dyDescent="0.3">
      <c r="A2384" s="141">
        <v>5</v>
      </c>
      <c r="B2384" s="141">
        <v>23</v>
      </c>
      <c r="C2384" s="146">
        <v>523</v>
      </c>
      <c r="D2384" s="141" t="s">
        <v>7</v>
      </c>
      <c r="E2384" s="141">
        <v>2018</v>
      </c>
      <c r="F2384" s="151"/>
      <c r="G2384" s="157">
        <f t="shared" si="96"/>
        <v>132.99</v>
      </c>
      <c r="H2384" s="143"/>
      <c r="I2384" s="194">
        <v>132.99</v>
      </c>
      <c r="J2384" s="149"/>
      <c r="K2384" s="149"/>
      <c r="L2384" s="194">
        <v>0</v>
      </c>
      <c r="M2384" s="149"/>
      <c r="N2384" s="149"/>
      <c r="O2384" s="152">
        <f t="shared" si="97"/>
        <v>0</v>
      </c>
      <c r="P2384" s="153"/>
      <c r="Q2384" s="153"/>
      <c r="R2384" s="153"/>
      <c r="S2384" s="143"/>
      <c r="T2384" s="143"/>
      <c r="U2384" s="143"/>
    </row>
    <row r="2385" spans="1:21" ht="12.75" customHeight="1" x14ac:dyDescent="0.3">
      <c r="A2385" s="141">
        <v>5</v>
      </c>
      <c r="B2385" s="141">
        <v>24</v>
      </c>
      <c r="C2385" s="146">
        <v>524</v>
      </c>
      <c r="D2385" s="141" t="s">
        <v>7</v>
      </c>
      <c r="E2385" s="141">
        <v>2018</v>
      </c>
      <c r="F2385" s="151"/>
      <c r="G2385" s="157">
        <f t="shared" si="96"/>
        <v>152.01</v>
      </c>
      <c r="H2385" s="143"/>
      <c r="I2385" s="194">
        <v>152.01</v>
      </c>
      <c r="J2385" s="149">
        <v>14</v>
      </c>
      <c r="K2385" s="149"/>
      <c r="L2385" s="194">
        <v>0</v>
      </c>
      <c r="M2385" s="149">
        <v>0</v>
      </c>
      <c r="N2385" s="149"/>
      <c r="O2385" s="152">
        <f t="shared" si="97"/>
        <v>0</v>
      </c>
      <c r="P2385" s="153"/>
      <c r="Q2385" s="153"/>
      <c r="R2385" s="153"/>
      <c r="S2385" s="143"/>
      <c r="T2385" s="143"/>
      <c r="U2385" s="143"/>
    </row>
    <row r="2386" spans="1:21" ht="12.75" customHeight="1" x14ac:dyDescent="0.3">
      <c r="A2386" s="141">
        <v>5</v>
      </c>
      <c r="B2386" s="141">
        <v>25</v>
      </c>
      <c r="C2386" s="146">
        <v>525</v>
      </c>
      <c r="D2386" s="141" t="s">
        <v>7</v>
      </c>
      <c r="E2386" s="141">
        <v>2018</v>
      </c>
      <c r="F2386" s="151"/>
      <c r="G2386" s="157">
        <f t="shared" si="96"/>
        <v>228</v>
      </c>
      <c r="H2386" s="143"/>
      <c r="I2386" s="194">
        <v>228</v>
      </c>
      <c r="J2386" s="149"/>
      <c r="K2386" s="149"/>
      <c r="L2386" s="194">
        <v>0</v>
      </c>
      <c r="M2386" s="149"/>
      <c r="N2386" s="149"/>
      <c r="O2386" s="152">
        <f t="shared" si="97"/>
        <v>0</v>
      </c>
      <c r="P2386" s="153"/>
      <c r="Q2386" s="153"/>
      <c r="R2386" s="153"/>
      <c r="S2386" s="143"/>
      <c r="T2386" s="143"/>
      <c r="U2386" s="143"/>
    </row>
    <row r="2387" spans="1:21" ht="12.75" customHeight="1" x14ac:dyDescent="0.3">
      <c r="A2387" s="141">
        <v>5</v>
      </c>
      <c r="B2387" s="141">
        <v>26</v>
      </c>
      <c r="C2387" s="146">
        <v>526</v>
      </c>
      <c r="D2387" s="141" t="s">
        <v>7</v>
      </c>
      <c r="E2387" s="141">
        <v>2018</v>
      </c>
      <c r="F2387" s="151"/>
      <c r="G2387" s="157">
        <f t="shared" si="96"/>
        <v>109</v>
      </c>
      <c r="H2387" s="143"/>
      <c r="I2387" s="194">
        <v>109</v>
      </c>
      <c r="J2387" s="149"/>
      <c r="K2387" s="149"/>
      <c r="L2387" s="194">
        <v>0</v>
      </c>
      <c r="M2387" s="149"/>
      <c r="N2387" s="149"/>
      <c r="O2387" s="152">
        <f t="shared" si="97"/>
        <v>0</v>
      </c>
      <c r="P2387" s="153"/>
      <c r="Q2387" s="153"/>
      <c r="R2387" s="153"/>
      <c r="S2387" s="143"/>
      <c r="T2387" s="143"/>
      <c r="U2387" s="143"/>
    </row>
    <row r="2388" spans="1:21" ht="12.75" customHeight="1" x14ac:dyDescent="0.3">
      <c r="A2388" s="141">
        <v>5</v>
      </c>
      <c r="B2388" s="141">
        <v>27</v>
      </c>
      <c r="C2388" s="146">
        <v>527</v>
      </c>
      <c r="D2388" s="141" t="s">
        <v>7</v>
      </c>
      <c r="E2388" s="141">
        <v>2018</v>
      </c>
      <c r="F2388" s="151"/>
      <c r="G2388" s="157">
        <f t="shared" si="96"/>
        <v>168.98999999999998</v>
      </c>
      <c r="H2388" s="143"/>
      <c r="I2388" s="194">
        <v>168.98999999999998</v>
      </c>
      <c r="J2388" s="149"/>
      <c r="K2388" s="149"/>
      <c r="L2388" s="194">
        <v>0</v>
      </c>
      <c r="M2388" s="149"/>
      <c r="N2388" s="149"/>
      <c r="O2388" s="152">
        <f t="shared" si="97"/>
        <v>0</v>
      </c>
      <c r="P2388" s="153"/>
      <c r="Q2388" s="153"/>
      <c r="R2388" s="153"/>
      <c r="S2388" s="143"/>
      <c r="T2388" s="143"/>
      <c r="U2388" s="143"/>
    </row>
    <row r="2389" spans="1:21" ht="12.75" customHeight="1" x14ac:dyDescent="0.3">
      <c r="A2389" s="141">
        <v>5</v>
      </c>
      <c r="B2389" s="141">
        <v>28</v>
      </c>
      <c r="C2389" s="146">
        <v>528</v>
      </c>
      <c r="D2389" s="141" t="s">
        <v>7</v>
      </c>
      <c r="E2389" s="141">
        <v>2018</v>
      </c>
      <c r="F2389" s="151"/>
      <c r="G2389" s="157">
        <f t="shared" si="96"/>
        <v>207</v>
      </c>
      <c r="H2389" s="143"/>
      <c r="I2389" s="194">
        <v>207</v>
      </c>
      <c r="J2389" s="149"/>
      <c r="K2389" s="149"/>
      <c r="L2389" s="194">
        <v>0</v>
      </c>
      <c r="M2389" s="149"/>
      <c r="N2389" s="149"/>
      <c r="O2389" s="152">
        <f t="shared" si="97"/>
        <v>0</v>
      </c>
      <c r="P2389" s="153"/>
      <c r="Q2389" s="153"/>
      <c r="R2389" s="153"/>
      <c r="S2389" s="143"/>
      <c r="T2389" s="143"/>
      <c r="U2389" s="143"/>
    </row>
    <row r="2390" spans="1:21" ht="12.75" customHeight="1" x14ac:dyDescent="0.3">
      <c r="A2390" s="141">
        <v>5</v>
      </c>
      <c r="B2390" s="141">
        <v>29</v>
      </c>
      <c r="C2390" s="146">
        <v>529</v>
      </c>
      <c r="D2390" s="141" t="s">
        <v>7</v>
      </c>
      <c r="E2390" s="141">
        <v>2018</v>
      </c>
      <c r="F2390" s="151"/>
      <c r="G2390" s="157">
        <f t="shared" si="96"/>
        <v>458.91</v>
      </c>
      <c r="H2390" s="143"/>
      <c r="I2390" s="194">
        <v>458.91</v>
      </c>
      <c r="J2390" s="149"/>
      <c r="K2390" s="149"/>
      <c r="L2390" s="194">
        <v>2.0699999999999998</v>
      </c>
      <c r="M2390" s="149"/>
      <c r="N2390" s="149"/>
      <c r="O2390" s="152">
        <f t="shared" si="97"/>
        <v>2.0699999999999998</v>
      </c>
      <c r="P2390" s="153"/>
      <c r="Q2390" s="153"/>
      <c r="R2390" s="153"/>
      <c r="S2390" s="143"/>
      <c r="T2390" s="143"/>
      <c r="U2390" s="143"/>
    </row>
    <row r="2391" spans="1:21" ht="12.75" customHeight="1" x14ac:dyDescent="0.3">
      <c r="A2391" s="141">
        <v>5</v>
      </c>
      <c r="B2391" s="141">
        <v>30</v>
      </c>
      <c r="C2391" s="146">
        <v>530</v>
      </c>
      <c r="D2391" s="141" t="s">
        <v>7</v>
      </c>
      <c r="E2391" s="141">
        <v>2018</v>
      </c>
      <c r="F2391" s="151"/>
      <c r="G2391" s="157">
        <f t="shared" si="96"/>
        <v>359.77000000000004</v>
      </c>
      <c r="H2391" s="143"/>
      <c r="I2391" s="194">
        <v>359.77000000000004</v>
      </c>
      <c r="J2391" s="149">
        <v>48</v>
      </c>
      <c r="K2391" s="149"/>
      <c r="L2391" s="194">
        <v>3.23</v>
      </c>
      <c r="M2391" s="149">
        <v>0</v>
      </c>
      <c r="N2391" s="149"/>
      <c r="O2391" s="152">
        <f t="shared" si="97"/>
        <v>3.23</v>
      </c>
      <c r="P2391" s="153"/>
      <c r="Q2391" s="153"/>
      <c r="R2391" s="153"/>
      <c r="S2391" s="143"/>
      <c r="T2391" s="143"/>
      <c r="U2391" s="143"/>
    </row>
    <row r="2392" spans="1:21" ht="12.75" customHeight="1" x14ac:dyDescent="0.3">
      <c r="A2392" s="141">
        <v>5</v>
      </c>
      <c r="B2392" s="141">
        <v>31</v>
      </c>
      <c r="C2392" s="146">
        <v>531</v>
      </c>
      <c r="D2392" s="141" t="s">
        <v>7</v>
      </c>
      <c r="E2392" s="141">
        <v>2018</v>
      </c>
      <c r="F2392" s="151"/>
      <c r="G2392" s="157">
        <f t="shared" si="96"/>
        <v>164.76000000000002</v>
      </c>
      <c r="H2392" s="143"/>
      <c r="I2392" s="194">
        <v>164.76000000000002</v>
      </c>
      <c r="J2392" s="149"/>
      <c r="K2392" s="149"/>
      <c r="L2392" s="194">
        <v>2.2400000000000002</v>
      </c>
      <c r="M2392" s="149"/>
      <c r="N2392" s="149"/>
      <c r="O2392" s="152">
        <f t="shared" si="97"/>
        <v>2.2400000000000002</v>
      </c>
      <c r="P2392" s="153"/>
      <c r="Q2392" s="153"/>
      <c r="R2392" s="153"/>
      <c r="S2392" s="143"/>
      <c r="T2392" s="143"/>
      <c r="U2392" s="143"/>
    </row>
    <row r="2393" spans="1:21" ht="12.75" customHeight="1" x14ac:dyDescent="0.3">
      <c r="A2393" s="141">
        <v>6</v>
      </c>
      <c r="B2393" s="141">
        <v>1</v>
      </c>
      <c r="C2393" s="146">
        <v>601</v>
      </c>
      <c r="D2393" s="141" t="s">
        <v>7</v>
      </c>
      <c r="E2393" s="141">
        <v>2018</v>
      </c>
      <c r="F2393" s="151"/>
      <c r="G2393" s="157">
        <f t="shared" si="96"/>
        <v>357.52</v>
      </c>
      <c r="H2393" s="143"/>
      <c r="I2393" s="194">
        <v>357.52</v>
      </c>
      <c r="J2393" s="149"/>
      <c r="K2393" s="149"/>
      <c r="L2393" s="194">
        <v>6.52</v>
      </c>
      <c r="M2393" s="149"/>
      <c r="N2393" s="149"/>
      <c r="O2393" s="152">
        <f t="shared" si="97"/>
        <v>6.52</v>
      </c>
      <c r="P2393" s="153"/>
      <c r="Q2393" s="153"/>
      <c r="R2393" s="153"/>
      <c r="S2393" s="143"/>
      <c r="T2393" s="143"/>
      <c r="U2393" s="143"/>
    </row>
    <row r="2394" spans="1:21" ht="12.75" customHeight="1" x14ac:dyDescent="0.3">
      <c r="A2394" s="141">
        <v>6</v>
      </c>
      <c r="B2394" s="141">
        <v>2</v>
      </c>
      <c r="C2394" s="146">
        <v>602</v>
      </c>
      <c r="D2394" s="141" t="s">
        <v>7</v>
      </c>
      <c r="E2394" s="141">
        <v>2018</v>
      </c>
      <c r="F2394" s="151"/>
      <c r="G2394" s="157">
        <f t="shared" si="96"/>
        <v>489.83</v>
      </c>
      <c r="H2394" s="143"/>
      <c r="I2394" s="194">
        <v>489.83</v>
      </c>
      <c r="J2394" s="149"/>
      <c r="K2394" s="149"/>
      <c r="L2394" s="194">
        <v>11.17</v>
      </c>
      <c r="M2394" s="149"/>
      <c r="N2394" s="149"/>
      <c r="O2394" s="152">
        <f t="shared" si="97"/>
        <v>11.17</v>
      </c>
      <c r="P2394" s="153"/>
      <c r="Q2394" s="153"/>
      <c r="R2394" s="153"/>
      <c r="S2394" s="143"/>
      <c r="T2394" s="143"/>
      <c r="U2394" s="143"/>
    </row>
    <row r="2395" spans="1:21" ht="12.75" customHeight="1" x14ac:dyDescent="0.3">
      <c r="A2395" s="141">
        <v>6</v>
      </c>
      <c r="B2395" s="141">
        <v>3</v>
      </c>
      <c r="C2395" s="146">
        <v>603</v>
      </c>
      <c r="D2395" s="141" t="s">
        <v>7</v>
      </c>
      <c r="E2395" s="141">
        <v>2018</v>
      </c>
      <c r="F2395" s="151"/>
      <c r="G2395" s="157">
        <f t="shared" si="96"/>
        <v>654.96999999999991</v>
      </c>
      <c r="H2395" s="143"/>
      <c r="I2395" s="194">
        <v>654.96999999999991</v>
      </c>
      <c r="J2395" s="149"/>
      <c r="K2395" s="149"/>
      <c r="L2395" s="194">
        <v>18.04</v>
      </c>
      <c r="M2395" s="149"/>
      <c r="N2395" s="149"/>
      <c r="O2395" s="152">
        <f>L2395+N2395</f>
        <v>18.04</v>
      </c>
      <c r="P2395" s="153"/>
      <c r="Q2395" s="153"/>
      <c r="R2395" s="153"/>
      <c r="S2395" s="143"/>
      <c r="T2395" s="143"/>
      <c r="U2395" s="143"/>
    </row>
    <row r="2396" spans="1:21" ht="12.75" customHeight="1" x14ac:dyDescent="0.3">
      <c r="A2396" s="141">
        <v>6</v>
      </c>
      <c r="B2396" s="141">
        <v>4</v>
      </c>
      <c r="C2396" s="146">
        <v>604</v>
      </c>
      <c r="D2396" s="141" t="s">
        <v>7</v>
      </c>
      <c r="E2396" s="141">
        <v>2018</v>
      </c>
      <c r="F2396" s="151"/>
      <c r="G2396" s="157">
        <f t="shared" si="96"/>
        <v>860.36999999999989</v>
      </c>
      <c r="H2396" s="143"/>
      <c r="I2396" s="194">
        <v>860.36999999999989</v>
      </c>
      <c r="J2396" s="149">
        <v>35</v>
      </c>
      <c r="K2396" s="149"/>
      <c r="L2396" s="194">
        <v>27.79</v>
      </c>
      <c r="M2396" s="149">
        <v>1</v>
      </c>
      <c r="N2396" s="149"/>
      <c r="O2396" s="152">
        <f t="shared" si="97"/>
        <v>27.79</v>
      </c>
      <c r="P2396" s="153"/>
      <c r="Q2396" s="153"/>
      <c r="R2396" s="153"/>
      <c r="S2396" s="143"/>
      <c r="T2396" s="143"/>
      <c r="U2396" s="143"/>
    </row>
    <row r="2397" spans="1:21" ht="12.75" customHeight="1" x14ac:dyDescent="0.3">
      <c r="A2397" s="141">
        <v>6</v>
      </c>
      <c r="B2397" s="141">
        <v>5</v>
      </c>
      <c r="C2397" s="146">
        <v>605</v>
      </c>
      <c r="D2397" s="141" t="s">
        <v>7</v>
      </c>
      <c r="E2397" s="141">
        <v>2018</v>
      </c>
      <c r="F2397" s="151"/>
      <c r="G2397" s="157">
        <f t="shared" si="96"/>
        <v>1348.2200000000003</v>
      </c>
      <c r="H2397" s="143"/>
      <c r="I2397" s="196">
        <v>1348.2200000000003</v>
      </c>
      <c r="J2397" s="149"/>
      <c r="K2397" s="149"/>
      <c r="L2397" s="194">
        <v>28.64</v>
      </c>
      <c r="M2397" s="149"/>
      <c r="N2397" s="149"/>
      <c r="O2397" s="152">
        <f t="shared" si="97"/>
        <v>28.64</v>
      </c>
      <c r="P2397" s="153"/>
      <c r="Q2397" s="153"/>
      <c r="R2397" s="153"/>
      <c r="S2397" s="143"/>
      <c r="T2397" s="143"/>
      <c r="U2397" s="143"/>
    </row>
    <row r="2398" spans="1:21" ht="12.75" customHeight="1" x14ac:dyDescent="0.3">
      <c r="A2398" s="141">
        <v>6</v>
      </c>
      <c r="B2398" s="141">
        <v>6</v>
      </c>
      <c r="C2398" s="146">
        <v>606</v>
      </c>
      <c r="D2398" s="141" t="s">
        <v>7</v>
      </c>
      <c r="E2398" s="141">
        <v>2018</v>
      </c>
      <c r="F2398" s="151"/>
      <c r="G2398" s="157">
        <f t="shared" ref="G2398:G2461" si="98">I2398+K2398</f>
        <v>1072.72</v>
      </c>
      <c r="H2398" s="143"/>
      <c r="I2398" s="196">
        <v>1072.72</v>
      </c>
      <c r="J2398" s="149"/>
      <c r="K2398" s="149"/>
      <c r="L2398" s="194">
        <v>11.27</v>
      </c>
      <c r="M2398" s="149"/>
      <c r="N2398" s="149"/>
      <c r="O2398" s="152">
        <f t="shared" ref="O2398:O2461" si="99">L2398+N2398</f>
        <v>11.27</v>
      </c>
      <c r="P2398" s="153"/>
      <c r="Q2398" s="153"/>
      <c r="R2398" s="153"/>
      <c r="S2398" s="143"/>
      <c r="T2398" s="143"/>
      <c r="U2398" s="143"/>
    </row>
    <row r="2399" spans="1:21" ht="12.75" customHeight="1" x14ac:dyDescent="0.3">
      <c r="A2399" s="141">
        <v>6</v>
      </c>
      <c r="B2399" s="141">
        <v>7</v>
      </c>
      <c r="C2399" s="146">
        <v>607</v>
      </c>
      <c r="D2399" s="141" t="s">
        <v>7</v>
      </c>
      <c r="E2399" s="141">
        <v>2018</v>
      </c>
      <c r="F2399" s="151"/>
      <c r="G2399" s="157">
        <f t="shared" si="98"/>
        <v>645</v>
      </c>
      <c r="H2399" s="143"/>
      <c r="I2399" s="194">
        <v>645</v>
      </c>
      <c r="J2399" s="204">
        <v>25</v>
      </c>
      <c r="K2399" s="200"/>
      <c r="L2399" s="194">
        <v>0</v>
      </c>
      <c r="M2399" s="204">
        <v>0</v>
      </c>
      <c r="N2399" s="149"/>
      <c r="O2399" s="152">
        <f t="shared" si="99"/>
        <v>0</v>
      </c>
      <c r="P2399" s="153"/>
      <c r="Q2399" s="153"/>
      <c r="R2399" s="153"/>
      <c r="S2399" s="143"/>
      <c r="T2399" s="143"/>
      <c r="U2399" s="143"/>
    </row>
    <row r="2400" spans="1:21" ht="12.75" customHeight="1" x14ac:dyDescent="0.3">
      <c r="A2400" s="141">
        <v>6</v>
      </c>
      <c r="B2400" s="141">
        <v>8</v>
      </c>
      <c r="C2400" s="146">
        <v>608</v>
      </c>
      <c r="D2400" s="141" t="s">
        <v>7</v>
      </c>
      <c r="E2400" s="141">
        <v>2018</v>
      </c>
      <c r="F2400" s="151"/>
      <c r="G2400" s="157">
        <f t="shared" si="98"/>
        <v>1418.6000000000001</v>
      </c>
      <c r="H2400" s="143"/>
      <c r="I2400" s="196">
        <v>1418.6000000000001</v>
      </c>
      <c r="J2400" s="200"/>
      <c r="K2400" s="200"/>
      <c r="L2400" s="194">
        <v>7.42</v>
      </c>
      <c r="M2400" s="200"/>
      <c r="N2400" s="149"/>
      <c r="O2400" s="152">
        <f t="shared" si="99"/>
        <v>7.42</v>
      </c>
      <c r="P2400" s="153"/>
      <c r="Q2400" s="153"/>
      <c r="R2400" s="153"/>
      <c r="S2400" s="143"/>
      <c r="T2400" s="143"/>
      <c r="U2400" s="143"/>
    </row>
    <row r="2401" spans="1:21" ht="12.75" customHeight="1" x14ac:dyDescent="0.3">
      <c r="A2401" s="141">
        <v>6</v>
      </c>
      <c r="B2401" s="141">
        <v>9</v>
      </c>
      <c r="C2401" s="146">
        <v>609</v>
      </c>
      <c r="D2401" s="141" t="s">
        <v>7</v>
      </c>
      <c r="E2401" s="141">
        <v>2018</v>
      </c>
      <c r="F2401" s="151"/>
      <c r="G2401" s="157">
        <f t="shared" si="98"/>
        <v>1205.3400000000001</v>
      </c>
      <c r="H2401" s="143"/>
      <c r="I2401" s="196">
        <v>1205.3400000000001</v>
      </c>
      <c r="J2401" s="200"/>
      <c r="K2401" s="200"/>
      <c r="L2401" s="194">
        <v>12.67</v>
      </c>
      <c r="M2401" s="200"/>
      <c r="N2401" s="149"/>
      <c r="O2401" s="152">
        <f t="shared" si="99"/>
        <v>12.67</v>
      </c>
      <c r="P2401" s="153"/>
      <c r="Q2401" s="153"/>
      <c r="R2401" s="153"/>
      <c r="S2401" s="143"/>
      <c r="T2401" s="143"/>
      <c r="U2401" s="143"/>
    </row>
    <row r="2402" spans="1:21" ht="12.75" customHeight="1" x14ac:dyDescent="0.3">
      <c r="A2402" s="141">
        <v>6</v>
      </c>
      <c r="B2402" s="141">
        <v>10</v>
      </c>
      <c r="C2402" s="146">
        <v>610</v>
      </c>
      <c r="D2402" s="141" t="s">
        <v>7</v>
      </c>
      <c r="E2402" s="141">
        <v>2018</v>
      </c>
      <c r="F2402" s="151"/>
      <c r="G2402" s="157">
        <f t="shared" si="98"/>
        <v>1064.1299999999999</v>
      </c>
      <c r="H2402" s="143"/>
      <c r="I2402" s="196">
        <v>1064.1299999999999</v>
      </c>
      <c r="J2402" s="200"/>
      <c r="K2402" s="200"/>
      <c r="L2402" s="194">
        <v>16.86</v>
      </c>
      <c r="M2402" s="200"/>
      <c r="N2402" s="149"/>
      <c r="O2402" s="152">
        <f t="shared" si="99"/>
        <v>16.86</v>
      </c>
      <c r="P2402" s="153"/>
      <c r="Q2402" s="153"/>
      <c r="R2402" s="153"/>
      <c r="S2402" s="143"/>
      <c r="T2402" s="143"/>
      <c r="U2402" s="143"/>
    </row>
    <row r="2403" spans="1:21" ht="12.75" customHeight="1" x14ac:dyDescent="0.3">
      <c r="A2403" s="141">
        <v>6</v>
      </c>
      <c r="B2403" s="141">
        <v>11</v>
      </c>
      <c r="C2403" s="146">
        <v>611</v>
      </c>
      <c r="D2403" s="141" t="s">
        <v>7</v>
      </c>
      <c r="E2403" s="141">
        <v>2018</v>
      </c>
      <c r="F2403" s="151"/>
      <c r="G2403" s="157">
        <f t="shared" si="98"/>
        <v>1150.4500000000003</v>
      </c>
      <c r="H2403" s="143"/>
      <c r="I2403" s="196">
        <v>1150.4500000000003</v>
      </c>
      <c r="J2403" s="204">
        <v>52</v>
      </c>
      <c r="K2403" s="200"/>
      <c r="L2403" s="194">
        <v>24.44</v>
      </c>
      <c r="M2403" s="204">
        <v>2</v>
      </c>
      <c r="N2403" s="149"/>
      <c r="O2403" s="152">
        <f t="shared" si="99"/>
        <v>24.44</v>
      </c>
      <c r="P2403" s="153"/>
      <c r="Q2403" s="153"/>
      <c r="R2403" s="153"/>
      <c r="S2403" s="143"/>
      <c r="T2403" s="143"/>
      <c r="U2403" s="143"/>
    </row>
    <row r="2404" spans="1:21" ht="12.75" customHeight="1" x14ac:dyDescent="0.3">
      <c r="A2404" s="141">
        <v>6</v>
      </c>
      <c r="B2404" s="141">
        <v>12</v>
      </c>
      <c r="C2404" s="146">
        <v>612</v>
      </c>
      <c r="D2404" s="141" t="s">
        <v>7</v>
      </c>
      <c r="E2404" s="141">
        <v>2018</v>
      </c>
      <c r="F2404" s="151"/>
      <c r="G2404" s="157">
        <f t="shared" si="98"/>
        <v>1890.64</v>
      </c>
      <c r="H2404" s="143"/>
      <c r="I2404" s="196">
        <v>1890.64</v>
      </c>
      <c r="J2404" s="200"/>
      <c r="K2404" s="200"/>
      <c r="L2404" s="194">
        <v>40.159999999999997</v>
      </c>
      <c r="M2404" s="200"/>
      <c r="N2404" s="149"/>
      <c r="O2404" s="152">
        <f t="shared" si="99"/>
        <v>40.159999999999997</v>
      </c>
      <c r="P2404" s="153"/>
      <c r="Q2404" s="153"/>
      <c r="R2404" s="153"/>
      <c r="S2404" s="143"/>
      <c r="T2404" s="143"/>
      <c r="U2404" s="143"/>
    </row>
    <row r="2405" spans="1:21" ht="12.75" customHeight="1" x14ac:dyDescent="0.3">
      <c r="A2405" s="141">
        <v>6</v>
      </c>
      <c r="B2405" s="141">
        <v>13</v>
      </c>
      <c r="C2405" s="146">
        <v>613</v>
      </c>
      <c r="D2405" s="141" t="s">
        <v>7</v>
      </c>
      <c r="E2405" s="141">
        <v>2018</v>
      </c>
      <c r="F2405" s="151"/>
      <c r="G2405" s="157">
        <f t="shared" si="98"/>
        <v>1435.37</v>
      </c>
      <c r="H2405" s="143"/>
      <c r="I2405" s="196">
        <v>1435.37</v>
      </c>
      <c r="J2405" s="149"/>
      <c r="K2405" s="149"/>
      <c r="L2405" s="194">
        <v>30.49</v>
      </c>
      <c r="M2405" s="149"/>
      <c r="N2405" s="149"/>
      <c r="O2405" s="152">
        <f t="shared" si="99"/>
        <v>30.49</v>
      </c>
      <c r="P2405" s="153"/>
      <c r="Q2405" s="153"/>
      <c r="R2405" s="153"/>
      <c r="S2405" s="143"/>
      <c r="T2405" s="143"/>
      <c r="U2405" s="143"/>
    </row>
    <row r="2406" spans="1:21" ht="12.75" customHeight="1" x14ac:dyDescent="0.3">
      <c r="A2406" s="141">
        <v>6</v>
      </c>
      <c r="B2406" s="141">
        <v>14</v>
      </c>
      <c r="C2406" s="146">
        <v>614</v>
      </c>
      <c r="D2406" s="141" t="s">
        <v>7</v>
      </c>
      <c r="E2406" s="141">
        <v>2018</v>
      </c>
      <c r="F2406" s="151"/>
      <c r="G2406" s="157">
        <f t="shared" si="98"/>
        <v>1289.47</v>
      </c>
      <c r="H2406" s="143"/>
      <c r="I2406" s="196">
        <v>1289.47</v>
      </c>
      <c r="J2406" s="149">
        <v>53</v>
      </c>
      <c r="K2406" s="149"/>
      <c r="L2406" s="194">
        <v>27.39</v>
      </c>
      <c r="M2406" s="149">
        <v>1</v>
      </c>
      <c r="N2406" s="149"/>
      <c r="O2406" s="152">
        <f t="shared" si="99"/>
        <v>27.39</v>
      </c>
      <c r="P2406" s="153"/>
      <c r="Q2406" s="153"/>
      <c r="R2406" s="153"/>
      <c r="S2406" s="143"/>
      <c r="T2406" s="143"/>
      <c r="U2406" s="143"/>
    </row>
    <row r="2407" spans="1:21" ht="12.75" customHeight="1" x14ac:dyDescent="0.3">
      <c r="A2407" s="141">
        <v>6</v>
      </c>
      <c r="B2407" s="141">
        <v>15</v>
      </c>
      <c r="C2407" s="146">
        <v>615</v>
      </c>
      <c r="D2407" s="141" t="s">
        <v>7</v>
      </c>
      <c r="E2407" s="141">
        <v>2018</v>
      </c>
      <c r="F2407" s="151"/>
      <c r="G2407" s="157">
        <f t="shared" si="98"/>
        <v>1107.45</v>
      </c>
      <c r="H2407" s="143"/>
      <c r="I2407" s="196">
        <v>1107.45</v>
      </c>
      <c r="J2407" s="149"/>
      <c r="K2407" s="149"/>
      <c r="L2407" s="194">
        <v>17.55</v>
      </c>
      <c r="M2407" s="149"/>
      <c r="N2407" s="149"/>
      <c r="O2407" s="152">
        <f t="shared" si="99"/>
        <v>17.55</v>
      </c>
      <c r="P2407" s="153"/>
      <c r="Q2407" s="153"/>
      <c r="R2407" s="153"/>
      <c r="S2407" s="143"/>
      <c r="T2407" s="143"/>
      <c r="U2407" s="143"/>
    </row>
    <row r="2408" spans="1:21" ht="12.75" customHeight="1" x14ac:dyDescent="0.3">
      <c r="A2408" s="141">
        <v>6</v>
      </c>
      <c r="B2408" s="141">
        <v>16</v>
      </c>
      <c r="C2408" s="146">
        <v>616</v>
      </c>
      <c r="D2408" s="141" t="s">
        <v>7</v>
      </c>
      <c r="E2408" s="141">
        <v>2018</v>
      </c>
      <c r="F2408" s="151"/>
      <c r="G2408" s="157">
        <f t="shared" si="98"/>
        <v>2648.17</v>
      </c>
      <c r="H2408" s="143"/>
      <c r="I2408" s="196">
        <v>2648.17</v>
      </c>
      <c r="J2408" s="149"/>
      <c r="K2408" s="149"/>
      <c r="L2408" s="194">
        <v>27.83</v>
      </c>
      <c r="M2408" s="149"/>
      <c r="N2408" s="149"/>
      <c r="O2408" s="152">
        <f t="shared" si="99"/>
        <v>27.83</v>
      </c>
      <c r="P2408" s="153"/>
      <c r="Q2408" s="153"/>
      <c r="R2408" s="153"/>
      <c r="S2408" s="143"/>
      <c r="T2408" s="143"/>
      <c r="U2408" s="143"/>
    </row>
    <row r="2409" spans="1:21" ht="12.75" customHeight="1" x14ac:dyDescent="0.3">
      <c r="A2409" s="141">
        <v>6</v>
      </c>
      <c r="B2409" s="141">
        <v>17</v>
      </c>
      <c r="C2409" s="146">
        <v>617</v>
      </c>
      <c r="D2409" s="141" t="s">
        <v>7</v>
      </c>
      <c r="E2409" s="141">
        <v>2018</v>
      </c>
      <c r="F2409" s="151"/>
      <c r="G2409" s="157">
        <f t="shared" si="98"/>
        <v>2680.99</v>
      </c>
      <c r="H2409" s="143"/>
      <c r="I2409" s="196">
        <v>2680.99</v>
      </c>
      <c r="J2409" s="149"/>
      <c r="K2409" s="149"/>
      <c r="L2409" s="194">
        <v>14.01</v>
      </c>
      <c r="M2409" s="149"/>
      <c r="N2409" s="149"/>
      <c r="O2409" s="152">
        <f t="shared" si="99"/>
        <v>14.01</v>
      </c>
      <c r="P2409" s="153"/>
      <c r="Q2409" s="153"/>
      <c r="R2409" s="153"/>
      <c r="S2409" s="143"/>
      <c r="T2409" s="143"/>
      <c r="U2409" s="143"/>
    </row>
    <row r="2410" spans="1:21" ht="12.75" customHeight="1" x14ac:dyDescent="0.3">
      <c r="A2410" s="141">
        <v>6</v>
      </c>
      <c r="B2410" s="141">
        <v>18</v>
      </c>
      <c r="C2410" s="146">
        <v>618</v>
      </c>
      <c r="D2410" s="141" t="s">
        <v>7</v>
      </c>
      <c r="E2410" s="141">
        <v>2018</v>
      </c>
      <c r="F2410" s="151"/>
      <c r="G2410" s="157">
        <f t="shared" si="98"/>
        <v>1657.9999999999998</v>
      </c>
      <c r="H2410" s="143"/>
      <c r="I2410" s="196">
        <v>1657.9999999999998</v>
      </c>
      <c r="J2410" s="149">
        <v>55</v>
      </c>
      <c r="K2410" s="149"/>
      <c r="L2410" s="194">
        <v>0</v>
      </c>
      <c r="M2410" s="149">
        <v>0</v>
      </c>
      <c r="N2410" s="149"/>
      <c r="O2410" s="152">
        <f t="shared" si="99"/>
        <v>0</v>
      </c>
      <c r="P2410" s="153"/>
      <c r="Q2410" s="153"/>
      <c r="R2410" s="153"/>
      <c r="S2410" s="143"/>
      <c r="T2410" s="143"/>
      <c r="U2410" s="143"/>
    </row>
    <row r="2411" spans="1:21" ht="12.75" customHeight="1" x14ac:dyDescent="0.3">
      <c r="A2411" s="141">
        <v>6</v>
      </c>
      <c r="B2411" s="141">
        <v>19</v>
      </c>
      <c r="C2411" s="146">
        <v>619</v>
      </c>
      <c r="D2411" s="141" t="s">
        <v>7</v>
      </c>
      <c r="E2411" s="141">
        <v>2018</v>
      </c>
      <c r="F2411" s="151"/>
      <c r="G2411" s="157">
        <f t="shared" si="98"/>
        <v>1999.75</v>
      </c>
      <c r="H2411" s="143"/>
      <c r="I2411" s="196">
        <v>1999.75</v>
      </c>
      <c r="J2411" s="149"/>
      <c r="K2411" s="149"/>
      <c r="L2411" s="194">
        <v>105.25</v>
      </c>
      <c r="M2411" s="149"/>
      <c r="N2411" s="149"/>
      <c r="O2411" s="152">
        <f t="shared" si="99"/>
        <v>105.25</v>
      </c>
      <c r="P2411" s="153"/>
      <c r="Q2411" s="153"/>
      <c r="R2411" s="153"/>
      <c r="S2411" s="143"/>
      <c r="T2411" s="143"/>
      <c r="U2411" s="143"/>
    </row>
    <row r="2412" spans="1:21" ht="12.75" customHeight="1" x14ac:dyDescent="0.3">
      <c r="A2412" s="141">
        <v>6</v>
      </c>
      <c r="B2412" s="141">
        <v>20</v>
      </c>
      <c r="C2412" s="146">
        <v>620</v>
      </c>
      <c r="D2412" s="141" t="s">
        <v>7</v>
      </c>
      <c r="E2412" s="141">
        <v>2018</v>
      </c>
      <c r="F2412" s="151"/>
      <c r="G2412" s="157">
        <f t="shared" si="98"/>
        <v>1357.2</v>
      </c>
      <c r="H2412" s="143"/>
      <c r="I2412" s="196">
        <v>1357.2</v>
      </c>
      <c r="J2412" s="204">
        <v>48</v>
      </c>
      <c r="K2412" s="200"/>
      <c r="L2412" s="194">
        <v>150.80000000000001</v>
      </c>
      <c r="M2412" s="149">
        <v>6</v>
      </c>
      <c r="N2412" s="149"/>
      <c r="O2412" s="152">
        <f t="shared" si="99"/>
        <v>150.80000000000001</v>
      </c>
      <c r="P2412" s="153"/>
      <c r="Q2412" s="153"/>
      <c r="R2412" s="153"/>
      <c r="S2412" s="143"/>
      <c r="T2412" s="143"/>
      <c r="U2412" s="143"/>
    </row>
    <row r="2413" spans="1:21" ht="12.75" customHeight="1" x14ac:dyDescent="0.3">
      <c r="A2413" s="141">
        <v>6</v>
      </c>
      <c r="B2413" s="141">
        <v>21</v>
      </c>
      <c r="C2413" s="146">
        <v>621</v>
      </c>
      <c r="D2413" s="141" t="s">
        <v>7</v>
      </c>
      <c r="E2413" s="141">
        <v>2018</v>
      </c>
      <c r="F2413" s="151"/>
      <c r="G2413" s="157">
        <f t="shared" si="98"/>
        <v>1589.6399999999999</v>
      </c>
      <c r="H2413" s="143"/>
      <c r="I2413" s="196">
        <v>1589.6399999999999</v>
      </c>
      <c r="J2413" s="204"/>
      <c r="K2413" s="149"/>
      <c r="L2413" s="194">
        <v>118.19</v>
      </c>
      <c r="M2413" s="149"/>
      <c r="N2413" s="149"/>
      <c r="O2413" s="152">
        <f t="shared" si="99"/>
        <v>118.19</v>
      </c>
      <c r="P2413" s="153"/>
      <c r="Q2413" s="153"/>
      <c r="R2413" s="153"/>
      <c r="S2413" s="143"/>
      <c r="T2413" s="143"/>
      <c r="U2413" s="143"/>
    </row>
    <row r="2414" spans="1:21" ht="12.75" customHeight="1" x14ac:dyDescent="0.3">
      <c r="A2414" s="141">
        <v>6</v>
      </c>
      <c r="B2414" s="141">
        <v>22</v>
      </c>
      <c r="C2414" s="146">
        <v>622</v>
      </c>
      <c r="D2414" s="141" t="s">
        <v>7</v>
      </c>
      <c r="E2414" s="141">
        <v>2018</v>
      </c>
      <c r="F2414" s="151"/>
      <c r="G2414" s="157">
        <f t="shared" si="98"/>
        <v>2083.58</v>
      </c>
      <c r="H2414" s="143"/>
      <c r="I2414" s="196">
        <v>2083.58</v>
      </c>
      <c r="J2414" s="204">
        <v>52</v>
      </c>
      <c r="K2414" s="149"/>
      <c r="L2414" s="194">
        <v>83.43</v>
      </c>
      <c r="M2414" s="149">
        <v>2</v>
      </c>
      <c r="N2414" s="149"/>
      <c r="O2414" s="152">
        <f t="shared" si="99"/>
        <v>83.43</v>
      </c>
      <c r="P2414" s="153"/>
      <c r="Q2414" s="153"/>
      <c r="R2414" s="153"/>
      <c r="S2414" s="143"/>
      <c r="T2414" s="143"/>
      <c r="U2414" s="143"/>
    </row>
    <row r="2415" spans="1:21" ht="12.75" customHeight="1" x14ac:dyDescent="0.3">
      <c r="A2415" s="141">
        <v>6</v>
      </c>
      <c r="B2415" s="141">
        <v>23</v>
      </c>
      <c r="C2415" s="146">
        <v>623</v>
      </c>
      <c r="D2415" s="141" t="s">
        <v>7</v>
      </c>
      <c r="E2415" s="141">
        <v>2018</v>
      </c>
      <c r="F2415" s="151"/>
      <c r="G2415" s="157">
        <f t="shared" si="98"/>
        <v>3904.88</v>
      </c>
      <c r="H2415" s="143"/>
      <c r="I2415" s="196">
        <v>3904.88</v>
      </c>
      <c r="J2415" s="204"/>
      <c r="K2415" s="149"/>
      <c r="L2415" s="194">
        <v>217.69</v>
      </c>
      <c r="M2415" s="149"/>
      <c r="N2415" s="149"/>
      <c r="O2415" s="152">
        <f t="shared" si="99"/>
        <v>217.69</v>
      </c>
      <c r="P2415" s="153"/>
      <c r="Q2415" s="153"/>
      <c r="R2415" s="153"/>
      <c r="S2415" s="143"/>
      <c r="T2415" s="143"/>
      <c r="U2415" s="143"/>
    </row>
    <row r="2416" spans="1:21" ht="12.75" customHeight="1" x14ac:dyDescent="0.3">
      <c r="A2416" s="141">
        <v>6</v>
      </c>
      <c r="B2416" s="141">
        <v>24</v>
      </c>
      <c r="C2416" s="146">
        <v>624</v>
      </c>
      <c r="D2416" s="141" t="s">
        <v>7</v>
      </c>
      <c r="E2416" s="141">
        <v>2018</v>
      </c>
      <c r="F2416" s="151"/>
      <c r="G2416" s="157">
        <f t="shared" si="98"/>
        <v>5562.62</v>
      </c>
      <c r="H2416" s="143"/>
      <c r="I2416" s="196">
        <v>5562.62</v>
      </c>
      <c r="J2416" s="204"/>
      <c r="K2416" s="149"/>
      <c r="L2416" s="194">
        <v>400.78</v>
      </c>
      <c r="M2416" s="149"/>
      <c r="N2416" s="149"/>
      <c r="O2416" s="152">
        <f t="shared" si="99"/>
        <v>400.78</v>
      </c>
      <c r="P2416" s="153"/>
      <c r="Q2416" s="153"/>
      <c r="R2416" s="153"/>
      <c r="S2416" s="143"/>
      <c r="T2416" s="143"/>
      <c r="U2416" s="143"/>
    </row>
    <row r="2417" spans="1:21" ht="12.75" customHeight="1" x14ac:dyDescent="0.3">
      <c r="A2417" s="141">
        <v>6</v>
      </c>
      <c r="B2417" s="141">
        <v>25</v>
      </c>
      <c r="C2417" s="146">
        <v>625</v>
      </c>
      <c r="D2417" s="141" t="s">
        <v>7</v>
      </c>
      <c r="E2417" s="141">
        <v>2018</v>
      </c>
      <c r="F2417" s="151"/>
      <c r="G2417" s="157">
        <f t="shared" si="98"/>
        <v>5829.37</v>
      </c>
      <c r="H2417" s="143"/>
      <c r="I2417" s="196">
        <v>5829.37</v>
      </c>
      <c r="J2417" s="204">
        <v>47</v>
      </c>
      <c r="K2417" s="149"/>
      <c r="L2417" s="194">
        <v>518</v>
      </c>
      <c r="M2417" s="149">
        <v>4</v>
      </c>
      <c r="N2417" s="149"/>
      <c r="O2417" s="152">
        <f t="shared" si="99"/>
        <v>518</v>
      </c>
      <c r="P2417" s="153"/>
      <c r="Q2417" s="153"/>
      <c r="R2417" s="153"/>
      <c r="S2417" s="143"/>
      <c r="T2417" s="143"/>
      <c r="U2417" s="143"/>
    </row>
    <row r="2418" spans="1:21" ht="12.75" customHeight="1" x14ac:dyDescent="0.3">
      <c r="A2418" s="141">
        <v>6</v>
      </c>
      <c r="B2418" s="141">
        <v>26</v>
      </c>
      <c r="C2418" s="146">
        <v>626</v>
      </c>
      <c r="D2418" s="141" t="s">
        <v>7</v>
      </c>
      <c r="E2418" s="141">
        <v>2018</v>
      </c>
      <c r="F2418" s="151"/>
      <c r="G2418" s="157">
        <f t="shared" si="98"/>
        <v>3100.5099999999998</v>
      </c>
      <c r="H2418" s="143"/>
      <c r="I2418" s="196">
        <v>3100.5099999999998</v>
      </c>
      <c r="J2418" s="204"/>
      <c r="K2418" s="149"/>
      <c r="L2418" s="194">
        <v>402.5</v>
      </c>
      <c r="M2418" s="149"/>
      <c r="N2418" s="149"/>
      <c r="O2418" s="152">
        <f t="shared" si="99"/>
        <v>402.5</v>
      </c>
      <c r="P2418" s="153"/>
      <c r="Q2418" s="153"/>
      <c r="R2418" s="153"/>
      <c r="S2418" s="143"/>
      <c r="T2418" s="143"/>
      <c r="U2418" s="143"/>
    </row>
    <row r="2419" spans="1:21" ht="12.75" customHeight="1" x14ac:dyDescent="0.3">
      <c r="A2419" s="141">
        <v>6</v>
      </c>
      <c r="B2419" s="141">
        <v>27</v>
      </c>
      <c r="C2419" s="146">
        <v>627</v>
      </c>
      <c r="D2419" s="141" t="s">
        <v>7</v>
      </c>
      <c r="E2419" s="141">
        <v>2018</v>
      </c>
      <c r="F2419" s="151"/>
      <c r="G2419" s="157">
        <f t="shared" si="98"/>
        <v>3622.7</v>
      </c>
      <c r="H2419" s="143"/>
      <c r="I2419" s="196">
        <v>3622.7</v>
      </c>
      <c r="J2419" s="204">
        <v>50</v>
      </c>
      <c r="K2419" s="200"/>
      <c r="L2419" s="194">
        <v>629.87</v>
      </c>
      <c r="M2419" s="149">
        <v>8</v>
      </c>
      <c r="N2419" s="149"/>
      <c r="O2419" s="152">
        <f t="shared" si="99"/>
        <v>629.87</v>
      </c>
      <c r="P2419" s="153"/>
      <c r="Q2419" s="153"/>
      <c r="R2419" s="153"/>
      <c r="S2419" s="143"/>
      <c r="T2419" s="143"/>
      <c r="U2419" s="143"/>
    </row>
    <row r="2420" spans="1:21" ht="12.75" customHeight="1" x14ac:dyDescent="0.3">
      <c r="A2420" s="141">
        <v>6</v>
      </c>
      <c r="B2420" s="141">
        <v>28</v>
      </c>
      <c r="C2420" s="146">
        <v>628</v>
      </c>
      <c r="D2420" s="141" t="s">
        <v>7</v>
      </c>
      <c r="E2420" s="141">
        <v>2018</v>
      </c>
      <c r="F2420" s="151"/>
      <c r="G2420" s="157">
        <f t="shared" si="98"/>
        <v>8488.59</v>
      </c>
      <c r="H2420" s="143"/>
      <c r="I2420" s="196">
        <v>8488.59</v>
      </c>
      <c r="J2420" s="204"/>
      <c r="K2420" s="149"/>
      <c r="L2420" s="196">
        <v>1121.3699999999999</v>
      </c>
      <c r="M2420" s="149"/>
      <c r="N2420" s="149"/>
      <c r="O2420" s="152">
        <f t="shared" si="99"/>
        <v>1121.3699999999999</v>
      </c>
      <c r="P2420" s="153"/>
      <c r="Q2420" s="153"/>
      <c r="R2420" s="153"/>
      <c r="S2420" s="143"/>
      <c r="T2420" s="143"/>
      <c r="U2420" s="143"/>
    </row>
    <row r="2421" spans="1:21" ht="12.75" customHeight="1" x14ac:dyDescent="0.3">
      <c r="A2421" s="141">
        <v>6</v>
      </c>
      <c r="B2421" s="141">
        <v>29</v>
      </c>
      <c r="C2421" s="146">
        <v>629</v>
      </c>
      <c r="D2421" s="141" t="s">
        <v>7</v>
      </c>
      <c r="E2421" s="141">
        <v>2018</v>
      </c>
      <c r="F2421" s="151"/>
      <c r="G2421" s="157">
        <f t="shared" si="98"/>
        <v>8284.42</v>
      </c>
      <c r="H2421" s="143"/>
      <c r="I2421" s="196">
        <v>8284.42</v>
      </c>
      <c r="J2421" s="204">
        <v>47</v>
      </c>
      <c r="K2421" s="149"/>
      <c r="L2421" s="194">
        <v>770.58</v>
      </c>
      <c r="M2421" s="149">
        <v>5</v>
      </c>
      <c r="N2421" s="149"/>
      <c r="O2421" s="152">
        <f t="shared" si="99"/>
        <v>770.58</v>
      </c>
      <c r="P2421" s="153"/>
      <c r="Q2421" s="153"/>
      <c r="R2421" s="153"/>
      <c r="S2421" s="143"/>
      <c r="T2421" s="143"/>
      <c r="U2421" s="143"/>
    </row>
    <row r="2422" spans="1:21" ht="12.75" customHeight="1" x14ac:dyDescent="0.3">
      <c r="A2422" s="141">
        <v>6</v>
      </c>
      <c r="B2422" s="141">
        <v>30</v>
      </c>
      <c r="C2422" s="146">
        <v>630</v>
      </c>
      <c r="D2422" s="141" t="s">
        <v>7</v>
      </c>
      <c r="E2422" s="141">
        <v>2018</v>
      </c>
      <c r="F2422" s="151"/>
      <c r="G2422" s="157">
        <f t="shared" si="98"/>
        <v>7149.52</v>
      </c>
      <c r="H2422" s="143"/>
      <c r="I2422" s="196">
        <v>7149.52</v>
      </c>
      <c r="J2422" s="204"/>
      <c r="K2422" s="149"/>
      <c r="L2422" s="194">
        <v>536.48</v>
      </c>
      <c r="M2422" s="149"/>
      <c r="N2422" s="149"/>
      <c r="O2422" s="152">
        <f t="shared" si="99"/>
        <v>536.48</v>
      </c>
      <c r="P2422" s="153"/>
      <c r="Q2422" s="153"/>
      <c r="R2422" s="153"/>
      <c r="S2422" s="143"/>
      <c r="T2422" s="143"/>
      <c r="U2422" s="143"/>
    </row>
    <row r="2423" spans="1:21" ht="12.75" customHeight="1" x14ac:dyDescent="0.3">
      <c r="A2423" s="141">
        <v>7</v>
      </c>
      <c r="B2423" s="141">
        <v>1</v>
      </c>
      <c r="C2423" s="146">
        <v>701</v>
      </c>
      <c r="D2423" s="141" t="s">
        <v>7</v>
      </c>
      <c r="E2423" s="141">
        <v>2018</v>
      </c>
      <c r="F2423" s="151"/>
      <c r="G2423" s="157">
        <f t="shared" si="98"/>
        <v>4584.7300000000005</v>
      </c>
      <c r="H2423" s="143"/>
      <c r="I2423" s="196">
        <v>4584.7300000000005</v>
      </c>
      <c r="J2423" s="204"/>
      <c r="K2423" s="149"/>
      <c r="L2423" s="194">
        <v>264.27</v>
      </c>
      <c r="M2423" s="149"/>
      <c r="N2423" s="149"/>
      <c r="O2423" s="152">
        <f t="shared" si="99"/>
        <v>264.27</v>
      </c>
      <c r="P2423" s="153"/>
      <c r="Q2423" s="153"/>
      <c r="R2423" s="153"/>
      <c r="S2423" s="143"/>
      <c r="T2423" s="143"/>
      <c r="U2423" s="143"/>
    </row>
    <row r="2424" spans="1:21" ht="12.75" customHeight="1" x14ac:dyDescent="0.3">
      <c r="A2424" s="141">
        <v>7</v>
      </c>
      <c r="B2424" s="141">
        <v>2</v>
      </c>
      <c r="C2424" s="146">
        <v>702</v>
      </c>
      <c r="D2424" s="141" t="s">
        <v>7</v>
      </c>
      <c r="E2424" s="141">
        <v>2018</v>
      </c>
      <c r="F2424" s="151"/>
      <c r="G2424" s="157">
        <f t="shared" si="98"/>
        <v>4881.3200000000006</v>
      </c>
      <c r="H2424" s="143"/>
      <c r="I2424" s="196">
        <v>4881.3200000000006</v>
      </c>
      <c r="J2424" s="204">
        <v>53</v>
      </c>
      <c r="K2424" s="149"/>
      <c r="L2424" s="194">
        <v>199.18</v>
      </c>
      <c r="M2424" s="149">
        <v>2</v>
      </c>
      <c r="N2424" s="149"/>
      <c r="O2424" s="152">
        <f t="shared" si="99"/>
        <v>199.18</v>
      </c>
      <c r="P2424" s="153"/>
      <c r="Q2424" s="153"/>
      <c r="R2424" s="153"/>
      <c r="S2424" s="143"/>
      <c r="T2424" s="143"/>
      <c r="U2424" s="143"/>
    </row>
    <row r="2425" spans="1:21" ht="12.75" customHeight="1" x14ac:dyDescent="0.3">
      <c r="A2425" s="141">
        <v>7</v>
      </c>
      <c r="B2425" s="141">
        <v>3</v>
      </c>
      <c r="C2425" s="146">
        <v>703</v>
      </c>
      <c r="D2425" s="141" t="s">
        <v>7</v>
      </c>
      <c r="E2425" s="141">
        <v>2018</v>
      </c>
      <c r="F2425" s="151"/>
      <c r="G2425" s="157">
        <f t="shared" si="98"/>
        <v>8329.41</v>
      </c>
      <c r="H2425" s="143"/>
      <c r="I2425" s="196">
        <v>8329.41</v>
      </c>
      <c r="J2425" s="204"/>
      <c r="K2425" s="149"/>
      <c r="L2425" s="194">
        <v>350.71</v>
      </c>
      <c r="M2425" s="149"/>
      <c r="N2425" s="149"/>
      <c r="O2425" s="152">
        <f t="shared" si="99"/>
        <v>350.71</v>
      </c>
      <c r="P2425" s="153"/>
      <c r="Q2425" s="153"/>
      <c r="R2425" s="153"/>
      <c r="S2425" s="143"/>
      <c r="T2425" s="143"/>
      <c r="U2425" s="143"/>
    </row>
    <row r="2426" spans="1:21" ht="12.75" customHeight="1" x14ac:dyDescent="0.3">
      <c r="A2426" s="141">
        <v>7</v>
      </c>
      <c r="B2426" s="141">
        <v>4</v>
      </c>
      <c r="C2426" s="146">
        <v>704</v>
      </c>
      <c r="D2426" s="141" t="s">
        <v>7</v>
      </c>
      <c r="E2426" s="141">
        <v>2018</v>
      </c>
      <c r="F2426" s="151"/>
      <c r="G2426" s="157">
        <f t="shared" si="98"/>
        <v>7814.93</v>
      </c>
      <c r="H2426" s="143"/>
      <c r="I2426" s="196">
        <v>7814.93</v>
      </c>
      <c r="J2426" s="204">
        <v>48</v>
      </c>
      <c r="K2426" s="200"/>
      <c r="L2426" s="194">
        <v>340.06</v>
      </c>
      <c r="M2426" s="149">
        <v>2</v>
      </c>
      <c r="N2426" s="149"/>
      <c r="O2426" s="152">
        <f t="shared" si="99"/>
        <v>340.06</v>
      </c>
      <c r="P2426" s="153"/>
      <c r="Q2426" s="153"/>
      <c r="R2426" s="153"/>
      <c r="S2426" s="143"/>
      <c r="T2426" s="143"/>
      <c r="U2426" s="143"/>
    </row>
    <row r="2427" spans="1:21" ht="12.75" customHeight="1" x14ac:dyDescent="0.3">
      <c r="A2427" s="141">
        <v>7</v>
      </c>
      <c r="B2427" s="141">
        <v>5</v>
      </c>
      <c r="C2427" s="146">
        <v>705</v>
      </c>
      <c r="D2427" s="141" t="s">
        <v>7</v>
      </c>
      <c r="E2427" s="141">
        <v>2018</v>
      </c>
      <c r="F2427" s="151"/>
      <c r="G2427" s="157">
        <f t="shared" si="98"/>
        <v>5690.53</v>
      </c>
      <c r="H2427" s="143"/>
      <c r="I2427" s="196">
        <v>5690.53</v>
      </c>
      <c r="J2427" s="179"/>
      <c r="K2427" s="201"/>
      <c r="L2427" s="194">
        <v>326.07000000000005</v>
      </c>
      <c r="M2427" s="149"/>
      <c r="N2427" s="149"/>
      <c r="O2427" s="152">
        <f t="shared" si="99"/>
        <v>326.07000000000005</v>
      </c>
      <c r="P2427" s="153"/>
      <c r="Q2427" s="153"/>
      <c r="R2427" s="153"/>
      <c r="S2427" s="143"/>
      <c r="T2427" s="143"/>
      <c r="U2427" s="143"/>
    </row>
    <row r="2428" spans="1:21" ht="12.75" customHeight="1" x14ac:dyDescent="0.3">
      <c r="A2428" s="141">
        <v>7</v>
      </c>
      <c r="B2428" s="141">
        <v>6</v>
      </c>
      <c r="C2428" s="146">
        <v>706</v>
      </c>
      <c r="D2428" s="141" t="s">
        <v>7</v>
      </c>
      <c r="E2428" s="141">
        <v>2018</v>
      </c>
      <c r="F2428" s="151"/>
      <c r="G2428" s="157">
        <f t="shared" si="98"/>
        <v>3673.8599999999997</v>
      </c>
      <c r="H2428" s="143"/>
      <c r="I2428" s="196">
        <v>3673.8599999999997</v>
      </c>
      <c r="J2428" s="179">
        <v>43</v>
      </c>
      <c r="K2428" s="201"/>
      <c r="L2428" s="194">
        <v>262.14</v>
      </c>
      <c r="M2428" s="149">
        <v>7</v>
      </c>
      <c r="N2428" s="149"/>
      <c r="O2428" s="152">
        <f t="shared" si="99"/>
        <v>262.14</v>
      </c>
      <c r="P2428" s="153"/>
      <c r="Q2428" s="153"/>
      <c r="R2428" s="153"/>
      <c r="S2428" s="143"/>
      <c r="T2428" s="143"/>
      <c r="U2428" s="143"/>
    </row>
    <row r="2429" spans="1:21" ht="12.75" customHeight="1" x14ac:dyDescent="0.3">
      <c r="A2429" s="141">
        <v>7</v>
      </c>
      <c r="B2429" s="141">
        <v>7</v>
      </c>
      <c r="C2429" s="146">
        <v>707</v>
      </c>
      <c r="D2429" s="141" t="s">
        <v>7</v>
      </c>
      <c r="E2429" s="141">
        <v>2018</v>
      </c>
      <c r="F2429" s="151"/>
      <c r="G2429" s="157">
        <f t="shared" si="98"/>
        <v>5707.9900000000007</v>
      </c>
      <c r="H2429" s="143"/>
      <c r="I2429" s="196">
        <v>5707.9900000000007</v>
      </c>
      <c r="J2429" s="179"/>
      <c r="K2429" s="201"/>
      <c r="L2429" s="194">
        <v>518</v>
      </c>
      <c r="M2429" s="149"/>
      <c r="N2429" s="149"/>
      <c r="O2429" s="152">
        <f t="shared" si="99"/>
        <v>518</v>
      </c>
      <c r="P2429" s="153"/>
      <c r="Q2429" s="153"/>
      <c r="R2429" s="153"/>
      <c r="S2429" s="143"/>
      <c r="T2429" s="143"/>
      <c r="U2429" s="143"/>
    </row>
    <row r="2430" spans="1:21" ht="12.75" customHeight="1" x14ac:dyDescent="0.3">
      <c r="A2430" s="141">
        <v>7</v>
      </c>
      <c r="B2430" s="141">
        <v>8</v>
      </c>
      <c r="C2430" s="146">
        <v>708</v>
      </c>
      <c r="D2430" s="141" t="s">
        <v>7</v>
      </c>
      <c r="E2430" s="141">
        <v>2018</v>
      </c>
      <c r="F2430" s="151"/>
      <c r="G2430" s="157">
        <f t="shared" si="98"/>
        <v>4353.37</v>
      </c>
      <c r="H2430" s="143"/>
      <c r="I2430" s="196">
        <v>4353.37</v>
      </c>
      <c r="J2430" s="179"/>
      <c r="K2430" s="201"/>
      <c r="L2430" s="194">
        <v>482.15000000000003</v>
      </c>
      <c r="M2430" s="149"/>
      <c r="N2430" s="149"/>
      <c r="O2430" s="152">
        <f t="shared" si="99"/>
        <v>482.15000000000003</v>
      </c>
      <c r="P2430" s="153"/>
      <c r="Q2430" s="153"/>
      <c r="R2430" s="153"/>
      <c r="S2430" s="143"/>
      <c r="T2430" s="143"/>
      <c r="U2430" s="143"/>
    </row>
    <row r="2431" spans="1:21" ht="12.75" customHeight="1" x14ac:dyDescent="0.3">
      <c r="A2431" s="141">
        <v>7</v>
      </c>
      <c r="B2431" s="141">
        <v>9</v>
      </c>
      <c r="C2431" s="146">
        <v>709</v>
      </c>
      <c r="D2431" s="141" t="s">
        <v>7</v>
      </c>
      <c r="E2431" s="141">
        <v>2018</v>
      </c>
      <c r="F2431" s="151"/>
      <c r="G2431" s="157">
        <f t="shared" si="98"/>
        <v>4761.91</v>
      </c>
      <c r="H2431" s="143"/>
      <c r="I2431" s="196">
        <v>4761.91</v>
      </c>
      <c r="J2431" s="179">
        <v>45</v>
      </c>
      <c r="K2431" s="201"/>
      <c r="L2431" s="194">
        <v>626.62</v>
      </c>
      <c r="M2431" s="149">
        <v>5</v>
      </c>
      <c r="N2431" s="149"/>
      <c r="O2431" s="152">
        <f t="shared" si="99"/>
        <v>626.62</v>
      </c>
      <c r="P2431" s="153"/>
      <c r="Q2431" s="153"/>
      <c r="R2431" s="153"/>
      <c r="S2431" s="143"/>
      <c r="T2431" s="143"/>
      <c r="U2431" s="143"/>
    </row>
    <row r="2432" spans="1:21" ht="12.75" customHeight="1" x14ac:dyDescent="0.3">
      <c r="A2432" s="141">
        <v>7</v>
      </c>
      <c r="B2432" s="141">
        <v>10</v>
      </c>
      <c r="C2432" s="146">
        <v>710</v>
      </c>
      <c r="D2432" s="141" t="s">
        <v>7</v>
      </c>
      <c r="E2432" s="141">
        <v>2018</v>
      </c>
      <c r="F2432" s="151"/>
      <c r="G2432" s="157">
        <f t="shared" si="98"/>
        <v>2300.15</v>
      </c>
      <c r="H2432" s="143"/>
      <c r="I2432" s="196">
        <v>2300.15</v>
      </c>
      <c r="J2432" s="204"/>
      <c r="K2432" s="149"/>
      <c r="L2432" s="194">
        <v>306.85000000000002</v>
      </c>
      <c r="M2432" s="149"/>
      <c r="N2432" s="149"/>
      <c r="O2432" s="152">
        <f t="shared" si="99"/>
        <v>306.85000000000002</v>
      </c>
      <c r="P2432" s="153"/>
      <c r="Q2432" s="153"/>
      <c r="R2432" s="153"/>
      <c r="S2432" s="143"/>
      <c r="T2432" s="143"/>
      <c r="U2432" s="143"/>
    </row>
    <row r="2433" spans="1:21" ht="12.75" customHeight="1" x14ac:dyDescent="0.3">
      <c r="A2433" s="141">
        <v>7</v>
      </c>
      <c r="B2433" s="141">
        <v>11</v>
      </c>
      <c r="C2433" s="146">
        <v>711</v>
      </c>
      <c r="D2433" s="141" t="s">
        <v>7</v>
      </c>
      <c r="E2433" s="141">
        <v>2018</v>
      </c>
      <c r="F2433" s="151"/>
      <c r="G2433" s="157">
        <f t="shared" si="98"/>
        <v>1269.3799999999999</v>
      </c>
      <c r="H2433" s="143"/>
      <c r="I2433" s="196">
        <v>1269.3799999999999</v>
      </c>
      <c r="J2433" s="204">
        <v>39</v>
      </c>
      <c r="K2433" s="200"/>
      <c r="L2433" s="194">
        <v>171.48000000000002</v>
      </c>
      <c r="M2433" s="149">
        <v>5</v>
      </c>
      <c r="N2433" s="149"/>
      <c r="O2433" s="152">
        <f t="shared" si="99"/>
        <v>171.48000000000002</v>
      </c>
      <c r="P2433" s="153"/>
      <c r="Q2433" s="153"/>
      <c r="R2433" s="153"/>
      <c r="S2433" s="143"/>
      <c r="T2433" s="143"/>
      <c r="U2433" s="143"/>
    </row>
    <row r="2434" spans="1:21" ht="12.75" customHeight="1" x14ac:dyDescent="0.3">
      <c r="A2434" s="141">
        <v>7</v>
      </c>
      <c r="B2434" s="141">
        <v>12</v>
      </c>
      <c r="C2434" s="146">
        <v>712</v>
      </c>
      <c r="D2434" s="141" t="s">
        <v>7</v>
      </c>
      <c r="E2434" s="141">
        <v>2018</v>
      </c>
      <c r="F2434" s="151"/>
      <c r="G2434" s="157">
        <f t="shared" si="98"/>
        <v>2217.25</v>
      </c>
      <c r="H2434" s="143"/>
      <c r="I2434" s="196">
        <v>2217.25</v>
      </c>
      <c r="J2434" s="204"/>
      <c r="K2434" s="149"/>
      <c r="L2434" s="194">
        <v>483.75</v>
      </c>
      <c r="M2434" s="149"/>
      <c r="N2434" s="149"/>
      <c r="O2434" s="152">
        <f t="shared" si="99"/>
        <v>483.75</v>
      </c>
      <c r="P2434" s="153"/>
      <c r="Q2434" s="153"/>
      <c r="R2434" s="153"/>
      <c r="S2434" s="143"/>
      <c r="T2434" s="143"/>
      <c r="U2434" s="143"/>
    </row>
    <row r="2435" spans="1:21" ht="12.75" customHeight="1" x14ac:dyDescent="0.3">
      <c r="A2435" s="141">
        <v>7</v>
      </c>
      <c r="B2435" s="141">
        <v>13</v>
      </c>
      <c r="C2435" s="146">
        <v>713</v>
      </c>
      <c r="D2435" s="141" t="s">
        <v>7</v>
      </c>
      <c r="E2435" s="141">
        <v>2018</v>
      </c>
      <c r="F2435" s="151"/>
      <c r="G2435" s="157">
        <f t="shared" si="98"/>
        <v>834.58999999999992</v>
      </c>
      <c r="H2435" s="143"/>
      <c r="I2435" s="194">
        <v>834.58999999999992</v>
      </c>
      <c r="J2435" s="204">
        <v>39</v>
      </c>
      <c r="K2435" s="149"/>
      <c r="L2435" s="194">
        <v>262.29000000000002</v>
      </c>
      <c r="M2435" s="149">
        <v>11</v>
      </c>
      <c r="N2435" s="149"/>
      <c r="O2435" s="152">
        <f t="shared" si="99"/>
        <v>262.29000000000002</v>
      </c>
      <c r="P2435" s="153"/>
      <c r="Q2435" s="153"/>
      <c r="R2435" s="153"/>
      <c r="S2435" s="143"/>
      <c r="T2435" s="143"/>
      <c r="U2435" s="143"/>
    </row>
    <row r="2436" spans="1:21" ht="12.75" customHeight="1" x14ac:dyDescent="0.3">
      <c r="A2436" s="141">
        <v>7</v>
      </c>
      <c r="B2436" s="141">
        <v>14</v>
      </c>
      <c r="C2436" s="146">
        <v>714</v>
      </c>
      <c r="D2436" s="141" t="s">
        <v>7</v>
      </c>
      <c r="E2436" s="141">
        <v>2018</v>
      </c>
      <c r="F2436" s="151"/>
      <c r="G2436" s="157">
        <f t="shared" si="98"/>
        <v>762.76</v>
      </c>
      <c r="H2436" s="143"/>
      <c r="I2436" s="194">
        <v>762.76</v>
      </c>
      <c r="J2436" s="204"/>
      <c r="K2436" s="149"/>
      <c r="L2436" s="194">
        <v>176.33999999999997</v>
      </c>
      <c r="M2436" s="149"/>
      <c r="N2436" s="149"/>
      <c r="O2436" s="152">
        <f t="shared" si="99"/>
        <v>176.33999999999997</v>
      </c>
      <c r="P2436" s="153"/>
      <c r="Q2436" s="153"/>
      <c r="R2436" s="153"/>
      <c r="S2436" s="143"/>
      <c r="T2436" s="143"/>
      <c r="U2436" s="143"/>
    </row>
    <row r="2437" spans="1:21" ht="12.75" customHeight="1" x14ac:dyDescent="0.3">
      <c r="A2437" s="141">
        <v>7</v>
      </c>
      <c r="B2437" s="141">
        <v>15</v>
      </c>
      <c r="C2437" s="146">
        <v>715</v>
      </c>
      <c r="D2437" s="141" t="s">
        <v>7</v>
      </c>
      <c r="E2437" s="141">
        <v>2018</v>
      </c>
      <c r="F2437" s="151"/>
      <c r="G2437" s="157">
        <f t="shared" si="98"/>
        <v>1211.5</v>
      </c>
      <c r="H2437" s="143"/>
      <c r="I2437" s="196">
        <v>1211.5</v>
      </c>
      <c r="J2437" s="204"/>
      <c r="K2437" s="149"/>
      <c r="L2437" s="194">
        <v>191.37</v>
      </c>
      <c r="M2437" s="149"/>
      <c r="N2437" s="149"/>
      <c r="O2437" s="152">
        <f t="shared" si="99"/>
        <v>191.37</v>
      </c>
      <c r="P2437" s="153"/>
      <c r="Q2437" s="153"/>
      <c r="R2437" s="153"/>
      <c r="S2437" s="143"/>
      <c r="T2437" s="143"/>
      <c r="U2437" s="143"/>
    </row>
    <row r="2438" spans="1:21" ht="12.75" customHeight="1" x14ac:dyDescent="0.3">
      <c r="A2438" s="141">
        <v>7</v>
      </c>
      <c r="B2438" s="141">
        <v>16</v>
      </c>
      <c r="C2438" s="146">
        <v>716</v>
      </c>
      <c r="D2438" s="141" t="s">
        <v>7</v>
      </c>
      <c r="E2438" s="141">
        <v>2018</v>
      </c>
      <c r="F2438" s="151"/>
      <c r="G2438" s="157">
        <f t="shared" si="98"/>
        <v>1570.8799999999999</v>
      </c>
      <c r="H2438" s="143"/>
      <c r="I2438" s="196">
        <v>1570.8799999999999</v>
      </c>
      <c r="J2438" s="204">
        <v>45</v>
      </c>
      <c r="K2438" s="149"/>
      <c r="L2438" s="194">
        <v>146.28</v>
      </c>
      <c r="M2438" s="149">
        <v>5</v>
      </c>
      <c r="N2438" s="149"/>
      <c r="O2438" s="152">
        <f t="shared" si="99"/>
        <v>146.28</v>
      </c>
      <c r="P2438" s="153"/>
      <c r="Q2438" s="153"/>
      <c r="R2438" s="153"/>
      <c r="S2438" s="143"/>
      <c r="T2438" s="143"/>
      <c r="U2438" s="143"/>
    </row>
    <row r="2439" spans="1:21" ht="12.75" customHeight="1" x14ac:dyDescent="0.3">
      <c r="A2439" s="141">
        <v>7</v>
      </c>
      <c r="B2439" s="141">
        <v>17</v>
      </c>
      <c r="C2439" s="146">
        <v>717</v>
      </c>
      <c r="D2439" s="141" t="s">
        <v>7</v>
      </c>
      <c r="E2439" s="141">
        <v>2018</v>
      </c>
      <c r="F2439" s="151"/>
      <c r="G2439" s="157">
        <f t="shared" si="98"/>
        <v>725.04</v>
      </c>
      <c r="H2439" s="143"/>
      <c r="I2439" s="194">
        <v>725.04</v>
      </c>
      <c r="J2439" s="204"/>
      <c r="K2439" s="149"/>
      <c r="L2439" s="194">
        <v>88.89</v>
      </c>
      <c r="M2439" s="149"/>
      <c r="N2439" s="149"/>
      <c r="O2439" s="152">
        <f t="shared" si="99"/>
        <v>88.89</v>
      </c>
      <c r="P2439" s="153"/>
      <c r="Q2439" s="153"/>
      <c r="R2439" s="153"/>
      <c r="S2439" s="143"/>
      <c r="T2439" s="143"/>
      <c r="U2439" s="143"/>
    </row>
    <row r="2440" spans="1:21" ht="12.75" customHeight="1" x14ac:dyDescent="0.3">
      <c r="A2440" s="141">
        <v>7</v>
      </c>
      <c r="B2440" s="141">
        <v>18</v>
      </c>
      <c r="C2440" s="146">
        <v>718</v>
      </c>
      <c r="D2440" s="141" t="s">
        <v>7</v>
      </c>
      <c r="E2440" s="141">
        <v>2018</v>
      </c>
      <c r="F2440" s="151"/>
      <c r="G2440" s="157">
        <f t="shared" si="98"/>
        <v>452.37</v>
      </c>
      <c r="H2440" s="143"/>
      <c r="I2440" s="194">
        <v>452.37</v>
      </c>
      <c r="J2440" s="204"/>
      <c r="K2440" s="200"/>
      <c r="L2440" s="194">
        <v>69.58</v>
      </c>
      <c r="M2440" s="149"/>
      <c r="N2440" s="149"/>
      <c r="O2440" s="152">
        <f t="shared" si="99"/>
        <v>69.58</v>
      </c>
      <c r="P2440" s="153"/>
      <c r="Q2440" s="153"/>
      <c r="R2440" s="153"/>
      <c r="S2440" s="143"/>
      <c r="T2440" s="143"/>
      <c r="U2440" s="143"/>
    </row>
    <row r="2441" spans="1:21" ht="12.75" customHeight="1" x14ac:dyDescent="0.3">
      <c r="A2441" s="141">
        <v>7</v>
      </c>
      <c r="B2441" s="141">
        <v>19</v>
      </c>
      <c r="C2441" s="146">
        <v>719</v>
      </c>
      <c r="D2441" s="141" t="s">
        <v>7</v>
      </c>
      <c r="E2441" s="141">
        <v>2018</v>
      </c>
      <c r="F2441" s="151"/>
      <c r="G2441" s="157">
        <f t="shared" si="98"/>
        <v>914.22000000000014</v>
      </c>
      <c r="H2441" s="143"/>
      <c r="I2441" s="194">
        <v>914.22000000000014</v>
      </c>
      <c r="J2441" s="204"/>
      <c r="K2441" s="149"/>
      <c r="L2441" s="194">
        <v>120.79</v>
      </c>
      <c r="M2441" s="149"/>
      <c r="N2441" s="149"/>
      <c r="O2441" s="152">
        <f t="shared" si="99"/>
        <v>120.79</v>
      </c>
      <c r="P2441" s="153"/>
      <c r="Q2441" s="153"/>
      <c r="R2441" s="153"/>
      <c r="S2441" s="143"/>
      <c r="T2441" s="143"/>
      <c r="U2441" s="143"/>
    </row>
    <row r="2442" spans="1:21" ht="12.75" customHeight="1" x14ac:dyDescent="0.3">
      <c r="A2442" s="141">
        <v>7</v>
      </c>
      <c r="B2442" s="141">
        <v>20</v>
      </c>
      <c r="C2442" s="146">
        <v>720</v>
      </c>
      <c r="D2442" s="141" t="s">
        <v>7</v>
      </c>
      <c r="E2442" s="141">
        <v>2018</v>
      </c>
      <c r="F2442" s="151"/>
      <c r="G2442" s="157">
        <f t="shared" si="98"/>
        <v>512.1</v>
      </c>
      <c r="H2442" s="143"/>
      <c r="I2442" s="194">
        <v>512.1</v>
      </c>
      <c r="J2442" s="204"/>
      <c r="K2442" s="149"/>
      <c r="L2442" s="194">
        <v>56.900000000000006</v>
      </c>
      <c r="M2442" s="149"/>
      <c r="N2442" s="149"/>
      <c r="O2442" s="152">
        <f t="shared" si="99"/>
        <v>56.900000000000006</v>
      </c>
      <c r="P2442" s="153"/>
      <c r="Q2442" s="153"/>
      <c r="R2442" s="153"/>
      <c r="S2442" s="143"/>
      <c r="T2442" s="143"/>
      <c r="U2442" s="143"/>
    </row>
    <row r="2443" spans="1:21" ht="12.75" customHeight="1" x14ac:dyDescent="0.3">
      <c r="A2443" s="141">
        <v>7</v>
      </c>
      <c r="B2443" s="141">
        <v>21</v>
      </c>
      <c r="C2443" s="146">
        <v>721</v>
      </c>
      <c r="D2443" s="141" t="s">
        <v>7</v>
      </c>
      <c r="E2443" s="141">
        <v>2018</v>
      </c>
      <c r="F2443" s="151"/>
      <c r="G2443" s="157">
        <f t="shared" si="98"/>
        <v>762.52</v>
      </c>
      <c r="H2443" s="143"/>
      <c r="I2443" s="194">
        <v>762.52</v>
      </c>
      <c r="J2443" s="204"/>
      <c r="K2443" s="149"/>
      <c r="L2443" s="194">
        <v>99.57</v>
      </c>
      <c r="M2443" s="149"/>
      <c r="N2443" s="149"/>
      <c r="O2443" s="152">
        <f t="shared" si="99"/>
        <v>99.57</v>
      </c>
      <c r="P2443" s="153"/>
      <c r="Q2443" s="153"/>
      <c r="R2443" s="153"/>
      <c r="S2443" s="143"/>
      <c r="T2443" s="143"/>
      <c r="U2443" s="143"/>
    </row>
    <row r="2444" spans="1:21" ht="12.75" customHeight="1" x14ac:dyDescent="0.3">
      <c r="A2444" s="141">
        <v>7</v>
      </c>
      <c r="B2444" s="141">
        <v>22</v>
      </c>
      <c r="C2444" s="146">
        <v>722</v>
      </c>
      <c r="D2444" s="141" t="s">
        <v>7</v>
      </c>
      <c r="E2444" s="141">
        <v>2018</v>
      </c>
      <c r="F2444" s="151"/>
      <c r="G2444" s="157">
        <f t="shared" si="98"/>
        <v>632.63</v>
      </c>
      <c r="H2444" s="143"/>
      <c r="I2444" s="194">
        <v>632.63</v>
      </c>
      <c r="J2444" s="204"/>
      <c r="K2444" s="149"/>
      <c r="L2444" s="194">
        <v>95.300000000000011</v>
      </c>
      <c r="M2444" s="149"/>
      <c r="N2444" s="149"/>
      <c r="O2444" s="152">
        <f t="shared" si="99"/>
        <v>95.300000000000011</v>
      </c>
      <c r="P2444" s="153"/>
      <c r="Q2444" s="153"/>
      <c r="R2444" s="153"/>
      <c r="S2444" s="143"/>
      <c r="T2444" s="143"/>
      <c r="U2444" s="143"/>
    </row>
    <row r="2445" spans="1:21" ht="12.75" customHeight="1" x14ac:dyDescent="0.3">
      <c r="A2445" s="141">
        <v>7</v>
      </c>
      <c r="B2445" s="141">
        <v>23</v>
      </c>
      <c r="C2445" s="146">
        <v>723</v>
      </c>
      <c r="D2445" s="141" t="s">
        <v>7</v>
      </c>
      <c r="E2445" s="141">
        <v>2018</v>
      </c>
      <c r="F2445" s="151"/>
      <c r="G2445" s="157">
        <f t="shared" si="98"/>
        <v>463.56</v>
      </c>
      <c r="H2445" s="143"/>
      <c r="I2445" s="194">
        <v>463.56</v>
      </c>
      <c r="J2445" s="204"/>
      <c r="K2445" s="149"/>
      <c r="L2445" s="194">
        <v>79.5</v>
      </c>
      <c r="M2445" s="149"/>
      <c r="N2445" s="149"/>
      <c r="O2445" s="152">
        <f t="shared" si="99"/>
        <v>79.5</v>
      </c>
      <c r="P2445" s="153"/>
      <c r="Q2445" s="153"/>
      <c r="R2445" s="153"/>
      <c r="S2445" s="143"/>
      <c r="T2445" s="143"/>
      <c r="U2445" s="143"/>
    </row>
    <row r="2446" spans="1:21" ht="12.75" customHeight="1" x14ac:dyDescent="0.3">
      <c r="A2446" s="141">
        <v>7</v>
      </c>
      <c r="B2446" s="141">
        <v>24</v>
      </c>
      <c r="C2446" s="146">
        <v>724</v>
      </c>
      <c r="D2446" s="141" t="s">
        <v>7</v>
      </c>
      <c r="E2446" s="141">
        <v>2018</v>
      </c>
      <c r="F2446" s="151"/>
      <c r="G2446" s="157">
        <f t="shared" si="98"/>
        <v>163.33000000000001</v>
      </c>
      <c r="H2446" s="143"/>
      <c r="I2446" s="194">
        <v>163.33000000000001</v>
      </c>
      <c r="J2446" s="204"/>
      <c r="K2446" s="200"/>
      <c r="L2446" s="194">
        <v>22.69</v>
      </c>
      <c r="M2446" s="149"/>
      <c r="N2446" s="149"/>
      <c r="O2446" s="152">
        <f t="shared" si="99"/>
        <v>22.69</v>
      </c>
      <c r="P2446" s="153"/>
      <c r="Q2446" s="153"/>
      <c r="R2446" s="153"/>
      <c r="S2446" s="143"/>
      <c r="T2446" s="143"/>
      <c r="U2446" s="143"/>
    </row>
    <row r="2447" spans="1:21" ht="12.75" customHeight="1" x14ac:dyDescent="0.3">
      <c r="A2447" s="141">
        <v>7</v>
      </c>
      <c r="B2447" s="141">
        <v>25</v>
      </c>
      <c r="C2447" s="146">
        <v>725</v>
      </c>
      <c r="D2447" s="141" t="s">
        <v>7</v>
      </c>
      <c r="E2447" s="141">
        <v>2018</v>
      </c>
      <c r="F2447" s="151"/>
      <c r="G2447" s="157">
        <f t="shared" si="98"/>
        <v>370.89</v>
      </c>
      <c r="H2447" s="143"/>
      <c r="I2447" s="194">
        <v>370.89</v>
      </c>
      <c r="J2447" s="204"/>
      <c r="K2447" s="200"/>
      <c r="L2447" s="194">
        <v>40.119999999999997</v>
      </c>
      <c r="M2447" s="149"/>
      <c r="N2447" s="149"/>
      <c r="O2447" s="152">
        <f t="shared" si="99"/>
        <v>40.119999999999997</v>
      </c>
      <c r="P2447" s="153"/>
      <c r="Q2447" s="153"/>
      <c r="R2447" s="153"/>
      <c r="S2447" s="143"/>
      <c r="T2447" s="143"/>
      <c r="U2447" s="143"/>
    </row>
    <row r="2448" spans="1:21" ht="12.75" customHeight="1" x14ac:dyDescent="0.3">
      <c r="A2448" s="141">
        <v>7</v>
      </c>
      <c r="B2448" s="141">
        <v>26</v>
      </c>
      <c r="C2448" s="146">
        <v>726</v>
      </c>
      <c r="D2448" s="141" t="s">
        <v>7</v>
      </c>
      <c r="E2448" s="141">
        <v>2018</v>
      </c>
      <c r="F2448" s="151"/>
      <c r="G2448" s="157">
        <f t="shared" si="98"/>
        <v>107.16</v>
      </c>
      <c r="H2448" s="143"/>
      <c r="I2448" s="194">
        <v>107.16</v>
      </c>
      <c r="J2448" s="204"/>
      <c r="K2448" s="200"/>
      <c r="L2448" s="194">
        <v>15.84</v>
      </c>
      <c r="M2448" s="149"/>
      <c r="N2448" s="149"/>
      <c r="O2448" s="152">
        <f t="shared" si="99"/>
        <v>15.84</v>
      </c>
      <c r="P2448" s="153"/>
      <c r="Q2448" s="153"/>
      <c r="R2448" s="153"/>
      <c r="S2448" s="143"/>
      <c r="T2448" s="143"/>
      <c r="U2448" s="143"/>
    </row>
    <row r="2449" spans="1:21" ht="12.75" customHeight="1" x14ac:dyDescent="0.3">
      <c r="A2449" s="141">
        <v>7</v>
      </c>
      <c r="B2449" s="141">
        <v>27</v>
      </c>
      <c r="C2449" s="146">
        <v>727</v>
      </c>
      <c r="D2449" s="141" t="s">
        <v>7</v>
      </c>
      <c r="E2449" s="141">
        <v>2018</v>
      </c>
      <c r="F2449" s="151"/>
      <c r="G2449" s="157">
        <f t="shared" si="98"/>
        <v>66.36</v>
      </c>
      <c r="H2449" s="143"/>
      <c r="I2449" s="194">
        <v>66.36</v>
      </c>
      <c r="J2449" s="204"/>
      <c r="K2449" s="200"/>
      <c r="L2449" s="194">
        <v>12.64</v>
      </c>
      <c r="M2449" s="149"/>
      <c r="N2449" s="149"/>
      <c r="O2449" s="152">
        <f t="shared" si="99"/>
        <v>12.64</v>
      </c>
      <c r="P2449" s="153"/>
      <c r="Q2449" s="153"/>
      <c r="R2449" s="153"/>
      <c r="S2449" s="143"/>
      <c r="T2449" s="143"/>
      <c r="U2449" s="143"/>
    </row>
    <row r="2450" spans="1:21" ht="12.75" customHeight="1" x14ac:dyDescent="0.3">
      <c r="A2450" s="141">
        <v>7</v>
      </c>
      <c r="B2450" s="141">
        <v>28</v>
      </c>
      <c r="C2450" s="146">
        <v>728</v>
      </c>
      <c r="D2450" s="141" t="s">
        <v>7</v>
      </c>
      <c r="E2450" s="141">
        <v>2018</v>
      </c>
      <c r="F2450" s="151"/>
      <c r="G2450" s="157">
        <f t="shared" si="98"/>
        <v>75.72</v>
      </c>
      <c r="H2450" s="143"/>
      <c r="I2450" s="194">
        <v>75.72</v>
      </c>
      <c r="J2450" s="204"/>
      <c r="K2450" s="200"/>
      <c r="L2450" s="194">
        <v>13.280000000000001</v>
      </c>
      <c r="M2450" s="149"/>
      <c r="N2450" s="149"/>
      <c r="O2450" s="152">
        <f t="shared" si="99"/>
        <v>13.280000000000001</v>
      </c>
      <c r="P2450" s="153"/>
      <c r="Q2450" s="153"/>
      <c r="R2450" s="153"/>
      <c r="S2450" s="143"/>
      <c r="T2450" s="143"/>
      <c r="U2450" s="143"/>
    </row>
    <row r="2451" spans="1:21" ht="12.75" customHeight="1" x14ac:dyDescent="0.3">
      <c r="A2451" s="141">
        <v>7</v>
      </c>
      <c r="B2451" s="141">
        <v>29</v>
      </c>
      <c r="C2451" s="146">
        <v>729</v>
      </c>
      <c r="D2451" s="141" t="s">
        <v>7</v>
      </c>
      <c r="E2451" s="141">
        <v>2018</v>
      </c>
      <c r="F2451" s="151"/>
      <c r="G2451" s="157">
        <f t="shared" si="98"/>
        <v>125.79999999999998</v>
      </c>
      <c r="H2451" s="143"/>
      <c r="I2451" s="194">
        <v>125.79999999999998</v>
      </c>
      <c r="J2451" s="204"/>
      <c r="K2451" s="200"/>
      <c r="L2451" s="194">
        <v>20.209999999999997</v>
      </c>
      <c r="M2451" s="149"/>
      <c r="N2451" s="149"/>
      <c r="O2451" s="152">
        <f t="shared" si="99"/>
        <v>20.209999999999997</v>
      </c>
      <c r="P2451" s="153"/>
      <c r="Q2451" s="153"/>
      <c r="R2451" s="153"/>
      <c r="S2451" s="143"/>
      <c r="T2451" s="143"/>
      <c r="U2451" s="143"/>
    </row>
    <row r="2452" spans="1:21" ht="12.75" customHeight="1" x14ac:dyDescent="0.3">
      <c r="A2452" s="141">
        <v>7</v>
      </c>
      <c r="B2452" s="141">
        <v>30</v>
      </c>
      <c r="C2452" s="146">
        <v>730</v>
      </c>
      <c r="D2452" s="141" t="s">
        <v>7</v>
      </c>
      <c r="E2452" s="141">
        <v>2018</v>
      </c>
      <c r="F2452" s="151"/>
      <c r="G2452" s="157">
        <f t="shared" si="98"/>
        <v>21.810000000000002</v>
      </c>
      <c r="H2452" s="143"/>
      <c r="I2452" s="194">
        <v>21.810000000000002</v>
      </c>
      <c r="J2452" s="204"/>
      <c r="K2452" s="200"/>
      <c r="L2452" s="194">
        <v>3.19</v>
      </c>
      <c r="M2452" s="149"/>
      <c r="N2452" s="149"/>
      <c r="O2452" s="152">
        <f t="shared" si="99"/>
        <v>3.19</v>
      </c>
      <c r="P2452" s="153"/>
      <c r="Q2452" s="153"/>
      <c r="R2452" s="153"/>
      <c r="S2452" s="143"/>
      <c r="T2452" s="143"/>
      <c r="U2452" s="143"/>
    </row>
    <row r="2453" spans="1:21" ht="12.75" customHeight="1" x14ac:dyDescent="0.3">
      <c r="A2453" s="141">
        <v>7</v>
      </c>
      <c r="B2453" s="141">
        <v>31</v>
      </c>
      <c r="C2453" s="146">
        <v>731</v>
      </c>
      <c r="D2453" s="141" t="s">
        <v>7</v>
      </c>
      <c r="E2453" s="141">
        <v>2018</v>
      </c>
      <c r="F2453" s="151"/>
      <c r="G2453" s="157">
        <f t="shared" si="98"/>
        <v>67.11999999999999</v>
      </c>
      <c r="H2453" s="143"/>
      <c r="I2453" s="194">
        <v>67.11999999999999</v>
      </c>
      <c r="J2453" s="204"/>
      <c r="K2453" s="149"/>
      <c r="L2453" s="194">
        <v>8.8800000000000008</v>
      </c>
      <c r="M2453" s="149"/>
      <c r="N2453" s="149"/>
      <c r="O2453" s="152">
        <f t="shared" si="99"/>
        <v>8.8800000000000008</v>
      </c>
      <c r="P2453" s="153"/>
      <c r="Q2453" s="153"/>
      <c r="R2453" s="153"/>
      <c r="S2453" s="143"/>
      <c r="T2453" s="143"/>
      <c r="U2453" s="143"/>
    </row>
    <row r="2454" spans="1:21" ht="12.75" customHeight="1" x14ac:dyDescent="0.3">
      <c r="A2454" s="141">
        <v>8</v>
      </c>
      <c r="B2454" s="141">
        <v>1</v>
      </c>
      <c r="C2454" s="146">
        <v>801</v>
      </c>
      <c r="D2454" s="141" t="s">
        <v>7</v>
      </c>
      <c r="E2454" s="141">
        <v>2018</v>
      </c>
      <c r="F2454" s="151"/>
      <c r="G2454" s="157">
        <f t="shared" si="98"/>
        <v>17.88</v>
      </c>
      <c r="H2454" s="143"/>
      <c r="I2454" s="207">
        <v>17.88</v>
      </c>
      <c r="J2454" s="204"/>
      <c r="K2454" s="149"/>
      <c r="L2454" s="208">
        <v>2.12</v>
      </c>
      <c r="M2454" s="149"/>
      <c r="N2454" s="149"/>
      <c r="O2454" s="152">
        <f t="shared" si="99"/>
        <v>2.12</v>
      </c>
      <c r="P2454" s="153"/>
      <c r="Q2454" s="153"/>
      <c r="R2454" s="153"/>
      <c r="S2454" s="143"/>
      <c r="T2454" s="143"/>
      <c r="U2454" s="143"/>
    </row>
    <row r="2455" spans="1:21" ht="12.75" customHeight="1" x14ac:dyDescent="0.3">
      <c r="A2455" s="141">
        <v>8</v>
      </c>
      <c r="B2455" s="141">
        <v>2</v>
      </c>
      <c r="C2455" s="146">
        <v>802</v>
      </c>
      <c r="D2455" s="141" t="s">
        <v>7</v>
      </c>
      <c r="E2455" s="141">
        <v>2018</v>
      </c>
      <c r="F2455" s="151"/>
      <c r="G2455" s="157">
        <f t="shared" si="98"/>
        <v>147.47</v>
      </c>
      <c r="H2455" s="143"/>
      <c r="I2455" s="207">
        <v>147.47</v>
      </c>
      <c r="J2455" s="204"/>
      <c r="K2455" s="149"/>
      <c r="L2455" s="208">
        <v>15.52</v>
      </c>
      <c r="M2455" s="149"/>
      <c r="N2455" s="149"/>
      <c r="O2455" s="152">
        <f t="shared" si="99"/>
        <v>15.52</v>
      </c>
      <c r="P2455" s="153"/>
      <c r="Q2455" s="153"/>
      <c r="R2455" s="153"/>
      <c r="S2455" s="143"/>
      <c r="T2455" s="143"/>
      <c r="U2455" s="143"/>
    </row>
    <row r="2456" spans="1:21" ht="12.75" customHeight="1" x14ac:dyDescent="0.3">
      <c r="A2456" s="141">
        <v>8</v>
      </c>
      <c r="B2456" s="141">
        <v>3</v>
      </c>
      <c r="C2456" s="146">
        <v>803</v>
      </c>
      <c r="D2456" s="141" t="s">
        <v>7</v>
      </c>
      <c r="E2456" s="141">
        <v>2018</v>
      </c>
      <c r="F2456" s="151"/>
      <c r="G2456" s="157">
        <f t="shared" si="98"/>
        <v>60.620000000000005</v>
      </c>
      <c r="H2456" s="143"/>
      <c r="I2456" s="207">
        <v>60.620000000000005</v>
      </c>
      <c r="J2456" s="204"/>
      <c r="K2456" s="149"/>
      <c r="L2456" s="208">
        <v>6.38</v>
      </c>
      <c r="M2456" s="149"/>
      <c r="N2456" s="149"/>
      <c r="O2456" s="152">
        <f t="shared" si="99"/>
        <v>6.38</v>
      </c>
      <c r="P2456" s="153"/>
      <c r="Q2456" s="153"/>
      <c r="R2456" s="153"/>
      <c r="S2456" s="143"/>
      <c r="T2456" s="143"/>
      <c r="U2456" s="143"/>
    </row>
    <row r="2457" spans="1:21" ht="12.75" customHeight="1" x14ac:dyDescent="0.3">
      <c r="A2457" s="141">
        <v>8</v>
      </c>
      <c r="B2457" s="141">
        <v>4</v>
      </c>
      <c r="C2457" s="146">
        <v>804</v>
      </c>
      <c r="D2457" s="141" t="s">
        <v>7</v>
      </c>
      <c r="E2457" s="141">
        <v>2018</v>
      </c>
      <c r="F2457" s="151"/>
      <c r="G2457" s="157">
        <f t="shared" si="98"/>
        <v>112.17</v>
      </c>
      <c r="H2457" s="143"/>
      <c r="I2457" s="207">
        <v>112.17</v>
      </c>
      <c r="J2457" s="204"/>
      <c r="K2457" s="149"/>
      <c r="L2457" s="208">
        <v>11.8</v>
      </c>
      <c r="M2457" s="149"/>
      <c r="N2457" s="149"/>
      <c r="O2457" s="152">
        <f t="shared" si="99"/>
        <v>11.8</v>
      </c>
      <c r="P2457" s="153"/>
      <c r="Q2457" s="153"/>
      <c r="R2457" s="153"/>
      <c r="S2457" s="143"/>
      <c r="T2457" s="143"/>
      <c r="U2457" s="143"/>
    </row>
    <row r="2458" spans="1:21" ht="12.75" customHeight="1" x14ac:dyDescent="0.3">
      <c r="A2458" s="141">
        <v>8</v>
      </c>
      <c r="B2458" s="141">
        <v>5</v>
      </c>
      <c r="C2458" s="146">
        <v>805</v>
      </c>
      <c r="D2458" s="141" t="s">
        <v>7</v>
      </c>
      <c r="E2458" s="141">
        <v>2018</v>
      </c>
      <c r="F2458" s="151"/>
      <c r="G2458" s="157">
        <f t="shared" si="98"/>
        <v>115.81</v>
      </c>
      <c r="H2458" s="143"/>
      <c r="I2458" s="207">
        <v>115.81</v>
      </c>
      <c r="J2458" s="204"/>
      <c r="K2458" s="149"/>
      <c r="L2458" s="208">
        <v>12.19</v>
      </c>
      <c r="M2458" s="149"/>
      <c r="N2458" s="149"/>
      <c r="O2458" s="152">
        <f t="shared" si="99"/>
        <v>12.19</v>
      </c>
      <c r="P2458" s="153"/>
      <c r="Q2458" s="153"/>
      <c r="R2458" s="153"/>
      <c r="S2458" s="143"/>
      <c r="T2458" s="143"/>
      <c r="U2458" s="143"/>
    </row>
    <row r="2459" spans="1:21" ht="12.75" customHeight="1" x14ac:dyDescent="0.3">
      <c r="A2459" s="141">
        <v>8</v>
      </c>
      <c r="B2459" s="141">
        <v>6</v>
      </c>
      <c r="C2459" s="146">
        <v>806</v>
      </c>
      <c r="D2459" s="141" t="s">
        <v>7</v>
      </c>
      <c r="E2459" s="141">
        <v>2018</v>
      </c>
      <c r="F2459" s="151"/>
      <c r="G2459" s="157">
        <f t="shared" si="98"/>
        <v>69.67</v>
      </c>
      <c r="H2459" s="143"/>
      <c r="I2459" s="207">
        <v>69.67</v>
      </c>
      <c r="J2459" s="204"/>
      <c r="K2459" s="149"/>
      <c r="L2459" s="208">
        <v>7.33</v>
      </c>
      <c r="M2459" s="149"/>
      <c r="N2459" s="149"/>
      <c r="O2459" s="152">
        <f t="shared" si="99"/>
        <v>7.33</v>
      </c>
      <c r="P2459" s="153"/>
      <c r="Q2459" s="153"/>
      <c r="R2459" s="153"/>
      <c r="S2459" s="143"/>
      <c r="T2459" s="143"/>
      <c r="U2459" s="143"/>
    </row>
    <row r="2460" spans="1:21" ht="12.75" customHeight="1" x14ac:dyDescent="0.3">
      <c r="A2460" s="141">
        <v>8</v>
      </c>
      <c r="B2460" s="141">
        <v>7</v>
      </c>
      <c r="C2460" s="146">
        <v>807</v>
      </c>
      <c r="D2460" s="141" t="s">
        <v>7</v>
      </c>
      <c r="E2460" s="141">
        <v>2018</v>
      </c>
      <c r="F2460" s="151"/>
      <c r="G2460" s="157">
        <f t="shared" si="98"/>
        <v>45.24</v>
      </c>
      <c r="H2460" s="143"/>
      <c r="I2460" s="207">
        <v>45.24</v>
      </c>
      <c r="J2460" s="204"/>
      <c r="K2460" s="149"/>
      <c r="L2460" s="208">
        <v>4.76</v>
      </c>
      <c r="M2460" s="149"/>
      <c r="N2460" s="149"/>
      <c r="O2460" s="152">
        <f t="shared" si="99"/>
        <v>4.76</v>
      </c>
      <c r="P2460" s="153"/>
      <c r="Q2460" s="153"/>
      <c r="R2460" s="153"/>
      <c r="S2460" s="143"/>
      <c r="T2460" s="143"/>
      <c r="U2460" s="143"/>
    </row>
    <row r="2461" spans="1:21" ht="12.75" customHeight="1" x14ac:dyDescent="0.3">
      <c r="A2461" s="141">
        <v>8</v>
      </c>
      <c r="B2461" s="141">
        <v>8</v>
      </c>
      <c r="C2461" s="146">
        <v>808</v>
      </c>
      <c r="D2461" s="141" t="s">
        <v>7</v>
      </c>
      <c r="E2461" s="141">
        <v>2018</v>
      </c>
      <c r="F2461" s="151"/>
      <c r="G2461" s="157">
        <f t="shared" si="98"/>
        <v>3.6199999999999997</v>
      </c>
      <c r="H2461" s="143"/>
      <c r="I2461" s="207">
        <v>3.6199999999999997</v>
      </c>
      <c r="J2461" s="204"/>
      <c r="K2461" s="149"/>
      <c r="L2461" s="208">
        <v>0.38</v>
      </c>
      <c r="M2461" s="149"/>
      <c r="N2461" s="149"/>
      <c r="O2461" s="152">
        <f t="shared" si="99"/>
        <v>0.38</v>
      </c>
      <c r="P2461" s="153"/>
      <c r="Q2461" s="153"/>
      <c r="R2461" s="153"/>
      <c r="S2461" s="143"/>
      <c r="T2461" s="143"/>
      <c r="U2461" s="143"/>
    </row>
    <row r="2462" spans="1:21" ht="12.75" customHeight="1" x14ac:dyDescent="0.3">
      <c r="A2462" s="141">
        <v>8</v>
      </c>
      <c r="B2462" s="141">
        <v>9</v>
      </c>
      <c r="C2462" s="146">
        <v>809</v>
      </c>
      <c r="D2462" s="141" t="s">
        <v>7</v>
      </c>
      <c r="E2462" s="141">
        <v>2018</v>
      </c>
      <c r="F2462" s="151"/>
      <c r="G2462" s="157">
        <f t="shared" ref="G2462:G2525" si="100">I2462+K2462</f>
        <v>1.81</v>
      </c>
      <c r="H2462" s="143"/>
      <c r="I2462" s="207">
        <v>1.81</v>
      </c>
      <c r="J2462" s="204"/>
      <c r="K2462" s="149"/>
      <c r="L2462" s="208">
        <v>0.19</v>
      </c>
      <c r="M2462" s="149"/>
      <c r="N2462" s="149"/>
      <c r="O2462" s="152">
        <f t="shared" ref="O2462:O2525" si="101">L2462+N2462</f>
        <v>0.19</v>
      </c>
      <c r="P2462" s="153"/>
      <c r="Q2462" s="153"/>
      <c r="R2462" s="153"/>
      <c r="S2462" s="143"/>
      <c r="T2462" s="143"/>
      <c r="U2462" s="143"/>
    </row>
    <row r="2463" spans="1:21" ht="12.75" customHeight="1" x14ac:dyDescent="0.3">
      <c r="A2463" s="141">
        <v>8</v>
      </c>
      <c r="B2463" s="141">
        <v>10</v>
      </c>
      <c r="C2463" s="146">
        <v>810</v>
      </c>
      <c r="D2463" s="141" t="s">
        <v>7</v>
      </c>
      <c r="E2463" s="141">
        <v>2018</v>
      </c>
      <c r="F2463" s="151"/>
      <c r="G2463" s="157">
        <f t="shared" si="100"/>
        <v>2.72</v>
      </c>
      <c r="H2463" s="143"/>
      <c r="I2463" s="207">
        <v>2.72</v>
      </c>
      <c r="J2463" s="204"/>
      <c r="K2463" s="149"/>
      <c r="L2463" s="208">
        <v>0.28999999999999998</v>
      </c>
      <c r="M2463" s="149"/>
      <c r="N2463" s="149"/>
      <c r="O2463" s="152">
        <f t="shared" si="101"/>
        <v>0.28999999999999998</v>
      </c>
      <c r="P2463" s="153"/>
      <c r="Q2463" s="153"/>
      <c r="R2463" s="153"/>
      <c r="S2463" s="143"/>
      <c r="T2463" s="143"/>
      <c r="U2463" s="143"/>
    </row>
    <row r="2464" spans="1:21" ht="12.75" customHeight="1" x14ac:dyDescent="0.3">
      <c r="A2464" s="141">
        <v>8</v>
      </c>
      <c r="B2464" s="141">
        <v>11</v>
      </c>
      <c r="C2464" s="146">
        <v>811</v>
      </c>
      <c r="D2464" s="141" t="s">
        <v>7</v>
      </c>
      <c r="E2464" s="141">
        <v>2018</v>
      </c>
      <c r="F2464" s="151"/>
      <c r="G2464" s="157">
        <f t="shared" si="100"/>
        <v>5.4300000000000006</v>
      </c>
      <c r="H2464" s="143"/>
      <c r="I2464" s="207">
        <v>5.4300000000000006</v>
      </c>
      <c r="J2464" s="204"/>
      <c r="K2464" s="149"/>
      <c r="L2464" s="208">
        <v>0.56999999999999995</v>
      </c>
      <c r="M2464" s="149"/>
      <c r="N2464" s="149"/>
      <c r="O2464" s="152">
        <f t="shared" si="101"/>
        <v>0.56999999999999995</v>
      </c>
      <c r="P2464" s="153"/>
      <c r="Q2464" s="153"/>
      <c r="R2464" s="153"/>
      <c r="S2464" s="143"/>
      <c r="T2464" s="143"/>
      <c r="U2464" s="143"/>
    </row>
    <row r="2465" spans="1:21" ht="12.75" customHeight="1" x14ac:dyDescent="0.3">
      <c r="A2465" s="141">
        <v>8</v>
      </c>
      <c r="B2465" s="141">
        <v>12</v>
      </c>
      <c r="C2465" s="146">
        <v>812</v>
      </c>
      <c r="D2465" s="141" t="s">
        <v>7</v>
      </c>
      <c r="E2465" s="141">
        <v>2018</v>
      </c>
      <c r="F2465" s="151"/>
      <c r="G2465" s="157">
        <f t="shared" si="100"/>
        <v>16.28</v>
      </c>
      <c r="H2465" s="143"/>
      <c r="I2465" s="207">
        <v>16.28</v>
      </c>
      <c r="J2465" s="204"/>
      <c r="K2465" s="149"/>
      <c r="L2465" s="208">
        <v>1.71</v>
      </c>
      <c r="M2465" s="149"/>
      <c r="N2465" s="149"/>
      <c r="O2465" s="152">
        <f t="shared" si="101"/>
        <v>1.71</v>
      </c>
      <c r="P2465" s="153"/>
      <c r="Q2465" s="153"/>
      <c r="R2465" s="153"/>
      <c r="S2465" s="143"/>
      <c r="T2465" s="143"/>
      <c r="U2465" s="143"/>
    </row>
    <row r="2466" spans="1:21" ht="12.75" customHeight="1" x14ac:dyDescent="0.3">
      <c r="A2466" s="141">
        <v>8</v>
      </c>
      <c r="B2466" s="141">
        <v>13</v>
      </c>
      <c r="C2466" s="146">
        <v>813</v>
      </c>
      <c r="D2466" s="141" t="s">
        <v>7</v>
      </c>
      <c r="E2466" s="141">
        <v>2018</v>
      </c>
      <c r="F2466" s="151"/>
      <c r="G2466" s="157">
        <f t="shared" si="100"/>
        <v>81.419999999999987</v>
      </c>
      <c r="H2466" s="143"/>
      <c r="I2466" s="207">
        <v>81.419999999999987</v>
      </c>
      <c r="J2466" s="204"/>
      <c r="K2466" s="149"/>
      <c r="L2466" s="208">
        <v>8.57</v>
      </c>
      <c r="M2466" s="149"/>
      <c r="N2466" s="149"/>
      <c r="O2466" s="152">
        <f t="shared" si="101"/>
        <v>8.57</v>
      </c>
      <c r="P2466" s="153"/>
      <c r="Q2466" s="153"/>
      <c r="R2466" s="153"/>
      <c r="S2466" s="143"/>
      <c r="T2466" s="143"/>
      <c r="U2466" s="143"/>
    </row>
    <row r="2467" spans="1:21" ht="12.75" customHeight="1" x14ac:dyDescent="0.3">
      <c r="A2467" s="141">
        <v>8</v>
      </c>
      <c r="B2467" s="141">
        <v>14</v>
      </c>
      <c r="C2467" s="146">
        <v>814</v>
      </c>
      <c r="D2467" s="141" t="s">
        <v>7</v>
      </c>
      <c r="E2467" s="141">
        <v>2018</v>
      </c>
      <c r="F2467" s="151"/>
      <c r="G2467" s="157">
        <f t="shared" si="100"/>
        <v>52.469999999999992</v>
      </c>
      <c r="H2467" s="143"/>
      <c r="I2467" s="207">
        <v>52.469999999999992</v>
      </c>
      <c r="J2467" s="204"/>
      <c r="K2467" s="149"/>
      <c r="L2467" s="208">
        <v>5.52</v>
      </c>
      <c r="M2467" s="149"/>
      <c r="N2467" s="149"/>
      <c r="O2467" s="152">
        <f t="shared" si="101"/>
        <v>5.52</v>
      </c>
      <c r="P2467" s="153"/>
      <c r="Q2467" s="153"/>
      <c r="R2467" s="153"/>
      <c r="S2467" s="143"/>
      <c r="T2467" s="143"/>
      <c r="U2467" s="143"/>
    </row>
    <row r="2468" spans="1:21" ht="12.75" customHeight="1" x14ac:dyDescent="0.3">
      <c r="A2468" s="141">
        <v>8</v>
      </c>
      <c r="B2468" s="141">
        <v>15</v>
      </c>
      <c r="C2468" s="146">
        <v>815</v>
      </c>
      <c r="D2468" s="141" t="s">
        <v>7</v>
      </c>
      <c r="E2468" s="141">
        <v>2018</v>
      </c>
      <c r="F2468" s="151"/>
      <c r="G2468" s="157">
        <f t="shared" si="100"/>
        <v>14.469999999999999</v>
      </c>
      <c r="H2468" s="143"/>
      <c r="I2468" s="207">
        <v>14.469999999999999</v>
      </c>
      <c r="J2468" s="204"/>
      <c r="K2468" s="149"/>
      <c r="L2468" s="208">
        <v>1.52</v>
      </c>
      <c r="M2468" s="149"/>
      <c r="N2468" s="149"/>
      <c r="O2468" s="152">
        <f t="shared" si="101"/>
        <v>1.52</v>
      </c>
      <c r="P2468" s="153"/>
      <c r="Q2468" s="153"/>
      <c r="R2468" s="153"/>
      <c r="S2468" s="143"/>
      <c r="T2468" s="143"/>
      <c r="U2468" s="143"/>
    </row>
    <row r="2469" spans="1:21" ht="12.75" customHeight="1" x14ac:dyDescent="0.3">
      <c r="A2469" s="141">
        <v>8</v>
      </c>
      <c r="B2469" s="141">
        <v>16</v>
      </c>
      <c r="C2469" s="146">
        <v>816</v>
      </c>
      <c r="D2469" s="141" t="s">
        <v>7</v>
      </c>
      <c r="E2469" s="141">
        <v>2018</v>
      </c>
      <c r="F2469" s="151"/>
      <c r="G2469" s="157">
        <f t="shared" si="100"/>
        <v>12.66</v>
      </c>
      <c r="H2469" s="143"/>
      <c r="I2469" s="207">
        <v>12.66</v>
      </c>
      <c r="J2469" s="204"/>
      <c r="K2469" s="149"/>
      <c r="L2469" s="208">
        <v>1.33</v>
      </c>
      <c r="M2469" s="149"/>
      <c r="N2469" s="149"/>
      <c r="O2469" s="152">
        <f t="shared" si="101"/>
        <v>1.33</v>
      </c>
      <c r="P2469" s="153"/>
      <c r="Q2469" s="153"/>
      <c r="R2469" s="153"/>
      <c r="S2469" s="143"/>
      <c r="T2469" s="143"/>
      <c r="U2469" s="143"/>
    </row>
    <row r="2470" spans="1:21" ht="12.75" customHeight="1" x14ac:dyDescent="0.3">
      <c r="A2470" s="141">
        <v>8</v>
      </c>
      <c r="B2470" s="141">
        <v>17</v>
      </c>
      <c r="C2470" s="146">
        <v>817</v>
      </c>
      <c r="D2470" s="141" t="s">
        <v>7</v>
      </c>
      <c r="E2470" s="141">
        <v>2018</v>
      </c>
      <c r="F2470" s="151"/>
      <c r="G2470" s="157">
        <f t="shared" si="100"/>
        <v>38.900000000000006</v>
      </c>
      <c r="H2470" s="143"/>
      <c r="I2470" s="207">
        <v>38.900000000000006</v>
      </c>
      <c r="J2470" s="204"/>
      <c r="K2470" s="149"/>
      <c r="L2470" s="208">
        <v>4.09</v>
      </c>
      <c r="M2470" s="149"/>
      <c r="N2470" s="149"/>
      <c r="O2470" s="152">
        <f t="shared" si="101"/>
        <v>4.09</v>
      </c>
      <c r="P2470" s="153"/>
      <c r="Q2470" s="153"/>
      <c r="R2470" s="153"/>
      <c r="S2470" s="143"/>
      <c r="T2470" s="143"/>
      <c r="U2470" s="143"/>
    </row>
    <row r="2471" spans="1:21" ht="12.75" customHeight="1" x14ac:dyDescent="0.3">
      <c r="A2471" s="141">
        <v>8</v>
      </c>
      <c r="B2471" s="141">
        <v>18</v>
      </c>
      <c r="C2471" s="146">
        <v>818</v>
      </c>
      <c r="D2471" s="141" t="s">
        <v>7</v>
      </c>
      <c r="E2471" s="141">
        <v>2018</v>
      </c>
      <c r="F2471" s="151"/>
      <c r="G2471" s="157">
        <f t="shared" si="100"/>
        <v>62.42</v>
      </c>
      <c r="H2471" s="143"/>
      <c r="I2471" s="207">
        <v>62.42</v>
      </c>
      <c r="J2471" s="204"/>
      <c r="K2471" s="149"/>
      <c r="L2471" s="208">
        <v>6.57</v>
      </c>
      <c r="M2471" s="149"/>
      <c r="N2471" s="149"/>
      <c r="O2471" s="152">
        <f t="shared" si="101"/>
        <v>6.57</v>
      </c>
      <c r="P2471" s="153"/>
      <c r="Q2471" s="153"/>
      <c r="R2471" s="153"/>
      <c r="S2471" s="143"/>
      <c r="T2471" s="143"/>
      <c r="U2471" s="143"/>
    </row>
    <row r="2472" spans="1:21" ht="12.75" customHeight="1" x14ac:dyDescent="0.3">
      <c r="A2472" s="141">
        <v>8</v>
      </c>
      <c r="B2472" s="141">
        <v>19</v>
      </c>
      <c r="C2472" s="146">
        <v>819</v>
      </c>
      <c r="D2472" s="141" t="s">
        <v>7</v>
      </c>
      <c r="E2472" s="141">
        <v>2018</v>
      </c>
      <c r="F2472" s="151"/>
      <c r="G2472" s="157">
        <f t="shared" si="100"/>
        <v>90.47</v>
      </c>
      <c r="H2472" s="143"/>
      <c r="I2472" s="207">
        <v>90.47</v>
      </c>
      <c r="J2472" s="204"/>
      <c r="K2472" s="149"/>
      <c r="L2472" s="208">
        <v>9.52</v>
      </c>
      <c r="M2472" s="149"/>
      <c r="N2472" s="149"/>
      <c r="O2472" s="152">
        <f t="shared" si="101"/>
        <v>9.52</v>
      </c>
      <c r="P2472" s="153"/>
      <c r="Q2472" s="153"/>
      <c r="R2472" s="153"/>
      <c r="S2472" s="143"/>
      <c r="T2472" s="143"/>
      <c r="U2472" s="143"/>
    </row>
    <row r="2473" spans="1:21" ht="12.75" customHeight="1" x14ac:dyDescent="0.3">
      <c r="A2473" s="141">
        <v>8</v>
      </c>
      <c r="B2473" s="141">
        <v>20</v>
      </c>
      <c r="C2473" s="146">
        <v>820</v>
      </c>
      <c r="D2473" s="141" t="s">
        <v>7</v>
      </c>
      <c r="E2473" s="141">
        <v>2018</v>
      </c>
      <c r="F2473" s="151"/>
      <c r="G2473" s="157">
        <f t="shared" si="100"/>
        <v>42.51</v>
      </c>
      <c r="H2473" s="143"/>
      <c r="I2473" s="207">
        <v>42.51</v>
      </c>
      <c r="J2473" s="204"/>
      <c r="K2473" s="149"/>
      <c r="L2473" s="208">
        <v>4.47</v>
      </c>
      <c r="M2473" s="149"/>
      <c r="N2473" s="149"/>
      <c r="O2473" s="152">
        <f t="shared" si="101"/>
        <v>4.47</v>
      </c>
      <c r="P2473" s="153"/>
      <c r="Q2473" s="153"/>
      <c r="R2473" s="153"/>
      <c r="S2473" s="143"/>
      <c r="T2473" s="143"/>
      <c r="U2473" s="143"/>
    </row>
    <row r="2474" spans="1:21" ht="12.75" customHeight="1" x14ac:dyDescent="0.3">
      <c r="A2474" s="141">
        <v>8</v>
      </c>
      <c r="B2474" s="141">
        <v>21</v>
      </c>
      <c r="C2474" s="146">
        <v>821</v>
      </c>
      <c r="D2474" s="141" t="s">
        <v>7</v>
      </c>
      <c r="E2474" s="141">
        <v>2018</v>
      </c>
      <c r="F2474" s="151"/>
      <c r="G2474" s="157">
        <f t="shared" si="100"/>
        <v>35.28</v>
      </c>
      <c r="H2474" s="143"/>
      <c r="I2474" s="207">
        <v>35.28</v>
      </c>
      <c r="J2474" s="204"/>
      <c r="K2474" s="149"/>
      <c r="L2474" s="208">
        <v>3.71</v>
      </c>
      <c r="M2474" s="149"/>
      <c r="N2474" s="149"/>
      <c r="O2474" s="152">
        <f t="shared" si="101"/>
        <v>3.71</v>
      </c>
      <c r="P2474" s="153"/>
      <c r="Q2474" s="153"/>
      <c r="R2474" s="153"/>
      <c r="S2474" s="143"/>
      <c r="T2474" s="143"/>
      <c r="U2474" s="143"/>
    </row>
    <row r="2475" spans="1:21" ht="12.75" customHeight="1" x14ac:dyDescent="0.3">
      <c r="A2475" s="141">
        <v>8</v>
      </c>
      <c r="B2475" s="141">
        <v>22</v>
      </c>
      <c r="C2475" s="146">
        <v>822</v>
      </c>
      <c r="D2475" s="141" t="s">
        <v>7</v>
      </c>
      <c r="E2475" s="141">
        <v>2018</v>
      </c>
      <c r="F2475" s="151"/>
      <c r="G2475" s="157">
        <f t="shared" si="100"/>
        <v>77.81</v>
      </c>
      <c r="H2475" s="143"/>
      <c r="I2475" s="207">
        <v>77.81</v>
      </c>
      <c r="J2475" s="204"/>
      <c r="K2475" s="149"/>
      <c r="L2475" s="208">
        <v>8.19</v>
      </c>
      <c r="M2475" s="149"/>
      <c r="N2475" s="149"/>
      <c r="O2475" s="152">
        <f t="shared" si="101"/>
        <v>8.19</v>
      </c>
      <c r="P2475" s="153"/>
      <c r="Q2475" s="153"/>
      <c r="R2475" s="153"/>
      <c r="S2475" s="143"/>
      <c r="T2475" s="143"/>
      <c r="U2475" s="143"/>
    </row>
    <row r="2476" spans="1:21" ht="12.75" customHeight="1" x14ac:dyDescent="0.3">
      <c r="A2476" s="141">
        <v>8</v>
      </c>
      <c r="B2476" s="141">
        <v>23</v>
      </c>
      <c r="C2476" s="146">
        <v>823</v>
      </c>
      <c r="D2476" s="141" t="s">
        <v>7</v>
      </c>
      <c r="E2476" s="141">
        <v>2018</v>
      </c>
      <c r="F2476" s="151"/>
      <c r="G2476" s="157">
        <f t="shared" si="100"/>
        <v>111.27000000000001</v>
      </c>
      <c r="H2476" s="143"/>
      <c r="I2476" s="207">
        <v>111.27000000000001</v>
      </c>
      <c r="J2476" s="204"/>
      <c r="K2476" s="149"/>
      <c r="L2476" s="208">
        <v>11.71</v>
      </c>
      <c r="M2476" s="149"/>
      <c r="N2476" s="149"/>
      <c r="O2476" s="152">
        <f t="shared" si="101"/>
        <v>11.71</v>
      </c>
      <c r="P2476" s="153"/>
      <c r="Q2476" s="153"/>
      <c r="R2476" s="153"/>
      <c r="S2476" s="143"/>
      <c r="T2476" s="143"/>
      <c r="U2476" s="143"/>
    </row>
    <row r="2477" spans="1:21" ht="12.75" customHeight="1" x14ac:dyDescent="0.3">
      <c r="A2477" s="141">
        <v>8</v>
      </c>
      <c r="B2477" s="141">
        <v>24</v>
      </c>
      <c r="C2477" s="146">
        <v>824</v>
      </c>
      <c r="D2477" s="141" t="s">
        <v>7</v>
      </c>
      <c r="E2477" s="141">
        <v>2018</v>
      </c>
      <c r="F2477" s="151"/>
      <c r="G2477" s="157">
        <f t="shared" si="100"/>
        <v>48.85</v>
      </c>
      <c r="H2477" s="143"/>
      <c r="I2477" s="207">
        <v>48.85</v>
      </c>
      <c r="J2477" s="204"/>
      <c r="K2477" s="149"/>
      <c r="L2477" s="208">
        <v>5.14</v>
      </c>
      <c r="M2477" s="149"/>
      <c r="N2477" s="149"/>
      <c r="O2477" s="152">
        <f t="shared" si="101"/>
        <v>5.14</v>
      </c>
      <c r="P2477" s="153"/>
      <c r="Q2477" s="153"/>
      <c r="R2477" s="153"/>
      <c r="S2477" s="143"/>
      <c r="T2477" s="143"/>
      <c r="U2477" s="143"/>
    </row>
    <row r="2478" spans="1:21" ht="12.75" customHeight="1" x14ac:dyDescent="0.3">
      <c r="A2478" s="141">
        <v>8</v>
      </c>
      <c r="B2478" s="141">
        <v>25</v>
      </c>
      <c r="C2478" s="146">
        <v>825</v>
      </c>
      <c r="D2478" s="141" t="s">
        <v>7</v>
      </c>
      <c r="E2478" s="141">
        <v>2018</v>
      </c>
      <c r="F2478" s="151"/>
      <c r="G2478" s="157">
        <f t="shared" si="100"/>
        <v>36.19</v>
      </c>
      <c r="H2478" s="143"/>
      <c r="I2478" s="207">
        <v>36.19</v>
      </c>
      <c r="J2478" s="204"/>
      <c r="K2478" s="149"/>
      <c r="L2478" s="208">
        <v>3.81</v>
      </c>
      <c r="M2478" s="149"/>
      <c r="N2478" s="149"/>
      <c r="O2478" s="152">
        <f t="shared" si="101"/>
        <v>3.81</v>
      </c>
      <c r="P2478" s="153"/>
      <c r="Q2478" s="153"/>
      <c r="R2478" s="153"/>
      <c r="S2478" s="143"/>
      <c r="T2478" s="143"/>
      <c r="U2478" s="143"/>
    </row>
    <row r="2479" spans="1:21" ht="12.75" customHeight="1" x14ac:dyDescent="0.3">
      <c r="A2479" s="141">
        <v>8</v>
      </c>
      <c r="B2479" s="141">
        <v>26</v>
      </c>
      <c r="C2479" s="146">
        <v>826</v>
      </c>
      <c r="D2479" s="141" t="s">
        <v>7</v>
      </c>
      <c r="E2479" s="141">
        <v>2018</v>
      </c>
      <c r="F2479" s="151"/>
      <c r="G2479" s="157">
        <f t="shared" si="100"/>
        <v>77.81</v>
      </c>
      <c r="H2479" s="143"/>
      <c r="I2479" s="207">
        <v>77.81</v>
      </c>
      <c r="J2479" s="204"/>
      <c r="K2479" s="149"/>
      <c r="L2479" s="208">
        <v>8.19</v>
      </c>
      <c r="M2479" s="149"/>
      <c r="N2479" s="149"/>
      <c r="O2479" s="152">
        <f t="shared" si="101"/>
        <v>8.19</v>
      </c>
      <c r="P2479" s="153"/>
      <c r="Q2479" s="153"/>
      <c r="R2479" s="153"/>
      <c r="S2479" s="143"/>
      <c r="T2479" s="143"/>
      <c r="U2479" s="143"/>
    </row>
    <row r="2480" spans="1:21" ht="12.75" customHeight="1" x14ac:dyDescent="0.3">
      <c r="A2480" s="141">
        <v>8</v>
      </c>
      <c r="B2480" s="141">
        <v>27</v>
      </c>
      <c r="C2480" s="146">
        <v>827</v>
      </c>
      <c r="D2480" s="141" t="s">
        <v>7</v>
      </c>
      <c r="E2480" s="141">
        <v>2018</v>
      </c>
      <c r="F2480" s="151"/>
      <c r="G2480" s="157">
        <f t="shared" si="100"/>
        <v>95.9</v>
      </c>
      <c r="H2480" s="143"/>
      <c r="I2480" s="207">
        <v>95.9</v>
      </c>
      <c r="J2480" s="204"/>
      <c r="K2480" s="149"/>
      <c r="L2480" s="208">
        <v>10.09</v>
      </c>
      <c r="M2480" s="149"/>
      <c r="N2480" s="149"/>
      <c r="O2480" s="152">
        <f t="shared" si="101"/>
        <v>10.09</v>
      </c>
      <c r="P2480" s="153"/>
      <c r="Q2480" s="153"/>
      <c r="R2480" s="153"/>
      <c r="S2480" s="143"/>
      <c r="T2480" s="143"/>
      <c r="U2480" s="143"/>
    </row>
    <row r="2481" spans="1:21" ht="13.5" customHeight="1" x14ac:dyDescent="0.3">
      <c r="A2481" s="141">
        <v>8</v>
      </c>
      <c r="B2481" s="141">
        <v>28</v>
      </c>
      <c r="C2481" s="146">
        <v>828</v>
      </c>
      <c r="D2481" s="141" t="s">
        <v>7</v>
      </c>
      <c r="E2481" s="141">
        <v>2018</v>
      </c>
      <c r="F2481" s="151"/>
      <c r="G2481" s="157">
        <f t="shared" si="100"/>
        <v>32.57</v>
      </c>
      <c r="H2481" s="143"/>
      <c r="I2481" s="207">
        <v>32.57</v>
      </c>
      <c r="J2481" s="204"/>
      <c r="K2481" s="149"/>
      <c r="L2481" s="208">
        <v>3.43</v>
      </c>
      <c r="M2481" s="149"/>
      <c r="N2481" s="149"/>
      <c r="O2481" s="152">
        <f t="shared" si="101"/>
        <v>3.43</v>
      </c>
      <c r="P2481" s="153"/>
      <c r="Q2481" s="153"/>
      <c r="R2481" s="153"/>
      <c r="S2481" s="143"/>
      <c r="T2481" s="143"/>
      <c r="U2481" s="143"/>
    </row>
    <row r="2482" spans="1:21" ht="12.75" customHeight="1" x14ac:dyDescent="0.3">
      <c r="A2482" s="141">
        <v>8</v>
      </c>
      <c r="B2482" s="141">
        <v>29</v>
      </c>
      <c r="C2482" s="146">
        <v>829</v>
      </c>
      <c r="D2482" s="141" t="s">
        <v>7</v>
      </c>
      <c r="E2482" s="141">
        <v>2018</v>
      </c>
      <c r="F2482" s="151"/>
      <c r="G2482" s="157">
        <f t="shared" si="100"/>
        <v>156.51</v>
      </c>
      <c r="H2482" s="143"/>
      <c r="I2482" s="207">
        <v>156.51</v>
      </c>
      <c r="J2482" s="204"/>
      <c r="K2482" s="149"/>
      <c r="L2482" s="208">
        <v>16.47</v>
      </c>
      <c r="M2482" s="149"/>
      <c r="N2482" s="149"/>
      <c r="O2482" s="152">
        <f t="shared" si="101"/>
        <v>16.47</v>
      </c>
      <c r="P2482" s="153"/>
      <c r="Q2482" s="153"/>
      <c r="R2482" s="153"/>
      <c r="S2482" s="143"/>
      <c r="T2482" s="143"/>
      <c r="U2482" s="143"/>
    </row>
    <row r="2483" spans="1:21" ht="12.75" customHeight="1" x14ac:dyDescent="0.3">
      <c r="A2483" s="141">
        <v>8</v>
      </c>
      <c r="B2483" s="141">
        <v>30</v>
      </c>
      <c r="C2483" s="146">
        <v>830</v>
      </c>
      <c r="D2483" s="141" t="s">
        <v>7</v>
      </c>
      <c r="E2483" s="141">
        <v>2018</v>
      </c>
      <c r="F2483" s="151"/>
      <c r="G2483" s="157">
        <f t="shared" si="100"/>
        <v>85.04</v>
      </c>
      <c r="H2483" s="143"/>
      <c r="I2483" s="207">
        <v>85.04</v>
      </c>
      <c r="J2483" s="204"/>
      <c r="K2483" s="149"/>
      <c r="L2483" s="208">
        <v>8.9499999999999993</v>
      </c>
      <c r="M2483" s="149"/>
      <c r="N2483" s="149"/>
      <c r="O2483" s="152">
        <f t="shared" si="101"/>
        <v>8.9499999999999993</v>
      </c>
      <c r="P2483" s="153"/>
      <c r="Q2483" s="153"/>
      <c r="R2483" s="153"/>
      <c r="S2483" s="143"/>
      <c r="T2483" s="143"/>
      <c r="U2483" s="143"/>
    </row>
    <row r="2484" spans="1:21" ht="12.75" customHeight="1" x14ac:dyDescent="0.3">
      <c r="A2484" s="141">
        <v>8</v>
      </c>
      <c r="B2484" s="141">
        <v>31</v>
      </c>
      <c r="C2484" s="146">
        <v>831</v>
      </c>
      <c r="D2484" s="141" t="s">
        <v>7</v>
      </c>
      <c r="E2484" s="141">
        <v>2018</v>
      </c>
      <c r="F2484" s="151"/>
      <c r="G2484" s="157">
        <f t="shared" si="100"/>
        <v>12.66</v>
      </c>
      <c r="H2484" s="143"/>
      <c r="I2484" s="207">
        <v>12.66</v>
      </c>
      <c r="J2484" s="204"/>
      <c r="K2484" s="149"/>
      <c r="L2484" s="208">
        <v>1.33</v>
      </c>
      <c r="M2484" s="149"/>
      <c r="N2484" s="149"/>
      <c r="O2484" s="152">
        <f t="shared" si="101"/>
        <v>1.33</v>
      </c>
      <c r="P2484" s="153"/>
      <c r="Q2484" s="153"/>
      <c r="R2484" s="153"/>
      <c r="S2484" s="143"/>
      <c r="T2484" s="143"/>
      <c r="U2484" s="143"/>
    </row>
    <row r="2485" spans="1:21" ht="12.75" customHeight="1" x14ac:dyDescent="0.3">
      <c r="A2485" s="141">
        <v>9</v>
      </c>
      <c r="B2485" s="141">
        <v>1</v>
      </c>
      <c r="C2485" s="146">
        <v>901</v>
      </c>
      <c r="D2485" s="141" t="s">
        <v>7</v>
      </c>
      <c r="E2485" s="141">
        <v>2018</v>
      </c>
      <c r="F2485" s="151"/>
      <c r="G2485" s="157">
        <f t="shared" si="100"/>
        <v>4.53</v>
      </c>
      <c r="H2485" s="143"/>
      <c r="I2485" s="207">
        <v>4.53</v>
      </c>
      <c r="J2485" s="204"/>
      <c r="K2485" s="149"/>
      <c r="L2485" s="208">
        <v>0.48</v>
      </c>
      <c r="M2485" s="149"/>
      <c r="N2485" s="149"/>
      <c r="O2485" s="152">
        <f t="shared" si="101"/>
        <v>0.48</v>
      </c>
      <c r="P2485" s="153"/>
      <c r="Q2485" s="153"/>
      <c r="R2485" s="153"/>
      <c r="S2485" s="143"/>
      <c r="T2485" s="143"/>
      <c r="U2485" s="143"/>
    </row>
    <row r="2486" spans="1:21" ht="12.75" customHeight="1" x14ac:dyDescent="0.3">
      <c r="A2486" s="141">
        <v>9</v>
      </c>
      <c r="B2486" s="141">
        <v>2</v>
      </c>
      <c r="C2486" s="146">
        <v>902</v>
      </c>
      <c r="D2486" s="141" t="s">
        <v>7</v>
      </c>
      <c r="E2486" s="141">
        <v>2018</v>
      </c>
      <c r="F2486" s="151"/>
      <c r="G2486" s="157">
        <f t="shared" si="100"/>
        <v>8.15</v>
      </c>
      <c r="H2486" s="143"/>
      <c r="I2486" s="207">
        <v>8.15</v>
      </c>
      <c r="J2486" s="204"/>
      <c r="K2486" s="149"/>
      <c r="L2486" s="208">
        <v>0.86</v>
      </c>
      <c r="M2486" s="149"/>
      <c r="N2486" s="149"/>
      <c r="O2486" s="152">
        <f t="shared" si="101"/>
        <v>0.86</v>
      </c>
      <c r="P2486" s="153"/>
      <c r="Q2486" s="153"/>
      <c r="R2486" s="153"/>
      <c r="S2486" s="143"/>
      <c r="T2486" s="143"/>
      <c r="U2486" s="143"/>
    </row>
    <row r="2487" spans="1:21" ht="12.75" customHeight="1" x14ac:dyDescent="0.3">
      <c r="A2487" s="141">
        <v>9</v>
      </c>
      <c r="B2487" s="141">
        <v>3</v>
      </c>
      <c r="C2487" s="146">
        <v>903</v>
      </c>
      <c r="D2487" s="141" t="s">
        <v>7</v>
      </c>
      <c r="E2487" s="141">
        <v>2018</v>
      </c>
      <c r="F2487" s="151"/>
      <c r="G2487" s="157">
        <f t="shared" si="100"/>
        <v>17.189999999999998</v>
      </c>
      <c r="H2487" s="143"/>
      <c r="I2487" s="207">
        <v>17.189999999999998</v>
      </c>
      <c r="J2487" s="204"/>
      <c r="K2487" s="149"/>
      <c r="L2487" s="208">
        <v>1.81</v>
      </c>
      <c r="M2487" s="149"/>
      <c r="N2487" s="149"/>
      <c r="O2487" s="152">
        <f t="shared" si="101"/>
        <v>1.81</v>
      </c>
      <c r="P2487" s="153"/>
      <c r="Q2487" s="153"/>
      <c r="R2487" s="153"/>
      <c r="S2487" s="143"/>
      <c r="T2487" s="143"/>
      <c r="U2487" s="143"/>
    </row>
    <row r="2488" spans="1:21" ht="12.75" customHeight="1" x14ac:dyDescent="0.3">
      <c r="A2488" s="141">
        <v>9</v>
      </c>
      <c r="B2488" s="141">
        <v>4</v>
      </c>
      <c r="C2488" s="146">
        <v>904</v>
      </c>
      <c r="D2488" s="141" t="s">
        <v>7</v>
      </c>
      <c r="E2488" s="141">
        <v>2018</v>
      </c>
      <c r="F2488" s="151"/>
      <c r="G2488" s="157">
        <f t="shared" si="100"/>
        <v>6.34</v>
      </c>
      <c r="H2488" s="143"/>
      <c r="I2488" s="207">
        <v>6.34</v>
      </c>
      <c r="J2488" s="204"/>
      <c r="K2488" s="149"/>
      <c r="L2488" s="208">
        <v>0.67</v>
      </c>
      <c r="M2488" s="149"/>
      <c r="N2488" s="149"/>
      <c r="O2488" s="152">
        <f t="shared" si="101"/>
        <v>0.67</v>
      </c>
      <c r="P2488" s="153"/>
      <c r="Q2488" s="153"/>
      <c r="R2488" s="153"/>
      <c r="S2488" s="143"/>
      <c r="T2488" s="143"/>
      <c r="U2488" s="143"/>
    </row>
    <row r="2489" spans="1:21" ht="12.75" customHeight="1" x14ac:dyDescent="0.3">
      <c r="A2489" s="141">
        <v>9</v>
      </c>
      <c r="B2489" s="141">
        <v>5</v>
      </c>
      <c r="C2489" s="146">
        <v>905</v>
      </c>
      <c r="D2489" s="141" t="s">
        <v>7</v>
      </c>
      <c r="E2489" s="141">
        <v>2018</v>
      </c>
      <c r="F2489" s="151"/>
      <c r="G2489" s="157">
        <f t="shared" si="100"/>
        <v>9.9500000000000011</v>
      </c>
      <c r="H2489" s="143"/>
      <c r="I2489" s="207">
        <v>9.9500000000000011</v>
      </c>
      <c r="J2489" s="204"/>
      <c r="K2489" s="149"/>
      <c r="L2489" s="208">
        <v>1.05</v>
      </c>
      <c r="M2489" s="149"/>
      <c r="N2489" s="149"/>
      <c r="O2489" s="152">
        <f t="shared" si="101"/>
        <v>1.05</v>
      </c>
      <c r="P2489" s="153"/>
      <c r="Q2489" s="153"/>
      <c r="R2489" s="153"/>
      <c r="S2489" s="143"/>
      <c r="T2489" s="143"/>
      <c r="U2489" s="143"/>
    </row>
    <row r="2490" spans="1:21" ht="12.75" customHeight="1" x14ac:dyDescent="0.3">
      <c r="A2490" s="141">
        <v>9</v>
      </c>
      <c r="B2490" s="141">
        <v>6</v>
      </c>
      <c r="C2490" s="146">
        <v>906</v>
      </c>
      <c r="D2490" s="141" t="s">
        <v>7</v>
      </c>
      <c r="E2490" s="141">
        <v>2018</v>
      </c>
      <c r="F2490" s="151"/>
      <c r="G2490" s="157">
        <f t="shared" si="100"/>
        <v>1.81</v>
      </c>
      <c r="H2490" s="143"/>
      <c r="I2490" s="207">
        <v>1.81</v>
      </c>
      <c r="J2490" s="204"/>
      <c r="K2490" s="149"/>
      <c r="L2490" s="208">
        <v>0.19</v>
      </c>
      <c r="M2490" s="149"/>
      <c r="N2490" s="149"/>
      <c r="O2490" s="152">
        <f t="shared" si="101"/>
        <v>0.19</v>
      </c>
      <c r="P2490" s="153"/>
      <c r="Q2490" s="153"/>
      <c r="R2490" s="153"/>
      <c r="S2490" s="143"/>
      <c r="T2490" s="143"/>
      <c r="U2490" s="143"/>
    </row>
    <row r="2491" spans="1:21" ht="12.75" customHeight="1" x14ac:dyDescent="0.3">
      <c r="A2491" s="141">
        <v>9</v>
      </c>
      <c r="B2491" s="141">
        <v>7</v>
      </c>
      <c r="C2491" s="146">
        <v>907</v>
      </c>
      <c r="D2491" s="141" t="s">
        <v>7</v>
      </c>
      <c r="E2491" s="141">
        <v>2018</v>
      </c>
      <c r="F2491" s="151"/>
      <c r="G2491" s="157">
        <f t="shared" si="100"/>
        <v>2.72</v>
      </c>
      <c r="H2491" s="143"/>
      <c r="I2491" s="207">
        <v>2.72</v>
      </c>
      <c r="J2491" s="204"/>
      <c r="K2491" s="149"/>
      <c r="L2491" s="208">
        <v>0.28999999999999998</v>
      </c>
      <c r="M2491" s="149"/>
      <c r="N2491" s="149"/>
      <c r="O2491" s="152">
        <f t="shared" si="101"/>
        <v>0.28999999999999998</v>
      </c>
      <c r="P2491" s="153"/>
      <c r="Q2491" s="153"/>
      <c r="R2491" s="153"/>
      <c r="S2491" s="143"/>
      <c r="T2491" s="143"/>
      <c r="U2491" s="143"/>
    </row>
    <row r="2492" spans="1:21" ht="12.75" customHeight="1" x14ac:dyDescent="0.3">
      <c r="A2492" s="141">
        <v>9</v>
      </c>
      <c r="B2492" s="141">
        <v>8</v>
      </c>
      <c r="C2492" s="146">
        <v>908</v>
      </c>
      <c r="D2492" s="141" t="s">
        <v>7</v>
      </c>
      <c r="E2492" s="141">
        <v>2018</v>
      </c>
      <c r="F2492" s="151"/>
      <c r="G2492" s="157">
        <f t="shared" si="100"/>
        <v>2.72</v>
      </c>
      <c r="H2492" s="143"/>
      <c r="I2492" s="207">
        <v>2.72</v>
      </c>
      <c r="J2492" s="204"/>
      <c r="K2492" s="149"/>
      <c r="L2492" s="208">
        <v>0.28999999999999998</v>
      </c>
      <c r="M2492" s="149"/>
      <c r="N2492" s="149"/>
      <c r="O2492" s="152">
        <f t="shared" si="101"/>
        <v>0.28999999999999998</v>
      </c>
      <c r="P2492" s="153"/>
      <c r="Q2492" s="153"/>
      <c r="R2492" s="153"/>
      <c r="S2492" s="143"/>
      <c r="T2492" s="143"/>
      <c r="U2492" s="143"/>
    </row>
    <row r="2493" spans="1:21" ht="12.75" customHeight="1" x14ac:dyDescent="0.3">
      <c r="A2493" s="141">
        <v>9</v>
      </c>
      <c r="B2493" s="141">
        <v>9</v>
      </c>
      <c r="C2493" s="146">
        <v>909</v>
      </c>
      <c r="D2493" s="141" t="s">
        <v>7</v>
      </c>
      <c r="E2493" s="141">
        <v>2018</v>
      </c>
      <c r="F2493" s="151"/>
      <c r="G2493" s="157">
        <f t="shared" si="100"/>
        <v>3.6199999999999997</v>
      </c>
      <c r="H2493" s="143"/>
      <c r="I2493" s="207">
        <v>3.6199999999999997</v>
      </c>
      <c r="J2493" s="204"/>
      <c r="K2493" s="149"/>
      <c r="L2493" s="208">
        <v>0.38</v>
      </c>
      <c r="M2493" s="149"/>
      <c r="N2493" s="149"/>
      <c r="O2493" s="152">
        <f t="shared" si="101"/>
        <v>0.38</v>
      </c>
      <c r="P2493" s="153"/>
      <c r="Q2493" s="153"/>
      <c r="R2493" s="153"/>
      <c r="S2493" s="143"/>
      <c r="T2493" s="143"/>
      <c r="U2493" s="143"/>
    </row>
    <row r="2494" spans="1:21" ht="12.75" customHeight="1" x14ac:dyDescent="0.3">
      <c r="A2494" s="141">
        <v>9</v>
      </c>
      <c r="B2494" s="141">
        <v>10</v>
      </c>
      <c r="C2494" s="146">
        <v>910</v>
      </c>
      <c r="D2494" s="141" t="s">
        <v>7</v>
      </c>
      <c r="E2494" s="141">
        <v>2018</v>
      </c>
      <c r="F2494" s="151"/>
      <c r="G2494" s="157">
        <f t="shared" si="100"/>
        <v>6.34</v>
      </c>
      <c r="H2494" s="143"/>
      <c r="I2494" s="207">
        <v>6.34</v>
      </c>
      <c r="J2494" s="204"/>
      <c r="K2494" s="149"/>
      <c r="L2494" s="208">
        <v>0.67</v>
      </c>
      <c r="M2494" s="149"/>
      <c r="N2494" s="149"/>
      <c r="O2494" s="152">
        <f t="shared" si="101"/>
        <v>0.67</v>
      </c>
      <c r="P2494" s="153"/>
      <c r="Q2494" s="153"/>
      <c r="R2494" s="153"/>
      <c r="S2494" s="143"/>
      <c r="T2494" s="143"/>
      <c r="U2494" s="143"/>
    </row>
    <row r="2495" spans="1:21" ht="12.75" customHeight="1" x14ac:dyDescent="0.3">
      <c r="A2495" s="141">
        <v>9</v>
      </c>
      <c r="B2495" s="141">
        <v>11</v>
      </c>
      <c r="C2495" s="146">
        <v>911</v>
      </c>
      <c r="D2495" s="141" t="s">
        <v>7</v>
      </c>
      <c r="E2495" s="141">
        <v>2018</v>
      </c>
      <c r="F2495" s="151"/>
      <c r="G2495" s="157">
        <f t="shared" si="100"/>
        <v>8.15</v>
      </c>
      <c r="H2495" s="143"/>
      <c r="I2495" s="207">
        <v>8.15</v>
      </c>
      <c r="J2495" s="204"/>
      <c r="K2495" s="149"/>
      <c r="L2495" s="208">
        <v>0.86</v>
      </c>
      <c r="M2495" s="149"/>
      <c r="N2495" s="149"/>
      <c r="O2495" s="152">
        <f t="shared" si="101"/>
        <v>0.86</v>
      </c>
      <c r="P2495" s="153"/>
      <c r="Q2495" s="153"/>
      <c r="R2495" s="153"/>
      <c r="S2495" s="143"/>
      <c r="T2495" s="143"/>
      <c r="U2495" s="143"/>
    </row>
    <row r="2496" spans="1:21" ht="12.75" customHeight="1" x14ac:dyDescent="0.3">
      <c r="A2496" s="141">
        <v>9</v>
      </c>
      <c r="B2496" s="141">
        <v>12</v>
      </c>
      <c r="C2496" s="146">
        <v>912</v>
      </c>
      <c r="D2496" s="141" t="s">
        <v>7</v>
      </c>
      <c r="E2496" s="141">
        <v>2018</v>
      </c>
      <c r="F2496" s="151"/>
      <c r="G2496" s="157">
        <f t="shared" si="100"/>
        <v>7.2299999999999995</v>
      </c>
      <c r="H2496" s="143"/>
      <c r="I2496" s="207">
        <v>7.2299999999999995</v>
      </c>
      <c r="J2496" s="204"/>
      <c r="K2496" s="149"/>
      <c r="L2496" s="208">
        <v>0.76</v>
      </c>
      <c r="M2496" s="149"/>
      <c r="N2496" s="149"/>
      <c r="O2496" s="152">
        <f t="shared" si="101"/>
        <v>0.76</v>
      </c>
      <c r="P2496" s="153"/>
      <c r="Q2496" s="153"/>
      <c r="R2496" s="153"/>
      <c r="S2496" s="143"/>
      <c r="T2496" s="143"/>
      <c r="U2496" s="143"/>
    </row>
    <row r="2497" spans="1:21" ht="12.75" customHeight="1" x14ac:dyDescent="0.3">
      <c r="A2497" s="141">
        <v>9</v>
      </c>
      <c r="B2497" s="141">
        <v>13</v>
      </c>
      <c r="C2497" s="146">
        <v>913</v>
      </c>
      <c r="D2497" s="141" t="s">
        <v>7</v>
      </c>
      <c r="E2497" s="141">
        <v>2018</v>
      </c>
      <c r="F2497" s="151"/>
      <c r="G2497" s="157">
        <f t="shared" si="100"/>
        <v>19.899999999999999</v>
      </c>
      <c r="H2497" s="143"/>
      <c r="I2497" s="207">
        <v>19.899999999999999</v>
      </c>
      <c r="J2497" s="204"/>
      <c r="K2497" s="149"/>
      <c r="L2497" s="208">
        <v>2.09</v>
      </c>
      <c r="M2497" s="149"/>
      <c r="N2497" s="149"/>
      <c r="O2497" s="152">
        <f t="shared" si="101"/>
        <v>2.09</v>
      </c>
      <c r="P2497" s="153"/>
      <c r="Q2497" s="153"/>
      <c r="R2497" s="153"/>
      <c r="S2497" s="143"/>
      <c r="T2497" s="143"/>
      <c r="U2497" s="143"/>
    </row>
    <row r="2498" spans="1:21" ht="12.75" customHeight="1" x14ac:dyDescent="0.3">
      <c r="A2498" s="141">
        <v>9</v>
      </c>
      <c r="B2498" s="141">
        <v>14</v>
      </c>
      <c r="C2498" s="146">
        <v>914</v>
      </c>
      <c r="D2498" s="141" t="s">
        <v>7</v>
      </c>
      <c r="E2498" s="141">
        <v>2018</v>
      </c>
      <c r="F2498" s="151"/>
      <c r="G2498" s="157">
        <f t="shared" si="100"/>
        <v>49.77</v>
      </c>
      <c r="H2498" s="143"/>
      <c r="I2498" s="207">
        <v>49.77</v>
      </c>
      <c r="J2498" s="204"/>
      <c r="K2498" s="149"/>
      <c r="L2498" s="208">
        <v>5.24</v>
      </c>
      <c r="M2498" s="149"/>
      <c r="N2498" s="149"/>
      <c r="O2498" s="152">
        <f t="shared" si="101"/>
        <v>5.24</v>
      </c>
      <c r="P2498" s="153"/>
      <c r="Q2498" s="153"/>
      <c r="R2498" s="153"/>
      <c r="S2498" s="143"/>
      <c r="T2498" s="143"/>
      <c r="U2498" s="143"/>
    </row>
    <row r="2499" spans="1:21" ht="12.75" customHeight="1" x14ac:dyDescent="0.3">
      <c r="A2499" s="141">
        <v>9</v>
      </c>
      <c r="B2499" s="141">
        <v>15</v>
      </c>
      <c r="C2499" s="146">
        <v>915</v>
      </c>
      <c r="D2499" s="141" t="s">
        <v>7</v>
      </c>
      <c r="E2499" s="141">
        <v>2018</v>
      </c>
      <c r="F2499" s="151"/>
      <c r="G2499" s="157">
        <f t="shared" si="100"/>
        <v>38</v>
      </c>
      <c r="H2499" s="143"/>
      <c r="I2499" s="207">
        <v>38</v>
      </c>
      <c r="J2499" s="204"/>
      <c r="K2499" s="149"/>
      <c r="L2499" s="208">
        <v>4</v>
      </c>
      <c r="M2499" s="149"/>
      <c r="N2499" s="149"/>
      <c r="O2499" s="152">
        <f t="shared" si="101"/>
        <v>4</v>
      </c>
      <c r="P2499" s="153"/>
      <c r="Q2499" s="153"/>
      <c r="R2499" s="153"/>
      <c r="S2499" s="143"/>
      <c r="T2499" s="143"/>
      <c r="U2499" s="143"/>
    </row>
    <row r="2500" spans="1:21" ht="12.75" customHeight="1" x14ac:dyDescent="0.3">
      <c r="A2500" s="141">
        <v>9</v>
      </c>
      <c r="B2500" s="141">
        <v>16</v>
      </c>
      <c r="C2500" s="146">
        <v>916</v>
      </c>
      <c r="D2500" s="141" t="s">
        <v>7</v>
      </c>
      <c r="E2500" s="141">
        <v>2018</v>
      </c>
      <c r="F2500" s="151"/>
      <c r="G2500" s="157">
        <f t="shared" si="100"/>
        <v>17.189999999999998</v>
      </c>
      <c r="H2500" s="143"/>
      <c r="I2500" s="207">
        <v>17.189999999999998</v>
      </c>
      <c r="J2500" s="204"/>
      <c r="K2500" s="149"/>
      <c r="L2500" s="208">
        <v>1.81</v>
      </c>
      <c r="M2500" s="149"/>
      <c r="N2500" s="149"/>
      <c r="O2500" s="152">
        <f t="shared" si="101"/>
        <v>1.81</v>
      </c>
      <c r="P2500" s="153"/>
      <c r="Q2500" s="153"/>
      <c r="R2500" s="153"/>
      <c r="S2500" s="143"/>
      <c r="T2500" s="143"/>
      <c r="U2500" s="143"/>
    </row>
    <row r="2501" spans="1:21" ht="12.75" customHeight="1" x14ac:dyDescent="0.3">
      <c r="A2501" s="141">
        <v>9</v>
      </c>
      <c r="B2501" s="141">
        <v>17</v>
      </c>
      <c r="C2501" s="146">
        <v>917</v>
      </c>
      <c r="D2501" s="141" t="s">
        <v>7</v>
      </c>
      <c r="E2501" s="141">
        <v>2018</v>
      </c>
      <c r="F2501" s="151"/>
      <c r="G2501" s="157">
        <f t="shared" si="100"/>
        <v>76</v>
      </c>
      <c r="H2501" s="143"/>
      <c r="I2501" s="207">
        <v>76</v>
      </c>
      <c r="J2501" s="204"/>
      <c r="K2501" s="149"/>
      <c r="L2501" s="208">
        <v>8</v>
      </c>
      <c r="M2501" s="149"/>
      <c r="N2501" s="149"/>
      <c r="O2501" s="152">
        <f t="shared" si="101"/>
        <v>8</v>
      </c>
      <c r="P2501" s="153"/>
      <c r="Q2501" s="153"/>
      <c r="R2501" s="153"/>
      <c r="S2501" s="143"/>
      <c r="T2501" s="143"/>
      <c r="U2501" s="143"/>
    </row>
    <row r="2502" spans="1:21" ht="12.75" customHeight="1" x14ac:dyDescent="0.3">
      <c r="A2502" s="141">
        <v>9</v>
      </c>
      <c r="B2502" s="141">
        <v>18</v>
      </c>
      <c r="C2502" s="146">
        <v>918</v>
      </c>
      <c r="D2502" s="141" t="s">
        <v>7</v>
      </c>
      <c r="E2502" s="141">
        <v>2018</v>
      </c>
      <c r="F2502" s="151"/>
      <c r="G2502" s="157">
        <f t="shared" si="100"/>
        <v>63.319999999999993</v>
      </c>
      <c r="H2502" s="143"/>
      <c r="I2502" s="207">
        <v>63.319999999999993</v>
      </c>
      <c r="J2502" s="204"/>
      <c r="K2502" s="149"/>
      <c r="L2502" s="208">
        <v>6.66</v>
      </c>
      <c r="M2502" s="149"/>
      <c r="N2502" s="149"/>
      <c r="O2502" s="152">
        <f t="shared" si="101"/>
        <v>6.66</v>
      </c>
      <c r="P2502" s="153"/>
      <c r="Q2502" s="153"/>
      <c r="R2502" s="153"/>
      <c r="S2502" s="143"/>
      <c r="T2502" s="143"/>
      <c r="U2502" s="143"/>
    </row>
    <row r="2503" spans="1:21" ht="12.75" customHeight="1" x14ac:dyDescent="0.3">
      <c r="A2503" s="141">
        <v>9</v>
      </c>
      <c r="B2503" s="141">
        <v>19</v>
      </c>
      <c r="C2503" s="146">
        <v>919</v>
      </c>
      <c r="D2503" s="141" t="s">
        <v>7</v>
      </c>
      <c r="E2503" s="141">
        <v>2018</v>
      </c>
      <c r="F2503" s="151"/>
      <c r="G2503" s="157">
        <f t="shared" si="100"/>
        <v>19</v>
      </c>
      <c r="H2503" s="143"/>
      <c r="I2503" s="207">
        <v>19</v>
      </c>
      <c r="J2503" s="204"/>
      <c r="K2503" s="149"/>
      <c r="L2503" s="208">
        <v>2</v>
      </c>
      <c r="M2503" s="149"/>
      <c r="N2503" s="149"/>
      <c r="O2503" s="152">
        <f t="shared" si="101"/>
        <v>2</v>
      </c>
      <c r="P2503" s="153"/>
      <c r="Q2503" s="153"/>
      <c r="R2503" s="153"/>
      <c r="S2503" s="143"/>
      <c r="T2503" s="143"/>
      <c r="U2503" s="143"/>
    </row>
    <row r="2504" spans="1:21" ht="12.75" customHeight="1" x14ac:dyDescent="0.3">
      <c r="A2504" s="141">
        <v>9</v>
      </c>
      <c r="B2504" s="141">
        <v>20</v>
      </c>
      <c r="C2504" s="146">
        <v>920</v>
      </c>
      <c r="D2504" s="141" t="s">
        <v>7</v>
      </c>
      <c r="E2504" s="141">
        <v>2018</v>
      </c>
      <c r="F2504" s="151"/>
      <c r="G2504" s="157">
        <f t="shared" si="100"/>
        <v>17.189999999999998</v>
      </c>
      <c r="H2504" s="143"/>
      <c r="I2504" s="207">
        <v>17.189999999999998</v>
      </c>
      <c r="J2504" s="204"/>
      <c r="K2504" s="149"/>
      <c r="L2504" s="208">
        <v>1.81</v>
      </c>
      <c r="M2504" s="149"/>
      <c r="N2504" s="149"/>
      <c r="O2504" s="152">
        <f t="shared" si="101"/>
        <v>1.81</v>
      </c>
      <c r="P2504" s="153"/>
      <c r="Q2504" s="153"/>
      <c r="R2504" s="153"/>
      <c r="S2504" s="143"/>
      <c r="T2504" s="143"/>
      <c r="U2504" s="143"/>
    </row>
    <row r="2505" spans="1:21" ht="12.75" customHeight="1" x14ac:dyDescent="0.3">
      <c r="A2505" s="141">
        <v>9</v>
      </c>
      <c r="B2505" s="141">
        <v>21</v>
      </c>
      <c r="C2505" s="146">
        <v>921</v>
      </c>
      <c r="D2505" s="141" t="s">
        <v>7</v>
      </c>
      <c r="E2505" s="141">
        <v>2018</v>
      </c>
      <c r="F2505" s="151"/>
      <c r="G2505" s="157">
        <f t="shared" si="100"/>
        <v>35.28</v>
      </c>
      <c r="H2505" s="143"/>
      <c r="I2505" s="207">
        <v>35.28</v>
      </c>
      <c r="J2505" s="204"/>
      <c r="K2505" s="149"/>
      <c r="L2505" s="208">
        <v>3.71</v>
      </c>
      <c r="M2505" s="149"/>
      <c r="N2505" s="149"/>
      <c r="O2505" s="152">
        <f t="shared" si="101"/>
        <v>3.71</v>
      </c>
      <c r="P2505" s="153"/>
      <c r="Q2505" s="153"/>
      <c r="R2505" s="153"/>
      <c r="S2505" s="143"/>
      <c r="T2505" s="143"/>
      <c r="U2505" s="143"/>
    </row>
    <row r="2506" spans="1:21" ht="12.75" customHeight="1" x14ac:dyDescent="0.3">
      <c r="A2506" s="141">
        <v>9</v>
      </c>
      <c r="B2506" s="141">
        <v>22</v>
      </c>
      <c r="C2506" s="146">
        <v>922</v>
      </c>
      <c r="D2506" s="141" t="s">
        <v>7</v>
      </c>
      <c r="E2506" s="141">
        <v>2018</v>
      </c>
      <c r="F2506" s="151"/>
      <c r="G2506" s="157">
        <f t="shared" si="100"/>
        <v>78.7</v>
      </c>
      <c r="H2506" s="143"/>
      <c r="I2506" s="207">
        <v>78.7</v>
      </c>
      <c r="J2506" s="204"/>
      <c r="K2506" s="149"/>
      <c r="L2506" s="208">
        <v>8.2799999999999994</v>
      </c>
      <c r="M2506" s="149"/>
      <c r="N2506" s="149"/>
      <c r="O2506" s="152">
        <f t="shared" si="101"/>
        <v>8.2799999999999994</v>
      </c>
      <c r="P2506" s="153"/>
      <c r="Q2506" s="153"/>
      <c r="R2506" s="153"/>
      <c r="S2506" s="143"/>
      <c r="T2506" s="143"/>
      <c r="U2506" s="143"/>
    </row>
    <row r="2507" spans="1:21" ht="12.75" customHeight="1" x14ac:dyDescent="0.3">
      <c r="A2507" s="141">
        <v>9</v>
      </c>
      <c r="B2507" s="141">
        <v>23</v>
      </c>
      <c r="C2507" s="146">
        <v>923</v>
      </c>
      <c r="D2507" s="141" t="s">
        <v>7</v>
      </c>
      <c r="E2507" s="141">
        <v>2018</v>
      </c>
      <c r="F2507" s="151"/>
      <c r="G2507" s="157">
        <f t="shared" si="100"/>
        <v>35.28</v>
      </c>
      <c r="H2507" s="143"/>
      <c r="I2507" s="207">
        <v>35.28</v>
      </c>
      <c r="J2507" s="204"/>
      <c r="K2507" s="149"/>
      <c r="L2507" s="208">
        <v>3.71</v>
      </c>
      <c r="M2507" s="149"/>
      <c r="N2507" s="149"/>
      <c r="O2507" s="152">
        <f t="shared" si="101"/>
        <v>3.71</v>
      </c>
      <c r="P2507" s="153"/>
      <c r="Q2507" s="153"/>
      <c r="R2507" s="153"/>
      <c r="S2507" s="143"/>
      <c r="T2507" s="143"/>
      <c r="U2507" s="143"/>
    </row>
    <row r="2508" spans="1:21" ht="12.75" customHeight="1" x14ac:dyDescent="0.3">
      <c r="A2508" s="141">
        <v>9</v>
      </c>
      <c r="B2508" s="141">
        <v>24</v>
      </c>
      <c r="C2508" s="146">
        <v>924</v>
      </c>
      <c r="D2508" s="141" t="s">
        <v>7</v>
      </c>
      <c r="E2508" s="141">
        <v>2018</v>
      </c>
      <c r="F2508" s="151"/>
      <c r="G2508" s="157">
        <f t="shared" si="100"/>
        <v>19</v>
      </c>
      <c r="H2508" s="143"/>
      <c r="I2508" s="207">
        <v>19</v>
      </c>
      <c r="J2508" s="204"/>
      <c r="K2508" s="149"/>
      <c r="L2508" s="208">
        <v>2</v>
      </c>
      <c r="M2508" s="149"/>
      <c r="N2508" s="149"/>
      <c r="O2508" s="152">
        <f t="shared" si="101"/>
        <v>2</v>
      </c>
      <c r="P2508" s="153"/>
      <c r="Q2508" s="153"/>
      <c r="R2508" s="153"/>
      <c r="S2508" s="143"/>
      <c r="T2508" s="143"/>
      <c r="U2508" s="143"/>
    </row>
    <row r="2509" spans="1:21" ht="12.75" customHeight="1" x14ac:dyDescent="0.3">
      <c r="A2509" s="141">
        <v>9</v>
      </c>
      <c r="B2509" s="141">
        <v>25</v>
      </c>
      <c r="C2509" s="146">
        <v>925</v>
      </c>
      <c r="D2509" s="141" t="s">
        <v>7</v>
      </c>
      <c r="E2509" s="141">
        <v>2018</v>
      </c>
      <c r="F2509" s="151"/>
      <c r="G2509" s="157">
        <f t="shared" si="100"/>
        <v>15.38</v>
      </c>
      <c r="H2509" s="143"/>
      <c r="I2509" s="207">
        <v>15.38</v>
      </c>
      <c r="J2509" s="204"/>
      <c r="K2509" s="149"/>
      <c r="L2509" s="208">
        <v>1.62</v>
      </c>
      <c r="M2509" s="149"/>
      <c r="N2509" s="149"/>
      <c r="O2509" s="152">
        <f t="shared" si="101"/>
        <v>1.62</v>
      </c>
      <c r="P2509" s="153"/>
      <c r="Q2509" s="153"/>
      <c r="R2509" s="153"/>
      <c r="S2509" s="143"/>
      <c r="T2509" s="143"/>
      <c r="U2509" s="143"/>
    </row>
    <row r="2510" spans="1:21" ht="12.75" customHeight="1" x14ac:dyDescent="0.3">
      <c r="A2510" s="141">
        <v>9</v>
      </c>
      <c r="B2510" s="141">
        <v>26</v>
      </c>
      <c r="C2510" s="146">
        <v>926</v>
      </c>
      <c r="D2510" s="141" t="s">
        <v>7</v>
      </c>
      <c r="E2510" s="141">
        <v>2018</v>
      </c>
      <c r="F2510" s="151"/>
      <c r="G2510" s="157">
        <f t="shared" si="100"/>
        <v>8.15</v>
      </c>
      <c r="H2510" s="143"/>
      <c r="I2510" s="207">
        <v>8.15</v>
      </c>
      <c r="J2510" s="204"/>
      <c r="K2510" s="149"/>
      <c r="L2510" s="208">
        <v>0.86</v>
      </c>
      <c r="M2510" s="149"/>
      <c r="N2510" s="149"/>
      <c r="O2510" s="152">
        <f t="shared" si="101"/>
        <v>0.86</v>
      </c>
      <c r="P2510" s="153"/>
      <c r="Q2510" s="153"/>
      <c r="R2510" s="153"/>
      <c r="S2510" s="143"/>
      <c r="T2510" s="143"/>
      <c r="U2510" s="143"/>
    </row>
    <row r="2511" spans="1:21" ht="12.75" customHeight="1" x14ac:dyDescent="0.3">
      <c r="A2511" s="141">
        <v>9</v>
      </c>
      <c r="B2511" s="141">
        <v>27</v>
      </c>
      <c r="C2511" s="146">
        <v>927</v>
      </c>
      <c r="D2511" s="141" t="s">
        <v>7</v>
      </c>
      <c r="E2511" s="141">
        <v>2018</v>
      </c>
      <c r="F2511" s="151"/>
      <c r="G2511" s="157">
        <f t="shared" si="100"/>
        <v>7.2299999999999995</v>
      </c>
      <c r="H2511" s="143"/>
      <c r="I2511" s="207">
        <v>7.2299999999999995</v>
      </c>
      <c r="J2511" s="204"/>
      <c r="K2511" s="149"/>
      <c r="L2511" s="208">
        <v>0.76</v>
      </c>
      <c r="M2511" s="149"/>
      <c r="N2511" s="149"/>
      <c r="O2511" s="152">
        <f t="shared" si="101"/>
        <v>0.76</v>
      </c>
      <c r="P2511" s="153"/>
      <c r="Q2511" s="153"/>
      <c r="R2511" s="153"/>
      <c r="S2511" s="143"/>
      <c r="T2511" s="143"/>
      <c r="U2511" s="143"/>
    </row>
    <row r="2512" spans="1:21" ht="12.75" customHeight="1" x14ac:dyDescent="0.3">
      <c r="A2512" s="141">
        <v>9</v>
      </c>
      <c r="B2512" s="141">
        <v>28</v>
      </c>
      <c r="C2512" s="146">
        <v>928</v>
      </c>
      <c r="D2512" s="141" t="s">
        <v>7</v>
      </c>
      <c r="E2512" s="141">
        <v>2018</v>
      </c>
      <c r="F2512" s="151"/>
      <c r="G2512" s="157">
        <f t="shared" si="100"/>
        <v>5.4300000000000006</v>
      </c>
      <c r="H2512" s="143"/>
      <c r="I2512" s="207">
        <v>5.4300000000000006</v>
      </c>
      <c r="J2512" s="204"/>
      <c r="K2512" s="149"/>
      <c r="L2512" s="208">
        <v>0.56999999999999995</v>
      </c>
      <c r="M2512" s="149"/>
      <c r="N2512" s="149"/>
      <c r="O2512" s="152">
        <f t="shared" si="101"/>
        <v>0.56999999999999995</v>
      </c>
      <c r="P2512" s="153"/>
      <c r="Q2512" s="153"/>
      <c r="R2512" s="153"/>
      <c r="S2512" s="143"/>
      <c r="T2512" s="143"/>
      <c r="U2512" s="143"/>
    </row>
    <row r="2513" spans="1:21" ht="12.75" customHeight="1" x14ac:dyDescent="0.3">
      <c r="A2513" s="141">
        <v>9</v>
      </c>
      <c r="B2513" s="141">
        <v>29</v>
      </c>
      <c r="C2513" s="146">
        <v>929</v>
      </c>
      <c r="D2513" s="141" t="s">
        <v>7</v>
      </c>
      <c r="E2513" s="141">
        <v>2018</v>
      </c>
      <c r="F2513" s="151"/>
      <c r="G2513" s="157">
        <f t="shared" si="100"/>
        <v>3.6199999999999997</v>
      </c>
      <c r="H2513" s="143"/>
      <c r="I2513" s="207">
        <v>3.6199999999999997</v>
      </c>
      <c r="J2513" s="204"/>
      <c r="K2513" s="149"/>
      <c r="L2513" s="208">
        <v>0.38</v>
      </c>
      <c r="M2513" s="149"/>
      <c r="N2513" s="149"/>
      <c r="O2513" s="152">
        <f t="shared" si="101"/>
        <v>0.38</v>
      </c>
      <c r="P2513" s="153"/>
      <c r="Q2513" s="153"/>
      <c r="R2513" s="153"/>
      <c r="S2513" s="143"/>
      <c r="T2513" s="143"/>
      <c r="U2513" s="143"/>
    </row>
    <row r="2514" spans="1:21" ht="12.75" customHeight="1" x14ac:dyDescent="0.3">
      <c r="A2514" s="141">
        <v>9</v>
      </c>
      <c r="B2514" s="141">
        <v>30</v>
      </c>
      <c r="C2514" s="146">
        <v>930</v>
      </c>
      <c r="D2514" s="141" t="s">
        <v>7</v>
      </c>
      <c r="E2514" s="141">
        <v>2018</v>
      </c>
      <c r="F2514" s="151"/>
      <c r="G2514" s="157">
        <f t="shared" si="100"/>
        <v>5.4300000000000006</v>
      </c>
      <c r="H2514" s="143"/>
      <c r="I2514" s="207">
        <v>5.4300000000000006</v>
      </c>
      <c r="J2514" s="204"/>
      <c r="K2514" s="149"/>
      <c r="L2514" s="208">
        <v>0.56999999999999995</v>
      </c>
      <c r="M2514" s="149"/>
      <c r="N2514" s="149"/>
      <c r="O2514" s="152">
        <f t="shared" si="101"/>
        <v>0.56999999999999995</v>
      </c>
      <c r="P2514" s="153"/>
      <c r="Q2514" s="153"/>
      <c r="R2514" s="153"/>
      <c r="S2514" s="143"/>
      <c r="T2514" s="143"/>
      <c r="U2514" s="143"/>
    </row>
    <row r="2515" spans="1:21" ht="12.75" customHeight="1" x14ac:dyDescent="0.3">
      <c r="A2515" s="141">
        <v>10</v>
      </c>
      <c r="B2515" s="141">
        <v>1</v>
      </c>
      <c r="C2515" s="146">
        <v>1001</v>
      </c>
      <c r="D2515" s="141" t="s">
        <v>7</v>
      </c>
      <c r="E2515" s="141">
        <v>2018</v>
      </c>
      <c r="F2515" s="151"/>
      <c r="G2515" s="157">
        <f t="shared" si="100"/>
        <v>2.72</v>
      </c>
      <c r="H2515" s="143"/>
      <c r="I2515" s="207">
        <v>2.72</v>
      </c>
      <c r="J2515" s="204"/>
      <c r="K2515" s="149"/>
      <c r="L2515" s="208">
        <v>0.28999999999999998</v>
      </c>
      <c r="M2515" s="149"/>
      <c r="N2515" s="149"/>
      <c r="O2515" s="152">
        <f t="shared" si="101"/>
        <v>0.28999999999999998</v>
      </c>
      <c r="P2515" s="153"/>
      <c r="Q2515" s="153"/>
      <c r="R2515" s="153"/>
      <c r="S2515" s="143"/>
      <c r="T2515" s="143"/>
      <c r="U2515" s="143"/>
    </row>
    <row r="2516" spans="1:21" ht="12.75" customHeight="1" x14ac:dyDescent="0.3">
      <c r="A2516" s="141">
        <v>10</v>
      </c>
      <c r="B2516" s="141">
        <v>2</v>
      </c>
      <c r="C2516" s="146">
        <v>1002</v>
      </c>
      <c r="D2516" s="141" t="s">
        <v>7</v>
      </c>
      <c r="E2516" s="141">
        <v>2018</v>
      </c>
      <c r="F2516" s="151"/>
      <c r="G2516" s="157">
        <f t="shared" si="100"/>
        <v>0</v>
      </c>
      <c r="H2516" s="143"/>
      <c r="I2516" s="207">
        <v>0</v>
      </c>
      <c r="J2516" s="204"/>
      <c r="K2516" s="149"/>
      <c r="L2516" s="208">
        <v>0</v>
      </c>
      <c r="M2516" s="149"/>
      <c r="N2516" s="149"/>
      <c r="O2516" s="152">
        <f t="shared" si="101"/>
        <v>0</v>
      </c>
      <c r="P2516" s="153"/>
      <c r="Q2516" s="153"/>
      <c r="R2516" s="153"/>
      <c r="S2516" s="143"/>
      <c r="T2516" s="143"/>
      <c r="U2516" s="143"/>
    </row>
    <row r="2517" spans="1:21" ht="12.75" customHeight="1" x14ac:dyDescent="0.3">
      <c r="A2517" s="141">
        <v>10</v>
      </c>
      <c r="B2517" s="141">
        <v>3</v>
      </c>
      <c r="C2517" s="146">
        <v>1003</v>
      </c>
      <c r="D2517" s="141" t="s">
        <v>7</v>
      </c>
      <c r="E2517" s="141">
        <v>2018</v>
      </c>
      <c r="F2517" s="151"/>
      <c r="G2517" s="157">
        <f t="shared" si="100"/>
        <v>14.469999999999999</v>
      </c>
      <c r="H2517" s="143"/>
      <c r="I2517" s="207">
        <v>14.469999999999999</v>
      </c>
      <c r="J2517" s="204"/>
      <c r="K2517" s="149"/>
      <c r="L2517" s="208">
        <v>1.52</v>
      </c>
      <c r="M2517" s="149"/>
      <c r="N2517" s="149"/>
      <c r="O2517" s="152">
        <f t="shared" si="101"/>
        <v>1.52</v>
      </c>
      <c r="P2517" s="153"/>
      <c r="Q2517" s="153"/>
      <c r="R2517" s="153"/>
      <c r="S2517" s="143"/>
      <c r="T2517" s="143"/>
      <c r="U2517" s="143"/>
    </row>
    <row r="2518" spans="1:21" ht="12.75" customHeight="1" x14ac:dyDescent="0.3">
      <c r="A2518" s="141">
        <v>10</v>
      </c>
      <c r="B2518" s="141">
        <v>4</v>
      </c>
      <c r="C2518" s="146">
        <v>1004</v>
      </c>
      <c r="D2518" s="141" t="s">
        <v>7</v>
      </c>
      <c r="E2518" s="141">
        <v>2018</v>
      </c>
      <c r="F2518" s="151"/>
      <c r="G2518" s="157">
        <f t="shared" si="100"/>
        <v>3.6199999999999997</v>
      </c>
      <c r="H2518" s="143"/>
      <c r="I2518" s="207">
        <v>3.6199999999999997</v>
      </c>
      <c r="J2518" s="204"/>
      <c r="K2518" s="149"/>
      <c r="L2518" s="208">
        <v>0.38</v>
      </c>
      <c r="M2518" s="149"/>
      <c r="N2518" s="149"/>
      <c r="O2518" s="152">
        <f t="shared" si="101"/>
        <v>0.38</v>
      </c>
      <c r="P2518" s="153"/>
      <c r="Q2518" s="153"/>
      <c r="R2518" s="153"/>
      <c r="S2518" s="143"/>
      <c r="T2518" s="143"/>
      <c r="U2518" s="143"/>
    </row>
    <row r="2519" spans="1:21" ht="12.75" customHeight="1" x14ac:dyDescent="0.3">
      <c r="A2519" s="141">
        <v>10</v>
      </c>
      <c r="B2519" s="141">
        <v>5</v>
      </c>
      <c r="C2519" s="146">
        <v>1005</v>
      </c>
      <c r="D2519" s="141" t="s">
        <v>7</v>
      </c>
      <c r="E2519" s="141">
        <v>2018</v>
      </c>
      <c r="F2519" s="151"/>
      <c r="G2519" s="157">
        <f t="shared" si="100"/>
        <v>0.92</v>
      </c>
      <c r="H2519" s="143"/>
      <c r="I2519" s="207">
        <v>0.92</v>
      </c>
      <c r="J2519" s="204"/>
      <c r="K2519" s="149"/>
      <c r="L2519" s="208">
        <v>0.1</v>
      </c>
      <c r="M2519" s="149"/>
      <c r="N2519" s="149"/>
      <c r="O2519" s="152">
        <f t="shared" si="101"/>
        <v>0.1</v>
      </c>
      <c r="P2519" s="153"/>
      <c r="Q2519" s="153"/>
      <c r="R2519" s="153"/>
      <c r="S2519" s="143"/>
      <c r="T2519" s="143"/>
      <c r="U2519" s="143"/>
    </row>
    <row r="2520" spans="1:21" ht="12.75" customHeight="1" x14ac:dyDescent="0.3">
      <c r="A2520" s="141">
        <v>10</v>
      </c>
      <c r="B2520" s="141">
        <v>6</v>
      </c>
      <c r="C2520" s="146">
        <v>1006</v>
      </c>
      <c r="D2520" s="141" t="s">
        <v>7</v>
      </c>
      <c r="E2520" s="141">
        <v>2018</v>
      </c>
      <c r="F2520" s="151"/>
      <c r="G2520" s="157">
        <f t="shared" si="100"/>
        <v>3.6199999999999997</v>
      </c>
      <c r="H2520" s="143"/>
      <c r="I2520" s="207">
        <v>3.6199999999999997</v>
      </c>
      <c r="J2520" s="204"/>
      <c r="K2520" s="149"/>
      <c r="L2520" s="208">
        <v>0.38</v>
      </c>
      <c r="M2520" s="149"/>
      <c r="N2520" s="149"/>
      <c r="O2520" s="152">
        <f t="shared" si="101"/>
        <v>0.38</v>
      </c>
      <c r="P2520" s="153"/>
      <c r="Q2520" s="153"/>
      <c r="R2520" s="153"/>
      <c r="S2520" s="143"/>
      <c r="T2520" s="143"/>
      <c r="U2520" s="143"/>
    </row>
    <row r="2521" spans="1:21" ht="12.75" customHeight="1" x14ac:dyDescent="0.3">
      <c r="A2521" s="141">
        <v>10</v>
      </c>
      <c r="B2521" s="141">
        <v>7</v>
      </c>
      <c r="C2521" s="146">
        <v>1007</v>
      </c>
      <c r="D2521" s="141" t="s">
        <v>7</v>
      </c>
      <c r="E2521" s="141">
        <v>2018</v>
      </c>
      <c r="F2521" s="151"/>
      <c r="G2521" s="157">
        <f t="shared" si="100"/>
        <v>1.81</v>
      </c>
      <c r="H2521" s="143"/>
      <c r="I2521" s="207">
        <v>1.81</v>
      </c>
      <c r="J2521" s="204"/>
      <c r="K2521" s="149"/>
      <c r="L2521" s="208">
        <v>0.19</v>
      </c>
      <c r="M2521" s="149"/>
      <c r="N2521" s="149"/>
      <c r="O2521" s="152">
        <f t="shared" si="101"/>
        <v>0.19</v>
      </c>
      <c r="P2521" s="153"/>
      <c r="Q2521" s="153"/>
      <c r="R2521" s="153"/>
      <c r="S2521" s="143"/>
      <c r="T2521" s="143"/>
      <c r="U2521" s="143"/>
    </row>
    <row r="2522" spans="1:21" ht="12.75" customHeight="1" x14ac:dyDescent="0.3">
      <c r="A2522" s="141">
        <v>10</v>
      </c>
      <c r="B2522" s="141">
        <v>8</v>
      </c>
      <c r="C2522" s="146">
        <v>1008</v>
      </c>
      <c r="D2522" s="141" t="s">
        <v>7</v>
      </c>
      <c r="E2522" s="141">
        <v>2018</v>
      </c>
      <c r="F2522" s="151"/>
      <c r="G2522" s="157">
        <f t="shared" si="100"/>
        <v>2.72</v>
      </c>
      <c r="H2522" s="143"/>
      <c r="I2522" s="207">
        <v>2.72</v>
      </c>
      <c r="J2522" s="204"/>
      <c r="K2522" s="149"/>
      <c r="L2522" s="208">
        <v>0.28999999999999998</v>
      </c>
      <c r="M2522" s="149"/>
      <c r="N2522" s="149"/>
      <c r="O2522" s="152">
        <f t="shared" si="101"/>
        <v>0.28999999999999998</v>
      </c>
      <c r="P2522" s="153"/>
      <c r="Q2522" s="153"/>
      <c r="R2522" s="153"/>
      <c r="S2522" s="143"/>
      <c r="T2522" s="143"/>
      <c r="U2522" s="143"/>
    </row>
    <row r="2523" spans="1:21" ht="12.75" customHeight="1" x14ac:dyDescent="0.3">
      <c r="A2523" s="141">
        <v>10</v>
      </c>
      <c r="B2523" s="141">
        <v>9</v>
      </c>
      <c r="C2523" s="146">
        <v>1009</v>
      </c>
      <c r="D2523" s="141" t="s">
        <v>7</v>
      </c>
      <c r="E2523" s="141">
        <v>2018</v>
      </c>
      <c r="F2523" s="151"/>
      <c r="G2523" s="157">
        <f t="shared" si="100"/>
        <v>0</v>
      </c>
      <c r="H2523" s="143"/>
      <c r="I2523" s="207">
        <v>0</v>
      </c>
      <c r="J2523" s="204"/>
      <c r="K2523" s="149"/>
      <c r="L2523" s="208">
        <v>0</v>
      </c>
      <c r="M2523" s="149"/>
      <c r="N2523" s="149"/>
      <c r="O2523" s="152">
        <f t="shared" si="101"/>
        <v>0</v>
      </c>
      <c r="P2523" s="153"/>
      <c r="Q2523" s="153"/>
      <c r="R2523" s="153"/>
      <c r="S2523" s="143"/>
      <c r="T2523" s="143"/>
      <c r="U2523" s="143"/>
    </row>
    <row r="2524" spans="1:21" ht="12.75" customHeight="1" x14ac:dyDescent="0.3">
      <c r="A2524" s="141">
        <v>10</v>
      </c>
      <c r="B2524" s="141">
        <v>10</v>
      </c>
      <c r="C2524" s="146">
        <v>1010</v>
      </c>
      <c r="D2524" s="141" t="s">
        <v>7</v>
      </c>
      <c r="E2524" s="141">
        <v>2018</v>
      </c>
      <c r="F2524" s="151"/>
      <c r="G2524" s="157">
        <f t="shared" si="100"/>
        <v>1.81</v>
      </c>
      <c r="H2524" s="143"/>
      <c r="I2524" s="207">
        <v>1.81</v>
      </c>
      <c r="J2524" s="204"/>
      <c r="K2524" s="149"/>
      <c r="L2524" s="208">
        <v>0.19</v>
      </c>
      <c r="M2524" s="149"/>
      <c r="N2524" s="149"/>
      <c r="O2524" s="152">
        <f t="shared" si="101"/>
        <v>0.19</v>
      </c>
      <c r="P2524" s="153"/>
      <c r="Q2524" s="153"/>
      <c r="R2524" s="153"/>
      <c r="S2524" s="143"/>
      <c r="T2524" s="143"/>
      <c r="U2524" s="143"/>
    </row>
    <row r="2525" spans="1:21" ht="12.75" customHeight="1" x14ac:dyDescent="0.3">
      <c r="A2525" s="141">
        <v>10</v>
      </c>
      <c r="B2525" s="141">
        <v>11</v>
      </c>
      <c r="C2525" s="146">
        <v>1011</v>
      </c>
      <c r="D2525" s="141" t="s">
        <v>7</v>
      </c>
      <c r="E2525" s="141">
        <v>2018</v>
      </c>
      <c r="F2525" s="151"/>
      <c r="G2525" s="157">
        <f t="shared" si="100"/>
        <v>0</v>
      </c>
      <c r="H2525" s="143"/>
      <c r="I2525" s="207">
        <v>0</v>
      </c>
      <c r="J2525" s="204"/>
      <c r="K2525" s="149"/>
      <c r="L2525" s="208">
        <v>0</v>
      </c>
      <c r="M2525" s="149"/>
      <c r="N2525" s="149"/>
      <c r="O2525" s="152">
        <f t="shared" si="101"/>
        <v>0</v>
      </c>
      <c r="P2525" s="153"/>
      <c r="Q2525" s="153"/>
      <c r="R2525" s="153"/>
      <c r="S2525" s="143"/>
      <c r="T2525" s="143"/>
      <c r="U2525" s="143"/>
    </row>
    <row r="2526" spans="1:21" ht="12.75" customHeight="1" x14ac:dyDescent="0.3">
      <c r="A2526" s="141">
        <v>10</v>
      </c>
      <c r="B2526" s="141">
        <v>12</v>
      </c>
      <c r="C2526" s="146">
        <v>1012</v>
      </c>
      <c r="D2526" s="141" t="s">
        <v>7</v>
      </c>
      <c r="E2526" s="141">
        <v>2018</v>
      </c>
      <c r="F2526" s="151"/>
      <c r="G2526" s="157">
        <f t="shared" ref="G2526:G2560" si="102">I2526+K2526</f>
        <v>0</v>
      </c>
      <c r="H2526" s="143"/>
      <c r="I2526" s="207">
        <v>0</v>
      </c>
      <c r="J2526" s="204"/>
      <c r="K2526" s="149"/>
      <c r="L2526" s="208">
        <v>0</v>
      </c>
      <c r="M2526" s="149"/>
      <c r="N2526" s="149"/>
      <c r="O2526" s="152">
        <f t="shared" ref="O2526:O2560" si="103">L2526+N2526</f>
        <v>0</v>
      </c>
      <c r="P2526" s="153"/>
      <c r="Q2526" s="153"/>
      <c r="R2526" s="153"/>
      <c r="S2526" s="143"/>
      <c r="T2526" s="143"/>
      <c r="U2526" s="143"/>
    </row>
    <row r="2527" spans="1:21" ht="12.75" customHeight="1" x14ac:dyDescent="0.3">
      <c r="A2527" s="141">
        <v>10</v>
      </c>
      <c r="B2527" s="141">
        <v>13</v>
      </c>
      <c r="C2527" s="146">
        <v>1013</v>
      </c>
      <c r="D2527" s="141" t="s">
        <v>7</v>
      </c>
      <c r="E2527" s="141">
        <v>2018</v>
      </c>
      <c r="F2527" s="151"/>
      <c r="G2527" s="157">
        <f t="shared" si="102"/>
        <v>0.92</v>
      </c>
      <c r="H2527" s="143"/>
      <c r="I2527" s="207">
        <v>0.92</v>
      </c>
      <c r="J2527" s="204"/>
      <c r="K2527" s="149"/>
      <c r="L2527" s="208">
        <v>0.1</v>
      </c>
      <c r="M2527" s="149"/>
      <c r="N2527" s="149"/>
      <c r="O2527" s="152">
        <f t="shared" si="103"/>
        <v>0.1</v>
      </c>
      <c r="P2527" s="153"/>
      <c r="Q2527" s="153"/>
      <c r="R2527" s="153"/>
      <c r="S2527" s="143"/>
      <c r="T2527" s="143"/>
      <c r="U2527" s="143"/>
    </row>
    <row r="2528" spans="1:21" ht="12.75" customHeight="1" x14ac:dyDescent="0.3">
      <c r="A2528" s="141">
        <v>10</v>
      </c>
      <c r="B2528" s="141">
        <v>14</v>
      </c>
      <c r="C2528" s="146">
        <v>1014</v>
      </c>
      <c r="D2528" s="141" t="s">
        <v>7</v>
      </c>
      <c r="E2528" s="141">
        <v>2018</v>
      </c>
      <c r="F2528" s="151"/>
      <c r="G2528" s="157">
        <f t="shared" si="102"/>
        <v>0</v>
      </c>
      <c r="H2528" s="143"/>
      <c r="I2528" s="207">
        <v>0</v>
      </c>
      <c r="J2528" s="204"/>
      <c r="K2528" s="149"/>
      <c r="L2528" s="208">
        <v>0</v>
      </c>
      <c r="M2528" s="149"/>
      <c r="N2528" s="149"/>
      <c r="O2528" s="152">
        <f t="shared" si="103"/>
        <v>0</v>
      </c>
      <c r="P2528" s="153"/>
      <c r="Q2528" s="153"/>
      <c r="R2528" s="153"/>
      <c r="S2528" s="143"/>
      <c r="T2528" s="143"/>
      <c r="U2528" s="143"/>
    </row>
    <row r="2529" spans="1:21" ht="12.75" customHeight="1" x14ac:dyDescent="0.3">
      <c r="A2529" s="141">
        <v>10</v>
      </c>
      <c r="B2529" s="141">
        <v>15</v>
      </c>
      <c r="C2529" s="146">
        <v>1015</v>
      </c>
      <c r="D2529" s="141" t="s">
        <v>7</v>
      </c>
      <c r="E2529" s="141">
        <v>2018</v>
      </c>
      <c r="F2529" s="151"/>
      <c r="G2529" s="157">
        <f t="shared" si="102"/>
        <v>0</v>
      </c>
      <c r="H2529" s="143"/>
      <c r="I2529" s="207">
        <v>0</v>
      </c>
      <c r="J2529" s="204"/>
      <c r="K2529" s="149"/>
      <c r="L2529" s="208">
        <v>0</v>
      </c>
      <c r="M2529" s="149"/>
      <c r="N2529" s="149"/>
      <c r="O2529" s="152">
        <f t="shared" si="103"/>
        <v>0</v>
      </c>
      <c r="P2529" s="153"/>
      <c r="Q2529" s="153"/>
      <c r="R2529" s="153"/>
      <c r="S2529" s="143"/>
      <c r="T2529" s="143"/>
      <c r="U2529" s="143"/>
    </row>
    <row r="2530" spans="1:21" ht="12.75" customHeight="1" x14ac:dyDescent="0.3">
      <c r="A2530" s="141">
        <v>10</v>
      </c>
      <c r="B2530" s="141">
        <v>16</v>
      </c>
      <c r="C2530" s="146">
        <v>1016</v>
      </c>
      <c r="D2530" s="141" t="s">
        <v>7</v>
      </c>
      <c r="E2530" s="141">
        <v>2018</v>
      </c>
      <c r="F2530" s="151"/>
      <c r="G2530" s="157">
        <f t="shared" si="102"/>
        <v>0</v>
      </c>
      <c r="H2530" s="143"/>
      <c r="I2530" s="207">
        <v>0</v>
      </c>
      <c r="J2530" s="204"/>
      <c r="K2530" s="149"/>
      <c r="L2530" s="208">
        <v>0</v>
      </c>
      <c r="M2530" s="149"/>
      <c r="N2530" s="149"/>
      <c r="O2530" s="152">
        <f t="shared" si="103"/>
        <v>0</v>
      </c>
      <c r="P2530" s="153"/>
      <c r="Q2530" s="153"/>
      <c r="R2530" s="153"/>
      <c r="S2530" s="143"/>
      <c r="T2530" s="143"/>
      <c r="U2530" s="143"/>
    </row>
    <row r="2531" spans="1:21" ht="12.75" customHeight="1" x14ac:dyDescent="0.3">
      <c r="A2531" s="141">
        <v>10</v>
      </c>
      <c r="B2531" s="141">
        <v>17</v>
      </c>
      <c r="C2531" s="146">
        <v>1017</v>
      </c>
      <c r="D2531" s="141" t="s">
        <v>7</v>
      </c>
      <c r="E2531" s="141">
        <v>2018</v>
      </c>
      <c r="F2531" s="151"/>
      <c r="G2531" s="157">
        <f t="shared" si="102"/>
        <v>1.81</v>
      </c>
      <c r="H2531" s="143"/>
      <c r="I2531" s="207">
        <v>1.81</v>
      </c>
      <c r="J2531" s="204"/>
      <c r="K2531" s="149"/>
      <c r="L2531" s="208">
        <v>0.19</v>
      </c>
      <c r="M2531" s="149"/>
      <c r="N2531" s="149"/>
      <c r="O2531" s="152">
        <f t="shared" si="103"/>
        <v>0.19</v>
      </c>
      <c r="P2531" s="153"/>
      <c r="Q2531" s="153"/>
      <c r="R2531" s="153"/>
      <c r="S2531" s="143"/>
      <c r="T2531" s="143"/>
      <c r="U2531" s="143"/>
    </row>
    <row r="2532" spans="1:21" ht="12.75" customHeight="1" x14ac:dyDescent="0.3">
      <c r="A2532" s="141">
        <v>10</v>
      </c>
      <c r="B2532" s="141">
        <v>18</v>
      </c>
      <c r="C2532" s="146">
        <v>1018</v>
      </c>
      <c r="D2532" s="141" t="s">
        <v>7</v>
      </c>
      <c r="E2532" s="141">
        <v>2018</v>
      </c>
      <c r="F2532" s="151"/>
      <c r="G2532" s="157">
        <f t="shared" si="102"/>
        <v>1.81</v>
      </c>
      <c r="H2532" s="143"/>
      <c r="I2532" s="207">
        <v>1.81</v>
      </c>
      <c r="J2532" s="204"/>
      <c r="K2532" s="149"/>
      <c r="L2532" s="208">
        <v>0.19</v>
      </c>
      <c r="M2532" s="149"/>
      <c r="N2532" s="149"/>
      <c r="O2532" s="152">
        <f t="shared" si="103"/>
        <v>0.19</v>
      </c>
      <c r="P2532" s="153"/>
      <c r="Q2532" s="153"/>
      <c r="R2532" s="153"/>
      <c r="S2532" s="143"/>
      <c r="T2532" s="143"/>
      <c r="U2532" s="143"/>
    </row>
    <row r="2533" spans="1:21" ht="12.75" customHeight="1" x14ac:dyDescent="0.3">
      <c r="A2533" s="141">
        <v>10</v>
      </c>
      <c r="B2533" s="141">
        <v>19</v>
      </c>
      <c r="C2533" s="146">
        <v>1019</v>
      </c>
      <c r="D2533" s="141" t="s">
        <v>7</v>
      </c>
      <c r="E2533" s="141">
        <v>2018</v>
      </c>
      <c r="F2533" s="151"/>
      <c r="G2533" s="157">
        <f t="shared" si="102"/>
        <v>3.6199999999999997</v>
      </c>
      <c r="H2533" s="143"/>
      <c r="I2533" s="207">
        <v>3.6199999999999997</v>
      </c>
      <c r="J2533" s="204"/>
      <c r="K2533" s="149"/>
      <c r="L2533" s="208">
        <v>0.38</v>
      </c>
      <c r="M2533" s="149"/>
      <c r="N2533" s="149"/>
      <c r="O2533" s="152">
        <f t="shared" si="103"/>
        <v>0.38</v>
      </c>
      <c r="P2533" s="153"/>
      <c r="Q2533" s="153"/>
      <c r="R2533" s="153"/>
      <c r="S2533" s="143"/>
      <c r="T2533" s="143"/>
      <c r="U2533" s="143"/>
    </row>
    <row r="2534" spans="1:21" ht="12.75" customHeight="1" x14ac:dyDescent="0.3">
      <c r="A2534" s="141">
        <v>10</v>
      </c>
      <c r="B2534" s="141">
        <v>20</v>
      </c>
      <c r="C2534" s="146">
        <v>1020</v>
      </c>
      <c r="D2534" s="141" t="s">
        <v>7</v>
      </c>
      <c r="E2534" s="141">
        <v>2018</v>
      </c>
      <c r="F2534" s="151"/>
      <c r="G2534" s="157">
        <f t="shared" si="102"/>
        <v>1.81</v>
      </c>
      <c r="H2534" s="143"/>
      <c r="I2534" s="207">
        <v>1.81</v>
      </c>
      <c r="J2534" s="204"/>
      <c r="K2534" s="149"/>
      <c r="L2534" s="208">
        <v>0.19</v>
      </c>
      <c r="M2534" s="149"/>
      <c r="N2534" s="149"/>
      <c r="O2534" s="152">
        <f t="shared" si="103"/>
        <v>0.19</v>
      </c>
      <c r="P2534" s="153"/>
      <c r="Q2534" s="153"/>
      <c r="R2534" s="153"/>
      <c r="S2534" s="143"/>
      <c r="T2534" s="143"/>
      <c r="U2534" s="143"/>
    </row>
    <row r="2535" spans="1:21" ht="12.75" customHeight="1" x14ac:dyDescent="0.3">
      <c r="A2535" s="141">
        <v>10</v>
      </c>
      <c r="B2535" s="141">
        <v>21</v>
      </c>
      <c r="C2535" s="146">
        <v>1021</v>
      </c>
      <c r="D2535" s="141" t="s">
        <v>7</v>
      </c>
      <c r="E2535" s="141">
        <v>2018</v>
      </c>
      <c r="F2535" s="151"/>
      <c r="G2535" s="157">
        <f t="shared" si="102"/>
        <v>0</v>
      </c>
      <c r="H2535" s="143"/>
      <c r="I2535" s="207">
        <v>0</v>
      </c>
      <c r="J2535" s="204"/>
      <c r="K2535" s="149"/>
      <c r="L2535" s="208">
        <v>0</v>
      </c>
      <c r="M2535" s="149"/>
      <c r="N2535" s="149"/>
      <c r="O2535" s="152">
        <f t="shared" si="103"/>
        <v>0</v>
      </c>
      <c r="P2535" s="153"/>
      <c r="Q2535" s="153"/>
      <c r="R2535" s="153"/>
      <c r="S2535" s="143"/>
      <c r="T2535" s="143"/>
      <c r="U2535" s="143"/>
    </row>
    <row r="2536" spans="1:21" ht="12.75" customHeight="1" x14ac:dyDescent="0.3">
      <c r="A2536" s="141">
        <v>10</v>
      </c>
      <c r="B2536" s="141">
        <v>22</v>
      </c>
      <c r="C2536" s="146">
        <v>1022</v>
      </c>
      <c r="D2536" s="141" t="s">
        <v>7</v>
      </c>
      <c r="E2536" s="141">
        <v>2018</v>
      </c>
      <c r="F2536" s="151"/>
      <c r="G2536" s="157">
        <f t="shared" si="102"/>
        <v>0.92</v>
      </c>
      <c r="H2536" s="143"/>
      <c r="I2536" s="207">
        <v>0.92</v>
      </c>
      <c r="J2536" s="204"/>
      <c r="K2536" s="149"/>
      <c r="L2536" s="208">
        <v>0.1</v>
      </c>
      <c r="M2536" s="149"/>
      <c r="N2536" s="149"/>
      <c r="O2536" s="152">
        <f t="shared" si="103"/>
        <v>0.1</v>
      </c>
      <c r="P2536" s="153"/>
      <c r="Q2536" s="153"/>
      <c r="R2536" s="153"/>
      <c r="S2536" s="143"/>
      <c r="T2536" s="143"/>
      <c r="U2536" s="143"/>
    </row>
    <row r="2537" spans="1:21" ht="12.75" customHeight="1" x14ac:dyDescent="0.3">
      <c r="A2537" s="141">
        <v>10</v>
      </c>
      <c r="B2537" s="141">
        <v>23</v>
      </c>
      <c r="C2537" s="146">
        <v>1023</v>
      </c>
      <c r="D2537" s="141" t="s">
        <v>7</v>
      </c>
      <c r="E2537" s="141">
        <v>2018</v>
      </c>
      <c r="F2537" s="151"/>
      <c r="G2537" s="157">
        <f t="shared" si="102"/>
        <v>0.92</v>
      </c>
      <c r="H2537" s="143"/>
      <c r="I2537" s="207">
        <v>0.92</v>
      </c>
      <c r="J2537" s="204"/>
      <c r="K2537" s="149"/>
      <c r="L2537" s="208">
        <v>0.1</v>
      </c>
      <c r="M2537" s="149"/>
      <c r="N2537" s="149"/>
      <c r="O2537" s="152">
        <f t="shared" si="103"/>
        <v>0.1</v>
      </c>
      <c r="P2537" s="153"/>
      <c r="Q2537" s="153"/>
      <c r="R2537" s="153"/>
      <c r="S2537" s="143"/>
      <c r="T2537" s="143"/>
      <c r="U2537" s="143"/>
    </row>
    <row r="2538" spans="1:21" ht="12.75" customHeight="1" x14ac:dyDescent="0.3">
      <c r="A2538" s="141">
        <v>10</v>
      </c>
      <c r="B2538" s="141">
        <v>24</v>
      </c>
      <c r="C2538" s="146">
        <v>1024</v>
      </c>
      <c r="D2538" s="141" t="s">
        <v>7</v>
      </c>
      <c r="E2538" s="141">
        <v>2018</v>
      </c>
      <c r="F2538" s="151"/>
      <c r="G2538" s="157">
        <f t="shared" si="102"/>
        <v>3.6199999999999997</v>
      </c>
      <c r="H2538" s="143"/>
      <c r="I2538" s="207">
        <v>3.6199999999999997</v>
      </c>
      <c r="J2538" s="204"/>
      <c r="K2538" s="149"/>
      <c r="L2538" s="208">
        <v>0.38</v>
      </c>
      <c r="M2538" s="149"/>
      <c r="N2538" s="149"/>
      <c r="O2538" s="152">
        <f t="shared" si="103"/>
        <v>0.38</v>
      </c>
      <c r="P2538" s="153"/>
      <c r="Q2538" s="153"/>
      <c r="R2538" s="153"/>
      <c r="S2538" s="143"/>
      <c r="T2538" s="143"/>
      <c r="U2538" s="143"/>
    </row>
    <row r="2539" spans="1:21" ht="12.75" customHeight="1" x14ac:dyDescent="0.3">
      <c r="A2539" s="141">
        <v>10</v>
      </c>
      <c r="B2539" s="141">
        <v>25</v>
      </c>
      <c r="C2539" s="146">
        <v>1025</v>
      </c>
      <c r="D2539" s="141" t="s">
        <v>7</v>
      </c>
      <c r="E2539" s="141">
        <v>2018</v>
      </c>
      <c r="F2539" s="151"/>
      <c r="G2539" s="157">
        <f t="shared" si="102"/>
        <v>3.6199999999999997</v>
      </c>
      <c r="H2539" s="143"/>
      <c r="I2539" s="207">
        <v>3.6199999999999997</v>
      </c>
      <c r="J2539" s="204"/>
      <c r="K2539" s="149"/>
      <c r="L2539" s="208">
        <v>0.38</v>
      </c>
      <c r="M2539" s="149"/>
      <c r="N2539" s="149"/>
      <c r="O2539" s="152">
        <f t="shared" si="103"/>
        <v>0.38</v>
      </c>
      <c r="P2539" s="153"/>
      <c r="Q2539" s="153"/>
      <c r="R2539" s="153"/>
      <c r="S2539" s="143"/>
      <c r="T2539" s="143"/>
      <c r="U2539" s="143"/>
    </row>
    <row r="2540" spans="1:21" ht="12.75" customHeight="1" x14ac:dyDescent="0.3">
      <c r="A2540" s="141">
        <v>10</v>
      </c>
      <c r="B2540" s="141">
        <v>26</v>
      </c>
      <c r="C2540" s="146">
        <v>1026</v>
      </c>
      <c r="D2540" s="141" t="s">
        <v>7</v>
      </c>
      <c r="E2540" s="141">
        <v>2018</v>
      </c>
      <c r="F2540" s="151"/>
      <c r="G2540" s="157">
        <f t="shared" si="102"/>
        <v>3.6199999999999997</v>
      </c>
      <c r="H2540" s="143"/>
      <c r="I2540" s="207">
        <v>3.6199999999999997</v>
      </c>
      <c r="J2540" s="204"/>
      <c r="K2540" s="149"/>
      <c r="L2540" s="208">
        <v>0.38</v>
      </c>
      <c r="M2540" s="149"/>
      <c r="N2540" s="149"/>
      <c r="O2540" s="152">
        <f t="shared" si="103"/>
        <v>0.38</v>
      </c>
      <c r="P2540" s="153"/>
      <c r="Q2540" s="153"/>
      <c r="R2540" s="153"/>
      <c r="S2540" s="143"/>
      <c r="T2540" s="143"/>
      <c r="U2540" s="143"/>
    </row>
    <row r="2541" spans="1:21" ht="12.75" customHeight="1" x14ac:dyDescent="0.3">
      <c r="A2541" s="141">
        <v>10</v>
      </c>
      <c r="B2541" s="141">
        <v>27</v>
      </c>
      <c r="C2541" s="146">
        <v>1027</v>
      </c>
      <c r="D2541" s="141" t="s">
        <v>7</v>
      </c>
      <c r="E2541" s="141">
        <v>2018</v>
      </c>
      <c r="F2541" s="151"/>
      <c r="G2541" s="157">
        <f t="shared" si="102"/>
        <v>6.34</v>
      </c>
      <c r="H2541" s="143"/>
      <c r="I2541" s="207">
        <v>6.34</v>
      </c>
      <c r="J2541" s="204"/>
      <c r="K2541" s="149"/>
      <c r="L2541" s="208">
        <v>0.67</v>
      </c>
      <c r="M2541" s="149"/>
      <c r="N2541" s="149"/>
      <c r="O2541" s="152">
        <f t="shared" si="103"/>
        <v>0.67</v>
      </c>
      <c r="P2541" s="153"/>
      <c r="Q2541" s="153"/>
      <c r="R2541" s="153"/>
      <c r="S2541" s="143"/>
      <c r="T2541" s="143"/>
      <c r="U2541" s="143"/>
    </row>
    <row r="2542" spans="1:21" ht="12.75" customHeight="1" x14ac:dyDescent="0.3">
      <c r="A2542" s="141">
        <v>10</v>
      </c>
      <c r="B2542" s="141">
        <v>28</v>
      </c>
      <c r="C2542" s="146">
        <v>1028</v>
      </c>
      <c r="D2542" s="141" t="s">
        <v>7</v>
      </c>
      <c r="E2542" s="141">
        <v>2018</v>
      </c>
      <c r="F2542" s="151"/>
      <c r="G2542" s="157">
        <f t="shared" si="102"/>
        <v>3.6199999999999997</v>
      </c>
      <c r="H2542" s="143"/>
      <c r="I2542" s="207">
        <v>3.6199999999999997</v>
      </c>
      <c r="J2542" s="204"/>
      <c r="K2542" s="149"/>
      <c r="L2542" s="208">
        <v>0.38</v>
      </c>
      <c r="M2542" s="149"/>
      <c r="N2542" s="149"/>
      <c r="O2542" s="152">
        <f t="shared" si="103"/>
        <v>0.38</v>
      </c>
      <c r="P2542" s="153"/>
      <c r="Q2542" s="153"/>
      <c r="R2542" s="153"/>
      <c r="S2542" s="143"/>
      <c r="T2542" s="143"/>
      <c r="U2542" s="143"/>
    </row>
    <row r="2543" spans="1:21" ht="12.75" customHeight="1" x14ac:dyDescent="0.3">
      <c r="A2543" s="141">
        <v>10</v>
      </c>
      <c r="B2543" s="141">
        <v>29</v>
      </c>
      <c r="C2543" s="146">
        <v>1029</v>
      </c>
      <c r="D2543" s="141" t="s">
        <v>7</v>
      </c>
      <c r="E2543" s="141">
        <v>2018</v>
      </c>
      <c r="F2543" s="151"/>
      <c r="G2543" s="157">
        <f t="shared" si="102"/>
        <v>12.66</v>
      </c>
      <c r="H2543" s="143"/>
      <c r="I2543" s="207">
        <v>12.66</v>
      </c>
      <c r="J2543" s="204"/>
      <c r="K2543" s="149"/>
      <c r="L2543" s="208">
        <v>1.33</v>
      </c>
      <c r="M2543" s="149"/>
      <c r="N2543" s="149"/>
      <c r="O2543" s="152">
        <f t="shared" si="103"/>
        <v>1.33</v>
      </c>
      <c r="P2543" s="153"/>
      <c r="Q2543" s="153"/>
      <c r="R2543" s="153"/>
      <c r="S2543" s="143"/>
      <c r="T2543" s="143"/>
      <c r="U2543" s="143"/>
    </row>
    <row r="2544" spans="1:21" ht="12.75" customHeight="1" x14ac:dyDescent="0.3">
      <c r="A2544" s="141">
        <v>10</v>
      </c>
      <c r="B2544" s="141">
        <v>30</v>
      </c>
      <c r="C2544" s="146">
        <v>1030</v>
      </c>
      <c r="D2544" s="141" t="s">
        <v>7</v>
      </c>
      <c r="E2544" s="141">
        <v>2018</v>
      </c>
      <c r="F2544" s="151"/>
      <c r="G2544" s="157">
        <f t="shared" si="102"/>
        <v>10.850000000000001</v>
      </c>
      <c r="H2544" s="143"/>
      <c r="I2544" s="202">
        <v>10.850000000000001</v>
      </c>
      <c r="J2544" s="204"/>
      <c r="K2544" s="149"/>
      <c r="L2544" s="202">
        <v>1.1399999999999999</v>
      </c>
      <c r="M2544" s="149"/>
      <c r="N2544" s="149"/>
      <c r="O2544" s="152">
        <f t="shared" si="103"/>
        <v>1.1399999999999999</v>
      </c>
      <c r="P2544" s="153"/>
      <c r="Q2544" s="153"/>
      <c r="R2544" s="153"/>
      <c r="S2544" s="143"/>
      <c r="T2544" s="143"/>
      <c r="U2544" s="143"/>
    </row>
    <row r="2545" spans="1:21" ht="12.75" customHeight="1" x14ac:dyDescent="0.3">
      <c r="A2545" s="141">
        <v>10</v>
      </c>
      <c r="B2545" s="141">
        <v>31</v>
      </c>
      <c r="C2545" s="146">
        <v>1031</v>
      </c>
      <c r="D2545" s="141" t="s">
        <v>7</v>
      </c>
      <c r="E2545" s="141">
        <v>2018</v>
      </c>
      <c r="F2545" s="151"/>
      <c r="G2545" s="157">
        <f t="shared" si="102"/>
        <v>6.34</v>
      </c>
      <c r="H2545" s="143"/>
      <c r="I2545" s="202">
        <v>6.34</v>
      </c>
      <c r="J2545" s="204"/>
      <c r="K2545" s="149"/>
      <c r="L2545" s="202">
        <v>0.67</v>
      </c>
      <c r="M2545" s="149"/>
      <c r="N2545" s="149"/>
      <c r="O2545" s="152">
        <f t="shared" si="103"/>
        <v>0.67</v>
      </c>
      <c r="P2545" s="153"/>
      <c r="Q2545" s="153"/>
      <c r="R2545" s="153"/>
      <c r="S2545" s="143"/>
      <c r="T2545" s="143"/>
      <c r="U2545" s="143"/>
    </row>
    <row r="2546" spans="1:21" ht="12.75" customHeight="1" x14ac:dyDescent="0.3">
      <c r="A2546" s="141">
        <v>11</v>
      </c>
      <c r="B2546" s="141">
        <v>1</v>
      </c>
      <c r="C2546" s="146">
        <v>1101</v>
      </c>
      <c r="D2546" s="141" t="s">
        <v>7</v>
      </c>
      <c r="E2546" s="141">
        <v>2018</v>
      </c>
      <c r="F2546" s="151"/>
      <c r="G2546" s="157">
        <f t="shared" si="102"/>
        <v>2.72</v>
      </c>
      <c r="H2546" s="143"/>
      <c r="I2546" s="202">
        <v>2.72</v>
      </c>
      <c r="J2546" s="204"/>
      <c r="K2546" s="149"/>
      <c r="L2546" s="202">
        <v>0.28999999999999998</v>
      </c>
      <c r="M2546" s="149"/>
      <c r="N2546" s="149"/>
      <c r="O2546" s="152">
        <f t="shared" si="103"/>
        <v>0.28999999999999998</v>
      </c>
      <c r="P2546" s="153"/>
      <c r="Q2546" s="153"/>
      <c r="R2546" s="153"/>
      <c r="S2546" s="143"/>
      <c r="T2546" s="143"/>
      <c r="U2546" s="143"/>
    </row>
    <row r="2547" spans="1:21" ht="12.75" customHeight="1" x14ac:dyDescent="0.3">
      <c r="A2547" s="141">
        <v>11</v>
      </c>
      <c r="B2547" s="141">
        <v>2</v>
      </c>
      <c r="C2547" s="146">
        <v>1102</v>
      </c>
      <c r="D2547" s="141" t="s">
        <v>7</v>
      </c>
      <c r="E2547" s="141">
        <v>2018</v>
      </c>
      <c r="F2547" s="151"/>
      <c r="G2547" s="157">
        <f t="shared" si="102"/>
        <v>7.2299999999999995</v>
      </c>
      <c r="H2547" s="143"/>
      <c r="I2547" s="202">
        <v>7.2299999999999995</v>
      </c>
      <c r="J2547" s="204"/>
      <c r="K2547" s="149"/>
      <c r="L2547" s="202">
        <v>0.76</v>
      </c>
      <c r="M2547" s="149"/>
      <c r="N2547" s="149"/>
      <c r="O2547" s="152">
        <f t="shared" si="103"/>
        <v>0.76</v>
      </c>
      <c r="P2547" s="153"/>
      <c r="Q2547" s="153"/>
      <c r="R2547" s="153"/>
      <c r="S2547" s="143"/>
      <c r="T2547" s="143"/>
      <c r="U2547" s="143"/>
    </row>
    <row r="2548" spans="1:21" ht="12.75" customHeight="1" x14ac:dyDescent="0.3">
      <c r="A2548" s="141">
        <v>11</v>
      </c>
      <c r="B2548" s="141">
        <v>3</v>
      </c>
      <c r="C2548" s="146">
        <v>1103</v>
      </c>
      <c r="D2548" s="141" t="s">
        <v>7</v>
      </c>
      <c r="E2548" s="141">
        <v>2018</v>
      </c>
      <c r="F2548" s="151"/>
      <c r="G2548" s="157">
        <f t="shared" si="102"/>
        <v>1.81</v>
      </c>
      <c r="H2548" s="143"/>
      <c r="I2548" s="202">
        <v>1.81</v>
      </c>
      <c r="J2548" s="204"/>
      <c r="K2548" s="149"/>
      <c r="L2548" s="202">
        <v>0.19</v>
      </c>
      <c r="M2548" s="149"/>
      <c r="N2548" s="149"/>
      <c r="O2548" s="152">
        <f t="shared" si="103"/>
        <v>0.19</v>
      </c>
      <c r="P2548" s="153"/>
      <c r="Q2548" s="153"/>
      <c r="R2548" s="153"/>
      <c r="S2548" s="143"/>
      <c r="T2548" s="143"/>
      <c r="U2548" s="143"/>
    </row>
    <row r="2549" spans="1:21" ht="12.75" customHeight="1" x14ac:dyDescent="0.3">
      <c r="A2549" s="141">
        <v>11</v>
      </c>
      <c r="B2549" s="141">
        <v>4</v>
      </c>
      <c r="C2549" s="146">
        <v>1104</v>
      </c>
      <c r="D2549" s="141" t="s">
        <v>7</v>
      </c>
      <c r="E2549" s="141">
        <v>2018</v>
      </c>
      <c r="F2549" s="151"/>
      <c r="G2549" s="157">
        <f t="shared" si="102"/>
        <v>0.92</v>
      </c>
      <c r="H2549" s="143"/>
      <c r="I2549" s="202">
        <v>0.92</v>
      </c>
      <c r="J2549" s="204"/>
      <c r="K2549" s="149"/>
      <c r="L2549" s="202">
        <v>0.1</v>
      </c>
      <c r="M2549" s="149"/>
      <c r="N2549" s="149"/>
      <c r="O2549" s="152">
        <f t="shared" si="103"/>
        <v>0.1</v>
      </c>
      <c r="P2549" s="153"/>
      <c r="Q2549" s="153"/>
      <c r="R2549" s="153"/>
      <c r="S2549" s="143"/>
      <c r="T2549" s="143"/>
      <c r="U2549" s="143"/>
    </row>
    <row r="2550" spans="1:21" ht="12.75" customHeight="1" x14ac:dyDescent="0.3">
      <c r="A2550" s="141">
        <v>11</v>
      </c>
      <c r="B2550" s="141">
        <v>5</v>
      </c>
      <c r="C2550" s="146">
        <v>1105</v>
      </c>
      <c r="D2550" s="141" t="s">
        <v>7</v>
      </c>
      <c r="E2550" s="141">
        <v>2018</v>
      </c>
      <c r="F2550" s="151"/>
      <c r="G2550" s="157">
        <f t="shared" si="102"/>
        <v>2.72</v>
      </c>
      <c r="H2550" s="143"/>
      <c r="I2550" s="202">
        <v>2.72</v>
      </c>
      <c r="J2550" s="204"/>
      <c r="K2550" s="149"/>
      <c r="L2550" s="202">
        <v>0.28999999999999998</v>
      </c>
      <c r="M2550" s="149"/>
      <c r="N2550" s="149"/>
      <c r="O2550" s="152">
        <f t="shared" si="103"/>
        <v>0.28999999999999998</v>
      </c>
      <c r="P2550" s="153"/>
      <c r="Q2550" s="153"/>
      <c r="R2550" s="153"/>
      <c r="S2550" s="143"/>
      <c r="T2550" s="143"/>
      <c r="U2550" s="143"/>
    </row>
    <row r="2551" spans="1:21" ht="12.75" customHeight="1" x14ac:dyDescent="0.3">
      <c r="A2551" s="141">
        <v>11</v>
      </c>
      <c r="B2551" s="141">
        <v>6</v>
      </c>
      <c r="C2551" s="146">
        <v>1106</v>
      </c>
      <c r="D2551" s="141" t="s">
        <v>7</v>
      </c>
      <c r="E2551" s="141">
        <v>2018</v>
      </c>
      <c r="F2551" s="151"/>
      <c r="G2551" s="157">
        <f t="shared" si="102"/>
        <v>2.72</v>
      </c>
      <c r="H2551" s="143"/>
      <c r="I2551" s="202">
        <v>2.72</v>
      </c>
      <c r="J2551" s="204"/>
      <c r="K2551" s="149"/>
      <c r="L2551" s="202">
        <v>0.28999999999999998</v>
      </c>
      <c r="M2551" s="149"/>
      <c r="N2551" s="149"/>
      <c r="O2551" s="152">
        <f t="shared" si="103"/>
        <v>0.28999999999999998</v>
      </c>
      <c r="P2551" s="153"/>
      <c r="Q2551" s="153"/>
      <c r="R2551" s="153"/>
      <c r="S2551" s="143"/>
      <c r="T2551" s="143"/>
      <c r="U2551" s="143"/>
    </row>
    <row r="2552" spans="1:21" ht="12.75" customHeight="1" x14ac:dyDescent="0.3">
      <c r="A2552" s="141">
        <v>11</v>
      </c>
      <c r="B2552" s="141">
        <v>7</v>
      </c>
      <c r="C2552" s="146">
        <v>1107</v>
      </c>
      <c r="D2552" s="141" t="s">
        <v>7</v>
      </c>
      <c r="E2552" s="141">
        <v>2018</v>
      </c>
      <c r="F2552" s="151"/>
      <c r="G2552" s="157">
        <f t="shared" si="102"/>
        <v>0</v>
      </c>
      <c r="H2552" s="143"/>
      <c r="I2552" s="202">
        <v>0</v>
      </c>
      <c r="J2552" s="204"/>
      <c r="K2552" s="149"/>
      <c r="L2552" s="202">
        <v>0</v>
      </c>
      <c r="M2552" s="149"/>
      <c r="N2552" s="149"/>
      <c r="O2552" s="152">
        <f t="shared" si="103"/>
        <v>0</v>
      </c>
      <c r="P2552" s="153"/>
      <c r="Q2552" s="153"/>
      <c r="R2552" s="153"/>
      <c r="S2552" s="143"/>
      <c r="T2552" s="143"/>
      <c r="U2552" s="143"/>
    </row>
    <row r="2553" spans="1:21" ht="12.75" customHeight="1" x14ac:dyDescent="0.3">
      <c r="A2553" s="141">
        <v>11</v>
      </c>
      <c r="B2553" s="141">
        <v>8</v>
      </c>
      <c r="C2553" s="146">
        <v>1108</v>
      </c>
      <c r="D2553" s="141" t="s">
        <v>7</v>
      </c>
      <c r="E2553" s="141">
        <v>2018</v>
      </c>
      <c r="F2553" s="151"/>
      <c r="G2553" s="157">
        <f t="shared" si="102"/>
        <v>2.72</v>
      </c>
      <c r="H2553" s="143"/>
      <c r="I2553" s="202">
        <v>2.72</v>
      </c>
      <c r="J2553" s="204"/>
      <c r="K2553" s="149"/>
      <c r="L2553" s="202">
        <v>0.28999999999999998</v>
      </c>
      <c r="M2553" s="149"/>
      <c r="N2553" s="149"/>
      <c r="O2553" s="152">
        <f t="shared" si="103"/>
        <v>0.28999999999999998</v>
      </c>
      <c r="P2553" s="153"/>
      <c r="Q2553" s="153"/>
      <c r="R2553" s="153"/>
      <c r="S2553" s="143"/>
      <c r="T2553" s="143"/>
      <c r="U2553" s="143"/>
    </row>
    <row r="2554" spans="1:21" ht="12.75" customHeight="1" x14ac:dyDescent="0.3">
      <c r="A2554" s="141">
        <v>11</v>
      </c>
      <c r="B2554" s="141">
        <v>9</v>
      </c>
      <c r="C2554" s="146">
        <v>1109</v>
      </c>
      <c r="D2554" s="141" t="s">
        <v>7</v>
      </c>
      <c r="E2554" s="141">
        <v>2018</v>
      </c>
      <c r="F2554" s="151"/>
      <c r="G2554" s="157">
        <f t="shared" si="102"/>
        <v>0.92</v>
      </c>
      <c r="H2554" s="143"/>
      <c r="I2554" s="202">
        <v>0.92</v>
      </c>
      <c r="J2554" s="204"/>
      <c r="K2554" s="149"/>
      <c r="L2554" s="149">
        <v>0.1</v>
      </c>
      <c r="M2554" s="149"/>
      <c r="N2554" s="149"/>
      <c r="O2554" s="152">
        <f t="shared" si="103"/>
        <v>0.1</v>
      </c>
      <c r="P2554" s="153"/>
      <c r="Q2554" s="153"/>
      <c r="R2554" s="153"/>
      <c r="S2554" s="143"/>
      <c r="T2554" s="143"/>
      <c r="U2554" s="143"/>
    </row>
    <row r="2555" spans="1:21" ht="12.75" customHeight="1" x14ac:dyDescent="0.3">
      <c r="A2555" s="141">
        <v>11</v>
      </c>
      <c r="B2555" s="141">
        <v>10</v>
      </c>
      <c r="C2555" s="146">
        <v>1110</v>
      </c>
      <c r="D2555" s="141" t="s">
        <v>7</v>
      </c>
      <c r="E2555" s="141">
        <v>2018</v>
      </c>
      <c r="F2555" s="151"/>
      <c r="G2555" s="157">
        <f t="shared" si="102"/>
        <v>1.81</v>
      </c>
      <c r="H2555" s="143"/>
      <c r="I2555" s="202">
        <v>1.81</v>
      </c>
      <c r="J2555" s="204"/>
      <c r="K2555" s="149"/>
      <c r="L2555" s="149">
        <v>0.19</v>
      </c>
      <c r="M2555" s="149"/>
      <c r="N2555" s="149"/>
      <c r="O2555" s="152">
        <f t="shared" si="103"/>
        <v>0.19</v>
      </c>
      <c r="P2555" s="153"/>
      <c r="Q2555" s="153"/>
      <c r="R2555" s="153"/>
      <c r="S2555" s="143"/>
      <c r="T2555" s="143"/>
      <c r="U2555" s="143"/>
    </row>
    <row r="2556" spans="1:21" ht="12.75" customHeight="1" x14ac:dyDescent="0.3">
      <c r="A2556" s="141">
        <v>11</v>
      </c>
      <c r="B2556" s="141">
        <v>11</v>
      </c>
      <c r="C2556" s="146">
        <v>1111</v>
      </c>
      <c r="D2556" s="141" t="s">
        <v>7</v>
      </c>
      <c r="E2556" s="141">
        <v>2018</v>
      </c>
      <c r="F2556" s="151"/>
      <c r="G2556" s="157">
        <f t="shared" si="102"/>
        <v>0.92</v>
      </c>
      <c r="H2556" s="143"/>
      <c r="I2556" s="202">
        <v>0.92</v>
      </c>
      <c r="J2556" s="204"/>
      <c r="K2556" s="149"/>
      <c r="L2556" s="149">
        <v>0.1</v>
      </c>
      <c r="M2556" s="149"/>
      <c r="N2556" s="149"/>
      <c r="O2556" s="152">
        <f t="shared" si="103"/>
        <v>0.1</v>
      </c>
      <c r="P2556" s="153"/>
      <c r="Q2556" s="153"/>
      <c r="R2556" s="153"/>
      <c r="S2556" s="143"/>
      <c r="T2556" s="143"/>
      <c r="U2556" s="143"/>
    </row>
    <row r="2557" spans="1:21" ht="12.75" customHeight="1" x14ac:dyDescent="0.3">
      <c r="A2557" s="141">
        <v>11</v>
      </c>
      <c r="B2557" s="141">
        <v>12</v>
      </c>
      <c r="C2557" s="146">
        <v>1112</v>
      </c>
      <c r="D2557" s="141" t="s">
        <v>7</v>
      </c>
      <c r="E2557" s="141">
        <v>2018</v>
      </c>
      <c r="F2557" s="151"/>
      <c r="G2557" s="157">
        <f t="shared" si="102"/>
        <v>0.92</v>
      </c>
      <c r="H2557" s="143"/>
      <c r="I2557" s="202">
        <v>0.92</v>
      </c>
      <c r="J2557" s="204"/>
      <c r="K2557" s="149"/>
      <c r="L2557" s="149">
        <v>0.1</v>
      </c>
      <c r="M2557" s="149"/>
      <c r="N2557" s="149"/>
      <c r="O2557" s="152">
        <f t="shared" si="103"/>
        <v>0.1</v>
      </c>
      <c r="P2557" s="153"/>
      <c r="Q2557" s="153"/>
      <c r="R2557" s="153"/>
      <c r="S2557" s="143"/>
      <c r="T2557" s="143"/>
      <c r="U2557" s="143"/>
    </row>
    <row r="2558" spans="1:21" ht="12.75" customHeight="1" x14ac:dyDescent="0.3">
      <c r="A2558" s="141">
        <v>11</v>
      </c>
      <c r="B2558" s="141">
        <v>13</v>
      </c>
      <c r="C2558" s="146">
        <v>1113</v>
      </c>
      <c r="D2558" s="141" t="s">
        <v>7</v>
      </c>
      <c r="E2558" s="141">
        <v>2018</v>
      </c>
      <c r="F2558" s="151"/>
      <c r="G2558" s="157">
        <f t="shared" si="102"/>
        <v>0.92</v>
      </c>
      <c r="H2558" s="143"/>
      <c r="I2558" s="202">
        <v>0.92</v>
      </c>
      <c r="J2558" s="204"/>
      <c r="K2558" s="149"/>
      <c r="L2558" s="149">
        <v>0.1</v>
      </c>
      <c r="M2558" s="149"/>
      <c r="N2558" s="149"/>
      <c r="O2558" s="152">
        <f t="shared" si="103"/>
        <v>0.1</v>
      </c>
      <c r="P2558" s="153"/>
      <c r="Q2558" s="153"/>
      <c r="R2558" s="153"/>
      <c r="S2558" s="143"/>
      <c r="T2558" s="143"/>
      <c r="U2558" s="143"/>
    </row>
    <row r="2559" spans="1:21" ht="12.75" customHeight="1" x14ac:dyDescent="0.3">
      <c r="A2559" s="141">
        <v>11</v>
      </c>
      <c r="B2559" s="141">
        <v>14</v>
      </c>
      <c r="C2559" s="146">
        <v>1114</v>
      </c>
      <c r="D2559" s="141" t="s">
        <v>7</v>
      </c>
      <c r="E2559" s="141">
        <v>2018</v>
      </c>
      <c r="F2559" s="151"/>
      <c r="G2559" s="157">
        <f t="shared" si="102"/>
        <v>0</v>
      </c>
      <c r="H2559" s="143"/>
      <c r="I2559" s="202">
        <v>0</v>
      </c>
      <c r="J2559" s="204"/>
      <c r="K2559" s="149"/>
      <c r="L2559" s="149">
        <v>0</v>
      </c>
      <c r="M2559" s="149"/>
      <c r="N2559" s="149"/>
      <c r="O2559" s="152">
        <f t="shared" si="103"/>
        <v>0</v>
      </c>
      <c r="P2559" s="153"/>
      <c r="Q2559" s="153"/>
      <c r="R2559" s="153"/>
      <c r="S2559" s="143"/>
      <c r="T2559" s="143"/>
      <c r="U2559" s="143"/>
    </row>
    <row r="2560" spans="1:21" ht="12.75" customHeight="1" x14ac:dyDescent="0.3">
      <c r="A2560" s="141">
        <v>11</v>
      </c>
      <c r="B2560" s="141">
        <v>15</v>
      </c>
      <c r="C2560" s="146">
        <v>1115</v>
      </c>
      <c r="D2560" s="141" t="s">
        <v>7</v>
      </c>
      <c r="E2560" s="141">
        <v>2018</v>
      </c>
      <c r="F2560" s="151"/>
      <c r="G2560" s="157">
        <f t="shared" si="102"/>
        <v>0</v>
      </c>
      <c r="H2560" s="143"/>
      <c r="I2560" s="202">
        <v>0</v>
      </c>
      <c r="J2560" s="204"/>
      <c r="K2560" s="149"/>
      <c r="L2560" s="149">
        <v>0</v>
      </c>
      <c r="M2560" s="149"/>
      <c r="N2560" s="149"/>
      <c r="O2560" s="152">
        <f t="shared" si="103"/>
        <v>0</v>
      </c>
      <c r="P2560" s="153"/>
      <c r="Q2560" s="153"/>
      <c r="R2560" s="153"/>
      <c r="S2560" s="143"/>
      <c r="T2560" s="143"/>
      <c r="U2560" s="143"/>
    </row>
    <row r="2561" spans="1:21" ht="12.75" customHeight="1" x14ac:dyDescent="0.3">
      <c r="A2561" s="141">
        <v>5</v>
      </c>
      <c r="B2561" s="141">
        <v>1</v>
      </c>
      <c r="C2561" s="146">
        <v>501</v>
      </c>
      <c r="D2561" s="141" t="s">
        <v>6</v>
      </c>
      <c r="E2561" s="141">
        <v>2017</v>
      </c>
      <c r="F2561" s="151"/>
      <c r="G2561" s="157">
        <f t="shared" ref="G2561:G2624" si="104">I2561+K2561</f>
        <v>0</v>
      </c>
      <c r="H2561" s="143"/>
      <c r="I2561" s="149">
        <v>0</v>
      </c>
      <c r="J2561" s="204"/>
      <c r="K2561" s="149"/>
      <c r="L2561" s="149">
        <v>0</v>
      </c>
      <c r="M2561" s="149"/>
      <c r="N2561" s="149"/>
      <c r="O2561" s="152">
        <f t="shared" ref="O2561:O2624" si="105">L2561+N2561</f>
        <v>0</v>
      </c>
      <c r="P2561" s="153"/>
      <c r="Q2561" s="153"/>
      <c r="R2561" s="153"/>
      <c r="S2561" s="143"/>
      <c r="T2561" s="143"/>
      <c r="U2561" s="143"/>
    </row>
    <row r="2562" spans="1:21" ht="12.75" customHeight="1" x14ac:dyDescent="0.3">
      <c r="A2562" s="141">
        <v>5</v>
      </c>
      <c r="B2562" s="141">
        <v>2</v>
      </c>
      <c r="C2562" s="146">
        <v>502</v>
      </c>
      <c r="D2562" s="141" t="s">
        <v>6</v>
      </c>
      <c r="E2562" s="141">
        <v>2017</v>
      </c>
      <c r="F2562" s="151"/>
      <c r="G2562" s="157">
        <f t="shared" si="104"/>
        <v>0</v>
      </c>
      <c r="H2562" s="143"/>
      <c r="I2562" s="149">
        <v>0</v>
      </c>
      <c r="J2562" s="149"/>
      <c r="K2562" s="149"/>
      <c r="L2562" s="149">
        <v>0</v>
      </c>
      <c r="M2562" s="149"/>
      <c r="N2562" s="149"/>
      <c r="O2562" s="152">
        <f t="shared" si="105"/>
        <v>0</v>
      </c>
      <c r="P2562" s="153"/>
      <c r="Q2562" s="153"/>
      <c r="R2562" s="153"/>
      <c r="S2562" s="143"/>
      <c r="T2562" s="143"/>
      <c r="U2562" s="143"/>
    </row>
    <row r="2563" spans="1:21" ht="12.75" customHeight="1" x14ac:dyDescent="0.3">
      <c r="A2563" s="141">
        <v>5</v>
      </c>
      <c r="B2563" s="141">
        <v>3</v>
      </c>
      <c r="C2563" s="146">
        <v>503</v>
      </c>
      <c r="D2563" s="141" t="s">
        <v>6</v>
      </c>
      <c r="E2563" s="141">
        <v>2017</v>
      </c>
      <c r="F2563" s="151"/>
      <c r="G2563" s="157">
        <f t="shared" si="104"/>
        <v>0</v>
      </c>
      <c r="H2563" s="143"/>
      <c r="I2563" s="149">
        <v>0</v>
      </c>
      <c r="J2563" s="149"/>
      <c r="K2563" s="149"/>
      <c r="L2563" s="149">
        <v>0</v>
      </c>
      <c r="M2563" s="149"/>
      <c r="N2563" s="149"/>
      <c r="O2563" s="152">
        <f t="shared" si="105"/>
        <v>0</v>
      </c>
      <c r="P2563" s="153"/>
      <c r="Q2563" s="153"/>
      <c r="R2563" s="153"/>
      <c r="S2563" s="143"/>
      <c r="T2563" s="143"/>
      <c r="U2563" s="143"/>
    </row>
    <row r="2564" spans="1:21" ht="12.75" customHeight="1" x14ac:dyDescent="0.3">
      <c r="A2564" s="141">
        <v>5</v>
      </c>
      <c r="B2564" s="141">
        <v>4</v>
      </c>
      <c r="C2564" s="146">
        <v>504</v>
      </c>
      <c r="D2564" s="141" t="s">
        <v>6</v>
      </c>
      <c r="E2564" s="141">
        <v>2017</v>
      </c>
      <c r="F2564" s="151"/>
      <c r="G2564" s="157">
        <f t="shared" si="104"/>
        <v>0</v>
      </c>
      <c r="H2564" s="143"/>
      <c r="I2564" s="149">
        <v>0</v>
      </c>
      <c r="J2564" s="149"/>
      <c r="K2564" s="149"/>
      <c r="L2564" s="149">
        <v>0</v>
      </c>
      <c r="M2564" s="149"/>
      <c r="N2564" s="149"/>
      <c r="O2564" s="152">
        <f t="shared" si="105"/>
        <v>0</v>
      </c>
      <c r="P2564" s="153"/>
      <c r="Q2564" s="153"/>
      <c r="R2564" s="153"/>
      <c r="S2564" s="143"/>
      <c r="T2564" s="143"/>
      <c r="U2564" s="143"/>
    </row>
    <row r="2565" spans="1:21" ht="12.75" customHeight="1" x14ac:dyDescent="0.3">
      <c r="A2565" s="141">
        <v>5</v>
      </c>
      <c r="B2565" s="141">
        <v>5</v>
      </c>
      <c r="C2565" s="146">
        <v>505</v>
      </c>
      <c r="D2565" s="141" t="s">
        <v>6</v>
      </c>
      <c r="E2565" s="141">
        <v>2017</v>
      </c>
      <c r="F2565" s="151"/>
      <c r="G2565" s="157">
        <f t="shared" si="104"/>
        <v>0</v>
      </c>
      <c r="H2565" s="143"/>
      <c r="I2565" s="149">
        <v>0</v>
      </c>
      <c r="J2565" s="149"/>
      <c r="K2565" s="149"/>
      <c r="L2565" s="149">
        <v>0</v>
      </c>
      <c r="M2565" s="149"/>
      <c r="N2565" s="149"/>
      <c r="O2565" s="152">
        <f t="shared" si="105"/>
        <v>0</v>
      </c>
      <c r="P2565" s="153"/>
      <c r="Q2565" s="153"/>
      <c r="R2565" s="153"/>
      <c r="S2565" s="143"/>
      <c r="T2565" s="143"/>
      <c r="U2565" s="143"/>
    </row>
    <row r="2566" spans="1:21" ht="12.75" customHeight="1" x14ac:dyDescent="0.3">
      <c r="A2566" s="141">
        <v>5</v>
      </c>
      <c r="B2566" s="141">
        <v>6</v>
      </c>
      <c r="C2566" s="146">
        <v>506</v>
      </c>
      <c r="D2566" s="141" t="s">
        <v>6</v>
      </c>
      <c r="E2566" s="141">
        <v>2017</v>
      </c>
      <c r="F2566" s="151"/>
      <c r="G2566" s="157">
        <f t="shared" si="104"/>
        <v>0</v>
      </c>
      <c r="H2566" s="143"/>
      <c r="I2566" s="149"/>
      <c r="J2566" s="149"/>
      <c r="K2566" s="149"/>
      <c r="L2566" s="149"/>
      <c r="M2566" s="149"/>
      <c r="N2566" s="149"/>
      <c r="O2566" s="152">
        <f t="shared" si="105"/>
        <v>0</v>
      </c>
      <c r="P2566" s="153"/>
      <c r="Q2566" s="153"/>
      <c r="R2566" s="153"/>
      <c r="S2566" s="143"/>
      <c r="T2566" s="143"/>
      <c r="U2566" s="143"/>
    </row>
    <row r="2567" spans="1:21" ht="12.75" customHeight="1" x14ac:dyDescent="0.3">
      <c r="A2567" s="141">
        <v>5</v>
      </c>
      <c r="B2567" s="141">
        <v>7</v>
      </c>
      <c r="C2567" s="146">
        <v>507</v>
      </c>
      <c r="D2567" s="141" t="s">
        <v>6</v>
      </c>
      <c r="E2567" s="141">
        <v>2017</v>
      </c>
      <c r="F2567" s="151"/>
      <c r="G2567" s="157">
        <f t="shared" si="104"/>
        <v>0</v>
      </c>
      <c r="H2567" s="143"/>
      <c r="I2567" s="149"/>
      <c r="J2567" s="149"/>
      <c r="K2567" s="149"/>
      <c r="L2567" s="149"/>
      <c r="M2567" s="149"/>
      <c r="N2567" s="149"/>
      <c r="O2567" s="152">
        <f t="shared" si="105"/>
        <v>0</v>
      </c>
      <c r="P2567" s="153"/>
      <c r="Q2567" s="153"/>
      <c r="R2567" s="153"/>
      <c r="S2567" s="143"/>
      <c r="T2567" s="143"/>
      <c r="U2567" s="143"/>
    </row>
    <row r="2568" spans="1:21" ht="12.75" customHeight="1" x14ac:dyDescent="0.3">
      <c r="A2568" s="141">
        <v>5</v>
      </c>
      <c r="B2568" s="141">
        <v>8</v>
      </c>
      <c r="C2568" s="146">
        <v>508</v>
      </c>
      <c r="D2568" s="141" t="s">
        <v>6</v>
      </c>
      <c r="E2568" s="141">
        <v>2017</v>
      </c>
      <c r="F2568" s="151"/>
      <c r="G2568" s="157">
        <f t="shared" si="104"/>
        <v>0</v>
      </c>
      <c r="H2568" s="143"/>
      <c r="I2568" s="149"/>
      <c r="J2568" s="149"/>
      <c r="K2568" s="149"/>
      <c r="L2568" s="149"/>
      <c r="M2568" s="149"/>
      <c r="N2568" s="149"/>
      <c r="O2568" s="152">
        <f t="shared" si="105"/>
        <v>0</v>
      </c>
      <c r="P2568" s="153"/>
      <c r="Q2568" s="153"/>
      <c r="R2568" s="153"/>
      <c r="S2568" s="143"/>
      <c r="T2568" s="143"/>
      <c r="U2568" s="143"/>
    </row>
    <row r="2569" spans="1:21" ht="12.75" customHeight="1" x14ac:dyDescent="0.3">
      <c r="A2569" s="141">
        <v>5</v>
      </c>
      <c r="B2569" s="141">
        <v>9</v>
      </c>
      <c r="C2569" s="146">
        <v>509</v>
      </c>
      <c r="D2569" s="141" t="s">
        <v>6</v>
      </c>
      <c r="E2569" s="141">
        <v>2017</v>
      </c>
      <c r="F2569" s="151"/>
      <c r="G2569" s="157">
        <f t="shared" si="104"/>
        <v>0</v>
      </c>
      <c r="H2569" s="143"/>
      <c r="I2569" s="202">
        <v>0</v>
      </c>
      <c r="K2569" s="200"/>
      <c r="L2569" s="202">
        <v>0</v>
      </c>
      <c r="M2569" s="149"/>
      <c r="N2569" s="149"/>
      <c r="O2569" s="152">
        <f t="shared" si="105"/>
        <v>0</v>
      </c>
      <c r="P2569" s="153"/>
      <c r="Q2569" s="153"/>
      <c r="R2569" s="153"/>
      <c r="S2569" s="143"/>
      <c r="T2569" s="143"/>
      <c r="U2569" s="143"/>
    </row>
    <row r="2570" spans="1:21" ht="12.75" customHeight="1" x14ac:dyDescent="0.3">
      <c r="A2570" s="141">
        <v>5</v>
      </c>
      <c r="B2570" s="141">
        <v>10</v>
      </c>
      <c r="C2570" s="146">
        <v>510</v>
      </c>
      <c r="D2570" s="141" t="s">
        <v>6</v>
      </c>
      <c r="E2570" s="141">
        <v>2017</v>
      </c>
      <c r="F2570" s="151"/>
      <c r="G2570" s="157">
        <f t="shared" si="104"/>
        <v>0</v>
      </c>
      <c r="H2570" s="143"/>
      <c r="I2570" s="202">
        <v>0</v>
      </c>
      <c r="K2570" s="200"/>
      <c r="L2570" s="202">
        <v>0</v>
      </c>
      <c r="M2570" s="149"/>
      <c r="N2570" s="149"/>
      <c r="O2570" s="152">
        <f t="shared" si="105"/>
        <v>0</v>
      </c>
      <c r="P2570" s="153"/>
      <c r="Q2570" s="153"/>
      <c r="R2570" s="153"/>
      <c r="S2570" s="143"/>
      <c r="T2570" s="143"/>
      <c r="U2570" s="143"/>
    </row>
    <row r="2571" spans="1:21" ht="12.75" customHeight="1" x14ac:dyDescent="0.3">
      <c r="A2571" s="141">
        <v>5</v>
      </c>
      <c r="B2571" s="141">
        <v>11</v>
      </c>
      <c r="C2571" s="146">
        <v>511</v>
      </c>
      <c r="D2571" s="141" t="s">
        <v>6</v>
      </c>
      <c r="E2571" s="141">
        <v>2017</v>
      </c>
      <c r="F2571" s="151"/>
      <c r="G2571" s="157">
        <f t="shared" si="104"/>
        <v>2.0099999999999998</v>
      </c>
      <c r="H2571" s="143"/>
      <c r="I2571" s="202">
        <v>2.0099999999999998</v>
      </c>
      <c r="K2571" s="200"/>
      <c r="L2571" s="202">
        <v>0</v>
      </c>
      <c r="M2571" s="149"/>
      <c r="N2571" s="149"/>
      <c r="O2571" s="152">
        <f t="shared" si="105"/>
        <v>0</v>
      </c>
      <c r="P2571" s="153"/>
      <c r="Q2571" s="153"/>
      <c r="R2571" s="153"/>
      <c r="S2571" s="143"/>
      <c r="T2571" s="143"/>
      <c r="U2571" s="143"/>
    </row>
    <row r="2572" spans="1:21" ht="12.75" customHeight="1" x14ac:dyDescent="0.3">
      <c r="A2572" s="141">
        <v>5</v>
      </c>
      <c r="B2572" s="141">
        <v>12</v>
      </c>
      <c r="C2572" s="146">
        <v>512</v>
      </c>
      <c r="D2572" s="141" t="s">
        <v>6</v>
      </c>
      <c r="E2572" s="141">
        <v>2017</v>
      </c>
      <c r="F2572" s="151"/>
      <c r="G2572" s="157">
        <f t="shared" si="104"/>
        <v>0.99999999999999989</v>
      </c>
      <c r="H2572" s="143"/>
      <c r="I2572" s="202">
        <v>0.99999999999999989</v>
      </c>
      <c r="K2572" s="200"/>
      <c r="L2572" s="202">
        <v>0</v>
      </c>
      <c r="M2572" s="149"/>
      <c r="N2572" s="149"/>
      <c r="O2572" s="152">
        <f t="shared" si="105"/>
        <v>0</v>
      </c>
      <c r="P2572" s="153"/>
      <c r="Q2572" s="153"/>
      <c r="R2572" s="153"/>
      <c r="S2572" s="143"/>
      <c r="T2572" s="143"/>
      <c r="U2572" s="143"/>
    </row>
    <row r="2573" spans="1:21" ht="12.75" customHeight="1" x14ac:dyDescent="0.3">
      <c r="A2573" s="141">
        <v>5</v>
      </c>
      <c r="B2573" s="141">
        <v>13</v>
      </c>
      <c r="C2573" s="146">
        <v>513</v>
      </c>
      <c r="D2573" s="141" t="s">
        <v>6</v>
      </c>
      <c r="E2573" s="141">
        <v>2017</v>
      </c>
      <c r="F2573" s="151"/>
      <c r="G2573" s="157">
        <f t="shared" si="104"/>
        <v>0</v>
      </c>
      <c r="H2573" s="143"/>
      <c r="I2573" s="202">
        <v>0</v>
      </c>
      <c r="K2573" s="200"/>
      <c r="L2573" s="202">
        <v>0</v>
      </c>
      <c r="M2573" s="149"/>
      <c r="N2573" s="149"/>
      <c r="O2573" s="152">
        <f t="shared" si="105"/>
        <v>0</v>
      </c>
      <c r="P2573" s="153"/>
      <c r="Q2573" s="153"/>
      <c r="R2573" s="153"/>
      <c r="S2573" s="143"/>
      <c r="T2573" s="143"/>
      <c r="U2573" s="143"/>
    </row>
    <row r="2574" spans="1:21" ht="12.75" customHeight="1" x14ac:dyDescent="0.3">
      <c r="A2574" s="141">
        <v>5</v>
      </c>
      <c r="B2574" s="141">
        <v>14</v>
      </c>
      <c r="C2574" s="146">
        <v>514</v>
      </c>
      <c r="D2574" s="141" t="s">
        <v>6</v>
      </c>
      <c r="E2574" s="141">
        <v>2017</v>
      </c>
      <c r="F2574" s="151"/>
      <c r="G2574" s="157">
        <f t="shared" si="104"/>
        <v>0.99999999999999989</v>
      </c>
      <c r="H2574" s="143"/>
      <c r="I2574" s="202">
        <v>0.99999999999999989</v>
      </c>
      <c r="K2574" s="200"/>
      <c r="L2574" s="202">
        <v>0</v>
      </c>
      <c r="M2574" s="149"/>
      <c r="N2574" s="149"/>
      <c r="O2574" s="152">
        <f t="shared" si="105"/>
        <v>0</v>
      </c>
      <c r="P2574" s="153"/>
      <c r="Q2574" s="153"/>
      <c r="R2574" s="153"/>
      <c r="S2574" s="143"/>
      <c r="T2574" s="143"/>
      <c r="U2574" s="143"/>
    </row>
    <row r="2575" spans="1:21" ht="12.75" customHeight="1" x14ac:dyDescent="0.3">
      <c r="A2575" s="141">
        <v>5</v>
      </c>
      <c r="B2575" s="141">
        <v>15</v>
      </c>
      <c r="C2575" s="146">
        <v>515</v>
      </c>
      <c r="D2575" s="141" t="s">
        <v>6</v>
      </c>
      <c r="E2575" s="141">
        <v>2017</v>
      </c>
      <c r="F2575" s="151"/>
      <c r="G2575" s="157">
        <f t="shared" si="104"/>
        <v>0</v>
      </c>
      <c r="H2575" s="143"/>
      <c r="I2575" s="202">
        <v>0</v>
      </c>
      <c r="K2575" s="200"/>
      <c r="L2575" s="202">
        <v>0</v>
      </c>
      <c r="M2575" s="149"/>
      <c r="N2575" s="149"/>
      <c r="O2575" s="152">
        <f t="shared" si="105"/>
        <v>0</v>
      </c>
      <c r="P2575" s="153"/>
      <c r="Q2575" s="153"/>
      <c r="R2575" s="153"/>
      <c r="S2575" s="143"/>
      <c r="T2575" s="143"/>
      <c r="U2575" s="143"/>
    </row>
    <row r="2576" spans="1:21" ht="12.75" customHeight="1" x14ac:dyDescent="0.3">
      <c r="A2576" s="141">
        <v>5</v>
      </c>
      <c r="B2576" s="141">
        <v>16</v>
      </c>
      <c r="C2576" s="146">
        <v>516</v>
      </c>
      <c r="D2576" s="141" t="s">
        <v>6</v>
      </c>
      <c r="E2576" s="141">
        <v>2017</v>
      </c>
      <c r="F2576" s="151"/>
      <c r="G2576" s="157">
        <f t="shared" si="104"/>
        <v>0</v>
      </c>
      <c r="H2576" s="143"/>
      <c r="I2576" s="202">
        <v>0</v>
      </c>
      <c r="K2576" s="200"/>
      <c r="L2576" s="202">
        <v>0</v>
      </c>
      <c r="M2576" s="149"/>
      <c r="N2576" s="149"/>
      <c r="O2576" s="152">
        <f t="shared" si="105"/>
        <v>0</v>
      </c>
      <c r="P2576" s="153"/>
      <c r="Q2576" s="153"/>
      <c r="R2576" s="153"/>
      <c r="S2576" s="143"/>
      <c r="T2576" s="143"/>
      <c r="U2576" s="143"/>
    </row>
    <row r="2577" spans="1:21" ht="12.75" customHeight="1" x14ac:dyDescent="0.3">
      <c r="A2577" s="141">
        <v>5</v>
      </c>
      <c r="B2577" s="141">
        <v>17</v>
      </c>
      <c r="C2577" s="146">
        <v>517</v>
      </c>
      <c r="D2577" s="141" t="s">
        <v>6</v>
      </c>
      <c r="E2577" s="141">
        <v>2017</v>
      </c>
      <c r="F2577" s="151"/>
      <c r="G2577" s="157">
        <f t="shared" si="104"/>
        <v>0</v>
      </c>
      <c r="H2577" s="143"/>
      <c r="I2577" s="202">
        <v>0</v>
      </c>
      <c r="K2577" s="200"/>
      <c r="L2577" s="202">
        <v>0</v>
      </c>
      <c r="M2577" s="149"/>
      <c r="N2577" s="149"/>
      <c r="O2577" s="152">
        <f t="shared" si="105"/>
        <v>0</v>
      </c>
      <c r="P2577" s="153"/>
      <c r="Q2577" s="153"/>
      <c r="R2577" s="153"/>
      <c r="S2577" s="143"/>
      <c r="T2577" s="143"/>
      <c r="U2577" s="143"/>
    </row>
    <row r="2578" spans="1:21" ht="12.75" customHeight="1" x14ac:dyDescent="0.3">
      <c r="A2578" s="141">
        <v>5</v>
      </c>
      <c r="B2578" s="141">
        <v>18</v>
      </c>
      <c r="C2578" s="146">
        <v>518</v>
      </c>
      <c r="D2578" s="141" t="s">
        <v>6</v>
      </c>
      <c r="E2578" s="141">
        <v>2017</v>
      </c>
      <c r="F2578" s="151"/>
      <c r="G2578" s="157">
        <f t="shared" si="104"/>
        <v>4</v>
      </c>
      <c r="H2578" s="143"/>
      <c r="I2578" s="202">
        <v>4</v>
      </c>
      <c r="K2578" s="200"/>
      <c r="L2578" s="202">
        <v>0</v>
      </c>
      <c r="M2578" s="149"/>
      <c r="N2578" s="149"/>
      <c r="O2578" s="152">
        <f t="shared" si="105"/>
        <v>0</v>
      </c>
      <c r="P2578" s="153"/>
      <c r="Q2578" s="153"/>
      <c r="R2578" s="153"/>
      <c r="S2578" s="143"/>
      <c r="T2578" s="143"/>
      <c r="U2578" s="143"/>
    </row>
    <row r="2579" spans="1:21" ht="12.75" customHeight="1" x14ac:dyDescent="0.3">
      <c r="A2579" s="141">
        <v>5</v>
      </c>
      <c r="B2579" s="141">
        <v>19</v>
      </c>
      <c r="C2579" s="146">
        <v>519</v>
      </c>
      <c r="D2579" s="141" t="s">
        <v>6</v>
      </c>
      <c r="E2579" s="141">
        <v>2017</v>
      </c>
      <c r="F2579" s="151"/>
      <c r="G2579" s="157">
        <f t="shared" si="104"/>
        <v>0</v>
      </c>
      <c r="H2579" s="143"/>
      <c r="I2579" s="202">
        <v>0</v>
      </c>
      <c r="K2579" s="200"/>
      <c r="L2579" s="202">
        <v>0</v>
      </c>
      <c r="M2579" s="149"/>
      <c r="N2579" s="149"/>
      <c r="O2579" s="152">
        <f t="shared" si="105"/>
        <v>0</v>
      </c>
      <c r="P2579" s="153"/>
      <c r="Q2579" s="153"/>
      <c r="R2579" s="153"/>
      <c r="S2579" s="143"/>
      <c r="T2579" s="143"/>
      <c r="U2579" s="143"/>
    </row>
    <row r="2580" spans="1:21" ht="12.75" customHeight="1" x14ac:dyDescent="0.3">
      <c r="A2580" s="141">
        <v>5</v>
      </c>
      <c r="B2580" s="141">
        <v>20</v>
      </c>
      <c r="C2580" s="146">
        <v>520</v>
      </c>
      <c r="D2580" s="141" t="s">
        <v>6</v>
      </c>
      <c r="E2580" s="141">
        <v>2017</v>
      </c>
      <c r="F2580" s="151"/>
      <c r="G2580" s="157">
        <f t="shared" si="104"/>
        <v>0.99999999999999989</v>
      </c>
      <c r="H2580" s="143"/>
      <c r="I2580" s="202">
        <v>0.99999999999999989</v>
      </c>
      <c r="K2580" s="200"/>
      <c r="L2580" s="202">
        <v>0</v>
      </c>
      <c r="M2580" s="149"/>
      <c r="N2580" s="149"/>
      <c r="O2580" s="152">
        <f t="shared" si="105"/>
        <v>0</v>
      </c>
      <c r="P2580" s="153"/>
      <c r="Q2580" s="153"/>
      <c r="R2580" s="153"/>
      <c r="S2580" s="143"/>
      <c r="T2580" s="143"/>
      <c r="U2580" s="143"/>
    </row>
    <row r="2581" spans="1:21" ht="12.75" customHeight="1" x14ac:dyDescent="0.3">
      <c r="A2581" s="141">
        <v>5</v>
      </c>
      <c r="B2581" s="141">
        <v>21</v>
      </c>
      <c r="C2581" s="146">
        <v>521</v>
      </c>
      <c r="D2581" s="141" t="s">
        <v>6</v>
      </c>
      <c r="E2581" s="141">
        <v>2017</v>
      </c>
      <c r="F2581" s="151"/>
      <c r="G2581" s="157">
        <f t="shared" si="104"/>
        <v>3</v>
      </c>
      <c r="H2581" s="143"/>
      <c r="I2581" s="202">
        <v>3</v>
      </c>
      <c r="K2581" s="200"/>
      <c r="L2581" s="202">
        <v>0</v>
      </c>
      <c r="M2581" s="149"/>
      <c r="N2581" s="149"/>
      <c r="O2581" s="152">
        <f t="shared" si="105"/>
        <v>0</v>
      </c>
      <c r="P2581" s="153"/>
      <c r="Q2581" s="153"/>
      <c r="R2581" s="153"/>
      <c r="S2581" s="143"/>
      <c r="T2581" s="143"/>
      <c r="U2581" s="143"/>
    </row>
    <row r="2582" spans="1:21" ht="12.75" customHeight="1" x14ac:dyDescent="0.3">
      <c r="A2582" s="141">
        <v>5</v>
      </c>
      <c r="B2582" s="141">
        <v>22</v>
      </c>
      <c r="C2582" s="146">
        <v>522</v>
      </c>
      <c r="D2582" s="141" t="s">
        <v>6</v>
      </c>
      <c r="E2582" s="141">
        <v>2017</v>
      </c>
      <c r="F2582" s="151"/>
      <c r="G2582" s="157">
        <f t="shared" si="104"/>
        <v>3</v>
      </c>
      <c r="H2582" s="143"/>
      <c r="I2582" s="202">
        <v>3</v>
      </c>
      <c r="K2582" s="200"/>
      <c r="L2582" s="202">
        <v>0</v>
      </c>
      <c r="M2582" s="149"/>
      <c r="N2582" s="149"/>
      <c r="O2582" s="152">
        <f t="shared" si="105"/>
        <v>0</v>
      </c>
      <c r="P2582" s="153"/>
      <c r="Q2582" s="153"/>
      <c r="R2582" s="153"/>
      <c r="S2582" s="143"/>
      <c r="T2582" s="143"/>
      <c r="U2582" s="143"/>
    </row>
    <row r="2583" spans="1:21" ht="12.75" customHeight="1" x14ac:dyDescent="0.3">
      <c r="A2583" s="141">
        <v>5</v>
      </c>
      <c r="B2583" s="141">
        <v>23</v>
      </c>
      <c r="C2583" s="146">
        <v>523</v>
      </c>
      <c r="D2583" s="141" t="s">
        <v>6</v>
      </c>
      <c r="E2583" s="141">
        <v>2017</v>
      </c>
      <c r="F2583" s="151"/>
      <c r="G2583" s="157">
        <f t="shared" si="104"/>
        <v>5.01</v>
      </c>
      <c r="H2583" s="143"/>
      <c r="I2583" s="202">
        <v>5.01</v>
      </c>
      <c r="K2583" s="200"/>
      <c r="L2583" s="202">
        <v>0</v>
      </c>
      <c r="M2583" s="149"/>
      <c r="N2583" s="149"/>
      <c r="O2583" s="152">
        <f t="shared" si="105"/>
        <v>0</v>
      </c>
      <c r="P2583" s="153"/>
      <c r="Q2583" s="153"/>
      <c r="R2583" s="153"/>
      <c r="S2583" s="143"/>
      <c r="T2583" s="143"/>
      <c r="U2583" s="143"/>
    </row>
    <row r="2584" spans="1:21" ht="12.75" customHeight="1" x14ac:dyDescent="0.3">
      <c r="A2584" s="141">
        <v>5</v>
      </c>
      <c r="B2584" s="141">
        <v>24</v>
      </c>
      <c r="C2584" s="146">
        <v>524</v>
      </c>
      <c r="D2584" s="141" t="s">
        <v>6</v>
      </c>
      <c r="E2584" s="141">
        <v>2017</v>
      </c>
      <c r="F2584" s="151"/>
      <c r="G2584" s="157">
        <f t="shared" si="104"/>
        <v>0</v>
      </c>
      <c r="H2584" s="143"/>
      <c r="I2584" s="202">
        <v>0</v>
      </c>
      <c r="K2584" s="200"/>
      <c r="L2584" s="202">
        <v>0</v>
      </c>
      <c r="M2584" s="149"/>
      <c r="N2584" s="149"/>
      <c r="O2584" s="152">
        <f t="shared" si="105"/>
        <v>0</v>
      </c>
      <c r="P2584" s="153"/>
      <c r="Q2584" s="153"/>
      <c r="R2584" s="153"/>
      <c r="S2584" s="143"/>
      <c r="T2584" s="143"/>
      <c r="U2584" s="143"/>
    </row>
    <row r="2585" spans="1:21" ht="12.75" customHeight="1" x14ac:dyDescent="0.3">
      <c r="A2585" s="141">
        <v>5</v>
      </c>
      <c r="B2585" s="141">
        <v>25</v>
      </c>
      <c r="C2585" s="146">
        <v>525</v>
      </c>
      <c r="D2585" s="141" t="s">
        <v>6</v>
      </c>
      <c r="E2585" s="141">
        <v>2017</v>
      </c>
      <c r="F2585" s="151"/>
      <c r="G2585" s="157">
        <f t="shared" si="104"/>
        <v>2.0099999999999998</v>
      </c>
      <c r="H2585" s="143"/>
      <c r="I2585" s="202">
        <v>2.0099999999999998</v>
      </c>
      <c r="K2585" s="200"/>
      <c r="L2585" s="202">
        <v>0</v>
      </c>
      <c r="M2585" s="149"/>
      <c r="N2585" s="149"/>
      <c r="O2585" s="152">
        <f t="shared" si="105"/>
        <v>0</v>
      </c>
      <c r="P2585" s="153"/>
      <c r="Q2585" s="153"/>
      <c r="R2585" s="153"/>
      <c r="S2585" s="143"/>
      <c r="T2585" s="143"/>
      <c r="U2585" s="143"/>
    </row>
    <row r="2586" spans="1:21" ht="12.75" customHeight="1" x14ac:dyDescent="0.3">
      <c r="A2586" s="141">
        <v>5</v>
      </c>
      <c r="B2586" s="141">
        <v>26</v>
      </c>
      <c r="C2586" s="146">
        <v>526</v>
      </c>
      <c r="D2586" s="141" t="s">
        <v>6</v>
      </c>
      <c r="E2586" s="141">
        <v>2017</v>
      </c>
      <c r="F2586" s="151"/>
      <c r="G2586" s="157">
        <f t="shared" si="104"/>
        <v>0</v>
      </c>
      <c r="H2586" s="143"/>
      <c r="I2586" s="202">
        <v>0</v>
      </c>
      <c r="K2586" s="200"/>
      <c r="L2586" s="202">
        <v>0</v>
      </c>
      <c r="M2586" s="149"/>
      <c r="N2586" s="149"/>
      <c r="O2586" s="152">
        <f t="shared" si="105"/>
        <v>0</v>
      </c>
      <c r="P2586" s="153"/>
      <c r="Q2586" s="153"/>
      <c r="R2586" s="153"/>
      <c r="S2586" s="143"/>
      <c r="T2586" s="143"/>
      <c r="U2586" s="143"/>
    </row>
    <row r="2587" spans="1:21" ht="12.75" customHeight="1" x14ac:dyDescent="0.3">
      <c r="A2587" s="141">
        <v>5</v>
      </c>
      <c r="B2587" s="141">
        <v>27</v>
      </c>
      <c r="C2587" s="146">
        <v>527</v>
      </c>
      <c r="D2587" s="141" t="s">
        <v>6</v>
      </c>
      <c r="E2587" s="141">
        <v>2017</v>
      </c>
      <c r="F2587" s="151"/>
      <c r="G2587" s="157">
        <f t="shared" si="104"/>
        <v>0.99999999999999989</v>
      </c>
      <c r="H2587" s="143"/>
      <c r="I2587" s="202">
        <v>0.99999999999999989</v>
      </c>
      <c r="K2587" s="200"/>
      <c r="L2587" s="202">
        <v>0</v>
      </c>
      <c r="M2587" s="149"/>
      <c r="N2587" s="149"/>
      <c r="O2587" s="152">
        <f t="shared" si="105"/>
        <v>0</v>
      </c>
      <c r="P2587" s="153"/>
      <c r="Q2587" s="153"/>
      <c r="R2587" s="153"/>
      <c r="S2587" s="143"/>
      <c r="T2587" s="143"/>
      <c r="U2587" s="143"/>
    </row>
    <row r="2588" spans="1:21" ht="12.75" customHeight="1" x14ac:dyDescent="0.3">
      <c r="A2588" s="141">
        <v>5</v>
      </c>
      <c r="B2588" s="141">
        <v>28</v>
      </c>
      <c r="C2588" s="146">
        <v>528</v>
      </c>
      <c r="D2588" s="141" t="s">
        <v>6</v>
      </c>
      <c r="E2588" s="141">
        <v>2017</v>
      </c>
      <c r="F2588" s="151"/>
      <c r="G2588" s="157">
        <f t="shared" si="104"/>
        <v>0</v>
      </c>
      <c r="H2588" s="143"/>
      <c r="I2588" s="202">
        <v>0</v>
      </c>
      <c r="K2588" s="200"/>
      <c r="L2588" s="202">
        <v>0</v>
      </c>
      <c r="M2588" s="149"/>
      <c r="N2588" s="149"/>
      <c r="O2588" s="152">
        <f t="shared" si="105"/>
        <v>0</v>
      </c>
      <c r="P2588" s="153"/>
      <c r="Q2588" s="153"/>
      <c r="R2588" s="153"/>
      <c r="S2588" s="143"/>
      <c r="T2588" s="143"/>
      <c r="U2588" s="143"/>
    </row>
    <row r="2589" spans="1:21" ht="12.75" customHeight="1" x14ac:dyDescent="0.3">
      <c r="A2589" s="141">
        <v>5</v>
      </c>
      <c r="B2589" s="141">
        <v>29</v>
      </c>
      <c r="C2589" s="146">
        <v>529</v>
      </c>
      <c r="D2589" s="141" t="s">
        <v>6</v>
      </c>
      <c r="E2589" s="141">
        <v>2017</v>
      </c>
      <c r="F2589" s="151"/>
      <c r="G2589" s="157">
        <f t="shared" si="104"/>
        <v>3</v>
      </c>
      <c r="H2589" s="143"/>
      <c r="I2589" s="202">
        <v>3</v>
      </c>
      <c r="K2589" s="200"/>
      <c r="L2589" s="202">
        <v>0</v>
      </c>
      <c r="M2589" s="149"/>
      <c r="N2589" s="149"/>
      <c r="O2589" s="152">
        <f t="shared" si="105"/>
        <v>0</v>
      </c>
      <c r="P2589" s="153"/>
      <c r="Q2589" s="153"/>
      <c r="R2589" s="153"/>
      <c r="S2589" s="143"/>
      <c r="T2589" s="143"/>
      <c r="U2589" s="143"/>
    </row>
    <row r="2590" spans="1:21" ht="12.75" customHeight="1" x14ac:dyDescent="0.3">
      <c r="A2590" s="141">
        <v>5</v>
      </c>
      <c r="B2590" s="141">
        <v>30</v>
      </c>
      <c r="C2590" s="146">
        <v>530</v>
      </c>
      <c r="D2590" s="141" t="s">
        <v>6</v>
      </c>
      <c r="E2590" s="141">
        <v>2017</v>
      </c>
      <c r="F2590" s="151"/>
      <c r="G2590" s="157">
        <f t="shared" si="104"/>
        <v>0</v>
      </c>
      <c r="H2590" s="143"/>
      <c r="I2590" s="202">
        <v>0</v>
      </c>
      <c r="K2590" s="200"/>
      <c r="L2590" s="202">
        <v>0</v>
      </c>
      <c r="M2590" s="149"/>
      <c r="N2590" s="149"/>
      <c r="O2590" s="152">
        <f t="shared" si="105"/>
        <v>0</v>
      </c>
      <c r="P2590" s="153"/>
      <c r="Q2590" s="153"/>
      <c r="R2590" s="153"/>
      <c r="S2590" s="143"/>
      <c r="T2590" s="143"/>
      <c r="U2590" s="143"/>
    </row>
    <row r="2591" spans="1:21" ht="12.75" customHeight="1" x14ac:dyDescent="0.3">
      <c r="A2591" s="141">
        <v>5</v>
      </c>
      <c r="B2591" s="141">
        <v>31</v>
      </c>
      <c r="C2591" s="146">
        <v>531</v>
      </c>
      <c r="D2591" s="141" t="s">
        <v>6</v>
      </c>
      <c r="E2591" s="141">
        <v>2017</v>
      </c>
      <c r="F2591" s="151"/>
      <c r="G2591" s="157">
        <f t="shared" si="104"/>
        <v>0.99999999999999989</v>
      </c>
      <c r="H2591" s="143"/>
      <c r="I2591" s="202">
        <v>0.99999999999999989</v>
      </c>
      <c r="K2591" s="200"/>
      <c r="L2591" s="202">
        <v>0</v>
      </c>
      <c r="M2591" s="149"/>
      <c r="N2591" s="149"/>
      <c r="O2591" s="152">
        <f t="shared" si="105"/>
        <v>0</v>
      </c>
      <c r="P2591" s="153"/>
      <c r="Q2591" s="153"/>
      <c r="R2591" s="153"/>
      <c r="S2591" s="143"/>
      <c r="T2591" s="143"/>
      <c r="U2591" s="143"/>
    </row>
    <row r="2592" spans="1:21" ht="12.75" customHeight="1" x14ac:dyDescent="0.3">
      <c r="A2592" s="141">
        <v>6</v>
      </c>
      <c r="B2592" s="141">
        <v>1</v>
      </c>
      <c r="C2592" s="146">
        <v>601</v>
      </c>
      <c r="D2592" s="141" t="s">
        <v>6</v>
      </c>
      <c r="E2592" s="141">
        <v>2017</v>
      </c>
      <c r="F2592" s="151"/>
      <c r="G2592" s="157">
        <f t="shared" si="104"/>
        <v>2.0099999999999998</v>
      </c>
      <c r="H2592" s="143"/>
      <c r="I2592" s="202">
        <v>2.0099999999999998</v>
      </c>
      <c r="K2592" s="200"/>
      <c r="L2592" s="202">
        <v>0</v>
      </c>
      <c r="M2592" s="149"/>
      <c r="N2592" s="149"/>
      <c r="O2592" s="152">
        <f t="shared" si="105"/>
        <v>0</v>
      </c>
      <c r="P2592" s="153"/>
      <c r="Q2592" s="153"/>
      <c r="R2592" s="153"/>
      <c r="S2592" s="143"/>
      <c r="T2592" s="143"/>
      <c r="U2592" s="143"/>
    </row>
    <row r="2593" spans="1:21" ht="12.75" customHeight="1" x14ac:dyDescent="0.3">
      <c r="A2593" s="141">
        <v>6</v>
      </c>
      <c r="B2593" s="141">
        <v>2</v>
      </c>
      <c r="C2593" s="146">
        <v>602</v>
      </c>
      <c r="D2593" s="141" t="s">
        <v>6</v>
      </c>
      <c r="E2593" s="141">
        <v>2017</v>
      </c>
      <c r="F2593" s="151"/>
      <c r="G2593" s="157">
        <f t="shared" si="104"/>
        <v>6</v>
      </c>
      <c r="H2593" s="143"/>
      <c r="I2593" s="202">
        <v>6</v>
      </c>
      <c r="K2593" s="200"/>
      <c r="L2593" s="202">
        <v>0</v>
      </c>
      <c r="M2593" s="149"/>
      <c r="N2593" s="149"/>
      <c r="O2593" s="152">
        <f t="shared" si="105"/>
        <v>0</v>
      </c>
      <c r="P2593" s="153"/>
      <c r="Q2593" s="153"/>
      <c r="R2593" s="153"/>
      <c r="S2593" s="143"/>
      <c r="T2593" s="143"/>
      <c r="U2593" s="143"/>
    </row>
    <row r="2594" spans="1:21" ht="12.75" customHeight="1" x14ac:dyDescent="0.3">
      <c r="A2594" s="141">
        <v>6</v>
      </c>
      <c r="B2594" s="141">
        <v>3</v>
      </c>
      <c r="C2594" s="146">
        <v>603</v>
      </c>
      <c r="D2594" s="141" t="s">
        <v>6</v>
      </c>
      <c r="E2594" s="141">
        <v>2017</v>
      </c>
      <c r="F2594" s="151"/>
      <c r="G2594" s="157">
        <f t="shared" si="104"/>
        <v>4</v>
      </c>
      <c r="H2594" s="143"/>
      <c r="I2594" s="202">
        <v>4</v>
      </c>
      <c r="K2594" s="200"/>
      <c r="L2594" s="202">
        <v>0</v>
      </c>
      <c r="M2594" s="149"/>
      <c r="N2594" s="149"/>
      <c r="O2594" s="152">
        <f t="shared" si="105"/>
        <v>0</v>
      </c>
      <c r="P2594" s="153"/>
      <c r="Q2594" s="153"/>
      <c r="R2594" s="153"/>
      <c r="S2594" s="143"/>
      <c r="T2594" s="143"/>
      <c r="U2594" s="143"/>
    </row>
    <row r="2595" spans="1:21" ht="12.75" customHeight="1" x14ac:dyDescent="0.3">
      <c r="A2595" s="141">
        <v>6</v>
      </c>
      <c r="B2595" s="141">
        <v>4</v>
      </c>
      <c r="C2595" s="146">
        <v>604</v>
      </c>
      <c r="D2595" s="141" t="s">
        <v>6</v>
      </c>
      <c r="E2595" s="141">
        <v>2017</v>
      </c>
      <c r="F2595" s="151"/>
      <c r="G2595" s="157">
        <f t="shared" si="104"/>
        <v>84.009999999999991</v>
      </c>
      <c r="H2595" s="143"/>
      <c r="I2595" s="202">
        <v>84.009999999999991</v>
      </c>
      <c r="K2595" s="200"/>
      <c r="L2595" s="202">
        <v>0</v>
      </c>
      <c r="M2595" s="149"/>
      <c r="N2595" s="149"/>
      <c r="O2595" s="152">
        <f t="shared" si="105"/>
        <v>0</v>
      </c>
      <c r="P2595" s="153"/>
      <c r="Q2595" s="153"/>
      <c r="R2595" s="153"/>
      <c r="S2595" s="143"/>
      <c r="T2595" s="143"/>
      <c r="U2595" s="143"/>
    </row>
    <row r="2596" spans="1:21" ht="12.75" customHeight="1" x14ac:dyDescent="0.3">
      <c r="A2596" s="141">
        <v>6</v>
      </c>
      <c r="B2596" s="141">
        <v>5</v>
      </c>
      <c r="C2596" s="146">
        <v>605</v>
      </c>
      <c r="D2596" s="141" t="s">
        <v>6</v>
      </c>
      <c r="E2596" s="141">
        <v>2017</v>
      </c>
      <c r="F2596" s="151"/>
      <c r="G2596" s="157">
        <f t="shared" si="104"/>
        <v>447</v>
      </c>
      <c r="H2596" s="143"/>
      <c r="I2596" s="202">
        <v>447</v>
      </c>
      <c r="K2596" s="149"/>
      <c r="L2596" s="202">
        <v>0</v>
      </c>
      <c r="M2596" s="149"/>
      <c r="N2596" s="149"/>
      <c r="O2596" s="152">
        <f t="shared" si="105"/>
        <v>0</v>
      </c>
      <c r="P2596" s="153"/>
      <c r="Q2596" s="153"/>
      <c r="R2596" s="153"/>
      <c r="S2596" s="143"/>
      <c r="T2596" s="143"/>
      <c r="U2596" s="143"/>
    </row>
    <row r="2597" spans="1:21" ht="12.75" customHeight="1" x14ac:dyDescent="0.3">
      <c r="A2597" s="141">
        <v>6</v>
      </c>
      <c r="B2597" s="141">
        <v>6</v>
      </c>
      <c r="C2597" s="146">
        <v>606</v>
      </c>
      <c r="D2597" s="141" t="s">
        <v>6</v>
      </c>
      <c r="E2597" s="141">
        <v>2017</v>
      </c>
      <c r="F2597" s="151"/>
      <c r="G2597" s="157">
        <f t="shared" si="104"/>
        <v>787</v>
      </c>
      <c r="H2597" s="143"/>
      <c r="I2597" s="202">
        <v>787</v>
      </c>
      <c r="K2597" s="149"/>
      <c r="L2597" s="202">
        <v>0</v>
      </c>
      <c r="M2597" s="149"/>
      <c r="N2597" s="149"/>
      <c r="O2597" s="152">
        <f t="shared" si="105"/>
        <v>0</v>
      </c>
      <c r="P2597" s="153"/>
      <c r="Q2597" s="153"/>
      <c r="R2597" s="153"/>
      <c r="S2597" s="143"/>
      <c r="T2597" s="143"/>
      <c r="U2597" s="143"/>
    </row>
    <row r="2598" spans="1:21" ht="12.75" customHeight="1" x14ac:dyDescent="0.3">
      <c r="A2598" s="141">
        <v>6</v>
      </c>
      <c r="B2598" s="141">
        <v>7</v>
      </c>
      <c r="C2598" s="146">
        <v>607</v>
      </c>
      <c r="D2598" s="141" t="s">
        <v>6</v>
      </c>
      <c r="E2598" s="141">
        <v>2017</v>
      </c>
      <c r="F2598" s="151"/>
      <c r="G2598" s="157">
        <f t="shared" si="104"/>
        <v>588</v>
      </c>
      <c r="H2598" s="143"/>
      <c r="I2598" s="202">
        <v>588</v>
      </c>
      <c r="K2598" s="200"/>
      <c r="L2598" s="202">
        <v>0</v>
      </c>
      <c r="M2598" s="149"/>
      <c r="N2598" s="149"/>
      <c r="O2598" s="152">
        <f t="shared" si="105"/>
        <v>0</v>
      </c>
      <c r="P2598" s="153"/>
      <c r="Q2598" s="153"/>
      <c r="R2598" s="153"/>
      <c r="S2598" s="143"/>
      <c r="T2598" s="143"/>
      <c r="U2598" s="143"/>
    </row>
    <row r="2599" spans="1:21" ht="12.75" customHeight="1" x14ac:dyDescent="0.3">
      <c r="A2599" s="141">
        <v>6</v>
      </c>
      <c r="B2599" s="141">
        <v>8</v>
      </c>
      <c r="C2599" s="146">
        <v>608</v>
      </c>
      <c r="D2599" s="141" t="s">
        <v>6</v>
      </c>
      <c r="E2599" s="141">
        <v>2017</v>
      </c>
      <c r="F2599" s="151"/>
      <c r="G2599" s="157">
        <f t="shared" si="104"/>
        <v>439</v>
      </c>
      <c r="H2599" s="143"/>
      <c r="I2599" s="202">
        <v>439</v>
      </c>
      <c r="K2599" s="200"/>
      <c r="L2599" s="202">
        <v>0</v>
      </c>
      <c r="M2599" s="149"/>
      <c r="N2599" s="149"/>
      <c r="O2599" s="152">
        <f t="shared" si="105"/>
        <v>0</v>
      </c>
      <c r="P2599" s="153"/>
      <c r="Q2599" s="153"/>
      <c r="R2599" s="153"/>
      <c r="S2599" s="143"/>
      <c r="T2599" s="143"/>
      <c r="U2599" s="143"/>
    </row>
    <row r="2600" spans="1:21" ht="12.75" customHeight="1" x14ac:dyDescent="0.3">
      <c r="A2600" s="141">
        <v>6</v>
      </c>
      <c r="B2600" s="141">
        <v>9</v>
      </c>
      <c r="C2600" s="146">
        <v>609</v>
      </c>
      <c r="D2600" s="141" t="s">
        <v>6</v>
      </c>
      <c r="E2600" s="141">
        <v>2017</v>
      </c>
      <c r="F2600" s="151"/>
      <c r="G2600" s="157">
        <f t="shared" si="104"/>
        <v>291</v>
      </c>
      <c r="H2600" s="143"/>
      <c r="I2600" s="202">
        <v>291</v>
      </c>
      <c r="K2600" s="200"/>
      <c r="L2600" s="202">
        <v>0</v>
      </c>
      <c r="M2600" s="149"/>
      <c r="N2600" s="149"/>
      <c r="O2600" s="152">
        <f t="shared" si="105"/>
        <v>0</v>
      </c>
      <c r="P2600" s="153"/>
      <c r="Q2600" s="153"/>
      <c r="R2600" s="153"/>
      <c r="S2600" s="143"/>
      <c r="T2600" s="143"/>
      <c r="U2600" s="143"/>
    </row>
    <row r="2601" spans="1:21" ht="12.75" customHeight="1" x14ac:dyDescent="0.3">
      <c r="A2601" s="141">
        <v>6</v>
      </c>
      <c r="B2601" s="141">
        <v>10</v>
      </c>
      <c r="C2601" s="146">
        <v>610</v>
      </c>
      <c r="D2601" s="141" t="s">
        <v>6</v>
      </c>
      <c r="E2601" s="141">
        <v>2017</v>
      </c>
      <c r="F2601" s="151"/>
      <c r="G2601" s="157">
        <f t="shared" si="104"/>
        <v>294.41000000000003</v>
      </c>
      <c r="H2601" s="143"/>
      <c r="I2601" s="202">
        <v>294.41000000000003</v>
      </c>
      <c r="K2601" s="200"/>
      <c r="L2601" s="202">
        <v>1.6</v>
      </c>
      <c r="M2601" s="149"/>
      <c r="N2601" s="149"/>
      <c r="O2601" s="152">
        <f t="shared" si="105"/>
        <v>1.6</v>
      </c>
      <c r="P2601" s="153"/>
      <c r="Q2601" s="153"/>
      <c r="R2601" s="153"/>
      <c r="S2601" s="143"/>
      <c r="T2601" s="143"/>
      <c r="U2601" s="143"/>
    </row>
    <row r="2602" spans="1:21" ht="12.75" customHeight="1" x14ac:dyDescent="0.3">
      <c r="A2602" s="141">
        <v>6</v>
      </c>
      <c r="B2602" s="141">
        <v>11</v>
      </c>
      <c r="C2602" s="146">
        <v>611</v>
      </c>
      <c r="D2602" s="141" t="s">
        <v>6</v>
      </c>
      <c r="E2602" s="141">
        <v>2017</v>
      </c>
      <c r="F2602" s="151"/>
      <c r="G2602" s="157">
        <f t="shared" si="104"/>
        <v>352.16</v>
      </c>
      <c r="H2602" s="143"/>
      <c r="I2602" s="202">
        <v>352.16</v>
      </c>
      <c r="K2602" s="200"/>
      <c r="L2602" s="202">
        <v>3.84</v>
      </c>
      <c r="M2602" s="149"/>
      <c r="N2602" s="149"/>
      <c r="O2602" s="152">
        <f t="shared" si="105"/>
        <v>3.84</v>
      </c>
      <c r="P2602" s="153"/>
      <c r="Q2602" s="153"/>
      <c r="R2602" s="153"/>
      <c r="S2602" s="143"/>
      <c r="T2602" s="143"/>
      <c r="U2602" s="143"/>
    </row>
    <row r="2603" spans="1:21" ht="12.75" customHeight="1" x14ac:dyDescent="0.3">
      <c r="A2603" s="141">
        <v>6</v>
      </c>
      <c r="B2603" s="141">
        <v>12</v>
      </c>
      <c r="C2603" s="146">
        <v>612</v>
      </c>
      <c r="D2603" s="141" t="s">
        <v>6</v>
      </c>
      <c r="E2603" s="141">
        <v>2017</v>
      </c>
      <c r="F2603" s="151"/>
      <c r="G2603" s="157">
        <f t="shared" si="104"/>
        <v>840.25</v>
      </c>
      <c r="H2603" s="143"/>
      <c r="I2603" s="202">
        <v>840.25</v>
      </c>
      <c r="K2603" s="149"/>
      <c r="L2603" s="202">
        <v>13.75</v>
      </c>
      <c r="M2603" s="149"/>
      <c r="N2603" s="149"/>
      <c r="O2603" s="152">
        <f t="shared" si="105"/>
        <v>13.75</v>
      </c>
      <c r="P2603" s="153"/>
      <c r="Q2603" s="153"/>
      <c r="R2603" s="153"/>
      <c r="S2603" s="143"/>
      <c r="T2603" s="143"/>
      <c r="U2603" s="143"/>
    </row>
    <row r="2604" spans="1:21" ht="12.75" customHeight="1" x14ac:dyDescent="0.3">
      <c r="A2604" s="141">
        <v>6</v>
      </c>
      <c r="B2604" s="141">
        <v>13</v>
      </c>
      <c r="C2604" s="146">
        <v>613</v>
      </c>
      <c r="D2604" s="141" t="s">
        <v>6</v>
      </c>
      <c r="E2604" s="141">
        <v>2017</v>
      </c>
      <c r="F2604" s="151"/>
      <c r="G2604" s="157">
        <f t="shared" si="104"/>
        <v>1490.26</v>
      </c>
      <c r="H2604" s="143"/>
      <c r="I2604" s="203">
        <v>1490.26</v>
      </c>
      <c r="K2604" s="149"/>
      <c r="L2604" s="202">
        <v>32.74</v>
      </c>
      <c r="M2604" s="149"/>
      <c r="N2604" s="149"/>
      <c r="O2604" s="152">
        <f t="shared" si="105"/>
        <v>32.74</v>
      </c>
      <c r="P2604" s="153"/>
      <c r="Q2604" s="153"/>
      <c r="R2604" s="153"/>
      <c r="S2604" s="143"/>
      <c r="T2604" s="143"/>
      <c r="U2604" s="143"/>
    </row>
    <row r="2605" spans="1:21" ht="12.75" customHeight="1" x14ac:dyDescent="0.3">
      <c r="A2605" s="141">
        <v>6</v>
      </c>
      <c r="B2605" s="141">
        <v>14</v>
      </c>
      <c r="C2605" s="146">
        <v>614</v>
      </c>
      <c r="D2605" s="141" t="s">
        <v>6</v>
      </c>
      <c r="E2605" s="141">
        <v>2017</v>
      </c>
      <c r="F2605" s="151"/>
      <c r="G2605" s="157">
        <f t="shared" si="104"/>
        <v>2644.89</v>
      </c>
      <c r="H2605" s="143"/>
      <c r="I2605" s="203">
        <v>2644.89</v>
      </c>
      <c r="K2605" s="149"/>
      <c r="L2605" s="202">
        <v>73.11</v>
      </c>
      <c r="M2605" s="149"/>
      <c r="N2605" s="149"/>
      <c r="O2605" s="152">
        <f t="shared" si="105"/>
        <v>73.11</v>
      </c>
      <c r="P2605" s="153"/>
      <c r="Q2605" s="153"/>
      <c r="R2605" s="153"/>
      <c r="S2605" s="143"/>
      <c r="T2605" s="143"/>
      <c r="U2605" s="143"/>
    </row>
    <row r="2606" spans="1:21" ht="12.75" customHeight="1" x14ac:dyDescent="0.3">
      <c r="A2606" s="141">
        <v>6</v>
      </c>
      <c r="B2606" s="141">
        <v>15</v>
      </c>
      <c r="C2606" s="146">
        <v>615</v>
      </c>
      <c r="D2606" s="141" t="s">
        <v>6</v>
      </c>
      <c r="E2606" s="141">
        <v>2017</v>
      </c>
      <c r="F2606" s="151"/>
      <c r="G2606" s="157">
        <f t="shared" si="104"/>
        <v>3472.46</v>
      </c>
      <c r="H2606" s="143"/>
      <c r="I2606" s="203">
        <v>3472.46</v>
      </c>
      <c r="K2606" s="149"/>
      <c r="L2606" s="202">
        <v>115.89</v>
      </c>
      <c r="M2606" s="149"/>
      <c r="N2606" s="149"/>
      <c r="O2606" s="152">
        <f t="shared" si="105"/>
        <v>115.89</v>
      </c>
      <c r="P2606" s="153"/>
      <c r="Q2606" s="153"/>
      <c r="R2606" s="153"/>
      <c r="S2606" s="143"/>
      <c r="T2606" s="143"/>
      <c r="U2606" s="143"/>
    </row>
    <row r="2607" spans="1:21" ht="12.75" customHeight="1" x14ac:dyDescent="0.3">
      <c r="A2607" s="141">
        <v>6</v>
      </c>
      <c r="B2607" s="141">
        <v>16</v>
      </c>
      <c r="C2607" s="146">
        <v>616</v>
      </c>
      <c r="D2607" s="141" t="s">
        <v>6</v>
      </c>
      <c r="E2607" s="141">
        <v>2017</v>
      </c>
      <c r="F2607" s="151"/>
      <c r="G2607" s="157">
        <f t="shared" si="104"/>
        <v>851.88</v>
      </c>
      <c r="H2607" s="143"/>
      <c r="I2607" s="202">
        <v>851.88</v>
      </c>
      <c r="K2607" s="149"/>
      <c r="L2607" s="202">
        <v>21.13</v>
      </c>
      <c r="M2607" s="149"/>
      <c r="N2607" s="149"/>
      <c r="O2607" s="152">
        <f t="shared" si="105"/>
        <v>21.13</v>
      </c>
      <c r="P2607" s="153"/>
      <c r="Q2607" s="153"/>
      <c r="R2607" s="153"/>
      <c r="S2607" s="143"/>
      <c r="T2607" s="143"/>
      <c r="U2607" s="143"/>
    </row>
    <row r="2608" spans="1:21" ht="12.75" customHeight="1" x14ac:dyDescent="0.3">
      <c r="A2608" s="141">
        <v>6</v>
      </c>
      <c r="B2608" s="141">
        <v>17</v>
      </c>
      <c r="C2608" s="146">
        <v>617</v>
      </c>
      <c r="D2608" s="141" t="s">
        <v>6</v>
      </c>
      <c r="E2608" s="141">
        <v>2017</v>
      </c>
      <c r="F2608" s="151"/>
      <c r="G2608" s="157">
        <f t="shared" si="104"/>
        <v>4976.5599999999995</v>
      </c>
      <c r="H2608" s="143"/>
      <c r="I2608" s="203">
        <v>4976.5599999999995</v>
      </c>
      <c r="K2608" s="149"/>
      <c r="L2608" s="202">
        <v>81.430000000000007</v>
      </c>
      <c r="M2608" s="149"/>
      <c r="N2608" s="149"/>
      <c r="O2608" s="152">
        <f t="shared" si="105"/>
        <v>81.430000000000007</v>
      </c>
      <c r="P2608" s="153"/>
      <c r="Q2608" s="153"/>
      <c r="R2608" s="153"/>
      <c r="S2608" s="143"/>
      <c r="T2608" s="143"/>
      <c r="U2608" s="143"/>
    </row>
    <row r="2609" spans="1:21" ht="12.75" customHeight="1" x14ac:dyDescent="0.3">
      <c r="A2609" s="141">
        <v>6</v>
      </c>
      <c r="B2609" s="141">
        <v>18</v>
      </c>
      <c r="C2609" s="146">
        <v>618</v>
      </c>
      <c r="D2609" s="141" t="s">
        <v>6</v>
      </c>
      <c r="E2609" s="141">
        <v>2017</v>
      </c>
      <c r="F2609" s="151"/>
      <c r="G2609" s="157">
        <f t="shared" si="104"/>
        <v>3293.45</v>
      </c>
      <c r="H2609" s="143"/>
      <c r="I2609" s="203">
        <v>3293.45</v>
      </c>
      <c r="K2609" s="149"/>
      <c r="L2609" s="202">
        <v>26.89</v>
      </c>
      <c r="M2609" s="149"/>
      <c r="N2609" s="149"/>
      <c r="O2609" s="152">
        <f t="shared" si="105"/>
        <v>26.89</v>
      </c>
      <c r="P2609" s="153"/>
      <c r="Q2609" s="153"/>
      <c r="R2609" s="153"/>
      <c r="S2609" s="143"/>
      <c r="T2609" s="143"/>
      <c r="U2609" s="143"/>
    </row>
    <row r="2610" spans="1:21" ht="12.75" customHeight="1" x14ac:dyDescent="0.3">
      <c r="A2610" s="141">
        <v>6</v>
      </c>
      <c r="B2610" s="141">
        <v>19</v>
      </c>
      <c r="C2610" s="146">
        <v>619</v>
      </c>
      <c r="D2610" s="141" t="s">
        <v>6</v>
      </c>
      <c r="E2610" s="141">
        <v>2017</v>
      </c>
      <c r="F2610" s="151"/>
      <c r="G2610" s="157">
        <f t="shared" si="104"/>
        <v>4853</v>
      </c>
      <c r="H2610" s="143"/>
      <c r="I2610" s="203">
        <v>4853</v>
      </c>
      <c r="K2610" s="149"/>
      <c r="L2610" s="202">
        <v>0</v>
      </c>
      <c r="M2610" s="149"/>
      <c r="N2610" s="149"/>
      <c r="O2610" s="152">
        <f t="shared" si="105"/>
        <v>0</v>
      </c>
      <c r="P2610" s="153"/>
      <c r="Q2610" s="153"/>
      <c r="R2610" s="153"/>
      <c r="S2610" s="143"/>
      <c r="T2610" s="143"/>
      <c r="U2610" s="143"/>
    </row>
    <row r="2611" spans="1:21" ht="12.75" customHeight="1" x14ac:dyDescent="0.3">
      <c r="A2611" s="141">
        <v>6</v>
      </c>
      <c r="B2611" s="141">
        <v>20</v>
      </c>
      <c r="C2611" s="146">
        <v>620</v>
      </c>
      <c r="D2611" s="141" t="s">
        <v>6</v>
      </c>
      <c r="E2611" s="141">
        <v>2017</v>
      </c>
      <c r="F2611" s="151"/>
      <c r="G2611" s="157">
        <f t="shared" si="104"/>
        <v>3242.01</v>
      </c>
      <c r="H2611" s="143"/>
      <c r="I2611" s="203">
        <v>3242.01</v>
      </c>
      <c r="K2611" s="149"/>
      <c r="L2611" s="202">
        <v>0</v>
      </c>
      <c r="M2611" s="149"/>
      <c r="N2611" s="149"/>
      <c r="O2611" s="152">
        <f t="shared" si="105"/>
        <v>0</v>
      </c>
      <c r="P2611" s="153"/>
      <c r="Q2611" s="153"/>
      <c r="R2611" s="153"/>
      <c r="S2611" s="143"/>
      <c r="T2611" s="143"/>
      <c r="U2611" s="143"/>
    </row>
    <row r="2612" spans="1:21" ht="12.75" customHeight="1" x14ac:dyDescent="0.3">
      <c r="A2612" s="141">
        <v>6</v>
      </c>
      <c r="B2612" s="141">
        <v>21</v>
      </c>
      <c r="C2612" s="146">
        <v>621</v>
      </c>
      <c r="D2612" s="141" t="s">
        <v>6</v>
      </c>
      <c r="E2612" s="141">
        <v>2017</v>
      </c>
      <c r="F2612" s="151"/>
      <c r="G2612" s="157">
        <f t="shared" si="104"/>
        <v>4662</v>
      </c>
      <c r="H2612" s="143"/>
      <c r="I2612" s="203">
        <v>4662</v>
      </c>
      <c r="K2612" s="149"/>
      <c r="L2612" s="202">
        <v>0</v>
      </c>
      <c r="M2612" s="149"/>
      <c r="N2612" s="149"/>
      <c r="O2612" s="152">
        <f t="shared" si="105"/>
        <v>0</v>
      </c>
      <c r="P2612" s="153"/>
      <c r="Q2612" s="153"/>
      <c r="R2612" s="153"/>
      <c r="S2612" s="143"/>
      <c r="T2612" s="143"/>
      <c r="U2612" s="143"/>
    </row>
    <row r="2613" spans="1:21" ht="12.75" customHeight="1" x14ac:dyDescent="0.3">
      <c r="A2613" s="141">
        <v>6</v>
      </c>
      <c r="B2613" s="141">
        <v>22</v>
      </c>
      <c r="C2613" s="146">
        <v>622</v>
      </c>
      <c r="D2613" s="141" t="s">
        <v>6</v>
      </c>
      <c r="E2613" s="141">
        <v>2017</v>
      </c>
      <c r="F2613" s="151"/>
      <c r="G2613" s="157">
        <f t="shared" si="104"/>
        <v>4443.0099999999993</v>
      </c>
      <c r="H2613" s="143"/>
      <c r="I2613" s="203">
        <v>4443.0099999999993</v>
      </c>
      <c r="K2613" s="149"/>
      <c r="L2613" s="202">
        <v>0</v>
      </c>
      <c r="M2613" s="149"/>
      <c r="N2613" s="149"/>
      <c r="O2613" s="152">
        <f t="shared" si="105"/>
        <v>0</v>
      </c>
      <c r="P2613" s="153"/>
      <c r="Q2613" s="153"/>
      <c r="R2613" s="153"/>
      <c r="S2613" s="143"/>
      <c r="T2613" s="143"/>
      <c r="U2613" s="143"/>
    </row>
    <row r="2614" spans="1:21" ht="12.75" customHeight="1" x14ac:dyDescent="0.3">
      <c r="A2614" s="141">
        <v>6</v>
      </c>
      <c r="B2614" s="141">
        <v>23</v>
      </c>
      <c r="C2614" s="146">
        <v>623</v>
      </c>
      <c r="D2614" s="141" t="s">
        <v>6</v>
      </c>
      <c r="E2614" s="141">
        <v>2017</v>
      </c>
      <c r="F2614" s="151"/>
      <c r="G2614" s="157">
        <f t="shared" si="104"/>
        <v>4475.57</v>
      </c>
      <c r="H2614" s="143"/>
      <c r="I2614" s="203">
        <v>4475.57</v>
      </c>
      <c r="K2614" s="149"/>
      <c r="L2614" s="202">
        <v>104.88</v>
      </c>
      <c r="M2614" s="149"/>
      <c r="N2614" s="149"/>
      <c r="O2614" s="152">
        <f t="shared" si="105"/>
        <v>104.88</v>
      </c>
      <c r="P2614" s="153"/>
      <c r="Q2614" s="153"/>
      <c r="R2614" s="153"/>
      <c r="S2614" s="143"/>
      <c r="T2614" s="143"/>
      <c r="U2614" s="143"/>
    </row>
    <row r="2615" spans="1:21" ht="12.75" customHeight="1" x14ac:dyDescent="0.3">
      <c r="A2615" s="141">
        <v>6</v>
      </c>
      <c r="B2615" s="141">
        <v>24</v>
      </c>
      <c r="C2615" s="146">
        <v>624</v>
      </c>
      <c r="D2615" s="141" t="s">
        <v>6</v>
      </c>
      <c r="E2615" s="141">
        <v>2017</v>
      </c>
      <c r="F2615" s="151"/>
      <c r="G2615" s="157">
        <f t="shared" si="104"/>
        <v>6026.73</v>
      </c>
      <c r="H2615" s="143"/>
      <c r="I2615" s="203">
        <v>6026.73</v>
      </c>
      <c r="K2615" s="149"/>
      <c r="L2615" s="202">
        <v>289.28000000000003</v>
      </c>
      <c r="M2615" s="149"/>
      <c r="N2615" s="149"/>
      <c r="O2615" s="152">
        <f t="shared" si="105"/>
        <v>289.28000000000003</v>
      </c>
      <c r="P2615" s="153"/>
      <c r="Q2615" s="153"/>
      <c r="R2615" s="153"/>
      <c r="S2615" s="143"/>
      <c r="T2615" s="143"/>
      <c r="U2615" s="143"/>
    </row>
    <row r="2616" spans="1:21" ht="12.75" customHeight="1" x14ac:dyDescent="0.3">
      <c r="A2616" s="141">
        <v>6</v>
      </c>
      <c r="B2616" s="141">
        <v>25</v>
      </c>
      <c r="C2616" s="146">
        <v>625</v>
      </c>
      <c r="D2616" s="141" t="s">
        <v>6</v>
      </c>
      <c r="E2616" s="141">
        <v>2017</v>
      </c>
      <c r="F2616" s="151"/>
      <c r="G2616" s="157">
        <f t="shared" si="104"/>
        <v>4906.6100000000006</v>
      </c>
      <c r="H2616" s="143"/>
      <c r="I2616" s="203">
        <v>4906.6100000000006</v>
      </c>
      <c r="K2616" s="149"/>
      <c r="L2616" s="202">
        <v>361.91</v>
      </c>
      <c r="M2616" s="149"/>
      <c r="N2616" s="149"/>
      <c r="O2616" s="152">
        <f t="shared" si="105"/>
        <v>361.91</v>
      </c>
      <c r="P2616" s="153"/>
      <c r="Q2616" s="153"/>
      <c r="R2616" s="153"/>
      <c r="S2616" s="143"/>
      <c r="T2616" s="143"/>
      <c r="U2616" s="143"/>
    </row>
    <row r="2617" spans="1:21" ht="12.75" customHeight="1" x14ac:dyDescent="0.3">
      <c r="A2617" s="141">
        <v>6</v>
      </c>
      <c r="B2617" s="141">
        <v>26</v>
      </c>
      <c r="C2617" s="146">
        <v>626</v>
      </c>
      <c r="D2617" s="141" t="s">
        <v>6</v>
      </c>
      <c r="E2617" s="141">
        <v>2017</v>
      </c>
      <c r="F2617" s="151"/>
      <c r="G2617" s="157">
        <f t="shared" si="104"/>
        <v>2583.4899999999998</v>
      </c>
      <c r="H2617" s="143"/>
      <c r="I2617" s="203">
        <v>2583.4899999999998</v>
      </c>
      <c r="K2617" s="149"/>
      <c r="L2617" s="202">
        <v>260.23</v>
      </c>
      <c r="M2617" s="149"/>
      <c r="N2617" s="149"/>
      <c r="O2617" s="152">
        <f t="shared" si="105"/>
        <v>260.23</v>
      </c>
      <c r="P2617" s="153"/>
      <c r="Q2617" s="153"/>
      <c r="R2617" s="153"/>
      <c r="S2617" s="143"/>
      <c r="T2617" s="143"/>
      <c r="U2617" s="143"/>
    </row>
    <row r="2618" spans="1:21" ht="12.75" customHeight="1" x14ac:dyDescent="0.3">
      <c r="A2618" s="141">
        <v>6</v>
      </c>
      <c r="B2618" s="141">
        <v>27</v>
      </c>
      <c r="C2618" s="146">
        <v>627</v>
      </c>
      <c r="D2618" s="141" t="s">
        <v>6</v>
      </c>
      <c r="E2618" s="141">
        <v>2017</v>
      </c>
      <c r="F2618" s="151"/>
      <c r="G2618" s="157">
        <f t="shared" si="104"/>
        <v>1939.9799999999998</v>
      </c>
      <c r="H2618" s="143"/>
      <c r="I2618" s="203">
        <v>1939.9799999999998</v>
      </c>
      <c r="K2618" s="149"/>
      <c r="L2618" s="202">
        <v>160.02000000000001</v>
      </c>
      <c r="M2618" s="149"/>
      <c r="N2618" s="149"/>
      <c r="O2618" s="152">
        <f t="shared" si="105"/>
        <v>160.02000000000001</v>
      </c>
      <c r="P2618" s="153"/>
      <c r="Q2618" s="153"/>
      <c r="R2618" s="153"/>
      <c r="S2618" s="143"/>
      <c r="T2618" s="143"/>
      <c r="U2618" s="143"/>
    </row>
    <row r="2619" spans="1:21" ht="12.75" customHeight="1" x14ac:dyDescent="0.3">
      <c r="A2619" s="141">
        <v>6</v>
      </c>
      <c r="B2619" s="141">
        <v>28</v>
      </c>
      <c r="C2619" s="146">
        <v>628</v>
      </c>
      <c r="D2619" s="141" t="s">
        <v>6</v>
      </c>
      <c r="E2619" s="141">
        <v>2017</v>
      </c>
      <c r="F2619" s="151"/>
      <c r="G2619" s="157">
        <f t="shared" si="104"/>
        <v>6863.67</v>
      </c>
      <c r="H2619" s="143"/>
      <c r="I2619" s="203">
        <v>6863.67</v>
      </c>
      <c r="K2619" s="149"/>
      <c r="L2619" s="202">
        <v>444.33</v>
      </c>
      <c r="M2619" s="149"/>
      <c r="N2619" s="149"/>
      <c r="O2619" s="152">
        <f t="shared" si="105"/>
        <v>444.33</v>
      </c>
      <c r="P2619" s="153"/>
      <c r="Q2619" s="153"/>
      <c r="R2619" s="153"/>
      <c r="S2619" s="143"/>
      <c r="T2619" s="143"/>
      <c r="U2619" s="143"/>
    </row>
    <row r="2620" spans="1:21" ht="12.75" customHeight="1" x14ac:dyDescent="0.3">
      <c r="A2620" s="141">
        <v>6</v>
      </c>
      <c r="B2620" s="141">
        <v>29</v>
      </c>
      <c r="C2620" s="146">
        <v>629</v>
      </c>
      <c r="D2620" s="141" t="s">
        <v>6</v>
      </c>
      <c r="E2620" s="141">
        <v>2017</v>
      </c>
      <c r="F2620" s="151"/>
      <c r="G2620" s="157">
        <f t="shared" si="104"/>
        <v>7150.170000000001</v>
      </c>
      <c r="H2620" s="143"/>
      <c r="I2620" s="203">
        <v>7150.170000000001</v>
      </c>
      <c r="K2620" s="149"/>
      <c r="L2620" s="202">
        <v>340.84</v>
      </c>
      <c r="M2620" s="149"/>
      <c r="N2620" s="149"/>
      <c r="O2620" s="152">
        <f t="shared" si="105"/>
        <v>340.84</v>
      </c>
      <c r="P2620" s="153"/>
      <c r="Q2620" s="153"/>
      <c r="R2620" s="153"/>
      <c r="S2620" s="143"/>
      <c r="T2620" s="143"/>
      <c r="U2620" s="143"/>
    </row>
    <row r="2621" spans="1:21" ht="12.75" customHeight="1" x14ac:dyDescent="0.3">
      <c r="A2621" s="141">
        <v>6</v>
      </c>
      <c r="B2621" s="141">
        <v>30</v>
      </c>
      <c r="C2621" s="146">
        <v>630</v>
      </c>
      <c r="D2621" s="141" t="s">
        <v>6</v>
      </c>
      <c r="E2621" s="141">
        <v>2017</v>
      </c>
      <c r="F2621" s="151"/>
      <c r="G2621" s="157">
        <f t="shared" si="104"/>
        <v>5587.1900000000005</v>
      </c>
      <c r="H2621" s="143"/>
      <c r="I2621" s="203">
        <v>5587.1900000000005</v>
      </c>
      <c r="K2621" s="149"/>
      <c r="L2621" s="202">
        <v>310.23</v>
      </c>
      <c r="M2621" s="149"/>
      <c r="N2621" s="149"/>
      <c r="O2621" s="152">
        <f t="shared" si="105"/>
        <v>310.23</v>
      </c>
      <c r="P2621" s="153"/>
      <c r="Q2621" s="153"/>
      <c r="R2621" s="153"/>
      <c r="S2621" s="143"/>
      <c r="T2621" s="143"/>
      <c r="U2621" s="143"/>
    </row>
    <row r="2622" spans="1:21" ht="12.75" customHeight="1" x14ac:dyDescent="0.3">
      <c r="A2622" s="141">
        <v>7</v>
      </c>
      <c r="B2622" s="141">
        <v>1</v>
      </c>
      <c r="C2622" s="146">
        <v>701</v>
      </c>
      <c r="D2622" s="141" t="s">
        <v>6</v>
      </c>
      <c r="E2622" s="141">
        <v>2017</v>
      </c>
      <c r="F2622" s="151"/>
      <c r="G2622" s="157">
        <f t="shared" si="104"/>
        <v>6363.95</v>
      </c>
      <c r="H2622" s="143"/>
      <c r="I2622" s="203">
        <v>6363.95</v>
      </c>
      <c r="K2622" s="149"/>
      <c r="L2622" s="202">
        <v>404.73</v>
      </c>
      <c r="M2622" s="149"/>
      <c r="N2622" s="149"/>
      <c r="O2622" s="152">
        <f t="shared" si="105"/>
        <v>404.73</v>
      </c>
      <c r="P2622" s="153"/>
      <c r="Q2622" s="153"/>
      <c r="R2622" s="153"/>
      <c r="S2622" s="143"/>
      <c r="T2622" s="143"/>
      <c r="U2622" s="143"/>
    </row>
    <row r="2623" spans="1:21" ht="12.75" customHeight="1" x14ac:dyDescent="0.3">
      <c r="A2623" s="141">
        <v>7</v>
      </c>
      <c r="B2623" s="141">
        <v>2</v>
      </c>
      <c r="C2623" s="146">
        <v>702</v>
      </c>
      <c r="D2623" s="141" t="s">
        <v>6</v>
      </c>
      <c r="E2623" s="141">
        <v>2017</v>
      </c>
      <c r="F2623" s="151"/>
      <c r="G2623" s="157">
        <f t="shared" si="104"/>
        <v>2147.7599999999998</v>
      </c>
      <c r="H2623" s="143"/>
      <c r="I2623" s="203">
        <v>2147.7599999999998</v>
      </c>
      <c r="K2623" s="149"/>
      <c r="L2623" s="202">
        <v>154</v>
      </c>
      <c r="M2623" s="149"/>
      <c r="N2623" s="149"/>
      <c r="O2623" s="152">
        <f t="shared" si="105"/>
        <v>154</v>
      </c>
      <c r="P2623" s="153"/>
      <c r="Q2623" s="153"/>
      <c r="R2623" s="153"/>
      <c r="S2623" s="143"/>
      <c r="T2623" s="143"/>
      <c r="U2623" s="143"/>
    </row>
    <row r="2624" spans="1:21" ht="12.75" customHeight="1" x14ac:dyDescent="0.3">
      <c r="A2624" s="141">
        <v>7</v>
      </c>
      <c r="B2624" s="141">
        <v>3</v>
      </c>
      <c r="C2624" s="146">
        <v>703</v>
      </c>
      <c r="D2624" s="141" t="s">
        <v>6</v>
      </c>
      <c r="E2624" s="141">
        <v>2017</v>
      </c>
      <c r="F2624" s="151"/>
      <c r="G2624" s="157">
        <f t="shared" si="104"/>
        <v>1977.72</v>
      </c>
      <c r="H2624" s="143"/>
      <c r="I2624" s="203">
        <v>1977.72</v>
      </c>
      <c r="K2624" s="149"/>
      <c r="L2624" s="202">
        <v>158.28</v>
      </c>
      <c r="M2624" s="149"/>
      <c r="N2624" s="149"/>
      <c r="O2624" s="152">
        <f t="shared" si="105"/>
        <v>158.28</v>
      </c>
      <c r="P2624" s="153"/>
      <c r="Q2624" s="153"/>
      <c r="R2624" s="153"/>
      <c r="S2624" s="143"/>
      <c r="T2624" s="143"/>
      <c r="U2624" s="143"/>
    </row>
    <row r="2625" spans="1:21" ht="12.75" customHeight="1" x14ac:dyDescent="0.3">
      <c r="A2625" s="141">
        <v>7</v>
      </c>
      <c r="B2625" s="141">
        <v>4</v>
      </c>
      <c r="C2625" s="146">
        <v>704</v>
      </c>
      <c r="D2625" s="141" t="s">
        <v>6</v>
      </c>
      <c r="E2625" s="141">
        <v>2017</v>
      </c>
      <c r="F2625" s="151"/>
      <c r="G2625" s="157">
        <f t="shared" ref="G2625:G2688" si="106">I2625+K2625</f>
        <v>2436.4</v>
      </c>
      <c r="H2625" s="143"/>
      <c r="I2625" s="203">
        <v>2436.4</v>
      </c>
      <c r="K2625" s="149"/>
      <c r="L2625" s="202">
        <v>268.61</v>
      </c>
      <c r="M2625" s="149"/>
      <c r="N2625" s="149"/>
      <c r="O2625" s="152">
        <f t="shared" ref="O2625:O2688" si="107">L2625+N2625</f>
        <v>268.61</v>
      </c>
      <c r="P2625" s="153"/>
      <c r="Q2625" s="153"/>
      <c r="R2625" s="153"/>
      <c r="S2625" s="143"/>
      <c r="T2625" s="143"/>
      <c r="U2625" s="143"/>
    </row>
    <row r="2626" spans="1:21" ht="12.75" customHeight="1" x14ac:dyDescent="0.3">
      <c r="A2626" s="141">
        <v>7</v>
      </c>
      <c r="B2626" s="141">
        <v>5</v>
      </c>
      <c r="C2626" s="146">
        <v>705</v>
      </c>
      <c r="D2626" s="141" t="s">
        <v>6</v>
      </c>
      <c r="E2626" s="141">
        <v>2017</v>
      </c>
      <c r="F2626" s="151"/>
      <c r="G2626" s="157">
        <f t="shared" si="106"/>
        <v>1601.29</v>
      </c>
      <c r="H2626" s="143"/>
      <c r="I2626" s="203">
        <v>1601.29</v>
      </c>
      <c r="K2626" s="149"/>
      <c r="L2626" s="202">
        <v>227.71</v>
      </c>
      <c r="M2626" s="149"/>
      <c r="N2626" s="149"/>
      <c r="O2626" s="152">
        <f t="shared" si="107"/>
        <v>227.71</v>
      </c>
      <c r="P2626" s="153"/>
      <c r="Q2626" s="153"/>
      <c r="R2626" s="153"/>
      <c r="S2626" s="143"/>
      <c r="T2626" s="143"/>
      <c r="U2626" s="143"/>
    </row>
    <row r="2627" spans="1:21" ht="12.75" customHeight="1" x14ac:dyDescent="0.3">
      <c r="A2627" s="141">
        <v>7</v>
      </c>
      <c r="B2627" s="141">
        <v>6</v>
      </c>
      <c r="C2627" s="146">
        <v>706</v>
      </c>
      <c r="D2627" s="141" t="s">
        <v>6</v>
      </c>
      <c r="E2627" s="141">
        <v>2017</v>
      </c>
      <c r="F2627" s="151"/>
      <c r="G2627" s="157">
        <f t="shared" si="106"/>
        <v>1804.3400000000001</v>
      </c>
      <c r="H2627" s="143"/>
      <c r="I2627" s="203">
        <v>1804.3400000000001</v>
      </c>
      <c r="K2627" s="149"/>
      <c r="L2627" s="202">
        <v>317.66000000000003</v>
      </c>
      <c r="M2627" s="149"/>
      <c r="N2627" s="149"/>
      <c r="O2627" s="152">
        <f t="shared" si="107"/>
        <v>317.66000000000003</v>
      </c>
      <c r="P2627" s="153"/>
      <c r="Q2627" s="153"/>
      <c r="R2627" s="153"/>
      <c r="S2627" s="143"/>
      <c r="T2627" s="143"/>
      <c r="U2627" s="143"/>
    </row>
    <row r="2628" spans="1:21" ht="12.75" customHeight="1" x14ac:dyDescent="0.3">
      <c r="A2628" s="141">
        <v>7</v>
      </c>
      <c r="B2628" s="141">
        <v>7</v>
      </c>
      <c r="C2628" s="146">
        <v>707</v>
      </c>
      <c r="D2628" s="141" t="s">
        <v>6</v>
      </c>
      <c r="E2628" s="141">
        <v>2017</v>
      </c>
      <c r="F2628" s="151"/>
      <c r="G2628" s="157">
        <f t="shared" si="106"/>
        <v>2131.2399999999998</v>
      </c>
      <c r="H2628" s="143"/>
      <c r="I2628" s="203">
        <v>2131.2399999999998</v>
      </c>
      <c r="K2628" s="149"/>
      <c r="L2628" s="202">
        <v>451.77</v>
      </c>
      <c r="M2628" s="149"/>
      <c r="N2628" s="149"/>
      <c r="O2628" s="152">
        <f t="shared" si="107"/>
        <v>451.77</v>
      </c>
      <c r="P2628" s="153"/>
      <c r="Q2628" s="153"/>
      <c r="R2628" s="153"/>
      <c r="S2628" s="143"/>
      <c r="T2628" s="143"/>
      <c r="U2628" s="143"/>
    </row>
    <row r="2629" spans="1:21" ht="12.75" customHeight="1" x14ac:dyDescent="0.3">
      <c r="A2629" s="141">
        <v>7</v>
      </c>
      <c r="B2629" s="141">
        <v>8</v>
      </c>
      <c r="C2629" s="146">
        <v>708</v>
      </c>
      <c r="D2629" s="141" t="s">
        <v>6</v>
      </c>
      <c r="E2629" s="141">
        <v>2017</v>
      </c>
      <c r="F2629" s="151"/>
      <c r="G2629" s="157">
        <f t="shared" si="106"/>
        <v>1499.63</v>
      </c>
      <c r="H2629" s="143"/>
      <c r="I2629" s="203">
        <v>1499.63</v>
      </c>
      <c r="K2629" s="149"/>
      <c r="L2629" s="202">
        <v>375.19</v>
      </c>
      <c r="M2629" s="149"/>
      <c r="N2629" s="149"/>
      <c r="O2629" s="152">
        <f t="shared" si="107"/>
        <v>375.19</v>
      </c>
      <c r="P2629" s="153"/>
      <c r="Q2629" s="153"/>
      <c r="R2629" s="153"/>
      <c r="S2629" s="143"/>
      <c r="T2629" s="143"/>
      <c r="U2629" s="143"/>
    </row>
    <row r="2630" spans="1:21" ht="12.75" customHeight="1" x14ac:dyDescent="0.3">
      <c r="A2630" s="141">
        <v>7</v>
      </c>
      <c r="B2630" s="141">
        <v>9</v>
      </c>
      <c r="C2630" s="146">
        <v>709</v>
      </c>
      <c r="D2630" s="141" t="s">
        <v>6</v>
      </c>
      <c r="E2630" s="141">
        <v>2017</v>
      </c>
      <c r="F2630" s="151"/>
      <c r="G2630" s="157">
        <f t="shared" si="106"/>
        <v>1540.1</v>
      </c>
      <c r="H2630" s="143"/>
      <c r="I2630" s="203">
        <v>1540.1</v>
      </c>
      <c r="K2630" s="149"/>
      <c r="L2630" s="202">
        <v>448.1</v>
      </c>
      <c r="M2630" s="149"/>
      <c r="N2630" s="149"/>
      <c r="O2630" s="152">
        <f t="shared" si="107"/>
        <v>448.1</v>
      </c>
      <c r="P2630" s="153"/>
      <c r="Q2630" s="153"/>
      <c r="R2630" s="153"/>
      <c r="S2630" s="143"/>
      <c r="T2630" s="143"/>
      <c r="U2630" s="143"/>
    </row>
    <row r="2631" spans="1:21" ht="12.75" customHeight="1" x14ac:dyDescent="0.3">
      <c r="A2631" s="141">
        <v>7</v>
      </c>
      <c r="B2631" s="141">
        <v>10</v>
      </c>
      <c r="C2631" s="146">
        <v>710</v>
      </c>
      <c r="D2631" s="141" t="s">
        <v>6</v>
      </c>
      <c r="E2631" s="141">
        <v>2017</v>
      </c>
      <c r="F2631" s="151"/>
      <c r="G2631" s="157">
        <f t="shared" si="106"/>
        <v>1097.73</v>
      </c>
      <c r="H2631" s="143"/>
      <c r="I2631" s="203">
        <v>1097.73</v>
      </c>
      <c r="K2631" s="149"/>
      <c r="L2631" s="202">
        <v>350.27</v>
      </c>
      <c r="M2631" s="149"/>
      <c r="N2631" s="149"/>
      <c r="O2631" s="152">
        <f t="shared" si="107"/>
        <v>350.27</v>
      </c>
      <c r="P2631" s="153"/>
      <c r="Q2631" s="153"/>
      <c r="R2631" s="153"/>
      <c r="S2631" s="143"/>
      <c r="T2631" s="143"/>
      <c r="U2631" s="143"/>
    </row>
    <row r="2632" spans="1:21" ht="12.75" customHeight="1" x14ac:dyDescent="0.3">
      <c r="A2632" s="141">
        <v>7</v>
      </c>
      <c r="B2632" s="141">
        <v>11</v>
      </c>
      <c r="C2632" s="146">
        <v>711</v>
      </c>
      <c r="D2632" s="141" t="s">
        <v>6</v>
      </c>
      <c r="E2632" s="141">
        <v>2017</v>
      </c>
      <c r="F2632" s="151"/>
      <c r="G2632" s="157">
        <f t="shared" si="106"/>
        <v>483.46</v>
      </c>
      <c r="H2632" s="143"/>
      <c r="I2632" s="202">
        <v>483.46</v>
      </c>
      <c r="K2632" s="149"/>
      <c r="L2632" s="202">
        <v>168.54</v>
      </c>
      <c r="M2632" s="149"/>
      <c r="N2632" s="149"/>
      <c r="O2632" s="152">
        <f t="shared" si="107"/>
        <v>168.54</v>
      </c>
      <c r="P2632" s="153"/>
      <c r="Q2632" s="153"/>
      <c r="R2632" s="153"/>
      <c r="S2632" s="143"/>
      <c r="T2632" s="143"/>
      <c r="U2632" s="143"/>
    </row>
    <row r="2633" spans="1:21" ht="12.75" customHeight="1" x14ac:dyDescent="0.3">
      <c r="A2633" s="141">
        <v>7</v>
      </c>
      <c r="B2633" s="141">
        <v>12</v>
      </c>
      <c r="C2633" s="146">
        <v>712</v>
      </c>
      <c r="D2633" s="141" t="s">
        <v>6</v>
      </c>
      <c r="E2633" s="141">
        <v>2017</v>
      </c>
      <c r="F2633" s="151"/>
      <c r="G2633" s="157">
        <f t="shared" si="106"/>
        <v>627.11999999999989</v>
      </c>
      <c r="H2633" s="143"/>
      <c r="I2633" s="202">
        <v>627.11999999999989</v>
      </c>
      <c r="K2633" s="149"/>
      <c r="L2633" s="202">
        <v>237.96</v>
      </c>
      <c r="M2633" s="149"/>
      <c r="N2633" s="149"/>
      <c r="O2633" s="152">
        <f t="shared" si="107"/>
        <v>237.96</v>
      </c>
      <c r="P2633" s="153"/>
      <c r="Q2633" s="153"/>
      <c r="R2633" s="153"/>
      <c r="S2633" s="143"/>
      <c r="T2633" s="143"/>
      <c r="U2633" s="143"/>
    </row>
    <row r="2634" spans="1:21" ht="12.75" customHeight="1" x14ac:dyDescent="0.3">
      <c r="A2634" s="141">
        <v>7</v>
      </c>
      <c r="B2634" s="141">
        <v>13</v>
      </c>
      <c r="C2634" s="146">
        <v>713</v>
      </c>
      <c r="D2634" s="141" t="s">
        <v>6</v>
      </c>
      <c r="E2634" s="141">
        <v>2017</v>
      </c>
      <c r="F2634" s="151"/>
      <c r="G2634" s="157">
        <f t="shared" si="106"/>
        <v>990.2</v>
      </c>
      <c r="H2634" s="143"/>
      <c r="I2634" s="202">
        <v>990.2</v>
      </c>
      <c r="K2634" s="149"/>
      <c r="L2634" s="202">
        <v>407.8</v>
      </c>
      <c r="M2634" s="149"/>
      <c r="N2634" s="149"/>
      <c r="O2634" s="152">
        <f t="shared" si="107"/>
        <v>407.8</v>
      </c>
      <c r="P2634" s="153"/>
      <c r="Q2634" s="153"/>
      <c r="R2634" s="153"/>
      <c r="S2634" s="143"/>
      <c r="T2634" s="143"/>
      <c r="U2634" s="143"/>
    </row>
    <row r="2635" spans="1:21" ht="12.75" customHeight="1" x14ac:dyDescent="0.3">
      <c r="A2635" s="141">
        <v>7</v>
      </c>
      <c r="B2635" s="141">
        <v>14</v>
      </c>
      <c r="C2635" s="146">
        <v>714</v>
      </c>
      <c r="D2635" s="141" t="s">
        <v>6</v>
      </c>
      <c r="E2635" s="141">
        <v>2017</v>
      </c>
      <c r="F2635" s="151"/>
      <c r="G2635" s="157">
        <f t="shared" si="106"/>
        <v>792.57</v>
      </c>
      <c r="H2635" s="143"/>
      <c r="I2635" s="202">
        <v>792.57</v>
      </c>
      <c r="K2635" s="149"/>
      <c r="L2635" s="202">
        <v>272.43</v>
      </c>
      <c r="M2635" s="149"/>
      <c r="N2635" s="149"/>
      <c r="O2635" s="152">
        <f t="shared" si="107"/>
        <v>272.43</v>
      </c>
      <c r="P2635" s="153"/>
      <c r="Q2635" s="153"/>
      <c r="R2635" s="153"/>
      <c r="S2635" s="143"/>
      <c r="T2635" s="143"/>
      <c r="U2635" s="143"/>
    </row>
    <row r="2636" spans="1:21" ht="12.75" customHeight="1" x14ac:dyDescent="0.3">
      <c r="A2636" s="141">
        <v>7</v>
      </c>
      <c r="B2636" s="141">
        <v>15</v>
      </c>
      <c r="C2636" s="146">
        <v>715</v>
      </c>
      <c r="D2636" s="141" t="s">
        <v>6</v>
      </c>
      <c r="E2636" s="141">
        <v>2017</v>
      </c>
      <c r="F2636" s="151"/>
      <c r="G2636" s="157">
        <f t="shared" si="106"/>
        <v>2250.6000000000004</v>
      </c>
      <c r="H2636" s="143"/>
      <c r="I2636" s="203">
        <v>2250.6000000000004</v>
      </c>
      <c r="K2636" s="149"/>
      <c r="L2636" s="202">
        <v>634.41</v>
      </c>
      <c r="M2636" s="149"/>
      <c r="N2636" s="149"/>
      <c r="O2636" s="152">
        <f t="shared" si="107"/>
        <v>634.41</v>
      </c>
      <c r="P2636" s="153"/>
      <c r="Q2636" s="153"/>
      <c r="R2636" s="153"/>
      <c r="S2636" s="143"/>
      <c r="T2636" s="143"/>
      <c r="U2636" s="143"/>
    </row>
    <row r="2637" spans="1:21" ht="12.75" customHeight="1" x14ac:dyDescent="0.3">
      <c r="A2637" s="141">
        <v>7</v>
      </c>
      <c r="B2637" s="141">
        <v>16</v>
      </c>
      <c r="C2637" s="146">
        <v>716</v>
      </c>
      <c r="D2637" s="141" t="s">
        <v>6</v>
      </c>
      <c r="E2637" s="141">
        <v>2017</v>
      </c>
      <c r="F2637" s="151"/>
      <c r="G2637" s="157">
        <f t="shared" si="106"/>
        <v>1814.7800000000002</v>
      </c>
      <c r="H2637" s="143"/>
      <c r="I2637" s="203">
        <v>1814.7800000000002</v>
      </c>
      <c r="K2637" s="149"/>
      <c r="L2637" s="202">
        <v>409.22</v>
      </c>
      <c r="M2637" s="149"/>
      <c r="N2637" s="149"/>
      <c r="O2637" s="152">
        <f t="shared" si="107"/>
        <v>409.22</v>
      </c>
      <c r="P2637" s="153"/>
      <c r="Q2637" s="153"/>
      <c r="R2637" s="153"/>
      <c r="S2637" s="143"/>
      <c r="T2637" s="143"/>
      <c r="U2637" s="143"/>
    </row>
    <row r="2638" spans="1:21" ht="12.75" customHeight="1" x14ac:dyDescent="0.3">
      <c r="A2638" s="141">
        <v>7</v>
      </c>
      <c r="B2638" s="141">
        <v>17</v>
      </c>
      <c r="C2638" s="146">
        <v>717</v>
      </c>
      <c r="D2638" s="141" t="s">
        <v>6</v>
      </c>
      <c r="E2638" s="141">
        <v>2017</v>
      </c>
      <c r="F2638" s="151"/>
      <c r="G2638" s="157">
        <f t="shared" si="106"/>
        <v>972.87</v>
      </c>
      <c r="H2638" s="143"/>
      <c r="I2638" s="202">
        <v>972.87</v>
      </c>
      <c r="K2638" s="149"/>
      <c r="L2638" s="202">
        <v>169.13</v>
      </c>
      <c r="M2638" s="149"/>
      <c r="N2638" s="149"/>
      <c r="O2638" s="152">
        <f t="shared" si="107"/>
        <v>169.13</v>
      </c>
      <c r="P2638" s="153"/>
      <c r="Q2638" s="153"/>
      <c r="R2638" s="153"/>
      <c r="S2638" s="143"/>
      <c r="T2638" s="143"/>
      <c r="U2638" s="143"/>
    </row>
    <row r="2639" spans="1:21" ht="12.75" customHeight="1" x14ac:dyDescent="0.3">
      <c r="A2639" s="141">
        <v>7</v>
      </c>
      <c r="B2639" s="141">
        <v>18</v>
      </c>
      <c r="C2639" s="146">
        <v>718</v>
      </c>
      <c r="D2639" s="141" t="s">
        <v>6</v>
      </c>
      <c r="E2639" s="141">
        <v>2017</v>
      </c>
      <c r="F2639" s="151"/>
      <c r="G2639" s="157">
        <f t="shared" si="106"/>
        <v>1988.44</v>
      </c>
      <c r="H2639" s="143"/>
      <c r="I2639" s="203">
        <v>1988.44</v>
      </c>
      <c r="K2639" s="149"/>
      <c r="L2639" s="202">
        <v>372.8</v>
      </c>
      <c r="M2639" s="149"/>
      <c r="N2639" s="149"/>
      <c r="O2639" s="152">
        <f t="shared" si="107"/>
        <v>372.8</v>
      </c>
      <c r="P2639" s="153"/>
      <c r="Q2639" s="153"/>
      <c r="R2639" s="153"/>
      <c r="S2639" s="143"/>
      <c r="T2639" s="143"/>
      <c r="U2639" s="143"/>
    </row>
    <row r="2640" spans="1:21" ht="12.75" customHeight="1" x14ac:dyDescent="0.3">
      <c r="A2640" s="141">
        <v>7</v>
      </c>
      <c r="B2640" s="141">
        <v>19</v>
      </c>
      <c r="C2640" s="146">
        <v>719</v>
      </c>
      <c r="D2640" s="141" t="s">
        <v>6</v>
      </c>
      <c r="E2640" s="141">
        <v>2017</v>
      </c>
      <c r="F2640" s="151"/>
      <c r="G2640" s="157">
        <f t="shared" si="106"/>
        <v>3391.2000000000003</v>
      </c>
      <c r="H2640" s="143"/>
      <c r="I2640" s="203">
        <v>3391.2000000000003</v>
      </c>
      <c r="K2640" s="149"/>
      <c r="L2640" s="202">
        <v>683.21</v>
      </c>
      <c r="M2640" s="149"/>
      <c r="N2640" s="149"/>
      <c r="O2640" s="152">
        <f t="shared" si="107"/>
        <v>683.21</v>
      </c>
      <c r="P2640" s="153"/>
      <c r="Q2640" s="153"/>
      <c r="R2640" s="153"/>
      <c r="S2640" s="143"/>
      <c r="T2640" s="143"/>
      <c r="U2640" s="143"/>
    </row>
    <row r="2641" spans="1:21" ht="12.75" customHeight="1" x14ac:dyDescent="0.3">
      <c r="A2641" s="141">
        <v>7</v>
      </c>
      <c r="B2641" s="141">
        <v>20</v>
      </c>
      <c r="C2641" s="146">
        <v>720</v>
      </c>
      <c r="D2641" s="141" t="s">
        <v>6</v>
      </c>
      <c r="E2641" s="141">
        <v>2017</v>
      </c>
      <c r="F2641" s="151"/>
      <c r="G2641" s="157">
        <f t="shared" si="106"/>
        <v>2954.79</v>
      </c>
      <c r="H2641" s="143"/>
      <c r="I2641" s="203">
        <v>2954.79</v>
      </c>
      <c r="K2641" s="149"/>
      <c r="L2641" s="202">
        <v>637.22</v>
      </c>
      <c r="M2641" s="149"/>
      <c r="N2641" s="149"/>
      <c r="O2641" s="152">
        <f t="shared" si="107"/>
        <v>637.22</v>
      </c>
      <c r="P2641" s="153"/>
      <c r="Q2641" s="153"/>
      <c r="R2641" s="153"/>
      <c r="S2641" s="143"/>
      <c r="T2641" s="143"/>
      <c r="U2641" s="143"/>
    </row>
    <row r="2642" spans="1:21" ht="12.75" customHeight="1" x14ac:dyDescent="0.3">
      <c r="A2642" s="141">
        <v>7</v>
      </c>
      <c r="B2642" s="141">
        <v>21</v>
      </c>
      <c r="C2642" s="146">
        <v>721</v>
      </c>
      <c r="D2642" s="141" t="s">
        <v>6</v>
      </c>
      <c r="E2642" s="141">
        <v>2017</v>
      </c>
      <c r="F2642" s="151"/>
      <c r="G2642" s="157">
        <f t="shared" si="106"/>
        <v>1562.38</v>
      </c>
      <c r="H2642" s="143"/>
      <c r="I2642" s="203">
        <v>1562.38</v>
      </c>
      <c r="K2642" s="149"/>
      <c r="L2642" s="202">
        <v>363.82</v>
      </c>
      <c r="M2642" s="149"/>
      <c r="N2642" s="149"/>
      <c r="O2642" s="152">
        <f t="shared" si="107"/>
        <v>363.82</v>
      </c>
      <c r="P2642" s="153"/>
      <c r="Q2642" s="153"/>
      <c r="R2642" s="153"/>
      <c r="S2642" s="143"/>
      <c r="T2642" s="143"/>
      <c r="U2642" s="143"/>
    </row>
    <row r="2643" spans="1:21" ht="12.75" customHeight="1" x14ac:dyDescent="0.3">
      <c r="A2643" s="141">
        <v>7</v>
      </c>
      <c r="B2643" s="141">
        <v>22</v>
      </c>
      <c r="C2643" s="146">
        <v>722</v>
      </c>
      <c r="D2643" s="141" t="s">
        <v>6</v>
      </c>
      <c r="E2643" s="141">
        <v>2017</v>
      </c>
      <c r="F2643" s="151"/>
      <c r="G2643" s="157">
        <f t="shared" si="106"/>
        <v>743.81999999999994</v>
      </c>
      <c r="H2643" s="143"/>
      <c r="I2643" s="202">
        <v>743.81999999999994</v>
      </c>
      <c r="K2643" s="149"/>
      <c r="L2643" s="202">
        <v>186.19</v>
      </c>
      <c r="M2643" s="149"/>
      <c r="N2643" s="149"/>
      <c r="O2643" s="152">
        <f t="shared" si="107"/>
        <v>186.19</v>
      </c>
      <c r="P2643" s="153"/>
      <c r="Q2643" s="153"/>
      <c r="R2643" s="153"/>
      <c r="S2643" s="143"/>
      <c r="T2643" s="143"/>
      <c r="U2643" s="143"/>
    </row>
    <row r="2644" spans="1:21" ht="12.75" customHeight="1" x14ac:dyDescent="0.3">
      <c r="A2644" s="141">
        <v>7</v>
      </c>
      <c r="B2644" s="141">
        <v>23</v>
      </c>
      <c r="C2644" s="146">
        <v>723</v>
      </c>
      <c r="D2644" s="141" t="s">
        <v>6</v>
      </c>
      <c r="E2644" s="141">
        <v>2017</v>
      </c>
      <c r="F2644" s="151"/>
      <c r="G2644" s="157">
        <f t="shared" si="106"/>
        <v>577.89</v>
      </c>
      <c r="H2644" s="143"/>
      <c r="I2644" s="202">
        <v>577.89</v>
      </c>
      <c r="K2644" s="200"/>
      <c r="L2644" s="202">
        <v>155.16999999999999</v>
      </c>
      <c r="M2644" s="149"/>
      <c r="N2644" s="149"/>
      <c r="O2644" s="152">
        <f t="shared" si="107"/>
        <v>155.16999999999999</v>
      </c>
      <c r="P2644" s="153"/>
      <c r="Q2644" s="153"/>
      <c r="R2644" s="153"/>
      <c r="S2644" s="143"/>
      <c r="T2644" s="143"/>
      <c r="U2644" s="143"/>
    </row>
    <row r="2645" spans="1:21" ht="12.75" customHeight="1" x14ac:dyDescent="0.3">
      <c r="A2645" s="141">
        <v>7</v>
      </c>
      <c r="B2645" s="141">
        <v>24</v>
      </c>
      <c r="C2645" s="146">
        <v>724</v>
      </c>
      <c r="D2645" s="141" t="s">
        <v>6</v>
      </c>
      <c r="E2645" s="141">
        <v>2017</v>
      </c>
      <c r="F2645" s="151"/>
      <c r="G2645" s="157">
        <f t="shared" si="106"/>
        <v>680.56000000000006</v>
      </c>
      <c r="H2645" s="143"/>
      <c r="I2645" s="202">
        <v>680.56000000000006</v>
      </c>
      <c r="K2645" s="200"/>
      <c r="L2645" s="202">
        <v>195.33999999999997</v>
      </c>
      <c r="M2645" s="149"/>
      <c r="N2645" s="149"/>
      <c r="O2645" s="152">
        <f t="shared" si="107"/>
        <v>195.33999999999997</v>
      </c>
      <c r="P2645" s="153"/>
      <c r="Q2645" s="153"/>
      <c r="R2645" s="153"/>
      <c r="S2645" s="143"/>
      <c r="T2645" s="143"/>
      <c r="U2645" s="143"/>
    </row>
    <row r="2646" spans="1:21" ht="12.75" customHeight="1" x14ac:dyDescent="0.3">
      <c r="A2646" s="141">
        <v>7</v>
      </c>
      <c r="B2646" s="141">
        <v>25</v>
      </c>
      <c r="C2646" s="146">
        <v>725</v>
      </c>
      <c r="D2646" s="141" t="s">
        <v>6</v>
      </c>
      <c r="E2646" s="141">
        <v>2017</v>
      </c>
      <c r="F2646" s="151"/>
      <c r="G2646" s="157">
        <f t="shared" si="106"/>
        <v>747.22</v>
      </c>
      <c r="H2646" s="143"/>
      <c r="I2646" s="202">
        <v>747.22</v>
      </c>
      <c r="K2646" s="200"/>
      <c r="L2646" s="202">
        <v>228.78</v>
      </c>
      <c r="M2646" s="149"/>
      <c r="N2646" s="149"/>
      <c r="O2646" s="152">
        <f t="shared" si="107"/>
        <v>228.78</v>
      </c>
      <c r="P2646" s="153"/>
      <c r="Q2646" s="153"/>
      <c r="R2646" s="153"/>
      <c r="S2646" s="143"/>
      <c r="T2646" s="143"/>
      <c r="U2646" s="143"/>
    </row>
    <row r="2647" spans="1:21" ht="12.75" customHeight="1" x14ac:dyDescent="0.3">
      <c r="A2647" s="141">
        <v>7</v>
      </c>
      <c r="B2647" s="141">
        <v>26</v>
      </c>
      <c r="C2647" s="146">
        <v>726</v>
      </c>
      <c r="D2647" s="141" t="s">
        <v>6</v>
      </c>
      <c r="E2647" s="141">
        <v>2017</v>
      </c>
      <c r="F2647" s="151"/>
      <c r="G2647" s="157">
        <f t="shared" si="106"/>
        <v>756.37</v>
      </c>
      <c r="H2647" s="143"/>
      <c r="I2647" s="202">
        <v>756.37</v>
      </c>
      <c r="K2647" s="200"/>
      <c r="L2647" s="202">
        <v>246.64</v>
      </c>
      <c r="M2647" s="149"/>
      <c r="N2647" s="149"/>
      <c r="O2647" s="152">
        <f t="shared" si="107"/>
        <v>246.64</v>
      </c>
      <c r="P2647" s="153"/>
      <c r="Q2647" s="153"/>
      <c r="R2647" s="153"/>
      <c r="S2647" s="143"/>
      <c r="T2647" s="143"/>
      <c r="U2647" s="143"/>
    </row>
    <row r="2648" spans="1:21" ht="12.75" customHeight="1" x14ac:dyDescent="0.3">
      <c r="A2648" s="141">
        <v>7</v>
      </c>
      <c r="B2648" s="141">
        <v>27</v>
      </c>
      <c r="C2648" s="146">
        <v>727</v>
      </c>
      <c r="D2648" s="141" t="s">
        <v>6</v>
      </c>
      <c r="E2648" s="141">
        <v>2017</v>
      </c>
      <c r="F2648" s="151"/>
      <c r="G2648" s="157">
        <f t="shared" si="106"/>
        <v>652.09999999999991</v>
      </c>
      <c r="H2648" s="143"/>
      <c r="I2648" s="202">
        <v>652.09999999999991</v>
      </c>
      <c r="K2648" s="200"/>
      <c r="L2648" s="202">
        <v>225.82000000000002</v>
      </c>
      <c r="M2648" s="149"/>
      <c r="N2648" s="149"/>
      <c r="O2648" s="152">
        <f t="shared" si="107"/>
        <v>225.82000000000002</v>
      </c>
      <c r="P2648" s="153"/>
      <c r="Q2648" s="153"/>
      <c r="R2648" s="153"/>
      <c r="S2648" s="143"/>
      <c r="T2648" s="143"/>
      <c r="U2648" s="143"/>
    </row>
    <row r="2649" spans="1:21" ht="12.75" customHeight="1" x14ac:dyDescent="0.3">
      <c r="A2649" s="141">
        <v>7</v>
      </c>
      <c r="B2649" s="141">
        <v>28</v>
      </c>
      <c r="C2649" s="146">
        <v>728</v>
      </c>
      <c r="D2649" s="141" t="s">
        <v>6</v>
      </c>
      <c r="E2649" s="141">
        <v>2017</v>
      </c>
      <c r="F2649" s="151"/>
      <c r="G2649" s="157">
        <f t="shared" si="106"/>
        <v>513.43999999999994</v>
      </c>
      <c r="H2649" s="143"/>
      <c r="I2649" s="202">
        <v>513.43999999999994</v>
      </c>
      <c r="K2649" s="200"/>
      <c r="L2649" s="202">
        <v>188.63</v>
      </c>
      <c r="M2649" s="149"/>
      <c r="N2649" s="149"/>
      <c r="O2649" s="152">
        <f t="shared" si="107"/>
        <v>188.63</v>
      </c>
      <c r="P2649" s="153"/>
      <c r="Q2649" s="153"/>
      <c r="R2649" s="153"/>
      <c r="S2649" s="143"/>
      <c r="T2649" s="143"/>
      <c r="U2649" s="143"/>
    </row>
    <row r="2650" spans="1:21" ht="12.75" customHeight="1" x14ac:dyDescent="0.3">
      <c r="A2650" s="141">
        <v>7</v>
      </c>
      <c r="B2650" s="141">
        <v>29</v>
      </c>
      <c r="C2650" s="146">
        <v>729</v>
      </c>
      <c r="D2650" s="141" t="s">
        <v>6</v>
      </c>
      <c r="E2650" s="141">
        <v>2017</v>
      </c>
      <c r="F2650" s="151"/>
      <c r="G2650" s="157">
        <f t="shared" si="106"/>
        <v>351.30999999999995</v>
      </c>
      <c r="H2650" s="143"/>
      <c r="I2650" s="202">
        <v>351.30999999999995</v>
      </c>
      <c r="K2650" s="200"/>
      <c r="L2650" s="202">
        <v>136.69</v>
      </c>
      <c r="M2650" s="149"/>
      <c r="N2650" s="149"/>
      <c r="O2650" s="152">
        <f t="shared" si="107"/>
        <v>136.69</v>
      </c>
      <c r="P2650" s="153"/>
      <c r="Q2650" s="153"/>
      <c r="R2650" s="153"/>
      <c r="S2650" s="143"/>
      <c r="T2650" s="143"/>
      <c r="U2650" s="143"/>
    </row>
    <row r="2651" spans="1:21" ht="12.75" customHeight="1" x14ac:dyDescent="0.3">
      <c r="A2651" s="141">
        <v>7</v>
      </c>
      <c r="B2651" s="141">
        <v>30</v>
      </c>
      <c r="C2651" s="146">
        <v>730</v>
      </c>
      <c r="D2651" s="141" t="s">
        <v>6</v>
      </c>
      <c r="E2651" s="141">
        <v>2017</v>
      </c>
      <c r="F2651" s="151"/>
      <c r="G2651" s="157">
        <f t="shared" si="106"/>
        <v>241.6</v>
      </c>
      <c r="H2651" s="143"/>
      <c r="I2651" s="202">
        <v>241.6</v>
      </c>
      <c r="K2651" s="200"/>
      <c r="L2651" s="202">
        <v>99.4</v>
      </c>
      <c r="M2651" s="149"/>
      <c r="N2651" s="149"/>
      <c r="O2651" s="152">
        <f t="shared" si="107"/>
        <v>99.4</v>
      </c>
      <c r="P2651" s="153"/>
      <c r="Q2651" s="153"/>
      <c r="R2651" s="153"/>
      <c r="S2651" s="143"/>
      <c r="T2651" s="143"/>
      <c r="U2651" s="143"/>
    </row>
    <row r="2652" spans="1:21" ht="12.75" customHeight="1" x14ac:dyDescent="0.3">
      <c r="A2652" s="141">
        <v>7</v>
      </c>
      <c r="B2652" s="141">
        <v>31</v>
      </c>
      <c r="C2652" s="146">
        <v>731</v>
      </c>
      <c r="D2652" s="141" t="s">
        <v>6</v>
      </c>
      <c r="E2652" s="141">
        <v>2017</v>
      </c>
      <c r="F2652" s="151"/>
      <c r="G2652" s="157">
        <f t="shared" si="106"/>
        <v>197.3</v>
      </c>
      <c r="H2652" s="143"/>
      <c r="I2652" s="202">
        <v>197.3</v>
      </c>
      <c r="K2652" s="149"/>
      <c r="L2652" s="202">
        <v>85.72</v>
      </c>
      <c r="M2652" s="149"/>
      <c r="N2652" s="149"/>
      <c r="O2652" s="152">
        <f t="shared" si="107"/>
        <v>85.72</v>
      </c>
      <c r="P2652" s="153"/>
      <c r="Q2652" s="153"/>
      <c r="R2652" s="153"/>
      <c r="S2652" s="143"/>
      <c r="T2652" s="143"/>
      <c r="U2652" s="143"/>
    </row>
    <row r="2653" spans="1:21" ht="12.75" customHeight="1" x14ac:dyDescent="0.3">
      <c r="A2653" s="141">
        <v>8</v>
      </c>
      <c r="B2653" s="141">
        <v>1</v>
      </c>
      <c r="C2653" s="146">
        <v>801</v>
      </c>
      <c r="D2653" s="141" t="s">
        <v>6</v>
      </c>
      <c r="E2653" s="141">
        <v>2017</v>
      </c>
      <c r="F2653" s="151"/>
      <c r="G2653" s="157">
        <f t="shared" si="106"/>
        <v>138.51</v>
      </c>
      <c r="H2653" s="143"/>
      <c r="I2653" s="202">
        <v>138.51</v>
      </c>
      <c r="K2653" s="149"/>
      <c r="L2653" s="202">
        <v>63.46</v>
      </c>
      <c r="M2653" s="149"/>
      <c r="N2653" s="149"/>
      <c r="O2653" s="152">
        <f t="shared" si="107"/>
        <v>63.46</v>
      </c>
      <c r="P2653" s="153"/>
      <c r="Q2653" s="153"/>
      <c r="R2653" s="153"/>
      <c r="S2653" s="143"/>
      <c r="T2653" s="143"/>
      <c r="U2653" s="143"/>
    </row>
    <row r="2654" spans="1:21" ht="12.75" customHeight="1" x14ac:dyDescent="0.3">
      <c r="A2654" s="141">
        <v>8</v>
      </c>
      <c r="B2654" s="141">
        <v>2</v>
      </c>
      <c r="C2654" s="146">
        <v>802</v>
      </c>
      <c r="D2654" s="141" t="s">
        <v>6</v>
      </c>
      <c r="E2654" s="141">
        <v>2017</v>
      </c>
      <c r="F2654" s="151"/>
      <c r="G2654" s="157">
        <f t="shared" si="106"/>
        <v>107.65</v>
      </c>
      <c r="H2654" s="143"/>
      <c r="I2654" s="202">
        <v>107.65</v>
      </c>
      <c r="K2654" s="149"/>
      <c r="L2654" s="202">
        <v>49.32</v>
      </c>
      <c r="M2654" s="149"/>
      <c r="N2654" s="149"/>
      <c r="O2654" s="152">
        <f t="shared" si="107"/>
        <v>49.32</v>
      </c>
      <c r="P2654" s="153"/>
      <c r="Q2654" s="153"/>
      <c r="R2654" s="153"/>
      <c r="S2654" s="143"/>
      <c r="T2654" s="143"/>
      <c r="U2654" s="143"/>
    </row>
    <row r="2655" spans="1:21" ht="12.75" customHeight="1" x14ac:dyDescent="0.3">
      <c r="A2655" s="141">
        <v>8</v>
      </c>
      <c r="B2655" s="141">
        <v>3</v>
      </c>
      <c r="C2655" s="146">
        <v>803</v>
      </c>
      <c r="D2655" s="141" t="s">
        <v>6</v>
      </c>
      <c r="E2655" s="141">
        <v>2017</v>
      </c>
      <c r="F2655" s="151"/>
      <c r="G2655" s="157">
        <f t="shared" si="106"/>
        <v>56.230000000000004</v>
      </c>
      <c r="H2655" s="143"/>
      <c r="I2655" s="202">
        <v>56.230000000000004</v>
      </c>
      <c r="K2655" s="149"/>
      <c r="L2655" s="202">
        <v>25.759999999999998</v>
      </c>
      <c r="M2655" s="149"/>
      <c r="N2655" s="149"/>
      <c r="O2655" s="152">
        <f t="shared" si="107"/>
        <v>25.759999999999998</v>
      </c>
      <c r="P2655" s="153"/>
      <c r="Q2655" s="153"/>
      <c r="R2655" s="153"/>
      <c r="S2655" s="143"/>
      <c r="T2655" s="143"/>
      <c r="U2655" s="143"/>
    </row>
    <row r="2656" spans="1:21" ht="12.75" customHeight="1" x14ac:dyDescent="0.3">
      <c r="A2656" s="141">
        <v>8</v>
      </c>
      <c r="B2656" s="141">
        <v>4</v>
      </c>
      <c r="C2656" s="146">
        <v>804</v>
      </c>
      <c r="D2656" s="141" t="s">
        <v>6</v>
      </c>
      <c r="E2656" s="141">
        <v>2017</v>
      </c>
      <c r="F2656" s="151"/>
      <c r="G2656" s="157">
        <f t="shared" si="106"/>
        <v>58.28</v>
      </c>
      <c r="H2656" s="143"/>
      <c r="I2656" s="202">
        <v>58.28</v>
      </c>
      <c r="K2656" s="149"/>
      <c r="L2656" s="202">
        <v>26.700000000000003</v>
      </c>
      <c r="M2656" s="149"/>
      <c r="N2656" s="149"/>
      <c r="O2656" s="152">
        <f t="shared" si="107"/>
        <v>26.700000000000003</v>
      </c>
      <c r="P2656" s="153"/>
      <c r="Q2656" s="153"/>
      <c r="R2656" s="153"/>
      <c r="S2656" s="143"/>
      <c r="T2656" s="143"/>
      <c r="U2656" s="143"/>
    </row>
    <row r="2657" spans="1:21" ht="12.75" customHeight="1" x14ac:dyDescent="0.3">
      <c r="A2657" s="141">
        <v>8</v>
      </c>
      <c r="B2657" s="141">
        <v>5</v>
      </c>
      <c r="C2657" s="146">
        <v>805</v>
      </c>
      <c r="D2657" s="141" t="s">
        <v>6</v>
      </c>
      <c r="E2657" s="141">
        <v>2017</v>
      </c>
      <c r="F2657" s="151"/>
      <c r="G2657" s="157">
        <f t="shared" si="106"/>
        <v>53.48</v>
      </c>
      <c r="H2657" s="143"/>
      <c r="I2657" s="202">
        <v>53.48</v>
      </c>
      <c r="K2657" s="149"/>
      <c r="L2657" s="202">
        <v>24.5</v>
      </c>
      <c r="M2657" s="149"/>
      <c r="N2657" s="149"/>
      <c r="O2657" s="152">
        <f t="shared" si="107"/>
        <v>24.5</v>
      </c>
      <c r="P2657" s="153"/>
      <c r="Q2657" s="153"/>
      <c r="R2657" s="153"/>
      <c r="S2657" s="143"/>
      <c r="T2657" s="143"/>
      <c r="U2657" s="143"/>
    </row>
    <row r="2658" spans="1:21" ht="12.75" customHeight="1" x14ac:dyDescent="0.3">
      <c r="A2658" s="141">
        <v>8</v>
      </c>
      <c r="B2658" s="141">
        <v>6</v>
      </c>
      <c r="C2658" s="146">
        <v>806</v>
      </c>
      <c r="D2658" s="141" t="s">
        <v>6</v>
      </c>
      <c r="E2658" s="141">
        <v>2017</v>
      </c>
      <c r="F2658" s="151"/>
      <c r="G2658" s="157">
        <f t="shared" si="106"/>
        <v>51.43</v>
      </c>
      <c r="H2658" s="143"/>
      <c r="I2658" s="202">
        <v>51.43</v>
      </c>
      <c r="K2658" s="149"/>
      <c r="L2658" s="202">
        <v>23.560000000000002</v>
      </c>
      <c r="M2658" s="149"/>
      <c r="N2658" s="149"/>
      <c r="O2658" s="152">
        <f t="shared" si="107"/>
        <v>23.560000000000002</v>
      </c>
      <c r="P2658" s="153"/>
      <c r="Q2658" s="153"/>
      <c r="R2658" s="153"/>
      <c r="S2658" s="143"/>
      <c r="T2658" s="143"/>
      <c r="U2658" s="143"/>
    </row>
    <row r="2659" spans="1:21" ht="12.75" customHeight="1" x14ac:dyDescent="0.3">
      <c r="A2659" s="141">
        <v>8</v>
      </c>
      <c r="B2659" s="141">
        <v>7</v>
      </c>
      <c r="C2659" s="146">
        <v>807</v>
      </c>
      <c r="D2659" s="141" t="s">
        <v>6</v>
      </c>
      <c r="E2659" s="141">
        <v>2017</v>
      </c>
      <c r="F2659" s="151"/>
      <c r="G2659" s="157">
        <f t="shared" si="106"/>
        <v>187.20000000000002</v>
      </c>
      <c r="H2659" s="143"/>
      <c r="I2659" s="202">
        <v>187.20000000000002</v>
      </c>
      <c r="K2659" s="149"/>
      <c r="L2659" s="202">
        <v>85.78</v>
      </c>
      <c r="M2659" s="149"/>
      <c r="N2659" s="149"/>
      <c r="O2659" s="152">
        <f t="shared" si="107"/>
        <v>85.78</v>
      </c>
      <c r="P2659" s="153"/>
      <c r="Q2659" s="153"/>
      <c r="R2659" s="153"/>
      <c r="S2659" s="143"/>
      <c r="T2659" s="143"/>
      <c r="U2659" s="143"/>
    </row>
    <row r="2660" spans="1:21" ht="12.75" customHeight="1" x14ac:dyDescent="0.3">
      <c r="A2660" s="141">
        <v>8</v>
      </c>
      <c r="B2660" s="141">
        <v>8</v>
      </c>
      <c r="C2660" s="146">
        <v>808</v>
      </c>
      <c r="D2660" s="141" t="s">
        <v>6</v>
      </c>
      <c r="E2660" s="141">
        <v>2017</v>
      </c>
      <c r="F2660" s="151"/>
      <c r="G2660" s="157">
        <f t="shared" si="106"/>
        <v>313.36</v>
      </c>
      <c r="H2660" s="143"/>
      <c r="I2660" s="202">
        <v>313.36</v>
      </c>
      <c r="K2660" s="149"/>
      <c r="L2660" s="202">
        <v>143.57999999999998</v>
      </c>
      <c r="M2660" s="149"/>
      <c r="N2660" s="149"/>
      <c r="O2660" s="152">
        <f t="shared" si="107"/>
        <v>143.57999999999998</v>
      </c>
      <c r="P2660" s="153"/>
      <c r="Q2660" s="153"/>
      <c r="R2660" s="153"/>
      <c r="S2660" s="143"/>
      <c r="T2660" s="143"/>
      <c r="U2660" s="143"/>
    </row>
    <row r="2661" spans="1:21" ht="12.75" customHeight="1" x14ac:dyDescent="0.3">
      <c r="A2661" s="141">
        <v>8</v>
      </c>
      <c r="B2661" s="141">
        <v>9</v>
      </c>
      <c r="C2661" s="146">
        <v>809</v>
      </c>
      <c r="D2661" s="141" t="s">
        <v>6</v>
      </c>
      <c r="E2661" s="141">
        <v>2017</v>
      </c>
      <c r="F2661" s="151"/>
      <c r="G2661" s="157">
        <f t="shared" si="106"/>
        <v>214.61999999999998</v>
      </c>
      <c r="H2661" s="143"/>
      <c r="I2661" s="202">
        <v>214.61999999999998</v>
      </c>
      <c r="K2661" s="149"/>
      <c r="L2661" s="202">
        <v>98.34</v>
      </c>
      <c r="M2661" s="149"/>
      <c r="N2661" s="149"/>
      <c r="O2661" s="152">
        <f t="shared" si="107"/>
        <v>98.34</v>
      </c>
      <c r="P2661" s="153"/>
      <c r="Q2661" s="153"/>
      <c r="R2661" s="153"/>
      <c r="S2661" s="143"/>
      <c r="T2661" s="143"/>
      <c r="U2661" s="143"/>
    </row>
    <row r="2662" spans="1:21" ht="12.75" customHeight="1" x14ac:dyDescent="0.3">
      <c r="A2662" s="141">
        <v>8</v>
      </c>
      <c r="B2662" s="141">
        <v>10</v>
      </c>
      <c r="C2662" s="146">
        <v>810</v>
      </c>
      <c r="D2662" s="141" t="s">
        <v>6</v>
      </c>
      <c r="E2662" s="141">
        <v>2017</v>
      </c>
      <c r="F2662" s="151"/>
      <c r="G2662" s="157">
        <f t="shared" si="106"/>
        <v>146.74</v>
      </c>
      <c r="H2662" s="143"/>
      <c r="I2662" s="202">
        <v>146.74</v>
      </c>
      <c r="K2662" s="149"/>
      <c r="L2662" s="202">
        <v>67.240000000000009</v>
      </c>
      <c r="M2662" s="149"/>
      <c r="N2662" s="149"/>
      <c r="O2662" s="152">
        <f t="shared" si="107"/>
        <v>67.240000000000009</v>
      </c>
      <c r="P2662" s="153"/>
      <c r="Q2662" s="153"/>
      <c r="R2662" s="153"/>
      <c r="S2662" s="143"/>
      <c r="T2662" s="143"/>
      <c r="U2662" s="143"/>
    </row>
    <row r="2663" spans="1:21" ht="12.75" customHeight="1" x14ac:dyDescent="0.3">
      <c r="A2663" s="141">
        <v>8</v>
      </c>
      <c r="B2663" s="141">
        <v>11</v>
      </c>
      <c r="C2663" s="146">
        <v>811</v>
      </c>
      <c r="D2663" s="141" t="s">
        <v>6</v>
      </c>
      <c r="E2663" s="141">
        <v>2017</v>
      </c>
      <c r="F2663" s="151"/>
      <c r="G2663" s="157">
        <f t="shared" si="106"/>
        <v>127.53999999999999</v>
      </c>
      <c r="H2663" s="143"/>
      <c r="I2663" s="202">
        <v>127.53999999999999</v>
      </c>
      <c r="K2663" s="149"/>
      <c r="L2663" s="202">
        <v>58.44</v>
      </c>
      <c r="M2663" s="149"/>
      <c r="N2663" s="149"/>
      <c r="O2663" s="152">
        <f t="shared" si="107"/>
        <v>58.44</v>
      </c>
      <c r="P2663" s="153"/>
      <c r="Q2663" s="153"/>
      <c r="R2663" s="153"/>
      <c r="S2663" s="143"/>
      <c r="T2663" s="143"/>
      <c r="U2663" s="143"/>
    </row>
    <row r="2664" spans="1:21" ht="12.75" customHeight="1" x14ac:dyDescent="0.3">
      <c r="A2664" s="141">
        <v>8</v>
      </c>
      <c r="B2664" s="141">
        <v>12</v>
      </c>
      <c r="C2664" s="146">
        <v>812</v>
      </c>
      <c r="D2664" s="141" t="s">
        <v>6</v>
      </c>
      <c r="E2664" s="141">
        <v>2017</v>
      </c>
      <c r="F2664" s="151"/>
      <c r="G2664" s="157">
        <f t="shared" si="106"/>
        <v>100.79999999999998</v>
      </c>
      <c r="H2664" s="143"/>
      <c r="I2664" s="202">
        <v>100.79999999999998</v>
      </c>
      <c r="K2664" s="149"/>
      <c r="L2664" s="202">
        <v>46.18</v>
      </c>
      <c r="M2664" s="149"/>
      <c r="N2664" s="149"/>
      <c r="O2664" s="152">
        <f t="shared" si="107"/>
        <v>46.18</v>
      </c>
      <c r="P2664" s="153"/>
      <c r="Q2664" s="153"/>
      <c r="R2664" s="153"/>
      <c r="S2664" s="143"/>
      <c r="T2664" s="143"/>
      <c r="U2664" s="143"/>
    </row>
    <row r="2665" spans="1:21" ht="12.75" customHeight="1" x14ac:dyDescent="0.3">
      <c r="A2665" s="141">
        <v>8</v>
      </c>
      <c r="B2665" s="141">
        <v>13</v>
      </c>
      <c r="C2665" s="146">
        <v>813</v>
      </c>
      <c r="D2665" s="141" t="s">
        <v>6</v>
      </c>
      <c r="E2665" s="141">
        <v>2017</v>
      </c>
      <c r="F2665" s="151"/>
      <c r="G2665" s="157">
        <f t="shared" si="106"/>
        <v>57.600000000000009</v>
      </c>
      <c r="H2665" s="143"/>
      <c r="I2665" s="202">
        <v>57.600000000000009</v>
      </c>
      <c r="K2665" s="149"/>
      <c r="L2665" s="202">
        <v>26.400000000000002</v>
      </c>
      <c r="M2665" s="149"/>
      <c r="N2665" s="149"/>
      <c r="O2665" s="152">
        <f t="shared" si="107"/>
        <v>26.400000000000002</v>
      </c>
      <c r="P2665" s="153"/>
      <c r="Q2665" s="153"/>
      <c r="R2665" s="153"/>
      <c r="S2665" s="143"/>
      <c r="T2665" s="143"/>
      <c r="U2665" s="143"/>
    </row>
    <row r="2666" spans="1:21" ht="12.75" customHeight="1" x14ac:dyDescent="0.3">
      <c r="A2666" s="141">
        <v>8</v>
      </c>
      <c r="B2666" s="141">
        <v>14</v>
      </c>
      <c r="C2666" s="146">
        <v>814</v>
      </c>
      <c r="D2666" s="141" t="s">
        <v>6</v>
      </c>
      <c r="E2666" s="141">
        <v>2017</v>
      </c>
      <c r="F2666" s="151"/>
      <c r="G2666" s="157">
        <f t="shared" si="106"/>
        <v>27.43</v>
      </c>
      <c r="H2666" s="143"/>
      <c r="I2666" s="202">
        <v>27.43</v>
      </c>
      <c r="K2666" s="149"/>
      <c r="L2666" s="202">
        <v>12.559999999999999</v>
      </c>
      <c r="M2666" s="149"/>
      <c r="N2666" s="149"/>
      <c r="O2666" s="152">
        <f t="shared" si="107"/>
        <v>12.559999999999999</v>
      </c>
      <c r="P2666" s="153"/>
      <c r="Q2666" s="153"/>
      <c r="R2666" s="153"/>
      <c r="S2666" s="143"/>
      <c r="T2666" s="143"/>
      <c r="U2666" s="143"/>
    </row>
    <row r="2667" spans="1:21" ht="12.75" customHeight="1" x14ac:dyDescent="0.3">
      <c r="A2667" s="141">
        <v>8</v>
      </c>
      <c r="B2667" s="141">
        <v>15</v>
      </c>
      <c r="C2667" s="146">
        <v>815</v>
      </c>
      <c r="D2667" s="141" t="s">
        <v>6</v>
      </c>
      <c r="E2667" s="141">
        <v>2017</v>
      </c>
      <c r="F2667" s="151"/>
      <c r="G2667" s="157">
        <f t="shared" si="106"/>
        <v>32.230000000000004</v>
      </c>
      <c r="H2667" s="143"/>
      <c r="I2667" s="202">
        <v>32.230000000000004</v>
      </c>
      <c r="K2667" s="149"/>
      <c r="L2667" s="202">
        <v>14.76</v>
      </c>
      <c r="M2667" s="149"/>
      <c r="N2667" s="149"/>
      <c r="O2667" s="152">
        <f t="shared" si="107"/>
        <v>14.76</v>
      </c>
      <c r="P2667" s="153"/>
      <c r="Q2667" s="153"/>
      <c r="R2667" s="153"/>
      <c r="S2667" s="143"/>
      <c r="T2667" s="143"/>
      <c r="U2667" s="143"/>
    </row>
    <row r="2668" spans="1:21" ht="12.75" customHeight="1" x14ac:dyDescent="0.3">
      <c r="A2668" s="141">
        <v>8</v>
      </c>
      <c r="B2668" s="141">
        <v>16</v>
      </c>
      <c r="C2668" s="146">
        <v>816</v>
      </c>
      <c r="D2668" s="141" t="s">
        <v>6</v>
      </c>
      <c r="E2668" s="141">
        <v>2017</v>
      </c>
      <c r="F2668" s="151"/>
      <c r="G2668" s="157">
        <f t="shared" si="106"/>
        <v>71.31</v>
      </c>
      <c r="H2668" s="143"/>
      <c r="I2668" s="202">
        <v>71.31</v>
      </c>
      <c r="K2668" s="149"/>
      <c r="L2668" s="202">
        <v>32.68</v>
      </c>
      <c r="M2668" s="149"/>
      <c r="N2668" s="149"/>
      <c r="O2668" s="152">
        <f t="shared" si="107"/>
        <v>32.68</v>
      </c>
      <c r="P2668" s="153"/>
      <c r="Q2668" s="153"/>
      <c r="R2668" s="153"/>
      <c r="S2668" s="143"/>
      <c r="T2668" s="143"/>
      <c r="U2668" s="143"/>
    </row>
    <row r="2669" spans="1:21" ht="12.75" customHeight="1" x14ac:dyDescent="0.3">
      <c r="A2669" s="141">
        <v>8</v>
      </c>
      <c r="B2669" s="141">
        <v>17</v>
      </c>
      <c r="C2669" s="146">
        <v>817</v>
      </c>
      <c r="D2669" s="141" t="s">
        <v>6</v>
      </c>
      <c r="E2669" s="141">
        <v>2017</v>
      </c>
      <c r="F2669" s="151"/>
      <c r="G2669" s="157">
        <f t="shared" si="106"/>
        <v>75.430000000000007</v>
      </c>
      <c r="H2669" s="143"/>
      <c r="I2669" s="202">
        <v>75.430000000000007</v>
      </c>
      <c r="K2669" s="149"/>
      <c r="L2669" s="202">
        <v>34.56</v>
      </c>
      <c r="M2669" s="149"/>
      <c r="N2669" s="149"/>
      <c r="O2669" s="152">
        <f t="shared" si="107"/>
        <v>34.56</v>
      </c>
      <c r="P2669" s="153"/>
      <c r="Q2669" s="153"/>
      <c r="R2669" s="153"/>
      <c r="S2669" s="143"/>
      <c r="T2669" s="143"/>
      <c r="U2669" s="143"/>
    </row>
    <row r="2670" spans="1:21" ht="12.75" customHeight="1" x14ac:dyDescent="0.3">
      <c r="A2670" s="141">
        <v>8</v>
      </c>
      <c r="B2670" s="141">
        <v>18</v>
      </c>
      <c r="C2670" s="146">
        <v>818</v>
      </c>
      <c r="D2670" s="141" t="s">
        <v>6</v>
      </c>
      <c r="E2670" s="141">
        <v>2017</v>
      </c>
      <c r="F2670" s="151"/>
      <c r="G2670" s="157">
        <f t="shared" si="106"/>
        <v>56.230000000000004</v>
      </c>
      <c r="H2670" s="143"/>
      <c r="I2670" s="202">
        <v>56.230000000000004</v>
      </c>
      <c r="K2670" s="149"/>
      <c r="L2670" s="202">
        <v>25.759999999999998</v>
      </c>
      <c r="M2670" s="149"/>
      <c r="N2670" s="149"/>
      <c r="O2670" s="152">
        <f t="shared" si="107"/>
        <v>25.759999999999998</v>
      </c>
      <c r="P2670" s="153"/>
      <c r="Q2670" s="153"/>
      <c r="R2670" s="153"/>
      <c r="S2670" s="143"/>
      <c r="T2670" s="143"/>
      <c r="U2670" s="143"/>
    </row>
    <row r="2671" spans="1:21" ht="12.75" customHeight="1" x14ac:dyDescent="0.3">
      <c r="A2671" s="141">
        <v>8</v>
      </c>
      <c r="B2671" s="141">
        <v>19</v>
      </c>
      <c r="C2671" s="146">
        <v>819</v>
      </c>
      <c r="D2671" s="141" t="s">
        <v>6</v>
      </c>
      <c r="E2671" s="141">
        <v>2017</v>
      </c>
      <c r="F2671" s="151"/>
      <c r="G2671" s="157">
        <f t="shared" si="106"/>
        <v>33.6</v>
      </c>
      <c r="H2671" s="143"/>
      <c r="I2671" s="202">
        <v>33.6</v>
      </c>
      <c r="K2671" s="149"/>
      <c r="L2671" s="202">
        <v>15.399999999999999</v>
      </c>
      <c r="M2671" s="149"/>
      <c r="N2671" s="149"/>
      <c r="O2671" s="152">
        <f t="shared" si="107"/>
        <v>15.399999999999999</v>
      </c>
      <c r="P2671" s="153"/>
      <c r="Q2671" s="153"/>
      <c r="R2671" s="153"/>
      <c r="S2671" s="143"/>
      <c r="T2671" s="143"/>
      <c r="U2671" s="143"/>
    </row>
    <row r="2672" spans="1:21" ht="12.75" customHeight="1" x14ac:dyDescent="0.3">
      <c r="A2672" s="141">
        <v>8</v>
      </c>
      <c r="B2672" s="141">
        <v>20</v>
      </c>
      <c r="C2672" s="146">
        <v>820</v>
      </c>
      <c r="D2672" s="141" t="s">
        <v>6</v>
      </c>
      <c r="E2672" s="141">
        <v>2017</v>
      </c>
      <c r="F2672" s="151"/>
      <c r="G2672" s="157">
        <f t="shared" si="106"/>
        <v>52.11</v>
      </c>
      <c r="H2672" s="143"/>
      <c r="I2672" s="202">
        <v>52.11</v>
      </c>
      <c r="K2672" s="149"/>
      <c r="L2672" s="202">
        <v>23.88</v>
      </c>
      <c r="M2672" s="149"/>
      <c r="N2672" s="149"/>
      <c r="O2672" s="152">
        <f t="shared" si="107"/>
        <v>23.88</v>
      </c>
      <c r="P2672" s="153"/>
      <c r="Q2672" s="153"/>
      <c r="R2672" s="153"/>
      <c r="S2672" s="143"/>
      <c r="T2672" s="143"/>
      <c r="U2672" s="143"/>
    </row>
    <row r="2673" spans="1:21" ht="12.75" customHeight="1" x14ac:dyDescent="0.3">
      <c r="A2673" s="141">
        <v>8</v>
      </c>
      <c r="B2673" s="141">
        <v>21</v>
      </c>
      <c r="C2673" s="146">
        <v>821</v>
      </c>
      <c r="D2673" s="141" t="s">
        <v>6</v>
      </c>
      <c r="E2673" s="141">
        <v>2017</v>
      </c>
      <c r="F2673" s="151"/>
      <c r="G2673" s="157">
        <f t="shared" si="106"/>
        <v>32.910000000000004</v>
      </c>
      <c r="H2673" s="143"/>
      <c r="I2673" s="202">
        <v>32.910000000000004</v>
      </c>
      <c r="K2673" s="149"/>
      <c r="L2673" s="202">
        <v>15.08</v>
      </c>
      <c r="M2673" s="149"/>
      <c r="N2673" s="149"/>
      <c r="O2673" s="152">
        <f t="shared" si="107"/>
        <v>15.08</v>
      </c>
      <c r="P2673" s="153"/>
      <c r="Q2673" s="153"/>
      <c r="R2673" s="153"/>
      <c r="S2673" s="143"/>
      <c r="T2673" s="143"/>
      <c r="U2673" s="143"/>
    </row>
    <row r="2674" spans="1:21" ht="12.75" customHeight="1" x14ac:dyDescent="0.3">
      <c r="A2674" s="141">
        <v>8</v>
      </c>
      <c r="B2674" s="141">
        <v>22</v>
      </c>
      <c r="C2674" s="146">
        <v>822</v>
      </c>
      <c r="D2674" s="141" t="s">
        <v>6</v>
      </c>
      <c r="E2674" s="141">
        <v>2017</v>
      </c>
      <c r="F2674" s="151"/>
      <c r="G2674" s="157">
        <f t="shared" si="106"/>
        <v>35.659999999999997</v>
      </c>
      <c r="H2674" s="143"/>
      <c r="I2674" s="202">
        <v>35.659999999999997</v>
      </c>
      <c r="K2674" s="149"/>
      <c r="L2674" s="202">
        <v>16.34</v>
      </c>
      <c r="M2674" s="149"/>
      <c r="N2674" s="149"/>
      <c r="O2674" s="152">
        <f t="shared" si="107"/>
        <v>16.34</v>
      </c>
      <c r="P2674" s="153"/>
      <c r="Q2674" s="153"/>
      <c r="R2674" s="153"/>
      <c r="S2674" s="143"/>
      <c r="T2674" s="143"/>
      <c r="U2674" s="143"/>
    </row>
    <row r="2675" spans="1:21" ht="12.75" customHeight="1" x14ac:dyDescent="0.3">
      <c r="A2675" s="141">
        <v>8</v>
      </c>
      <c r="B2675" s="141">
        <v>23</v>
      </c>
      <c r="C2675" s="146">
        <v>823</v>
      </c>
      <c r="D2675" s="141" t="s">
        <v>6</v>
      </c>
      <c r="E2675" s="141">
        <v>2017</v>
      </c>
      <c r="F2675" s="151"/>
      <c r="G2675" s="157">
        <f t="shared" si="106"/>
        <v>28.11</v>
      </c>
      <c r="H2675" s="143"/>
      <c r="I2675" s="202">
        <v>28.11</v>
      </c>
      <c r="K2675" s="149"/>
      <c r="L2675" s="202">
        <v>12.879999999999999</v>
      </c>
      <c r="M2675" s="149"/>
      <c r="N2675" s="149"/>
      <c r="O2675" s="152">
        <f t="shared" si="107"/>
        <v>12.879999999999999</v>
      </c>
      <c r="P2675" s="153"/>
      <c r="Q2675" s="153"/>
      <c r="R2675" s="153"/>
      <c r="S2675" s="143"/>
      <c r="T2675" s="143"/>
      <c r="U2675" s="143"/>
    </row>
    <row r="2676" spans="1:21" ht="12.75" customHeight="1" x14ac:dyDescent="0.3">
      <c r="A2676" s="141">
        <v>8</v>
      </c>
      <c r="B2676" s="141">
        <v>24</v>
      </c>
      <c r="C2676" s="146">
        <v>824</v>
      </c>
      <c r="D2676" s="141" t="s">
        <v>6</v>
      </c>
      <c r="E2676" s="141">
        <v>2017</v>
      </c>
      <c r="F2676" s="151"/>
      <c r="G2676" s="157">
        <f t="shared" si="106"/>
        <v>34.299999999999997</v>
      </c>
      <c r="H2676" s="143"/>
      <c r="I2676" s="202">
        <v>34.299999999999997</v>
      </c>
      <c r="K2676" s="149"/>
      <c r="L2676" s="202">
        <v>15.719999999999999</v>
      </c>
      <c r="M2676" s="149"/>
      <c r="N2676" s="149"/>
      <c r="O2676" s="152">
        <f t="shared" si="107"/>
        <v>15.719999999999999</v>
      </c>
      <c r="P2676" s="153"/>
      <c r="Q2676" s="153"/>
      <c r="R2676" s="153"/>
      <c r="S2676" s="143"/>
      <c r="T2676" s="143"/>
      <c r="U2676" s="143"/>
    </row>
    <row r="2677" spans="1:21" ht="12.75" customHeight="1" x14ac:dyDescent="0.3">
      <c r="A2677" s="141">
        <v>8</v>
      </c>
      <c r="B2677" s="141">
        <v>25</v>
      </c>
      <c r="C2677" s="146">
        <v>825</v>
      </c>
      <c r="D2677" s="141" t="s">
        <v>6</v>
      </c>
      <c r="E2677" s="141">
        <v>2017</v>
      </c>
      <c r="F2677" s="151"/>
      <c r="G2677" s="157">
        <f t="shared" si="106"/>
        <v>13.71</v>
      </c>
      <c r="H2677" s="143"/>
      <c r="I2677" s="202">
        <v>13.71</v>
      </c>
      <c r="K2677" s="149"/>
      <c r="L2677" s="202">
        <v>6.2799999999999994</v>
      </c>
      <c r="M2677" s="149"/>
      <c r="N2677" s="149"/>
      <c r="O2677" s="152">
        <f t="shared" si="107"/>
        <v>6.2799999999999994</v>
      </c>
      <c r="P2677" s="153"/>
      <c r="Q2677" s="153"/>
      <c r="R2677" s="153"/>
      <c r="S2677" s="143"/>
      <c r="T2677" s="143"/>
      <c r="U2677" s="143"/>
    </row>
    <row r="2678" spans="1:21" ht="12.75" customHeight="1" x14ac:dyDescent="0.3">
      <c r="A2678" s="141">
        <v>8</v>
      </c>
      <c r="B2678" s="141">
        <v>26</v>
      </c>
      <c r="C2678" s="146">
        <v>826</v>
      </c>
      <c r="D2678" s="141" t="s">
        <v>6</v>
      </c>
      <c r="E2678" s="141">
        <v>2017</v>
      </c>
      <c r="F2678" s="151"/>
      <c r="G2678" s="157">
        <f t="shared" si="106"/>
        <v>13.029999999999998</v>
      </c>
      <c r="H2678" s="143"/>
      <c r="I2678" s="202">
        <v>13.029999999999998</v>
      </c>
      <c r="K2678" s="149"/>
      <c r="L2678" s="202">
        <v>5.96</v>
      </c>
      <c r="M2678" s="149"/>
      <c r="N2678" s="149"/>
      <c r="O2678" s="152">
        <f t="shared" si="107"/>
        <v>5.96</v>
      </c>
      <c r="P2678" s="153"/>
      <c r="Q2678" s="153"/>
      <c r="R2678" s="153"/>
      <c r="S2678" s="143"/>
      <c r="T2678" s="143"/>
      <c r="U2678" s="143"/>
    </row>
    <row r="2679" spans="1:21" ht="12.75" customHeight="1" x14ac:dyDescent="0.3">
      <c r="A2679" s="141">
        <v>8</v>
      </c>
      <c r="B2679" s="141">
        <v>27</v>
      </c>
      <c r="C2679" s="146">
        <v>827</v>
      </c>
      <c r="D2679" s="141" t="s">
        <v>6</v>
      </c>
      <c r="E2679" s="141">
        <v>2017</v>
      </c>
      <c r="F2679" s="151"/>
      <c r="G2679" s="157">
        <f t="shared" si="106"/>
        <v>15.770000000000001</v>
      </c>
      <c r="H2679" s="143"/>
      <c r="I2679" s="202">
        <v>15.770000000000001</v>
      </c>
      <c r="K2679" s="149"/>
      <c r="L2679" s="202">
        <v>7.2200000000000006</v>
      </c>
      <c r="M2679" s="149"/>
      <c r="N2679" s="149"/>
      <c r="O2679" s="152">
        <f t="shared" si="107"/>
        <v>7.2200000000000006</v>
      </c>
      <c r="P2679" s="153"/>
      <c r="Q2679" s="153"/>
      <c r="R2679" s="153"/>
      <c r="S2679" s="143"/>
      <c r="T2679" s="143"/>
      <c r="U2679" s="143"/>
    </row>
    <row r="2680" spans="1:21" ht="12.75" customHeight="1" x14ac:dyDescent="0.3">
      <c r="A2680" s="141">
        <v>8</v>
      </c>
      <c r="B2680" s="141">
        <v>28</v>
      </c>
      <c r="C2680" s="146">
        <v>828</v>
      </c>
      <c r="D2680" s="141" t="s">
        <v>6</v>
      </c>
      <c r="E2680" s="141">
        <v>2017</v>
      </c>
      <c r="F2680" s="151"/>
      <c r="G2680" s="157">
        <f t="shared" si="106"/>
        <v>18.509999999999998</v>
      </c>
      <c r="H2680" s="143"/>
      <c r="I2680" s="202">
        <v>18.509999999999998</v>
      </c>
      <c r="K2680" s="149"/>
      <c r="L2680" s="202">
        <v>8.48</v>
      </c>
      <c r="M2680" s="149"/>
      <c r="N2680" s="149"/>
      <c r="O2680" s="152">
        <f t="shared" si="107"/>
        <v>8.48</v>
      </c>
      <c r="P2680" s="153"/>
      <c r="Q2680" s="153"/>
      <c r="R2680" s="153"/>
      <c r="S2680" s="143"/>
      <c r="T2680" s="143"/>
      <c r="U2680" s="143"/>
    </row>
    <row r="2681" spans="1:21" ht="12.75" customHeight="1" x14ac:dyDescent="0.3">
      <c r="A2681" s="141">
        <v>8</v>
      </c>
      <c r="B2681" s="141">
        <v>29</v>
      </c>
      <c r="C2681" s="146">
        <v>829</v>
      </c>
      <c r="D2681" s="141" t="s">
        <v>6</v>
      </c>
      <c r="E2681" s="141">
        <v>2017</v>
      </c>
      <c r="F2681" s="151"/>
      <c r="G2681" s="157">
        <f t="shared" si="106"/>
        <v>10.970000000000002</v>
      </c>
      <c r="H2681" s="143"/>
      <c r="I2681" s="202">
        <v>10.970000000000002</v>
      </c>
      <c r="K2681" s="149"/>
      <c r="L2681" s="202">
        <v>5.0200000000000005</v>
      </c>
      <c r="M2681" s="149"/>
      <c r="N2681" s="149"/>
      <c r="O2681" s="152">
        <f t="shared" si="107"/>
        <v>5.0200000000000005</v>
      </c>
      <c r="P2681" s="153"/>
      <c r="Q2681" s="153"/>
      <c r="R2681" s="153"/>
      <c r="S2681" s="143"/>
      <c r="T2681" s="143"/>
      <c r="U2681" s="143"/>
    </row>
    <row r="2682" spans="1:21" ht="12.75" customHeight="1" x14ac:dyDescent="0.3">
      <c r="A2682" s="141">
        <v>8</v>
      </c>
      <c r="B2682" s="141">
        <v>30</v>
      </c>
      <c r="C2682" s="146">
        <v>830</v>
      </c>
      <c r="D2682" s="141" t="s">
        <v>6</v>
      </c>
      <c r="E2682" s="141">
        <v>2017</v>
      </c>
      <c r="F2682" s="151"/>
      <c r="G2682" s="157">
        <f t="shared" si="106"/>
        <v>14.400000000000002</v>
      </c>
      <c r="H2682" s="143"/>
      <c r="I2682" s="202">
        <v>14.400000000000002</v>
      </c>
      <c r="K2682" s="149"/>
      <c r="L2682" s="202">
        <v>6.6000000000000005</v>
      </c>
      <c r="M2682" s="149"/>
      <c r="N2682" s="149"/>
      <c r="O2682" s="152">
        <f t="shared" si="107"/>
        <v>6.6000000000000005</v>
      </c>
      <c r="P2682" s="153"/>
      <c r="Q2682" s="153"/>
      <c r="R2682" s="153"/>
      <c r="S2682" s="143"/>
      <c r="T2682" s="143"/>
      <c r="U2682" s="143"/>
    </row>
    <row r="2683" spans="1:21" ht="12.75" customHeight="1" x14ac:dyDescent="0.3">
      <c r="A2683" s="141">
        <v>8</v>
      </c>
      <c r="B2683" s="141">
        <v>31</v>
      </c>
      <c r="C2683" s="146">
        <v>831</v>
      </c>
      <c r="D2683" s="141" t="s">
        <v>6</v>
      </c>
      <c r="E2683" s="141">
        <v>2017</v>
      </c>
      <c r="F2683" s="151"/>
      <c r="G2683" s="157">
        <f t="shared" si="106"/>
        <v>10.29</v>
      </c>
      <c r="H2683" s="143"/>
      <c r="I2683" s="202">
        <v>10.29</v>
      </c>
      <c r="K2683" s="149"/>
      <c r="L2683" s="202">
        <v>4.72</v>
      </c>
      <c r="M2683" s="149"/>
      <c r="N2683" s="149"/>
      <c r="O2683" s="152">
        <f t="shared" si="107"/>
        <v>4.72</v>
      </c>
      <c r="P2683" s="153"/>
      <c r="Q2683" s="153"/>
      <c r="R2683" s="153"/>
      <c r="S2683" s="143"/>
      <c r="T2683" s="143"/>
      <c r="U2683" s="143"/>
    </row>
    <row r="2684" spans="1:21" ht="12.75" customHeight="1" x14ac:dyDescent="0.3">
      <c r="A2684" s="141">
        <v>9</v>
      </c>
      <c r="B2684" s="141">
        <v>1</v>
      </c>
      <c r="C2684" s="146">
        <v>901</v>
      </c>
      <c r="D2684" s="141" t="s">
        <v>6</v>
      </c>
      <c r="E2684" s="141">
        <v>2017</v>
      </c>
      <c r="F2684" s="151"/>
      <c r="G2684" s="157">
        <f t="shared" si="106"/>
        <v>13.029999999999998</v>
      </c>
      <c r="H2684" s="143"/>
      <c r="I2684" s="202">
        <v>13.029999999999998</v>
      </c>
      <c r="K2684" s="149"/>
      <c r="L2684" s="202">
        <v>5.96</v>
      </c>
      <c r="M2684" s="149"/>
      <c r="N2684" s="149"/>
      <c r="O2684" s="152">
        <f t="shared" si="107"/>
        <v>5.96</v>
      </c>
      <c r="P2684" s="153"/>
      <c r="Q2684" s="153"/>
      <c r="R2684" s="153"/>
      <c r="S2684" s="143"/>
      <c r="T2684" s="143"/>
      <c r="U2684" s="143"/>
    </row>
    <row r="2685" spans="1:21" ht="12.75" customHeight="1" x14ac:dyDescent="0.3">
      <c r="A2685" s="141">
        <v>9</v>
      </c>
      <c r="B2685" s="141">
        <v>2</v>
      </c>
      <c r="C2685" s="146">
        <v>902</v>
      </c>
      <c r="D2685" s="141" t="s">
        <v>6</v>
      </c>
      <c r="E2685" s="141">
        <v>2017</v>
      </c>
      <c r="F2685" s="151"/>
      <c r="G2685" s="157">
        <f t="shared" si="106"/>
        <v>7.5399999999999991</v>
      </c>
      <c r="H2685" s="143"/>
      <c r="I2685" s="202">
        <v>7.5399999999999991</v>
      </c>
      <c r="K2685" s="149"/>
      <c r="L2685" s="202">
        <v>3.46</v>
      </c>
      <c r="M2685" s="149"/>
      <c r="N2685" s="149"/>
      <c r="O2685" s="152">
        <f t="shared" si="107"/>
        <v>3.46</v>
      </c>
      <c r="P2685" s="153"/>
      <c r="Q2685" s="153"/>
      <c r="R2685" s="153"/>
      <c r="S2685" s="143"/>
      <c r="T2685" s="143"/>
      <c r="U2685" s="143"/>
    </row>
    <row r="2686" spans="1:21" ht="12.75" customHeight="1" x14ac:dyDescent="0.3">
      <c r="A2686" s="141">
        <v>9</v>
      </c>
      <c r="B2686" s="141">
        <v>3</v>
      </c>
      <c r="C2686" s="146">
        <v>903</v>
      </c>
      <c r="D2686" s="141" t="s">
        <v>6</v>
      </c>
      <c r="E2686" s="141">
        <v>2017</v>
      </c>
      <c r="F2686" s="151"/>
      <c r="G2686" s="157">
        <f t="shared" si="106"/>
        <v>13.029999999999998</v>
      </c>
      <c r="H2686" s="143"/>
      <c r="I2686" s="202">
        <v>13.029999999999998</v>
      </c>
      <c r="K2686" s="149"/>
      <c r="L2686" s="202">
        <v>5.96</v>
      </c>
      <c r="M2686" s="149"/>
      <c r="N2686" s="149"/>
      <c r="O2686" s="152">
        <f t="shared" si="107"/>
        <v>5.96</v>
      </c>
      <c r="P2686" s="153"/>
      <c r="Q2686" s="153"/>
      <c r="R2686" s="153"/>
      <c r="S2686" s="143"/>
      <c r="T2686" s="143"/>
      <c r="U2686" s="143"/>
    </row>
    <row r="2687" spans="1:21" ht="12.75" customHeight="1" x14ac:dyDescent="0.3">
      <c r="A2687" s="141">
        <v>9</v>
      </c>
      <c r="B2687" s="141">
        <v>4</v>
      </c>
      <c r="C2687" s="146">
        <v>904</v>
      </c>
      <c r="D2687" s="141" t="s">
        <v>6</v>
      </c>
      <c r="E2687" s="141">
        <v>2017</v>
      </c>
      <c r="F2687" s="151"/>
      <c r="G2687" s="157">
        <f t="shared" si="106"/>
        <v>8.91</v>
      </c>
      <c r="H2687" s="143"/>
      <c r="I2687" s="202">
        <v>8.91</v>
      </c>
      <c r="K2687" s="149"/>
      <c r="L2687" s="202">
        <v>4.08</v>
      </c>
      <c r="M2687" s="149"/>
      <c r="N2687" s="149"/>
      <c r="O2687" s="152">
        <f t="shared" si="107"/>
        <v>4.08</v>
      </c>
      <c r="P2687" s="153"/>
      <c r="Q2687" s="153"/>
      <c r="R2687" s="153"/>
      <c r="S2687" s="143"/>
      <c r="T2687" s="143"/>
      <c r="U2687" s="143"/>
    </row>
    <row r="2688" spans="1:21" ht="12.75" customHeight="1" x14ac:dyDescent="0.3">
      <c r="A2688" s="141">
        <v>9</v>
      </c>
      <c r="B2688" s="141">
        <v>5</v>
      </c>
      <c r="C2688" s="146">
        <v>905</v>
      </c>
      <c r="D2688" s="141" t="s">
        <v>6</v>
      </c>
      <c r="E2688" s="141">
        <v>2017</v>
      </c>
      <c r="F2688" s="151"/>
      <c r="G2688" s="157">
        <f t="shared" si="106"/>
        <v>17.829999999999998</v>
      </c>
      <c r="H2688" s="143"/>
      <c r="I2688" s="202">
        <v>17.829999999999998</v>
      </c>
      <c r="K2688" s="149"/>
      <c r="L2688" s="202">
        <v>8.16</v>
      </c>
      <c r="M2688" s="149"/>
      <c r="N2688" s="149"/>
      <c r="O2688" s="152">
        <f t="shared" si="107"/>
        <v>8.16</v>
      </c>
      <c r="P2688" s="153"/>
      <c r="Q2688" s="153"/>
      <c r="R2688" s="153"/>
      <c r="S2688" s="143"/>
      <c r="T2688" s="143"/>
      <c r="U2688" s="143"/>
    </row>
    <row r="2689" spans="1:21" ht="12.75" customHeight="1" x14ac:dyDescent="0.3">
      <c r="A2689" s="141">
        <v>9</v>
      </c>
      <c r="B2689" s="141">
        <v>6</v>
      </c>
      <c r="C2689" s="146">
        <v>906</v>
      </c>
      <c r="D2689" s="141" t="s">
        <v>6</v>
      </c>
      <c r="E2689" s="141">
        <v>2017</v>
      </c>
      <c r="F2689" s="151"/>
      <c r="G2689" s="157">
        <f t="shared" ref="G2689:G2752" si="108">I2689+K2689</f>
        <v>13.71</v>
      </c>
      <c r="H2689" s="143"/>
      <c r="I2689" s="202">
        <v>13.71</v>
      </c>
      <c r="K2689" s="149"/>
      <c r="L2689" s="202">
        <v>6.2799999999999994</v>
      </c>
      <c r="M2689" s="149"/>
      <c r="N2689" s="149"/>
      <c r="O2689" s="152">
        <f t="shared" ref="O2689:O2752" si="109">L2689+N2689</f>
        <v>6.2799999999999994</v>
      </c>
      <c r="P2689" s="153"/>
      <c r="Q2689" s="153"/>
      <c r="R2689" s="153"/>
      <c r="S2689" s="143"/>
      <c r="T2689" s="143"/>
      <c r="U2689" s="143"/>
    </row>
    <row r="2690" spans="1:21" ht="12.75" customHeight="1" x14ac:dyDescent="0.3">
      <c r="A2690" s="141">
        <v>9</v>
      </c>
      <c r="B2690" s="141">
        <v>7</v>
      </c>
      <c r="C2690" s="146">
        <v>907</v>
      </c>
      <c r="D2690" s="141" t="s">
        <v>6</v>
      </c>
      <c r="E2690" s="141">
        <v>2017</v>
      </c>
      <c r="F2690" s="151"/>
      <c r="G2690" s="157">
        <f t="shared" si="108"/>
        <v>10.29</v>
      </c>
      <c r="H2690" s="143"/>
      <c r="I2690" s="202">
        <v>10.29</v>
      </c>
      <c r="K2690" s="149"/>
      <c r="L2690" s="202">
        <v>4.72</v>
      </c>
      <c r="M2690" s="149"/>
      <c r="N2690" s="149"/>
      <c r="O2690" s="152">
        <f t="shared" si="109"/>
        <v>4.72</v>
      </c>
      <c r="P2690" s="153"/>
      <c r="Q2690" s="153"/>
      <c r="R2690" s="153"/>
      <c r="S2690" s="143"/>
      <c r="T2690" s="143"/>
      <c r="U2690" s="143"/>
    </row>
    <row r="2691" spans="1:21" ht="12.75" customHeight="1" x14ac:dyDescent="0.3">
      <c r="A2691" s="141">
        <v>9</v>
      </c>
      <c r="B2691" s="141">
        <v>8</v>
      </c>
      <c r="C2691" s="146">
        <v>908</v>
      </c>
      <c r="D2691" s="141" t="s">
        <v>6</v>
      </c>
      <c r="E2691" s="141">
        <v>2017</v>
      </c>
      <c r="F2691" s="151"/>
      <c r="G2691" s="157">
        <f t="shared" si="108"/>
        <v>3.43</v>
      </c>
      <c r="H2691" s="143"/>
      <c r="I2691" s="202">
        <v>3.43</v>
      </c>
      <c r="K2691" s="149"/>
      <c r="L2691" s="202">
        <v>1.58</v>
      </c>
      <c r="M2691" s="149"/>
      <c r="N2691" s="149"/>
      <c r="O2691" s="152">
        <f t="shared" si="109"/>
        <v>1.58</v>
      </c>
      <c r="P2691" s="153"/>
      <c r="Q2691" s="153"/>
      <c r="R2691" s="153"/>
      <c r="S2691" s="143"/>
      <c r="T2691" s="143"/>
      <c r="U2691" s="143"/>
    </row>
    <row r="2692" spans="1:21" ht="12.75" customHeight="1" x14ac:dyDescent="0.3">
      <c r="A2692" s="141">
        <v>9</v>
      </c>
      <c r="B2692" s="141">
        <v>9</v>
      </c>
      <c r="C2692" s="146">
        <v>909</v>
      </c>
      <c r="D2692" s="141" t="s">
        <v>6</v>
      </c>
      <c r="E2692" s="141">
        <v>2017</v>
      </c>
      <c r="F2692" s="151"/>
      <c r="G2692" s="157">
        <f t="shared" si="108"/>
        <v>0.69</v>
      </c>
      <c r="H2692" s="143"/>
      <c r="I2692" s="202">
        <v>0.69</v>
      </c>
      <c r="K2692" s="149"/>
      <c r="L2692" s="202">
        <v>0.32</v>
      </c>
      <c r="M2692" s="149"/>
      <c r="N2692" s="149"/>
      <c r="O2692" s="152">
        <f t="shared" si="109"/>
        <v>0.32</v>
      </c>
      <c r="P2692" s="153"/>
      <c r="Q2692" s="153"/>
      <c r="R2692" s="153"/>
      <c r="S2692" s="143"/>
      <c r="T2692" s="143"/>
      <c r="U2692" s="143"/>
    </row>
    <row r="2693" spans="1:21" ht="12.75" customHeight="1" x14ac:dyDescent="0.3">
      <c r="A2693" s="141">
        <v>9</v>
      </c>
      <c r="B2693" s="141">
        <v>10</v>
      </c>
      <c r="C2693" s="146">
        <v>910</v>
      </c>
      <c r="D2693" s="141" t="s">
        <v>6</v>
      </c>
      <c r="E2693" s="141">
        <v>2017</v>
      </c>
      <c r="F2693" s="151"/>
      <c r="G2693" s="157">
        <f t="shared" si="108"/>
        <v>2.06</v>
      </c>
      <c r="H2693" s="143"/>
      <c r="I2693" s="202">
        <v>2.06</v>
      </c>
      <c r="K2693" s="149"/>
      <c r="L2693" s="202">
        <v>0.94000000000000006</v>
      </c>
      <c r="M2693" s="149"/>
      <c r="N2693" s="149"/>
      <c r="O2693" s="152">
        <f t="shared" si="109"/>
        <v>0.94000000000000006</v>
      </c>
      <c r="P2693" s="153"/>
      <c r="Q2693" s="153"/>
      <c r="R2693" s="153"/>
      <c r="S2693" s="143"/>
      <c r="T2693" s="143"/>
      <c r="U2693" s="143"/>
    </row>
    <row r="2694" spans="1:21" ht="12.75" customHeight="1" x14ac:dyDescent="0.3">
      <c r="A2694" s="141">
        <v>9</v>
      </c>
      <c r="B2694" s="141">
        <v>11</v>
      </c>
      <c r="C2694" s="146">
        <v>911</v>
      </c>
      <c r="D2694" s="141" t="s">
        <v>6</v>
      </c>
      <c r="E2694" s="141">
        <v>2017</v>
      </c>
      <c r="F2694" s="151"/>
      <c r="G2694" s="157">
        <f t="shared" si="108"/>
        <v>4.1099999999999994</v>
      </c>
      <c r="H2694" s="143"/>
      <c r="I2694" s="202">
        <v>4.1099999999999994</v>
      </c>
      <c r="K2694" s="149"/>
      <c r="L2694" s="202">
        <v>1.8800000000000001</v>
      </c>
      <c r="M2694" s="149"/>
      <c r="N2694" s="149"/>
      <c r="O2694" s="152">
        <f t="shared" si="109"/>
        <v>1.8800000000000001</v>
      </c>
      <c r="P2694" s="153"/>
      <c r="Q2694" s="153"/>
      <c r="R2694" s="153"/>
      <c r="S2694" s="143"/>
      <c r="T2694" s="143"/>
      <c r="U2694" s="143"/>
    </row>
    <row r="2695" spans="1:21" ht="12.75" customHeight="1" x14ac:dyDescent="0.3">
      <c r="A2695" s="141">
        <v>9</v>
      </c>
      <c r="B2695" s="141">
        <v>12</v>
      </c>
      <c r="C2695" s="146">
        <v>912</v>
      </c>
      <c r="D2695" s="141" t="s">
        <v>6</v>
      </c>
      <c r="E2695" s="141">
        <v>2017</v>
      </c>
      <c r="F2695" s="151"/>
      <c r="G2695" s="157">
        <f t="shared" si="108"/>
        <v>3.43</v>
      </c>
      <c r="H2695" s="143"/>
      <c r="I2695" s="202">
        <v>3.43</v>
      </c>
      <c r="K2695" s="149"/>
      <c r="L2695" s="202">
        <v>1.58</v>
      </c>
      <c r="M2695" s="149"/>
      <c r="N2695" s="149"/>
      <c r="O2695" s="152">
        <f t="shared" si="109"/>
        <v>1.58</v>
      </c>
      <c r="P2695" s="153"/>
      <c r="Q2695" s="153"/>
      <c r="R2695" s="153"/>
      <c r="S2695" s="143"/>
      <c r="T2695" s="143"/>
      <c r="U2695" s="143"/>
    </row>
    <row r="2696" spans="1:21" ht="12.75" customHeight="1" x14ac:dyDescent="0.3">
      <c r="A2696" s="141">
        <v>9</v>
      </c>
      <c r="B2696" s="141">
        <v>13</v>
      </c>
      <c r="C2696" s="146">
        <v>913</v>
      </c>
      <c r="D2696" s="141" t="s">
        <v>6</v>
      </c>
      <c r="E2696" s="141">
        <v>2017</v>
      </c>
      <c r="F2696" s="151"/>
      <c r="G2696" s="157">
        <f t="shared" si="108"/>
        <v>4.1099999999999994</v>
      </c>
      <c r="H2696" s="143"/>
      <c r="I2696" s="202">
        <v>4.1099999999999994</v>
      </c>
      <c r="K2696" s="149"/>
      <c r="L2696" s="202">
        <v>1.8800000000000001</v>
      </c>
      <c r="M2696" s="149"/>
      <c r="N2696" s="149"/>
      <c r="O2696" s="152">
        <f t="shared" si="109"/>
        <v>1.8800000000000001</v>
      </c>
      <c r="P2696" s="153"/>
      <c r="Q2696" s="153"/>
      <c r="R2696" s="153"/>
      <c r="S2696" s="143"/>
      <c r="T2696" s="143"/>
      <c r="U2696" s="143"/>
    </row>
    <row r="2697" spans="1:21" ht="12.75" customHeight="1" x14ac:dyDescent="0.3">
      <c r="A2697" s="141">
        <v>9</v>
      </c>
      <c r="B2697" s="141">
        <v>14</v>
      </c>
      <c r="C2697" s="146">
        <v>914</v>
      </c>
      <c r="D2697" s="141" t="s">
        <v>6</v>
      </c>
      <c r="E2697" s="141">
        <v>2017</v>
      </c>
      <c r="F2697" s="151"/>
      <c r="G2697" s="157">
        <f t="shared" si="108"/>
        <v>0</v>
      </c>
      <c r="H2697" s="143"/>
      <c r="I2697" s="202">
        <v>0</v>
      </c>
      <c r="K2697" s="149"/>
      <c r="L2697" s="202">
        <v>0</v>
      </c>
      <c r="M2697" s="149"/>
      <c r="N2697" s="149"/>
      <c r="O2697" s="152">
        <f t="shared" si="109"/>
        <v>0</v>
      </c>
      <c r="P2697" s="153"/>
      <c r="Q2697" s="153"/>
      <c r="R2697" s="153"/>
      <c r="S2697" s="143"/>
      <c r="T2697" s="143"/>
      <c r="U2697" s="143"/>
    </row>
    <row r="2698" spans="1:21" ht="12.75" customHeight="1" x14ac:dyDescent="0.3">
      <c r="A2698" s="141">
        <v>9</v>
      </c>
      <c r="B2698" s="141">
        <v>15</v>
      </c>
      <c r="C2698" s="146">
        <v>915</v>
      </c>
      <c r="D2698" s="141" t="s">
        <v>6</v>
      </c>
      <c r="E2698" s="141">
        <v>2017</v>
      </c>
      <c r="F2698" s="151"/>
      <c r="G2698" s="157">
        <f t="shared" si="108"/>
        <v>3.43</v>
      </c>
      <c r="H2698" s="143"/>
      <c r="I2698" s="202">
        <v>3.43</v>
      </c>
      <c r="K2698" s="149"/>
      <c r="L2698" s="202">
        <v>1.58</v>
      </c>
      <c r="M2698" s="149"/>
      <c r="N2698" s="149"/>
      <c r="O2698" s="152">
        <f t="shared" si="109"/>
        <v>1.58</v>
      </c>
      <c r="P2698" s="153"/>
      <c r="Q2698" s="153"/>
      <c r="R2698" s="153"/>
      <c r="S2698" s="143"/>
      <c r="T2698" s="143"/>
      <c r="U2698" s="143"/>
    </row>
    <row r="2699" spans="1:21" ht="12.75" customHeight="1" x14ac:dyDescent="0.3">
      <c r="A2699" s="141">
        <v>9</v>
      </c>
      <c r="B2699" s="141">
        <v>16</v>
      </c>
      <c r="C2699" s="146">
        <v>916</v>
      </c>
      <c r="D2699" s="141" t="s">
        <v>6</v>
      </c>
      <c r="E2699" s="141">
        <v>2017</v>
      </c>
      <c r="F2699" s="151"/>
      <c r="G2699" s="157">
        <f t="shared" si="108"/>
        <v>0.69</v>
      </c>
      <c r="H2699" s="143"/>
      <c r="I2699" s="202">
        <v>0.69</v>
      </c>
      <c r="K2699" s="149"/>
      <c r="L2699" s="202">
        <v>0.32</v>
      </c>
      <c r="M2699" s="149"/>
      <c r="N2699" s="149"/>
      <c r="O2699" s="152">
        <f t="shared" si="109"/>
        <v>0.32</v>
      </c>
      <c r="P2699" s="153"/>
      <c r="Q2699" s="153"/>
      <c r="R2699" s="153"/>
      <c r="S2699" s="143"/>
      <c r="T2699" s="143"/>
      <c r="U2699" s="143"/>
    </row>
    <row r="2700" spans="1:21" ht="12.75" customHeight="1" x14ac:dyDescent="0.3">
      <c r="A2700" s="141">
        <v>9</v>
      </c>
      <c r="B2700" s="141">
        <v>17</v>
      </c>
      <c r="C2700" s="146">
        <v>917</v>
      </c>
      <c r="D2700" s="141" t="s">
        <v>6</v>
      </c>
      <c r="E2700" s="141">
        <v>2017</v>
      </c>
      <c r="F2700" s="151"/>
      <c r="G2700" s="157">
        <f t="shared" si="108"/>
        <v>1.3699999999999999</v>
      </c>
      <c r="H2700" s="143"/>
      <c r="I2700" s="202">
        <v>1.3699999999999999</v>
      </c>
      <c r="K2700" s="149"/>
      <c r="L2700" s="202">
        <v>0.62</v>
      </c>
      <c r="M2700" s="149"/>
      <c r="N2700" s="149"/>
      <c r="O2700" s="152">
        <f t="shared" si="109"/>
        <v>0.62</v>
      </c>
      <c r="P2700" s="153"/>
      <c r="Q2700" s="153"/>
      <c r="R2700" s="153"/>
      <c r="S2700" s="143"/>
      <c r="T2700" s="143"/>
      <c r="U2700" s="143"/>
    </row>
    <row r="2701" spans="1:21" ht="12.75" customHeight="1" x14ac:dyDescent="0.3">
      <c r="A2701" s="141">
        <v>9</v>
      </c>
      <c r="B2701" s="141">
        <v>18</v>
      </c>
      <c r="C2701" s="146">
        <v>918</v>
      </c>
      <c r="D2701" s="141" t="s">
        <v>6</v>
      </c>
      <c r="E2701" s="141">
        <v>2017</v>
      </c>
      <c r="F2701" s="151"/>
      <c r="G2701" s="157">
        <f t="shared" si="108"/>
        <v>0.69</v>
      </c>
      <c r="H2701" s="143"/>
      <c r="I2701" s="202">
        <v>0.69</v>
      </c>
      <c r="K2701" s="149"/>
      <c r="L2701" s="202">
        <v>0.32</v>
      </c>
      <c r="M2701" s="149"/>
      <c r="N2701" s="149"/>
      <c r="O2701" s="152">
        <f t="shared" si="109"/>
        <v>0.32</v>
      </c>
      <c r="P2701" s="153"/>
      <c r="Q2701" s="153"/>
      <c r="R2701" s="153"/>
      <c r="S2701" s="143"/>
      <c r="T2701" s="143"/>
      <c r="U2701" s="143"/>
    </row>
    <row r="2702" spans="1:21" ht="12.75" customHeight="1" x14ac:dyDescent="0.3">
      <c r="A2702" s="141">
        <v>9</v>
      </c>
      <c r="B2702" s="141">
        <v>19</v>
      </c>
      <c r="C2702" s="146">
        <v>919</v>
      </c>
      <c r="D2702" s="141" t="s">
        <v>6</v>
      </c>
      <c r="E2702" s="141">
        <v>2017</v>
      </c>
      <c r="F2702" s="151"/>
      <c r="G2702" s="157">
        <f t="shared" si="108"/>
        <v>4.1099999999999994</v>
      </c>
      <c r="H2702" s="143"/>
      <c r="I2702" s="202">
        <v>4.1099999999999994</v>
      </c>
      <c r="K2702" s="149"/>
      <c r="L2702" s="202">
        <v>1.8800000000000001</v>
      </c>
      <c r="M2702" s="149"/>
      <c r="N2702" s="149"/>
      <c r="O2702" s="152">
        <f t="shared" si="109"/>
        <v>1.8800000000000001</v>
      </c>
      <c r="P2702" s="153"/>
      <c r="Q2702" s="153"/>
      <c r="R2702" s="153"/>
      <c r="S2702" s="143"/>
      <c r="T2702" s="143"/>
      <c r="U2702" s="143"/>
    </row>
    <row r="2703" spans="1:21" ht="12.75" customHeight="1" x14ac:dyDescent="0.3">
      <c r="A2703" s="141">
        <v>9</v>
      </c>
      <c r="B2703" s="141">
        <v>20</v>
      </c>
      <c r="C2703" s="146">
        <v>920</v>
      </c>
      <c r="D2703" s="141" t="s">
        <v>6</v>
      </c>
      <c r="E2703" s="141">
        <v>2017</v>
      </c>
      <c r="F2703" s="151"/>
      <c r="G2703" s="157">
        <f t="shared" si="108"/>
        <v>3.43</v>
      </c>
      <c r="H2703" s="143"/>
      <c r="I2703" s="202">
        <v>3.43</v>
      </c>
      <c r="K2703" s="149"/>
      <c r="L2703" s="202">
        <v>1.58</v>
      </c>
      <c r="M2703" s="149"/>
      <c r="N2703" s="149"/>
      <c r="O2703" s="152">
        <f t="shared" si="109"/>
        <v>1.58</v>
      </c>
      <c r="P2703" s="153"/>
      <c r="Q2703" s="153"/>
      <c r="R2703" s="153"/>
      <c r="S2703" s="143"/>
      <c r="T2703" s="143"/>
      <c r="U2703" s="143"/>
    </row>
    <row r="2704" spans="1:21" ht="12.75" customHeight="1" x14ac:dyDescent="0.3">
      <c r="A2704" s="141">
        <v>9</v>
      </c>
      <c r="B2704" s="141">
        <v>21</v>
      </c>
      <c r="C2704" s="146">
        <v>921</v>
      </c>
      <c r="D2704" s="141" t="s">
        <v>6</v>
      </c>
      <c r="E2704" s="141">
        <v>2017</v>
      </c>
      <c r="F2704" s="151"/>
      <c r="G2704" s="157">
        <f t="shared" si="108"/>
        <v>2.06</v>
      </c>
      <c r="H2704" s="143"/>
      <c r="I2704" s="202">
        <v>2.06</v>
      </c>
      <c r="K2704" s="149"/>
      <c r="L2704" s="202">
        <v>0.94000000000000006</v>
      </c>
      <c r="M2704" s="149"/>
      <c r="N2704" s="149"/>
      <c r="O2704" s="152">
        <f t="shared" si="109"/>
        <v>0.94000000000000006</v>
      </c>
      <c r="P2704" s="153"/>
      <c r="Q2704" s="153"/>
      <c r="R2704" s="153"/>
      <c r="S2704" s="143"/>
      <c r="T2704" s="143"/>
      <c r="U2704" s="143"/>
    </row>
    <row r="2705" spans="1:21" ht="12.75" customHeight="1" x14ac:dyDescent="0.3">
      <c r="A2705" s="141">
        <v>9</v>
      </c>
      <c r="B2705" s="141">
        <v>22</v>
      </c>
      <c r="C2705" s="146">
        <v>922</v>
      </c>
      <c r="D2705" s="141" t="s">
        <v>6</v>
      </c>
      <c r="E2705" s="141">
        <v>2017</v>
      </c>
      <c r="F2705" s="151"/>
      <c r="G2705" s="157">
        <f t="shared" si="108"/>
        <v>0</v>
      </c>
      <c r="H2705" s="143"/>
      <c r="I2705" s="202">
        <v>0</v>
      </c>
      <c r="K2705" s="149"/>
      <c r="L2705" s="202">
        <v>0</v>
      </c>
      <c r="M2705" s="149"/>
      <c r="N2705" s="149"/>
      <c r="O2705" s="152">
        <f t="shared" si="109"/>
        <v>0</v>
      </c>
      <c r="P2705" s="153"/>
      <c r="Q2705" s="153"/>
      <c r="R2705" s="153"/>
      <c r="S2705" s="143"/>
      <c r="T2705" s="143"/>
      <c r="U2705" s="143"/>
    </row>
    <row r="2706" spans="1:21" ht="12.75" customHeight="1" x14ac:dyDescent="0.3">
      <c r="A2706" s="141">
        <v>9</v>
      </c>
      <c r="B2706" s="141">
        <v>23</v>
      </c>
      <c r="C2706" s="146">
        <v>923</v>
      </c>
      <c r="D2706" s="141" t="s">
        <v>6</v>
      </c>
      <c r="E2706" s="141">
        <v>2017</v>
      </c>
      <c r="F2706" s="151"/>
      <c r="G2706" s="157">
        <f t="shared" si="108"/>
        <v>0.69</v>
      </c>
      <c r="H2706" s="143"/>
      <c r="I2706" s="202">
        <v>0.69</v>
      </c>
      <c r="K2706" s="149"/>
      <c r="L2706" s="202">
        <v>0.32</v>
      </c>
      <c r="M2706" s="149"/>
      <c r="N2706" s="149"/>
      <c r="O2706" s="152">
        <f t="shared" si="109"/>
        <v>0.32</v>
      </c>
      <c r="P2706" s="153"/>
      <c r="Q2706" s="153"/>
      <c r="R2706" s="153"/>
      <c r="S2706" s="143"/>
      <c r="T2706" s="143"/>
      <c r="U2706" s="143"/>
    </row>
    <row r="2707" spans="1:21" ht="12.75" customHeight="1" x14ac:dyDescent="0.3">
      <c r="A2707" s="141">
        <v>9</v>
      </c>
      <c r="B2707" s="141">
        <v>24</v>
      </c>
      <c r="C2707" s="146">
        <v>924</v>
      </c>
      <c r="D2707" s="141" t="s">
        <v>6</v>
      </c>
      <c r="E2707" s="141">
        <v>2017</v>
      </c>
      <c r="F2707" s="151"/>
      <c r="G2707" s="157">
        <f t="shared" si="108"/>
        <v>2.06</v>
      </c>
      <c r="H2707" s="143"/>
      <c r="I2707" s="202">
        <v>2.06</v>
      </c>
      <c r="K2707" s="149"/>
      <c r="L2707" s="202">
        <v>0.94000000000000006</v>
      </c>
      <c r="M2707" s="149"/>
      <c r="N2707" s="149"/>
      <c r="O2707" s="152">
        <f t="shared" si="109"/>
        <v>0.94000000000000006</v>
      </c>
      <c r="P2707" s="153"/>
      <c r="Q2707" s="153"/>
      <c r="R2707" s="153"/>
      <c r="S2707" s="143"/>
      <c r="T2707" s="143"/>
      <c r="U2707" s="143"/>
    </row>
    <row r="2708" spans="1:21" ht="12.75" customHeight="1" x14ac:dyDescent="0.3">
      <c r="A2708" s="141">
        <v>9</v>
      </c>
      <c r="B2708" s="141">
        <v>25</v>
      </c>
      <c r="C2708" s="146">
        <v>925</v>
      </c>
      <c r="D2708" s="141" t="s">
        <v>6</v>
      </c>
      <c r="E2708" s="141">
        <v>2017</v>
      </c>
      <c r="F2708" s="151"/>
      <c r="G2708" s="157">
        <f t="shared" si="108"/>
        <v>0</v>
      </c>
      <c r="H2708" s="143"/>
      <c r="I2708" s="202">
        <v>0</v>
      </c>
      <c r="K2708" s="149"/>
      <c r="L2708" s="202">
        <v>0</v>
      </c>
      <c r="M2708" s="149"/>
      <c r="N2708" s="149"/>
      <c r="O2708" s="152">
        <f t="shared" si="109"/>
        <v>0</v>
      </c>
      <c r="P2708" s="153"/>
      <c r="Q2708" s="153"/>
      <c r="R2708" s="153"/>
      <c r="S2708" s="143"/>
      <c r="T2708" s="143"/>
      <c r="U2708" s="143"/>
    </row>
    <row r="2709" spans="1:21" ht="12.75" customHeight="1" x14ac:dyDescent="0.3">
      <c r="A2709" s="141">
        <v>9</v>
      </c>
      <c r="B2709" s="141">
        <v>26</v>
      </c>
      <c r="C2709" s="146">
        <v>926</v>
      </c>
      <c r="D2709" s="141" t="s">
        <v>6</v>
      </c>
      <c r="E2709" s="141">
        <v>2017</v>
      </c>
      <c r="F2709" s="151"/>
      <c r="G2709" s="157">
        <f t="shared" si="108"/>
        <v>0</v>
      </c>
      <c r="H2709" s="143"/>
      <c r="I2709" s="202">
        <v>0</v>
      </c>
      <c r="K2709" s="149"/>
      <c r="L2709" s="202">
        <v>0</v>
      </c>
      <c r="M2709" s="149"/>
      <c r="N2709" s="149"/>
      <c r="O2709" s="152">
        <f t="shared" si="109"/>
        <v>0</v>
      </c>
      <c r="P2709" s="153"/>
      <c r="Q2709" s="153"/>
      <c r="R2709" s="153"/>
      <c r="S2709" s="143"/>
      <c r="T2709" s="143"/>
      <c r="U2709" s="143"/>
    </row>
    <row r="2710" spans="1:21" ht="12.75" customHeight="1" x14ac:dyDescent="0.3">
      <c r="A2710" s="141">
        <v>9</v>
      </c>
      <c r="B2710" s="141">
        <v>27</v>
      </c>
      <c r="C2710" s="146">
        <v>927</v>
      </c>
      <c r="D2710" s="141" t="s">
        <v>6</v>
      </c>
      <c r="E2710" s="141">
        <v>2017</v>
      </c>
      <c r="F2710" s="151"/>
      <c r="G2710" s="157">
        <f t="shared" si="108"/>
        <v>0</v>
      </c>
      <c r="H2710" s="143"/>
      <c r="I2710" s="202">
        <v>0</v>
      </c>
      <c r="K2710" s="149"/>
      <c r="L2710" s="202">
        <v>0</v>
      </c>
      <c r="M2710" s="149"/>
      <c r="N2710" s="149"/>
      <c r="O2710" s="152">
        <f t="shared" si="109"/>
        <v>0</v>
      </c>
      <c r="P2710" s="153"/>
      <c r="Q2710" s="153"/>
      <c r="R2710" s="153"/>
      <c r="S2710" s="143"/>
      <c r="T2710" s="143"/>
      <c r="U2710" s="143"/>
    </row>
    <row r="2711" spans="1:21" ht="12.75" customHeight="1" x14ac:dyDescent="0.3">
      <c r="A2711" s="141">
        <v>9</v>
      </c>
      <c r="B2711" s="141">
        <v>28</v>
      </c>
      <c r="C2711" s="146">
        <v>928</v>
      </c>
      <c r="D2711" s="141" t="s">
        <v>6</v>
      </c>
      <c r="E2711" s="141">
        <v>2017</v>
      </c>
      <c r="F2711" s="151"/>
      <c r="G2711" s="157">
        <f t="shared" si="108"/>
        <v>1.3699999999999999</v>
      </c>
      <c r="H2711" s="143"/>
      <c r="I2711" s="202">
        <v>1.3699999999999999</v>
      </c>
      <c r="K2711" s="149"/>
      <c r="L2711" s="202">
        <v>0.62</v>
      </c>
      <c r="M2711" s="149"/>
      <c r="N2711" s="149"/>
      <c r="O2711" s="152">
        <f t="shared" si="109"/>
        <v>0.62</v>
      </c>
      <c r="P2711" s="153"/>
      <c r="Q2711" s="153"/>
      <c r="R2711" s="153"/>
      <c r="S2711" s="143"/>
      <c r="T2711" s="143"/>
      <c r="U2711" s="143"/>
    </row>
    <row r="2712" spans="1:21" ht="12.75" customHeight="1" x14ac:dyDescent="0.3">
      <c r="A2712" s="141">
        <v>9</v>
      </c>
      <c r="B2712" s="141">
        <v>29</v>
      </c>
      <c r="C2712" s="146">
        <v>929</v>
      </c>
      <c r="D2712" s="141" t="s">
        <v>6</v>
      </c>
      <c r="E2712" s="141">
        <v>2017</v>
      </c>
      <c r="F2712" s="151"/>
      <c r="G2712" s="157">
        <f t="shared" si="108"/>
        <v>0.69</v>
      </c>
      <c r="H2712" s="143"/>
      <c r="I2712" s="202">
        <v>0.69</v>
      </c>
      <c r="K2712" s="149"/>
      <c r="L2712" s="202">
        <v>0.32</v>
      </c>
      <c r="M2712" s="149"/>
      <c r="N2712" s="149"/>
      <c r="O2712" s="152">
        <f t="shared" si="109"/>
        <v>0.32</v>
      </c>
      <c r="P2712" s="153"/>
      <c r="Q2712" s="153"/>
      <c r="R2712" s="153"/>
      <c r="S2712" s="143"/>
      <c r="T2712" s="143"/>
      <c r="U2712" s="143"/>
    </row>
    <row r="2713" spans="1:21" ht="12.75" customHeight="1" x14ac:dyDescent="0.3">
      <c r="A2713" s="141">
        <v>9</v>
      </c>
      <c r="B2713" s="141">
        <v>30</v>
      </c>
      <c r="C2713" s="146">
        <v>930</v>
      </c>
      <c r="D2713" s="141" t="s">
        <v>6</v>
      </c>
      <c r="E2713" s="141">
        <v>2017</v>
      </c>
      <c r="F2713" s="151"/>
      <c r="G2713" s="157">
        <f t="shared" si="108"/>
        <v>0.69</v>
      </c>
      <c r="H2713" s="143"/>
      <c r="I2713" s="202">
        <v>0.69</v>
      </c>
      <c r="K2713" s="149"/>
      <c r="L2713" s="202">
        <v>0.32</v>
      </c>
      <c r="M2713" s="149"/>
      <c r="N2713" s="149"/>
      <c r="O2713" s="152">
        <f t="shared" si="109"/>
        <v>0.32</v>
      </c>
      <c r="P2713" s="153"/>
      <c r="Q2713" s="153"/>
      <c r="R2713" s="153"/>
      <c r="S2713" s="143"/>
      <c r="T2713" s="143"/>
      <c r="U2713" s="143"/>
    </row>
    <row r="2714" spans="1:21" ht="12.75" customHeight="1" x14ac:dyDescent="0.3">
      <c r="A2714" s="141">
        <v>10</v>
      </c>
      <c r="B2714" s="141">
        <v>1</v>
      </c>
      <c r="C2714" s="146">
        <v>1001</v>
      </c>
      <c r="D2714" s="141" t="s">
        <v>6</v>
      </c>
      <c r="E2714" s="141">
        <v>2017</v>
      </c>
      <c r="F2714" s="151"/>
      <c r="G2714" s="157">
        <f t="shared" si="108"/>
        <v>0</v>
      </c>
      <c r="H2714" s="143"/>
      <c r="I2714" s="202">
        <v>0</v>
      </c>
      <c r="K2714" s="149"/>
      <c r="L2714" s="202">
        <v>0</v>
      </c>
      <c r="M2714" s="149"/>
      <c r="N2714" s="149"/>
      <c r="O2714" s="152">
        <f t="shared" si="109"/>
        <v>0</v>
      </c>
      <c r="P2714" s="153"/>
      <c r="Q2714" s="153"/>
      <c r="R2714" s="153"/>
      <c r="S2714" s="143"/>
      <c r="T2714" s="143"/>
      <c r="U2714" s="143"/>
    </row>
    <row r="2715" spans="1:21" ht="12.75" customHeight="1" x14ac:dyDescent="0.3">
      <c r="A2715" s="141">
        <v>10</v>
      </c>
      <c r="B2715" s="141">
        <v>2</v>
      </c>
      <c r="C2715" s="146">
        <v>1002</v>
      </c>
      <c r="D2715" s="141" t="s">
        <v>6</v>
      </c>
      <c r="E2715" s="141">
        <v>2017</v>
      </c>
      <c r="F2715" s="151"/>
      <c r="G2715" s="157">
        <f t="shared" si="108"/>
        <v>0</v>
      </c>
      <c r="H2715" s="143"/>
      <c r="I2715" s="202">
        <v>0</v>
      </c>
      <c r="K2715" s="149"/>
      <c r="L2715" s="202">
        <v>0</v>
      </c>
      <c r="M2715" s="149"/>
      <c r="N2715" s="149"/>
      <c r="O2715" s="152">
        <f t="shared" si="109"/>
        <v>0</v>
      </c>
      <c r="P2715" s="153"/>
      <c r="Q2715" s="153"/>
      <c r="R2715" s="153"/>
      <c r="S2715" s="143"/>
      <c r="T2715" s="143"/>
      <c r="U2715" s="143"/>
    </row>
    <row r="2716" spans="1:21" ht="12.75" customHeight="1" x14ac:dyDescent="0.3">
      <c r="A2716" s="141">
        <v>10</v>
      </c>
      <c r="B2716" s="141">
        <v>3</v>
      </c>
      <c r="C2716" s="146">
        <v>1003</v>
      </c>
      <c r="D2716" s="141" t="s">
        <v>6</v>
      </c>
      <c r="E2716" s="141">
        <v>2017</v>
      </c>
      <c r="F2716" s="151"/>
      <c r="G2716" s="157">
        <f t="shared" si="108"/>
        <v>0</v>
      </c>
      <c r="H2716" s="143"/>
      <c r="I2716" s="202">
        <v>0</v>
      </c>
      <c r="K2716" s="149"/>
      <c r="L2716" s="202">
        <v>0</v>
      </c>
      <c r="M2716" s="149"/>
      <c r="N2716" s="149"/>
      <c r="O2716" s="152">
        <f t="shared" si="109"/>
        <v>0</v>
      </c>
      <c r="P2716" s="153"/>
      <c r="Q2716" s="153"/>
      <c r="R2716" s="153"/>
      <c r="S2716" s="143"/>
      <c r="T2716" s="143"/>
      <c r="U2716" s="143"/>
    </row>
    <row r="2717" spans="1:21" ht="12.75" customHeight="1" x14ac:dyDescent="0.3">
      <c r="A2717" s="141">
        <v>10</v>
      </c>
      <c r="B2717" s="141">
        <v>4</v>
      </c>
      <c r="C2717" s="146">
        <v>1004</v>
      </c>
      <c r="D2717" s="141" t="s">
        <v>6</v>
      </c>
      <c r="E2717" s="141">
        <v>2017</v>
      </c>
      <c r="F2717" s="151"/>
      <c r="G2717" s="157">
        <f t="shared" si="108"/>
        <v>0.69</v>
      </c>
      <c r="H2717" s="143"/>
      <c r="I2717" s="202">
        <v>0.69</v>
      </c>
      <c r="K2717" s="149"/>
      <c r="L2717" s="202">
        <v>0.32</v>
      </c>
      <c r="M2717" s="149"/>
      <c r="N2717" s="149"/>
      <c r="O2717" s="152">
        <f t="shared" si="109"/>
        <v>0.32</v>
      </c>
      <c r="P2717" s="153"/>
      <c r="Q2717" s="153"/>
      <c r="R2717" s="153"/>
      <c r="S2717" s="143"/>
      <c r="T2717" s="143"/>
      <c r="U2717" s="143"/>
    </row>
    <row r="2718" spans="1:21" ht="12.75" customHeight="1" x14ac:dyDescent="0.3">
      <c r="A2718" s="141">
        <v>10</v>
      </c>
      <c r="B2718" s="141">
        <v>5</v>
      </c>
      <c r="C2718" s="146">
        <v>1005</v>
      </c>
      <c r="D2718" s="141" t="s">
        <v>6</v>
      </c>
      <c r="E2718" s="141">
        <v>2017</v>
      </c>
      <c r="F2718" s="151"/>
      <c r="G2718" s="157">
        <f t="shared" si="108"/>
        <v>0.69</v>
      </c>
      <c r="H2718" s="143"/>
      <c r="I2718" s="202">
        <v>0.69</v>
      </c>
      <c r="K2718" s="149"/>
      <c r="L2718" s="202">
        <v>0.32</v>
      </c>
      <c r="M2718" s="149"/>
      <c r="N2718" s="149"/>
      <c r="O2718" s="152">
        <f t="shared" si="109"/>
        <v>0.32</v>
      </c>
      <c r="P2718" s="153"/>
      <c r="Q2718" s="153"/>
      <c r="R2718" s="153"/>
      <c r="S2718" s="143"/>
      <c r="T2718" s="143"/>
      <c r="U2718" s="143"/>
    </row>
    <row r="2719" spans="1:21" ht="12.75" customHeight="1" x14ac:dyDescent="0.3">
      <c r="A2719" s="141">
        <v>10</v>
      </c>
      <c r="B2719" s="141">
        <v>6</v>
      </c>
      <c r="C2719" s="146">
        <v>1006</v>
      </c>
      <c r="D2719" s="141" t="s">
        <v>6</v>
      </c>
      <c r="E2719" s="141">
        <v>2017</v>
      </c>
      <c r="F2719" s="151"/>
      <c r="G2719" s="157">
        <f t="shared" si="108"/>
        <v>0</v>
      </c>
      <c r="H2719" s="143"/>
      <c r="I2719" s="202">
        <v>0</v>
      </c>
      <c r="K2719" s="149"/>
      <c r="L2719" s="202">
        <v>0</v>
      </c>
      <c r="M2719" s="149"/>
      <c r="N2719" s="149"/>
      <c r="O2719" s="152">
        <f t="shared" si="109"/>
        <v>0</v>
      </c>
      <c r="P2719" s="153"/>
      <c r="Q2719" s="153"/>
      <c r="R2719" s="153"/>
      <c r="S2719" s="143"/>
      <c r="T2719" s="143"/>
      <c r="U2719" s="143"/>
    </row>
    <row r="2720" spans="1:21" ht="12.75" customHeight="1" x14ac:dyDescent="0.3">
      <c r="A2720" s="141">
        <v>10</v>
      </c>
      <c r="B2720" s="141">
        <v>7</v>
      </c>
      <c r="C2720" s="146">
        <v>1007</v>
      </c>
      <c r="D2720" s="141" t="s">
        <v>6</v>
      </c>
      <c r="E2720" s="141">
        <v>2017</v>
      </c>
      <c r="F2720" s="151"/>
      <c r="G2720" s="157">
        <f t="shared" si="108"/>
        <v>0</v>
      </c>
      <c r="H2720" s="143"/>
      <c r="I2720" s="202">
        <v>0</v>
      </c>
      <c r="K2720" s="149"/>
      <c r="L2720" s="202">
        <v>0</v>
      </c>
      <c r="M2720" s="149"/>
      <c r="N2720" s="149"/>
      <c r="O2720" s="152">
        <f t="shared" si="109"/>
        <v>0</v>
      </c>
      <c r="P2720" s="153"/>
      <c r="Q2720" s="153"/>
      <c r="R2720" s="153"/>
      <c r="S2720" s="143"/>
      <c r="T2720" s="143"/>
      <c r="U2720" s="143"/>
    </row>
    <row r="2721" spans="1:21" ht="12.75" customHeight="1" x14ac:dyDescent="0.3">
      <c r="A2721" s="141">
        <v>10</v>
      </c>
      <c r="B2721" s="141">
        <v>8</v>
      </c>
      <c r="C2721" s="146">
        <v>1008</v>
      </c>
      <c r="D2721" s="141" t="s">
        <v>6</v>
      </c>
      <c r="E2721" s="141">
        <v>2017</v>
      </c>
      <c r="F2721" s="151"/>
      <c r="G2721" s="157">
        <f t="shared" si="108"/>
        <v>0.69</v>
      </c>
      <c r="H2721" s="143"/>
      <c r="I2721" s="202">
        <v>0.69</v>
      </c>
      <c r="K2721" s="149"/>
      <c r="L2721" s="202">
        <v>0.32</v>
      </c>
      <c r="M2721" s="149"/>
      <c r="N2721" s="149"/>
      <c r="O2721" s="152">
        <f t="shared" si="109"/>
        <v>0.32</v>
      </c>
      <c r="P2721" s="153"/>
      <c r="Q2721" s="153"/>
      <c r="R2721" s="153"/>
      <c r="S2721" s="143"/>
      <c r="T2721" s="143"/>
      <c r="U2721" s="143"/>
    </row>
    <row r="2722" spans="1:21" ht="12.75" customHeight="1" x14ac:dyDescent="0.3">
      <c r="A2722" s="141">
        <v>10</v>
      </c>
      <c r="B2722" s="141">
        <v>9</v>
      </c>
      <c r="C2722" s="146">
        <v>1009</v>
      </c>
      <c r="D2722" s="141" t="s">
        <v>6</v>
      </c>
      <c r="E2722" s="141">
        <v>2017</v>
      </c>
      <c r="F2722" s="151"/>
      <c r="G2722" s="157">
        <f t="shared" si="108"/>
        <v>1.3699999999999999</v>
      </c>
      <c r="H2722" s="143"/>
      <c r="I2722" s="202">
        <v>1.3699999999999999</v>
      </c>
      <c r="K2722" s="149"/>
      <c r="L2722" s="202">
        <v>0.62</v>
      </c>
      <c r="M2722" s="149"/>
      <c r="N2722" s="149"/>
      <c r="O2722" s="152">
        <f t="shared" si="109"/>
        <v>0.62</v>
      </c>
      <c r="P2722" s="153"/>
      <c r="Q2722" s="153"/>
      <c r="R2722" s="153"/>
      <c r="S2722" s="143"/>
      <c r="T2722" s="143"/>
      <c r="U2722" s="143"/>
    </row>
    <row r="2723" spans="1:21" ht="12.75" customHeight="1" x14ac:dyDescent="0.3">
      <c r="A2723" s="141">
        <v>10</v>
      </c>
      <c r="B2723" s="141">
        <v>10</v>
      </c>
      <c r="C2723" s="146">
        <v>1010</v>
      </c>
      <c r="D2723" s="141" t="s">
        <v>6</v>
      </c>
      <c r="E2723" s="141">
        <v>2017</v>
      </c>
      <c r="F2723" s="151"/>
      <c r="G2723" s="157">
        <f t="shared" si="108"/>
        <v>0.69</v>
      </c>
      <c r="H2723" s="143"/>
      <c r="I2723" s="202">
        <v>0.69</v>
      </c>
      <c r="K2723" s="149"/>
      <c r="L2723" s="202">
        <v>0.32</v>
      </c>
      <c r="M2723" s="149"/>
      <c r="N2723" s="149"/>
      <c r="O2723" s="152">
        <f t="shared" si="109"/>
        <v>0.32</v>
      </c>
      <c r="P2723" s="153"/>
      <c r="Q2723" s="153"/>
      <c r="R2723" s="153"/>
      <c r="S2723" s="143"/>
      <c r="T2723" s="143"/>
      <c r="U2723" s="143"/>
    </row>
    <row r="2724" spans="1:21" ht="12.75" customHeight="1" x14ac:dyDescent="0.3">
      <c r="A2724" s="141">
        <v>10</v>
      </c>
      <c r="B2724" s="141">
        <v>11</v>
      </c>
      <c r="C2724" s="146">
        <v>1011</v>
      </c>
      <c r="D2724" s="141" t="s">
        <v>6</v>
      </c>
      <c r="E2724" s="141">
        <v>2017</v>
      </c>
      <c r="F2724" s="151"/>
      <c r="G2724" s="157">
        <f t="shared" si="108"/>
        <v>0</v>
      </c>
      <c r="H2724" s="143"/>
      <c r="I2724" s="202">
        <v>0</v>
      </c>
      <c r="K2724" s="149"/>
      <c r="L2724" s="202">
        <v>0</v>
      </c>
      <c r="M2724" s="149"/>
      <c r="N2724" s="149"/>
      <c r="O2724" s="152">
        <f t="shared" si="109"/>
        <v>0</v>
      </c>
      <c r="P2724" s="153"/>
      <c r="Q2724" s="153"/>
      <c r="R2724" s="153"/>
      <c r="S2724" s="143"/>
      <c r="T2724" s="143"/>
      <c r="U2724" s="143"/>
    </row>
    <row r="2725" spans="1:21" ht="12.75" customHeight="1" x14ac:dyDescent="0.3">
      <c r="A2725" s="141">
        <v>10</v>
      </c>
      <c r="B2725" s="141">
        <v>12</v>
      </c>
      <c r="C2725" s="146">
        <v>1012</v>
      </c>
      <c r="D2725" s="141" t="s">
        <v>6</v>
      </c>
      <c r="E2725" s="141">
        <v>2017</v>
      </c>
      <c r="F2725" s="151"/>
      <c r="G2725" s="157">
        <f t="shared" si="108"/>
        <v>0</v>
      </c>
      <c r="H2725" s="143"/>
      <c r="I2725" s="202">
        <v>0</v>
      </c>
      <c r="K2725" s="149"/>
      <c r="L2725" s="202">
        <v>0</v>
      </c>
      <c r="M2725" s="149"/>
      <c r="N2725" s="149"/>
      <c r="O2725" s="152">
        <f t="shared" si="109"/>
        <v>0</v>
      </c>
      <c r="P2725" s="153"/>
      <c r="Q2725" s="153"/>
      <c r="R2725" s="153"/>
      <c r="S2725" s="143"/>
      <c r="T2725" s="143"/>
      <c r="U2725" s="143"/>
    </row>
    <row r="2726" spans="1:21" ht="12.75" customHeight="1" x14ac:dyDescent="0.3">
      <c r="A2726" s="141">
        <v>10</v>
      </c>
      <c r="B2726" s="141">
        <v>13</v>
      </c>
      <c r="C2726" s="146">
        <v>1013</v>
      </c>
      <c r="D2726" s="141" t="s">
        <v>6</v>
      </c>
      <c r="E2726" s="141">
        <v>2017</v>
      </c>
      <c r="F2726" s="151"/>
      <c r="G2726" s="157">
        <f t="shared" si="108"/>
        <v>0</v>
      </c>
      <c r="H2726" s="143"/>
      <c r="I2726" s="202">
        <v>0</v>
      </c>
      <c r="K2726" s="149"/>
      <c r="L2726" s="202">
        <v>0</v>
      </c>
      <c r="M2726" s="149"/>
      <c r="N2726" s="149"/>
      <c r="O2726" s="152">
        <f t="shared" si="109"/>
        <v>0</v>
      </c>
      <c r="P2726" s="153"/>
      <c r="Q2726" s="153"/>
      <c r="R2726" s="153"/>
      <c r="S2726" s="143"/>
      <c r="T2726" s="143"/>
      <c r="U2726" s="143"/>
    </row>
    <row r="2727" spans="1:21" ht="12.75" customHeight="1" x14ac:dyDescent="0.3">
      <c r="A2727" s="141">
        <v>10</v>
      </c>
      <c r="B2727" s="141">
        <v>14</v>
      </c>
      <c r="C2727" s="146">
        <v>1014</v>
      </c>
      <c r="D2727" s="141" t="s">
        <v>6</v>
      </c>
      <c r="E2727" s="141">
        <v>2017</v>
      </c>
      <c r="F2727" s="151"/>
      <c r="G2727" s="157">
        <f t="shared" si="108"/>
        <v>0.69</v>
      </c>
      <c r="H2727" s="143"/>
      <c r="I2727" s="202">
        <v>0.69</v>
      </c>
      <c r="K2727" s="149"/>
      <c r="L2727" s="202">
        <v>0.32</v>
      </c>
      <c r="M2727" s="149"/>
      <c r="N2727" s="149"/>
      <c r="O2727" s="152">
        <f t="shared" si="109"/>
        <v>0.32</v>
      </c>
      <c r="P2727" s="153"/>
      <c r="Q2727" s="153"/>
      <c r="R2727" s="153"/>
      <c r="S2727" s="143"/>
      <c r="T2727" s="143"/>
      <c r="U2727" s="143"/>
    </row>
    <row r="2728" spans="1:21" ht="12.75" customHeight="1" x14ac:dyDescent="0.3">
      <c r="A2728" s="141">
        <v>10</v>
      </c>
      <c r="B2728" s="141">
        <v>15</v>
      </c>
      <c r="C2728" s="146">
        <v>1015</v>
      </c>
      <c r="D2728" s="141" t="s">
        <v>6</v>
      </c>
      <c r="E2728" s="141">
        <v>2017</v>
      </c>
      <c r="F2728" s="151"/>
      <c r="G2728" s="157">
        <f t="shared" si="108"/>
        <v>0.69</v>
      </c>
      <c r="H2728" s="143"/>
      <c r="I2728" s="202">
        <v>0.69</v>
      </c>
      <c r="K2728" s="149"/>
      <c r="L2728" s="202">
        <v>0.32</v>
      </c>
      <c r="M2728" s="149"/>
      <c r="N2728" s="149"/>
      <c r="O2728" s="152">
        <f t="shared" si="109"/>
        <v>0.32</v>
      </c>
      <c r="P2728" s="153"/>
      <c r="Q2728" s="153"/>
      <c r="R2728" s="153"/>
      <c r="S2728" s="143"/>
      <c r="T2728" s="143"/>
      <c r="U2728" s="143"/>
    </row>
    <row r="2729" spans="1:21" ht="12.75" customHeight="1" x14ac:dyDescent="0.3">
      <c r="A2729" s="141">
        <v>10</v>
      </c>
      <c r="B2729" s="141">
        <v>16</v>
      </c>
      <c r="C2729" s="146">
        <v>1016</v>
      </c>
      <c r="D2729" s="141" t="s">
        <v>6</v>
      </c>
      <c r="E2729" s="141">
        <v>2017</v>
      </c>
      <c r="F2729" s="151"/>
      <c r="G2729" s="157">
        <f t="shared" si="108"/>
        <v>0</v>
      </c>
      <c r="H2729" s="143"/>
      <c r="I2729" s="202">
        <v>0</v>
      </c>
      <c r="K2729" s="149"/>
      <c r="L2729" s="202">
        <v>0</v>
      </c>
      <c r="M2729" s="149"/>
      <c r="N2729" s="149"/>
      <c r="O2729" s="152">
        <f t="shared" si="109"/>
        <v>0</v>
      </c>
      <c r="P2729" s="153"/>
      <c r="Q2729" s="153"/>
      <c r="R2729" s="153"/>
      <c r="S2729" s="143"/>
      <c r="T2729" s="143"/>
      <c r="U2729" s="143"/>
    </row>
    <row r="2730" spans="1:21" ht="12.75" customHeight="1" x14ac:dyDescent="0.3">
      <c r="A2730" s="141">
        <v>10</v>
      </c>
      <c r="B2730" s="141">
        <v>17</v>
      </c>
      <c r="C2730" s="146">
        <v>1017</v>
      </c>
      <c r="D2730" s="141" t="s">
        <v>6</v>
      </c>
      <c r="E2730" s="141">
        <v>2017</v>
      </c>
      <c r="F2730" s="151"/>
      <c r="G2730" s="157">
        <f t="shared" si="108"/>
        <v>4.8</v>
      </c>
      <c r="H2730" s="143"/>
      <c r="I2730" s="202">
        <v>4.8</v>
      </c>
      <c r="K2730" s="149"/>
      <c r="L2730" s="202">
        <v>2.2000000000000002</v>
      </c>
      <c r="M2730" s="149"/>
      <c r="N2730" s="149"/>
      <c r="O2730" s="152">
        <f t="shared" si="109"/>
        <v>2.2000000000000002</v>
      </c>
      <c r="P2730" s="153"/>
      <c r="Q2730" s="153"/>
      <c r="R2730" s="153"/>
      <c r="S2730" s="143"/>
      <c r="T2730" s="143"/>
      <c r="U2730" s="143"/>
    </row>
    <row r="2731" spans="1:21" ht="12.75" customHeight="1" x14ac:dyDescent="0.3">
      <c r="A2731" s="141">
        <v>10</v>
      </c>
      <c r="B2731" s="141">
        <v>18</v>
      </c>
      <c r="C2731" s="146">
        <v>1018</v>
      </c>
      <c r="D2731" s="141" t="s">
        <v>6</v>
      </c>
      <c r="E2731" s="141">
        <v>2017</v>
      </c>
      <c r="F2731" s="151"/>
      <c r="G2731" s="157">
        <f t="shared" si="108"/>
        <v>0.69</v>
      </c>
      <c r="H2731" s="143"/>
      <c r="I2731" s="202">
        <v>0.69</v>
      </c>
      <c r="K2731" s="149"/>
      <c r="L2731" s="202">
        <v>0.32</v>
      </c>
      <c r="M2731" s="149"/>
      <c r="N2731" s="149"/>
      <c r="O2731" s="152">
        <f t="shared" si="109"/>
        <v>0.32</v>
      </c>
      <c r="P2731" s="153"/>
      <c r="Q2731" s="153"/>
      <c r="R2731" s="153"/>
      <c r="S2731" s="143"/>
      <c r="T2731" s="143"/>
      <c r="U2731" s="143"/>
    </row>
    <row r="2732" spans="1:21" ht="12.75" customHeight="1" x14ac:dyDescent="0.3">
      <c r="A2732" s="141">
        <v>10</v>
      </c>
      <c r="B2732" s="141">
        <v>19</v>
      </c>
      <c r="C2732" s="146">
        <v>1019</v>
      </c>
      <c r="D2732" s="141" t="s">
        <v>6</v>
      </c>
      <c r="E2732" s="141">
        <v>2017</v>
      </c>
      <c r="F2732" s="151"/>
      <c r="G2732" s="157">
        <f t="shared" si="108"/>
        <v>0</v>
      </c>
      <c r="H2732" s="143"/>
      <c r="I2732" s="202">
        <v>0</v>
      </c>
      <c r="K2732" s="149"/>
      <c r="L2732" s="202">
        <v>0</v>
      </c>
      <c r="M2732" s="149"/>
      <c r="N2732" s="149"/>
      <c r="O2732" s="152">
        <f t="shared" si="109"/>
        <v>0</v>
      </c>
      <c r="P2732" s="153"/>
      <c r="Q2732" s="153"/>
      <c r="R2732" s="153"/>
      <c r="S2732" s="143"/>
      <c r="T2732" s="143"/>
      <c r="U2732" s="143"/>
    </row>
    <row r="2733" spans="1:21" ht="12.75" customHeight="1" x14ac:dyDescent="0.3">
      <c r="A2733" s="141">
        <v>10</v>
      </c>
      <c r="B2733" s="141">
        <v>20</v>
      </c>
      <c r="C2733" s="146">
        <v>1020</v>
      </c>
      <c r="D2733" s="141" t="s">
        <v>6</v>
      </c>
      <c r="E2733" s="141">
        <v>2017</v>
      </c>
      <c r="F2733" s="151"/>
      <c r="G2733" s="157">
        <f t="shared" si="108"/>
        <v>0</v>
      </c>
      <c r="H2733" s="143"/>
      <c r="I2733" s="202">
        <v>0</v>
      </c>
      <c r="K2733" s="149"/>
      <c r="L2733" s="202">
        <v>0</v>
      </c>
      <c r="M2733" s="149"/>
      <c r="N2733" s="149"/>
      <c r="O2733" s="152">
        <f t="shared" si="109"/>
        <v>0</v>
      </c>
      <c r="P2733" s="153"/>
      <c r="Q2733" s="153"/>
      <c r="R2733" s="153"/>
      <c r="S2733" s="143"/>
      <c r="T2733" s="143"/>
      <c r="U2733" s="143"/>
    </row>
    <row r="2734" spans="1:21" ht="12.75" customHeight="1" x14ac:dyDescent="0.3">
      <c r="A2734" s="141">
        <v>10</v>
      </c>
      <c r="B2734" s="141">
        <v>21</v>
      </c>
      <c r="C2734" s="146">
        <v>1021</v>
      </c>
      <c r="D2734" s="141" t="s">
        <v>6</v>
      </c>
      <c r="E2734" s="141">
        <v>2017</v>
      </c>
      <c r="F2734" s="151"/>
      <c r="G2734" s="157">
        <f t="shared" si="108"/>
        <v>0</v>
      </c>
      <c r="H2734" s="143"/>
      <c r="I2734" s="202">
        <v>0</v>
      </c>
      <c r="K2734" s="149"/>
      <c r="L2734" s="202">
        <v>0</v>
      </c>
      <c r="M2734" s="149"/>
      <c r="N2734" s="149"/>
      <c r="O2734" s="152">
        <f t="shared" si="109"/>
        <v>0</v>
      </c>
      <c r="P2734" s="153"/>
      <c r="Q2734" s="153"/>
      <c r="R2734" s="153"/>
      <c r="S2734" s="143"/>
      <c r="T2734" s="143"/>
      <c r="U2734" s="143"/>
    </row>
    <row r="2735" spans="1:21" ht="12.75" customHeight="1" x14ac:dyDescent="0.3">
      <c r="A2735" s="141">
        <v>10</v>
      </c>
      <c r="B2735" s="141">
        <v>22</v>
      </c>
      <c r="C2735" s="146">
        <v>1022</v>
      </c>
      <c r="D2735" s="141" t="s">
        <v>6</v>
      </c>
      <c r="E2735" s="141">
        <v>2017</v>
      </c>
      <c r="F2735" s="151"/>
      <c r="G2735" s="157">
        <f t="shared" si="108"/>
        <v>0.69</v>
      </c>
      <c r="H2735" s="143"/>
      <c r="I2735" s="202">
        <v>0.69</v>
      </c>
      <c r="K2735" s="149"/>
      <c r="L2735" s="202">
        <v>0.32</v>
      </c>
      <c r="M2735" s="149"/>
      <c r="N2735" s="149"/>
      <c r="O2735" s="152">
        <f t="shared" si="109"/>
        <v>0.32</v>
      </c>
      <c r="P2735" s="153"/>
      <c r="Q2735" s="153"/>
      <c r="R2735" s="153"/>
      <c r="S2735" s="143"/>
      <c r="T2735" s="143"/>
      <c r="U2735" s="143"/>
    </row>
    <row r="2736" spans="1:21" ht="12.75" customHeight="1" x14ac:dyDescent="0.3">
      <c r="A2736" s="141">
        <v>10</v>
      </c>
      <c r="B2736" s="141">
        <v>23</v>
      </c>
      <c r="C2736" s="146">
        <v>1023</v>
      </c>
      <c r="D2736" s="141" t="s">
        <v>6</v>
      </c>
      <c r="E2736" s="141">
        <v>2017</v>
      </c>
      <c r="F2736" s="151"/>
      <c r="G2736" s="157">
        <f t="shared" si="108"/>
        <v>0</v>
      </c>
      <c r="H2736" s="143"/>
      <c r="I2736" s="202">
        <v>0</v>
      </c>
      <c r="J2736" s="149"/>
      <c r="K2736" s="149"/>
      <c r="L2736" s="202">
        <v>0</v>
      </c>
      <c r="M2736" s="149"/>
      <c r="N2736" s="149"/>
      <c r="O2736" s="152">
        <f t="shared" si="109"/>
        <v>0</v>
      </c>
      <c r="P2736" s="153"/>
      <c r="Q2736" s="153"/>
      <c r="R2736" s="153"/>
      <c r="S2736" s="143"/>
      <c r="T2736" s="143"/>
      <c r="U2736" s="143"/>
    </row>
    <row r="2737" spans="1:21" ht="12.75" customHeight="1" x14ac:dyDescent="0.3">
      <c r="A2737" s="141">
        <v>10</v>
      </c>
      <c r="B2737" s="141">
        <v>24</v>
      </c>
      <c r="C2737" s="146">
        <v>1024</v>
      </c>
      <c r="D2737" s="141" t="s">
        <v>6</v>
      </c>
      <c r="E2737" s="141">
        <v>2017</v>
      </c>
      <c r="F2737" s="151"/>
      <c r="G2737" s="157">
        <f t="shared" si="108"/>
        <v>1.3699999999999999</v>
      </c>
      <c r="H2737" s="143"/>
      <c r="I2737" s="202">
        <v>1.3699999999999999</v>
      </c>
      <c r="J2737" s="149"/>
      <c r="K2737" s="149"/>
      <c r="L2737" s="202">
        <v>0.62</v>
      </c>
      <c r="M2737" s="149"/>
      <c r="N2737" s="149"/>
      <c r="O2737" s="152">
        <f t="shared" si="109"/>
        <v>0.62</v>
      </c>
      <c r="P2737" s="153"/>
      <c r="Q2737" s="153"/>
      <c r="R2737" s="153"/>
      <c r="S2737" s="143"/>
      <c r="T2737" s="143"/>
      <c r="U2737" s="143"/>
    </row>
    <row r="2738" spans="1:21" ht="12.75" customHeight="1" x14ac:dyDescent="0.3">
      <c r="A2738" s="141">
        <v>10</v>
      </c>
      <c r="B2738" s="141">
        <v>25</v>
      </c>
      <c r="C2738" s="146">
        <v>1025</v>
      </c>
      <c r="D2738" s="141" t="s">
        <v>6</v>
      </c>
      <c r="E2738" s="141">
        <v>2017</v>
      </c>
      <c r="F2738" s="151"/>
      <c r="G2738" s="157">
        <f t="shared" si="108"/>
        <v>0</v>
      </c>
      <c r="H2738" s="143"/>
      <c r="I2738" s="202">
        <v>0</v>
      </c>
      <c r="J2738" s="149"/>
      <c r="K2738" s="149"/>
      <c r="L2738" s="202">
        <v>0</v>
      </c>
      <c r="M2738" s="149"/>
      <c r="N2738" s="149"/>
      <c r="O2738" s="152">
        <f t="shared" si="109"/>
        <v>0</v>
      </c>
      <c r="P2738" s="153"/>
      <c r="Q2738" s="153"/>
      <c r="R2738" s="153"/>
      <c r="S2738" s="143"/>
      <c r="T2738" s="143"/>
      <c r="U2738" s="143"/>
    </row>
    <row r="2739" spans="1:21" ht="12.75" customHeight="1" x14ac:dyDescent="0.3">
      <c r="A2739" s="141">
        <v>10</v>
      </c>
      <c r="B2739" s="141">
        <v>26</v>
      </c>
      <c r="C2739" s="146">
        <v>1026</v>
      </c>
      <c r="D2739" s="141" t="s">
        <v>6</v>
      </c>
      <c r="E2739" s="141">
        <v>2017</v>
      </c>
      <c r="F2739" s="151"/>
      <c r="G2739" s="157">
        <f t="shared" si="108"/>
        <v>1.3699999999999999</v>
      </c>
      <c r="H2739" s="143"/>
      <c r="I2739" s="202">
        <v>1.3699999999999999</v>
      </c>
      <c r="J2739" s="149"/>
      <c r="K2739" s="149"/>
      <c r="L2739" s="202">
        <v>0.62</v>
      </c>
      <c r="M2739" s="149"/>
      <c r="N2739" s="149"/>
      <c r="O2739" s="152">
        <f t="shared" si="109"/>
        <v>0.62</v>
      </c>
      <c r="P2739" s="153"/>
      <c r="Q2739" s="153"/>
      <c r="R2739" s="153"/>
      <c r="S2739" s="143"/>
      <c r="T2739" s="143"/>
      <c r="U2739" s="143"/>
    </row>
    <row r="2740" spans="1:21" ht="12.75" customHeight="1" x14ac:dyDescent="0.3">
      <c r="A2740" s="141">
        <v>10</v>
      </c>
      <c r="B2740" s="141">
        <v>27</v>
      </c>
      <c r="C2740" s="146">
        <v>1027</v>
      </c>
      <c r="D2740" s="141" t="s">
        <v>6</v>
      </c>
      <c r="E2740" s="141">
        <v>2017</v>
      </c>
      <c r="F2740" s="151"/>
      <c r="G2740" s="157">
        <f t="shared" si="108"/>
        <v>0</v>
      </c>
      <c r="H2740" s="143"/>
      <c r="I2740" s="202">
        <v>0</v>
      </c>
      <c r="J2740" s="149"/>
      <c r="K2740" s="149"/>
      <c r="L2740" s="202">
        <v>0</v>
      </c>
      <c r="M2740" s="149"/>
      <c r="N2740" s="149"/>
      <c r="O2740" s="152">
        <f t="shared" si="109"/>
        <v>0</v>
      </c>
      <c r="P2740" s="153"/>
      <c r="Q2740" s="153"/>
      <c r="R2740" s="153"/>
      <c r="S2740" s="143"/>
      <c r="T2740" s="143"/>
      <c r="U2740" s="143"/>
    </row>
    <row r="2741" spans="1:21" ht="12.75" customHeight="1" x14ac:dyDescent="0.3">
      <c r="A2741" s="141">
        <v>10</v>
      </c>
      <c r="B2741" s="141">
        <v>28</v>
      </c>
      <c r="C2741" s="146">
        <v>1028</v>
      </c>
      <c r="D2741" s="141" t="s">
        <v>6</v>
      </c>
      <c r="E2741" s="141">
        <v>2017</v>
      </c>
      <c r="F2741" s="151"/>
      <c r="G2741" s="157">
        <f t="shared" si="108"/>
        <v>0</v>
      </c>
      <c r="H2741" s="143"/>
      <c r="I2741" s="202">
        <v>0</v>
      </c>
      <c r="J2741" s="149"/>
      <c r="K2741" s="149"/>
      <c r="L2741" s="202">
        <v>0</v>
      </c>
      <c r="M2741" s="149"/>
      <c r="N2741" s="149"/>
      <c r="O2741" s="152">
        <f t="shared" si="109"/>
        <v>0</v>
      </c>
      <c r="P2741" s="153"/>
      <c r="Q2741" s="153"/>
      <c r="R2741" s="153"/>
      <c r="S2741" s="143"/>
      <c r="T2741" s="143"/>
      <c r="U2741" s="143"/>
    </row>
    <row r="2742" spans="1:21" ht="12.75" customHeight="1" x14ac:dyDescent="0.3">
      <c r="A2742" s="141">
        <v>10</v>
      </c>
      <c r="B2742" s="141">
        <v>29</v>
      </c>
      <c r="C2742" s="146">
        <v>1029</v>
      </c>
      <c r="D2742" s="141" t="s">
        <v>6</v>
      </c>
      <c r="E2742" s="141">
        <v>2017</v>
      </c>
      <c r="F2742" s="151"/>
      <c r="G2742" s="157">
        <f t="shared" si="108"/>
        <v>0</v>
      </c>
      <c r="H2742" s="143"/>
      <c r="I2742" s="202">
        <v>0</v>
      </c>
      <c r="J2742" s="149"/>
      <c r="K2742" s="149"/>
      <c r="L2742" s="202">
        <v>0</v>
      </c>
      <c r="M2742" s="149"/>
      <c r="N2742" s="149"/>
      <c r="O2742" s="152">
        <f t="shared" si="109"/>
        <v>0</v>
      </c>
      <c r="P2742" s="153"/>
      <c r="Q2742" s="153"/>
      <c r="R2742" s="153"/>
      <c r="S2742" s="143"/>
      <c r="T2742" s="143"/>
      <c r="U2742" s="143"/>
    </row>
    <row r="2743" spans="1:21" ht="12.75" customHeight="1" x14ac:dyDescent="0.3">
      <c r="A2743" s="141">
        <v>10</v>
      </c>
      <c r="B2743" s="141">
        <v>30</v>
      </c>
      <c r="C2743" s="146">
        <v>1030</v>
      </c>
      <c r="D2743" s="141" t="s">
        <v>6</v>
      </c>
      <c r="E2743" s="141">
        <v>2017</v>
      </c>
      <c r="F2743" s="151"/>
      <c r="G2743" s="157">
        <f t="shared" si="108"/>
        <v>0</v>
      </c>
      <c r="H2743" s="143"/>
      <c r="I2743" s="202">
        <v>0</v>
      </c>
      <c r="J2743" s="149"/>
      <c r="K2743" s="149"/>
      <c r="L2743" s="202">
        <v>0</v>
      </c>
      <c r="M2743" s="149"/>
      <c r="N2743" s="149"/>
      <c r="O2743" s="152">
        <f t="shared" si="109"/>
        <v>0</v>
      </c>
      <c r="P2743" s="153"/>
      <c r="Q2743" s="153"/>
      <c r="R2743" s="153"/>
      <c r="S2743" s="143"/>
      <c r="T2743" s="143"/>
      <c r="U2743" s="143"/>
    </row>
    <row r="2744" spans="1:21" ht="12.75" customHeight="1" x14ac:dyDescent="0.3">
      <c r="A2744" s="141">
        <v>10</v>
      </c>
      <c r="B2744" s="141">
        <v>31</v>
      </c>
      <c r="C2744" s="146">
        <v>1031</v>
      </c>
      <c r="D2744" s="141" t="s">
        <v>6</v>
      </c>
      <c r="E2744" s="141">
        <v>2017</v>
      </c>
      <c r="F2744" s="151"/>
      <c r="G2744" s="157">
        <f t="shared" si="108"/>
        <v>0</v>
      </c>
      <c r="H2744" s="143"/>
      <c r="I2744" s="202">
        <v>0</v>
      </c>
      <c r="J2744" s="149"/>
      <c r="K2744" s="149"/>
      <c r="L2744" s="202">
        <v>0</v>
      </c>
      <c r="M2744" s="149"/>
      <c r="N2744" s="149"/>
      <c r="O2744" s="152">
        <f t="shared" si="109"/>
        <v>0</v>
      </c>
      <c r="P2744" s="153"/>
      <c r="Q2744" s="153"/>
      <c r="R2744" s="153"/>
      <c r="S2744" s="143"/>
      <c r="T2744" s="143"/>
      <c r="U2744" s="143"/>
    </row>
    <row r="2745" spans="1:21" ht="12.75" customHeight="1" x14ac:dyDescent="0.3">
      <c r="A2745" s="141">
        <v>11</v>
      </c>
      <c r="B2745" s="141">
        <v>1</v>
      </c>
      <c r="C2745" s="146">
        <v>1101</v>
      </c>
      <c r="D2745" s="141" t="s">
        <v>6</v>
      </c>
      <c r="E2745" s="141">
        <v>2017</v>
      </c>
      <c r="F2745" s="151"/>
      <c r="G2745" s="157">
        <f t="shared" si="108"/>
        <v>0</v>
      </c>
      <c r="H2745" s="143"/>
      <c r="I2745" s="202">
        <v>0</v>
      </c>
      <c r="J2745" s="149"/>
      <c r="K2745" s="149"/>
      <c r="L2745" s="202">
        <v>0</v>
      </c>
      <c r="M2745" s="149"/>
      <c r="N2745" s="149"/>
      <c r="O2745" s="152">
        <f t="shared" si="109"/>
        <v>0</v>
      </c>
      <c r="P2745" s="153"/>
      <c r="Q2745" s="153"/>
      <c r="R2745" s="153"/>
      <c r="S2745" s="143"/>
      <c r="T2745" s="143"/>
      <c r="U2745" s="143"/>
    </row>
    <row r="2746" spans="1:21" ht="12.75" customHeight="1" x14ac:dyDescent="0.3">
      <c r="A2746" s="141">
        <v>11</v>
      </c>
      <c r="B2746" s="141">
        <v>2</v>
      </c>
      <c r="C2746" s="146">
        <v>1102</v>
      </c>
      <c r="D2746" s="141" t="s">
        <v>6</v>
      </c>
      <c r="E2746" s="141">
        <v>2017</v>
      </c>
      <c r="F2746" s="151"/>
      <c r="G2746" s="157">
        <f t="shared" si="108"/>
        <v>0</v>
      </c>
      <c r="H2746" s="143"/>
      <c r="I2746" s="202">
        <v>0</v>
      </c>
      <c r="J2746" s="149"/>
      <c r="K2746" s="149"/>
      <c r="L2746" s="202">
        <v>0</v>
      </c>
      <c r="M2746" s="149"/>
      <c r="N2746" s="149"/>
      <c r="O2746" s="152">
        <f t="shared" si="109"/>
        <v>0</v>
      </c>
      <c r="P2746" s="153"/>
      <c r="Q2746" s="153"/>
      <c r="R2746" s="153"/>
      <c r="S2746" s="143"/>
      <c r="T2746" s="143"/>
      <c r="U2746" s="143"/>
    </row>
    <row r="2747" spans="1:21" ht="12.75" customHeight="1" x14ac:dyDescent="0.3">
      <c r="A2747" s="141">
        <v>11</v>
      </c>
      <c r="B2747" s="141">
        <v>3</v>
      </c>
      <c r="C2747" s="146">
        <v>1103</v>
      </c>
      <c r="D2747" s="141" t="s">
        <v>6</v>
      </c>
      <c r="E2747" s="141">
        <v>2017</v>
      </c>
      <c r="F2747" s="151"/>
      <c r="G2747" s="157">
        <f t="shared" si="108"/>
        <v>0</v>
      </c>
      <c r="H2747" s="143"/>
      <c r="I2747" s="202">
        <v>0</v>
      </c>
      <c r="J2747" s="149"/>
      <c r="K2747" s="149"/>
      <c r="L2747" s="202">
        <v>0</v>
      </c>
      <c r="M2747" s="149"/>
      <c r="N2747" s="149"/>
      <c r="O2747" s="152">
        <f t="shared" si="109"/>
        <v>0</v>
      </c>
      <c r="P2747" s="153"/>
      <c r="Q2747" s="153"/>
      <c r="R2747" s="153"/>
      <c r="S2747" s="143"/>
      <c r="T2747" s="143"/>
      <c r="U2747" s="143"/>
    </row>
    <row r="2748" spans="1:21" ht="12.75" customHeight="1" x14ac:dyDescent="0.3">
      <c r="A2748" s="141">
        <v>11</v>
      </c>
      <c r="B2748" s="141">
        <v>4</v>
      </c>
      <c r="C2748" s="146">
        <v>1104</v>
      </c>
      <c r="D2748" s="141" t="s">
        <v>6</v>
      </c>
      <c r="E2748" s="141">
        <v>2017</v>
      </c>
      <c r="F2748" s="151"/>
      <c r="G2748" s="157">
        <f t="shared" si="108"/>
        <v>0</v>
      </c>
      <c r="H2748" s="143"/>
      <c r="I2748" s="202">
        <v>0</v>
      </c>
      <c r="J2748" s="149"/>
      <c r="K2748" s="149"/>
      <c r="L2748" s="202">
        <v>0</v>
      </c>
      <c r="M2748" s="149"/>
      <c r="N2748" s="149"/>
      <c r="O2748" s="152">
        <f t="shared" si="109"/>
        <v>0</v>
      </c>
      <c r="P2748" s="153"/>
      <c r="Q2748" s="153"/>
      <c r="R2748" s="153"/>
      <c r="S2748" s="143"/>
      <c r="T2748" s="143"/>
      <c r="U2748" s="143"/>
    </row>
    <row r="2749" spans="1:21" ht="12.75" customHeight="1" x14ac:dyDescent="0.3">
      <c r="A2749" s="141">
        <v>11</v>
      </c>
      <c r="B2749" s="141">
        <v>5</v>
      </c>
      <c r="C2749" s="146">
        <v>1105</v>
      </c>
      <c r="D2749" s="141" t="s">
        <v>6</v>
      </c>
      <c r="E2749" s="141">
        <v>2017</v>
      </c>
      <c r="F2749" s="151"/>
      <c r="G2749" s="157">
        <f t="shared" si="108"/>
        <v>0</v>
      </c>
      <c r="H2749" s="143"/>
      <c r="I2749" s="202">
        <v>0</v>
      </c>
      <c r="J2749" s="149"/>
      <c r="K2749" s="149"/>
      <c r="L2749" s="202">
        <v>0</v>
      </c>
      <c r="M2749" s="149"/>
      <c r="N2749" s="149"/>
      <c r="O2749" s="152">
        <f t="shared" si="109"/>
        <v>0</v>
      </c>
      <c r="P2749" s="153"/>
      <c r="Q2749" s="153"/>
      <c r="R2749" s="153"/>
      <c r="S2749" s="143"/>
      <c r="T2749" s="143"/>
      <c r="U2749" s="143"/>
    </row>
    <row r="2750" spans="1:21" ht="12.75" customHeight="1" x14ac:dyDescent="0.3">
      <c r="A2750" s="141">
        <v>11</v>
      </c>
      <c r="B2750" s="141">
        <v>6</v>
      </c>
      <c r="C2750" s="146">
        <v>1106</v>
      </c>
      <c r="D2750" s="141" t="s">
        <v>6</v>
      </c>
      <c r="E2750" s="141">
        <v>2017</v>
      </c>
      <c r="F2750" s="151"/>
      <c r="G2750" s="157">
        <f t="shared" si="108"/>
        <v>0</v>
      </c>
      <c r="H2750" s="143"/>
      <c r="I2750" s="202">
        <v>0</v>
      </c>
      <c r="J2750" s="149"/>
      <c r="K2750" s="149"/>
      <c r="L2750" s="202">
        <v>0</v>
      </c>
      <c r="M2750" s="149"/>
      <c r="N2750" s="149"/>
      <c r="O2750" s="152">
        <f t="shared" si="109"/>
        <v>0</v>
      </c>
      <c r="P2750" s="153"/>
      <c r="Q2750" s="153"/>
      <c r="R2750" s="153"/>
      <c r="S2750" s="143"/>
      <c r="T2750" s="143"/>
      <c r="U2750" s="143"/>
    </row>
    <row r="2751" spans="1:21" ht="12.75" customHeight="1" x14ac:dyDescent="0.3">
      <c r="A2751" s="141">
        <v>11</v>
      </c>
      <c r="B2751" s="141">
        <v>7</v>
      </c>
      <c r="C2751" s="146">
        <v>1107</v>
      </c>
      <c r="D2751" s="141" t="s">
        <v>6</v>
      </c>
      <c r="E2751" s="141">
        <v>2017</v>
      </c>
      <c r="F2751" s="151"/>
      <c r="G2751" s="157">
        <f t="shared" si="108"/>
        <v>0</v>
      </c>
      <c r="H2751" s="143"/>
      <c r="I2751" s="202">
        <v>0</v>
      </c>
      <c r="J2751" s="149"/>
      <c r="K2751" s="149"/>
      <c r="L2751" s="202">
        <v>0</v>
      </c>
      <c r="M2751" s="149"/>
      <c r="N2751" s="149"/>
      <c r="O2751" s="152">
        <f t="shared" si="109"/>
        <v>0</v>
      </c>
      <c r="P2751" s="153"/>
      <c r="Q2751" s="153"/>
      <c r="R2751" s="153"/>
      <c r="S2751" s="143"/>
      <c r="T2751" s="143"/>
      <c r="U2751" s="143"/>
    </row>
    <row r="2752" spans="1:21" ht="12.75" customHeight="1" x14ac:dyDescent="0.3">
      <c r="A2752" s="141">
        <v>11</v>
      </c>
      <c r="B2752" s="141">
        <v>8</v>
      </c>
      <c r="C2752" s="146">
        <v>1108</v>
      </c>
      <c r="D2752" s="141" t="s">
        <v>6</v>
      </c>
      <c r="E2752" s="141">
        <v>2017</v>
      </c>
      <c r="F2752" s="151"/>
      <c r="G2752" s="157">
        <f t="shared" si="108"/>
        <v>0.69</v>
      </c>
      <c r="H2752" s="143"/>
      <c r="I2752" s="202">
        <v>0.69</v>
      </c>
      <c r="J2752" s="149"/>
      <c r="K2752" s="149"/>
      <c r="L2752" s="202">
        <v>0.32</v>
      </c>
      <c r="M2752" s="149"/>
      <c r="N2752" s="149"/>
      <c r="O2752" s="152">
        <f t="shared" si="109"/>
        <v>0.32</v>
      </c>
      <c r="P2752" s="153"/>
      <c r="Q2752" s="153"/>
      <c r="R2752" s="153"/>
      <c r="S2752" s="143"/>
      <c r="T2752" s="143"/>
      <c r="U2752" s="143"/>
    </row>
    <row r="2753" spans="1:21" ht="12.75" customHeight="1" x14ac:dyDescent="0.3">
      <c r="A2753" s="141">
        <v>11</v>
      </c>
      <c r="B2753" s="141">
        <v>9</v>
      </c>
      <c r="C2753" s="146">
        <v>1109</v>
      </c>
      <c r="D2753" s="141" t="s">
        <v>6</v>
      </c>
      <c r="E2753" s="141">
        <v>2017</v>
      </c>
      <c r="F2753" s="151"/>
      <c r="G2753" s="157">
        <f t="shared" ref="G2753:G2816" si="110">I2753+K2753</f>
        <v>0.69</v>
      </c>
      <c r="H2753" s="143"/>
      <c r="I2753" s="202">
        <v>0.69</v>
      </c>
      <c r="J2753" s="149"/>
      <c r="K2753" s="149"/>
      <c r="L2753" s="202">
        <v>0.32</v>
      </c>
      <c r="M2753" s="149"/>
      <c r="N2753" s="149"/>
      <c r="O2753" s="152">
        <f t="shared" ref="O2753:O2816" si="111">L2753+N2753</f>
        <v>0.32</v>
      </c>
      <c r="P2753" s="153"/>
      <c r="Q2753" s="153"/>
      <c r="R2753" s="153"/>
      <c r="S2753" s="143"/>
      <c r="T2753" s="143"/>
      <c r="U2753" s="143"/>
    </row>
    <row r="2754" spans="1:21" ht="12.75" customHeight="1" x14ac:dyDescent="0.3">
      <c r="A2754" s="141">
        <v>11</v>
      </c>
      <c r="B2754" s="141">
        <v>10</v>
      </c>
      <c r="C2754" s="146">
        <v>1110</v>
      </c>
      <c r="D2754" s="141" t="s">
        <v>6</v>
      </c>
      <c r="E2754" s="141">
        <v>2017</v>
      </c>
      <c r="F2754" s="151"/>
      <c r="G2754" s="157">
        <f t="shared" si="110"/>
        <v>0.69</v>
      </c>
      <c r="H2754" s="143"/>
      <c r="I2754" s="202">
        <v>0.69</v>
      </c>
      <c r="J2754" s="149"/>
      <c r="K2754" s="149"/>
      <c r="L2754" s="202">
        <v>0.32</v>
      </c>
      <c r="M2754" s="149"/>
      <c r="N2754" s="149"/>
      <c r="O2754" s="152">
        <f t="shared" si="111"/>
        <v>0.32</v>
      </c>
      <c r="P2754" s="153"/>
      <c r="Q2754" s="153"/>
      <c r="R2754" s="153"/>
      <c r="S2754" s="143"/>
      <c r="T2754" s="143"/>
      <c r="U2754" s="143"/>
    </row>
    <row r="2755" spans="1:21" ht="12.75" customHeight="1" x14ac:dyDescent="0.3">
      <c r="A2755" s="141">
        <v>11</v>
      </c>
      <c r="B2755" s="141">
        <v>11</v>
      </c>
      <c r="C2755" s="146">
        <v>1111</v>
      </c>
      <c r="D2755" s="141" t="s">
        <v>6</v>
      </c>
      <c r="E2755" s="141">
        <v>2017</v>
      </c>
      <c r="F2755" s="151"/>
      <c r="G2755" s="157">
        <f t="shared" si="110"/>
        <v>1.3699999999999999</v>
      </c>
      <c r="H2755" s="143"/>
      <c r="I2755" s="202">
        <v>1.3699999999999999</v>
      </c>
      <c r="J2755" s="149"/>
      <c r="K2755" s="149"/>
      <c r="L2755" s="202">
        <v>0.62</v>
      </c>
      <c r="M2755" s="149"/>
      <c r="N2755" s="149"/>
      <c r="O2755" s="152">
        <f t="shared" si="111"/>
        <v>0.62</v>
      </c>
      <c r="P2755" s="153"/>
      <c r="Q2755" s="153"/>
      <c r="R2755" s="153"/>
      <c r="S2755" s="143"/>
      <c r="T2755" s="143"/>
      <c r="U2755" s="143"/>
    </row>
    <row r="2756" spans="1:21" ht="12.75" customHeight="1" x14ac:dyDescent="0.3">
      <c r="A2756" s="141">
        <v>11</v>
      </c>
      <c r="B2756" s="141">
        <v>12</v>
      </c>
      <c r="C2756" s="146">
        <v>1112</v>
      </c>
      <c r="D2756" s="141" t="s">
        <v>6</v>
      </c>
      <c r="E2756" s="141">
        <v>2017</v>
      </c>
      <c r="F2756" s="151"/>
      <c r="G2756" s="157">
        <f t="shared" si="110"/>
        <v>0</v>
      </c>
      <c r="H2756" s="143"/>
      <c r="I2756" s="202">
        <v>0</v>
      </c>
      <c r="J2756" s="149"/>
      <c r="K2756" s="149"/>
      <c r="L2756" s="202">
        <v>0</v>
      </c>
      <c r="M2756" s="149"/>
      <c r="N2756" s="149"/>
      <c r="O2756" s="152">
        <f t="shared" si="111"/>
        <v>0</v>
      </c>
      <c r="P2756" s="153"/>
      <c r="Q2756" s="153"/>
      <c r="R2756" s="153"/>
      <c r="S2756" s="143"/>
      <c r="T2756" s="143"/>
      <c r="U2756" s="143"/>
    </row>
    <row r="2757" spans="1:21" ht="12.75" customHeight="1" x14ac:dyDescent="0.3">
      <c r="A2757" s="141">
        <v>11</v>
      </c>
      <c r="B2757" s="141">
        <v>13</v>
      </c>
      <c r="C2757" s="146">
        <v>1113</v>
      </c>
      <c r="D2757" s="141" t="s">
        <v>6</v>
      </c>
      <c r="E2757" s="141">
        <v>2017</v>
      </c>
      <c r="F2757" s="151"/>
      <c r="G2757" s="157">
        <f t="shared" si="110"/>
        <v>0</v>
      </c>
      <c r="H2757" s="143"/>
      <c r="I2757" s="202">
        <v>0</v>
      </c>
      <c r="J2757" s="149"/>
      <c r="K2757" s="149"/>
      <c r="L2757" s="202">
        <v>0</v>
      </c>
      <c r="M2757" s="149"/>
      <c r="N2757" s="149"/>
      <c r="O2757" s="152">
        <f t="shared" si="111"/>
        <v>0</v>
      </c>
      <c r="P2757" s="153"/>
      <c r="Q2757" s="153"/>
      <c r="R2757" s="153"/>
      <c r="S2757" s="143"/>
      <c r="T2757" s="143"/>
      <c r="U2757" s="143"/>
    </row>
    <row r="2758" spans="1:21" ht="12.75" customHeight="1" x14ac:dyDescent="0.3">
      <c r="A2758" s="141">
        <v>11</v>
      </c>
      <c r="B2758" s="141">
        <v>14</v>
      </c>
      <c r="C2758" s="146">
        <v>1114</v>
      </c>
      <c r="D2758" s="141" t="s">
        <v>6</v>
      </c>
      <c r="E2758" s="141">
        <v>2017</v>
      </c>
      <c r="F2758" s="151"/>
      <c r="G2758" s="157">
        <f t="shared" si="110"/>
        <v>0</v>
      </c>
      <c r="H2758" s="143"/>
      <c r="I2758" s="149"/>
      <c r="J2758" s="149"/>
      <c r="K2758" s="149"/>
      <c r="L2758" s="149"/>
      <c r="M2758" s="149"/>
      <c r="N2758" s="149"/>
      <c r="O2758" s="152">
        <f t="shared" si="111"/>
        <v>0</v>
      </c>
      <c r="P2758" s="153"/>
      <c r="Q2758" s="153"/>
      <c r="R2758" s="153"/>
      <c r="S2758" s="143"/>
      <c r="T2758" s="143"/>
      <c r="U2758" s="143"/>
    </row>
    <row r="2759" spans="1:21" ht="12.75" customHeight="1" x14ac:dyDescent="0.3">
      <c r="A2759" s="141">
        <v>11</v>
      </c>
      <c r="B2759" s="141">
        <v>15</v>
      </c>
      <c r="C2759" s="146">
        <v>1115</v>
      </c>
      <c r="D2759" s="141" t="s">
        <v>6</v>
      </c>
      <c r="E2759" s="141">
        <v>2017</v>
      </c>
      <c r="F2759" s="151"/>
      <c r="G2759" s="157">
        <f t="shared" si="110"/>
        <v>0</v>
      </c>
      <c r="H2759" s="143"/>
      <c r="I2759" s="149"/>
      <c r="J2759" s="149"/>
      <c r="K2759" s="149"/>
      <c r="L2759" s="149"/>
      <c r="M2759" s="149"/>
      <c r="N2759" s="149"/>
      <c r="O2759" s="152">
        <f t="shared" si="111"/>
        <v>0</v>
      </c>
      <c r="P2759" s="153"/>
      <c r="Q2759" s="153"/>
      <c r="R2759" s="153"/>
      <c r="S2759" s="143"/>
      <c r="T2759" s="143"/>
      <c r="U2759" s="143"/>
    </row>
    <row r="2760" spans="1:21" ht="12.75" customHeight="1" x14ac:dyDescent="0.3">
      <c r="A2760" s="141">
        <v>4</v>
      </c>
      <c r="B2760" s="141">
        <v>10</v>
      </c>
      <c r="C2760" s="146">
        <v>410</v>
      </c>
      <c r="D2760" s="141" t="s">
        <v>7</v>
      </c>
      <c r="E2760" s="141">
        <v>2017</v>
      </c>
      <c r="F2760" s="151"/>
      <c r="G2760" s="157">
        <f t="shared" si="110"/>
        <v>0</v>
      </c>
      <c r="H2760" s="143"/>
      <c r="I2760" s="202">
        <v>0</v>
      </c>
      <c r="J2760" s="149"/>
      <c r="K2760" s="149"/>
      <c r="L2760" s="202">
        <v>0</v>
      </c>
      <c r="M2760" s="149"/>
      <c r="N2760" s="149"/>
      <c r="O2760" s="152">
        <f t="shared" si="111"/>
        <v>0</v>
      </c>
      <c r="P2760" s="153"/>
      <c r="Q2760" s="153"/>
      <c r="R2760" s="153"/>
      <c r="S2760" s="143"/>
      <c r="T2760" s="143"/>
      <c r="U2760" s="143"/>
    </row>
    <row r="2761" spans="1:21" ht="12.75" customHeight="1" x14ac:dyDescent="0.3">
      <c r="A2761" s="141">
        <v>4</v>
      </c>
      <c r="B2761" s="141">
        <v>11</v>
      </c>
      <c r="C2761" s="146">
        <v>411</v>
      </c>
      <c r="D2761" s="141" t="s">
        <v>7</v>
      </c>
      <c r="E2761" s="141">
        <v>2017</v>
      </c>
      <c r="F2761" s="151"/>
      <c r="G2761" s="157">
        <f t="shared" si="110"/>
        <v>0</v>
      </c>
      <c r="H2761" s="143"/>
      <c r="I2761" s="202">
        <v>0</v>
      </c>
      <c r="J2761" s="149"/>
      <c r="K2761" s="149"/>
      <c r="L2761" s="202">
        <v>0</v>
      </c>
      <c r="M2761" s="149"/>
      <c r="N2761" s="149"/>
      <c r="O2761" s="152">
        <f t="shared" si="111"/>
        <v>0</v>
      </c>
      <c r="P2761" s="153"/>
      <c r="Q2761" s="153"/>
      <c r="R2761" s="153"/>
      <c r="S2761" s="143"/>
      <c r="T2761" s="143"/>
      <c r="U2761" s="143"/>
    </row>
    <row r="2762" spans="1:21" ht="12.75" customHeight="1" x14ac:dyDescent="0.3">
      <c r="A2762" s="141">
        <v>4</v>
      </c>
      <c r="B2762" s="141">
        <v>12</v>
      </c>
      <c r="C2762" s="146">
        <v>412</v>
      </c>
      <c r="D2762" s="141" t="s">
        <v>7</v>
      </c>
      <c r="E2762" s="141">
        <v>2017</v>
      </c>
      <c r="F2762" s="151"/>
      <c r="G2762" s="157">
        <f t="shared" si="110"/>
        <v>0</v>
      </c>
      <c r="H2762" s="143"/>
      <c r="I2762" s="202">
        <v>0</v>
      </c>
      <c r="J2762" s="149"/>
      <c r="K2762" s="149"/>
      <c r="L2762" s="202">
        <v>0</v>
      </c>
      <c r="M2762" s="149"/>
      <c r="N2762" s="149"/>
      <c r="O2762" s="152">
        <f t="shared" si="111"/>
        <v>0</v>
      </c>
      <c r="P2762" s="153"/>
      <c r="Q2762" s="153"/>
      <c r="R2762" s="153"/>
      <c r="S2762" s="143"/>
      <c r="T2762" s="143"/>
      <c r="U2762" s="143"/>
    </row>
    <row r="2763" spans="1:21" ht="12.75" customHeight="1" x14ac:dyDescent="0.3">
      <c r="A2763" s="141">
        <v>4</v>
      </c>
      <c r="B2763" s="141">
        <v>13</v>
      </c>
      <c r="C2763" s="146">
        <v>413</v>
      </c>
      <c r="D2763" s="141" t="s">
        <v>7</v>
      </c>
      <c r="E2763" s="141">
        <v>2017</v>
      </c>
      <c r="F2763" s="151"/>
      <c r="G2763" s="157">
        <f t="shared" si="110"/>
        <v>0</v>
      </c>
      <c r="H2763" s="143"/>
      <c r="I2763" s="202">
        <v>0</v>
      </c>
      <c r="J2763" s="149"/>
      <c r="K2763" s="149"/>
      <c r="L2763" s="202">
        <v>0</v>
      </c>
      <c r="M2763" s="149"/>
      <c r="N2763" s="149"/>
      <c r="O2763" s="152">
        <f t="shared" si="111"/>
        <v>0</v>
      </c>
      <c r="P2763" s="153"/>
      <c r="Q2763" s="153"/>
      <c r="R2763" s="153"/>
      <c r="S2763" s="143"/>
      <c r="T2763" s="143"/>
      <c r="U2763" s="143"/>
    </row>
    <row r="2764" spans="1:21" ht="12.75" customHeight="1" x14ac:dyDescent="0.3">
      <c r="A2764" s="141">
        <v>4</v>
      </c>
      <c r="B2764" s="141">
        <v>14</v>
      </c>
      <c r="C2764" s="146">
        <v>414</v>
      </c>
      <c r="D2764" s="141" t="s">
        <v>7</v>
      </c>
      <c r="E2764" s="141">
        <v>2017</v>
      </c>
      <c r="F2764" s="151"/>
      <c r="G2764" s="157">
        <f t="shared" si="110"/>
        <v>0</v>
      </c>
      <c r="H2764" s="143"/>
      <c r="I2764" s="202">
        <v>0</v>
      </c>
      <c r="J2764" s="149"/>
      <c r="K2764" s="149"/>
      <c r="L2764" s="202">
        <v>0</v>
      </c>
      <c r="M2764" s="149"/>
      <c r="N2764" s="149"/>
      <c r="O2764" s="152">
        <f t="shared" si="111"/>
        <v>0</v>
      </c>
      <c r="P2764" s="153"/>
      <c r="Q2764" s="153"/>
      <c r="R2764" s="153"/>
      <c r="S2764" s="143"/>
      <c r="T2764" s="143"/>
      <c r="U2764" s="143"/>
    </row>
    <row r="2765" spans="1:21" ht="12.75" customHeight="1" x14ac:dyDescent="0.3">
      <c r="A2765" s="141">
        <v>4</v>
      </c>
      <c r="B2765" s="141">
        <v>15</v>
      </c>
      <c r="C2765" s="146">
        <v>415</v>
      </c>
      <c r="D2765" s="141" t="s">
        <v>7</v>
      </c>
      <c r="E2765" s="141">
        <v>2017</v>
      </c>
      <c r="F2765" s="151"/>
      <c r="G2765" s="157">
        <f t="shared" si="110"/>
        <v>0</v>
      </c>
      <c r="H2765" s="143"/>
      <c r="I2765" s="202">
        <v>0</v>
      </c>
      <c r="J2765" s="149"/>
      <c r="K2765" s="149"/>
      <c r="L2765" s="202">
        <v>0</v>
      </c>
      <c r="M2765" s="149"/>
      <c r="N2765" s="149"/>
      <c r="O2765" s="152">
        <f t="shared" si="111"/>
        <v>0</v>
      </c>
      <c r="P2765" s="153"/>
      <c r="Q2765" s="153"/>
      <c r="R2765" s="153"/>
      <c r="S2765" s="143"/>
      <c r="T2765" s="143"/>
      <c r="U2765" s="143"/>
    </row>
    <row r="2766" spans="1:21" ht="12.75" customHeight="1" x14ac:dyDescent="0.3">
      <c r="A2766" s="141">
        <v>4</v>
      </c>
      <c r="B2766" s="141">
        <v>16</v>
      </c>
      <c r="C2766" s="146">
        <v>416</v>
      </c>
      <c r="D2766" s="141" t="s">
        <v>7</v>
      </c>
      <c r="E2766" s="141">
        <v>2017</v>
      </c>
      <c r="F2766" s="151"/>
      <c r="G2766" s="157">
        <f t="shared" si="110"/>
        <v>0</v>
      </c>
      <c r="H2766" s="143"/>
      <c r="I2766" s="202">
        <v>0</v>
      </c>
      <c r="J2766" s="149"/>
      <c r="K2766" s="149"/>
      <c r="L2766" s="202">
        <v>0</v>
      </c>
      <c r="M2766" s="149"/>
      <c r="N2766" s="149"/>
      <c r="O2766" s="152">
        <f t="shared" si="111"/>
        <v>0</v>
      </c>
      <c r="P2766" s="153"/>
      <c r="Q2766" s="153"/>
      <c r="R2766" s="153"/>
      <c r="S2766" s="143"/>
      <c r="T2766" s="143"/>
      <c r="U2766" s="143"/>
    </row>
    <row r="2767" spans="1:21" ht="12.75" customHeight="1" x14ac:dyDescent="0.3">
      <c r="A2767" s="141">
        <v>4</v>
      </c>
      <c r="B2767" s="141">
        <v>17</v>
      </c>
      <c r="C2767" s="146">
        <v>417</v>
      </c>
      <c r="D2767" s="141" t="s">
        <v>7</v>
      </c>
      <c r="E2767" s="141">
        <v>2017</v>
      </c>
      <c r="F2767" s="151"/>
      <c r="G2767" s="157">
        <f t="shared" si="110"/>
        <v>0</v>
      </c>
      <c r="H2767" s="143"/>
      <c r="I2767" s="202">
        <v>0</v>
      </c>
      <c r="J2767" s="149"/>
      <c r="K2767" s="149"/>
      <c r="L2767" s="202">
        <v>0</v>
      </c>
      <c r="M2767" s="149"/>
      <c r="N2767" s="149"/>
      <c r="O2767" s="152">
        <f t="shared" si="111"/>
        <v>0</v>
      </c>
      <c r="P2767" s="153"/>
      <c r="Q2767" s="153"/>
      <c r="R2767" s="153"/>
      <c r="S2767" s="143"/>
      <c r="T2767" s="143"/>
      <c r="U2767" s="143"/>
    </row>
    <row r="2768" spans="1:21" ht="12.75" customHeight="1" x14ac:dyDescent="0.3">
      <c r="A2768" s="141">
        <v>4</v>
      </c>
      <c r="B2768" s="141">
        <v>18</v>
      </c>
      <c r="C2768" s="146">
        <v>418</v>
      </c>
      <c r="D2768" s="141" t="s">
        <v>7</v>
      </c>
      <c r="E2768" s="141">
        <v>2017</v>
      </c>
      <c r="F2768" s="151"/>
      <c r="G2768" s="157">
        <f t="shared" si="110"/>
        <v>0</v>
      </c>
      <c r="H2768" s="143"/>
      <c r="I2768" s="202">
        <v>0</v>
      </c>
      <c r="J2768" s="149"/>
      <c r="K2768" s="149"/>
      <c r="L2768" s="202">
        <v>0</v>
      </c>
      <c r="M2768" s="149"/>
      <c r="N2768" s="149"/>
      <c r="O2768" s="152">
        <f t="shared" si="111"/>
        <v>0</v>
      </c>
      <c r="P2768" s="153"/>
      <c r="Q2768" s="153"/>
      <c r="R2768" s="153"/>
      <c r="S2768" s="143"/>
      <c r="T2768" s="143"/>
      <c r="U2768" s="143"/>
    </row>
    <row r="2769" spans="1:21" ht="12.75" customHeight="1" x14ac:dyDescent="0.3">
      <c r="A2769" s="141">
        <v>4</v>
      </c>
      <c r="B2769" s="141">
        <v>19</v>
      </c>
      <c r="C2769" s="146">
        <v>419</v>
      </c>
      <c r="D2769" s="141" t="s">
        <v>7</v>
      </c>
      <c r="E2769" s="141">
        <v>2017</v>
      </c>
      <c r="F2769" s="151"/>
      <c r="G2769" s="157">
        <f t="shared" si="110"/>
        <v>0</v>
      </c>
      <c r="H2769" s="143"/>
      <c r="I2769" s="202">
        <v>0</v>
      </c>
      <c r="J2769" s="149"/>
      <c r="K2769" s="149"/>
      <c r="L2769" s="202">
        <v>0</v>
      </c>
      <c r="M2769" s="149"/>
      <c r="N2769" s="149"/>
      <c r="O2769" s="152">
        <f t="shared" si="111"/>
        <v>0</v>
      </c>
      <c r="P2769" s="153"/>
      <c r="Q2769" s="153"/>
      <c r="R2769" s="153"/>
      <c r="S2769" s="143"/>
      <c r="T2769" s="143"/>
      <c r="U2769" s="143"/>
    </row>
    <row r="2770" spans="1:21" ht="12.75" customHeight="1" x14ac:dyDescent="0.3">
      <c r="A2770" s="141">
        <v>4</v>
      </c>
      <c r="B2770" s="141">
        <v>20</v>
      </c>
      <c r="C2770" s="146">
        <v>420</v>
      </c>
      <c r="D2770" s="141" t="s">
        <v>7</v>
      </c>
      <c r="E2770" s="141">
        <v>2017</v>
      </c>
      <c r="F2770" s="151"/>
      <c r="G2770" s="157">
        <f t="shared" si="110"/>
        <v>0</v>
      </c>
      <c r="H2770" s="143"/>
      <c r="I2770" s="202">
        <v>0</v>
      </c>
      <c r="J2770" s="149"/>
      <c r="K2770" s="149"/>
      <c r="L2770" s="202">
        <v>0</v>
      </c>
      <c r="M2770" s="149"/>
      <c r="N2770" s="149"/>
      <c r="O2770" s="152">
        <f t="shared" si="111"/>
        <v>0</v>
      </c>
      <c r="P2770" s="153"/>
      <c r="Q2770" s="153"/>
      <c r="R2770" s="153"/>
      <c r="S2770" s="143"/>
      <c r="T2770" s="143"/>
      <c r="U2770" s="143"/>
    </row>
    <row r="2771" spans="1:21" ht="12.75" customHeight="1" x14ac:dyDescent="0.3">
      <c r="A2771" s="141">
        <v>4</v>
      </c>
      <c r="B2771" s="141">
        <v>21</v>
      </c>
      <c r="C2771" s="146">
        <v>421</v>
      </c>
      <c r="D2771" s="141" t="s">
        <v>7</v>
      </c>
      <c r="E2771" s="141">
        <v>2017</v>
      </c>
      <c r="F2771" s="151"/>
      <c r="G2771" s="157">
        <f t="shared" si="110"/>
        <v>0</v>
      </c>
      <c r="H2771" s="143"/>
      <c r="I2771" s="202">
        <v>0</v>
      </c>
      <c r="J2771" s="149"/>
      <c r="K2771" s="149"/>
      <c r="L2771" s="202">
        <v>0</v>
      </c>
      <c r="M2771" s="149"/>
      <c r="N2771" s="149"/>
      <c r="O2771" s="152">
        <f t="shared" si="111"/>
        <v>0</v>
      </c>
      <c r="P2771" s="153"/>
      <c r="Q2771" s="153"/>
      <c r="R2771" s="153"/>
      <c r="S2771" s="143"/>
      <c r="T2771" s="143"/>
      <c r="U2771" s="143"/>
    </row>
    <row r="2772" spans="1:21" ht="12.75" customHeight="1" x14ac:dyDescent="0.3">
      <c r="A2772" s="141">
        <v>4</v>
      </c>
      <c r="B2772" s="141">
        <v>22</v>
      </c>
      <c r="C2772" s="146">
        <v>422</v>
      </c>
      <c r="D2772" s="141" t="s">
        <v>7</v>
      </c>
      <c r="E2772" s="141">
        <v>2017</v>
      </c>
      <c r="F2772" s="151"/>
      <c r="G2772" s="157">
        <f t="shared" si="110"/>
        <v>0</v>
      </c>
      <c r="H2772" s="143"/>
      <c r="I2772" s="202">
        <v>0</v>
      </c>
      <c r="J2772" s="149"/>
      <c r="K2772" s="149"/>
      <c r="L2772" s="202">
        <v>0</v>
      </c>
      <c r="M2772" s="149"/>
      <c r="N2772" s="149"/>
      <c r="O2772" s="152">
        <f t="shared" si="111"/>
        <v>0</v>
      </c>
      <c r="P2772" s="153"/>
      <c r="Q2772" s="153"/>
      <c r="R2772" s="153"/>
      <c r="S2772" s="143"/>
      <c r="T2772" s="143"/>
      <c r="U2772" s="143"/>
    </row>
    <row r="2773" spans="1:21" ht="12.75" customHeight="1" x14ac:dyDescent="0.3">
      <c r="A2773" s="141">
        <v>4</v>
      </c>
      <c r="B2773" s="141">
        <v>23</v>
      </c>
      <c r="C2773" s="146">
        <v>423</v>
      </c>
      <c r="D2773" s="141" t="s">
        <v>7</v>
      </c>
      <c r="E2773" s="141">
        <v>2017</v>
      </c>
      <c r="F2773" s="151"/>
      <c r="G2773" s="157">
        <f t="shared" si="110"/>
        <v>0</v>
      </c>
      <c r="H2773" s="143"/>
      <c r="I2773" s="202">
        <v>0</v>
      </c>
      <c r="J2773" s="149"/>
      <c r="K2773" s="149"/>
      <c r="L2773" s="202">
        <v>0</v>
      </c>
      <c r="M2773" s="149"/>
      <c r="N2773" s="149"/>
      <c r="O2773" s="152">
        <f t="shared" si="111"/>
        <v>0</v>
      </c>
      <c r="P2773" s="153"/>
      <c r="Q2773" s="153"/>
      <c r="R2773" s="153"/>
      <c r="S2773" s="143"/>
      <c r="T2773" s="143"/>
      <c r="U2773" s="143"/>
    </row>
    <row r="2774" spans="1:21" ht="12.75" customHeight="1" x14ac:dyDescent="0.3">
      <c r="A2774" s="141">
        <v>4</v>
      </c>
      <c r="B2774" s="141">
        <v>24</v>
      </c>
      <c r="C2774" s="146">
        <v>424</v>
      </c>
      <c r="D2774" s="141" t="s">
        <v>7</v>
      </c>
      <c r="E2774" s="141">
        <v>2017</v>
      </c>
      <c r="F2774" s="151"/>
      <c r="G2774" s="157">
        <f t="shared" si="110"/>
        <v>0</v>
      </c>
      <c r="H2774" s="143"/>
      <c r="I2774" s="202">
        <v>0</v>
      </c>
      <c r="J2774" s="149"/>
      <c r="K2774" s="149"/>
      <c r="L2774" s="202">
        <v>0</v>
      </c>
      <c r="M2774" s="149"/>
      <c r="N2774" s="149"/>
      <c r="O2774" s="152">
        <f t="shared" si="111"/>
        <v>0</v>
      </c>
      <c r="P2774" s="153"/>
      <c r="Q2774" s="153"/>
      <c r="R2774" s="153"/>
      <c r="S2774" s="143"/>
      <c r="T2774" s="143"/>
      <c r="U2774" s="143"/>
    </row>
    <row r="2775" spans="1:21" ht="12.75" customHeight="1" x14ac:dyDescent="0.3">
      <c r="A2775" s="141">
        <v>4</v>
      </c>
      <c r="B2775" s="141">
        <v>25</v>
      </c>
      <c r="C2775" s="146">
        <v>425</v>
      </c>
      <c r="D2775" s="141" t="s">
        <v>7</v>
      </c>
      <c r="E2775" s="141">
        <v>2017</v>
      </c>
      <c r="F2775" s="151"/>
      <c r="G2775" s="157">
        <f t="shared" si="110"/>
        <v>2.0100000000000002</v>
      </c>
      <c r="H2775" s="143"/>
      <c r="I2775" s="202">
        <v>2.0100000000000002</v>
      </c>
      <c r="J2775" s="149"/>
      <c r="K2775" s="149"/>
      <c r="L2775" s="202">
        <v>0</v>
      </c>
      <c r="M2775" s="149"/>
      <c r="N2775" s="149"/>
      <c r="O2775" s="152">
        <f t="shared" si="111"/>
        <v>0</v>
      </c>
      <c r="P2775" s="153"/>
      <c r="Q2775" s="153"/>
      <c r="R2775" s="153"/>
      <c r="S2775" s="143"/>
      <c r="T2775" s="143"/>
      <c r="U2775" s="143"/>
    </row>
    <row r="2776" spans="1:21" ht="12.75" customHeight="1" x14ac:dyDescent="0.3">
      <c r="A2776" s="141">
        <v>4</v>
      </c>
      <c r="B2776" s="141">
        <v>26</v>
      </c>
      <c r="C2776" s="146">
        <v>426</v>
      </c>
      <c r="D2776" s="141" t="s">
        <v>7</v>
      </c>
      <c r="E2776" s="141">
        <v>2017</v>
      </c>
      <c r="F2776" s="151"/>
      <c r="G2776" s="157">
        <f t="shared" si="110"/>
        <v>2.0100000000000002</v>
      </c>
      <c r="H2776" s="143"/>
      <c r="I2776" s="202">
        <v>2.0100000000000002</v>
      </c>
      <c r="J2776" s="149"/>
      <c r="K2776" s="149"/>
      <c r="L2776" s="202">
        <v>0</v>
      </c>
      <c r="M2776" s="149"/>
      <c r="N2776" s="149"/>
      <c r="O2776" s="152">
        <f t="shared" si="111"/>
        <v>0</v>
      </c>
      <c r="P2776" s="153"/>
      <c r="Q2776" s="153"/>
      <c r="R2776" s="153"/>
      <c r="S2776" s="143"/>
      <c r="T2776" s="143"/>
      <c r="U2776" s="143"/>
    </row>
    <row r="2777" spans="1:21" ht="12.75" customHeight="1" x14ac:dyDescent="0.3">
      <c r="A2777" s="141">
        <v>4</v>
      </c>
      <c r="B2777" s="141">
        <v>27</v>
      </c>
      <c r="C2777" s="146">
        <v>427</v>
      </c>
      <c r="D2777" s="141" t="s">
        <v>7</v>
      </c>
      <c r="E2777" s="141">
        <v>2017</v>
      </c>
      <c r="F2777" s="151"/>
      <c r="G2777" s="157">
        <f t="shared" si="110"/>
        <v>2.0100000000000002</v>
      </c>
      <c r="H2777" s="143"/>
      <c r="I2777" s="202">
        <v>2.0100000000000002</v>
      </c>
      <c r="J2777" s="149"/>
      <c r="K2777" s="149"/>
      <c r="L2777" s="202">
        <v>0</v>
      </c>
      <c r="M2777" s="149"/>
      <c r="N2777" s="149"/>
      <c r="O2777" s="152">
        <f t="shared" si="111"/>
        <v>0</v>
      </c>
      <c r="P2777" s="153"/>
      <c r="Q2777" s="153"/>
      <c r="R2777" s="153"/>
      <c r="S2777" s="143"/>
      <c r="T2777" s="143"/>
      <c r="U2777" s="143"/>
    </row>
    <row r="2778" spans="1:21" ht="12.75" customHeight="1" x14ac:dyDescent="0.3">
      <c r="A2778" s="141">
        <v>4</v>
      </c>
      <c r="B2778" s="141">
        <v>28</v>
      </c>
      <c r="C2778" s="146">
        <v>428</v>
      </c>
      <c r="D2778" s="141" t="s">
        <v>7</v>
      </c>
      <c r="E2778" s="141">
        <v>2017</v>
      </c>
      <c r="F2778" s="151"/>
      <c r="G2778" s="157">
        <f t="shared" si="110"/>
        <v>2.0100000000000002</v>
      </c>
      <c r="H2778" s="143"/>
      <c r="I2778" s="202">
        <v>2.0100000000000002</v>
      </c>
      <c r="J2778" s="149"/>
      <c r="K2778" s="149"/>
      <c r="L2778" s="202">
        <v>0</v>
      </c>
      <c r="M2778" s="149"/>
      <c r="N2778" s="149"/>
      <c r="O2778" s="152">
        <f t="shared" si="111"/>
        <v>0</v>
      </c>
      <c r="P2778" s="153"/>
      <c r="Q2778" s="153"/>
      <c r="R2778" s="153"/>
      <c r="S2778" s="143"/>
      <c r="T2778" s="143"/>
      <c r="U2778" s="143"/>
    </row>
    <row r="2779" spans="1:21" ht="12.75" customHeight="1" x14ac:dyDescent="0.3">
      <c r="A2779" s="141">
        <v>4</v>
      </c>
      <c r="B2779" s="141">
        <v>29</v>
      </c>
      <c r="C2779" s="146">
        <v>429</v>
      </c>
      <c r="D2779" s="141" t="s">
        <v>7</v>
      </c>
      <c r="E2779" s="141">
        <v>2017</v>
      </c>
      <c r="F2779" s="151"/>
      <c r="G2779" s="157">
        <f t="shared" si="110"/>
        <v>3.9899999999999998</v>
      </c>
      <c r="H2779" s="143"/>
      <c r="I2779" s="202">
        <v>3.9899999999999998</v>
      </c>
      <c r="J2779" s="149"/>
      <c r="K2779" s="149"/>
      <c r="L2779" s="202">
        <v>0</v>
      </c>
      <c r="M2779" s="149"/>
      <c r="N2779" s="149"/>
      <c r="O2779" s="152">
        <f t="shared" si="111"/>
        <v>0</v>
      </c>
      <c r="P2779" s="153"/>
      <c r="Q2779" s="153"/>
      <c r="R2779" s="153"/>
      <c r="S2779" s="143"/>
      <c r="T2779" s="143"/>
      <c r="U2779" s="143"/>
    </row>
    <row r="2780" spans="1:21" ht="12.75" customHeight="1" x14ac:dyDescent="0.3">
      <c r="A2780" s="141">
        <v>4</v>
      </c>
      <c r="B2780" s="141">
        <v>30</v>
      </c>
      <c r="C2780" s="146">
        <v>430</v>
      </c>
      <c r="D2780" s="141" t="s">
        <v>7</v>
      </c>
      <c r="E2780" s="141">
        <v>2017</v>
      </c>
      <c r="F2780" s="151"/>
      <c r="G2780" s="157">
        <f t="shared" si="110"/>
        <v>1</v>
      </c>
      <c r="H2780" s="143"/>
      <c r="I2780" s="202">
        <v>1</v>
      </c>
      <c r="J2780" s="149"/>
      <c r="K2780" s="149"/>
      <c r="L2780" s="202">
        <v>0</v>
      </c>
      <c r="M2780" s="149"/>
      <c r="N2780" s="149"/>
      <c r="O2780" s="152">
        <f t="shared" si="111"/>
        <v>0</v>
      </c>
      <c r="P2780" s="153"/>
      <c r="Q2780" s="153"/>
      <c r="R2780" s="153"/>
      <c r="S2780" s="143"/>
      <c r="T2780" s="143"/>
      <c r="U2780" s="143"/>
    </row>
    <row r="2781" spans="1:21" ht="12.75" customHeight="1" x14ac:dyDescent="0.3">
      <c r="A2781" s="141">
        <v>5</v>
      </c>
      <c r="B2781" s="141">
        <v>1</v>
      </c>
      <c r="C2781" s="146">
        <v>501</v>
      </c>
      <c r="D2781" s="141" t="s">
        <v>7</v>
      </c>
      <c r="E2781" s="141">
        <v>2017</v>
      </c>
      <c r="F2781" s="151"/>
      <c r="G2781" s="157">
        <f t="shared" si="110"/>
        <v>7.9999999999999991</v>
      </c>
      <c r="H2781" s="143"/>
      <c r="I2781" s="202">
        <v>7.9999999999999991</v>
      </c>
      <c r="J2781" s="149"/>
      <c r="K2781" s="149"/>
      <c r="L2781" s="202">
        <v>0</v>
      </c>
      <c r="M2781" s="149"/>
      <c r="N2781" s="149"/>
      <c r="O2781" s="152">
        <f t="shared" si="111"/>
        <v>0</v>
      </c>
      <c r="P2781" s="153"/>
      <c r="Q2781" s="153"/>
      <c r="R2781" s="153"/>
      <c r="S2781" s="143"/>
      <c r="T2781" s="143"/>
      <c r="U2781" s="143"/>
    </row>
    <row r="2782" spans="1:21" ht="12.75" customHeight="1" x14ac:dyDescent="0.3">
      <c r="A2782" s="141">
        <v>5</v>
      </c>
      <c r="B2782" s="141">
        <v>2</v>
      </c>
      <c r="C2782" s="146">
        <v>502</v>
      </c>
      <c r="D2782" s="141" t="s">
        <v>7</v>
      </c>
      <c r="E2782" s="141">
        <v>2017</v>
      </c>
      <c r="F2782" s="151"/>
      <c r="G2782" s="157">
        <f t="shared" si="110"/>
        <v>16.989999999999998</v>
      </c>
      <c r="H2782" s="143"/>
      <c r="I2782" s="202">
        <v>16.989999999999998</v>
      </c>
      <c r="J2782" s="149"/>
      <c r="K2782" s="149"/>
      <c r="L2782" s="202">
        <v>0</v>
      </c>
      <c r="M2782" s="149"/>
      <c r="N2782" s="149"/>
      <c r="O2782" s="152">
        <f t="shared" si="111"/>
        <v>0</v>
      </c>
      <c r="P2782" s="153"/>
      <c r="Q2782" s="153"/>
      <c r="R2782" s="153"/>
      <c r="S2782" s="143"/>
      <c r="T2782" s="143"/>
      <c r="U2782" s="143"/>
    </row>
    <row r="2783" spans="1:21" ht="12.75" customHeight="1" x14ac:dyDescent="0.3">
      <c r="A2783" s="141">
        <v>5</v>
      </c>
      <c r="B2783" s="141">
        <v>3</v>
      </c>
      <c r="C2783" s="146">
        <v>503</v>
      </c>
      <c r="D2783" s="141" t="s">
        <v>7</v>
      </c>
      <c r="E2783" s="141">
        <v>2017</v>
      </c>
      <c r="F2783" s="151"/>
      <c r="G2783" s="157">
        <f t="shared" si="110"/>
        <v>5.0000000000000009</v>
      </c>
      <c r="H2783" s="143"/>
      <c r="I2783" s="202">
        <v>5.0000000000000009</v>
      </c>
      <c r="J2783" s="149"/>
      <c r="K2783" s="149"/>
      <c r="L2783" s="202">
        <v>0</v>
      </c>
      <c r="M2783" s="149"/>
      <c r="N2783" s="149"/>
      <c r="O2783" s="152">
        <f t="shared" si="111"/>
        <v>0</v>
      </c>
      <c r="P2783" s="153"/>
      <c r="Q2783" s="153"/>
      <c r="R2783" s="153"/>
      <c r="S2783" s="143"/>
      <c r="T2783" s="143"/>
      <c r="U2783" s="143"/>
    </row>
    <row r="2784" spans="1:21" ht="12.75" customHeight="1" x14ac:dyDescent="0.3">
      <c r="A2784" s="141">
        <v>5</v>
      </c>
      <c r="B2784" s="141">
        <v>4</v>
      </c>
      <c r="C2784" s="146">
        <v>504</v>
      </c>
      <c r="D2784" s="141" t="s">
        <v>7</v>
      </c>
      <c r="E2784" s="141">
        <v>2017</v>
      </c>
      <c r="F2784" s="151"/>
      <c r="G2784" s="157">
        <f t="shared" si="110"/>
        <v>7</v>
      </c>
      <c r="H2784" s="143"/>
      <c r="I2784" s="202">
        <v>7</v>
      </c>
      <c r="J2784" s="149"/>
      <c r="K2784" s="149"/>
      <c r="L2784" s="202">
        <v>0</v>
      </c>
      <c r="M2784" s="149"/>
      <c r="N2784" s="149"/>
      <c r="O2784" s="152">
        <f t="shared" si="111"/>
        <v>0</v>
      </c>
      <c r="P2784" s="153"/>
      <c r="Q2784" s="153"/>
      <c r="R2784" s="153"/>
      <c r="S2784" s="143"/>
      <c r="T2784" s="143"/>
      <c r="U2784" s="143"/>
    </row>
    <row r="2785" spans="1:21" ht="12.75" customHeight="1" x14ac:dyDescent="0.3">
      <c r="A2785" s="141">
        <v>5</v>
      </c>
      <c r="B2785" s="141">
        <v>5</v>
      </c>
      <c r="C2785" s="146">
        <v>505</v>
      </c>
      <c r="D2785" s="141" t="s">
        <v>7</v>
      </c>
      <c r="E2785" s="141">
        <v>2017</v>
      </c>
      <c r="F2785" s="151"/>
      <c r="G2785" s="157">
        <f t="shared" si="110"/>
        <v>10.010000000000002</v>
      </c>
      <c r="H2785" s="143"/>
      <c r="I2785" s="202">
        <v>10.010000000000002</v>
      </c>
      <c r="J2785" s="149"/>
      <c r="K2785" s="149"/>
      <c r="L2785" s="202">
        <v>0</v>
      </c>
      <c r="M2785" s="149"/>
      <c r="N2785" s="149"/>
      <c r="O2785" s="152">
        <f t="shared" si="111"/>
        <v>0</v>
      </c>
      <c r="P2785" s="153"/>
      <c r="Q2785" s="153"/>
      <c r="R2785" s="153"/>
      <c r="S2785" s="143"/>
      <c r="T2785" s="143"/>
      <c r="U2785" s="143"/>
    </row>
    <row r="2786" spans="1:21" ht="12.75" customHeight="1" x14ac:dyDescent="0.3">
      <c r="A2786" s="141">
        <v>5</v>
      </c>
      <c r="B2786" s="141">
        <v>6</v>
      </c>
      <c r="C2786" s="146">
        <v>506</v>
      </c>
      <c r="D2786" s="141" t="s">
        <v>7</v>
      </c>
      <c r="E2786" s="141">
        <v>2017</v>
      </c>
      <c r="F2786" s="151"/>
      <c r="G2786" s="157">
        <f t="shared" si="110"/>
        <v>12.000000000000002</v>
      </c>
      <c r="H2786" s="143"/>
      <c r="I2786" s="202">
        <v>12.000000000000002</v>
      </c>
      <c r="J2786" s="149"/>
      <c r="K2786" s="149"/>
      <c r="L2786" s="202">
        <v>0</v>
      </c>
      <c r="M2786" s="149"/>
      <c r="N2786" s="149"/>
      <c r="O2786" s="152">
        <f t="shared" si="111"/>
        <v>0</v>
      </c>
      <c r="P2786" s="153"/>
      <c r="Q2786" s="153"/>
      <c r="R2786" s="153"/>
      <c r="S2786" s="143"/>
      <c r="T2786" s="143"/>
      <c r="U2786" s="143"/>
    </row>
    <row r="2787" spans="1:21" ht="12.75" customHeight="1" x14ac:dyDescent="0.3">
      <c r="A2787" s="141">
        <v>5</v>
      </c>
      <c r="B2787" s="141">
        <v>7</v>
      </c>
      <c r="C2787" s="146">
        <v>507</v>
      </c>
      <c r="D2787" s="141" t="s">
        <v>7</v>
      </c>
      <c r="E2787" s="141">
        <v>2017</v>
      </c>
      <c r="F2787" s="151"/>
      <c r="G2787" s="157">
        <f t="shared" si="110"/>
        <v>15.01</v>
      </c>
      <c r="H2787" s="143"/>
      <c r="I2787" s="202">
        <v>15.01</v>
      </c>
      <c r="J2787" s="149"/>
      <c r="K2787" s="149"/>
      <c r="L2787" s="202">
        <v>0</v>
      </c>
      <c r="M2787" s="149"/>
      <c r="N2787" s="149"/>
      <c r="O2787" s="152">
        <f t="shared" si="111"/>
        <v>0</v>
      </c>
      <c r="P2787" s="153"/>
      <c r="Q2787" s="153"/>
      <c r="R2787" s="153"/>
      <c r="S2787" s="143"/>
      <c r="T2787" s="143"/>
      <c r="U2787" s="143"/>
    </row>
    <row r="2788" spans="1:21" ht="12.75" customHeight="1" x14ac:dyDescent="0.3">
      <c r="A2788" s="141">
        <v>5</v>
      </c>
      <c r="B2788" s="141">
        <v>8</v>
      </c>
      <c r="C2788" s="146">
        <v>508</v>
      </c>
      <c r="D2788" s="141" t="s">
        <v>7</v>
      </c>
      <c r="E2788" s="141">
        <v>2017</v>
      </c>
      <c r="F2788" s="151"/>
      <c r="G2788" s="157">
        <f t="shared" si="110"/>
        <v>7.9999999999999991</v>
      </c>
      <c r="H2788" s="143"/>
      <c r="I2788" s="202">
        <v>7.9999999999999991</v>
      </c>
      <c r="J2788" s="149"/>
      <c r="K2788" s="149"/>
      <c r="L2788" s="202">
        <v>0</v>
      </c>
      <c r="M2788" s="149"/>
      <c r="N2788" s="149"/>
      <c r="O2788" s="152">
        <f t="shared" si="111"/>
        <v>0</v>
      </c>
      <c r="P2788" s="153"/>
      <c r="Q2788" s="153"/>
      <c r="R2788" s="153"/>
      <c r="S2788" s="143"/>
      <c r="T2788" s="143"/>
      <c r="U2788" s="143"/>
    </row>
    <row r="2789" spans="1:21" ht="12.75" customHeight="1" x14ac:dyDescent="0.3">
      <c r="A2789" s="141">
        <v>5</v>
      </c>
      <c r="B2789" s="141">
        <v>9</v>
      </c>
      <c r="C2789" s="146">
        <v>509</v>
      </c>
      <c r="D2789" s="141" t="s">
        <v>7</v>
      </c>
      <c r="E2789" s="141">
        <v>2017</v>
      </c>
      <c r="F2789" s="151"/>
      <c r="G2789" s="157">
        <f t="shared" si="110"/>
        <v>2.0100000000000002</v>
      </c>
      <c r="H2789" s="143"/>
      <c r="I2789" s="202">
        <v>2.0100000000000002</v>
      </c>
      <c r="J2789" s="149"/>
      <c r="K2789" s="149"/>
      <c r="L2789" s="202">
        <v>0</v>
      </c>
      <c r="M2789" s="149"/>
      <c r="N2789" s="149"/>
      <c r="O2789" s="152">
        <f t="shared" si="111"/>
        <v>0</v>
      </c>
      <c r="P2789" s="153"/>
      <c r="Q2789" s="153"/>
      <c r="R2789" s="153"/>
      <c r="S2789" s="143"/>
      <c r="T2789" s="143"/>
      <c r="U2789" s="143"/>
    </row>
    <row r="2790" spans="1:21" ht="12.75" customHeight="1" x14ac:dyDescent="0.3">
      <c r="A2790" s="141">
        <v>5</v>
      </c>
      <c r="B2790" s="141">
        <v>10</v>
      </c>
      <c r="C2790" s="146">
        <v>510</v>
      </c>
      <c r="D2790" s="141" t="s">
        <v>7</v>
      </c>
      <c r="E2790" s="141">
        <v>2017</v>
      </c>
      <c r="F2790" s="151"/>
      <c r="G2790" s="157">
        <f t="shared" si="110"/>
        <v>14</v>
      </c>
      <c r="H2790" s="143"/>
      <c r="I2790" s="202">
        <v>14</v>
      </c>
      <c r="J2790" s="149"/>
      <c r="K2790" s="149"/>
      <c r="L2790" s="202">
        <v>0</v>
      </c>
      <c r="M2790" s="149"/>
      <c r="N2790" s="149"/>
      <c r="O2790" s="152">
        <f t="shared" si="111"/>
        <v>0</v>
      </c>
      <c r="P2790" s="153"/>
      <c r="Q2790" s="153"/>
      <c r="R2790" s="153"/>
      <c r="S2790" s="143"/>
      <c r="T2790" s="143"/>
      <c r="U2790" s="143"/>
    </row>
    <row r="2791" spans="1:21" ht="12.75" customHeight="1" x14ac:dyDescent="0.3">
      <c r="A2791" s="141">
        <v>5</v>
      </c>
      <c r="B2791" s="141">
        <v>11</v>
      </c>
      <c r="C2791" s="146">
        <v>511</v>
      </c>
      <c r="D2791" s="141" t="s">
        <v>7</v>
      </c>
      <c r="E2791" s="141">
        <v>2017</v>
      </c>
      <c r="F2791" s="151"/>
      <c r="G2791" s="157">
        <f t="shared" si="110"/>
        <v>21.009999999999998</v>
      </c>
      <c r="H2791" s="143"/>
      <c r="I2791" s="202">
        <v>21.009999999999998</v>
      </c>
      <c r="J2791" s="149"/>
      <c r="K2791" s="149"/>
      <c r="L2791" s="202">
        <v>0</v>
      </c>
      <c r="M2791" s="149"/>
      <c r="N2791" s="149"/>
      <c r="O2791" s="152">
        <f t="shared" si="111"/>
        <v>0</v>
      </c>
      <c r="P2791" s="153"/>
      <c r="Q2791" s="153"/>
      <c r="R2791" s="153"/>
      <c r="S2791" s="143"/>
      <c r="T2791" s="143"/>
      <c r="U2791" s="143"/>
    </row>
    <row r="2792" spans="1:21" ht="12.75" customHeight="1" x14ac:dyDescent="0.3">
      <c r="A2792" s="141">
        <v>5</v>
      </c>
      <c r="B2792" s="141">
        <v>12</v>
      </c>
      <c r="C2792" s="146">
        <v>512</v>
      </c>
      <c r="D2792" s="141" t="s">
        <v>7</v>
      </c>
      <c r="E2792" s="141">
        <v>2017</v>
      </c>
      <c r="F2792" s="151"/>
      <c r="G2792" s="157">
        <f t="shared" si="110"/>
        <v>12.000000000000002</v>
      </c>
      <c r="H2792" s="143"/>
      <c r="I2792" s="202">
        <v>12.000000000000002</v>
      </c>
      <c r="J2792" s="149"/>
      <c r="K2792" s="149"/>
      <c r="L2792" s="202">
        <v>0</v>
      </c>
      <c r="M2792" s="149"/>
      <c r="N2792" s="149"/>
      <c r="O2792" s="152">
        <f t="shared" si="111"/>
        <v>0</v>
      </c>
      <c r="P2792" s="153"/>
      <c r="Q2792" s="153"/>
      <c r="R2792" s="153"/>
      <c r="S2792" s="143"/>
      <c r="T2792" s="143"/>
      <c r="U2792" s="143"/>
    </row>
    <row r="2793" spans="1:21" ht="12.75" customHeight="1" x14ac:dyDescent="0.3">
      <c r="A2793" s="141">
        <v>5</v>
      </c>
      <c r="B2793" s="141">
        <v>13</v>
      </c>
      <c r="C2793" s="146">
        <v>513</v>
      </c>
      <c r="D2793" s="141" t="s">
        <v>7</v>
      </c>
      <c r="E2793" s="141">
        <v>2017</v>
      </c>
      <c r="F2793" s="151"/>
      <c r="G2793" s="157">
        <f t="shared" si="110"/>
        <v>19</v>
      </c>
      <c r="H2793" s="143"/>
      <c r="I2793" s="202">
        <v>19</v>
      </c>
      <c r="J2793" s="149"/>
      <c r="K2793" s="149"/>
      <c r="L2793" s="202">
        <v>0</v>
      </c>
      <c r="M2793" s="149"/>
      <c r="N2793" s="149"/>
      <c r="O2793" s="152">
        <f t="shared" si="111"/>
        <v>0</v>
      </c>
      <c r="P2793" s="153"/>
      <c r="Q2793" s="153"/>
      <c r="R2793" s="153"/>
      <c r="S2793" s="143"/>
      <c r="T2793" s="143"/>
      <c r="U2793" s="143"/>
    </row>
    <row r="2794" spans="1:21" ht="12.75" customHeight="1" x14ac:dyDescent="0.3">
      <c r="A2794" s="141">
        <v>5</v>
      </c>
      <c r="B2794" s="141">
        <v>14</v>
      </c>
      <c r="C2794" s="146">
        <v>514</v>
      </c>
      <c r="D2794" s="141" t="s">
        <v>7</v>
      </c>
      <c r="E2794" s="141">
        <v>2017</v>
      </c>
      <c r="F2794" s="151"/>
      <c r="G2794" s="157">
        <f t="shared" si="110"/>
        <v>32</v>
      </c>
      <c r="H2794" s="143"/>
      <c r="I2794" s="202">
        <v>32</v>
      </c>
      <c r="J2794" s="149"/>
      <c r="K2794" s="149"/>
      <c r="L2794" s="202">
        <v>0</v>
      </c>
      <c r="M2794" s="149"/>
      <c r="N2794" s="149"/>
      <c r="O2794" s="152">
        <f t="shared" si="111"/>
        <v>0</v>
      </c>
      <c r="P2794" s="153"/>
      <c r="Q2794" s="153"/>
      <c r="R2794" s="153"/>
      <c r="S2794" s="143"/>
      <c r="T2794" s="143"/>
      <c r="U2794" s="143"/>
    </row>
    <row r="2795" spans="1:21" ht="12.75" customHeight="1" x14ac:dyDescent="0.3">
      <c r="A2795" s="141">
        <v>5</v>
      </c>
      <c r="B2795" s="141">
        <v>15</v>
      </c>
      <c r="C2795" s="146">
        <v>515</v>
      </c>
      <c r="D2795" s="141" t="s">
        <v>7</v>
      </c>
      <c r="E2795" s="141">
        <v>2017</v>
      </c>
      <c r="F2795" s="151"/>
      <c r="G2795" s="157">
        <f t="shared" si="110"/>
        <v>44.999999999999993</v>
      </c>
      <c r="H2795" s="143"/>
      <c r="I2795" s="202">
        <v>44.999999999999993</v>
      </c>
      <c r="J2795" s="149"/>
      <c r="K2795" s="149"/>
      <c r="L2795" s="202">
        <v>0</v>
      </c>
      <c r="M2795" s="149"/>
      <c r="N2795" s="149"/>
      <c r="O2795" s="152">
        <f t="shared" si="111"/>
        <v>0</v>
      </c>
      <c r="P2795" s="153"/>
      <c r="Q2795" s="153"/>
      <c r="R2795" s="153"/>
      <c r="S2795" s="143"/>
      <c r="T2795" s="143"/>
      <c r="U2795" s="143"/>
    </row>
    <row r="2796" spans="1:21" ht="12.75" customHeight="1" x14ac:dyDescent="0.3">
      <c r="A2796" s="141">
        <v>5</v>
      </c>
      <c r="B2796" s="141">
        <v>16</v>
      </c>
      <c r="C2796" s="146">
        <v>516</v>
      </c>
      <c r="D2796" s="141" t="s">
        <v>7</v>
      </c>
      <c r="E2796" s="141">
        <v>2017</v>
      </c>
      <c r="F2796" s="151"/>
      <c r="G2796" s="157">
        <f t="shared" si="110"/>
        <v>50.019999999999996</v>
      </c>
      <c r="H2796" s="143"/>
      <c r="I2796" s="202">
        <v>50.019999999999996</v>
      </c>
      <c r="J2796" s="149"/>
      <c r="K2796" s="149"/>
      <c r="L2796" s="202">
        <v>0</v>
      </c>
      <c r="M2796" s="149"/>
      <c r="N2796" s="149"/>
      <c r="O2796" s="152">
        <f t="shared" si="111"/>
        <v>0</v>
      </c>
      <c r="P2796" s="153"/>
      <c r="Q2796" s="153"/>
      <c r="R2796" s="153"/>
      <c r="S2796" s="143"/>
      <c r="T2796" s="143"/>
      <c r="U2796" s="143"/>
    </row>
    <row r="2797" spans="1:21" ht="12.75" customHeight="1" x14ac:dyDescent="0.3">
      <c r="A2797" s="141">
        <v>5</v>
      </c>
      <c r="B2797" s="141">
        <v>17</v>
      </c>
      <c r="C2797" s="146">
        <v>517</v>
      </c>
      <c r="D2797" s="141" t="s">
        <v>7</v>
      </c>
      <c r="E2797" s="141">
        <v>2017</v>
      </c>
      <c r="F2797" s="151"/>
      <c r="G2797" s="157">
        <f t="shared" si="110"/>
        <v>56.009999999999991</v>
      </c>
      <c r="H2797" s="143"/>
      <c r="I2797" s="202">
        <v>56.009999999999991</v>
      </c>
      <c r="J2797" s="149"/>
      <c r="K2797" s="149"/>
      <c r="L2797" s="202">
        <v>0</v>
      </c>
      <c r="M2797" s="149"/>
      <c r="N2797" s="149"/>
      <c r="O2797" s="152">
        <f t="shared" si="111"/>
        <v>0</v>
      </c>
      <c r="P2797" s="153"/>
      <c r="Q2797" s="153"/>
      <c r="R2797" s="153"/>
      <c r="S2797" s="143"/>
      <c r="T2797" s="143"/>
      <c r="U2797" s="143"/>
    </row>
    <row r="2798" spans="1:21" ht="12.75" customHeight="1" x14ac:dyDescent="0.3">
      <c r="A2798" s="141">
        <v>5</v>
      </c>
      <c r="B2798" s="141">
        <v>18</v>
      </c>
      <c r="C2798" s="146">
        <v>518</v>
      </c>
      <c r="D2798" s="141" t="s">
        <v>7</v>
      </c>
      <c r="E2798" s="141">
        <v>2017</v>
      </c>
      <c r="F2798" s="151"/>
      <c r="G2798" s="157">
        <f t="shared" si="110"/>
        <v>81.010000000000005</v>
      </c>
      <c r="H2798" s="143"/>
      <c r="I2798" s="202">
        <v>81.010000000000005</v>
      </c>
      <c r="J2798" s="149"/>
      <c r="K2798" s="149"/>
      <c r="L2798" s="202">
        <v>0</v>
      </c>
      <c r="M2798" s="149"/>
      <c r="N2798" s="149"/>
      <c r="O2798" s="152">
        <f t="shared" si="111"/>
        <v>0</v>
      </c>
      <c r="P2798" s="153"/>
      <c r="Q2798" s="153"/>
      <c r="R2798" s="153"/>
      <c r="S2798" s="143"/>
      <c r="T2798" s="143"/>
      <c r="U2798" s="143"/>
    </row>
    <row r="2799" spans="1:21" ht="12.75" customHeight="1" x14ac:dyDescent="0.3">
      <c r="A2799" s="141">
        <v>5</v>
      </c>
      <c r="B2799" s="141">
        <v>19</v>
      </c>
      <c r="C2799" s="146">
        <v>519</v>
      </c>
      <c r="D2799" s="141" t="s">
        <v>7</v>
      </c>
      <c r="E2799" s="141">
        <v>2017</v>
      </c>
      <c r="F2799" s="151"/>
      <c r="G2799" s="157">
        <f t="shared" si="110"/>
        <v>64</v>
      </c>
      <c r="H2799" s="143"/>
      <c r="I2799" s="202">
        <v>64</v>
      </c>
      <c r="J2799" s="149"/>
      <c r="K2799" s="149"/>
      <c r="L2799" s="202">
        <v>0</v>
      </c>
      <c r="M2799" s="149"/>
      <c r="N2799" s="149"/>
      <c r="O2799" s="152">
        <f t="shared" si="111"/>
        <v>0</v>
      </c>
      <c r="P2799" s="153"/>
      <c r="Q2799" s="153"/>
      <c r="R2799" s="153"/>
      <c r="S2799" s="143"/>
      <c r="T2799" s="143"/>
      <c r="U2799" s="143"/>
    </row>
    <row r="2800" spans="1:21" ht="12.75" customHeight="1" x14ac:dyDescent="0.3">
      <c r="A2800" s="141">
        <v>5</v>
      </c>
      <c r="B2800" s="141">
        <v>20</v>
      </c>
      <c r="C2800" s="146">
        <v>520</v>
      </c>
      <c r="D2800" s="141" t="s">
        <v>7</v>
      </c>
      <c r="E2800" s="141">
        <v>2017</v>
      </c>
      <c r="F2800" s="151"/>
      <c r="G2800" s="157">
        <f t="shared" si="110"/>
        <v>82.009999999999991</v>
      </c>
      <c r="H2800" s="143"/>
      <c r="I2800" s="202">
        <v>82.009999999999991</v>
      </c>
      <c r="J2800" s="149"/>
      <c r="K2800" s="149"/>
      <c r="L2800" s="202">
        <v>0</v>
      </c>
      <c r="M2800" s="149"/>
      <c r="N2800" s="149"/>
      <c r="O2800" s="152">
        <f t="shared" si="111"/>
        <v>0</v>
      </c>
      <c r="P2800" s="153"/>
      <c r="Q2800" s="153"/>
      <c r="R2800" s="153"/>
      <c r="S2800" s="143"/>
      <c r="T2800" s="143"/>
      <c r="U2800" s="143"/>
    </row>
    <row r="2801" spans="1:21" ht="12.75" customHeight="1" x14ac:dyDescent="0.3">
      <c r="A2801" s="141">
        <v>5</v>
      </c>
      <c r="B2801" s="141">
        <v>21</v>
      </c>
      <c r="C2801" s="146">
        <v>521</v>
      </c>
      <c r="D2801" s="141" t="s">
        <v>7</v>
      </c>
      <c r="E2801" s="141">
        <v>2017</v>
      </c>
      <c r="F2801" s="151"/>
      <c r="G2801" s="157">
        <f t="shared" si="110"/>
        <v>41.01</v>
      </c>
      <c r="H2801" s="143"/>
      <c r="I2801" s="202">
        <v>41.01</v>
      </c>
      <c r="J2801" s="149"/>
      <c r="K2801" s="149"/>
      <c r="L2801" s="202">
        <v>0</v>
      </c>
      <c r="M2801" s="149"/>
      <c r="N2801" s="149"/>
      <c r="O2801" s="152">
        <f t="shared" si="111"/>
        <v>0</v>
      </c>
      <c r="P2801" s="153"/>
      <c r="Q2801" s="153"/>
      <c r="R2801" s="153"/>
      <c r="S2801" s="143"/>
      <c r="T2801" s="143"/>
      <c r="U2801" s="143"/>
    </row>
    <row r="2802" spans="1:21" ht="12.75" customHeight="1" x14ac:dyDescent="0.3">
      <c r="A2802" s="141">
        <v>5</v>
      </c>
      <c r="B2802" s="141">
        <v>22</v>
      </c>
      <c r="C2802" s="146">
        <v>522</v>
      </c>
      <c r="D2802" s="141" t="s">
        <v>7</v>
      </c>
      <c r="E2802" s="141">
        <v>2017</v>
      </c>
      <c r="F2802" s="151"/>
      <c r="G2802" s="157">
        <f t="shared" si="110"/>
        <v>102.02000000000001</v>
      </c>
      <c r="H2802" s="143"/>
      <c r="I2802" s="202">
        <v>102.02000000000001</v>
      </c>
      <c r="J2802" s="149"/>
      <c r="K2802" s="149"/>
      <c r="L2802" s="202">
        <v>0</v>
      </c>
      <c r="M2802" s="149"/>
      <c r="N2802" s="149"/>
      <c r="O2802" s="152">
        <f t="shared" si="111"/>
        <v>0</v>
      </c>
      <c r="P2802" s="153"/>
      <c r="Q2802" s="153"/>
      <c r="R2802" s="153"/>
      <c r="S2802" s="143"/>
      <c r="T2802" s="143"/>
      <c r="U2802" s="143"/>
    </row>
    <row r="2803" spans="1:21" ht="12.75" customHeight="1" x14ac:dyDescent="0.3">
      <c r="A2803" s="141">
        <v>5</v>
      </c>
      <c r="B2803" s="141">
        <v>23</v>
      </c>
      <c r="C2803" s="146">
        <v>523</v>
      </c>
      <c r="D2803" s="141" t="s">
        <v>7</v>
      </c>
      <c r="E2803" s="141">
        <v>2017</v>
      </c>
      <c r="F2803" s="151"/>
      <c r="G2803" s="157">
        <f t="shared" si="110"/>
        <v>174.01999999999998</v>
      </c>
      <c r="H2803" s="143"/>
      <c r="I2803" s="202">
        <v>174.01999999999998</v>
      </c>
      <c r="J2803" s="149"/>
      <c r="K2803" s="149"/>
      <c r="L2803" s="202">
        <v>0</v>
      </c>
      <c r="M2803" s="149"/>
      <c r="N2803" s="149"/>
      <c r="O2803" s="152">
        <f t="shared" si="111"/>
        <v>0</v>
      </c>
      <c r="P2803" s="153"/>
      <c r="Q2803" s="153"/>
      <c r="R2803" s="153"/>
      <c r="S2803" s="143"/>
      <c r="T2803" s="143"/>
      <c r="U2803" s="143"/>
    </row>
    <row r="2804" spans="1:21" ht="12.75" customHeight="1" x14ac:dyDescent="0.3">
      <c r="A2804" s="141">
        <v>5</v>
      </c>
      <c r="B2804" s="141">
        <v>24</v>
      </c>
      <c r="C2804" s="146">
        <v>524</v>
      </c>
      <c r="D2804" s="141" t="s">
        <v>7</v>
      </c>
      <c r="E2804" s="141">
        <v>2017</v>
      </c>
      <c r="F2804" s="151"/>
      <c r="G2804" s="157">
        <f t="shared" si="110"/>
        <v>183.03000000000003</v>
      </c>
      <c r="H2804" s="143"/>
      <c r="I2804" s="202">
        <v>183.03000000000003</v>
      </c>
      <c r="J2804" s="149"/>
      <c r="K2804" s="149"/>
      <c r="L2804" s="202">
        <v>0</v>
      </c>
      <c r="M2804" s="149"/>
      <c r="N2804" s="149"/>
      <c r="O2804" s="152">
        <f t="shared" si="111"/>
        <v>0</v>
      </c>
      <c r="P2804" s="153"/>
      <c r="Q2804" s="153"/>
      <c r="R2804" s="153"/>
      <c r="S2804" s="143"/>
      <c r="T2804" s="143"/>
      <c r="U2804" s="143"/>
    </row>
    <row r="2805" spans="1:21" ht="12.75" customHeight="1" x14ac:dyDescent="0.3">
      <c r="A2805" s="141">
        <v>5</v>
      </c>
      <c r="B2805" s="141">
        <v>25</v>
      </c>
      <c r="C2805" s="146">
        <v>525</v>
      </c>
      <c r="D2805" s="141" t="s">
        <v>7</v>
      </c>
      <c r="E2805" s="141">
        <v>2017</v>
      </c>
      <c r="F2805" s="151"/>
      <c r="G2805" s="157">
        <f t="shared" si="110"/>
        <v>233</v>
      </c>
      <c r="H2805" s="143"/>
      <c r="I2805" s="202">
        <v>233</v>
      </c>
      <c r="J2805" s="149"/>
      <c r="K2805" s="149"/>
      <c r="L2805" s="202">
        <v>0</v>
      </c>
      <c r="M2805" s="149"/>
      <c r="N2805" s="149"/>
      <c r="O2805" s="152">
        <f t="shared" si="111"/>
        <v>0</v>
      </c>
      <c r="P2805" s="153"/>
      <c r="Q2805" s="153"/>
      <c r="R2805" s="153"/>
      <c r="S2805" s="143"/>
      <c r="T2805" s="143"/>
      <c r="U2805" s="143"/>
    </row>
    <row r="2806" spans="1:21" ht="12.75" customHeight="1" x14ac:dyDescent="0.3">
      <c r="A2806" s="141">
        <v>5</v>
      </c>
      <c r="B2806" s="141">
        <v>26</v>
      </c>
      <c r="C2806" s="146">
        <v>526</v>
      </c>
      <c r="D2806" s="141" t="s">
        <v>7</v>
      </c>
      <c r="E2806" s="141">
        <v>2017</v>
      </c>
      <c r="F2806" s="151"/>
      <c r="G2806" s="157">
        <f t="shared" si="110"/>
        <v>154</v>
      </c>
      <c r="H2806" s="143"/>
      <c r="I2806" s="202">
        <v>154</v>
      </c>
      <c r="J2806" s="149"/>
      <c r="K2806" s="149"/>
      <c r="L2806" s="202">
        <v>0</v>
      </c>
      <c r="M2806" s="149"/>
      <c r="N2806" s="149"/>
      <c r="O2806" s="152">
        <f t="shared" si="111"/>
        <v>0</v>
      </c>
      <c r="P2806" s="153"/>
      <c r="Q2806" s="153"/>
      <c r="R2806" s="153"/>
      <c r="S2806" s="143"/>
      <c r="T2806" s="143"/>
      <c r="U2806" s="143"/>
    </row>
    <row r="2807" spans="1:21" ht="12.75" customHeight="1" x14ac:dyDescent="0.3">
      <c r="A2807" s="141">
        <v>5</v>
      </c>
      <c r="B2807" s="141">
        <v>27</v>
      </c>
      <c r="C2807" s="146">
        <v>527</v>
      </c>
      <c r="D2807" s="141" t="s">
        <v>7</v>
      </c>
      <c r="E2807" s="141">
        <v>2017</v>
      </c>
      <c r="F2807" s="151"/>
      <c r="G2807" s="157">
        <f t="shared" si="110"/>
        <v>177.01999999999998</v>
      </c>
      <c r="H2807" s="143"/>
      <c r="I2807" s="202">
        <v>177.01999999999998</v>
      </c>
      <c r="J2807" s="149"/>
      <c r="K2807" s="149"/>
      <c r="L2807" s="202">
        <v>0</v>
      </c>
      <c r="M2807" s="149"/>
      <c r="N2807" s="149"/>
      <c r="O2807" s="152">
        <f t="shared" si="111"/>
        <v>0</v>
      </c>
      <c r="P2807" s="153"/>
      <c r="Q2807" s="153"/>
      <c r="R2807" s="153"/>
      <c r="S2807" s="143"/>
      <c r="T2807" s="143"/>
      <c r="U2807" s="143"/>
    </row>
    <row r="2808" spans="1:21" ht="12.75" customHeight="1" x14ac:dyDescent="0.3">
      <c r="A2808" s="141">
        <v>5</v>
      </c>
      <c r="B2808" s="141">
        <v>28</v>
      </c>
      <c r="C2808" s="146">
        <v>528</v>
      </c>
      <c r="D2808" s="141" t="s">
        <v>7</v>
      </c>
      <c r="E2808" s="141">
        <v>2017</v>
      </c>
      <c r="F2808" s="151"/>
      <c r="G2808" s="157">
        <f t="shared" si="110"/>
        <v>336.97</v>
      </c>
      <c r="H2808" s="143"/>
      <c r="I2808" s="202">
        <v>336.97</v>
      </c>
      <c r="J2808" s="149"/>
      <c r="K2808" s="149"/>
      <c r="L2808" s="202">
        <v>0</v>
      </c>
      <c r="M2808" s="149"/>
      <c r="N2808" s="149"/>
      <c r="O2808" s="152">
        <f t="shared" si="111"/>
        <v>0</v>
      </c>
      <c r="P2808" s="153"/>
      <c r="Q2808" s="153"/>
      <c r="R2808" s="153"/>
      <c r="S2808" s="143"/>
      <c r="T2808" s="143"/>
      <c r="U2808" s="143"/>
    </row>
    <row r="2809" spans="1:21" ht="12.75" customHeight="1" x14ac:dyDescent="0.3">
      <c r="A2809" s="141">
        <v>5</v>
      </c>
      <c r="B2809" s="141">
        <v>29</v>
      </c>
      <c r="C2809" s="146">
        <v>529</v>
      </c>
      <c r="D2809" s="141" t="s">
        <v>7</v>
      </c>
      <c r="E2809" s="141">
        <v>2017</v>
      </c>
      <c r="F2809" s="151"/>
      <c r="G2809" s="157">
        <f t="shared" si="110"/>
        <v>271.01000000000005</v>
      </c>
      <c r="H2809" s="143"/>
      <c r="I2809" s="202">
        <v>271.01000000000005</v>
      </c>
      <c r="J2809" s="149"/>
      <c r="K2809" s="149"/>
      <c r="L2809" s="202">
        <v>0</v>
      </c>
      <c r="M2809" s="149"/>
      <c r="N2809" s="149"/>
      <c r="O2809" s="152">
        <f t="shared" si="111"/>
        <v>0</v>
      </c>
      <c r="P2809" s="153"/>
      <c r="Q2809" s="153"/>
      <c r="R2809" s="153"/>
      <c r="S2809" s="143"/>
      <c r="T2809" s="143"/>
      <c r="U2809" s="143"/>
    </row>
    <row r="2810" spans="1:21" ht="12.75" customHeight="1" x14ac:dyDescent="0.3">
      <c r="A2810" s="141">
        <v>5</v>
      </c>
      <c r="B2810" s="141">
        <v>30</v>
      </c>
      <c r="C2810" s="146">
        <v>530</v>
      </c>
      <c r="D2810" s="141" t="s">
        <v>7</v>
      </c>
      <c r="E2810" s="141">
        <v>2017</v>
      </c>
      <c r="F2810" s="151"/>
      <c r="G2810" s="157">
        <f t="shared" si="110"/>
        <v>535.95000000000005</v>
      </c>
      <c r="H2810" s="143"/>
      <c r="I2810" s="202">
        <v>535.95000000000005</v>
      </c>
      <c r="J2810" s="149"/>
      <c r="K2810" s="149"/>
      <c r="L2810" s="202">
        <v>4</v>
      </c>
      <c r="M2810" s="149"/>
      <c r="N2810" s="149"/>
      <c r="O2810" s="152">
        <f t="shared" si="111"/>
        <v>4</v>
      </c>
      <c r="P2810" s="153"/>
      <c r="Q2810" s="153"/>
      <c r="R2810" s="153"/>
      <c r="S2810" s="143"/>
      <c r="T2810" s="143"/>
      <c r="U2810" s="143"/>
    </row>
    <row r="2811" spans="1:21" ht="12.75" customHeight="1" x14ac:dyDescent="0.3">
      <c r="A2811" s="141">
        <v>5</v>
      </c>
      <c r="B2811" s="141">
        <v>31</v>
      </c>
      <c r="C2811" s="146">
        <v>531</v>
      </c>
      <c r="D2811" s="141" t="s">
        <v>7</v>
      </c>
      <c r="E2811" s="141">
        <v>2017</v>
      </c>
      <c r="F2811" s="151"/>
      <c r="G2811" s="157">
        <f t="shared" si="110"/>
        <v>441.36</v>
      </c>
      <c r="H2811" s="143"/>
      <c r="I2811" s="202">
        <v>441.36</v>
      </c>
      <c r="J2811" s="149"/>
      <c r="K2811" s="149"/>
      <c r="L2811" s="202">
        <v>6.63</v>
      </c>
      <c r="M2811" s="149"/>
      <c r="N2811" s="149"/>
      <c r="O2811" s="152">
        <f t="shared" si="111"/>
        <v>6.63</v>
      </c>
      <c r="P2811" s="153"/>
      <c r="Q2811" s="153"/>
      <c r="R2811" s="153"/>
      <c r="S2811" s="143"/>
      <c r="T2811" s="143"/>
      <c r="U2811" s="143"/>
    </row>
    <row r="2812" spans="1:21" ht="12.75" customHeight="1" x14ac:dyDescent="0.3">
      <c r="A2812" s="141">
        <v>6</v>
      </c>
      <c r="B2812" s="141">
        <v>1</v>
      </c>
      <c r="C2812" s="146">
        <v>601</v>
      </c>
      <c r="D2812" s="141" t="s">
        <v>7</v>
      </c>
      <c r="E2812" s="141">
        <v>2017</v>
      </c>
      <c r="F2812" s="151"/>
      <c r="G2812" s="157">
        <f t="shared" si="110"/>
        <v>334.4</v>
      </c>
      <c r="H2812" s="143"/>
      <c r="I2812" s="202">
        <v>334.4</v>
      </c>
      <c r="J2812" s="149"/>
      <c r="K2812" s="149"/>
      <c r="L2812" s="202">
        <v>7.59</v>
      </c>
      <c r="M2812" s="149"/>
      <c r="N2812" s="149"/>
      <c r="O2812" s="152">
        <f t="shared" si="111"/>
        <v>7.59</v>
      </c>
      <c r="P2812" s="153"/>
      <c r="Q2812" s="153"/>
      <c r="R2812" s="153"/>
      <c r="S2812" s="143"/>
      <c r="T2812" s="143"/>
      <c r="U2812" s="143"/>
    </row>
    <row r="2813" spans="1:21" ht="12.75" customHeight="1" x14ac:dyDescent="0.3">
      <c r="A2813" s="141">
        <v>6</v>
      </c>
      <c r="B2813" s="141">
        <v>2</v>
      </c>
      <c r="C2813" s="146">
        <v>602</v>
      </c>
      <c r="D2813" s="141" t="s">
        <v>7</v>
      </c>
      <c r="E2813" s="141">
        <v>2017</v>
      </c>
      <c r="F2813" s="151"/>
      <c r="G2813" s="157">
        <f t="shared" si="110"/>
        <v>558.84</v>
      </c>
      <c r="H2813" s="143"/>
      <c r="I2813" s="202">
        <v>558.84</v>
      </c>
      <c r="J2813" s="149"/>
      <c r="K2813" s="149"/>
      <c r="L2813" s="202">
        <v>15.21</v>
      </c>
      <c r="M2813" s="149"/>
      <c r="N2813" s="149"/>
      <c r="O2813" s="152">
        <f t="shared" si="111"/>
        <v>15.21</v>
      </c>
      <c r="P2813" s="153"/>
      <c r="Q2813" s="153"/>
      <c r="R2813" s="153"/>
      <c r="S2813" s="143"/>
      <c r="T2813" s="143"/>
      <c r="U2813" s="143"/>
    </row>
    <row r="2814" spans="1:21" ht="12.75" customHeight="1" x14ac:dyDescent="0.3">
      <c r="A2814" s="141">
        <v>6</v>
      </c>
      <c r="B2814" s="141">
        <v>3</v>
      </c>
      <c r="C2814" s="146">
        <v>603</v>
      </c>
      <c r="D2814" s="141" t="s">
        <v>7</v>
      </c>
      <c r="E2814" s="141">
        <v>2017</v>
      </c>
      <c r="F2814" s="151"/>
      <c r="G2814" s="157">
        <f t="shared" si="110"/>
        <v>323.75000000000006</v>
      </c>
      <c r="H2814" s="143"/>
      <c r="I2814" s="202">
        <v>323.75000000000006</v>
      </c>
      <c r="J2814" s="149"/>
      <c r="K2814" s="149"/>
      <c r="L2814" s="202">
        <v>10.25</v>
      </c>
      <c r="M2814" s="149"/>
      <c r="N2814" s="149"/>
      <c r="O2814" s="152">
        <f t="shared" si="111"/>
        <v>10.25</v>
      </c>
      <c r="P2814" s="153"/>
      <c r="Q2814" s="153"/>
      <c r="R2814" s="153"/>
      <c r="S2814" s="143"/>
      <c r="T2814" s="143"/>
      <c r="U2814" s="143"/>
    </row>
    <row r="2815" spans="1:21" ht="12.75" customHeight="1" x14ac:dyDescent="0.3">
      <c r="A2815" s="141">
        <v>6</v>
      </c>
      <c r="B2815" s="141">
        <v>4</v>
      </c>
      <c r="C2815" s="146">
        <v>604</v>
      </c>
      <c r="D2815" s="141" t="s">
        <v>7</v>
      </c>
      <c r="E2815" s="141">
        <v>2017</v>
      </c>
      <c r="F2815" s="151"/>
      <c r="G2815" s="157">
        <f t="shared" si="110"/>
        <v>567.42000000000007</v>
      </c>
      <c r="H2815" s="143"/>
      <c r="I2815" s="202">
        <v>567.42000000000007</v>
      </c>
      <c r="J2815" s="149"/>
      <c r="K2815" s="149"/>
      <c r="L2815" s="202">
        <v>20.58</v>
      </c>
      <c r="M2815" s="149"/>
      <c r="N2815" s="149"/>
      <c r="O2815" s="152">
        <f t="shared" si="111"/>
        <v>20.58</v>
      </c>
      <c r="P2815" s="153"/>
      <c r="Q2815" s="153"/>
      <c r="R2815" s="153"/>
      <c r="S2815" s="143"/>
      <c r="T2815" s="143"/>
      <c r="U2815" s="143"/>
    </row>
    <row r="2816" spans="1:21" ht="12.75" customHeight="1" x14ac:dyDescent="0.3">
      <c r="A2816" s="141">
        <v>6</v>
      </c>
      <c r="B2816" s="141">
        <v>5</v>
      </c>
      <c r="C2816" s="146">
        <v>605</v>
      </c>
      <c r="D2816" s="141" t="s">
        <v>7</v>
      </c>
      <c r="E2816" s="141">
        <v>2017</v>
      </c>
      <c r="F2816" s="151"/>
      <c r="G2816" s="157">
        <f t="shared" si="110"/>
        <v>528.39</v>
      </c>
      <c r="H2816" s="143"/>
      <c r="I2816" s="202">
        <v>528.39</v>
      </c>
      <c r="J2816" s="149"/>
      <c r="K2816" s="149"/>
      <c r="L2816" s="202">
        <v>21.56</v>
      </c>
      <c r="M2816" s="149"/>
      <c r="N2816" s="149"/>
      <c r="O2816" s="152">
        <f t="shared" si="111"/>
        <v>21.56</v>
      </c>
      <c r="P2816" s="153"/>
      <c r="Q2816" s="153"/>
      <c r="R2816" s="153"/>
      <c r="S2816" s="143"/>
      <c r="T2816" s="143"/>
      <c r="U2816" s="143"/>
    </row>
    <row r="2817" spans="1:21" ht="12.75" customHeight="1" x14ac:dyDescent="0.3">
      <c r="A2817" s="141">
        <v>6</v>
      </c>
      <c r="B2817" s="141">
        <v>6</v>
      </c>
      <c r="C2817" s="146">
        <v>606</v>
      </c>
      <c r="D2817" s="141" t="s">
        <v>7</v>
      </c>
      <c r="E2817" s="141">
        <v>2017</v>
      </c>
      <c r="F2817" s="151"/>
      <c r="G2817" s="157">
        <f t="shared" ref="G2817:G2880" si="112">I2817+K2817</f>
        <v>596.30999999999995</v>
      </c>
      <c r="H2817" s="143"/>
      <c r="I2817" s="202">
        <v>596.30999999999995</v>
      </c>
      <c r="J2817" s="149"/>
      <c r="K2817" s="149"/>
      <c r="L2817" s="202">
        <v>25.69</v>
      </c>
      <c r="M2817" s="149"/>
      <c r="N2817" s="149"/>
      <c r="O2817" s="152">
        <f t="shared" ref="O2817:O2880" si="113">L2817+N2817</f>
        <v>25.69</v>
      </c>
      <c r="P2817" s="153"/>
      <c r="Q2817" s="153"/>
      <c r="R2817" s="153"/>
      <c r="S2817" s="143"/>
      <c r="T2817" s="143"/>
      <c r="U2817" s="143"/>
    </row>
    <row r="2818" spans="1:21" ht="12.75" customHeight="1" x14ac:dyDescent="0.3">
      <c r="A2818" s="141">
        <v>6</v>
      </c>
      <c r="B2818" s="141">
        <v>7</v>
      </c>
      <c r="C2818" s="146">
        <v>607</v>
      </c>
      <c r="D2818" s="141" t="s">
        <v>7</v>
      </c>
      <c r="E2818" s="141">
        <v>2017</v>
      </c>
      <c r="F2818" s="151"/>
      <c r="G2818" s="157">
        <f t="shared" si="112"/>
        <v>742.32999999999993</v>
      </c>
      <c r="H2818" s="143"/>
      <c r="I2818" s="202">
        <v>742.32999999999993</v>
      </c>
      <c r="J2818" s="200"/>
      <c r="K2818" s="200"/>
      <c r="L2818" s="202">
        <v>33.68</v>
      </c>
      <c r="M2818" s="200"/>
      <c r="N2818" s="149"/>
      <c r="O2818" s="152">
        <f t="shared" si="113"/>
        <v>33.68</v>
      </c>
      <c r="P2818" s="153"/>
      <c r="Q2818" s="153"/>
      <c r="R2818" s="153"/>
      <c r="S2818" s="143"/>
      <c r="T2818" s="143"/>
      <c r="U2818" s="143"/>
    </row>
    <row r="2819" spans="1:21" ht="12.75" customHeight="1" x14ac:dyDescent="0.3">
      <c r="A2819" s="141">
        <v>6</v>
      </c>
      <c r="B2819" s="141">
        <v>8</v>
      </c>
      <c r="C2819" s="146">
        <v>608</v>
      </c>
      <c r="D2819" s="141" t="s">
        <v>7</v>
      </c>
      <c r="E2819" s="141">
        <v>2017</v>
      </c>
      <c r="F2819" s="151"/>
      <c r="G2819" s="157">
        <f t="shared" si="112"/>
        <v>354.15000000000003</v>
      </c>
      <c r="H2819" s="143"/>
      <c r="I2819" s="202">
        <v>354.15000000000003</v>
      </c>
      <c r="J2819" s="200"/>
      <c r="K2819" s="200"/>
      <c r="L2819" s="202">
        <v>16.88</v>
      </c>
      <c r="M2819" s="200"/>
      <c r="N2819" s="149"/>
      <c r="O2819" s="152">
        <f t="shared" si="113"/>
        <v>16.88</v>
      </c>
      <c r="P2819" s="153"/>
      <c r="Q2819" s="153"/>
      <c r="R2819" s="153"/>
      <c r="S2819" s="143"/>
      <c r="T2819" s="143"/>
      <c r="U2819" s="143"/>
    </row>
    <row r="2820" spans="1:21" ht="12.75" customHeight="1" x14ac:dyDescent="0.3">
      <c r="A2820" s="141">
        <v>6</v>
      </c>
      <c r="B2820" s="141">
        <v>9</v>
      </c>
      <c r="C2820" s="146">
        <v>609</v>
      </c>
      <c r="D2820" s="141" t="s">
        <v>7</v>
      </c>
      <c r="E2820" s="141">
        <v>2017</v>
      </c>
      <c r="F2820" s="151"/>
      <c r="G2820" s="157">
        <f t="shared" si="112"/>
        <v>334.00999999999993</v>
      </c>
      <c r="H2820" s="143"/>
      <c r="I2820" s="202">
        <v>334.00999999999993</v>
      </c>
      <c r="J2820" s="200"/>
      <c r="K2820" s="200"/>
      <c r="L2820" s="202">
        <v>20.98</v>
      </c>
      <c r="M2820" s="200"/>
      <c r="N2820" s="149"/>
      <c r="O2820" s="152">
        <f t="shared" si="113"/>
        <v>20.98</v>
      </c>
      <c r="P2820" s="153"/>
      <c r="Q2820" s="153"/>
      <c r="R2820" s="153"/>
      <c r="S2820" s="143"/>
      <c r="T2820" s="143"/>
      <c r="U2820" s="143"/>
    </row>
    <row r="2821" spans="1:21" ht="12.75" customHeight="1" x14ac:dyDescent="0.3">
      <c r="A2821" s="141">
        <v>6</v>
      </c>
      <c r="B2821" s="141">
        <v>10</v>
      </c>
      <c r="C2821" s="146">
        <v>610</v>
      </c>
      <c r="D2821" s="141" t="s">
        <v>7</v>
      </c>
      <c r="E2821" s="141">
        <v>2017</v>
      </c>
      <c r="F2821" s="151"/>
      <c r="G2821" s="157">
        <f t="shared" si="112"/>
        <v>279.12</v>
      </c>
      <c r="H2821" s="143"/>
      <c r="I2821" s="202">
        <v>279.12</v>
      </c>
      <c r="J2821" s="200"/>
      <c r="K2821" s="200"/>
      <c r="L2821" s="202">
        <v>21.88</v>
      </c>
      <c r="M2821" s="200"/>
      <c r="N2821" s="149"/>
      <c r="O2821" s="152">
        <f t="shared" si="113"/>
        <v>21.88</v>
      </c>
      <c r="P2821" s="153"/>
      <c r="Q2821" s="153"/>
      <c r="R2821" s="153"/>
      <c r="S2821" s="143"/>
      <c r="T2821" s="143"/>
      <c r="U2821" s="143"/>
    </row>
    <row r="2822" spans="1:21" ht="12.75" customHeight="1" x14ac:dyDescent="0.3">
      <c r="A2822" s="141">
        <v>6</v>
      </c>
      <c r="B2822" s="141">
        <v>11</v>
      </c>
      <c r="C2822" s="146">
        <v>611</v>
      </c>
      <c r="D2822" s="141" t="s">
        <v>7</v>
      </c>
      <c r="E2822" s="141">
        <v>2017</v>
      </c>
      <c r="F2822" s="151"/>
      <c r="G2822" s="157">
        <f t="shared" si="112"/>
        <v>606.69000000000005</v>
      </c>
      <c r="H2822" s="143"/>
      <c r="I2822" s="202">
        <v>606.69000000000005</v>
      </c>
      <c r="J2822" s="200"/>
      <c r="K2822" s="200"/>
      <c r="L2822" s="202">
        <v>57.37</v>
      </c>
      <c r="M2822" s="200"/>
      <c r="N2822" s="149"/>
      <c r="O2822" s="152">
        <f t="shared" si="113"/>
        <v>57.37</v>
      </c>
      <c r="P2822" s="153"/>
      <c r="Q2822" s="153"/>
      <c r="R2822" s="153"/>
      <c r="S2822" s="143"/>
      <c r="T2822" s="143"/>
      <c r="U2822" s="143"/>
    </row>
    <row r="2823" spans="1:21" ht="12.75" customHeight="1" x14ac:dyDescent="0.3">
      <c r="A2823" s="141">
        <v>6</v>
      </c>
      <c r="B2823" s="141">
        <v>12</v>
      </c>
      <c r="C2823" s="146">
        <v>612</v>
      </c>
      <c r="D2823" s="141" t="s">
        <v>7</v>
      </c>
      <c r="E2823" s="141">
        <v>2017</v>
      </c>
      <c r="F2823" s="151"/>
      <c r="G2823" s="157">
        <f t="shared" si="112"/>
        <v>986.50000000000011</v>
      </c>
      <c r="H2823" s="143"/>
      <c r="I2823" s="202">
        <v>986.50000000000011</v>
      </c>
      <c r="J2823" s="200"/>
      <c r="K2823" s="200"/>
      <c r="L2823" s="202">
        <v>109.6</v>
      </c>
      <c r="M2823" s="200"/>
      <c r="N2823" s="149"/>
      <c r="O2823" s="152">
        <f t="shared" si="113"/>
        <v>109.6</v>
      </c>
      <c r="P2823" s="153"/>
      <c r="Q2823" s="153"/>
      <c r="R2823" s="153"/>
      <c r="S2823" s="143"/>
      <c r="T2823" s="143"/>
      <c r="U2823" s="143"/>
    </row>
    <row r="2824" spans="1:21" ht="12.75" customHeight="1" x14ac:dyDescent="0.3">
      <c r="A2824" s="141">
        <v>6</v>
      </c>
      <c r="B2824" s="141">
        <v>13</v>
      </c>
      <c r="C2824" s="146">
        <v>613</v>
      </c>
      <c r="D2824" s="141" t="s">
        <v>7</v>
      </c>
      <c r="E2824" s="141">
        <v>2017</v>
      </c>
      <c r="F2824" s="151"/>
      <c r="G2824" s="157">
        <f t="shared" si="112"/>
        <v>2334.61</v>
      </c>
      <c r="H2824" s="143"/>
      <c r="I2824" s="203">
        <v>2334.61</v>
      </c>
      <c r="J2824" s="149"/>
      <c r="K2824" s="149"/>
      <c r="L2824" s="202">
        <v>184.39</v>
      </c>
      <c r="M2824" s="149"/>
      <c r="N2824" s="149"/>
      <c r="O2824" s="152">
        <f t="shared" si="113"/>
        <v>184.39</v>
      </c>
      <c r="P2824" s="153"/>
      <c r="Q2824" s="153"/>
      <c r="R2824" s="153"/>
      <c r="S2824" s="143"/>
      <c r="T2824" s="143"/>
      <c r="U2824" s="143"/>
    </row>
    <row r="2825" spans="1:21" ht="12.75" customHeight="1" x14ac:dyDescent="0.3">
      <c r="A2825" s="141">
        <v>6</v>
      </c>
      <c r="B2825" s="141">
        <v>14</v>
      </c>
      <c r="C2825" s="146">
        <v>614</v>
      </c>
      <c r="D2825" s="141" t="s">
        <v>7</v>
      </c>
      <c r="E2825" s="141">
        <v>2017</v>
      </c>
      <c r="F2825" s="151"/>
      <c r="G2825" s="157">
        <f t="shared" si="112"/>
        <v>4523.41</v>
      </c>
      <c r="H2825" s="143"/>
      <c r="I2825" s="203">
        <v>4523.41</v>
      </c>
      <c r="J2825" s="149"/>
      <c r="K2825" s="149"/>
      <c r="L2825" s="202">
        <v>220.12</v>
      </c>
      <c r="M2825" s="149"/>
      <c r="N2825" s="149"/>
      <c r="O2825" s="152">
        <f t="shared" si="113"/>
        <v>220.12</v>
      </c>
      <c r="P2825" s="153"/>
      <c r="Q2825" s="153"/>
      <c r="R2825" s="153"/>
      <c r="S2825" s="143"/>
      <c r="T2825" s="143"/>
      <c r="U2825" s="143"/>
    </row>
    <row r="2826" spans="1:21" ht="12.75" customHeight="1" x14ac:dyDescent="0.3">
      <c r="A2826" s="141">
        <v>6</v>
      </c>
      <c r="B2826" s="141">
        <v>15</v>
      </c>
      <c r="C2826" s="146">
        <v>615</v>
      </c>
      <c r="D2826" s="141" t="s">
        <v>7</v>
      </c>
      <c r="E2826" s="141">
        <v>2017</v>
      </c>
      <c r="F2826" s="151"/>
      <c r="G2826" s="157">
        <f t="shared" si="112"/>
        <v>6743.48</v>
      </c>
      <c r="H2826" s="143"/>
      <c r="I2826" s="203">
        <v>6743.48</v>
      </c>
      <c r="J2826" s="149"/>
      <c r="K2826" s="149"/>
      <c r="L2826" s="202">
        <v>134.83000000000001</v>
      </c>
      <c r="M2826" s="149"/>
      <c r="N2826" s="149"/>
      <c r="O2826" s="152">
        <f t="shared" si="113"/>
        <v>134.83000000000001</v>
      </c>
      <c r="P2826" s="153"/>
      <c r="Q2826" s="153"/>
      <c r="R2826" s="153"/>
      <c r="S2826" s="143"/>
      <c r="T2826" s="143"/>
      <c r="U2826" s="143"/>
    </row>
    <row r="2827" spans="1:21" ht="12.75" customHeight="1" x14ac:dyDescent="0.3">
      <c r="A2827" s="141">
        <v>6</v>
      </c>
      <c r="B2827" s="141">
        <v>16</v>
      </c>
      <c r="C2827" s="146">
        <v>616</v>
      </c>
      <c r="D2827" s="141" t="s">
        <v>7</v>
      </c>
      <c r="E2827" s="141">
        <v>2017</v>
      </c>
      <c r="F2827" s="151"/>
      <c r="G2827" s="157">
        <f t="shared" si="112"/>
        <v>6992.54</v>
      </c>
      <c r="H2827" s="143"/>
      <c r="I2827" s="203">
        <v>6992.54</v>
      </c>
      <c r="J2827" s="149"/>
      <c r="K2827" s="149"/>
      <c r="L2827" s="202">
        <v>275.45999999999998</v>
      </c>
      <c r="M2827" s="149"/>
      <c r="N2827" s="149"/>
      <c r="O2827" s="152">
        <f t="shared" si="113"/>
        <v>275.45999999999998</v>
      </c>
      <c r="P2827" s="153"/>
      <c r="Q2827" s="153"/>
      <c r="R2827" s="153"/>
      <c r="S2827" s="143"/>
      <c r="T2827" s="143"/>
      <c r="U2827" s="143"/>
    </row>
    <row r="2828" spans="1:21" ht="12.75" customHeight="1" x14ac:dyDescent="0.3">
      <c r="A2828" s="141">
        <v>6</v>
      </c>
      <c r="B2828" s="141">
        <v>17</v>
      </c>
      <c r="C2828" s="146">
        <v>617</v>
      </c>
      <c r="D2828" s="141" t="s">
        <v>7</v>
      </c>
      <c r="E2828" s="141">
        <v>2017</v>
      </c>
      <c r="F2828" s="151"/>
      <c r="G2828" s="157">
        <f t="shared" si="112"/>
        <v>5291.12</v>
      </c>
      <c r="H2828" s="143"/>
      <c r="I2828" s="203">
        <v>5291.12</v>
      </c>
      <c r="J2828" s="149"/>
      <c r="K2828" s="149"/>
      <c r="L2828" s="202">
        <v>314.44</v>
      </c>
      <c r="M2828" s="149"/>
      <c r="N2828" s="149"/>
      <c r="O2828" s="152">
        <f t="shared" si="113"/>
        <v>314.44</v>
      </c>
      <c r="P2828" s="153"/>
      <c r="Q2828" s="153"/>
      <c r="R2828" s="153"/>
      <c r="S2828" s="143"/>
      <c r="T2828" s="143"/>
      <c r="U2828" s="143"/>
    </row>
    <row r="2829" spans="1:21" ht="12.75" customHeight="1" x14ac:dyDescent="0.3">
      <c r="A2829" s="141">
        <v>6</v>
      </c>
      <c r="B2829" s="141">
        <v>18</v>
      </c>
      <c r="C2829" s="146">
        <v>618</v>
      </c>
      <c r="D2829" s="141" t="s">
        <v>7</v>
      </c>
      <c r="E2829" s="141">
        <v>2017</v>
      </c>
      <c r="F2829" s="151"/>
      <c r="G2829" s="157">
        <f t="shared" si="112"/>
        <v>3761.1199999999994</v>
      </c>
      <c r="H2829" s="143"/>
      <c r="I2829" s="203">
        <v>3761.1199999999994</v>
      </c>
      <c r="J2829" s="149"/>
      <c r="K2829" s="149"/>
      <c r="L2829" s="202">
        <v>301.88</v>
      </c>
      <c r="M2829" s="149"/>
      <c r="N2829" s="149"/>
      <c r="O2829" s="152">
        <f t="shared" si="113"/>
        <v>301.88</v>
      </c>
      <c r="P2829" s="153"/>
      <c r="Q2829" s="153"/>
      <c r="R2829" s="153"/>
      <c r="S2829" s="143"/>
      <c r="T2829" s="143"/>
      <c r="U2829" s="143"/>
    </row>
    <row r="2830" spans="1:21" ht="12.75" customHeight="1" x14ac:dyDescent="0.3">
      <c r="A2830" s="141">
        <v>6</v>
      </c>
      <c r="B2830" s="141">
        <v>19</v>
      </c>
      <c r="C2830" s="146">
        <v>619</v>
      </c>
      <c r="D2830" s="141" t="s">
        <v>7</v>
      </c>
      <c r="E2830" s="141">
        <v>2017</v>
      </c>
      <c r="F2830" s="151"/>
      <c r="G2830" s="157">
        <f t="shared" si="112"/>
        <v>2648.7000000000003</v>
      </c>
      <c r="H2830" s="143"/>
      <c r="I2830" s="203">
        <v>2648.7000000000003</v>
      </c>
      <c r="J2830" s="149"/>
      <c r="K2830" s="149"/>
      <c r="L2830" s="202">
        <v>270.3</v>
      </c>
      <c r="M2830" s="149"/>
      <c r="N2830" s="149"/>
      <c r="O2830" s="152">
        <f t="shared" si="113"/>
        <v>270.3</v>
      </c>
      <c r="P2830" s="153"/>
      <c r="Q2830" s="153"/>
      <c r="R2830" s="153"/>
      <c r="S2830" s="143"/>
      <c r="T2830" s="143"/>
      <c r="U2830" s="143"/>
    </row>
    <row r="2831" spans="1:21" ht="12.75" customHeight="1" x14ac:dyDescent="0.3">
      <c r="A2831" s="141">
        <v>6</v>
      </c>
      <c r="B2831" s="141">
        <v>20</v>
      </c>
      <c r="C2831" s="146">
        <v>620</v>
      </c>
      <c r="D2831" s="141" t="s">
        <v>7</v>
      </c>
      <c r="E2831" s="141">
        <v>2017</v>
      </c>
      <c r="F2831" s="151"/>
      <c r="G2831" s="157">
        <f t="shared" si="112"/>
        <v>3431.5999999999995</v>
      </c>
      <c r="H2831" s="143"/>
      <c r="I2831" s="203">
        <v>3431.5999999999995</v>
      </c>
      <c r="J2831" s="149"/>
      <c r="K2831" s="149"/>
      <c r="L2831" s="202">
        <v>480.79</v>
      </c>
      <c r="M2831" s="149"/>
      <c r="N2831" s="149"/>
      <c r="O2831" s="152">
        <f t="shared" si="113"/>
        <v>480.79</v>
      </c>
      <c r="P2831" s="153"/>
      <c r="Q2831" s="153"/>
      <c r="R2831" s="153"/>
      <c r="S2831" s="143"/>
      <c r="T2831" s="143"/>
      <c r="U2831" s="143"/>
    </row>
    <row r="2832" spans="1:21" ht="12.75" customHeight="1" x14ac:dyDescent="0.3">
      <c r="A2832" s="141">
        <v>6</v>
      </c>
      <c r="B2832" s="141">
        <v>21</v>
      </c>
      <c r="C2832" s="146">
        <v>621</v>
      </c>
      <c r="D2832" s="141" t="s">
        <v>7</v>
      </c>
      <c r="E2832" s="141">
        <v>2017</v>
      </c>
      <c r="F2832" s="151"/>
      <c r="G2832" s="157">
        <f t="shared" si="112"/>
        <v>5150.5999999999995</v>
      </c>
      <c r="H2832" s="143"/>
      <c r="I2832" s="203">
        <v>5150.5999999999995</v>
      </c>
      <c r="J2832" s="149"/>
      <c r="K2832" s="149"/>
      <c r="L2832" s="202">
        <v>931</v>
      </c>
      <c r="M2832" s="149"/>
      <c r="N2832" s="149"/>
      <c r="O2832" s="152">
        <f t="shared" si="113"/>
        <v>931</v>
      </c>
      <c r="P2832" s="153"/>
      <c r="Q2832" s="153"/>
      <c r="R2832" s="153"/>
      <c r="S2832" s="143"/>
      <c r="T2832" s="143"/>
      <c r="U2832" s="143"/>
    </row>
    <row r="2833" spans="1:21" ht="12.75" customHeight="1" x14ac:dyDescent="0.3">
      <c r="A2833" s="141">
        <v>6</v>
      </c>
      <c r="B2833" s="141">
        <v>22</v>
      </c>
      <c r="C2833" s="146">
        <v>622</v>
      </c>
      <c r="D2833" s="141" t="s">
        <v>7</v>
      </c>
      <c r="E2833" s="141">
        <v>2017</v>
      </c>
      <c r="F2833" s="151"/>
      <c r="G2833" s="157">
        <f t="shared" si="112"/>
        <v>5003.3099999999995</v>
      </c>
      <c r="H2833" s="143"/>
      <c r="I2833" s="203">
        <v>5003.3099999999995</v>
      </c>
      <c r="J2833" s="149"/>
      <c r="K2833" s="149"/>
      <c r="L2833" s="203">
        <v>1123.69</v>
      </c>
      <c r="M2833" s="149"/>
      <c r="N2833" s="149"/>
      <c r="O2833" s="152">
        <f t="shared" si="113"/>
        <v>1123.69</v>
      </c>
      <c r="P2833" s="153"/>
      <c r="Q2833" s="153"/>
      <c r="R2833" s="153"/>
      <c r="S2833" s="143"/>
      <c r="T2833" s="143"/>
      <c r="U2833" s="143"/>
    </row>
    <row r="2834" spans="1:21" ht="12.75" customHeight="1" x14ac:dyDescent="0.3">
      <c r="A2834" s="141">
        <v>6</v>
      </c>
      <c r="B2834" s="141">
        <v>23</v>
      </c>
      <c r="C2834" s="146">
        <v>623</v>
      </c>
      <c r="D2834" s="141" t="s">
        <v>7</v>
      </c>
      <c r="E2834" s="141">
        <v>2017</v>
      </c>
      <c r="F2834" s="151"/>
      <c r="G2834" s="157">
        <f t="shared" si="112"/>
        <v>6241.4699999999993</v>
      </c>
      <c r="H2834" s="143"/>
      <c r="I2834" s="203">
        <v>6241.4699999999993</v>
      </c>
      <c r="J2834" s="149"/>
      <c r="K2834" s="149"/>
      <c r="L2834" s="203">
        <v>1824.53</v>
      </c>
      <c r="M2834" s="149"/>
      <c r="N2834" s="149"/>
      <c r="O2834" s="152">
        <f t="shared" si="113"/>
        <v>1824.53</v>
      </c>
      <c r="P2834" s="153"/>
      <c r="Q2834" s="153"/>
      <c r="R2834" s="153"/>
      <c r="S2834" s="143"/>
      <c r="T2834" s="143"/>
      <c r="U2834" s="143"/>
    </row>
    <row r="2835" spans="1:21" ht="12.75" customHeight="1" x14ac:dyDescent="0.3">
      <c r="A2835" s="141">
        <v>6</v>
      </c>
      <c r="B2835" s="141">
        <v>24</v>
      </c>
      <c r="C2835" s="146">
        <v>624</v>
      </c>
      <c r="D2835" s="141" t="s">
        <v>7</v>
      </c>
      <c r="E2835" s="141">
        <v>2017</v>
      </c>
      <c r="F2835" s="151"/>
      <c r="G2835" s="157">
        <f t="shared" si="112"/>
        <v>5739.7599999999993</v>
      </c>
      <c r="H2835" s="143"/>
      <c r="I2835" s="203">
        <v>5739.7599999999993</v>
      </c>
      <c r="J2835" s="149"/>
      <c r="K2835" s="149"/>
      <c r="L2835" s="203">
        <v>2113.2399999999998</v>
      </c>
      <c r="M2835" s="149"/>
      <c r="N2835" s="149"/>
      <c r="O2835" s="152">
        <f t="shared" si="113"/>
        <v>2113.2399999999998</v>
      </c>
      <c r="P2835" s="153"/>
      <c r="Q2835" s="153"/>
      <c r="R2835" s="153"/>
      <c r="S2835" s="143"/>
      <c r="T2835" s="143"/>
      <c r="U2835" s="143"/>
    </row>
    <row r="2836" spans="1:21" ht="12.75" customHeight="1" x14ac:dyDescent="0.3">
      <c r="A2836" s="141">
        <v>6</v>
      </c>
      <c r="B2836" s="141">
        <v>25</v>
      </c>
      <c r="C2836" s="146">
        <v>625</v>
      </c>
      <c r="D2836" s="141" t="s">
        <v>7</v>
      </c>
      <c r="E2836" s="141">
        <v>2017</v>
      </c>
      <c r="F2836" s="151"/>
      <c r="G2836" s="157">
        <f t="shared" si="112"/>
        <v>4254.6000000000004</v>
      </c>
      <c r="H2836" s="143"/>
      <c r="I2836" s="203">
        <v>4254.6000000000004</v>
      </c>
      <c r="J2836" s="149"/>
      <c r="K2836" s="149"/>
      <c r="L2836" s="203">
        <v>1929.4099999999999</v>
      </c>
      <c r="M2836" s="149"/>
      <c r="N2836" s="149"/>
      <c r="O2836" s="152">
        <f t="shared" si="113"/>
        <v>1929.4099999999999</v>
      </c>
      <c r="P2836" s="153"/>
      <c r="Q2836" s="153"/>
      <c r="R2836" s="153"/>
      <c r="S2836" s="143"/>
      <c r="T2836" s="143"/>
      <c r="U2836" s="143"/>
    </row>
    <row r="2837" spans="1:21" ht="12.75" customHeight="1" x14ac:dyDescent="0.3">
      <c r="A2837" s="141">
        <v>6</v>
      </c>
      <c r="B2837" s="141">
        <v>26</v>
      </c>
      <c r="C2837" s="146">
        <v>626</v>
      </c>
      <c r="D2837" s="141" t="s">
        <v>7</v>
      </c>
      <c r="E2837" s="141">
        <v>2017</v>
      </c>
      <c r="F2837" s="151"/>
      <c r="G2837" s="157">
        <f t="shared" si="112"/>
        <v>2339.85</v>
      </c>
      <c r="H2837" s="143"/>
      <c r="I2837" s="203">
        <v>2339.85</v>
      </c>
      <c r="J2837" s="149"/>
      <c r="K2837" s="149"/>
      <c r="L2837" s="203">
        <v>1286.8699999999999</v>
      </c>
      <c r="M2837" s="149"/>
      <c r="N2837" s="149"/>
      <c r="O2837" s="152">
        <f t="shared" si="113"/>
        <v>1286.8699999999999</v>
      </c>
      <c r="P2837" s="153"/>
      <c r="Q2837" s="153"/>
      <c r="R2837" s="153"/>
      <c r="S2837" s="143"/>
      <c r="T2837" s="143"/>
      <c r="U2837" s="143"/>
    </row>
    <row r="2838" spans="1:21" ht="12.75" customHeight="1" x14ac:dyDescent="0.3">
      <c r="A2838" s="141">
        <v>6</v>
      </c>
      <c r="B2838" s="141">
        <v>27</v>
      </c>
      <c r="C2838" s="146">
        <v>627</v>
      </c>
      <c r="D2838" s="141" t="s">
        <v>7</v>
      </c>
      <c r="E2838" s="141">
        <v>2017</v>
      </c>
      <c r="F2838" s="151"/>
      <c r="G2838" s="157">
        <f t="shared" si="112"/>
        <v>3999.61</v>
      </c>
      <c r="H2838" s="143"/>
      <c r="I2838" s="203">
        <v>3999.61</v>
      </c>
      <c r="J2838" s="149"/>
      <c r="K2838" s="149"/>
      <c r="L2838" s="203">
        <v>2422.3799999999997</v>
      </c>
      <c r="M2838" s="149"/>
      <c r="N2838" s="149"/>
      <c r="O2838" s="152">
        <f t="shared" si="113"/>
        <v>2422.3799999999997</v>
      </c>
      <c r="P2838" s="153"/>
      <c r="Q2838" s="153"/>
      <c r="R2838" s="153"/>
      <c r="S2838" s="143"/>
      <c r="T2838" s="143"/>
      <c r="U2838" s="143"/>
    </row>
    <row r="2839" spans="1:21" ht="12.75" customHeight="1" x14ac:dyDescent="0.3">
      <c r="A2839" s="141">
        <v>6</v>
      </c>
      <c r="B2839" s="141">
        <v>28</v>
      </c>
      <c r="C2839" s="146">
        <v>628</v>
      </c>
      <c r="D2839" s="141" t="s">
        <v>7</v>
      </c>
      <c r="E2839" s="141">
        <v>2017</v>
      </c>
      <c r="F2839" s="151"/>
      <c r="G2839" s="157">
        <f t="shared" si="112"/>
        <v>6360.3499999999995</v>
      </c>
      <c r="H2839" s="143"/>
      <c r="I2839" s="203">
        <v>6360.3499999999995</v>
      </c>
      <c r="J2839" s="149"/>
      <c r="K2839" s="149"/>
      <c r="L2839" s="203">
        <v>4231.7700000000004</v>
      </c>
      <c r="M2839" s="149"/>
      <c r="N2839" s="149"/>
      <c r="O2839" s="152">
        <f t="shared" si="113"/>
        <v>4231.7700000000004</v>
      </c>
      <c r="P2839" s="153"/>
      <c r="Q2839" s="153"/>
      <c r="R2839" s="153"/>
      <c r="S2839" s="143"/>
      <c r="T2839" s="143"/>
      <c r="U2839" s="143"/>
    </row>
    <row r="2840" spans="1:21" ht="12.75" customHeight="1" x14ac:dyDescent="0.3">
      <c r="A2840" s="141">
        <v>6</v>
      </c>
      <c r="B2840" s="141">
        <v>29</v>
      </c>
      <c r="C2840" s="146">
        <v>629</v>
      </c>
      <c r="D2840" s="141" t="s">
        <v>7</v>
      </c>
      <c r="E2840" s="141">
        <v>2017</v>
      </c>
      <c r="F2840" s="151"/>
      <c r="G2840" s="157">
        <f t="shared" si="112"/>
        <v>6474.11</v>
      </c>
      <c r="H2840" s="143"/>
      <c r="I2840" s="203">
        <v>6474.11</v>
      </c>
      <c r="J2840" s="149"/>
      <c r="K2840" s="149"/>
      <c r="L2840" s="203">
        <v>4724.01</v>
      </c>
      <c r="M2840" s="149"/>
      <c r="N2840" s="149"/>
      <c r="O2840" s="152">
        <f t="shared" si="113"/>
        <v>4724.01</v>
      </c>
      <c r="P2840" s="153"/>
      <c r="Q2840" s="153"/>
      <c r="R2840" s="153"/>
      <c r="S2840" s="143"/>
      <c r="T2840" s="143"/>
      <c r="U2840" s="143"/>
    </row>
    <row r="2841" spans="1:21" ht="12.75" customHeight="1" x14ac:dyDescent="0.3">
      <c r="A2841" s="141">
        <v>6</v>
      </c>
      <c r="B2841" s="141">
        <v>30</v>
      </c>
      <c r="C2841" s="146">
        <v>630</v>
      </c>
      <c r="D2841" s="141" t="s">
        <v>7</v>
      </c>
      <c r="E2841" s="141">
        <v>2017</v>
      </c>
      <c r="F2841" s="151"/>
      <c r="G2841" s="157">
        <f t="shared" si="112"/>
        <v>4383.7599999999993</v>
      </c>
      <c r="H2841" s="143"/>
      <c r="I2841" s="203">
        <v>4383.7599999999993</v>
      </c>
      <c r="J2841" s="149"/>
      <c r="K2841" s="149"/>
      <c r="L2841" s="203">
        <v>3378.46</v>
      </c>
      <c r="M2841" s="149"/>
      <c r="N2841" s="149"/>
      <c r="O2841" s="152">
        <f t="shared" si="113"/>
        <v>3378.46</v>
      </c>
      <c r="P2841" s="153"/>
      <c r="Q2841" s="153"/>
      <c r="R2841" s="153"/>
      <c r="S2841" s="143"/>
      <c r="T2841" s="143"/>
      <c r="U2841" s="143"/>
    </row>
    <row r="2842" spans="1:21" ht="12.75" customHeight="1" x14ac:dyDescent="0.3">
      <c r="A2842" s="141">
        <v>7</v>
      </c>
      <c r="B2842" s="141">
        <v>1</v>
      </c>
      <c r="C2842" s="146">
        <v>701</v>
      </c>
      <c r="D2842" s="141" t="s">
        <v>7</v>
      </c>
      <c r="E2842" s="141">
        <v>2017</v>
      </c>
      <c r="F2842" s="151"/>
      <c r="G2842" s="157">
        <f t="shared" si="112"/>
        <v>2999.6000000000004</v>
      </c>
      <c r="H2842" s="143"/>
      <c r="I2842" s="203">
        <v>2999.6000000000004</v>
      </c>
      <c r="J2842" s="149"/>
      <c r="K2842" s="149"/>
      <c r="L2842" s="203">
        <v>2440.38</v>
      </c>
      <c r="M2842" s="149"/>
      <c r="N2842" s="149"/>
      <c r="O2842" s="152">
        <f t="shared" si="113"/>
        <v>2440.38</v>
      </c>
      <c r="P2842" s="153"/>
      <c r="Q2842" s="153"/>
      <c r="R2842" s="153"/>
      <c r="S2842" s="143"/>
      <c r="T2842" s="143"/>
      <c r="U2842" s="143"/>
    </row>
    <row r="2843" spans="1:21" ht="12.75" customHeight="1" x14ac:dyDescent="0.3">
      <c r="A2843" s="141">
        <v>7</v>
      </c>
      <c r="B2843" s="141">
        <v>2</v>
      </c>
      <c r="C2843" s="146">
        <v>702</v>
      </c>
      <c r="D2843" s="141" t="s">
        <v>7</v>
      </c>
      <c r="E2843" s="141">
        <v>2017</v>
      </c>
      <c r="F2843" s="151"/>
      <c r="G2843" s="157">
        <f t="shared" si="112"/>
        <v>3874.1500000000005</v>
      </c>
      <c r="H2843" s="143"/>
      <c r="I2843" s="203">
        <v>3874.1500000000005</v>
      </c>
      <c r="J2843" s="149"/>
      <c r="K2843" s="149"/>
      <c r="L2843" s="203">
        <v>3326.87</v>
      </c>
      <c r="M2843" s="149"/>
      <c r="N2843" s="149"/>
      <c r="O2843" s="152">
        <f t="shared" si="113"/>
        <v>3326.87</v>
      </c>
      <c r="P2843" s="153"/>
      <c r="Q2843" s="153"/>
      <c r="R2843" s="153"/>
      <c r="S2843" s="143"/>
      <c r="T2843" s="143"/>
      <c r="U2843" s="143"/>
    </row>
    <row r="2844" spans="1:21" ht="12.75" customHeight="1" x14ac:dyDescent="0.3">
      <c r="A2844" s="141">
        <v>7</v>
      </c>
      <c r="B2844" s="141">
        <v>3</v>
      </c>
      <c r="C2844" s="146">
        <v>703</v>
      </c>
      <c r="D2844" s="141" t="s">
        <v>7</v>
      </c>
      <c r="E2844" s="141">
        <v>2017</v>
      </c>
      <c r="F2844" s="151"/>
      <c r="G2844" s="157">
        <f t="shared" si="112"/>
        <v>3276.6400000000003</v>
      </c>
      <c r="H2844" s="143"/>
      <c r="I2844" s="203">
        <v>3276.6400000000003</v>
      </c>
      <c r="J2844" s="149"/>
      <c r="K2844" s="149"/>
      <c r="L2844" s="203">
        <v>2969.3399999999997</v>
      </c>
      <c r="M2844" s="149"/>
      <c r="N2844" s="149"/>
      <c r="O2844" s="152">
        <f t="shared" si="113"/>
        <v>2969.3399999999997</v>
      </c>
      <c r="P2844" s="153"/>
      <c r="Q2844" s="153"/>
      <c r="R2844" s="153"/>
      <c r="S2844" s="143"/>
      <c r="T2844" s="143"/>
      <c r="U2844" s="143"/>
    </row>
    <row r="2845" spans="1:21" ht="12.75" customHeight="1" x14ac:dyDescent="0.3">
      <c r="A2845" s="141">
        <v>7</v>
      </c>
      <c r="B2845" s="141">
        <v>4</v>
      </c>
      <c r="C2845" s="146">
        <v>704</v>
      </c>
      <c r="D2845" s="141" t="s">
        <v>7</v>
      </c>
      <c r="E2845" s="141">
        <v>2017</v>
      </c>
      <c r="F2845" s="151"/>
      <c r="G2845" s="157">
        <f t="shared" si="112"/>
        <v>4002.7000000000003</v>
      </c>
      <c r="H2845" s="143"/>
      <c r="I2845" s="203">
        <v>4002.7000000000003</v>
      </c>
      <c r="J2845" s="149"/>
      <c r="K2845" s="149"/>
      <c r="L2845" s="203">
        <v>4455.1500000000005</v>
      </c>
      <c r="M2845" s="149"/>
      <c r="N2845" s="149"/>
      <c r="O2845" s="152">
        <f t="shared" si="113"/>
        <v>4455.1500000000005</v>
      </c>
      <c r="P2845" s="153"/>
      <c r="Q2845" s="153"/>
      <c r="R2845" s="153"/>
      <c r="S2845" s="143"/>
      <c r="T2845" s="143"/>
      <c r="U2845" s="143"/>
    </row>
    <row r="2846" spans="1:21" ht="12.75" customHeight="1" x14ac:dyDescent="0.3">
      <c r="A2846" s="141">
        <v>7</v>
      </c>
      <c r="B2846" s="141">
        <v>5</v>
      </c>
      <c r="C2846" s="146">
        <v>705</v>
      </c>
      <c r="D2846" s="141" t="s">
        <v>7</v>
      </c>
      <c r="E2846" s="141">
        <v>2017</v>
      </c>
      <c r="F2846" s="151"/>
      <c r="G2846" s="157">
        <f t="shared" si="112"/>
        <v>3331.4300000000003</v>
      </c>
      <c r="H2846" s="143"/>
      <c r="I2846" s="203">
        <v>3331.4300000000003</v>
      </c>
      <c r="J2846" s="175"/>
      <c r="K2846" s="201"/>
      <c r="L2846" s="203">
        <v>4568.57</v>
      </c>
      <c r="M2846" s="149"/>
      <c r="N2846" s="149"/>
      <c r="O2846" s="152">
        <f t="shared" si="113"/>
        <v>4568.57</v>
      </c>
      <c r="P2846" s="153"/>
      <c r="Q2846" s="153"/>
      <c r="R2846" s="153"/>
      <c r="S2846" s="143"/>
      <c r="T2846" s="143"/>
      <c r="U2846" s="143"/>
    </row>
    <row r="2847" spans="1:21" ht="12.75" customHeight="1" x14ac:dyDescent="0.3">
      <c r="A2847" s="141">
        <v>7</v>
      </c>
      <c r="B2847" s="141">
        <v>6</v>
      </c>
      <c r="C2847" s="146">
        <v>706</v>
      </c>
      <c r="D2847" s="141" t="s">
        <v>7</v>
      </c>
      <c r="E2847" s="141">
        <v>2017</v>
      </c>
      <c r="F2847" s="151"/>
      <c r="G2847" s="157">
        <f t="shared" si="112"/>
        <v>2386.4999999999995</v>
      </c>
      <c r="H2847" s="143"/>
      <c r="I2847" s="203">
        <v>2386.4999999999995</v>
      </c>
      <c r="J2847" s="175"/>
      <c r="K2847" s="201"/>
      <c r="L2847" s="203">
        <v>4056.51</v>
      </c>
      <c r="M2847" s="149"/>
      <c r="N2847" s="149"/>
      <c r="O2847" s="152">
        <f t="shared" si="113"/>
        <v>4056.51</v>
      </c>
      <c r="P2847" s="153"/>
      <c r="Q2847" s="153"/>
      <c r="R2847" s="153"/>
      <c r="S2847" s="143"/>
      <c r="T2847" s="143"/>
      <c r="U2847" s="143"/>
    </row>
    <row r="2848" spans="1:21" ht="12.75" customHeight="1" x14ac:dyDescent="0.3">
      <c r="A2848" s="141">
        <v>7</v>
      </c>
      <c r="B2848" s="141">
        <v>7</v>
      </c>
      <c r="C2848" s="146">
        <v>707</v>
      </c>
      <c r="D2848" s="141" t="s">
        <v>7</v>
      </c>
      <c r="E2848" s="141">
        <v>2017</v>
      </c>
      <c r="F2848" s="151"/>
      <c r="G2848" s="157">
        <f t="shared" si="112"/>
        <v>3290.8500000000004</v>
      </c>
      <c r="H2848" s="143"/>
      <c r="I2848" s="203">
        <v>3290.8500000000004</v>
      </c>
      <c r="J2848" s="175"/>
      <c r="K2848" s="201"/>
      <c r="L2848" s="203">
        <v>7009.15</v>
      </c>
      <c r="M2848" s="149"/>
      <c r="N2848" s="149"/>
      <c r="O2848" s="152">
        <f t="shared" si="113"/>
        <v>7009.15</v>
      </c>
      <c r="P2848" s="153"/>
      <c r="Q2848" s="153"/>
      <c r="R2848" s="153"/>
      <c r="S2848" s="143"/>
      <c r="T2848" s="143"/>
      <c r="U2848" s="143"/>
    </row>
    <row r="2849" spans="1:21" ht="12.75" customHeight="1" x14ac:dyDescent="0.3">
      <c r="A2849" s="141">
        <v>7</v>
      </c>
      <c r="B2849" s="141">
        <v>8</v>
      </c>
      <c r="C2849" s="146">
        <v>708</v>
      </c>
      <c r="D2849" s="141" t="s">
        <v>7</v>
      </c>
      <c r="E2849" s="141">
        <v>2017</v>
      </c>
      <c r="F2849" s="151"/>
      <c r="G2849" s="157">
        <f t="shared" si="112"/>
        <v>1134.56</v>
      </c>
      <c r="H2849" s="143"/>
      <c r="I2849" s="203">
        <v>1134.56</v>
      </c>
      <c r="J2849" s="175"/>
      <c r="K2849" s="201"/>
      <c r="L2849" s="203">
        <v>3089.4300000000003</v>
      </c>
      <c r="M2849" s="149"/>
      <c r="N2849" s="149"/>
      <c r="O2849" s="152">
        <f t="shared" si="113"/>
        <v>3089.4300000000003</v>
      </c>
      <c r="P2849" s="153"/>
      <c r="Q2849" s="153"/>
      <c r="R2849" s="153"/>
      <c r="S2849" s="143"/>
      <c r="T2849" s="143"/>
      <c r="U2849" s="143"/>
    </row>
    <row r="2850" spans="1:21" ht="12.75" customHeight="1" x14ac:dyDescent="0.3">
      <c r="A2850" s="141">
        <v>7</v>
      </c>
      <c r="B2850" s="141">
        <v>9</v>
      </c>
      <c r="C2850" s="146">
        <v>709</v>
      </c>
      <c r="D2850" s="141" t="s">
        <v>7</v>
      </c>
      <c r="E2850" s="141">
        <v>2017</v>
      </c>
      <c r="F2850" s="151"/>
      <c r="G2850" s="157">
        <f t="shared" si="112"/>
        <v>933.07999999999993</v>
      </c>
      <c r="H2850" s="143"/>
      <c r="I2850" s="202">
        <v>933.07999999999993</v>
      </c>
      <c r="J2850" s="175"/>
      <c r="K2850" s="201"/>
      <c r="L2850" s="203">
        <v>3356.9300000000003</v>
      </c>
      <c r="M2850" s="149"/>
      <c r="N2850" s="149"/>
      <c r="O2850" s="152">
        <f t="shared" si="113"/>
        <v>3356.9300000000003</v>
      </c>
      <c r="P2850" s="153"/>
      <c r="Q2850" s="153"/>
      <c r="R2850" s="153"/>
      <c r="S2850" s="143"/>
      <c r="T2850" s="143"/>
      <c r="U2850" s="143"/>
    </row>
    <row r="2851" spans="1:21" ht="12.75" customHeight="1" x14ac:dyDescent="0.3">
      <c r="A2851" s="141">
        <v>7</v>
      </c>
      <c r="B2851" s="141">
        <v>10</v>
      </c>
      <c r="C2851" s="146">
        <v>710</v>
      </c>
      <c r="D2851" s="141" t="s">
        <v>7</v>
      </c>
      <c r="E2851" s="141">
        <v>2017</v>
      </c>
      <c r="F2851" s="151"/>
      <c r="G2851" s="157">
        <f t="shared" si="112"/>
        <v>1523.0500000000002</v>
      </c>
      <c r="H2851" s="143"/>
      <c r="I2851" s="203">
        <v>1523.0500000000002</v>
      </c>
      <c r="J2851" s="149"/>
      <c r="K2851" s="149"/>
      <c r="L2851" s="203">
        <v>7618.9400000000005</v>
      </c>
      <c r="M2851" s="149"/>
      <c r="N2851" s="149"/>
      <c r="O2851" s="152">
        <f t="shared" si="113"/>
        <v>7618.9400000000005</v>
      </c>
      <c r="P2851" s="153"/>
      <c r="Q2851" s="153"/>
      <c r="R2851" s="153"/>
      <c r="S2851" s="143"/>
      <c r="T2851" s="143"/>
      <c r="U2851" s="143"/>
    </row>
    <row r="2852" spans="1:21" ht="12.75" customHeight="1" x14ac:dyDescent="0.3">
      <c r="A2852" s="141">
        <v>7</v>
      </c>
      <c r="B2852" s="141">
        <v>11</v>
      </c>
      <c r="C2852" s="146">
        <v>711</v>
      </c>
      <c r="D2852" s="141" t="s">
        <v>7</v>
      </c>
      <c r="E2852" s="141">
        <v>2017</v>
      </c>
      <c r="F2852" s="151"/>
      <c r="G2852" s="157">
        <f t="shared" si="112"/>
        <v>461.75</v>
      </c>
      <c r="H2852" s="143"/>
      <c r="I2852" s="202">
        <v>461.75</v>
      </c>
      <c r="J2852" s="149"/>
      <c r="K2852" s="149"/>
      <c r="L2852" s="203">
        <v>3002.25</v>
      </c>
      <c r="M2852" s="149"/>
      <c r="N2852" s="149"/>
      <c r="O2852" s="152">
        <f t="shared" si="113"/>
        <v>3002.25</v>
      </c>
      <c r="P2852" s="153"/>
      <c r="Q2852" s="153"/>
      <c r="R2852" s="153"/>
      <c r="S2852" s="143"/>
      <c r="T2852" s="143"/>
      <c r="U2852" s="143"/>
    </row>
    <row r="2853" spans="1:21" ht="12.75" customHeight="1" x14ac:dyDescent="0.3">
      <c r="A2853" s="141">
        <v>7</v>
      </c>
      <c r="B2853" s="141">
        <v>12</v>
      </c>
      <c r="C2853" s="146">
        <v>712</v>
      </c>
      <c r="D2853" s="141" t="s">
        <v>7</v>
      </c>
      <c r="E2853" s="141">
        <v>2017</v>
      </c>
      <c r="F2853" s="151"/>
      <c r="G2853" s="157">
        <f t="shared" si="112"/>
        <v>516.61</v>
      </c>
      <c r="H2853" s="143"/>
      <c r="I2853" s="202">
        <v>516.61</v>
      </c>
      <c r="J2853" s="149"/>
      <c r="K2853" s="149"/>
      <c r="L2853" s="203">
        <v>4649.4000000000005</v>
      </c>
      <c r="M2853" s="149"/>
      <c r="N2853" s="149"/>
      <c r="O2853" s="152">
        <f t="shared" si="113"/>
        <v>4649.4000000000005</v>
      </c>
      <c r="P2853" s="153"/>
      <c r="Q2853" s="153"/>
      <c r="R2853" s="153"/>
      <c r="S2853" s="143"/>
      <c r="T2853" s="143"/>
      <c r="U2853" s="143"/>
    </row>
    <row r="2854" spans="1:21" ht="12.75" customHeight="1" x14ac:dyDescent="0.3">
      <c r="A2854" s="141">
        <v>7</v>
      </c>
      <c r="B2854" s="141">
        <v>13</v>
      </c>
      <c r="C2854" s="146">
        <v>713</v>
      </c>
      <c r="D2854" s="141" t="s">
        <v>7</v>
      </c>
      <c r="E2854" s="141">
        <v>2017</v>
      </c>
      <c r="F2854" s="151"/>
      <c r="G2854" s="157">
        <f t="shared" si="112"/>
        <v>668.06999999999994</v>
      </c>
      <c r="H2854" s="143"/>
      <c r="I2854" s="202">
        <v>668.06999999999994</v>
      </c>
      <c r="J2854" s="149"/>
      <c r="K2854" s="149"/>
      <c r="L2854" s="203">
        <v>9361.9399999999987</v>
      </c>
      <c r="M2854" s="149"/>
      <c r="N2854" s="149"/>
      <c r="O2854" s="152">
        <f t="shared" si="113"/>
        <v>9361.9399999999987</v>
      </c>
      <c r="P2854" s="153"/>
      <c r="Q2854" s="153"/>
      <c r="R2854" s="153"/>
      <c r="S2854" s="143"/>
      <c r="T2854" s="143"/>
      <c r="U2854" s="143"/>
    </row>
    <row r="2855" spans="1:21" ht="12.75" customHeight="1" x14ac:dyDescent="0.3">
      <c r="A2855" s="141">
        <v>7</v>
      </c>
      <c r="B2855" s="141">
        <v>14</v>
      </c>
      <c r="C2855" s="146">
        <v>714</v>
      </c>
      <c r="D2855" s="141" t="s">
        <v>7</v>
      </c>
      <c r="E2855" s="141">
        <v>2017</v>
      </c>
      <c r="F2855" s="151"/>
      <c r="G2855" s="157">
        <f t="shared" si="112"/>
        <v>1003.5899999999999</v>
      </c>
      <c r="H2855" s="143"/>
      <c r="I2855" s="203">
        <v>1003.5899999999999</v>
      </c>
      <c r="J2855" s="149"/>
      <c r="K2855" s="149"/>
      <c r="L2855" s="203">
        <v>6960.6100000000006</v>
      </c>
      <c r="M2855" s="149"/>
      <c r="N2855" s="149"/>
      <c r="O2855" s="152">
        <f t="shared" si="113"/>
        <v>6960.6100000000006</v>
      </c>
      <c r="P2855" s="153"/>
      <c r="Q2855" s="153"/>
      <c r="R2855" s="153"/>
      <c r="S2855" s="143"/>
      <c r="T2855" s="143"/>
      <c r="U2855" s="143"/>
    </row>
    <row r="2856" spans="1:21" ht="12.75" customHeight="1" x14ac:dyDescent="0.3">
      <c r="A2856" s="141">
        <v>7</v>
      </c>
      <c r="B2856" s="141">
        <v>15</v>
      </c>
      <c r="C2856" s="146">
        <v>715</v>
      </c>
      <c r="D2856" s="141" t="s">
        <v>7</v>
      </c>
      <c r="E2856" s="141">
        <v>2017</v>
      </c>
      <c r="F2856" s="151"/>
      <c r="G2856" s="157">
        <f t="shared" si="112"/>
        <v>1398.31</v>
      </c>
      <c r="H2856" s="143"/>
      <c r="I2856" s="203">
        <v>1398.31</v>
      </c>
      <c r="J2856" s="149"/>
      <c r="K2856" s="149"/>
      <c r="L2856" s="203">
        <v>6136.44</v>
      </c>
      <c r="M2856" s="149"/>
      <c r="N2856" s="149"/>
      <c r="O2856" s="152">
        <f t="shared" si="113"/>
        <v>6136.44</v>
      </c>
      <c r="P2856" s="153"/>
      <c r="Q2856" s="153"/>
      <c r="R2856" s="153"/>
      <c r="S2856" s="143"/>
      <c r="T2856" s="143"/>
      <c r="U2856" s="143"/>
    </row>
    <row r="2857" spans="1:21" ht="12.75" customHeight="1" x14ac:dyDescent="0.3">
      <c r="A2857" s="141">
        <v>7</v>
      </c>
      <c r="B2857" s="141">
        <v>16</v>
      </c>
      <c r="C2857" s="146">
        <v>716</v>
      </c>
      <c r="D2857" s="141" t="s">
        <v>7</v>
      </c>
      <c r="E2857" s="141">
        <v>2017</v>
      </c>
      <c r="F2857" s="151"/>
      <c r="G2857" s="157">
        <f t="shared" si="112"/>
        <v>1235.78</v>
      </c>
      <c r="H2857" s="143"/>
      <c r="I2857" s="203">
        <v>1235.78</v>
      </c>
      <c r="J2857" s="149"/>
      <c r="K2857" s="149"/>
      <c r="L2857" s="203">
        <v>3808.22</v>
      </c>
      <c r="M2857" s="149"/>
      <c r="N2857" s="149"/>
      <c r="O2857" s="152">
        <f t="shared" si="113"/>
        <v>3808.22</v>
      </c>
      <c r="P2857" s="153"/>
      <c r="Q2857" s="153"/>
      <c r="R2857" s="153"/>
      <c r="S2857" s="143"/>
      <c r="T2857" s="143"/>
      <c r="U2857" s="143"/>
    </row>
    <row r="2858" spans="1:21" ht="12.75" customHeight="1" x14ac:dyDescent="0.3">
      <c r="A2858" s="141">
        <v>7</v>
      </c>
      <c r="B2858" s="141">
        <v>17</v>
      </c>
      <c r="C2858" s="146">
        <v>717</v>
      </c>
      <c r="D2858" s="141" t="s">
        <v>7</v>
      </c>
      <c r="E2858" s="141">
        <v>2017</v>
      </c>
      <c r="F2858" s="151"/>
      <c r="G2858" s="157">
        <f t="shared" si="112"/>
        <v>1186.68</v>
      </c>
      <c r="H2858" s="143"/>
      <c r="I2858" s="203">
        <v>1186.68</v>
      </c>
      <c r="J2858" s="149"/>
      <c r="K2858" s="149"/>
      <c r="L2858" s="203">
        <v>2713.54</v>
      </c>
      <c r="M2858" s="149"/>
      <c r="N2858" s="149"/>
      <c r="O2858" s="152">
        <f t="shared" si="113"/>
        <v>2713.54</v>
      </c>
      <c r="P2858" s="153"/>
      <c r="Q2858" s="153"/>
      <c r="R2858" s="153"/>
      <c r="S2858" s="143"/>
      <c r="T2858" s="143"/>
      <c r="U2858" s="143"/>
    </row>
    <row r="2859" spans="1:21" ht="12.75" customHeight="1" x14ac:dyDescent="0.3">
      <c r="A2859" s="141">
        <v>7</v>
      </c>
      <c r="B2859" s="141">
        <v>18</v>
      </c>
      <c r="C2859" s="146">
        <v>718</v>
      </c>
      <c r="D2859" s="141" t="s">
        <v>7</v>
      </c>
      <c r="E2859" s="141">
        <v>2017</v>
      </c>
      <c r="F2859" s="151"/>
      <c r="G2859" s="157">
        <f t="shared" si="112"/>
        <v>2324.8599999999997</v>
      </c>
      <c r="H2859" s="143"/>
      <c r="I2859" s="203">
        <v>2324.8599999999997</v>
      </c>
      <c r="J2859" s="149"/>
      <c r="K2859" s="149"/>
      <c r="L2859" s="203">
        <v>5656.14</v>
      </c>
      <c r="M2859" s="149"/>
      <c r="N2859" s="149"/>
      <c r="O2859" s="152">
        <f t="shared" si="113"/>
        <v>5656.14</v>
      </c>
      <c r="P2859" s="153"/>
      <c r="Q2859" s="153"/>
      <c r="R2859" s="153"/>
      <c r="S2859" s="143"/>
      <c r="T2859" s="143"/>
      <c r="U2859" s="143"/>
    </row>
    <row r="2860" spans="1:21" ht="12.75" customHeight="1" x14ac:dyDescent="0.3">
      <c r="A2860" s="141">
        <v>7</v>
      </c>
      <c r="B2860" s="141">
        <v>19</v>
      </c>
      <c r="C2860" s="146">
        <v>719</v>
      </c>
      <c r="D2860" s="141" t="s">
        <v>7</v>
      </c>
      <c r="E2860" s="141">
        <v>2017</v>
      </c>
      <c r="F2860" s="151"/>
      <c r="G2860" s="157">
        <f t="shared" si="112"/>
        <v>2103.4</v>
      </c>
      <c r="H2860" s="143"/>
      <c r="I2860" s="203">
        <v>2103.4</v>
      </c>
      <c r="J2860" s="149"/>
      <c r="K2860" s="149"/>
      <c r="L2860" s="203">
        <v>5454.6100000000006</v>
      </c>
      <c r="M2860" s="149"/>
      <c r="N2860" s="149"/>
      <c r="O2860" s="152">
        <f t="shared" si="113"/>
        <v>5454.6100000000006</v>
      </c>
      <c r="P2860" s="153"/>
      <c r="Q2860" s="153"/>
      <c r="R2860" s="153"/>
      <c r="S2860" s="143"/>
      <c r="T2860" s="143"/>
      <c r="U2860" s="143"/>
    </row>
    <row r="2861" spans="1:21" ht="12.75" customHeight="1" x14ac:dyDescent="0.3">
      <c r="A2861" s="141">
        <v>7</v>
      </c>
      <c r="B2861" s="141">
        <v>20</v>
      </c>
      <c r="C2861" s="146">
        <v>720</v>
      </c>
      <c r="D2861" s="141" t="s">
        <v>7</v>
      </c>
      <c r="E2861" s="141">
        <v>2017</v>
      </c>
      <c r="F2861" s="151"/>
      <c r="G2861" s="157">
        <f t="shared" si="112"/>
        <v>1678.29</v>
      </c>
      <c r="H2861" s="143"/>
      <c r="I2861" s="203">
        <v>1678.29</v>
      </c>
      <c r="J2861" s="149"/>
      <c r="K2861" s="149"/>
      <c r="L2861" s="203">
        <v>4647.71</v>
      </c>
      <c r="M2861" s="149"/>
      <c r="N2861" s="149"/>
      <c r="O2861" s="152">
        <f t="shared" si="113"/>
        <v>4647.71</v>
      </c>
      <c r="P2861" s="153"/>
      <c r="Q2861" s="153"/>
      <c r="R2861" s="153"/>
      <c r="S2861" s="143"/>
      <c r="T2861" s="143"/>
      <c r="U2861" s="143"/>
    </row>
    <row r="2862" spans="1:21" ht="12.75" customHeight="1" x14ac:dyDescent="0.3">
      <c r="A2862" s="141">
        <v>7</v>
      </c>
      <c r="B2862" s="141">
        <v>21</v>
      </c>
      <c r="C2862" s="146">
        <v>721</v>
      </c>
      <c r="D2862" s="141" t="s">
        <v>7</v>
      </c>
      <c r="E2862" s="141">
        <v>2017</v>
      </c>
      <c r="F2862" s="151"/>
      <c r="G2862" s="157">
        <f t="shared" si="112"/>
        <v>1235.4000000000001</v>
      </c>
      <c r="H2862" s="143"/>
      <c r="I2862" s="203">
        <v>1235.4000000000001</v>
      </c>
      <c r="J2862" s="149"/>
      <c r="K2862" s="149"/>
      <c r="L2862" s="203">
        <v>3586.12</v>
      </c>
      <c r="M2862" s="149"/>
      <c r="N2862" s="149"/>
      <c r="O2862" s="152">
        <f t="shared" si="113"/>
        <v>3586.12</v>
      </c>
      <c r="P2862" s="153"/>
      <c r="Q2862" s="153"/>
      <c r="R2862" s="153"/>
      <c r="S2862" s="143"/>
      <c r="T2862" s="143"/>
      <c r="U2862" s="143"/>
    </row>
    <row r="2863" spans="1:21" ht="12.75" customHeight="1" x14ac:dyDescent="0.3">
      <c r="A2863" s="141">
        <v>7</v>
      </c>
      <c r="B2863" s="141">
        <v>22</v>
      </c>
      <c r="C2863" s="146">
        <v>722</v>
      </c>
      <c r="D2863" s="141" t="s">
        <v>7</v>
      </c>
      <c r="E2863" s="141">
        <v>2017</v>
      </c>
      <c r="F2863" s="151"/>
      <c r="G2863" s="157">
        <f t="shared" si="112"/>
        <v>1144.31</v>
      </c>
      <c r="H2863" s="143"/>
      <c r="I2863" s="203">
        <v>1144.31</v>
      </c>
      <c r="J2863" s="149"/>
      <c r="K2863" s="149"/>
      <c r="L2863" s="203">
        <v>3485.75</v>
      </c>
      <c r="M2863" s="149"/>
      <c r="N2863" s="149"/>
      <c r="O2863" s="152">
        <f t="shared" si="113"/>
        <v>3485.75</v>
      </c>
      <c r="P2863" s="153"/>
      <c r="Q2863" s="153"/>
      <c r="R2863" s="153"/>
      <c r="S2863" s="143"/>
      <c r="T2863" s="143"/>
      <c r="U2863" s="143"/>
    </row>
    <row r="2864" spans="1:21" ht="12.75" customHeight="1" x14ac:dyDescent="0.3">
      <c r="A2864" s="141">
        <v>7</v>
      </c>
      <c r="B2864" s="141">
        <v>23</v>
      </c>
      <c r="C2864" s="146">
        <v>723</v>
      </c>
      <c r="D2864" s="141" t="s">
        <v>7</v>
      </c>
      <c r="E2864" s="141">
        <v>2017</v>
      </c>
      <c r="F2864" s="151"/>
      <c r="G2864" s="157">
        <f t="shared" si="112"/>
        <v>470.65</v>
      </c>
      <c r="H2864" s="143"/>
      <c r="I2864" s="202">
        <v>470.65</v>
      </c>
      <c r="J2864" s="149"/>
      <c r="K2864" s="149"/>
      <c r="L2864" s="203">
        <v>1504.56</v>
      </c>
      <c r="M2864" s="149"/>
      <c r="N2864" s="149"/>
      <c r="O2864" s="152">
        <f t="shared" si="113"/>
        <v>1504.56</v>
      </c>
      <c r="P2864" s="153"/>
      <c r="Q2864" s="153"/>
      <c r="R2864" s="153"/>
      <c r="S2864" s="143"/>
      <c r="T2864" s="143"/>
      <c r="U2864" s="143"/>
    </row>
    <row r="2865" spans="1:21" ht="12.75" customHeight="1" x14ac:dyDescent="0.3">
      <c r="A2865" s="141">
        <v>7</v>
      </c>
      <c r="B2865" s="141">
        <v>24</v>
      </c>
      <c r="C2865" s="146">
        <v>724</v>
      </c>
      <c r="D2865" s="141" t="s">
        <v>7</v>
      </c>
      <c r="E2865" s="141">
        <v>2017</v>
      </c>
      <c r="F2865" s="151"/>
      <c r="G2865" s="157">
        <f t="shared" si="112"/>
        <v>529.68999999999994</v>
      </c>
      <c r="H2865" s="143"/>
      <c r="I2865" s="202">
        <v>529.68999999999994</v>
      </c>
      <c r="J2865" s="200"/>
      <c r="K2865" s="200"/>
      <c r="L2865" s="203">
        <v>1780.55</v>
      </c>
      <c r="M2865" s="149"/>
      <c r="N2865" s="149"/>
      <c r="O2865" s="152">
        <f t="shared" si="113"/>
        <v>1780.55</v>
      </c>
      <c r="P2865" s="153"/>
      <c r="Q2865" s="153"/>
      <c r="R2865" s="153"/>
      <c r="S2865" s="143"/>
      <c r="T2865" s="143"/>
      <c r="U2865" s="143"/>
    </row>
    <row r="2866" spans="1:21" ht="12.75" customHeight="1" x14ac:dyDescent="0.3">
      <c r="A2866" s="141">
        <v>7</v>
      </c>
      <c r="B2866" s="141">
        <v>25</v>
      </c>
      <c r="C2866" s="146">
        <v>725</v>
      </c>
      <c r="D2866" s="141" t="s">
        <v>7</v>
      </c>
      <c r="E2866" s="141">
        <v>2017</v>
      </c>
      <c r="F2866" s="151"/>
      <c r="G2866" s="157">
        <f t="shared" si="112"/>
        <v>576.72</v>
      </c>
      <c r="H2866" s="143"/>
      <c r="I2866" s="202">
        <v>576.72</v>
      </c>
      <c r="J2866" s="200"/>
      <c r="K2866" s="200"/>
      <c r="L2866" s="203">
        <v>2627.2799999999997</v>
      </c>
      <c r="M2866" s="149"/>
      <c r="N2866" s="149"/>
      <c r="O2866" s="152">
        <f t="shared" si="113"/>
        <v>2627.2799999999997</v>
      </c>
      <c r="P2866" s="153"/>
      <c r="Q2866" s="153"/>
      <c r="R2866" s="153"/>
      <c r="S2866" s="143"/>
      <c r="T2866" s="143"/>
      <c r="U2866" s="143"/>
    </row>
    <row r="2867" spans="1:21" ht="12.75" customHeight="1" x14ac:dyDescent="0.3">
      <c r="A2867" s="141">
        <v>7</v>
      </c>
      <c r="B2867" s="141">
        <v>26</v>
      </c>
      <c r="C2867" s="146">
        <v>726</v>
      </c>
      <c r="D2867" s="141" t="s">
        <v>7</v>
      </c>
      <c r="E2867" s="141">
        <v>2017</v>
      </c>
      <c r="F2867" s="151"/>
      <c r="G2867" s="157">
        <f t="shared" si="112"/>
        <v>415.81</v>
      </c>
      <c r="H2867" s="143"/>
      <c r="I2867" s="202">
        <v>415.81</v>
      </c>
      <c r="J2867" s="200"/>
      <c r="K2867" s="200"/>
      <c r="L2867" s="203">
        <v>2762.87</v>
      </c>
      <c r="M2867" s="149"/>
      <c r="N2867" s="149"/>
      <c r="O2867" s="152">
        <f t="shared" si="113"/>
        <v>2762.87</v>
      </c>
      <c r="P2867" s="153"/>
      <c r="Q2867" s="153"/>
      <c r="R2867" s="153"/>
      <c r="S2867" s="143"/>
      <c r="T2867" s="143"/>
      <c r="U2867" s="143"/>
    </row>
    <row r="2868" spans="1:21" ht="12.75" customHeight="1" x14ac:dyDescent="0.3">
      <c r="A2868" s="141">
        <v>7</v>
      </c>
      <c r="B2868" s="141">
        <v>27</v>
      </c>
      <c r="C2868" s="146">
        <v>727</v>
      </c>
      <c r="D2868" s="141" t="s">
        <v>7</v>
      </c>
      <c r="E2868" s="141">
        <v>2017</v>
      </c>
      <c r="F2868" s="151"/>
      <c r="G2868" s="157">
        <f t="shared" si="112"/>
        <v>174.55</v>
      </c>
      <c r="H2868" s="143"/>
      <c r="I2868" s="202">
        <v>174.55</v>
      </c>
      <c r="J2868" s="200"/>
      <c r="K2868" s="200"/>
      <c r="L2868" s="203">
        <v>1964.46</v>
      </c>
      <c r="M2868" s="149"/>
      <c r="N2868" s="149"/>
      <c r="O2868" s="152">
        <f t="shared" si="113"/>
        <v>1964.46</v>
      </c>
      <c r="P2868" s="153"/>
      <c r="Q2868" s="153"/>
      <c r="R2868" s="153"/>
      <c r="S2868" s="143"/>
      <c r="T2868" s="143"/>
      <c r="U2868" s="143"/>
    </row>
    <row r="2869" spans="1:21" ht="12.75" customHeight="1" x14ac:dyDescent="0.3">
      <c r="A2869" s="141">
        <v>7</v>
      </c>
      <c r="B2869" s="141">
        <v>28</v>
      </c>
      <c r="C2869" s="146">
        <v>728</v>
      </c>
      <c r="D2869" s="141" t="s">
        <v>7</v>
      </c>
      <c r="E2869" s="141">
        <v>2017</v>
      </c>
      <c r="F2869" s="151"/>
      <c r="G2869" s="157">
        <f t="shared" si="112"/>
        <v>188.53</v>
      </c>
      <c r="H2869" s="143"/>
      <c r="I2869" s="202">
        <v>188.53</v>
      </c>
      <c r="J2869" s="200"/>
      <c r="K2869" s="200"/>
      <c r="L2869" s="203">
        <v>1821.46</v>
      </c>
      <c r="M2869" s="149"/>
      <c r="N2869" s="149"/>
      <c r="O2869" s="152">
        <f t="shared" si="113"/>
        <v>1821.46</v>
      </c>
      <c r="P2869" s="153"/>
      <c r="Q2869" s="153"/>
      <c r="R2869" s="153"/>
      <c r="S2869" s="143"/>
      <c r="T2869" s="143"/>
      <c r="U2869" s="143"/>
    </row>
    <row r="2870" spans="1:21" ht="12.75" customHeight="1" x14ac:dyDescent="0.3">
      <c r="A2870" s="141">
        <v>7</v>
      </c>
      <c r="B2870" s="141">
        <v>29</v>
      </c>
      <c r="C2870" s="146">
        <v>729</v>
      </c>
      <c r="D2870" s="141" t="s">
        <v>7</v>
      </c>
      <c r="E2870" s="141">
        <v>2017</v>
      </c>
      <c r="F2870" s="151"/>
      <c r="G2870" s="157">
        <f t="shared" si="112"/>
        <v>158.94</v>
      </c>
      <c r="H2870" s="143"/>
      <c r="I2870" s="202">
        <v>158.94</v>
      </c>
      <c r="J2870" s="200"/>
      <c r="K2870" s="200"/>
      <c r="L2870" s="203">
        <v>1339.07</v>
      </c>
      <c r="M2870" s="149"/>
      <c r="N2870" s="149"/>
      <c r="O2870" s="152">
        <f t="shared" si="113"/>
        <v>1339.07</v>
      </c>
      <c r="P2870" s="153"/>
      <c r="Q2870" s="153"/>
      <c r="R2870" s="153"/>
      <c r="S2870" s="143"/>
      <c r="T2870" s="143"/>
      <c r="U2870" s="143"/>
    </row>
    <row r="2871" spans="1:21" ht="12.75" customHeight="1" x14ac:dyDescent="0.3">
      <c r="A2871" s="141">
        <v>7</v>
      </c>
      <c r="B2871" s="141">
        <v>30</v>
      </c>
      <c r="C2871" s="146">
        <v>730</v>
      </c>
      <c r="D2871" s="141" t="s">
        <v>7</v>
      </c>
      <c r="E2871" s="141">
        <v>2017</v>
      </c>
      <c r="F2871" s="151"/>
      <c r="G2871" s="157">
        <f t="shared" si="112"/>
        <v>116.07000000000002</v>
      </c>
      <c r="H2871" s="143"/>
      <c r="I2871" s="202">
        <v>116.07000000000002</v>
      </c>
      <c r="J2871" s="200"/>
      <c r="K2871" s="200"/>
      <c r="L2871" s="202">
        <v>865.92</v>
      </c>
      <c r="M2871" s="149"/>
      <c r="N2871" s="149"/>
      <c r="O2871" s="152">
        <f t="shared" si="113"/>
        <v>865.92</v>
      </c>
      <c r="P2871" s="153"/>
      <c r="Q2871" s="153"/>
      <c r="R2871" s="153"/>
      <c r="S2871" s="143"/>
      <c r="T2871" s="143"/>
      <c r="U2871" s="143"/>
    </row>
    <row r="2872" spans="1:21" ht="12.75" customHeight="1" x14ac:dyDescent="0.3">
      <c r="A2872" s="141">
        <v>7</v>
      </c>
      <c r="B2872" s="141">
        <v>31</v>
      </c>
      <c r="C2872" s="146">
        <v>731</v>
      </c>
      <c r="D2872" s="141" t="s">
        <v>7</v>
      </c>
      <c r="E2872" s="141">
        <v>2017</v>
      </c>
      <c r="F2872" s="151"/>
      <c r="G2872" s="157">
        <f t="shared" si="112"/>
        <v>173.18</v>
      </c>
      <c r="H2872" s="143"/>
      <c r="I2872" s="202">
        <v>173.18</v>
      </c>
      <c r="J2872" s="149"/>
      <c r="K2872" s="149"/>
      <c r="L2872" s="203">
        <v>1154.83</v>
      </c>
      <c r="M2872" s="149"/>
      <c r="N2872" s="149"/>
      <c r="O2872" s="152">
        <f t="shared" si="113"/>
        <v>1154.83</v>
      </c>
      <c r="P2872" s="153"/>
      <c r="Q2872" s="153"/>
      <c r="R2872" s="153"/>
      <c r="S2872" s="143"/>
      <c r="T2872" s="143"/>
      <c r="U2872" s="143"/>
    </row>
    <row r="2873" spans="1:21" ht="12.75" customHeight="1" x14ac:dyDescent="0.3">
      <c r="A2873" s="141">
        <v>8</v>
      </c>
      <c r="B2873" s="141">
        <v>1</v>
      </c>
      <c r="C2873" s="146">
        <v>801</v>
      </c>
      <c r="D2873" s="141" t="s">
        <v>7</v>
      </c>
      <c r="E2873" s="141">
        <v>2017</v>
      </c>
      <c r="F2873" s="151"/>
      <c r="G2873" s="157">
        <f t="shared" si="112"/>
        <v>109.67</v>
      </c>
      <c r="H2873" s="143"/>
      <c r="I2873" s="202">
        <v>109.67</v>
      </c>
      <c r="J2873" s="149"/>
      <c r="K2873" s="149"/>
      <c r="L2873" s="202">
        <v>636.34</v>
      </c>
      <c r="M2873" s="149"/>
      <c r="N2873" s="149"/>
      <c r="O2873" s="152">
        <f t="shared" si="113"/>
        <v>636.34</v>
      </c>
      <c r="P2873" s="153"/>
      <c r="Q2873" s="153"/>
      <c r="R2873" s="153"/>
      <c r="S2873" s="143"/>
      <c r="T2873" s="143"/>
      <c r="U2873" s="143"/>
    </row>
    <row r="2874" spans="1:21" ht="12.75" customHeight="1" x14ac:dyDescent="0.3">
      <c r="A2874" s="141">
        <v>8</v>
      </c>
      <c r="B2874" s="141">
        <v>2</v>
      </c>
      <c r="C2874" s="146">
        <v>802</v>
      </c>
      <c r="D2874" s="141" t="s">
        <v>7</v>
      </c>
      <c r="E2874" s="141">
        <v>2017</v>
      </c>
      <c r="F2874" s="151"/>
      <c r="G2874" s="157">
        <f t="shared" si="112"/>
        <v>86</v>
      </c>
      <c r="H2874" s="143"/>
      <c r="I2874" s="202">
        <v>86</v>
      </c>
      <c r="J2874" s="149"/>
      <c r="K2874" s="149"/>
      <c r="L2874" s="202">
        <v>440</v>
      </c>
      <c r="M2874" s="149"/>
      <c r="N2874" s="149"/>
      <c r="O2874" s="152">
        <f t="shared" si="113"/>
        <v>440</v>
      </c>
      <c r="P2874" s="153"/>
      <c r="Q2874" s="153"/>
      <c r="R2874" s="153"/>
      <c r="S2874" s="143"/>
      <c r="T2874" s="143"/>
      <c r="U2874" s="143"/>
    </row>
    <row r="2875" spans="1:21" ht="12.75" customHeight="1" x14ac:dyDescent="0.3">
      <c r="A2875" s="141">
        <v>8</v>
      </c>
      <c r="B2875" s="141">
        <v>3</v>
      </c>
      <c r="C2875" s="146">
        <v>803</v>
      </c>
      <c r="D2875" s="141" t="s">
        <v>7</v>
      </c>
      <c r="E2875" s="141">
        <v>2017</v>
      </c>
      <c r="F2875" s="151"/>
      <c r="G2875" s="157">
        <f t="shared" si="112"/>
        <v>52.59</v>
      </c>
      <c r="H2875" s="143"/>
      <c r="I2875" s="202">
        <v>52.59</v>
      </c>
      <c r="J2875" s="149"/>
      <c r="K2875" s="149"/>
      <c r="L2875" s="202">
        <v>239.41000000000003</v>
      </c>
      <c r="M2875" s="149"/>
      <c r="N2875" s="149"/>
      <c r="O2875" s="152">
        <f t="shared" si="113"/>
        <v>239.41000000000003</v>
      </c>
      <c r="P2875" s="153"/>
      <c r="Q2875" s="153"/>
      <c r="R2875" s="153"/>
      <c r="S2875" s="143"/>
      <c r="T2875" s="143"/>
      <c r="U2875" s="143"/>
    </row>
    <row r="2876" spans="1:21" ht="12.75" customHeight="1" x14ac:dyDescent="0.3">
      <c r="A2876" s="141">
        <v>8</v>
      </c>
      <c r="B2876" s="141">
        <v>4</v>
      </c>
      <c r="C2876" s="146">
        <v>804</v>
      </c>
      <c r="D2876" s="141" t="s">
        <v>7</v>
      </c>
      <c r="E2876" s="141">
        <v>2017</v>
      </c>
      <c r="F2876" s="151"/>
      <c r="G2876" s="157">
        <f t="shared" si="112"/>
        <v>44.63</v>
      </c>
      <c r="H2876" s="143"/>
      <c r="I2876" s="202">
        <v>44.63</v>
      </c>
      <c r="J2876" s="149"/>
      <c r="K2876" s="149"/>
      <c r="L2876" s="202">
        <v>182.34</v>
      </c>
      <c r="M2876" s="149"/>
      <c r="N2876" s="149"/>
      <c r="O2876" s="152">
        <f t="shared" si="113"/>
        <v>182.34</v>
      </c>
      <c r="P2876" s="153"/>
      <c r="Q2876" s="153"/>
      <c r="R2876" s="153"/>
      <c r="S2876" s="143"/>
      <c r="T2876" s="143"/>
      <c r="U2876" s="143"/>
    </row>
    <row r="2877" spans="1:21" ht="12.75" customHeight="1" x14ac:dyDescent="0.3">
      <c r="A2877" s="141">
        <v>8</v>
      </c>
      <c r="B2877" s="141">
        <v>5</v>
      </c>
      <c r="C2877" s="146">
        <v>805</v>
      </c>
      <c r="D2877" s="141" t="s">
        <v>7</v>
      </c>
      <c r="E2877" s="141">
        <v>2017</v>
      </c>
      <c r="F2877" s="151"/>
      <c r="G2877" s="157">
        <f t="shared" si="112"/>
        <v>58.64</v>
      </c>
      <c r="H2877" s="143"/>
      <c r="I2877" s="202">
        <v>58.64</v>
      </c>
      <c r="J2877" s="149"/>
      <c r="K2877" s="149"/>
      <c r="L2877" s="202">
        <v>216.37</v>
      </c>
      <c r="M2877" s="149"/>
      <c r="N2877" s="149"/>
      <c r="O2877" s="152">
        <f t="shared" si="113"/>
        <v>216.37</v>
      </c>
      <c r="P2877" s="153"/>
      <c r="Q2877" s="153"/>
      <c r="R2877" s="153"/>
      <c r="S2877" s="143"/>
      <c r="T2877" s="143"/>
      <c r="U2877" s="143"/>
    </row>
    <row r="2878" spans="1:21" ht="12.75" customHeight="1" x14ac:dyDescent="0.3">
      <c r="A2878" s="141">
        <v>8</v>
      </c>
      <c r="B2878" s="141">
        <v>6</v>
      </c>
      <c r="C2878" s="146">
        <v>806</v>
      </c>
      <c r="D2878" s="141" t="s">
        <v>7</v>
      </c>
      <c r="E2878" s="141">
        <v>2017</v>
      </c>
      <c r="F2878" s="151"/>
      <c r="G2878" s="157">
        <f t="shared" si="112"/>
        <v>122.02</v>
      </c>
      <c r="H2878" s="143"/>
      <c r="I2878" s="202">
        <v>122.02</v>
      </c>
      <c r="J2878" s="149"/>
      <c r="K2878" s="149"/>
      <c r="L2878" s="202">
        <v>408.98</v>
      </c>
      <c r="M2878" s="149"/>
      <c r="N2878" s="149"/>
      <c r="O2878" s="152">
        <f t="shared" si="113"/>
        <v>408.98</v>
      </c>
      <c r="P2878" s="153"/>
      <c r="Q2878" s="153"/>
      <c r="R2878" s="153"/>
      <c r="S2878" s="143"/>
      <c r="T2878" s="143"/>
      <c r="U2878" s="143"/>
    </row>
    <row r="2879" spans="1:21" ht="12.75" customHeight="1" x14ac:dyDescent="0.3">
      <c r="A2879" s="141">
        <v>8</v>
      </c>
      <c r="B2879" s="141">
        <v>7</v>
      </c>
      <c r="C2879" s="146">
        <v>807</v>
      </c>
      <c r="D2879" s="141" t="s">
        <v>7</v>
      </c>
      <c r="E2879" s="141">
        <v>2017</v>
      </c>
      <c r="F2879" s="151"/>
      <c r="G2879" s="157">
        <f t="shared" si="112"/>
        <v>505.9</v>
      </c>
      <c r="H2879" s="143"/>
      <c r="I2879" s="202">
        <v>505.9</v>
      </c>
      <c r="J2879" s="149"/>
      <c r="K2879" s="149"/>
      <c r="L2879" s="203">
        <v>1548.1</v>
      </c>
      <c r="M2879" s="149"/>
      <c r="N2879" s="149"/>
      <c r="O2879" s="152">
        <f t="shared" si="113"/>
        <v>1548.1</v>
      </c>
      <c r="P2879" s="153"/>
      <c r="Q2879" s="153"/>
      <c r="R2879" s="153"/>
      <c r="S2879" s="143"/>
      <c r="T2879" s="143"/>
      <c r="U2879" s="143"/>
    </row>
    <row r="2880" spans="1:21" ht="12.75" customHeight="1" x14ac:dyDescent="0.3">
      <c r="A2880" s="141">
        <v>8</v>
      </c>
      <c r="B2880" s="141">
        <v>8</v>
      </c>
      <c r="C2880" s="146">
        <v>808</v>
      </c>
      <c r="D2880" s="141" t="s">
        <v>7</v>
      </c>
      <c r="E2880" s="141">
        <v>2017</v>
      </c>
      <c r="F2880" s="151"/>
      <c r="G2880" s="157">
        <f t="shared" si="112"/>
        <v>228.45</v>
      </c>
      <c r="H2880" s="143"/>
      <c r="I2880" s="202">
        <v>228.45</v>
      </c>
      <c r="J2880" s="149"/>
      <c r="K2880" s="149"/>
      <c r="L2880" s="202">
        <v>640.63000000000011</v>
      </c>
      <c r="M2880" s="149"/>
      <c r="N2880" s="149"/>
      <c r="O2880" s="152">
        <f t="shared" si="113"/>
        <v>640.63000000000011</v>
      </c>
      <c r="P2880" s="153"/>
      <c r="Q2880" s="153"/>
      <c r="R2880" s="153"/>
      <c r="S2880" s="143"/>
      <c r="T2880" s="143"/>
      <c r="U2880" s="143"/>
    </row>
    <row r="2881" spans="1:21" ht="12.75" customHeight="1" x14ac:dyDescent="0.3">
      <c r="A2881" s="141">
        <v>8</v>
      </c>
      <c r="B2881" s="141">
        <v>9</v>
      </c>
      <c r="C2881" s="146">
        <v>809</v>
      </c>
      <c r="D2881" s="141" t="s">
        <v>7</v>
      </c>
      <c r="E2881" s="141">
        <v>2017</v>
      </c>
      <c r="F2881" s="151"/>
      <c r="G2881" s="157">
        <f t="shared" ref="G2881:G2944" si="114">I2881+K2881</f>
        <v>174.89999999999998</v>
      </c>
      <c r="H2881" s="143"/>
      <c r="I2881" s="202">
        <v>174.89999999999998</v>
      </c>
      <c r="J2881" s="149"/>
      <c r="K2881" s="149"/>
      <c r="L2881" s="202">
        <v>451.09</v>
      </c>
      <c r="M2881" s="149"/>
      <c r="N2881" s="149"/>
      <c r="O2881" s="152">
        <f t="shared" ref="O2881:O2944" si="115">L2881+N2881</f>
        <v>451.09</v>
      </c>
      <c r="P2881" s="153"/>
      <c r="Q2881" s="153"/>
      <c r="R2881" s="153"/>
      <c r="S2881" s="143"/>
      <c r="T2881" s="143"/>
      <c r="U2881" s="143"/>
    </row>
    <row r="2882" spans="1:21" ht="12.75" customHeight="1" x14ac:dyDescent="0.3">
      <c r="A2882" s="141">
        <v>8</v>
      </c>
      <c r="B2882" s="141">
        <v>10</v>
      </c>
      <c r="C2882" s="146">
        <v>810</v>
      </c>
      <c r="D2882" s="141" t="s">
        <v>7</v>
      </c>
      <c r="E2882" s="141">
        <v>2017</v>
      </c>
      <c r="F2882" s="151"/>
      <c r="G2882" s="157">
        <f t="shared" si="114"/>
        <v>124.62</v>
      </c>
      <c r="H2882" s="143"/>
      <c r="I2882" s="202">
        <v>124.62</v>
      </c>
      <c r="J2882" s="149"/>
      <c r="K2882" s="149"/>
      <c r="L2882" s="202">
        <v>321.39</v>
      </c>
      <c r="M2882" s="149"/>
      <c r="N2882" s="149"/>
      <c r="O2882" s="152">
        <f t="shared" si="115"/>
        <v>321.39</v>
      </c>
      <c r="P2882" s="153"/>
      <c r="Q2882" s="153"/>
      <c r="R2882" s="153"/>
      <c r="S2882" s="143"/>
      <c r="T2882" s="143"/>
      <c r="U2882" s="143"/>
    </row>
    <row r="2883" spans="1:21" ht="12.75" customHeight="1" x14ac:dyDescent="0.3">
      <c r="A2883" s="141">
        <v>8</v>
      </c>
      <c r="B2883" s="141">
        <v>11</v>
      </c>
      <c r="C2883" s="146">
        <v>811</v>
      </c>
      <c r="D2883" s="141" t="s">
        <v>7</v>
      </c>
      <c r="E2883" s="141">
        <v>2017</v>
      </c>
      <c r="F2883" s="151"/>
      <c r="G2883" s="157">
        <f t="shared" si="114"/>
        <v>95.280000000000015</v>
      </c>
      <c r="H2883" s="143"/>
      <c r="I2883" s="202">
        <v>95.280000000000015</v>
      </c>
      <c r="J2883" s="149"/>
      <c r="K2883" s="149"/>
      <c r="L2883" s="202">
        <v>245.73</v>
      </c>
      <c r="M2883" s="149"/>
      <c r="N2883" s="149"/>
      <c r="O2883" s="152">
        <f t="shared" si="115"/>
        <v>245.73</v>
      </c>
      <c r="P2883" s="153"/>
      <c r="Q2883" s="153"/>
      <c r="R2883" s="153"/>
      <c r="S2883" s="143"/>
      <c r="T2883" s="143"/>
      <c r="U2883" s="143"/>
    </row>
    <row r="2884" spans="1:21" ht="12.75" customHeight="1" x14ac:dyDescent="0.3">
      <c r="A2884" s="141">
        <v>8</v>
      </c>
      <c r="B2884" s="141">
        <v>12</v>
      </c>
      <c r="C2884" s="146">
        <v>812</v>
      </c>
      <c r="D2884" s="141" t="s">
        <v>7</v>
      </c>
      <c r="E2884" s="141">
        <v>2017</v>
      </c>
      <c r="F2884" s="151"/>
      <c r="G2884" s="157">
        <f t="shared" si="114"/>
        <v>117.91</v>
      </c>
      <c r="H2884" s="143"/>
      <c r="I2884" s="202">
        <v>117.91</v>
      </c>
      <c r="J2884" s="149"/>
      <c r="K2884" s="149"/>
      <c r="L2884" s="202">
        <v>304.10000000000002</v>
      </c>
      <c r="M2884" s="149"/>
      <c r="N2884" s="149"/>
      <c r="O2884" s="152">
        <f t="shared" si="115"/>
        <v>304.10000000000002</v>
      </c>
      <c r="P2884" s="153"/>
      <c r="Q2884" s="153"/>
      <c r="R2884" s="153"/>
      <c r="S2884" s="143"/>
      <c r="T2884" s="143"/>
      <c r="U2884" s="143"/>
    </row>
    <row r="2885" spans="1:21" ht="12.75" customHeight="1" x14ac:dyDescent="0.3">
      <c r="A2885" s="141">
        <v>8</v>
      </c>
      <c r="B2885" s="141">
        <v>13</v>
      </c>
      <c r="C2885" s="146">
        <v>813</v>
      </c>
      <c r="D2885" s="141" t="s">
        <v>7</v>
      </c>
      <c r="E2885" s="141">
        <v>2017</v>
      </c>
      <c r="F2885" s="151"/>
      <c r="G2885" s="157">
        <f t="shared" si="114"/>
        <v>114.27</v>
      </c>
      <c r="H2885" s="143"/>
      <c r="I2885" s="202">
        <v>114.27</v>
      </c>
      <c r="J2885" s="149"/>
      <c r="K2885" s="149"/>
      <c r="L2885" s="202">
        <v>294.71999999999997</v>
      </c>
      <c r="M2885" s="149"/>
      <c r="N2885" s="149"/>
      <c r="O2885" s="152">
        <f t="shared" si="115"/>
        <v>294.71999999999997</v>
      </c>
      <c r="P2885" s="153"/>
      <c r="Q2885" s="153"/>
      <c r="R2885" s="153"/>
      <c r="S2885" s="143"/>
      <c r="T2885" s="143"/>
      <c r="U2885" s="143"/>
    </row>
    <row r="2886" spans="1:21" ht="12.75" customHeight="1" x14ac:dyDescent="0.3">
      <c r="A2886" s="141">
        <v>8</v>
      </c>
      <c r="B2886" s="141">
        <v>14</v>
      </c>
      <c r="C2886" s="146">
        <v>814</v>
      </c>
      <c r="D2886" s="141" t="s">
        <v>7</v>
      </c>
      <c r="E2886" s="141">
        <v>2017</v>
      </c>
      <c r="F2886" s="151"/>
      <c r="G2886" s="157">
        <f t="shared" si="114"/>
        <v>91.63</v>
      </c>
      <c r="H2886" s="143"/>
      <c r="I2886" s="202">
        <v>91.63</v>
      </c>
      <c r="J2886" s="149"/>
      <c r="K2886" s="149"/>
      <c r="L2886" s="202">
        <v>236.35000000000002</v>
      </c>
      <c r="M2886" s="149"/>
      <c r="N2886" s="149"/>
      <c r="O2886" s="152">
        <f t="shared" si="115"/>
        <v>236.35000000000002</v>
      </c>
      <c r="P2886" s="153"/>
      <c r="Q2886" s="153"/>
      <c r="R2886" s="153"/>
      <c r="S2886" s="143"/>
      <c r="T2886" s="143"/>
      <c r="U2886" s="143"/>
    </row>
    <row r="2887" spans="1:21" ht="12.75" customHeight="1" x14ac:dyDescent="0.3">
      <c r="A2887" s="141">
        <v>8</v>
      </c>
      <c r="B2887" s="141">
        <v>15</v>
      </c>
      <c r="C2887" s="146">
        <v>815</v>
      </c>
      <c r="D2887" s="141" t="s">
        <v>7</v>
      </c>
      <c r="E2887" s="141">
        <v>2017</v>
      </c>
      <c r="F2887" s="151"/>
      <c r="G2887" s="157">
        <f t="shared" si="114"/>
        <v>90.530000000000015</v>
      </c>
      <c r="H2887" s="143"/>
      <c r="I2887" s="202">
        <v>90.530000000000015</v>
      </c>
      <c r="J2887" s="149"/>
      <c r="K2887" s="149"/>
      <c r="L2887" s="202">
        <v>233.48</v>
      </c>
      <c r="M2887" s="149"/>
      <c r="N2887" s="149"/>
      <c r="O2887" s="152">
        <f t="shared" si="115"/>
        <v>233.48</v>
      </c>
      <c r="P2887" s="153"/>
      <c r="Q2887" s="153"/>
      <c r="R2887" s="153"/>
      <c r="S2887" s="143"/>
      <c r="T2887" s="143"/>
      <c r="U2887" s="143"/>
    </row>
    <row r="2888" spans="1:21" ht="12.75" customHeight="1" x14ac:dyDescent="0.3">
      <c r="A2888" s="141">
        <v>8</v>
      </c>
      <c r="B2888" s="141">
        <v>16</v>
      </c>
      <c r="C2888" s="146">
        <v>816</v>
      </c>
      <c r="D2888" s="141" t="s">
        <v>7</v>
      </c>
      <c r="E2888" s="141">
        <v>2017</v>
      </c>
      <c r="F2888" s="151"/>
      <c r="G2888" s="157">
        <f t="shared" si="114"/>
        <v>256.48</v>
      </c>
      <c r="H2888" s="143"/>
      <c r="I2888" s="202">
        <v>256.48</v>
      </c>
      <c r="J2888" s="149"/>
      <c r="K2888" s="149"/>
      <c r="L2888" s="202">
        <v>661.51</v>
      </c>
      <c r="M2888" s="149"/>
      <c r="N2888" s="149"/>
      <c r="O2888" s="152">
        <f t="shared" si="115"/>
        <v>661.51</v>
      </c>
      <c r="P2888" s="153"/>
      <c r="Q2888" s="153"/>
      <c r="R2888" s="153"/>
      <c r="S2888" s="143"/>
      <c r="T2888" s="143"/>
      <c r="U2888" s="143"/>
    </row>
    <row r="2889" spans="1:21" ht="12.75" customHeight="1" x14ac:dyDescent="0.3">
      <c r="A2889" s="141">
        <v>8</v>
      </c>
      <c r="B2889" s="141">
        <v>17</v>
      </c>
      <c r="C2889" s="146">
        <v>817</v>
      </c>
      <c r="D2889" s="141" t="s">
        <v>7</v>
      </c>
      <c r="E2889" s="141">
        <v>2017</v>
      </c>
      <c r="F2889" s="151"/>
      <c r="G2889" s="157">
        <f t="shared" si="114"/>
        <v>141.94</v>
      </c>
      <c r="H2889" s="143"/>
      <c r="I2889" s="202">
        <v>141.94</v>
      </c>
      <c r="J2889" s="149"/>
      <c r="K2889" s="149"/>
      <c r="L2889" s="202">
        <v>366.07</v>
      </c>
      <c r="M2889" s="149"/>
      <c r="N2889" s="149"/>
      <c r="O2889" s="152">
        <f t="shared" si="115"/>
        <v>366.07</v>
      </c>
      <c r="P2889" s="153"/>
      <c r="Q2889" s="153"/>
      <c r="R2889" s="153"/>
      <c r="S2889" s="143"/>
      <c r="T2889" s="143"/>
      <c r="U2889" s="143"/>
    </row>
    <row r="2890" spans="1:21" ht="12.75" customHeight="1" x14ac:dyDescent="0.3">
      <c r="A2890" s="141">
        <v>8</v>
      </c>
      <c r="B2890" s="141">
        <v>18</v>
      </c>
      <c r="C2890" s="146">
        <v>818</v>
      </c>
      <c r="D2890" s="141" t="s">
        <v>7</v>
      </c>
      <c r="E2890" s="141">
        <v>2017</v>
      </c>
      <c r="F2890" s="151"/>
      <c r="G2890" s="157">
        <f t="shared" si="114"/>
        <v>87.74</v>
      </c>
      <c r="H2890" s="143"/>
      <c r="I2890" s="202">
        <v>87.74</v>
      </c>
      <c r="J2890" s="149"/>
      <c r="K2890" s="149"/>
      <c r="L2890" s="202">
        <v>226.26999999999998</v>
      </c>
      <c r="M2890" s="149"/>
      <c r="N2890" s="149"/>
      <c r="O2890" s="152">
        <f t="shared" si="115"/>
        <v>226.26999999999998</v>
      </c>
      <c r="P2890" s="153"/>
      <c r="Q2890" s="153"/>
      <c r="R2890" s="153"/>
      <c r="S2890" s="143"/>
      <c r="T2890" s="143"/>
      <c r="U2890" s="143"/>
    </row>
    <row r="2891" spans="1:21" ht="12.75" customHeight="1" x14ac:dyDescent="0.3">
      <c r="A2891" s="141">
        <v>8</v>
      </c>
      <c r="B2891" s="141">
        <v>19</v>
      </c>
      <c r="C2891" s="146">
        <v>819</v>
      </c>
      <c r="D2891" s="141" t="s">
        <v>7</v>
      </c>
      <c r="E2891" s="141">
        <v>2017</v>
      </c>
      <c r="F2891" s="151"/>
      <c r="G2891" s="157">
        <f t="shared" si="114"/>
        <v>84.65</v>
      </c>
      <c r="H2891" s="143"/>
      <c r="I2891" s="202">
        <v>84.65</v>
      </c>
      <c r="J2891" s="149"/>
      <c r="K2891" s="149"/>
      <c r="L2891" s="202">
        <v>218.34</v>
      </c>
      <c r="M2891" s="149"/>
      <c r="N2891" s="149"/>
      <c r="O2891" s="152">
        <f t="shared" si="115"/>
        <v>218.34</v>
      </c>
      <c r="P2891" s="153"/>
      <c r="Q2891" s="153"/>
      <c r="R2891" s="153"/>
      <c r="S2891" s="143"/>
      <c r="T2891" s="143"/>
      <c r="U2891" s="143"/>
    </row>
    <row r="2892" spans="1:21" ht="12.75" customHeight="1" x14ac:dyDescent="0.3">
      <c r="A2892" s="141">
        <v>8</v>
      </c>
      <c r="B2892" s="141">
        <v>20</v>
      </c>
      <c r="C2892" s="146">
        <v>820</v>
      </c>
      <c r="D2892" s="141" t="s">
        <v>7</v>
      </c>
      <c r="E2892" s="141">
        <v>2017</v>
      </c>
      <c r="F2892" s="151"/>
      <c r="G2892" s="157">
        <f t="shared" si="114"/>
        <v>57.56</v>
      </c>
      <c r="H2892" s="143"/>
      <c r="I2892" s="202">
        <v>57.56</v>
      </c>
      <c r="J2892" s="149"/>
      <c r="K2892" s="149"/>
      <c r="L2892" s="202">
        <v>148.44999999999999</v>
      </c>
      <c r="M2892" s="149"/>
      <c r="N2892" s="149"/>
      <c r="O2892" s="152">
        <f t="shared" si="115"/>
        <v>148.44999999999999</v>
      </c>
      <c r="P2892" s="153"/>
      <c r="Q2892" s="153"/>
      <c r="R2892" s="153"/>
      <c r="S2892" s="143"/>
      <c r="T2892" s="143"/>
      <c r="U2892" s="143"/>
    </row>
    <row r="2893" spans="1:21" ht="12.75" customHeight="1" x14ac:dyDescent="0.3">
      <c r="A2893" s="141">
        <v>8</v>
      </c>
      <c r="B2893" s="141">
        <v>21</v>
      </c>
      <c r="C2893" s="146">
        <v>821</v>
      </c>
      <c r="D2893" s="141" t="s">
        <v>7</v>
      </c>
      <c r="E2893" s="141">
        <v>2017</v>
      </c>
      <c r="F2893" s="151"/>
      <c r="G2893" s="157">
        <f t="shared" si="114"/>
        <v>84.38</v>
      </c>
      <c r="H2893" s="143"/>
      <c r="I2893" s="202">
        <v>84.38</v>
      </c>
      <c r="J2893" s="149"/>
      <c r="K2893" s="149"/>
      <c r="L2893" s="202">
        <v>217.62</v>
      </c>
      <c r="M2893" s="149"/>
      <c r="N2893" s="149"/>
      <c r="O2893" s="152">
        <f t="shared" si="115"/>
        <v>217.62</v>
      </c>
      <c r="P2893" s="153"/>
      <c r="Q2893" s="153"/>
      <c r="R2893" s="153"/>
      <c r="S2893" s="143"/>
      <c r="T2893" s="143"/>
      <c r="U2893" s="143"/>
    </row>
    <row r="2894" spans="1:21" ht="12.75" customHeight="1" x14ac:dyDescent="0.3">
      <c r="A2894" s="141">
        <v>8</v>
      </c>
      <c r="B2894" s="141">
        <v>22</v>
      </c>
      <c r="C2894" s="146">
        <v>822</v>
      </c>
      <c r="D2894" s="141" t="s">
        <v>7</v>
      </c>
      <c r="E2894" s="141">
        <v>2017</v>
      </c>
      <c r="F2894" s="151"/>
      <c r="G2894" s="157">
        <f t="shared" si="114"/>
        <v>66.509999999999991</v>
      </c>
      <c r="H2894" s="143"/>
      <c r="I2894" s="202">
        <v>66.509999999999991</v>
      </c>
      <c r="J2894" s="149"/>
      <c r="K2894" s="149"/>
      <c r="L2894" s="202">
        <v>171.51</v>
      </c>
      <c r="M2894" s="149"/>
      <c r="N2894" s="149"/>
      <c r="O2894" s="152">
        <f t="shared" si="115"/>
        <v>171.51</v>
      </c>
      <c r="P2894" s="153"/>
      <c r="Q2894" s="153"/>
      <c r="R2894" s="153"/>
      <c r="S2894" s="143"/>
      <c r="T2894" s="143"/>
      <c r="U2894" s="143"/>
    </row>
    <row r="2895" spans="1:21" ht="12.75" customHeight="1" x14ac:dyDescent="0.3">
      <c r="A2895" s="141">
        <v>8</v>
      </c>
      <c r="B2895" s="141">
        <v>23</v>
      </c>
      <c r="C2895" s="146">
        <v>823</v>
      </c>
      <c r="D2895" s="141" t="s">
        <v>7</v>
      </c>
      <c r="E2895" s="141">
        <v>2017</v>
      </c>
      <c r="F2895" s="151"/>
      <c r="G2895" s="157">
        <f t="shared" si="114"/>
        <v>41.36</v>
      </c>
      <c r="H2895" s="143"/>
      <c r="I2895" s="202">
        <v>41.36</v>
      </c>
      <c r="J2895" s="149"/>
      <c r="K2895" s="149"/>
      <c r="L2895" s="202">
        <v>106.64999999999999</v>
      </c>
      <c r="M2895" s="149"/>
      <c r="N2895" s="149"/>
      <c r="O2895" s="152">
        <f t="shared" si="115"/>
        <v>106.64999999999999</v>
      </c>
      <c r="P2895" s="153"/>
      <c r="Q2895" s="153"/>
      <c r="R2895" s="153"/>
      <c r="S2895" s="143"/>
      <c r="T2895" s="143"/>
      <c r="U2895" s="143"/>
    </row>
    <row r="2896" spans="1:21" ht="12.75" customHeight="1" x14ac:dyDescent="0.3">
      <c r="A2896" s="141">
        <v>8</v>
      </c>
      <c r="B2896" s="141">
        <v>24</v>
      </c>
      <c r="C2896" s="146">
        <v>824</v>
      </c>
      <c r="D2896" s="141" t="s">
        <v>7</v>
      </c>
      <c r="E2896" s="141">
        <v>2017</v>
      </c>
      <c r="F2896" s="151"/>
      <c r="G2896" s="157">
        <f t="shared" si="114"/>
        <v>35.200000000000003</v>
      </c>
      <c r="H2896" s="143"/>
      <c r="I2896" s="202">
        <v>35.200000000000003</v>
      </c>
      <c r="J2896" s="149"/>
      <c r="K2896" s="149"/>
      <c r="L2896" s="202">
        <v>90.79</v>
      </c>
      <c r="M2896" s="149"/>
      <c r="N2896" s="149"/>
      <c r="O2896" s="152">
        <f t="shared" si="115"/>
        <v>90.79</v>
      </c>
      <c r="P2896" s="153"/>
      <c r="Q2896" s="153"/>
      <c r="R2896" s="153"/>
      <c r="S2896" s="143"/>
      <c r="T2896" s="143"/>
      <c r="U2896" s="143"/>
    </row>
    <row r="2897" spans="1:21" ht="12.75" customHeight="1" x14ac:dyDescent="0.3">
      <c r="A2897" s="141">
        <v>8</v>
      </c>
      <c r="B2897" s="141">
        <v>25</v>
      </c>
      <c r="C2897" s="146">
        <v>825</v>
      </c>
      <c r="D2897" s="141" t="s">
        <v>7</v>
      </c>
      <c r="E2897" s="141">
        <v>2017</v>
      </c>
      <c r="F2897" s="151"/>
      <c r="G2897" s="157">
        <f t="shared" si="114"/>
        <v>32.42</v>
      </c>
      <c r="H2897" s="143"/>
      <c r="I2897" s="202">
        <v>32.42</v>
      </c>
      <c r="J2897" s="149"/>
      <c r="K2897" s="149"/>
      <c r="L2897" s="202">
        <v>83.59</v>
      </c>
      <c r="M2897" s="149"/>
      <c r="N2897" s="149"/>
      <c r="O2897" s="152">
        <f t="shared" si="115"/>
        <v>83.59</v>
      </c>
      <c r="P2897" s="153"/>
      <c r="Q2897" s="153"/>
      <c r="R2897" s="153"/>
      <c r="S2897" s="143"/>
      <c r="T2897" s="143"/>
      <c r="U2897" s="143"/>
    </row>
    <row r="2898" spans="1:21" ht="12.75" customHeight="1" x14ac:dyDescent="0.3">
      <c r="A2898" s="141">
        <v>8</v>
      </c>
      <c r="B2898" s="141">
        <v>26</v>
      </c>
      <c r="C2898" s="146">
        <v>826</v>
      </c>
      <c r="D2898" s="141" t="s">
        <v>7</v>
      </c>
      <c r="E2898" s="141">
        <v>2017</v>
      </c>
      <c r="F2898" s="151"/>
      <c r="G2898" s="157">
        <f t="shared" si="114"/>
        <v>19</v>
      </c>
      <c r="H2898" s="143"/>
      <c r="I2898" s="202">
        <v>19</v>
      </c>
      <c r="J2898" s="149"/>
      <c r="K2898" s="149"/>
      <c r="L2898" s="202">
        <v>49</v>
      </c>
      <c r="M2898" s="149"/>
      <c r="N2898" s="149"/>
      <c r="O2898" s="152">
        <f t="shared" si="115"/>
        <v>49</v>
      </c>
      <c r="P2898" s="153"/>
      <c r="Q2898" s="153"/>
      <c r="R2898" s="153"/>
      <c r="S2898" s="143"/>
      <c r="T2898" s="143"/>
      <c r="U2898" s="143"/>
    </row>
    <row r="2899" spans="1:21" ht="12.75" customHeight="1" x14ac:dyDescent="0.3">
      <c r="A2899" s="141">
        <v>8</v>
      </c>
      <c r="B2899" s="141">
        <v>27</v>
      </c>
      <c r="C2899" s="146">
        <v>827</v>
      </c>
      <c r="D2899" s="141" t="s">
        <v>7</v>
      </c>
      <c r="E2899" s="141">
        <v>2017</v>
      </c>
      <c r="F2899" s="151"/>
      <c r="G2899" s="157">
        <f t="shared" si="114"/>
        <v>15.079999999999998</v>
      </c>
      <c r="H2899" s="143"/>
      <c r="I2899" s="202">
        <v>15.079999999999998</v>
      </c>
      <c r="J2899" s="149"/>
      <c r="K2899" s="149"/>
      <c r="L2899" s="202">
        <v>38.910000000000004</v>
      </c>
      <c r="M2899" s="149"/>
      <c r="N2899" s="149"/>
      <c r="O2899" s="152">
        <f t="shared" si="115"/>
        <v>38.910000000000004</v>
      </c>
      <c r="P2899" s="153"/>
      <c r="Q2899" s="153"/>
      <c r="R2899" s="153"/>
      <c r="S2899" s="143"/>
      <c r="T2899" s="143"/>
      <c r="U2899" s="143"/>
    </row>
    <row r="2900" spans="1:21" ht="13.5" customHeight="1" x14ac:dyDescent="0.3">
      <c r="A2900" s="141">
        <v>8</v>
      </c>
      <c r="B2900" s="141">
        <v>28</v>
      </c>
      <c r="C2900" s="146">
        <v>828</v>
      </c>
      <c r="D2900" s="141" t="s">
        <v>7</v>
      </c>
      <c r="E2900" s="141">
        <v>2017</v>
      </c>
      <c r="F2900" s="151"/>
      <c r="G2900" s="157">
        <f t="shared" si="114"/>
        <v>8.6700000000000017</v>
      </c>
      <c r="H2900" s="143"/>
      <c r="I2900" s="202">
        <v>8.6700000000000017</v>
      </c>
      <c r="J2900" s="149"/>
      <c r="K2900" s="149"/>
      <c r="L2900" s="202">
        <v>22.34</v>
      </c>
      <c r="M2900" s="149"/>
      <c r="N2900" s="149"/>
      <c r="O2900" s="152">
        <f t="shared" si="115"/>
        <v>22.34</v>
      </c>
      <c r="P2900" s="153"/>
      <c r="Q2900" s="153"/>
      <c r="R2900" s="153"/>
      <c r="S2900" s="143"/>
      <c r="T2900" s="143"/>
      <c r="U2900" s="143"/>
    </row>
    <row r="2901" spans="1:21" ht="12.75" customHeight="1" x14ac:dyDescent="0.3">
      <c r="A2901" s="141">
        <v>8</v>
      </c>
      <c r="B2901" s="141">
        <v>29</v>
      </c>
      <c r="C2901" s="146">
        <v>829</v>
      </c>
      <c r="D2901" s="141" t="s">
        <v>7</v>
      </c>
      <c r="E2901" s="141">
        <v>2017</v>
      </c>
      <c r="F2901" s="151"/>
      <c r="G2901" s="157">
        <f t="shared" si="114"/>
        <v>10.329999999999998</v>
      </c>
      <c r="H2901" s="143"/>
      <c r="I2901" s="202">
        <v>10.329999999999998</v>
      </c>
      <c r="J2901" s="149"/>
      <c r="K2901" s="149"/>
      <c r="L2901" s="202">
        <v>26.66</v>
      </c>
      <c r="M2901" s="149"/>
      <c r="N2901" s="149"/>
      <c r="O2901" s="152">
        <f t="shared" si="115"/>
        <v>26.66</v>
      </c>
      <c r="P2901" s="153"/>
      <c r="Q2901" s="153"/>
      <c r="R2901" s="153"/>
      <c r="S2901" s="143"/>
      <c r="T2901" s="143"/>
      <c r="U2901" s="143"/>
    </row>
    <row r="2902" spans="1:21" ht="12.75" customHeight="1" x14ac:dyDescent="0.3">
      <c r="A2902" s="141">
        <v>8</v>
      </c>
      <c r="B2902" s="141">
        <v>30</v>
      </c>
      <c r="C2902" s="146">
        <v>830</v>
      </c>
      <c r="D2902" s="141" t="s">
        <v>7</v>
      </c>
      <c r="E2902" s="141">
        <v>2017</v>
      </c>
      <c r="F2902" s="151"/>
      <c r="G2902" s="157">
        <f t="shared" si="114"/>
        <v>8.6700000000000017</v>
      </c>
      <c r="H2902" s="143"/>
      <c r="I2902" s="202">
        <v>8.6700000000000017</v>
      </c>
      <c r="J2902" s="149"/>
      <c r="K2902" s="149"/>
      <c r="L2902" s="202">
        <v>22.34</v>
      </c>
      <c r="M2902" s="149"/>
      <c r="N2902" s="149"/>
      <c r="O2902" s="152">
        <f t="shared" si="115"/>
        <v>22.34</v>
      </c>
      <c r="P2902" s="153"/>
      <c r="Q2902" s="153"/>
      <c r="R2902" s="153"/>
      <c r="S2902" s="143"/>
      <c r="T2902" s="143"/>
      <c r="U2902" s="143"/>
    </row>
    <row r="2903" spans="1:21" ht="12.75" customHeight="1" x14ac:dyDescent="0.3">
      <c r="A2903" s="141">
        <v>8</v>
      </c>
      <c r="B2903" s="141">
        <v>31</v>
      </c>
      <c r="C2903" s="146">
        <v>831</v>
      </c>
      <c r="D2903" s="141" t="s">
        <v>7</v>
      </c>
      <c r="E2903" s="141">
        <v>2017</v>
      </c>
      <c r="F2903" s="151"/>
      <c r="G2903" s="157">
        <f t="shared" si="114"/>
        <v>9.2299999999999986</v>
      </c>
      <c r="H2903" s="143"/>
      <c r="I2903" s="202">
        <v>9.2299999999999986</v>
      </c>
      <c r="J2903" s="149"/>
      <c r="K2903" s="149"/>
      <c r="L2903" s="202">
        <v>23.779999999999998</v>
      </c>
      <c r="M2903" s="149"/>
      <c r="N2903" s="149"/>
      <c r="O2903" s="152">
        <f t="shared" si="115"/>
        <v>23.779999999999998</v>
      </c>
      <c r="P2903" s="153"/>
      <c r="Q2903" s="153"/>
      <c r="R2903" s="153"/>
      <c r="S2903" s="143"/>
      <c r="T2903" s="143"/>
      <c r="U2903" s="143"/>
    </row>
    <row r="2904" spans="1:21" ht="12.75" customHeight="1" x14ac:dyDescent="0.3">
      <c r="A2904" s="141">
        <v>9</v>
      </c>
      <c r="B2904" s="141">
        <v>1</v>
      </c>
      <c r="C2904" s="146">
        <v>901</v>
      </c>
      <c r="D2904" s="141" t="s">
        <v>7</v>
      </c>
      <c r="E2904" s="141">
        <v>2017</v>
      </c>
      <c r="F2904" s="151"/>
      <c r="G2904" s="157">
        <f t="shared" si="114"/>
        <v>8.1</v>
      </c>
      <c r="H2904" s="143"/>
      <c r="I2904" s="202">
        <v>8.1</v>
      </c>
      <c r="J2904" s="149"/>
      <c r="K2904" s="149"/>
      <c r="L2904" s="202">
        <v>20.89</v>
      </c>
      <c r="M2904" s="149"/>
      <c r="N2904" s="149"/>
      <c r="O2904" s="152">
        <f t="shared" si="115"/>
        <v>20.89</v>
      </c>
      <c r="P2904" s="153"/>
      <c r="Q2904" s="153"/>
      <c r="R2904" s="153"/>
      <c r="S2904" s="143"/>
      <c r="T2904" s="143"/>
      <c r="U2904" s="143"/>
    </row>
    <row r="2905" spans="1:21" ht="12.75" customHeight="1" x14ac:dyDescent="0.3">
      <c r="A2905" s="141">
        <v>9</v>
      </c>
      <c r="B2905" s="141">
        <v>2</v>
      </c>
      <c r="C2905" s="146">
        <v>902</v>
      </c>
      <c r="D2905" s="141" t="s">
        <v>7</v>
      </c>
      <c r="E2905" s="141">
        <v>2017</v>
      </c>
      <c r="F2905" s="151"/>
      <c r="G2905" s="157">
        <f t="shared" si="114"/>
        <v>2.5099999999999998</v>
      </c>
      <c r="H2905" s="143"/>
      <c r="I2905" s="202">
        <v>2.5099999999999998</v>
      </c>
      <c r="J2905" s="149"/>
      <c r="K2905" s="149"/>
      <c r="L2905" s="202">
        <v>6.4799999999999995</v>
      </c>
      <c r="M2905" s="149"/>
      <c r="N2905" s="149"/>
      <c r="O2905" s="152">
        <f t="shared" si="115"/>
        <v>6.4799999999999995</v>
      </c>
      <c r="P2905" s="153"/>
      <c r="Q2905" s="153"/>
      <c r="R2905" s="153"/>
      <c r="S2905" s="143"/>
      <c r="T2905" s="143"/>
      <c r="U2905" s="143"/>
    </row>
    <row r="2906" spans="1:21" ht="12.75" customHeight="1" x14ac:dyDescent="0.3">
      <c r="A2906" s="141">
        <v>9</v>
      </c>
      <c r="B2906" s="141">
        <v>3</v>
      </c>
      <c r="C2906" s="146">
        <v>903</v>
      </c>
      <c r="D2906" s="141" t="s">
        <v>7</v>
      </c>
      <c r="E2906" s="141">
        <v>2017</v>
      </c>
      <c r="F2906" s="151"/>
      <c r="G2906" s="157">
        <f t="shared" si="114"/>
        <v>0.56000000000000005</v>
      </c>
      <c r="H2906" s="143"/>
      <c r="I2906" s="202">
        <v>0.56000000000000005</v>
      </c>
      <c r="J2906" s="149"/>
      <c r="K2906" s="149"/>
      <c r="L2906" s="202">
        <v>1.44</v>
      </c>
      <c r="M2906" s="149"/>
      <c r="N2906" s="149"/>
      <c r="O2906" s="152">
        <f t="shared" si="115"/>
        <v>1.44</v>
      </c>
      <c r="P2906" s="153"/>
      <c r="Q2906" s="153"/>
      <c r="R2906" s="153"/>
      <c r="S2906" s="143"/>
      <c r="T2906" s="143"/>
      <c r="U2906" s="143"/>
    </row>
    <row r="2907" spans="1:21" ht="12.75" customHeight="1" x14ac:dyDescent="0.3">
      <c r="A2907" s="141">
        <v>9</v>
      </c>
      <c r="B2907" s="141">
        <v>4</v>
      </c>
      <c r="C2907" s="146">
        <v>904</v>
      </c>
      <c r="D2907" s="141" t="s">
        <v>7</v>
      </c>
      <c r="E2907" s="141">
        <v>2017</v>
      </c>
      <c r="F2907" s="151"/>
      <c r="G2907" s="157">
        <f t="shared" si="114"/>
        <v>0.83</v>
      </c>
      <c r="H2907" s="143"/>
      <c r="I2907" s="202">
        <v>0.83</v>
      </c>
      <c r="J2907" s="149"/>
      <c r="K2907" s="149"/>
      <c r="L2907" s="202">
        <v>2.1599999999999997</v>
      </c>
      <c r="M2907" s="149"/>
      <c r="N2907" s="149"/>
      <c r="O2907" s="152">
        <f t="shared" si="115"/>
        <v>2.1599999999999997</v>
      </c>
      <c r="P2907" s="153"/>
      <c r="Q2907" s="153"/>
      <c r="R2907" s="153"/>
      <c r="S2907" s="143"/>
      <c r="T2907" s="143"/>
      <c r="U2907" s="143"/>
    </row>
    <row r="2908" spans="1:21" ht="12.75" customHeight="1" x14ac:dyDescent="0.3">
      <c r="A2908" s="141">
        <v>9</v>
      </c>
      <c r="B2908" s="141">
        <v>5</v>
      </c>
      <c r="C2908" s="146">
        <v>905</v>
      </c>
      <c r="D2908" s="141" t="s">
        <v>7</v>
      </c>
      <c r="E2908" s="141">
        <v>2017</v>
      </c>
      <c r="F2908" s="151"/>
      <c r="G2908" s="157">
        <f t="shared" si="114"/>
        <v>0</v>
      </c>
      <c r="H2908" s="143"/>
      <c r="I2908" s="202">
        <v>0</v>
      </c>
      <c r="J2908" s="149"/>
      <c r="K2908" s="149"/>
      <c r="L2908" s="202">
        <v>0</v>
      </c>
      <c r="M2908" s="149"/>
      <c r="N2908" s="149"/>
      <c r="O2908" s="152">
        <f t="shared" si="115"/>
        <v>0</v>
      </c>
      <c r="P2908" s="153"/>
      <c r="Q2908" s="153"/>
      <c r="R2908" s="153"/>
      <c r="S2908" s="143"/>
      <c r="T2908" s="143"/>
      <c r="U2908" s="143"/>
    </row>
    <row r="2909" spans="1:21" ht="12.75" customHeight="1" x14ac:dyDescent="0.3">
      <c r="A2909" s="141">
        <v>9</v>
      </c>
      <c r="B2909" s="141">
        <v>6</v>
      </c>
      <c r="C2909" s="146">
        <v>906</v>
      </c>
      <c r="D2909" s="141" t="s">
        <v>7</v>
      </c>
      <c r="E2909" s="141">
        <v>2017</v>
      </c>
      <c r="F2909" s="151"/>
      <c r="G2909" s="157">
        <f t="shared" si="114"/>
        <v>0.27</v>
      </c>
      <c r="H2909" s="143"/>
      <c r="I2909" s="202">
        <v>0.27</v>
      </c>
      <c r="J2909" s="149"/>
      <c r="K2909" s="149"/>
      <c r="L2909" s="202">
        <v>0.72</v>
      </c>
      <c r="M2909" s="149"/>
      <c r="N2909" s="149"/>
      <c r="O2909" s="152">
        <f t="shared" si="115"/>
        <v>0.72</v>
      </c>
      <c r="P2909" s="153"/>
      <c r="Q2909" s="153"/>
      <c r="R2909" s="153"/>
      <c r="S2909" s="143"/>
      <c r="T2909" s="143"/>
      <c r="U2909" s="143"/>
    </row>
    <row r="2910" spans="1:21" ht="12.75" customHeight="1" x14ac:dyDescent="0.3">
      <c r="A2910" s="141">
        <v>9</v>
      </c>
      <c r="B2910" s="141">
        <v>7</v>
      </c>
      <c r="C2910" s="146">
        <v>907</v>
      </c>
      <c r="D2910" s="141" t="s">
        <v>7</v>
      </c>
      <c r="E2910" s="141">
        <v>2017</v>
      </c>
      <c r="F2910" s="151"/>
      <c r="G2910" s="157">
        <f t="shared" si="114"/>
        <v>0.83</v>
      </c>
      <c r="H2910" s="143"/>
      <c r="I2910" s="202">
        <v>0.83</v>
      </c>
      <c r="J2910" s="149"/>
      <c r="K2910" s="149"/>
      <c r="L2910" s="202">
        <v>2.1599999999999997</v>
      </c>
      <c r="M2910" s="149"/>
      <c r="N2910" s="149"/>
      <c r="O2910" s="152">
        <f t="shared" si="115"/>
        <v>2.1599999999999997</v>
      </c>
      <c r="P2910" s="153"/>
      <c r="Q2910" s="153"/>
      <c r="R2910" s="153"/>
      <c r="S2910" s="143"/>
      <c r="T2910" s="143"/>
      <c r="U2910" s="143"/>
    </row>
    <row r="2911" spans="1:21" ht="12.75" customHeight="1" x14ac:dyDescent="0.3">
      <c r="A2911" s="141">
        <v>9</v>
      </c>
      <c r="B2911" s="141">
        <v>8</v>
      </c>
      <c r="C2911" s="146">
        <v>908</v>
      </c>
      <c r="D2911" s="141" t="s">
        <v>7</v>
      </c>
      <c r="E2911" s="141">
        <v>2017</v>
      </c>
      <c r="F2911" s="151"/>
      <c r="G2911" s="157">
        <f t="shared" si="114"/>
        <v>1.4</v>
      </c>
      <c r="H2911" s="143"/>
      <c r="I2911" s="202">
        <v>1.4</v>
      </c>
      <c r="J2911" s="149"/>
      <c r="K2911" s="149"/>
      <c r="L2911" s="202">
        <v>3.61</v>
      </c>
      <c r="M2911" s="149"/>
      <c r="N2911" s="149"/>
      <c r="O2911" s="152">
        <f t="shared" si="115"/>
        <v>3.61</v>
      </c>
      <c r="P2911" s="153"/>
      <c r="Q2911" s="153"/>
      <c r="R2911" s="153"/>
      <c r="S2911" s="143"/>
      <c r="T2911" s="143"/>
      <c r="U2911" s="143"/>
    </row>
    <row r="2912" spans="1:21" ht="12.75" customHeight="1" x14ac:dyDescent="0.3">
      <c r="A2912" s="141">
        <v>9</v>
      </c>
      <c r="B2912" s="141">
        <v>9</v>
      </c>
      <c r="C2912" s="146">
        <v>909</v>
      </c>
      <c r="D2912" s="141" t="s">
        <v>7</v>
      </c>
      <c r="E2912" s="141">
        <v>2017</v>
      </c>
      <c r="F2912" s="151"/>
      <c r="G2912" s="157">
        <f t="shared" si="114"/>
        <v>1.9600000000000002</v>
      </c>
      <c r="H2912" s="143"/>
      <c r="I2912" s="202">
        <v>1.9600000000000002</v>
      </c>
      <c r="J2912" s="149"/>
      <c r="K2912" s="149"/>
      <c r="L2912" s="202">
        <v>5.05</v>
      </c>
      <c r="M2912" s="149"/>
      <c r="N2912" s="149"/>
      <c r="O2912" s="152">
        <f t="shared" si="115"/>
        <v>5.05</v>
      </c>
      <c r="P2912" s="153"/>
      <c r="Q2912" s="153"/>
      <c r="R2912" s="153"/>
      <c r="S2912" s="143"/>
      <c r="T2912" s="143"/>
      <c r="U2912" s="143"/>
    </row>
    <row r="2913" spans="1:21" ht="12.75" customHeight="1" x14ac:dyDescent="0.3">
      <c r="A2913" s="141">
        <v>9</v>
      </c>
      <c r="B2913" s="141">
        <v>10</v>
      </c>
      <c r="C2913" s="146">
        <v>910</v>
      </c>
      <c r="D2913" s="141" t="s">
        <v>7</v>
      </c>
      <c r="E2913" s="141">
        <v>2017</v>
      </c>
      <c r="F2913" s="151"/>
      <c r="G2913" s="157">
        <f t="shared" si="114"/>
        <v>0.56000000000000005</v>
      </c>
      <c r="H2913" s="143"/>
      <c r="I2913" s="202">
        <v>0.56000000000000005</v>
      </c>
      <c r="J2913" s="149"/>
      <c r="K2913" s="149"/>
      <c r="L2913" s="202">
        <v>1.44</v>
      </c>
      <c r="M2913" s="149"/>
      <c r="N2913" s="149"/>
      <c r="O2913" s="152">
        <f t="shared" si="115"/>
        <v>1.44</v>
      </c>
      <c r="P2913" s="153"/>
      <c r="Q2913" s="153"/>
      <c r="R2913" s="153"/>
      <c r="S2913" s="143"/>
      <c r="T2913" s="143"/>
      <c r="U2913" s="143"/>
    </row>
    <row r="2914" spans="1:21" ht="12.75" customHeight="1" x14ac:dyDescent="0.3">
      <c r="A2914" s="141">
        <v>9</v>
      </c>
      <c r="B2914" s="141">
        <v>11</v>
      </c>
      <c r="C2914" s="146">
        <v>911</v>
      </c>
      <c r="D2914" s="141" t="s">
        <v>7</v>
      </c>
      <c r="E2914" s="141">
        <v>2017</v>
      </c>
      <c r="F2914" s="151"/>
      <c r="G2914" s="157">
        <f t="shared" si="114"/>
        <v>0.56000000000000005</v>
      </c>
      <c r="H2914" s="143"/>
      <c r="I2914" s="202">
        <v>0.56000000000000005</v>
      </c>
      <c r="J2914" s="149"/>
      <c r="K2914" s="149"/>
      <c r="L2914" s="202">
        <v>1.44</v>
      </c>
      <c r="M2914" s="149"/>
      <c r="N2914" s="149"/>
      <c r="O2914" s="152">
        <f t="shared" si="115"/>
        <v>1.44</v>
      </c>
      <c r="P2914" s="153"/>
      <c r="Q2914" s="153"/>
      <c r="R2914" s="153"/>
      <c r="S2914" s="143"/>
      <c r="T2914" s="143"/>
      <c r="U2914" s="143"/>
    </row>
    <row r="2915" spans="1:21" ht="12.75" customHeight="1" x14ac:dyDescent="0.3">
      <c r="A2915" s="141">
        <v>9</v>
      </c>
      <c r="B2915" s="141">
        <v>12</v>
      </c>
      <c r="C2915" s="146">
        <v>912</v>
      </c>
      <c r="D2915" s="141" t="s">
        <v>7</v>
      </c>
      <c r="E2915" s="141">
        <v>2017</v>
      </c>
      <c r="F2915" s="151"/>
      <c r="G2915" s="157">
        <f t="shared" si="114"/>
        <v>0.56000000000000005</v>
      </c>
      <c r="H2915" s="143"/>
      <c r="I2915" s="202">
        <v>0.56000000000000005</v>
      </c>
      <c r="J2915" s="149"/>
      <c r="K2915" s="149"/>
      <c r="L2915" s="202">
        <v>1.44</v>
      </c>
      <c r="M2915" s="149"/>
      <c r="N2915" s="149"/>
      <c r="O2915" s="152">
        <f t="shared" si="115"/>
        <v>1.44</v>
      </c>
      <c r="P2915" s="153"/>
      <c r="Q2915" s="153"/>
      <c r="R2915" s="153"/>
      <c r="S2915" s="143"/>
      <c r="T2915" s="143"/>
      <c r="U2915" s="143"/>
    </row>
    <row r="2916" spans="1:21" ht="12.75" customHeight="1" x14ac:dyDescent="0.3">
      <c r="A2916" s="141">
        <v>9</v>
      </c>
      <c r="B2916" s="141">
        <v>13</v>
      </c>
      <c r="C2916" s="146">
        <v>913</v>
      </c>
      <c r="D2916" s="141" t="s">
        <v>7</v>
      </c>
      <c r="E2916" s="141">
        <v>2017</v>
      </c>
      <c r="F2916" s="151"/>
      <c r="G2916" s="157">
        <f t="shared" si="114"/>
        <v>0.56000000000000005</v>
      </c>
      <c r="H2916" s="143"/>
      <c r="I2916" s="202">
        <v>0.56000000000000005</v>
      </c>
      <c r="J2916" s="149"/>
      <c r="K2916" s="149"/>
      <c r="L2916" s="202">
        <v>1.44</v>
      </c>
      <c r="M2916" s="149"/>
      <c r="N2916" s="149"/>
      <c r="O2916" s="152">
        <f t="shared" si="115"/>
        <v>1.44</v>
      </c>
      <c r="P2916" s="153"/>
      <c r="Q2916" s="153"/>
      <c r="R2916" s="153"/>
      <c r="S2916" s="143"/>
      <c r="T2916" s="143"/>
      <c r="U2916" s="143"/>
    </row>
    <row r="2917" spans="1:21" ht="12.75" customHeight="1" x14ac:dyDescent="0.3">
      <c r="A2917" s="141">
        <v>9</v>
      </c>
      <c r="B2917" s="141">
        <v>14</v>
      </c>
      <c r="C2917" s="146">
        <v>914</v>
      </c>
      <c r="D2917" s="141" t="s">
        <v>7</v>
      </c>
      <c r="E2917" s="141">
        <v>2017</v>
      </c>
      <c r="F2917" s="151"/>
      <c r="G2917" s="157">
        <f t="shared" si="114"/>
        <v>0.27</v>
      </c>
      <c r="H2917" s="143"/>
      <c r="I2917" s="202">
        <v>0.27</v>
      </c>
      <c r="J2917" s="149"/>
      <c r="K2917" s="149"/>
      <c r="L2917" s="202">
        <v>0.72</v>
      </c>
      <c r="M2917" s="149"/>
      <c r="N2917" s="149"/>
      <c r="O2917" s="152">
        <f t="shared" si="115"/>
        <v>0.72</v>
      </c>
      <c r="P2917" s="153"/>
      <c r="Q2917" s="153"/>
      <c r="R2917" s="153"/>
      <c r="S2917" s="143"/>
      <c r="T2917" s="143"/>
      <c r="U2917" s="143"/>
    </row>
    <row r="2918" spans="1:21" ht="12.75" customHeight="1" x14ac:dyDescent="0.3">
      <c r="A2918" s="141">
        <v>9</v>
      </c>
      <c r="B2918" s="141">
        <v>15</v>
      </c>
      <c r="C2918" s="146">
        <v>915</v>
      </c>
      <c r="D2918" s="141" t="s">
        <v>7</v>
      </c>
      <c r="E2918" s="141">
        <v>2017</v>
      </c>
      <c r="F2918" s="151"/>
      <c r="G2918" s="157">
        <f t="shared" si="114"/>
        <v>0.56000000000000005</v>
      </c>
      <c r="H2918" s="143"/>
      <c r="I2918" s="202">
        <v>0.56000000000000005</v>
      </c>
      <c r="J2918" s="149"/>
      <c r="K2918" s="149"/>
      <c r="L2918" s="202">
        <v>1.44</v>
      </c>
      <c r="M2918" s="149"/>
      <c r="N2918" s="149"/>
      <c r="O2918" s="152">
        <f t="shared" si="115"/>
        <v>1.44</v>
      </c>
      <c r="P2918" s="153"/>
      <c r="Q2918" s="153"/>
      <c r="R2918" s="153"/>
      <c r="S2918" s="143"/>
      <c r="T2918" s="143"/>
      <c r="U2918" s="143"/>
    </row>
    <row r="2919" spans="1:21" ht="12.75" customHeight="1" x14ac:dyDescent="0.3">
      <c r="A2919" s="141">
        <v>9</v>
      </c>
      <c r="B2919" s="141">
        <v>16</v>
      </c>
      <c r="C2919" s="146">
        <v>916</v>
      </c>
      <c r="D2919" s="141" t="s">
        <v>7</v>
      </c>
      <c r="E2919" s="141">
        <v>2017</v>
      </c>
      <c r="F2919" s="151"/>
      <c r="G2919" s="157">
        <f t="shared" si="114"/>
        <v>0.83</v>
      </c>
      <c r="H2919" s="143"/>
      <c r="I2919" s="202">
        <v>0.83</v>
      </c>
      <c r="J2919" s="149"/>
      <c r="K2919" s="149"/>
      <c r="L2919" s="202">
        <v>2.1599999999999997</v>
      </c>
      <c r="M2919" s="149"/>
      <c r="N2919" s="149"/>
      <c r="O2919" s="152">
        <f t="shared" si="115"/>
        <v>2.1599999999999997</v>
      </c>
      <c r="P2919" s="153"/>
      <c r="Q2919" s="153"/>
      <c r="R2919" s="153"/>
      <c r="S2919" s="143"/>
      <c r="T2919" s="143"/>
      <c r="U2919" s="143"/>
    </row>
    <row r="2920" spans="1:21" ht="12.75" customHeight="1" x14ac:dyDescent="0.3">
      <c r="A2920" s="141">
        <v>9</v>
      </c>
      <c r="B2920" s="141">
        <v>17</v>
      </c>
      <c r="C2920" s="146">
        <v>917</v>
      </c>
      <c r="D2920" s="141" t="s">
        <v>7</v>
      </c>
      <c r="E2920" s="141">
        <v>2017</v>
      </c>
      <c r="F2920" s="151"/>
      <c r="G2920" s="157">
        <f t="shared" si="114"/>
        <v>0.56000000000000005</v>
      </c>
      <c r="H2920" s="143"/>
      <c r="I2920" s="202">
        <v>0.56000000000000005</v>
      </c>
      <c r="J2920" s="149"/>
      <c r="K2920" s="149"/>
      <c r="L2920" s="202">
        <v>1.44</v>
      </c>
      <c r="M2920" s="149"/>
      <c r="N2920" s="149"/>
      <c r="O2920" s="152">
        <f t="shared" si="115"/>
        <v>1.44</v>
      </c>
      <c r="P2920" s="153"/>
      <c r="Q2920" s="153"/>
      <c r="R2920" s="153"/>
      <c r="S2920" s="143"/>
      <c r="T2920" s="143"/>
      <c r="U2920" s="143"/>
    </row>
    <row r="2921" spans="1:21" ht="12.75" customHeight="1" x14ac:dyDescent="0.3">
      <c r="A2921" s="141">
        <v>9</v>
      </c>
      <c r="B2921" s="141">
        <v>18</v>
      </c>
      <c r="C2921" s="146">
        <v>918</v>
      </c>
      <c r="D2921" s="141" t="s">
        <v>7</v>
      </c>
      <c r="E2921" s="141">
        <v>2017</v>
      </c>
      <c r="F2921" s="151"/>
      <c r="G2921" s="157">
        <f t="shared" si="114"/>
        <v>0.56000000000000005</v>
      </c>
      <c r="H2921" s="143"/>
      <c r="I2921" s="202">
        <v>0.56000000000000005</v>
      </c>
      <c r="J2921" s="149"/>
      <c r="K2921" s="149"/>
      <c r="L2921" s="202">
        <v>1.44</v>
      </c>
      <c r="M2921" s="149"/>
      <c r="N2921" s="149"/>
      <c r="O2921" s="152">
        <f t="shared" si="115"/>
        <v>1.44</v>
      </c>
      <c r="P2921" s="153"/>
      <c r="Q2921" s="153"/>
      <c r="R2921" s="153"/>
      <c r="S2921" s="143"/>
      <c r="T2921" s="143"/>
      <c r="U2921" s="143"/>
    </row>
    <row r="2922" spans="1:21" ht="12.75" customHeight="1" x14ac:dyDescent="0.3">
      <c r="A2922" s="141">
        <v>9</v>
      </c>
      <c r="B2922" s="141">
        <v>19</v>
      </c>
      <c r="C2922" s="146">
        <v>919</v>
      </c>
      <c r="D2922" s="141" t="s">
        <v>7</v>
      </c>
      <c r="E2922" s="141">
        <v>2017</v>
      </c>
      <c r="F2922" s="151"/>
      <c r="G2922" s="157">
        <f t="shared" si="114"/>
        <v>0</v>
      </c>
      <c r="H2922" s="143"/>
      <c r="I2922" s="202">
        <v>0</v>
      </c>
      <c r="J2922" s="149"/>
      <c r="K2922" s="149"/>
      <c r="L2922" s="202">
        <v>0</v>
      </c>
      <c r="M2922" s="149"/>
      <c r="N2922" s="149"/>
      <c r="O2922" s="152">
        <f t="shared" si="115"/>
        <v>0</v>
      </c>
      <c r="P2922" s="153"/>
      <c r="Q2922" s="153"/>
      <c r="R2922" s="153"/>
      <c r="S2922" s="143"/>
      <c r="T2922" s="143"/>
      <c r="U2922" s="143"/>
    </row>
    <row r="2923" spans="1:21" ht="12.75" customHeight="1" x14ac:dyDescent="0.3">
      <c r="A2923" s="141">
        <v>9</v>
      </c>
      <c r="B2923" s="141">
        <v>20</v>
      </c>
      <c r="C2923" s="146">
        <v>920</v>
      </c>
      <c r="D2923" s="141" t="s">
        <v>7</v>
      </c>
      <c r="E2923" s="141">
        <v>2017</v>
      </c>
      <c r="F2923" s="151"/>
      <c r="G2923" s="157">
        <f t="shared" si="114"/>
        <v>0.27</v>
      </c>
      <c r="H2923" s="143"/>
      <c r="I2923" s="202">
        <v>0.27</v>
      </c>
      <c r="J2923" s="149"/>
      <c r="K2923" s="149"/>
      <c r="L2923" s="202">
        <v>0.72</v>
      </c>
      <c r="M2923" s="149"/>
      <c r="N2923" s="149"/>
      <c r="O2923" s="152">
        <f t="shared" si="115"/>
        <v>0.72</v>
      </c>
      <c r="P2923" s="153"/>
      <c r="Q2923" s="153"/>
      <c r="R2923" s="153"/>
      <c r="S2923" s="143"/>
      <c r="T2923" s="143"/>
      <c r="U2923" s="143"/>
    </row>
    <row r="2924" spans="1:21" ht="12.75" customHeight="1" x14ac:dyDescent="0.3">
      <c r="A2924" s="141">
        <v>9</v>
      </c>
      <c r="B2924" s="141">
        <v>21</v>
      </c>
      <c r="C2924" s="146">
        <v>921</v>
      </c>
      <c r="D2924" s="141" t="s">
        <v>7</v>
      </c>
      <c r="E2924" s="141">
        <v>2017</v>
      </c>
      <c r="F2924" s="151"/>
      <c r="G2924" s="157">
        <f t="shared" si="114"/>
        <v>0.56000000000000005</v>
      </c>
      <c r="H2924" s="143"/>
      <c r="I2924" s="202">
        <v>0.56000000000000005</v>
      </c>
      <c r="J2924" s="149"/>
      <c r="K2924" s="149"/>
      <c r="L2924" s="202">
        <v>1.44</v>
      </c>
      <c r="M2924" s="149"/>
      <c r="N2924" s="149"/>
      <c r="O2924" s="152">
        <f t="shared" si="115"/>
        <v>1.44</v>
      </c>
      <c r="P2924" s="153"/>
      <c r="Q2924" s="153"/>
      <c r="R2924" s="153"/>
      <c r="S2924" s="143"/>
      <c r="T2924" s="143"/>
      <c r="U2924" s="143"/>
    </row>
    <row r="2925" spans="1:21" ht="12.75" customHeight="1" x14ac:dyDescent="0.3">
      <c r="A2925" s="141">
        <v>9</v>
      </c>
      <c r="B2925" s="141">
        <v>22</v>
      </c>
      <c r="C2925" s="146">
        <v>922</v>
      </c>
      <c r="D2925" s="141" t="s">
        <v>7</v>
      </c>
      <c r="E2925" s="141">
        <v>2017</v>
      </c>
      <c r="F2925" s="151"/>
      <c r="G2925" s="157">
        <f t="shared" si="114"/>
        <v>0.27</v>
      </c>
      <c r="H2925" s="143"/>
      <c r="I2925" s="202">
        <v>0.27</v>
      </c>
      <c r="J2925" s="149"/>
      <c r="K2925" s="149"/>
      <c r="L2925" s="202">
        <v>0.72</v>
      </c>
      <c r="M2925" s="149"/>
      <c r="N2925" s="149"/>
      <c r="O2925" s="152">
        <f t="shared" si="115"/>
        <v>0.72</v>
      </c>
      <c r="P2925" s="153"/>
      <c r="Q2925" s="153"/>
      <c r="R2925" s="153"/>
      <c r="S2925" s="143"/>
      <c r="T2925" s="143"/>
      <c r="U2925" s="143"/>
    </row>
    <row r="2926" spans="1:21" ht="12.75" customHeight="1" x14ac:dyDescent="0.3">
      <c r="A2926" s="141">
        <v>9</v>
      </c>
      <c r="B2926" s="141">
        <v>23</v>
      </c>
      <c r="C2926" s="146">
        <v>923</v>
      </c>
      <c r="D2926" s="141" t="s">
        <v>7</v>
      </c>
      <c r="E2926" s="141">
        <v>2017</v>
      </c>
      <c r="F2926" s="151"/>
      <c r="G2926" s="157">
        <f t="shared" si="114"/>
        <v>0.56000000000000005</v>
      </c>
      <c r="H2926" s="143"/>
      <c r="I2926" s="202">
        <v>0.56000000000000005</v>
      </c>
      <c r="J2926" s="149"/>
      <c r="K2926" s="149"/>
      <c r="L2926" s="202">
        <v>1.44</v>
      </c>
      <c r="M2926" s="149"/>
      <c r="N2926" s="149"/>
      <c r="O2926" s="152">
        <f t="shared" si="115"/>
        <v>1.44</v>
      </c>
      <c r="P2926" s="153"/>
      <c r="Q2926" s="153"/>
      <c r="R2926" s="153"/>
      <c r="S2926" s="143"/>
      <c r="T2926" s="143"/>
      <c r="U2926" s="143"/>
    </row>
    <row r="2927" spans="1:21" ht="12.75" customHeight="1" x14ac:dyDescent="0.3">
      <c r="A2927" s="141">
        <v>9</v>
      </c>
      <c r="B2927" s="141">
        <v>24</v>
      </c>
      <c r="C2927" s="146">
        <v>924</v>
      </c>
      <c r="D2927" s="141" t="s">
        <v>7</v>
      </c>
      <c r="E2927" s="141">
        <v>2017</v>
      </c>
      <c r="F2927" s="151"/>
      <c r="G2927" s="157">
        <f t="shared" si="114"/>
        <v>0</v>
      </c>
      <c r="H2927" s="143"/>
      <c r="I2927" s="202">
        <v>0</v>
      </c>
      <c r="J2927" s="149"/>
      <c r="K2927" s="149"/>
      <c r="L2927" s="202">
        <v>0</v>
      </c>
      <c r="M2927" s="149"/>
      <c r="N2927" s="149"/>
      <c r="O2927" s="152">
        <f t="shared" si="115"/>
        <v>0</v>
      </c>
      <c r="P2927" s="153"/>
      <c r="Q2927" s="153"/>
      <c r="R2927" s="153"/>
      <c r="S2927" s="143"/>
      <c r="T2927" s="143"/>
      <c r="U2927" s="143"/>
    </row>
    <row r="2928" spans="1:21" ht="12.75" customHeight="1" x14ac:dyDescent="0.3">
      <c r="A2928" s="141">
        <v>9</v>
      </c>
      <c r="B2928" s="141">
        <v>25</v>
      </c>
      <c r="C2928" s="146">
        <v>925</v>
      </c>
      <c r="D2928" s="141" t="s">
        <v>7</v>
      </c>
      <c r="E2928" s="141">
        <v>2017</v>
      </c>
      <c r="F2928" s="151"/>
      <c r="G2928" s="157">
        <f t="shared" si="114"/>
        <v>0</v>
      </c>
      <c r="H2928" s="143"/>
      <c r="I2928" s="202">
        <v>0</v>
      </c>
      <c r="J2928" s="149"/>
      <c r="K2928" s="149"/>
      <c r="L2928" s="202">
        <v>0</v>
      </c>
      <c r="M2928" s="149"/>
      <c r="N2928" s="149"/>
      <c r="O2928" s="152">
        <f t="shared" si="115"/>
        <v>0</v>
      </c>
      <c r="P2928" s="153"/>
      <c r="Q2928" s="153"/>
      <c r="R2928" s="153"/>
      <c r="S2928" s="143"/>
      <c r="T2928" s="143"/>
      <c r="U2928" s="143"/>
    </row>
    <row r="2929" spans="1:21" ht="12.75" customHeight="1" x14ac:dyDescent="0.3">
      <c r="A2929" s="141">
        <v>9</v>
      </c>
      <c r="B2929" s="141">
        <v>26</v>
      </c>
      <c r="C2929" s="146">
        <v>926</v>
      </c>
      <c r="D2929" s="141" t="s">
        <v>7</v>
      </c>
      <c r="E2929" s="141">
        <v>2017</v>
      </c>
      <c r="F2929" s="151"/>
      <c r="G2929" s="157">
        <f t="shared" si="114"/>
        <v>0.56000000000000005</v>
      </c>
      <c r="H2929" s="143"/>
      <c r="I2929" s="202">
        <v>0.56000000000000005</v>
      </c>
      <c r="J2929" s="149"/>
      <c r="K2929" s="149"/>
      <c r="L2929" s="202">
        <v>1.44</v>
      </c>
      <c r="M2929" s="149"/>
      <c r="N2929" s="149"/>
      <c r="O2929" s="152">
        <f t="shared" si="115"/>
        <v>1.44</v>
      </c>
      <c r="P2929" s="153"/>
      <c r="Q2929" s="153"/>
      <c r="R2929" s="153"/>
      <c r="S2929" s="143"/>
      <c r="T2929" s="143"/>
      <c r="U2929" s="143"/>
    </row>
    <row r="2930" spans="1:21" ht="12.75" customHeight="1" x14ac:dyDescent="0.3">
      <c r="A2930" s="141">
        <v>9</v>
      </c>
      <c r="B2930" s="141">
        <v>27</v>
      </c>
      <c r="C2930" s="146">
        <v>927</v>
      </c>
      <c r="D2930" s="141" t="s">
        <v>7</v>
      </c>
      <c r="E2930" s="141">
        <v>2017</v>
      </c>
      <c r="F2930" s="151"/>
      <c r="G2930" s="157">
        <f t="shared" si="114"/>
        <v>0</v>
      </c>
      <c r="H2930" s="143"/>
      <c r="I2930" s="202">
        <v>0</v>
      </c>
      <c r="J2930" s="149"/>
      <c r="K2930" s="149"/>
      <c r="L2930" s="202">
        <v>0</v>
      </c>
      <c r="M2930" s="149"/>
      <c r="N2930" s="149"/>
      <c r="O2930" s="152">
        <f t="shared" si="115"/>
        <v>0</v>
      </c>
      <c r="P2930" s="153"/>
      <c r="Q2930" s="153"/>
      <c r="R2930" s="153"/>
      <c r="S2930" s="143"/>
      <c r="T2930" s="143"/>
      <c r="U2930" s="143"/>
    </row>
    <row r="2931" spans="1:21" ht="12.75" customHeight="1" x14ac:dyDescent="0.3">
      <c r="A2931" s="141">
        <v>9</v>
      </c>
      <c r="B2931" s="141">
        <v>28</v>
      </c>
      <c r="C2931" s="146">
        <v>928</v>
      </c>
      <c r="D2931" s="141" t="s">
        <v>7</v>
      </c>
      <c r="E2931" s="141">
        <v>2017</v>
      </c>
      <c r="F2931" s="151"/>
      <c r="G2931" s="157">
        <f t="shared" si="114"/>
        <v>0</v>
      </c>
      <c r="H2931" s="143"/>
      <c r="I2931" s="202">
        <v>0</v>
      </c>
      <c r="J2931" s="149"/>
      <c r="K2931" s="149"/>
      <c r="L2931" s="202">
        <v>0</v>
      </c>
      <c r="M2931" s="149"/>
      <c r="N2931" s="149"/>
      <c r="O2931" s="152">
        <f t="shared" si="115"/>
        <v>0</v>
      </c>
      <c r="P2931" s="153"/>
      <c r="Q2931" s="153"/>
      <c r="R2931" s="153"/>
      <c r="S2931" s="143"/>
      <c r="T2931" s="143"/>
      <c r="U2931" s="143"/>
    </row>
    <row r="2932" spans="1:21" ht="12.75" customHeight="1" x14ac:dyDescent="0.3">
      <c r="A2932" s="141">
        <v>9</v>
      </c>
      <c r="B2932" s="141">
        <v>29</v>
      </c>
      <c r="C2932" s="146">
        <v>929</v>
      </c>
      <c r="D2932" s="141" t="s">
        <v>7</v>
      </c>
      <c r="E2932" s="141">
        <v>2017</v>
      </c>
      <c r="F2932" s="151"/>
      <c r="G2932" s="157">
        <f t="shared" si="114"/>
        <v>0</v>
      </c>
      <c r="H2932" s="143"/>
      <c r="I2932" s="202">
        <v>0</v>
      </c>
      <c r="J2932" s="149"/>
      <c r="K2932" s="149"/>
      <c r="L2932" s="202">
        <v>0</v>
      </c>
      <c r="M2932" s="149"/>
      <c r="N2932" s="149"/>
      <c r="O2932" s="152">
        <f t="shared" si="115"/>
        <v>0</v>
      </c>
      <c r="P2932" s="153"/>
      <c r="Q2932" s="153"/>
      <c r="R2932" s="153"/>
      <c r="S2932" s="143"/>
      <c r="T2932" s="143"/>
      <c r="U2932" s="143"/>
    </row>
    <row r="2933" spans="1:21" ht="12.75" customHeight="1" x14ac:dyDescent="0.3">
      <c r="A2933" s="141">
        <v>9</v>
      </c>
      <c r="B2933" s="141">
        <v>30</v>
      </c>
      <c r="C2933" s="146">
        <v>930</v>
      </c>
      <c r="D2933" s="141" t="s">
        <v>7</v>
      </c>
      <c r="E2933" s="141">
        <v>2017</v>
      </c>
      <c r="F2933" s="151"/>
      <c r="G2933" s="157">
        <f t="shared" si="114"/>
        <v>0</v>
      </c>
      <c r="H2933" s="143"/>
      <c r="I2933" s="202">
        <v>0</v>
      </c>
      <c r="J2933" s="149"/>
      <c r="K2933" s="149"/>
      <c r="L2933" s="202">
        <v>0</v>
      </c>
      <c r="M2933" s="149"/>
      <c r="N2933" s="149"/>
      <c r="O2933" s="152">
        <f t="shared" si="115"/>
        <v>0</v>
      </c>
      <c r="P2933" s="153"/>
      <c r="Q2933" s="153"/>
      <c r="R2933" s="153"/>
      <c r="S2933" s="143"/>
      <c r="T2933" s="143"/>
      <c r="U2933" s="143"/>
    </row>
    <row r="2934" spans="1:21" ht="12.75" customHeight="1" x14ac:dyDescent="0.3">
      <c r="A2934" s="141">
        <v>10</v>
      </c>
      <c r="B2934" s="141">
        <v>1</v>
      </c>
      <c r="C2934" s="146">
        <v>1001</v>
      </c>
      <c r="D2934" s="141" t="s">
        <v>7</v>
      </c>
      <c r="E2934" s="141">
        <v>2017</v>
      </c>
      <c r="F2934" s="151"/>
      <c r="G2934" s="157">
        <f t="shared" si="114"/>
        <v>0</v>
      </c>
      <c r="H2934" s="143"/>
      <c r="I2934" s="202">
        <v>0</v>
      </c>
      <c r="J2934" s="149"/>
      <c r="K2934" s="149"/>
      <c r="L2934" s="202">
        <v>0</v>
      </c>
      <c r="M2934" s="149"/>
      <c r="N2934" s="149"/>
      <c r="O2934" s="152">
        <f t="shared" si="115"/>
        <v>0</v>
      </c>
      <c r="P2934" s="153"/>
      <c r="Q2934" s="153"/>
      <c r="R2934" s="153"/>
      <c r="S2934" s="143"/>
      <c r="T2934" s="143"/>
      <c r="U2934" s="143"/>
    </row>
    <row r="2935" spans="1:21" ht="12.75" customHeight="1" x14ac:dyDescent="0.3">
      <c r="A2935" s="141">
        <v>10</v>
      </c>
      <c r="B2935" s="141">
        <v>2</v>
      </c>
      <c r="C2935" s="146">
        <v>1002</v>
      </c>
      <c r="D2935" s="141" t="s">
        <v>7</v>
      </c>
      <c r="E2935" s="141">
        <v>2017</v>
      </c>
      <c r="F2935" s="151"/>
      <c r="G2935" s="157">
        <f t="shared" si="114"/>
        <v>0</v>
      </c>
      <c r="H2935" s="143"/>
      <c r="I2935" s="202">
        <v>0</v>
      </c>
      <c r="J2935" s="149"/>
      <c r="K2935" s="149"/>
      <c r="L2935" s="202">
        <v>0</v>
      </c>
      <c r="M2935" s="149"/>
      <c r="N2935" s="149"/>
      <c r="O2935" s="152">
        <f t="shared" si="115"/>
        <v>0</v>
      </c>
      <c r="P2935" s="153"/>
      <c r="Q2935" s="153"/>
      <c r="R2935" s="153"/>
      <c r="S2935" s="143"/>
      <c r="T2935" s="143"/>
      <c r="U2935" s="143"/>
    </row>
    <row r="2936" spans="1:21" ht="12.75" customHeight="1" x14ac:dyDescent="0.3">
      <c r="A2936" s="141">
        <v>10</v>
      </c>
      <c r="B2936" s="141">
        <v>3</v>
      </c>
      <c r="C2936" s="146">
        <v>1003</v>
      </c>
      <c r="D2936" s="141" t="s">
        <v>7</v>
      </c>
      <c r="E2936" s="141">
        <v>2017</v>
      </c>
      <c r="F2936" s="151"/>
      <c r="G2936" s="157">
        <f t="shared" si="114"/>
        <v>0</v>
      </c>
      <c r="H2936" s="143"/>
      <c r="I2936" s="202">
        <v>0</v>
      </c>
      <c r="J2936" s="149"/>
      <c r="K2936" s="149"/>
      <c r="L2936" s="202">
        <v>0</v>
      </c>
      <c r="M2936" s="149"/>
      <c r="N2936" s="149"/>
      <c r="O2936" s="152">
        <f t="shared" si="115"/>
        <v>0</v>
      </c>
      <c r="P2936" s="153"/>
      <c r="Q2936" s="153"/>
      <c r="R2936" s="153"/>
      <c r="S2936" s="143"/>
      <c r="T2936" s="143"/>
      <c r="U2936" s="143"/>
    </row>
    <row r="2937" spans="1:21" ht="12.75" customHeight="1" x14ac:dyDescent="0.3">
      <c r="A2937" s="141">
        <v>10</v>
      </c>
      <c r="B2937" s="141">
        <v>4</v>
      </c>
      <c r="C2937" s="146">
        <v>1004</v>
      </c>
      <c r="D2937" s="141" t="s">
        <v>7</v>
      </c>
      <c r="E2937" s="141">
        <v>2017</v>
      </c>
      <c r="F2937" s="151"/>
      <c r="G2937" s="157">
        <f t="shared" si="114"/>
        <v>0</v>
      </c>
      <c r="H2937" s="143"/>
      <c r="I2937" s="202">
        <v>0</v>
      </c>
      <c r="J2937" s="149"/>
      <c r="K2937" s="149"/>
      <c r="L2937" s="202">
        <v>0</v>
      </c>
      <c r="M2937" s="149"/>
      <c r="N2937" s="149"/>
      <c r="O2937" s="152">
        <f t="shared" si="115"/>
        <v>0</v>
      </c>
      <c r="P2937" s="153"/>
      <c r="Q2937" s="153"/>
      <c r="R2937" s="153"/>
      <c r="S2937" s="143"/>
      <c r="T2937" s="143"/>
      <c r="U2937" s="143"/>
    </row>
    <row r="2938" spans="1:21" ht="12.75" customHeight="1" x14ac:dyDescent="0.3">
      <c r="A2938" s="141">
        <v>10</v>
      </c>
      <c r="B2938" s="141">
        <v>5</v>
      </c>
      <c r="C2938" s="146">
        <v>1005</v>
      </c>
      <c r="D2938" s="141" t="s">
        <v>7</v>
      </c>
      <c r="E2938" s="141">
        <v>2017</v>
      </c>
      <c r="F2938" s="151"/>
      <c r="G2938" s="157">
        <f t="shared" si="114"/>
        <v>0.27</v>
      </c>
      <c r="H2938" s="143"/>
      <c r="I2938" s="202">
        <v>0.27</v>
      </c>
      <c r="J2938" s="149"/>
      <c r="K2938" s="149"/>
      <c r="L2938" s="202">
        <v>0.72</v>
      </c>
      <c r="M2938" s="149"/>
      <c r="N2938" s="149"/>
      <c r="O2938" s="152">
        <f t="shared" si="115"/>
        <v>0.72</v>
      </c>
      <c r="P2938" s="153"/>
      <c r="Q2938" s="153"/>
      <c r="R2938" s="153"/>
      <c r="S2938" s="143"/>
      <c r="T2938" s="143"/>
      <c r="U2938" s="143"/>
    </row>
    <row r="2939" spans="1:21" ht="12.75" customHeight="1" x14ac:dyDescent="0.3">
      <c r="A2939" s="141">
        <v>10</v>
      </c>
      <c r="B2939" s="141">
        <v>6</v>
      </c>
      <c r="C2939" s="146">
        <v>1006</v>
      </c>
      <c r="D2939" s="141" t="s">
        <v>7</v>
      </c>
      <c r="E2939" s="141">
        <v>2017</v>
      </c>
      <c r="F2939" s="151"/>
      <c r="G2939" s="157">
        <f t="shared" si="114"/>
        <v>0.83</v>
      </c>
      <c r="H2939" s="143"/>
      <c r="I2939" s="202">
        <v>0.83</v>
      </c>
      <c r="J2939" s="149"/>
      <c r="K2939" s="149"/>
      <c r="L2939" s="202">
        <v>2.1599999999999997</v>
      </c>
      <c r="M2939" s="149"/>
      <c r="N2939" s="149"/>
      <c r="O2939" s="152">
        <f t="shared" si="115"/>
        <v>2.1599999999999997</v>
      </c>
      <c r="P2939" s="153"/>
      <c r="Q2939" s="153"/>
      <c r="R2939" s="153"/>
      <c r="S2939" s="143"/>
      <c r="T2939" s="143"/>
      <c r="U2939" s="143"/>
    </row>
    <row r="2940" spans="1:21" ht="12.75" customHeight="1" x14ac:dyDescent="0.3">
      <c r="A2940" s="141">
        <v>10</v>
      </c>
      <c r="B2940" s="141">
        <v>7</v>
      </c>
      <c r="C2940" s="146">
        <v>1007</v>
      </c>
      <c r="D2940" s="141" t="s">
        <v>7</v>
      </c>
      <c r="E2940" s="141">
        <v>2017</v>
      </c>
      <c r="F2940" s="151"/>
      <c r="G2940" s="157">
        <f t="shared" si="114"/>
        <v>0</v>
      </c>
      <c r="H2940" s="143"/>
      <c r="I2940" s="202">
        <v>0</v>
      </c>
      <c r="J2940" s="149"/>
      <c r="K2940" s="149"/>
      <c r="L2940" s="202">
        <v>0</v>
      </c>
      <c r="M2940" s="149"/>
      <c r="N2940" s="149"/>
      <c r="O2940" s="152">
        <f t="shared" si="115"/>
        <v>0</v>
      </c>
      <c r="P2940" s="153"/>
      <c r="Q2940" s="153"/>
      <c r="R2940" s="153"/>
      <c r="S2940" s="143"/>
      <c r="T2940" s="143"/>
      <c r="U2940" s="143"/>
    </row>
    <row r="2941" spans="1:21" ht="12.75" customHeight="1" x14ac:dyDescent="0.3">
      <c r="A2941" s="141">
        <v>10</v>
      </c>
      <c r="B2941" s="141">
        <v>8</v>
      </c>
      <c r="C2941" s="146">
        <v>1008</v>
      </c>
      <c r="D2941" s="141" t="s">
        <v>7</v>
      </c>
      <c r="E2941" s="141">
        <v>2017</v>
      </c>
      <c r="F2941" s="151"/>
      <c r="G2941" s="157">
        <f t="shared" si="114"/>
        <v>0.56000000000000005</v>
      </c>
      <c r="H2941" s="143"/>
      <c r="I2941" s="202">
        <v>0.56000000000000005</v>
      </c>
      <c r="J2941" s="149"/>
      <c r="K2941" s="149"/>
      <c r="L2941" s="202">
        <v>1.44</v>
      </c>
      <c r="M2941" s="149"/>
      <c r="N2941" s="149"/>
      <c r="O2941" s="152">
        <f t="shared" si="115"/>
        <v>1.44</v>
      </c>
      <c r="P2941" s="153"/>
      <c r="Q2941" s="153"/>
      <c r="R2941" s="153"/>
      <c r="S2941" s="143"/>
      <c r="T2941" s="143"/>
      <c r="U2941" s="143"/>
    </row>
    <row r="2942" spans="1:21" ht="12.75" customHeight="1" x14ac:dyDescent="0.3">
      <c r="A2942" s="141">
        <v>10</v>
      </c>
      <c r="B2942" s="141">
        <v>9</v>
      </c>
      <c r="C2942" s="146">
        <v>1009</v>
      </c>
      <c r="D2942" s="141" t="s">
        <v>7</v>
      </c>
      <c r="E2942" s="141">
        <v>2017</v>
      </c>
      <c r="F2942" s="151"/>
      <c r="G2942" s="157">
        <f t="shared" si="114"/>
        <v>0</v>
      </c>
      <c r="H2942" s="143"/>
      <c r="I2942" s="202">
        <v>0</v>
      </c>
      <c r="J2942" s="149"/>
      <c r="K2942" s="149"/>
      <c r="L2942" s="202">
        <v>0</v>
      </c>
      <c r="M2942" s="149"/>
      <c r="N2942" s="149"/>
      <c r="O2942" s="152">
        <f t="shared" si="115"/>
        <v>0</v>
      </c>
      <c r="P2942" s="153"/>
      <c r="Q2942" s="153"/>
      <c r="R2942" s="153"/>
      <c r="S2942" s="143"/>
      <c r="T2942" s="143"/>
      <c r="U2942" s="143"/>
    </row>
    <row r="2943" spans="1:21" ht="12.75" customHeight="1" x14ac:dyDescent="0.3">
      <c r="A2943" s="141">
        <v>10</v>
      </c>
      <c r="B2943" s="141">
        <v>10</v>
      </c>
      <c r="C2943" s="146">
        <v>1010</v>
      </c>
      <c r="D2943" s="141" t="s">
        <v>7</v>
      </c>
      <c r="E2943" s="141">
        <v>2017</v>
      </c>
      <c r="F2943" s="151"/>
      <c r="G2943" s="157">
        <f t="shared" si="114"/>
        <v>0</v>
      </c>
      <c r="H2943" s="143"/>
      <c r="I2943" s="202">
        <v>0</v>
      </c>
      <c r="J2943" s="149"/>
      <c r="K2943" s="149"/>
      <c r="L2943" s="202">
        <v>0</v>
      </c>
      <c r="M2943" s="149"/>
      <c r="N2943" s="149"/>
      <c r="O2943" s="152">
        <f t="shared" si="115"/>
        <v>0</v>
      </c>
      <c r="P2943" s="153"/>
      <c r="Q2943" s="153"/>
      <c r="R2943" s="153"/>
      <c r="S2943" s="143"/>
      <c r="T2943" s="143"/>
      <c r="U2943" s="143"/>
    </row>
    <row r="2944" spans="1:21" ht="12.75" customHeight="1" x14ac:dyDescent="0.3">
      <c r="A2944" s="141">
        <v>10</v>
      </c>
      <c r="B2944" s="141">
        <v>11</v>
      </c>
      <c r="C2944" s="146">
        <v>1011</v>
      </c>
      <c r="D2944" s="141" t="s">
        <v>7</v>
      </c>
      <c r="E2944" s="141">
        <v>2017</v>
      </c>
      <c r="F2944" s="151"/>
      <c r="G2944" s="157">
        <f t="shared" si="114"/>
        <v>0</v>
      </c>
      <c r="H2944" s="143"/>
      <c r="I2944" s="202">
        <v>0</v>
      </c>
      <c r="J2944" s="149"/>
      <c r="K2944" s="149"/>
      <c r="L2944" s="202">
        <v>0</v>
      </c>
      <c r="M2944" s="149"/>
      <c r="N2944" s="149"/>
      <c r="O2944" s="152">
        <f t="shared" si="115"/>
        <v>0</v>
      </c>
      <c r="P2944" s="153"/>
      <c r="Q2944" s="153"/>
      <c r="R2944" s="153"/>
      <c r="S2944" s="143"/>
      <c r="T2944" s="143"/>
      <c r="U2944" s="143"/>
    </row>
    <row r="2945" spans="1:21" ht="12.75" customHeight="1" x14ac:dyDescent="0.3">
      <c r="A2945" s="141">
        <v>10</v>
      </c>
      <c r="B2945" s="141">
        <v>12</v>
      </c>
      <c r="C2945" s="146">
        <v>1012</v>
      </c>
      <c r="D2945" s="141" t="s">
        <v>7</v>
      </c>
      <c r="E2945" s="141">
        <v>2017</v>
      </c>
      <c r="F2945" s="151"/>
      <c r="G2945" s="157">
        <f t="shared" ref="G2945:G2979" si="116">I2945+K2945</f>
        <v>1.1200000000000001</v>
      </c>
      <c r="H2945" s="143"/>
      <c r="I2945" s="202">
        <v>1.1200000000000001</v>
      </c>
      <c r="J2945" s="149"/>
      <c r="K2945" s="149"/>
      <c r="L2945" s="202">
        <v>2.88</v>
      </c>
      <c r="M2945" s="149"/>
      <c r="N2945" s="149"/>
      <c r="O2945" s="152">
        <f t="shared" ref="O2945:O3008" si="117">L2945+N2945</f>
        <v>2.88</v>
      </c>
      <c r="P2945" s="153"/>
      <c r="Q2945" s="153"/>
      <c r="R2945" s="153"/>
      <c r="S2945" s="143"/>
      <c r="T2945" s="143"/>
      <c r="U2945" s="143"/>
    </row>
    <row r="2946" spans="1:21" ht="12.75" customHeight="1" x14ac:dyDescent="0.3">
      <c r="A2946" s="141">
        <v>10</v>
      </c>
      <c r="B2946" s="141">
        <v>13</v>
      </c>
      <c r="C2946" s="146">
        <v>1013</v>
      </c>
      <c r="D2946" s="141" t="s">
        <v>7</v>
      </c>
      <c r="E2946" s="141">
        <v>2017</v>
      </c>
      <c r="F2946" s="151"/>
      <c r="G2946" s="157">
        <f t="shared" si="116"/>
        <v>0</v>
      </c>
      <c r="H2946" s="143"/>
      <c r="I2946" s="202">
        <v>0</v>
      </c>
      <c r="J2946" s="149"/>
      <c r="K2946" s="149"/>
      <c r="L2946" s="202">
        <v>0</v>
      </c>
      <c r="M2946" s="149"/>
      <c r="N2946" s="149"/>
      <c r="O2946" s="152">
        <f t="shared" si="117"/>
        <v>0</v>
      </c>
      <c r="P2946" s="153"/>
      <c r="Q2946" s="153"/>
      <c r="R2946" s="153"/>
      <c r="S2946" s="143"/>
      <c r="T2946" s="143"/>
      <c r="U2946" s="143"/>
    </row>
    <row r="2947" spans="1:21" ht="12.75" customHeight="1" x14ac:dyDescent="0.3">
      <c r="A2947" s="141">
        <v>10</v>
      </c>
      <c r="B2947" s="141">
        <v>14</v>
      </c>
      <c r="C2947" s="146">
        <v>1014</v>
      </c>
      <c r="D2947" s="141" t="s">
        <v>7</v>
      </c>
      <c r="E2947" s="141">
        <v>2017</v>
      </c>
      <c r="F2947" s="151"/>
      <c r="G2947" s="157">
        <f t="shared" si="116"/>
        <v>1.1200000000000001</v>
      </c>
      <c r="H2947" s="143"/>
      <c r="I2947" s="202">
        <v>1.1200000000000001</v>
      </c>
      <c r="J2947" s="149"/>
      <c r="K2947" s="149"/>
      <c r="L2947" s="202">
        <v>2.88</v>
      </c>
      <c r="M2947" s="149"/>
      <c r="N2947" s="149"/>
      <c r="O2947" s="152">
        <f t="shared" si="117"/>
        <v>2.88</v>
      </c>
      <c r="P2947" s="153"/>
      <c r="Q2947" s="153"/>
      <c r="R2947" s="153"/>
      <c r="S2947" s="143"/>
      <c r="T2947" s="143"/>
      <c r="U2947" s="143"/>
    </row>
    <row r="2948" spans="1:21" ht="12.75" customHeight="1" x14ac:dyDescent="0.3">
      <c r="A2948" s="141">
        <v>10</v>
      </c>
      <c r="B2948" s="141">
        <v>15</v>
      </c>
      <c r="C2948" s="146">
        <v>1015</v>
      </c>
      <c r="D2948" s="141" t="s">
        <v>7</v>
      </c>
      <c r="E2948" s="141">
        <v>2017</v>
      </c>
      <c r="F2948" s="151"/>
      <c r="G2948" s="157">
        <f t="shared" si="116"/>
        <v>2.2400000000000002</v>
      </c>
      <c r="H2948" s="143"/>
      <c r="I2948" s="202">
        <v>2.2400000000000002</v>
      </c>
      <c r="J2948" s="149"/>
      <c r="K2948" s="149"/>
      <c r="L2948" s="202">
        <v>5.7700000000000005</v>
      </c>
      <c r="M2948" s="149"/>
      <c r="N2948" s="149"/>
      <c r="O2948" s="152">
        <f t="shared" si="117"/>
        <v>5.7700000000000005</v>
      </c>
      <c r="P2948" s="153"/>
      <c r="Q2948" s="153"/>
      <c r="R2948" s="153"/>
      <c r="S2948" s="143"/>
      <c r="T2948" s="143"/>
      <c r="U2948" s="143"/>
    </row>
    <row r="2949" spans="1:21" ht="12.75" customHeight="1" x14ac:dyDescent="0.3">
      <c r="A2949" s="141">
        <v>10</v>
      </c>
      <c r="B2949" s="141">
        <v>16</v>
      </c>
      <c r="C2949" s="146">
        <v>1016</v>
      </c>
      <c r="D2949" s="141" t="s">
        <v>7</v>
      </c>
      <c r="E2949" s="141">
        <v>2017</v>
      </c>
      <c r="F2949" s="151"/>
      <c r="G2949" s="157">
        <f t="shared" si="116"/>
        <v>3.63</v>
      </c>
      <c r="H2949" s="143"/>
      <c r="I2949" s="202">
        <v>3.63</v>
      </c>
      <c r="J2949" s="149"/>
      <c r="K2949" s="149"/>
      <c r="L2949" s="202">
        <v>9.370000000000001</v>
      </c>
      <c r="M2949" s="149"/>
      <c r="N2949" s="149"/>
      <c r="O2949" s="152">
        <f t="shared" si="117"/>
        <v>9.370000000000001</v>
      </c>
      <c r="P2949" s="153"/>
      <c r="Q2949" s="153"/>
      <c r="R2949" s="153"/>
      <c r="S2949" s="143"/>
      <c r="T2949" s="143"/>
      <c r="U2949" s="143"/>
    </row>
    <row r="2950" spans="1:21" ht="12.75" customHeight="1" x14ac:dyDescent="0.3">
      <c r="A2950" s="141">
        <v>10</v>
      </c>
      <c r="B2950" s="141">
        <v>17</v>
      </c>
      <c r="C2950" s="146">
        <v>1017</v>
      </c>
      <c r="D2950" s="141" t="s">
        <v>7</v>
      </c>
      <c r="E2950" s="141">
        <v>2017</v>
      </c>
      <c r="F2950" s="151"/>
      <c r="G2950" s="157">
        <f t="shared" si="116"/>
        <v>5.31</v>
      </c>
      <c r="H2950" s="143"/>
      <c r="I2950" s="202">
        <v>5.31</v>
      </c>
      <c r="J2950" s="149"/>
      <c r="K2950" s="149"/>
      <c r="L2950" s="202">
        <v>13.690000000000001</v>
      </c>
      <c r="M2950" s="149"/>
      <c r="N2950" s="149"/>
      <c r="O2950" s="152">
        <f t="shared" si="117"/>
        <v>13.690000000000001</v>
      </c>
      <c r="P2950" s="153"/>
      <c r="Q2950" s="153"/>
      <c r="R2950" s="153"/>
      <c r="S2950" s="143"/>
      <c r="T2950" s="143"/>
      <c r="U2950" s="143"/>
    </row>
    <row r="2951" spans="1:21" ht="12.75" customHeight="1" x14ac:dyDescent="0.3">
      <c r="A2951" s="141">
        <v>10</v>
      </c>
      <c r="B2951" s="141">
        <v>18</v>
      </c>
      <c r="C2951" s="146">
        <v>1018</v>
      </c>
      <c r="D2951" s="141" t="s">
        <v>7</v>
      </c>
      <c r="E2951" s="141">
        <v>2017</v>
      </c>
      <c r="F2951" s="151"/>
      <c r="G2951" s="157">
        <f t="shared" si="116"/>
        <v>6.7099999999999991</v>
      </c>
      <c r="H2951" s="143"/>
      <c r="I2951" s="202">
        <v>6.7099999999999991</v>
      </c>
      <c r="J2951" s="149"/>
      <c r="K2951" s="149"/>
      <c r="L2951" s="202">
        <v>17.3</v>
      </c>
      <c r="M2951" s="149"/>
      <c r="N2951" s="149"/>
      <c r="O2951" s="152">
        <f t="shared" si="117"/>
        <v>17.3</v>
      </c>
      <c r="P2951" s="153"/>
      <c r="Q2951" s="153"/>
      <c r="R2951" s="153"/>
      <c r="S2951" s="143"/>
      <c r="T2951" s="143"/>
      <c r="U2951" s="143"/>
    </row>
    <row r="2952" spans="1:21" ht="12.75" customHeight="1" x14ac:dyDescent="0.3">
      <c r="A2952" s="141">
        <v>10</v>
      </c>
      <c r="B2952" s="141">
        <v>19</v>
      </c>
      <c r="C2952" s="146">
        <v>1019</v>
      </c>
      <c r="D2952" s="141" t="s">
        <v>7</v>
      </c>
      <c r="E2952" s="141">
        <v>2017</v>
      </c>
      <c r="F2952" s="151"/>
      <c r="G2952" s="157">
        <f t="shared" si="116"/>
        <v>4.4800000000000004</v>
      </c>
      <c r="H2952" s="143"/>
      <c r="I2952" s="202">
        <v>4.4800000000000004</v>
      </c>
      <c r="J2952" s="149"/>
      <c r="K2952" s="149"/>
      <c r="L2952" s="202">
        <v>11.530000000000001</v>
      </c>
      <c r="M2952" s="149"/>
      <c r="N2952" s="149"/>
      <c r="O2952" s="152">
        <f t="shared" si="117"/>
        <v>11.530000000000001</v>
      </c>
      <c r="P2952" s="153"/>
      <c r="Q2952" s="153"/>
      <c r="R2952" s="153"/>
      <c r="S2952" s="143"/>
      <c r="T2952" s="143"/>
      <c r="U2952" s="143"/>
    </row>
    <row r="2953" spans="1:21" ht="12.75" customHeight="1" x14ac:dyDescent="0.3">
      <c r="A2953" s="141">
        <v>10</v>
      </c>
      <c r="B2953" s="141">
        <v>20</v>
      </c>
      <c r="C2953" s="146">
        <v>1020</v>
      </c>
      <c r="D2953" s="141" t="s">
        <v>7</v>
      </c>
      <c r="E2953" s="141">
        <v>2017</v>
      </c>
      <c r="F2953" s="151"/>
      <c r="G2953" s="157">
        <f t="shared" si="116"/>
        <v>3.63</v>
      </c>
      <c r="H2953" s="143"/>
      <c r="I2953" s="202">
        <v>3.63</v>
      </c>
      <c r="J2953" s="149"/>
      <c r="K2953" s="149"/>
      <c r="L2953" s="202">
        <v>9.370000000000001</v>
      </c>
      <c r="M2953" s="149"/>
      <c r="N2953" s="149"/>
      <c r="O2953" s="152">
        <f t="shared" si="117"/>
        <v>9.370000000000001</v>
      </c>
      <c r="P2953" s="153"/>
      <c r="Q2953" s="153"/>
      <c r="R2953" s="153"/>
      <c r="S2953" s="143"/>
      <c r="T2953" s="143"/>
      <c r="U2953" s="143"/>
    </row>
    <row r="2954" spans="1:21" ht="12.75" customHeight="1" x14ac:dyDescent="0.3">
      <c r="A2954" s="141">
        <v>10</v>
      </c>
      <c r="B2954" s="141">
        <v>21</v>
      </c>
      <c r="C2954" s="146">
        <v>1021</v>
      </c>
      <c r="D2954" s="141" t="s">
        <v>7</v>
      </c>
      <c r="E2954" s="141">
        <v>2017</v>
      </c>
      <c r="F2954" s="151"/>
      <c r="G2954" s="157">
        <f t="shared" si="116"/>
        <v>4.1900000000000004</v>
      </c>
      <c r="H2954" s="143"/>
      <c r="I2954" s="202">
        <v>4.1900000000000004</v>
      </c>
      <c r="J2954" s="149"/>
      <c r="K2954" s="149"/>
      <c r="L2954" s="202">
        <v>10.809999999999999</v>
      </c>
      <c r="M2954" s="149"/>
      <c r="N2954" s="149"/>
      <c r="O2954" s="152">
        <f t="shared" si="117"/>
        <v>10.809999999999999</v>
      </c>
      <c r="P2954" s="153"/>
      <c r="Q2954" s="153"/>
      <c r="R2954" s="153"/>
      <c r="S2954" s="143"/>
      <c r="T2954" s="143"/>
      <c r="U2954" s="143"/>
    </row>
    <row r="2955" spans="1:21" ht="12.75" customHeight="1" x14ac:dyDescent="0.3">
      <c r="A2955" s="141">
        <v>10</v>
      </c>
      <c r="B2955" s="141">
        <v>22</v>
      </c>
      <c r="C2955" s="146">
        <v>1022</v>
      </c>
      <c r="D2955" s="141" t="s">
        <v>7</v>
      </c>
      <c r="E2955" s="141">
        <v>2017</v>
      </c>
      <c r="F2955" s="151"/>
      <c r="G2955" s="157">
        <f t="shared" si="116"/>
        <v>2.2400000000000002</v>
      </c>
      <c r="H2955" s="143"/>
      <c r="I2955" s="202">
        <v>2.2400000000000002</v>
      </c>
      <c r="J2955" s="149"/>
      <c r="K2955" s="149"/>
      <c r="L2955" s="202">
        <v>5.7700000000000005</v>
      </c>
      <c r="M2955" s="149"/>
      <c r="N2955" s="149"/>
      <c r="O2955" s="152">
        <f t="shared" si="117"/>
        <v>5.7700000000000005</v>
      </c>
      <c r="P2955" s="153"/>
      <c r="Q2955" s="153"/>
      <c r="R2955" s="153"/>
      <c r="S2955" s="143"/>
      <c r="T2955" s="143"/>
      <c r="U2955" s="143"/>
    </row>
    <row r="2956" spans="1:21" ht="12.75" customHeight="1" x14ac:dyDescent="0.3">
      <c r="A2956" s="141">
        <v>10</v>
      </c>
      <c r="B2956" s="141">
        <v>23</v>
      </c>
      <c r="C2956" s="146">
        <v>1023</v>
      </c>
      <c r="D2956" s="141" t="s">
        <v>7</v>
      </c>
      <c r="E2956" s="141">
        <v>2017</v>
      </c>
      <c r="F2956" s="151"/>
      <c r="G2956" s="157">
        <f t="shared" si="116"/>
        <v>1.4</v>
      </c>
      <c r="H2956" s="143"/>
      <c r="I2956" s="202">
        <v>1.4</v>
      </c>
      <c r="J2956" s="149"/>
      <c r="K2956" s="149"/>
      <c r="L2956" s="202">
        <v>3.61</v>
      </c>
      <c r="M2956" s="149"/>
      <c r="N2956" s="149"/>
      <c r="O2956" s="152">
        <f t="shared" si="117"/>
        <v>3.61</v>
      </c>
      <c r="P2956" s="153"/>
      <c r="Q2956" s="153"/>
      <c r="R2956" s="153"/>
      <c r="S2956" s="143"/>
      <c r="T2956" s="143"/>
      <c r="U2956" s="143"/>
    </row>
    <row r="2957" spans="1:21" ht="12.75" customHeight="1" x14ac:dyDescent="0.3">
      <c r="A2957" s="141">
        <v>10</v>
      </c>
      <c r="B2957" s="141">
        <v>24</v>
      </c>
      <c r="C2957" s="146">
        <v>1024</v>
      </c>
      <c r="D2957" s="141" t="s">
        <v>7</v>
      </c>
      <c r="E2957" s="141">
        <v>2017</v>
      </c>
      <c r="F2957" s="151"/>
      <c r="G2957" s="157">
        <f t="shared" si="116"/>
        <v>1.9600000000000002</v>
      </c>
      <c r="H2957" s="143"/>
      <c r="I2957" s="202">
        <v>1.9600000000000002</v>
      </c>
      <c r="J2957" s="149"/>
      <c r="K2957" s="149"/>
      <c r="L2957" s="202">
        <v>5.05</v>
      </c>
      <c r="M2957" s="149"/>
      <c r="N2957" s="149"/>
      <c r="O2957" s="152">
        <f t="shared" si="117"/>
        <v>5.05</v>
      </c>
      <c r="P2957" s="153"/>
      <c r="Q2957" s="153"/>
      <c r="R2957" s="153"/>
      <c r="S2957" s="143"/>
      <c r="T2957" s="143"/>
      <c r="U2957" s="143"/>
    </row>
    <row r="2958" spans="1:21" ht="12.75" customHeight="1" x14ac:dyDescent="0.3">
      <c r="A2958" s="141">
        <v>10</v>
      </c>
      <c r="B2958" s="141">
        <v>25</v>
      </c>
      <c r="C2958" s="146">
        <v>1025</v>
      </c>
      <c r="D2958" s="141" t="s">
        <v>7</v>
      </c>
      <c r="E2958" s="141">
        <v>2017</v>
      </c>
      <c r="F2958" s="151"/>
      <c r="G2958" s="157">
        <f t="shared" si="116"/>
        <v>1.1200000000000001</v>
      </c>
      <c r="H2958" s="143"/>
      <c r="I2958" s="202">
        <v>1.1200000000000001</v>
      </c>
      <c r="J2958" s="149"/>
      <c r="K2958" s="149"/>
      <c r="L2958" s="202">
        <v>2.88</v>
      </c>
      <c r="M2958" s="149"/>
      <c r="N2958" s="149"/>
      <c r="O2958" s="152">
        <f t="shared" si="117"/>
        <v>2.88</v>
      </c>
      <c r="P2958" s="153"/>
      <c r="Q2958" s="153"/>
      <c r="R2958" s="153"/>
      <c r="S2958" s="143"/>
      <c r="T2958" s="143"/>
      <c r="U2958" s="143"/>
    </row>
    <row r="2959" spans="1:21" ht="12.75" customHeight="1" x14ac:dyDescent="0.3">
      <c r="A2959" s="141">
        <v>10</v>
      </c>
      <c r="B2959" s="141">
        <v>26</v>
      </c>
      <c r="C2959" s="146">
        <v>1026</v>
      </c>
      <c r="D2959" s="141" t="s">
        <v>7</v>
      </c>
      <c r="E2959" s="141">
        <v>2017</v>
      </c>
      <c r="F2959" s="151"/>
      <c r="G2959" s="157">
        <f t="shared" si="116"/>
        <v>0.27</v>
      </c>
      <c r="H2959" s="143"/>
      <c r="I2959" s="202">
        <v>0.27</v>
      </c>
      <c r="J2959" s="149"/>
      <c r="K2959" s="149"/>
      <c r="L2959" s="202">
        <v>0.72</v>
      </c>
      <c r="M2959" s="149"/>
      <c r="N2959" s="149"/>
      <c r="O2959" s="152">
        <f t="shared" si="117"/>
        <v>0.72</v>
      </c>
      <c r="P2959" s="153"/>
      <c r="Q2959" s="153"/>
      <c r="R2959" s="153"/>
      <c r="S2959" s="143"/>
      <c r="T2959" s="143"/>
      <c r="U2959" s="143"/>
    </row>
    <row r="2960" spans="1:21" ht="12.75" customHeight="1" x14ac:dyDescent="0.3">
      <c r="A2960" s="141">
        <v>10</v>
      </c>
      <c r="B2960" s="141">
        <v>27</v>
      </c>
      <c r="C2960" s="146">
        <v>1027</v>
      </c>
      <c r="D2960" s="141" t="s">
        <v>7</v>
      </c>
      <c r="E2960" s="141">
        <v>2017</v>
      </c>
      <c r="F2960" s="151"/>
      <c r="G2960" s="157">
        <f t="shared" si="116"/>
        <v>1.1200000000000001</v>
      </c>
      <c r="H2960" s="143"/>
      <c r="I2960" s="202">
        <v>1.1200000000000001</v>
      </c>
      <c r="J2960" s="149"/>
      <c r="K2960" s="149"/>
      <c r="L2960" s="202">
        <v>2.88</v>
      </c>
      <c r="M2960" s="149"/>
      <c r="N2960" s="149"/>
      <c r="O2960" s="152">
        <f t="shared" si="117"/>
        <v>2.88</v>
      </c>
      <c r="P2960" s="153"/>
      <c r="Q2960" s="153"/>
      <c r="R2960" s="153"/>
      <c r="S2960" s="143"/>
      <c r="T2960" s="143"/>
      <c r="U2960" s="143"/>
    </row>
    <row r="2961" spans="1:21" ht="12.75" customHeight="1" x14ac:dyDescent="0.3">
      <c r="A2961" s="141">
        <v>10</v>
      </c>
      <c r="B2961" s="141">
        <v>28</v>
      </c>
      <c r="C2961" s="146">
        <v>1028</v>
      </c>
      <c r="D2961" s="141" t="s">
        <v>7</v>
      </c>
      <c r="E2961" s="141">
        <v>2017</v>
      </c>
      <c r="F2961" s="151"/>
      <c r="G2961" s="157">
        <f t="shared" si="116"/>
        <v>0.56000000000000005</v>
      </c>
      <c r="H2961" s="143"/>
      <c r="I2961" s="202">
        <v>0.56000000000000005</v>
      </c>
      <c r="J2961" s="149"/>
      <c r="K2961" s="149"/>
      <c r="L2961" s="202">
        <v>1.44</v>
      </c>
      <c r="M2961" s="149"/>
      <c r="N2961" s="149"/>
      <c r="O2961" s="152">
        <f t="shared" si="117"/>
        <v>1.44</v>
      </c>
      <c r="P2961" s="153"/>
      <c r="Q2961" s="153"/>
      <c r="R2961" s="153"/>
      <c r="S2961" s="143"/>
      <c r="T2961" s="143"/>
      <c r="U2961" s="143"/>
    </row>
    <row r="2962" spans="1:21" ht="12.75" customHeight="1" x14ac:dyDescent="0.3">
      <c r="A2962" s="141">
        <v>10</v>
      </c>
      <c r="B2962" s="141">
        <v>29</v>
      </c>
      <c r="C2962" s="146">
        <v>1029</v>
      </c>
      <c r="D2962" s="141" t="s">
        <v>7</v>
      </c>
      <c r="E2962" s="141">
        <v>2017</v>
      </c>
      <c r="F2962" s="151"/>
      <c r="G2962" s="157">
        <f t="shared" si="116"/>
        <v>0.56000000000000005</v>
      </c>
      <c r="H2962" s="143"/>
      <c r="I2962" s="202">
        <v>0.56000000000000005</v>
      </c>
      <c r="J2962" s="149"/>
      <c r="K2962" s="149"/>
      <c r="L2962" s="202">
        <v>1.44</v>
      </c>
      <c r="M2962" s="149"/>
      <c r="N2962" s="149"/>
      <c r="O2962" s="152">
        <f t="shared" si="117"/>
        <v>1.44</v>
      </c>
      <c r="P2962" s="153"/>
      <c r="Q2962" s="153"/>
      <c r="R2962" s="153"/>
      <c r="S2962" s="143"/>
      <c r="T2962" s="143"/>
      <c r="U2962" s="143"/>
    </row>
    <row r="2963" spans="1:21" ht="12.75" customHeight="1" x14ac:dyDescent="0.3">
      <c r="A2963" s="141">
        <v>10</v>
      </c>
      <c r="B2963" s="141">
        <v>30</v>
      </c>
      <c r="C2963" s="146">
        <v>1030</v>
      </c>
      <c r="D2963" s="141" t="s">
        <v>7</v>
      </c>
      <c r="E2963" s="141">
        <v>2017</v>
      </c>
      <c r="F2963" s="151"/>
      <c r="G2963" s="157">
        <f t="shared" si="116"/>
        <v>0.83</v>
      </c>
      <c r="H2963" s="143"/>
      <c r="I2963" s="202">
        <v>0.83</v>
      </c>
      <c r="J2963" s="149"/>
      <c r="K2963" s="149"/>
      <c r="L2963" s="202">
        <v>2.1599999999999997</v>
      </c>
      <c r="M2963" s="149"/>
      <c r="N2963" s="149"/>
      <c r="O2963" s="152">
        <f t="shared" si="117"/>
        <v>2.1599999999999997</v>
      </c>
      <c r="P2963" s="153"/>
      <c r="Q2963" s="153"/>
      <c r="R2963" s="153"/>
      <c r="S2963" s="143"/>
      <c r="T2963" s="143"/>
      <c r="U2963" s="143"/>
    </row>
    <row r="2964" spans="1:21" ht="12.75" customHeight="1" x14ac:dyDescent="0.3">
      <c r="A2964" s="141">
        <v>10</v>
      </c>
      <c r="B2964" s="141">
        <v>31</v>
      </c>
      <c r="C2964" s="146">
        <v>1031</v>
      </c>
      <c r="D2964" s="141" t="s">
        <v>7</v>
      </c>
      <c r="E2964" s="141">
        <v>2017</v>
      </c>
      <c r="F2964" s="151"/>
      <c r="G2964" s="157">
        <f t="shared" si="116"/>
        <v>0.56000000000000005</v>
      </c>
      <c r="H2964" s="143"/>
      <c r="I2964" s="202">
        <v>0.56000000000000005</v>
      </c>
      <c r="J2964" s="149"/>
      <c r="K2964" s="149"/>
      <c r="L2964" s="202">
        <v>1.44</v>
      </c>
      <c r="M2964" s="149"/>
      <c r="N2964" s="149"/>
      <c r="O2964" s="152">
        <f t="shared" si="117"/>
        <v>1.44</v>
      </c>
      <c r="P2964" s="153"/>
      <c r="Q2964" s="153"/>
      <c r="R2964" s="153"/>
      <c r="S2964" s="143"/>
      <c r="T2964" s="143"/>
      <c r="U2964" s="143"/>
    </row>
    <row r="2965" spans="1:21" ht="12.75" customHeight="1" x14ac:dyDescent="0.3">
      <c r="A2965" s="141">
        <v>11</v>
      </c>
      <c r="B2965" s="141">
        <v>1</v>
      </c>
      <c r="C2965" s="146">
        <v>1101</v>
      </c>
      <c r="D2965" s="141" t="s">
        <v>7</v>
      </c>
      <c r="E2965" s="141">
        <v>2017</v>
      </c>
      <c r="F2965" s="151"/>
      <c r="G2965" s="157">
        <f t="shared" si="116"/>
        <v>1.1200000000000001</v>
      </c>
      <c r="H2965" s="143"/>
      <c r="I2965" s="202">
        <v>1.1200000000000001</v>
      </c>
      <c r="J2965" s="149"/>
      <c r="K2965" s="149"/>
      <c r="L2965" s="202">
        <v>2.88</v>
      </c>
      <c r="M2965" s="149"/>
      <c r="N2965" s="149"/>
      <c r="O2965" s="152">
        <f t="shared" si="117"/>
        <v>2.88</v>
      </c>
      <c r="P2965" s="153"/>
      <c r="Q2965" s="153"/>
      <c r="R2965" s="153"/>
      <c r="S2965" s="143"/>
      <c r="T2965" s="143"/>
      <c r="U2965" s="143"/>
    </row>
    <row r="2966" spans="1:21" ht="12.75" customHeight="1" x14ac:dyDescent="0.3">
      <c r="A2966" s="141">
        <v>11</v>
      </c>
      <c r="B2966" s="141">
        <v>2</v>
      </c>
      <c r="C2966" s="146">
        <v>1102</v>
      </c>
      <c r="D2966" s="141" t="s">
        <v>7</v>
      </c>
      <c r="E2966" s="141">
        <v>2017</v>
      </c>
      <c r="F2966" s="151"/>
      <c r="G2966" s="157">
        <f t="shared" si="116"/>
        <v>1.68</v>
      </c>
      <c r="H2966" s="143"/>
      <c r="I2966" s="202">
        <v>1.68</v>
      </c>
      <c r="J2966" s="149"/>
      <c r="K2966" s="149"/>
      <c r="L2966" s="202">
        <v>4.33</v>
      </c>
      <c r="M2966" s="149"/>
      <c r="N2966" s="149"/>
      <c r="O2966" s="152">
        <f t="shared" si="117"/>
        <v>4.33</v>
      </c>
      <c r="P2966" s="153"/>
      <c r="Q2966" s="153"/>
      <c r="R2966" s="153"/>
      <c r="S2966" s="143"/>
      <c r="T2966" s="143"/>
      <c r="U2966" s="143"/>
    </row>
    <row r="2967" spans="1:21" ht="12.75" customHeight="1" x14ac:dyDescent="0.3">
      <c r="A2967" s="141">
        <v>11</v>
      </c>
      <c r="B2967" s="141">
        <v>3</v>
      </c>
      <c r="C2967" s="146">
        <v>1103</v>
      </c>
      <c r="D2967" s="141" t="s">
        <v>7</v>
      </c>
      <c r="E2967" s="141">
        <v>2017</v>
      </c>
      <c r="F2967" s="151"/>
      <c r="G2967" s="157">
        <f t="shared" si="116"/>
        <v>1.4</v>
      </c>
      <c r="H2967" s="143"/>
      <c r="I2967" s="202">
        <v>1.4</v>
      </c>
      <c r="J2967" s="149"/>
      <c r="K2967" s="149"/>
      <c r="L2967" s="202">
        <v>3.61</v>
      </c>
      <c r="M2967" s="149"/>
      <c r="N2967" s="149"/>
      <c r="O2967" s="152">
        <f t="shared" si="117"/>
        <v>3.61</v>
      </c>
      <c r="P2967" s="153"/>
      <c r="Q2967" s="153"/>
      <c r="R2967" s="153"/>
      <c r="S2967" s="143"/>
      <c r="T2967" s="143"/>
      <c r="U2967" s="143"/>
    </row>
    <row r="2968" spans="1:21" ht="12.75" customHeight="1" x14ac:dyDescent="0.3">
      <c r="A2968" s="141">
        <v>11</v>
      </c>
      <c r="B2968" s="141">
        <v>4</v>
      </c>
      <c r="C2968" s="146">
        <v>1104</v>
      </c>
      <c r="D2968" s="141" t="s">
        <v>7</v>
      </c>
      <c r="E2968" s="141">
        <v>2017</v>
      </c>
      <c r="F2968" s="151"/>
      <c r="G2968" s="157">
        <f t="shared" si="116"/>
        <v>2.5099999999999998</v>
      </c>
      <c r="H2968" s="143"/>
      <c r="I2968" s="202">
        <v>2.5099999999999998</v>
      </c>
      <c r="J2968" s="149"/>
      <c r="K2968" s="149"/>
      <c r="L2968" s="202">
        <v>6.4799999999999995</v>
      </c>
      <c r="M2968" s="149"/>
      <c r="N2968" s="149"/>
      <c r="O2968" s="152">
        <f t="shared" si="117"/>
        <v>6.4799999999999995</v>
      </c>
      <c r="P2968" s="153"/>
      <c r="Q2968" s="153"/>
      <c r="R2968" s="153"/>
      <c r="S2968" s="143"/>
      <c r="T2968" s="143"/>
      <c r="U2968" s="143"/>
    </row>
    <row r="2969" spans="1:21" ht="12.75" customHeight="1" x14ac:dyDescent="0.3">
      <c r="A2969" s="141">
        <v>11</v>
      </c>
      <c r="B2969" s="141">
        <v>5</v>
      </c>
      <c r="C2969" s="146">
        <v>1105</v>
      </c>
      <c r="D2969" s="141" t="s">
        <v>7</v>
      </c>
      <c r="E2969" s="141">
        <v>2017</v>
      </c>
      <c r="F2969" s="151"/>
      <c r="G2969" s="157">
        <f t="shared" si="116"/>
        <v>2.7899999999999996</v>
      </c>
      <c r="H2969" s="143"/>
      <c r="I2969" s="202">
        <v>2.7899999999999996</v>
      </c>
      <c r="J2969" s="149"/>
      <c r="K2969" s="149"/>
      <c r="L2969" s="202">
        <v>7.2</v>
      </c>
      <c r="M2969" s="149"/>
      <c r="N2969" s="149"/>
      <c r="O2969" s="152">
        <f t="shared" si="117"/>
        <v>7.2</v>
      </c>
      <c r="P2969" s="153"/>
      <c r="Q2969" s="153"/>
      <c r="R2969" s="153"/>
      <c r="S2969" s="143"/>
      <c r="T2969" s="143"/>
      <c r="U2969" s="143"/>
    </row>
    <row r="2970" spans="1:21" ht="12.75" customHeight="1" x14ac:dyDescent="0.3">
      <c r="A2970" s="141">
        <v>11</v>
      </c>
      <c r="B2970" s="141">
        <v>6</v>
      </c>
      <c r="C2970" s="146">
        <v>1106</v>
      </c>
      <c r="D2970" s="141" t="s">
        <v>7</v>
      </c>
      <c r="E2970" s="141">
        <v>2017</v>
      </c>
      <c r="F2970" s="151"/>
      <c r="G2970" s="157">
        <f t="shared" si="116"/>
        <v>3.0700000000000003</v>
      </c>
      <c r="H2970" s="143"/>
      <c r="I2970" s="202">
        <v>3.0700000000000003</v>
      </c>
      <c r="J2970" s="149"/>
      <c r="K2970" s="149"/>
      <c r="L2970" s="202">
        <v>7.92</v>
      </c>
      <c r="M2970" s="149"/>
      <c r="N2970" s="149"/>
      <c r="O2970" s="152">
        <f t="shared" si="117"/>
        <v>7.92</v>
      </c>
      <c r="P2970" s="153"/>
      <c r="Q2970" s="153"/>
      <c r="R2970" s="153"/>
      <c r="S2970" s="143"/>
      <c r="T2970" s="143"/>
      <c r="U2970" s="143"/>
    </row>
    <row r="2971" spans="1:21" ht="12.75" customHeight="1" x14ac:dyDescent="0.3">
      <c r="A2971" s="141">
        <v>11</v>
      </c>
      <c r="B2971" s="141">
        <v>7</v>
      </c>
      <c r="C2971" s="146">
        <v>1107</v>
      </c>
      <c r="D2971" s="141" t="s">
        <v>7</v>
      </c>
      <c r="E2971" s="141">
        <v>2017</v>
      </c>
      <c r="F2971" s="151"/>
      <c r="G2971" s="157">
        <f t="shared" si="116"/>
        <v>3.35</v>
      </c>
      <c r="H2971" s="143"/>
      <c r="I2971" s="202">
        <v>3.35</v>
      </c>
      <c r="J2971" s="149"/>
      <c r="K2971" s="149"/>
      <c r="L2971" s="202">
        <v>8.6399999999999988</v>
      </c>
      <c r="M2971" s="149"/>
      <c r="N2971" s="149"/>
      <c r="O2971" s="152">
        <f t="shared" si="117"/>
        <v>8.6399999999999988</v>
      </c>
      <c r="P2971" s="153"/>
      <c r="Q2971" s="153"/>
      <c r="R2971" s="153"/>
      <c r="S2971" s="143"/>
      <c r="T2971" s="143"/>
      <c r="U2971" s="143"/>
    </row>
    <row r="2972" spans="1:21" ht="12.75" customHeight="1" x14ac:dyDescent="0.3">
      <c r="A2972" s="141">
        <v>11</v>
      </c>
      <c r="B2972" s="141">
        <v>8</v>
      </c>
      <c r="C2972" s="146">
        <v>1108</v>
      </c>
      <c r="D2972" s="141" t="s">
        <v>7</v>
      </c>
      <c r="E2972" s="141">
        <v>2017</v>
      </c>
      <c r="F2972" s="151"/>
      <c r="G2972" s="157">
        <f t="shared" si="116"/>
        <v>1.1200000000000001</v>
      </c>
      <c r="H2972" s="143"/>
      <c r="I2972" s="202">
        <v>1.1200000000000001</v>
      </c>
      <c r="J2972" s="149"/>
      <c r="K2972" s="149"/>
      <c r="L2972" s="202">
        <v>2.88</v>
      </c>
      <c r="M2972" s="149"/>
      <c r="N2972" s="149"/>
      <c r="O2972" s="152">
        <f t="shared" si="117"/>
        <v>2.88</v>
      </c>
      <c r="P2972" s="153"/>
      <c r="Q2972" s="153"/>
      <c r="R2972" s="153"/>
      <c r="S2972" s="143"/>
      <c r="T2972" s="143"/>
      <c r="U2972" s="143"/>
    </row>
    <row r="2973" spans="1:21" ht="12.75" customHeight="1" x14ac:dyDescent="0.3">
      <c r="A2973" s="141">
        <v>11</v>
      </c>
      <c r="B2973" s="141">
        <v>9</v>
      </c>
      <c r="C2973" s="146">
        <v>1109</v>
      </c>
      <c r="D2973" s="141" t="s">
        <v>7</v>
      </c>
      <c r="E2973" s="141">
        <v>2017</v>
      </c>
      <c r="F2973" s="151"/>
      <c r="G2973" s="157">
        <f t="shared" si="116"/>
        <v>0</v>
      </c>
      <c r="H2973" s="143"/>
      <c r="I2973" s="149"/>
      <c r="J2973" s="149"/>
      <c r="K2973" s="149"/>
      <c r="L2973" s="149"/>
      <c r="M2973" s="149"/>
      <c r="N2973" s="149"/>
      <c r="O2973" s="152">
        <f t="shared" si="117"/>
        <v>0</v>
      </c>
      <c r="P2973" s="153"/>
      <c r="Q2973" s="153"/>
      <c r="R2973" s="153"/>
      <c r="S2973" s="143"/>
      <c r="T2973" s="143"/>
      <c r="U2973" s="143"/>
    </row>
    <row r="2974" spans="1:21" ht="12.75" customHeight="1" x14ac:dyDescent="0.3">
      <c r="A2974" s="141">
        <v>11</v>
      </c>
      <c r="B2974" s="141">
        <v>10</v>
      </c>
      <c r="C2974" s="146">
        <v>1110</v>
      </c>
      <c r="D2974" s="141" t="s">
        <v>7</v>
      </c>
      <c r="E2974" s="141">
        <v>2017</v>
      </c>
      <c r="F2974" s="151"/>
      <c r="G2974" s="157">
        <f t="shared" si="116"/>
        <v>0</v>
      </c>
      <c r="H2974" s="143"/>
      <c r="I2974" s="149"/>
      <c r="J2974" s="149"/>
      <c r="K2974" s="149"/>
      <c r="L2974" s="149"/>
      <c r="M2974" s="149"/>
      <c r="N2974" s="149"/>
      <c r="O2974" s="152">
        <f t="shared" si="117"/>
        <v>0</v>
      </c>
      <c r="P2974" s="153"/>
      <c r="Q2974" s="153"/>
      <c r="R2974" s="153"/>
      <c r="S2974" s="143"/>
      <c r="T2974" s="143"/>
      <c r="U2974" s="143"/>
    </row>
    <row r="2975" spans="1:21" ht="12.75" customHeight="1" x14ac:dyDescent="0.3">
      <c r="A2975" s="141">
        <v>11</v>
      </c>
      <c r="B2975" s="141">
        <v>11</v>
      </c>
      <c r="C2975" s="146">
        <v>1111</v>
      </c>
      <c r="D2975" s="141" t="s">
        <v>7</v>
      </c>
      <c r="E2975" s="141">
        <v>2017</v>
      </c>
      <c r="F2975" s="151"/>
      <c r="G2975" s="157">
        <f t="shared" si="116"/>
        <v>0</v>
      </c>
      <c r="H2975" s="143"/>
      <c r="I2975" s="149"/>
      <c r="J2975" s="149"/>
      <c r="K2975" s="149"/>
      <c r="L2975" s="149"/>
      <c r="M2975" s="149"/>
      <c r="N2975" s="149"/>
      <c r="O2975" s="152">
        <f t="shared" si="117"/>
        <v>0</v>
      </c>
      <c r="P2975" s="153"/>
      <c r="Q2975" s="153"/>
      <c r="R2975" s="153"/>
      <c r="S2975" s="143"/>
      <c r="T2975" s="143"/>
      <c r="U2975" s="143"/>
    </row>
    <row r="2976" spans="1:21" ht="12.75" customHeight="1" x14ac:dyDescent="0.3">
      <c r="A2976" s="141">
        <v>11</v>
      </c>
      <c r="B2976" s="141">
        <v>12</v>
      </c>
      <c r="C2976" s="146">
        <v>1112</v>
      </c>
      <c r="D2976" s="141" t="s">
        <v>7</v>
      </c>
      <c r="E2976" s="141">
        <v>2017</v>
      </c>
      <c r="F2976" s="151"/>
      <c r="G2976" s="157">
        <f t="shared" si="116"/>
        <v>0</v>
      </c>
      <c r="H2976" s="143"/>
      <c r="I2976" s="149"/>
      <c r="J2976" s="149"/>
      <c r="K2976" s="149"/>
      <c r="L2976" s="149"/>
      <c r="M2976" s="149"/>
      <c r="N2976" s="149"/>
      <c r="O2976" s="152">
        <f t="shared" si="117"/>
        <v>0</v>
      </c>
      <c r="P2976" s="153"/>
      <c r="Q2976" s="153"/>
      <c r="R2976" s="153"/>
      <c r="S2976" s="143"/>
      <c r="T2976" s="143"/>
      <c r="U2976" s="143"/>
    </row>
    <row r="2977" spans="1:21" ht="12.75" customHeight="1" x14ac:dyDescent="0.3">
      <c r="A2977" s="141">
        <v>11</v>
      </c>
      <c r="B2977" s="141">
        <v>13</v>
      </c>
      <c r="C2977" s="146">
        <v>1113</v>
      </c>
      <c r="D2977" s="141" t="s">
        <v>7</v>
      </c>
      <c r="E2977" s="141">
        <v>2017</v>
      </c>
      <c r="F2977" s="151"/>
      <c r="G2977" s="157">
        <f t="shared" si="116"/>
        <v>0</v>
      </c>
      <c r="H2977" s="143"/>
      <c r="I2977" s="149"/>
      <c r="J2977" s="149"/>
      <c r="K2977" s="149"/>
      <c r="L2977" s="149"/>
      <c r="M2977" s="149"/>
      <c r="N2977" s="149"/>
      <c r="O2977" s="152">
        <f t="shared" si="117"/>
        <v>0</v>
      </c>
      <c r="P2977" s="153"/>
      <c r="Q2977" s="153"/>
      <c r="R2977" s="153"/>
      <c r="S2977" s="143"/>
      <c r="T2977" s="143"/>
      <c r="U2977" s="143"/>
    </row>
    <row r="2978" spans="1:21" ht="12.75" customHeight="1" x14ac:dyDescent="0.3">
      <c r="A2978" s="141">
        <v>11</v>
      </c>
      <c r="B2978" s="141">
        <v>14</v>
      </c>
      <c r="C2978" s="146">
        <v>1114</v>
      </c>
      <c r="D2978" s="141" t="s">
        <v>7</v>
      </c>
      <c r="E2978" s="141">
        <v>2017</v>
      </c>
      <c r="F2978" s="151"/>
      <c r="G2978" s="157">
        <f t="shared" si="116"/>
        <v>0</v>
      </c>
      <c r="H2978" s="143"/>
      <c r="I2978" s="149"/>
      <c r="J2978" s="149"/>
      <c r="K2978" s="149"/>
      <c r="L2978" s="149"/>
      <c r="M2978" s="149"/>
      <c r="N2978" s="149"/>
      <c r="O2978" s="152">
        <f t="shared" si="117"/>
        <v>0</v>
      </c>
      <c r="P2978" s="153"/>
      <c r="Q2978" s="153"/>
      <c r="R2978" s="153"/>
      <c r="S2978" s="143"/>
      <c r="T2978" s="143"/>
      <c r="U2978" s="143"/>
    </row>
    <row r="2979" spans="1:21" ht="12.75" customHeight="1" x14ac:dyDescent="0.3">
      <c r="A2979" s="141">
        <v>11</v>
      </c>
      <c r="B2979" s="141">
        <v>15</v>
      </c>
      <c r="C2979" s="146">
        <v>1115</v>
      </c>
      <c r="D2979" s="141" t="s">
        <v>7</v>
      </c>
      <c r="E2979" s="141">
        <v>2017</v>
      </c>
      <c r="F2979" s="151"/>
      <c r="G2979" s="157">
        <f t="shared" si="116"/>
        <v>0</v>
      </c>
      <c r="H2979" s="143"/>
      <c r="I2979" s="149"/>
      <c r="J2979" s="149"/>
      <c r="K2979" s="149"/>
      <c r="L2979" s="149"/>
      <c r="M2979" s="149"/>
      <c r="N2979" s="149"/>
      <c r="O2979" s="152">
        <f t="shared" si="117"/>
        <v>0</v>
      </c>
      <c r="P2979" s="153"/>
      <c r="Q2979" s="153"/>
      <c r="R2979" s="153"/>
      <c r="S2979" s="143"/>
      <c r="T2979" s="143"/>
      <c r="U2979" s="143"/>
    </row>
    <row r="2980" spans="1:21" ht="12.75" customHeight="1" x14ac:dyDescent="0.3">
      <c r="A2980" s="141">
        <v>5</v>
      </c>
      <c r="B2980" s="141">
        <v>1</v>
      </c>
      <c r="C2980" s="146">
        <v>501</v>
      </c>
      <c r="D2980" s="141" t="s">
        <v>6</v>
      </c>
      <c r="E2980" s="141">
        <v>2016</v>
      </c>
      <c r="F2980" s="151"/>
      <c r="G2980" s="157">
        <f t="shared" ref="G2980:G3043" si="118">I2980+K2980</f>
        <v>0</v>
      </c>
      <c r="H2980" s="143"/>
      <c r="O2980" s="152">
        <f t="shared" si="117"/>
        <v>0</v>
      </c>
      <c r="P2980" s="153"/>
      <c r="Q2980" s="153"/>
      <c r="R2980" s="153"/>
    </row>
    <row r="2981" spans="1:21" ht="12.75" customHeight="1" x14ac:dyDescent="0.3">
      <c r="A2981" s="141">
        <v>5</v>
      </c>
      <c r="B2981" s="141">
        <v>2</v>
      </c>
      <c r="C2981" s="146">
        <v>502</v>
      </c>
      <c r="D2981" s="141" t="s">
        <v>6</v>
      </c>
      <c r="E2981" s="141">
        <v>2016</v>
      </c>
      <c r="F2981" s="151"/>
      <c r="G2981" s="157">
        <f t="shared" si="118"/>
        <v>0</v>
      </c>
      <c r="H2981" s="143"/>
      <c r="O2981" s="152">
        <f t="shared" si="117"/>
        <v>0</v>
      </c>
      <c r="P2981" s="153"/>
      <c r="Q2981" s="153"/>
      <c r="R2981" s="153"/>
    </row>
    <row r="2982" spans="1:21" ht="12.75" customHeight="1" x14ac:dyDescent="0.3">
      <c r="A2982" s="141">
        <v>5</v>
      </c>
      <c r="B2982" s="141">
        <v>3</v>
      </c>
      <c r="C2982" s="146">
        <v>503</v>
      </c>
      <c r="D2982" s="141" t="s">
        <v>6</v>
      </c>
      <c r="E2982" s="141">
        <v>2016</v>
      </c>
      <c r="F2982" s="151"/>
      <c r="G2982" s="157">
        <f t="shared" si="118"/>
        <v>0</v>
      </c>
      <c r="H2982" s="143"/>
      <c r="O2982" s="152">
        <f t="shared" si="117"/>
        <v>0</v>
      </c>
      <c r="P2982" s="153"/>
      <c r="Q2982" s="153"/>
      <c r="R2982" s="153"/>
    </row>
    <row r="2983" spans="1:21" ht="12.75" customHeight="1" x14ac:dyDescent="0.3">
      <c r="A2983" s="141">
        <v>5</v>
      </c>
      <c r="B2983" s="141">
        <v>4</v>
      </c>
      <c r="C2983" s="146">
        <v>504</v>
      </c>
      <c r="D2983" s="141" t="s">
        <v>6</v>
      </c>
      <c r="E2983" s="141">
        <v>2016</v>
      </c>
      <c r="F2983" s="151"/>
      <c r="G2983" s="157">
        <f t="shared" si="118"/>
        <v>0</v>
      </c>
      <c r="H2983" s="143"/>
      <c r="O2983" s="152">
        <f t="shared" si="117"/>
        <v>0</v>
      </c>
      <c r="P2983" s="153"/>
      <c r="Q2983" s="153"/>
      <c r="R2983" s="153"/>
    </row>
    <row r="2984" spans="1:21" ht="12.75" customHeight="1" x14ac:dyDescent="0.3">
      <c r="A2984" s="141">
        <v>5</v>
      </c>
      <c r="B2984" s="141">
        <v>5</v>
      </c>
      <c r="C2984" s="146">
        <v>505</v>
      </c>
      <c r="D2984" s="141" t="s">
        <v>6</v>
      </c>
      <c r="E2984" s="141">
        <v>2016</v>
      </c>
      <c r="F2984" s="151"/>
      <c r="G2984" s="157">
        <f t="shared" si="118"/>
        <v>0</v>
      </c>
      <c r="H2984" s="143"/>
      <c r="O2984" s="152">
        <f t="shared" si="117"/>
        <v>0</v>
      </c>
      <c r="P2984" s="153"/>
      <c r="Q2984" s="153"/>
      <c r="R2984" s="153"/>
    </row>
    <row r="2985" spans="1:21" ht="12.75" customHeight="1" x14ac:dyDescent="0.3">
      <c r="A2985" s="141">
        <v>5</v>
      </c>
      <c r="B2985" s="141">
        <v>6</v>
      </c>
      <c r="C2985" s="146">
        <v>506</v>
      </c>
      <c r="D2985" s="141" t="s">
        <v>6</v>
      </c>
      <c r="E2985" s="141">
        <v>2016</v>
      </c>
      <c r="F2985" s="151"/>
      <c r="G2985" s="157">
        <f t="shared" si="118"/>
        <v>0</v>
      </c>
      <c r="H2985" s="143"/>
      <c r="O2985" s="152">
        <f t="shared" si="117"/>
        <v>0</v>
      </c>
      <c r="P2985" s="153"/>
      <c r="Q2985" s="153"/>
      <c r="R2985" s="153"/>
    </row>
    <row r="2986" spans="1:21" ht="12.75" customHeight="1" x14ac:dyDescent="0.3">
      <c r="A2986" s="141">
        <v>5</v>
      </c>
      <c r="B2986" s="141">
        <v>7</v>
      </c>
      <c r="C2986" s="146">
        <v>507</v>
      </c>
      <c r="D2986" s="141" t="s">
        <v>6</v>
      </c>
      <c r="E2986" s="141">
        <v>2016</v>
      </c>
      <c r="F2986" s="151"/>
      <c r="G2986" s="157">
        <f t="shared" si="118"/>
        <v>0</v>
      </c>
      <c r="H2986" s="143"/>
      <c r="O2986" s="152">
        <f t="shared" si="117"/>
        <v>0</v>
      </c>
      <c r="P2986" s="153"/>
      <c r="Q2986" s="153"/>
      <c r="R2986" s="153"/>
    </row>
    <row r="2987" spans="1:21" ht="12.75" customHeight="1" x14ac:dyDescent="0.3">
      <c r="A2987" s="141">
        <v>5</v>
      </c>
      <c r="B2987" s="141">
        <v>8</v>
      </c>
      <c r="C2987" s="146">
        <v>508</v>
      </c>
      <c r="D2987" s="141" t="s">
        <v>6</v>
      </c>
      <c r="E2987" s="141">
        <v>2016</v>
      </c>
      <c r="F2987" s="151"/>
      <c r="G2987" s="157">
        <f t="shared" si="118"/>
        <v>0</v>
      </c>
      <c r="H2987" s="143"/>
      <c r="O2987" s="152">
        <f t="shared" si="117"/>
        <v>0</v>
      </c>
      <c r="P2987" s="153"/>
      <c r="Q2987" s="153"/>
      <c r="R2987" s="153"/>
    </row>
    <row r="2988" spans="1:21" ht="12.75" customHeight="1" x14ac:dyDescent="0.3">
      <c r="A2988" s="141">
        <v>5</v>
      </c>
      <c r="B2988" s="141">
        <v>9</v>
      </c>
      <c r="C2988" s="146">
        <v>509</v>
      </c>
      <c r="D2988" s="141" t="s">
        <v>6</v>
      </c>
      <c r="E2988" s="141">
        <v>2016</v>
      </c>
      <c r="F2988" s="151"/>
      <c r="G2988" s="157">
        <f t="shared" si="118"/>
        <v>0</v>
      </c>
      <c r="H2988" s="143"/>
      <c r="O2988" s="152">
        <f t="shared" si="117"/>
        <v>0</v>
      </c>
      <c r="P2988" s="153"/>
      <c r="Q2988" s="153"/>
      <c r="R2988" s="153"/>
    </row>
    <row r="2989" spans="1:21" ht="12.75" customHeight="1" x14ac:dyDescent="0.3">
      <c r="A2989" s="141">
        <v>5</v>
      </c>
      <c r="B2989" s="141">
        <v>10</v>
      </c>
      <c r="C2989" s="146">
        <v>510</v>
      </c>
      <c r="D2989" s="141" t="s">
        <v>6</v>
      </c>
      <c r="E2989" s="141">
        <v>2016</v>
      </c>
      <c r="F2989" s="151"/>
      <c r="G2989" s="157">
        <f t="shared" si="118"/>
        <v>0</v>
      </c>
      <c r="H2989" s="143"/>
      <c r="O2989" s="152">
        <f t="shared" si="117"/>
        <v>0</v>
      </c>
      <c r="P2989" s="153"/>
      <c r="Q2989" s="153"/>
      <c r="R2989" s="153"/>
    </row>
    <row r="2990" spans="1:21" ht="12.75" customHeight="1" x14ac:dyDescent="0.3">
      <c r="A2990" s="141">
        <v>5</v>
      </c>
      <c r="B2990" s="141">
        <v>11</v>
      </c>
      <c r="C2990" s="146">
        <v>511</v>
      </c>
      <c r="D2990" s="141" t="s">
        <v>6</v>
      </c>
      <c r="E2990" s="141">
        <v>2016</v>
      </c>
      <c r="F2990" s="151"/>
      <c r="G2990" s="157">
        <f t="shared" si="118"/>
        <v>0</v>
      </c>
      <c r="H2990" s="143"/>
      <c r="O2990" s="152">
        <f t="shared" si="117"/>
        <v>0</v>
      </c>
      <c r="P2990" s="153"/>
      <c r="Q2990" s="153"/>
      <c r="R2990" s="153"/>
    </row>
    <row r="2991" spans="1:21" ht="12.75" customHeight="1" x14ac:dyDescent="0.3">
      <c r="A2991" s="141">
        <v>5</v>
      </c>
      <c r="B2991" s="141">
        <v>12</v>
      </c>
      <c r="C2991" s="146">
        <v>512</v>
      </c>
      <c r="D2991" s="141" t="s">
        <v>6</v>
      </c>
      <c r="E2991" s="141">
        <v>2016</v>
      </c>
      <c r="F2991" s="151"/>
      <c r="G2991" s="157">
        <f t="shared" si="118"/>
        <v>0</v>
      </c>
      <c r="H2991" s="143"/>
      <c r="O2991" s="152">
        <f t="shared" si="117"/>
        <v>0</v>
      </c>
      <c r="P2991" s="153"/>
      <c r="Q2991" s="153"/>
      <c r="R2991" s="153"/>
    </row>
    <row r="2992" spans="1:21" ht="12.75" customHeight="1" x14ac:dyDescent="0.3">
      <c r="A2992" s="141">
        <v>5</v>
      </c>
      <c r="B2992" s="141">
        <v>13</v>
      </c>
      <c r="C2992" s="146">
        <v>513</v>
      </c>
      <c r="D2992" s="141" t="s">
        <v>6</v>
      </c>
      <c r="E2992" s="141">
        <v>2016</v>
      </c>
      <c r="F2992" s="151"/>
      <c r="G2992" s="157">
        <f t="shared" si="118"/>
        <v>0</v>
      </c>
      <c r="H2992" s="143"/>
      <c r="O2992" s="152">
        <f t="shared" si="117"/>
        <v>0</v>
      </c>
      <c r="P2992" s="153"/>
      <c r="Q2992" s="153"/>
      <c r="R2992" s="153"/>
    </row>
    <row r="2993" spans="1:18" ht="12.75" customHeight="1" x14ac:dyDescent="0.3">
      <c r="A2993" s="141">
        <v>5</v>
      </c>
      <c r="B2993" s="141">
        <v>14</v>
      </c>
      <c r="C2993" s="146">
        <v>514</v>
      </c>
      <c r="D2993" s="141" t="s">
        <v>6</v>
      </c>
      <c r="E2993" s="141">
        <v>2016</v>
      </c>
      <c r="F2993" s="151"/>
      <c r="G2993" s="157">
        <f t="shared" si="118"/>
        <v>0</v>
      </c>
      <c r="H2993" s="143"/>
      <c r="O2993" s="152">
        <f t="shared" si="117"/>
        <v>0</v>
      </c>
      <c r="P2993" s="153"/>
      <c r="Q2993" s="153"/>
      <c r="R2993" s="153"/>
    </row>
    <row r="2994" spans="1:18" ht="12.75" customHeight="1" x14ac:dyDescent="0.3">
      <c r="A2994" s="141">
        <v>5</v>
      </c>
      <c r="B2994" s="141">
        <v>15</v>
      </c>
      <c r="C2994" s="146">
        <v>515</v>
      </c>
      <c r="D2994" s="141" t="s">
        <v>6</v>
      </c>
      <c r="E2994" s="141">
        <v>2016</v>
      </c>
      <c r="F2994" s="151"/>
      <c r="G2994" s="157">
        <f t="shared" si="118"/>
        <v>0</v>
      </c>
      <c r="H2994" s="143"/>
      <c r="O2994" s="152">
        <f t="shared" si="117"/>
        <v>0</v>
      </c>
      <c r="P2994" s="153"/>
      <c r="Q2994" s="153"/>
      <c r="R2994" s="153"/>
    </row>
    <row r="2995" spans="1:18" ht="12.75" customHeight="1" x14ac:dyDescent="0.3">
      <c r="A2995" s="141">
        <v>5</v>
      </c>
      <c r="B2995" s="141">
        <v>16</v>
      </c>
      <c r="C2995" s="146">
        <v>516</v>
      </c>
      <c r="D2995" s="141" t="s">
        <v>6</v>
      </c>
      <c r="E2995" s="141">
        <v>2016</v>
      </c>
      <c r="F2995" s="151"/>
      <c r="G2995" s="157">
        <f t="shared" si="118"/>
        <v>0</v>
      </c>
      <c r="H2995" s="143"/>
      <c r="O2995" s="152">
        <f t="shared" si="117"/>
        <v>0</v>
      </c>
      <c r="P2995" s="153"/>
      <c r="Q2995" s="153"/>
      <c r="R2995" s="153"/>
    </row>
    <row r="2996" spans="1:18" ht="12.75" customHeight="1" x14ac:dyDescent="0.3">
      <c r="A2996" s="141">
        <v>5</v>
      </c>
      <c r="B2996" s="141">
        <v>17</v>
      </c>
      <c r="C2996" s="146">
        <v>517</v>
      </c>
      <c r="D2996" s="141" t="s">
        <v>6</v>
      </c>
      <c r="E2996" s="141">
        <v>2016</v>
      </c>
      <c r="F2996" s="151"/>
      <c r="G2996" s="157">
        <f t="shared" si="118"/>
        <v>0</v>
      </c>
      <c r="H2996" s="143"/>
      <c r="O2996" s="152">
        <f t="shared" si="117"/>
        <v>0</v>
      </c>
      <c r="P2996" s="153"/>
      <c r="Q2996" s="153"/>
      <c r="R2996" s="153"/>
    </row>
    <row r="2997" spans="1:18" ht="12.75" customHeight="1" x14ac:dyDescent="0.3">
      <c r="A2997" s="141">
        <v>5</v>
      </c>
      <c r="B2997" s="141">
        <v>18</v>
      </c>
      <c r="C2997" s="146">
        <v>518</v>
      </c>
      <c r="D2997" s="141" t="s">
        <v>6</v>
      </c>
      <c r="E2997" s="141">
        <v>2016</v>
      </c>
      <c r="F2997" s="151"/>
      <c r="G2997" s="157">
        <f t="shared" si="118"/>
        <v>9.5300000000000011</v>
      </c>
      <c r="H2997" s="143"/>
      <c r="I2997">
        <v>9.5300000000000011</v>
      </c>
      <c r="L2997">
        <v>0.48</v>
      </c>
      <c r="O2997" s="152">
        <f t="shared" si="117"/>
        <v>0.48</v>
      </c>
      <c r="P2997" s="153"/>
      <c r="Q2997" s="153"/>
      <c r="R2997" s="153"/>
    </row>
    <row r="2998" spans="1:18" ht="12.75" customHeight="1" x14ac:dyDescent="0.3">
      <c r="A2998" s="141">
        <v>5</v>
      </c>
      <c r="B2998" s="141">
        <v>19</v>
      </c>
      <c r="C2998" s="146">
        <v>519</v>
      </c>
      <c r="D2998" s="141" t="s">
        <v>6</v>
      </c>
      <c r="E2998" s="141">
        <v>2016</v>
      </c>
      <c r="F2998" s="151"/>
      <c r="G2998" s="157">
        <f t="shared" si="118"/>
        <v>21.89</v>
      </c>
      <c r="H2998" s="143"/>
      <c r="I2998">
        <v>21.89</v>
      </c>
      <c r="L2998">
        <v>1.0900000000000001</v>
      </c>
      <c r="O2998" s="152">
        <f t="shared" si="117"/>
        <v>1.0900000000000001</v>
      </c>
      <c r="P2998" s="153"/>
      <c r="Q2998" s="153"/>
      <c r="R2998" s="153"/>
    </row>
    <row r="2999" spans="1:18" ht="12.75" customHeight="1" x14ac:dyDescent="0.3">
      <c r="A2999" s="141">
        <v>5</v>
      </c>
      <c r="B2999" s="141">
        <v>20</v>
      </c>
      <c r="C2999" s="146">
        <v>520</v>
      </c>
      <c r="D2999" s="141" t="s">
        <v>6</v>
      </c>
      <c r="E2999" s="141">
        <v>2016</v>
      </c>
      <c r="F2999" s="151"/>
      <c r="G2999" s="157">
        <f t="shared" si="118"/>
        <v>19.04</v>
      </c>
      <c r="H2999" s="143"/>
      <c r="I2999">
        <v>19.04</v>
      </c>
      <c r="L2999">
        <v>0.95</v>
      </c>
      <c r="O2999" s="152">
        <f t="shared" si="117"/>
        <v>0.95</v>
      </c>
      <c r="P2999" s="153"/>
      <c r="Q2999" s="153"/>
      <c r="R2999" s="153"/>
    </row>
    <row r="3000" spans="1:18" ht="12.75" customHeight="1" x14ac:dyDescent="0.3">
      <c r="A3000" s="141">
        <v>5</v>
      </c>
      <c r="B3000" s="141">
        <v>21</v>
      </c>
      <c r="C3000" s="146">
        <v>521</v>
      </c>
      <c r="D3000" s="141" t="s">
        <v>6</v>
      </c>
      <c r="E3000" s="141">
        <v>2016</v>
      </c>
      <c r="F3000" s="151"/>
      <c r="G3000" s="157">
        <f t="shared" si="118"/>
        <v>4.7700000000000005</v>
      </c>
      <c r="H3000" s="143"/>
      <c r="I3000">
        <v>4.7700000000000005</v>
      </c>
      <c r="L3000">
        <v>0.24</v>
      </c>
      <c r="O3000" s="152">
        <f t="shared" si="117"/>
        <v>0.24</v>
      </c>
      <c r="P3000" s="153"/>
      <c r="Q3000" s="153"/>
      <c r="R3000" s="153"/>
    </row>
    <row r="3001" spans="1:18" ht="12.75" customHeight="1" x14ac:dyDescent="0.3">
      <c r="A3001" s="141">
        <v>5</v>
      </c>
      <c r="B3001" s="141">
        <v>22</v>
      </c>
      <c r="C3001" s="146">
        <v>522</v>
      </c>
      <c r="D3001" s="141" t="s">
        <v>6</v>
      </c>
      <c r="E3001" s="141">
        <v>2016</v>
      </c>
      <c r="F3001" s="151"/>
      <c r="G3001" s="157">
        <f t="shared" si="118"/>
        <v>26.659999999999997</v>
      </c>
      <c r="H3001" s="143"/>
      <c r="I3001">
        <v>26.659999999999997</v>
      </c>
      <c r="L3001">
        <v>1.33</v>
      </c>
      <c r="O3001" s="152">
        <f t="shared" si="117"/>
        <v>1.33</v>
      </c>
      <c r="P3001" s="153"/>
      <c r="Q3001" s="153"/>
      <c r="R3001" s="153"/>
    </row>
    <row r="3002" spans="1:18" ht="12.75" customHeight="1" x14ac:dyDescent="0.3">
      <c r="A3002" s="141">
        <v>5</v>
      </c>
      <c r="B3002" s="141">
        <v>23</v>
      </c>
      <c r="C3002" s="146">
        <v>523</v>
      </c>
      <c r="D3002" s="141" t="s">
        <v>6</v>
      </c>
      <c r="E3002" s="141">
        <v>2016</v>
      </c>
      <c r="F3002" s="151"/>
      <c r="G3002" s="157">
        <f t="shared" si="118"/>
        <v>32.380000000000003</v>
      </c>
      <c r="H3002" s="143"/>
      <c r="I3002">
        <v>32.380000000000003</v>
      </c>
      <c r="L3002">
        <v>1.62</v>
      </c>
      <c r="O3002" s="152">
        <f t="shared" si="117"/>
        <v>1.62</v>
      </c>
      <c r="P3002" s="153"/>
      <c r="Q3002" s="153"/>
      <c r="R3002" s="153"/>
    </row>
    <row r="3003" spans="1:18" ht="12.75" customHeight="1" x14ac:dyDescent="0.3">
      <c r="A3003" s="141">
        <v>5</v>
      </c>
      <c r="B3003" s="141">
        <v>24</v>
      </c>
      <c r="C3003" s="146">
        <v>524</v>
      </c>
      <c r="D3003" s="141" t="s">
        <v>6</v>
      </c>
      <c r="E3003" s="141">
        <v>2016</v>
      </c>
      <c r="F3003" s="151"/>
      <c r="G3003" s="157">
        <f t="shared" si="118"/>
        <v>33.340000000000003</v>
      </c>
      <c r="H3003" s="143"/>
      <c r="I3003">
        <v>33.340000000000003</v>
      </c>
      <c r="L3003">
        <v>1.67</v>
      </c>
      <c r="O3003" s="152">
        <f t="shared" si="117"/>
        <v>1.67</v>
      </c>
      <c r="P3003" s="153"/>
      <c r="Q3003" s="153"/>
      <c r="R3003" s="153"/>
    </row>
    <row r="3004" spans="1:18" ht="12.75" customHeight="1" x14ac:dyDescent="0.3">
      <c r="A3004" s="141">
        <v>5</v>
      </c>
      <c r="B3004" s="141">
        <v>25</v>
      </c>
      <c r="C3004" s="146">
        <v>525</v>
      </c>
      <c r="D3004" s="141" t="s">
        <v>6</v>
      </c>
      <c r="E3004" s="141">
        <v>2016</v>
      </c>
      <c r="F3004" s="151"/>
      <c r="G3004" s="157">
        <f t="shared" si="118"/>
        <v>20.96</v>
      </c>
      <c r="H3004" s="143"/>
      <c r="I3004">
        <v>20.96</v>
      </c>
      <c r="L3004">
        <v>1.05</v>
      </c>
      <c r="O3004" s="152">
        <f t="shared" si="117"/>
        <v>1.05</v>
      </c>
      <c r="P3004" s="153"/>
      <c r="Q3004" s="153"/>
      <c r="R3004" s="153"/>
    </row>
    <row r="3005" spans="1:18" ht="12.75" customHeight="1" x14ac:dyDescent="0.3">
      <c r="A3005" s="141">
        <v>5</v>
      </c>
      <c r="B3005" s="141">
        <v>26</v>
      </c>
      <c r="C3005" s="146">
        <v>526</v>
      </c>
      <c r="D3005" s="141" t="s">
        <v>6</v>
      </c>
      <c r="E3005" s="141">
        <v>2016</v>
      </c>
      <c r="F3005" s="151"/>
      <c r="G3005" s="157">
        <f t="shared" si="118"/>
        <v>60</v>
      </c>
      <c r="H3005" s="143"/>
      <c r="I3005">
        <v>60</v>
      </c>
      <c r="L3005">
        <v>3</v>
      </c>
      <c r="O3005" s="152">
        <f t="shared" si="117"/>
        <v>3</v>
      </c>
      <c r="P3005" s="153"/>
      <c r="Q3005" s="153"/>
      <c r="R3005" s="153"/>
    </row>
    <row r="3006" spans="1:18" ht="12.75" customHeight="1" x14ac:dyDescent="0.3">
      <c r="A3006" s="141">
        <v>5</v>
      </c>
      <c r="B3006" s="141">
        <v>27</v>
      </c>
      <c r="C3006" s="146">
        <v>527</v>
      </c>
      <c r="D3006" s="141" t="s">
        <v>6</v>
      </c>
      <c r="E3006" s="141">
        <v>2016</v>
      </c>
      <c r="F3006" s="151"/>
      <c r="G3006" s="157">
        <f t="shared" si="118"/>
        <v>112.38000000000001</v>
      </c>
      <c r="H3006" s="143"/>
      <c r="I3006">
        <v>112.38000000000001</v>
      </c>
      <c r="L3006">
        <v>5.62</v>
      </c>
      <c r="O3006" s="152">
        <f t="shared" si="117"/>
        <v>5.62</v>
      </c>
      <c r="P3006" s="153"/>
      <c r="Q3006" s="153"/>
      <c r="R3006" s="153"/>
    </row>
    <row r="3007" spans="1:18" ht="12.75" customHeight="1" x14ac:dyDescent="0.3">
      <c r="A3007" s="141">
        <v>5</v>
      </c>
      <c r="B3007" s="141">
        <v>28</v>
      </c>
      <c r="C3007" s="146">
        <v>528</v>
      </c>
      <c r="D3007" s="141" t="s">
        <v>6</v>
      </c>
      <c r="E3007" s="141">
        <v>2016</v>
      </c>
      <c r="F3007" s="151"/>
      <c r="G3007" s="157">
        <f t="shared" si="118"/>
        <v>91.419999999999987</v>
      </c>
      <c r="H3007" s="143"/>
      <c r="I3007">
        <v>91.419999999999987</v>
      </c>
      <c r="L3007">
        <v>4.57</v>
      </c>
      <c r="O3007" s="152">
        <f t="shared" si="117"/>
        <v>4.57</v>
      </c>
      <c r="P3007" s="153"/>
      <c r="Q3007" s="153"/>
      <c r="R3007" s="153"/>
    </row>
    <row r="3008" spans="1:18" ht="12.75" customHeight="1" x14ac:dyDescent="0.3">
      <c r="A3008" s="141">
        <v>5</v>
      </c>
      <c r="B3008" s="141">
        <v>29</v>
      </c>
      <c r="C3008" s="146">
        <v>529</v>
      </c>
      <c r="D3008" s="141" t="s">
        <v>6</v>
      </c>
      <c r="E3008" s="141">
        <v>2016</v>
      </c>
      <c r="F3008" s="151"/>
      <c r="G3008" s="157">
        <f t="shared" si="118"/>
        <v>89.509999999999991</v>
      </c>
      <c r="H3008" s="143"/>
      <c r="I3008">
        <v>89.509999999999991</v>
      </c>
      <c r="L3008">
        <v>4.47</v>
      </c>
      <c r="O3008" s="152">
        <f t="shared" si="117"/>
        <v>4.47</v>
      </c>
      <c r="P3008" s="153"/>
      <c r="Q3008" s="153"/>
      <c r="R3008" s="153"/>
    </row>
    <row r="3009" spans="1:18" ht="12.75" customHeight="1" x14ac:dyDescent="0.3">
      <c r="A3009" s="141">
        <v>5</v>
      </c>
      <c r="B3009" s="141">
        <v>30</v>
      </c>
      <c r="C3009" s="146">
        <v>530</v>
      </c>
      <c r="D3009" s="141" t="s">
        <v>6</v>
      </c>
      <c r="E3009" s="141">
        <v>2016</v>
      </c>
      <c r="F3009" s="151"/>
      <c r="G3009" s="157">
        <f t="shared" si="118"/>
        <v>75.23</v>
      </c>
      <c r="H3009" s="143"/>
      <c r="I3009">
        <v>75.23</v>
      </c>
      <c r="L3009">
        <v>3.76</v>
      </c>
      <c r="O3009" s="152">
        <f t="shared" ref="O3009:O3072" si="119">L3009+N3009</f>
        <v>3.76</v>
      </c>
      <c r="P3009" s="153"/>
      <c r="Q3009" s="153"/>
      <c r="R3009" s="153"/>
    </row>
    <row r="3010" spans="1:18" ht="12.75" customHeight="1" x14ac:dyDescent="0.3">
      <c r="A3010" s="141">
        <v>5</v>
      </c>
      <c r="B3010" s="141">
        <v>31</v>
      </c>
      <c r="C3010" s="146">
        <v>531</v>
      </c>
      <c r="D3010" s="141" t="s">
        <v>6</v>
      </c>
      <c r="E3010" s="141">
        <v>2016</v>
      </c>
      <c r="F3010" s="151"/>
      <c r="G3010" s="157">
        <f t="shared" si="118"/>
        <v>143.79999999999998</v>
      </c>
      <c r="H3010" s="143"/>
      <c r="I3010">
        <v>143.79999999999998</v>
      </c>
      <c r="L3010">
        <v>7.19</v>
      </c>
      <c r="O3010" s="152">
        <f t="shared" si="119"/>
        <v>7.19</v>
      </c>
      <c r="P3010" s="153"/>
      <c r="Q3010" s="153"/>
      <c r="R3010" s="153"/>
    </row>
    <row r="3011" spans="1:18" ht="12.75" customHeight="1" x14ac:dyDescent="0.3">
      <c r="A3011" s="141">
        <v>6</v>
      </c>
      <c r="B3011" s="141">
        <v>1</v>
      </c>
      <c r="C3011" s="146">
        <v>601</v>
      </c>
      <c r="D3011" s="141" t="s">
        <v>6</v>
      </c>
      <c r="E3011" s="141">
        <v>2016</v>
      </c>
      <c r="F3011" s="151"/>
      <c r="G3011" s="157">
        <f t="shared" si="118"/>
        <v>204.73999999999998</v>
      </c>
      <c r="H3011" s="143"/>
      <c r="I3011">
        <v>204.73999999999998</v>
      </c>
      <c r="L3011">
        <v>10.23</v>
      </c>
      <c r="O3011" s="152">
        <f t="shared" si="119"/>
        <v>10.23</v>
      </c>
      <c r="P3011" s="153"/>
      <c r="Q3011" s="153"/>
      <c r="R3011" s="153"/>
    </row>
    <row r="3012" spans="1:18" ht="12.75" customHeight="1" x14ac:dyDescent="0.3">
      <c r="A3012" s="141">
        <v>6</v>
      </c>
      <c r="B3012" s="141">
        <v>2</v>
      </c>
      <c r="C3012" s="146">
        <v>602</v>
      </c>
      <c r="D3012" s="141" t="s">
        <v>6</v>
      </c>
      <c r="E3012" s="141">
        <v>2016</v>
      </c>
      <c r="F3012" s="151"/>
      <c r="G3012" s="157">
        <f t="shared" si="118"/>
        <v>292.35000000000002</v>
      </c>
      <c r="H3012" s="143"/>
      <c r="I3012">
        <v>292.35000000000002</v>
      </c>
      <c r="L3012">
        <v>14.61</v>
      </c>
      <c r="O3012" s="152">
        <f t="shared" si="119"/>
        <v>14.61</v>
      </c>
      <c r="P3012" s="153"/>
      <c r="Q3012" s="153"/>
      <c r="R3012" s="153"/>
    </row>
    <row r="3013" spans="1:18" ht="12.75" customHeight="1" x14ac:dyDescent="0.3">
      <c r="A3013" s="141">
        <v>6</v>
      </c>
      <c r="B3013" s="141">
        <v>3</v>
      </c>
      <c r="C3013" s="146">
        <v>603</v>
      </c>
      <c r="D3013" s="141" t="s">
        <v>6</v>
      </c>
      <c r="E3013" s="141">
        <v>2016</v>
      </c>
      <c r="F3013" s="151"/>
      <c r="G3013" s="157">
        <f t="shared" si="118"/>
        <v>90.46</v>
      </c>
      <c r="H3013" s="143"/>
      <c r="I3013">
        <v>90.46</v>
      </c>
      <c r="L3013">
        <v>4.5199999999999996</v>
      </c>
      <c r="O3013" s="152">
        <f t="shared" si="119"/>
        <v>4.5199999999999996</v>
      </c>
      <c r="P3013" s="153"/>
      <c r="Q3013" s="153"/>
      <c r="R3013" s="153"/>
    </row>
    <row r="3014" spans="1:18" ht="12.75" customHeight="1" x14ac:dyDescent="0.3">
      <c r="A3014" s="141">
        <v>6</v>
      </c>
      <c r="B3014" s="141">
        <v>4</v>
      </c>
      <c r="C3014" s="146">
        <v>604</v>
      </c>
      <c r="D3014" s="141" t="s">
        <v>6</v>
      </c>
      <c r="E3014" s="141">
        <v>2016</v>
      </c>
      <c r="F3014" s="151"/>
      <c r="G3014" s="157">
        <f t="shared" si="118"/>
        <v>69.510000000000005</v>
      </c>
      <c r="H3014" s="143"/>
      <c r="I3014">
        <v>69.510000000000005</v>
      </c>
      <c r="L3014">
        <v>3.47</v>
      </c>
      <c r="O3014" s="152">
        <f t="shared" si="119"/>
        <v>3.47</v>
      </c>
      <c r="P3014" s="153"/>
      <c r="Q3014" s="153"/>
      <c r="R3014" s="153"/>
    </row>
    <row r="3015" spans="1:18" ht="12.75" customHeight="1" x14ac:dyDescent="0.3">
      <c r="A3015" s="141">
        <v>6</v>
      </c>
      <c r="B3015" s="141">
        <v>5</v>
      </c>
      <c r="C3015" s="146">
        <v>605</v>
      </c>
      <c r="D3015" s="141" t="s">
        <v>6</v>
      </c>
      <c r="E3015" s="141">
        <v>2016</v>
      </c>
      <c r="F3015" s="151"/>
      <c r="G3015" s="157">
        <f t="shared" si="118"/>
        <v>651.37999999999988</v>
      </c>
      <c r="H3015" s="143"/>
      <c r="I3015">
        <v>651.37999999999988</v>
      </c>
      <c r="L3015">
        <v>32.56</v>
      </c>
      <c r="O3015" s="152">
        <f t="shared" si="119"/>
        <v>32.56</v>
      </c>
      <c r="P3015" s="153"/>
      <c r="Q3015" s="153"/>
      <c r="R3015" s="153"/>
    </row>
    <row r="3016" spans="1:18" ht="12.75" customHeight="1" x14ac:dyDescent="0.3">
      <c r="A3016" s="141">
        <v>6</v>
      </c>
      <c r="B3016" s="141">
        <v>6</v>
      </c>
      <c r="C3016" s="146">
        <v>606</v>
      </c>
      <c r="D3016" s="141" t="s">
        <v>6</v>
      </c>
      <c r="E3016" s="141">
        <v>2016</v>
      </c>
      <c r="F3016" s="151"/>
      <c r="G3016" s="157">
        <f t="shared" si="118"/>
        <v>2098.87</v>
      </c>
      <c r="H3016" s="143"/>
      <c r="I3016" s="11">
        <v>2098.87</v>
      </c>
      <c r="L3016">
        <v>104.91</v>
      </c>
      <c r="O3016" s="152">
        <f t="shared" si="119"/>
        <v>104.91</v>
      </c>
      <c r="P3016" s="153"/>
      <c r="Q3016" s="153"/>
      <c r="R3016" s="153"/>
    </row>
    <row r="3017" spans="1:18" ht="12.75" customHeight="1" x14ac:dyDescent="0.3">
      <c r="A3017" s="141">
        <v>6</v>
      </c>
      <c r="B3017" s="141">
        <v>7</v>
      </c>
      <c r="C3017" s="146">
        <v>607</v>
      </c>
      <c r="D3017" s="141" t="s">
        <v>6</v>
      </c>
      <c r="E3017" s="141">
        <v>2016</v>
      </c>
      <c r="F3017" s="151"/>
      <c r="G3017" s="157">
        <f t="shared" si="118"/>
        <v>1096.0999999999999</v>
      </c>
      <c r="H3017" s="143"/>
      <c r="I3017" s="11">
        <v>1096.0999999999999</v>
      </c>
      <c r="L3017">
        <v>54.79</v>
      </c>
      <c r="O3017" s="152">
        <f t="shared" si="119"/>
        <v>54.79</v>
      </c>
      <c r="P3017" s="153"/>
      <c r="Q3017" s="153"/>
      <c r="R3017" s="153"/>
    </row>
    <row r="3018" spans="1:18" ht="12.75" customHeight="1" x14ac:dyDescent="0.3">
      <c r="A3018" s="141">
        <v>6</v>
      </c>
      <c r="B3018" s="141">
        <v>8</v>
      </c>
      <c r="C3018" s="146">
        <v>608</v>
      </c>
      <c r="D3018" s="141" t="s">
        <v>6</v>
      </c>
      <c r="E3018" s="141">
        <v>2016</v>
      </c>
      <c r="F3018" s="151"/>
      <c r="G3018" s="157">
        <f t="shared" si="118"/>
        <v>447.58</v>
      </c>
      <c r="H3018" s="143"/>
      <c r="I3018">
        <v>447.58</v>
      </c>
      <c r="L3018">
        <v>22.37</v>
      </c>
      <c r="O3018" s="152">
        <f t="shared" si="119"/>
        <v>22.37</v>
      </c>
      <c r="P3018" s="153"/>
      <c r="Q3018" s="153"/>
      <c r="R3018" s="153"/>
    </row>
    <row r="3019" spans="1:18" ht="12.75" customHeight="1" x14ac:dyDescent="0.3">
      <c r="A3019" s="141">
        <v>6</v>
      </c>
      <c r="B3019" s="141">
        <v>9</v>
      </c>
      <c r="C3019" s="146">
        <v>609</v>
      </c>
      <c r="D3019" s="141" t="s">
        <v>6</v>
      </c>
      <c r="E3019" s="141">
        <v>2016</v>
      </c>
      <c r="F3019" s="151"/>
      <c r="G3019" s="157">
        <f t="shared" si="118"/>
        <v>486.27000000000004</v>
      </c>
      <c r="H3019" s="143"/>
      <c r="I3019">
        <v>486.27000000000004</v>
      </c>
      <c r="L3019">
        <v>20.69</v>
      </c>
      <c r="O3019" s="152">
        <f t="shared" si="119"/>
        <v>20.69</v>
      </c>
      <c r="P3019" s="153"/>
      <c r="Q3019" s="153"/>
      <c r="R3019" s="153"/>
    </row>
    <row r="3020" spans="1:18" ht="12.75" customHeight="1" x14ac:dyDescent="0.3">
      <c r="A3020" s="141">
        <v>6</v>
      </c>
      <c r="B3020" s="141">
        <v>10</v>
      </c>
      <c r="C3020" s="146">
        <v>610</v>
      </c>
      <c r="D3020" s="141" t="s">
        <v>6</v>
      </c>
      <c r="E3020" s="141">
        <v>2016</v>
      </c>
      <c r="F3020" s="151"/>
      <c r="G3020" s="157">
        <f t="shared" si="118"/>
        <v>1506.8</v>
      </c>
      <c r="H3020" s="143"/>
      <c r="I3020" s="11">
        <v>1506.8</v>
      </c>
      <c r="L3020">
        <v>53.04</v>
      </c>
      <c r="O3020" s="152">
        <f t="shared" si="119"/>
        <v>53.04</v>
      </c>
      <c r="P3020" s="153"/>
      <c r="Q3020" s="153"/>
      <c r="R3020" s="153"/>
    </row>
    <row r="3021" spans="1:18" ht="12.75" customHeight="1" x14ac:dyDescent="0.3">
      <c r="A3021" s="141">
        <v>6</v>
      </c>
      <c r="B3021" s="141">
        <v>11</v>
      </c>
      <c r="C3021" s="146">
        <v>611</v>
      </c>
      <c r="D3021" s="141" t="s">
        <v>6</v>
      </c>
      <c r="E3021" s="141">
        <v>2016</v>
      </c>
      <c r="F3021" s="151"/>
      <c r="G3021" s="157">
        <f t="shared" si="118"/>
        <v>1538</v>
      </c>
      <c r="H3021" s="143"/>
      <c r="I3021" s="11">
        <v>1538</v>
      </c>
      <c r="L3021">
        <v>43</v>
      </c>
      <c r="O3021" s="152">
        <f t="shared" si="119"/>
        <v>43</v>
      </c>
      <c r="P3021" s="153"/>
      <c r="Q3021" s="153"/>
      <c r="R3021" s="153"/>
    </row>
    <row r="3022" spans="1:18" ht="12.75" customHeight="1" x14ac:dyDescent="0.3">
      <c r="A3022" s="141">
        <v>6</v>
      </c>
      <c r="B3022" s="141">
        <v>12</v>
      </c>
      <c r="C3022" s="146">
        <v>612</v>
      </c>
      <c r="D3022" s="141" t="s">
        <v>6</v>
      </c>
      <c r="E3022" s="141">
        <v>2016</v>
      </c>
      <c r="F3022" s="151"/>
      <c r="G3022" s="157">
        <f t="shared" si="118"/>
        <v>1693.73</v>
      </c>
      <c r="H3022" s="143"/>
      <c r="I3022" s="11">
        <v>1693.73</v>
      </c>
      <c r="L3022">
        <v>35.270000000000003</v>
      </c>
      <c r="O3022" s="152">
        <f t="shared" si="119"/>
        <v>35.270000000000003</v>
      </c>
      <c r="P3022" s="153"/>
      <c r="Q3022" s="153"/>
      <c r="R3022" s="153"/>
    </row>
    <row r="3023" spans="1:18" ht="12.75" customHeight="1" x14ac:dyDescent="0.3">
      <c r="A3023" s="141">
        <v>6</v>
      </c>
      <c r="B3023" s="141">
        <v>13</v>
      </c>
      <c r="C3023" s="146">
        <v>613</v>
      </c>
      <c r="D3023" s="141" t="s">
        <v>6</v>
      </c>
      <c r="E3023" s="141">
        <v>2016</v>
      </c>
      <c r="F3023" s="151"/>
      <c r="G3023" s="157">
        <f t="shared" si="118"/>
        <v>4704.13</v>
      </c>
      <c r="H3023" s="143"/>
      <c r="I3023" s="11">
        <v>4704.13</v>
      </c>
      <c r="L3023">
        <v>64.86</v>
      </c>
      <c r="O3023" s="152">
        <f t="shared" si="119"/>
        <v>64.86</v>
      </c>
      <c r="P3023" s="153"/>
      <c r="Q3023" s="153"/>
      <c r="R3023" s="153"/>
    </row>
    <row r="3024" spans="1:18" ht="12.75" customHeight="1" x14ac:dyDescent="0.3">
      <c r="A3024" s="141">
        <v>6</v>
      </c>
      <c r="B3024" s="141">
        <v>14</v>
      </c>
      <c r="C3024" s="146">
        <v>614</v>
      </c>
      <c r="D3024" s="141" t="s">
        <v>6</v>
      </c>
      <c r="E3024" s="141">
        <v>2016</v>
      </c>
      <c r="F3024" s="151"/>
      <c r="G3024" s="157">
        <f t="shared" si="118"/>
        <v>2941.86</v>
      </c>
      <c r="H3024" s="143"/>
      <c r="I3024" s="11">
        <v>2941.86</v>
      </c>
      <c r="L3024">
        <v>20.14</v>
      </c>
      <c r="O3024" s="152">
        <f t="shared" si="119"/>
        <v>20.14</v>
      </c>
      <c r="P3024" s="153"/>
      <c r="Q3024" s="153"/>
      <c r="R3024" s="153"/>
    </row>
    <row r="3025" spans="1:18" ht="12.75" customHeight="1" x14ac:dyDescent="0.3">
      <c r="A3025" s="141">
        <v>6</v>
      </c>
      <c r="B3025" s="141">
        <v>15</v>
      </c>
      <c r="C3025" s="146">
        <v>615</v>
      </c>
      <c r="D3025" s="141" t="s">
        <v>6</v>
      </c>
      <c r="E3025" s="141">
        <v>2016</v>
      </c>
      <c r="F3025" s="151"/>
      <c r="G3025" s="157">
        <f t="shared" si="118"/>
        <v>2864</v>
      </c>
      <c r="H3025" s="143"/>
      <c r="I3025" s="11">
        <v>2864</v>
      </c>
      <c r="L3025">
        <v>0</v>
      </c>
      <c r="O3025" s="152">
        <f t="shared" si="119"/>
        <v>0</v>
      </c>
      <c r="P3025" s="153"/>
      <c r="Q3025" s="153"/>
      <c r="R3025" s="153"/>
    </row>
    <row r="3026" spans="1:18" ht="12.75" customHeight="1" x14ac:dyDescent="0.3">
      <c r="A3026" s="141">
        <v>6</v>
      </c>
      <c r="B3026" s="141">
        <v>16</v>
      </c>
      <c r="C3026" s="146">
        <v>616</v>
      </c>
      <c r="D3026" s="141" t="s">
        <v>6</v>
      </c>
      <c r="E3026" s="141">
        <v>2016</v>
      </c>
      <c r="F3026" s="151"/>
      <c r="G3026" s="157">
        <f t="shared" si="118"/>
        <v>4030.01</v>
      </c>
      <c r="H3026" s="143"/>
      <c r="I3026" s="11">
        <v>4030.01</v>
      </c>
      <c r="L3026">
        <v>0</v>
      </c>
      <c r="O3026" s="152">
        <f t="shared" si="119"/>
        <v>0</v>
      </c>
      <c r="P3026" s="153"/>
      <c r="Q3026" s="153"/>
      <c r="R3026" s="153"/>
    </row>
    <row r="3027" spans="1:18" ht="12.75" customHeight="1" x14ac:dyDescent="0.3">
      <c r="A3027" s="141">
        <v>6</v>
      </c>
      <c r="B3027" s="141">
        <v>17</v>
      </c>
      <c r="C3027" s="146">
        <v>617</v>
      </c>
      <c r="D3027" s="141" t="s">
        <v>6</v>
      </c>
      <c r="E3027" s="141">
        <v>2016</v>
      </c>
      <c r="F3027" s="151"/>
      <c r="G3027" s="157">
        <f t="shared" si="118"/>
        <v>3234.3199999999997</v>
      </c>
      <c r="H3027" s="143"/>
      <c r="I3027" s="11">
        <v>3234.3199999999997</v>
      </c>
      <c r="L3027">
        <v>0</v>
      </c>
      <c r="O3027" s="152">
        <f t="shared" si="119"/>
        <v>0</v>
      </c>
      <c r="P3027" s="153"/>
      <c r="Q3027" s="153"/>
      <c r="R3027" s="153"/>
    </row>
    <row r="3028" spans="1:18" ht="12.75" customHeight="1" x14ac:dyDescent="0.3">
      <c r="A3028" s="141">
        <v>6</v>
      </c>
      <c r="B3028" s="141">
        <v>18</v>
      </c>
      <c r="C3028" s="146">
        <v>618</v>
      </c>
      <c r="D3028" s="141" t="s">
        <v>6</v>
      </c>
      <c r="E3028" s="141">
        <v>2016</v>
      </c>
      <c r="F3028" s="151"/>
      <c r="G3028" s="157">
        <f t="shared" si="118"/>
        <v>7580.7599999999993</v>
      </c>
      <c r="H3028" s="143"/>
      <c r="I3028" s="11">
        <v>7580.7599999999993</v>
      </c>
      <c r="L3028">
        <v>0</v>
      </c>
      <c r="O3028" s="152">
        <f t="shared" si="119"/>
        <v>0</v>
      </c>
      <c r="P3028" s="153"/>
      <c r="Q3028" s="153"/>
      <c r="R3028" s="153"/>
    </row>
    <row r="3029" spans="1:18" ht="12.75" customHeight="1" x14ac:dyDescent="0.3">
      <c r="A3029" s="141">
        <v>6</v>
      </c>
      <c r="B3029" s="141">
        <v>19</v>
      </c>
      <c r="C3029" s="146">
        <v>619</v>
      </c>
      <c r="D3029" s="141" t="s">
        <v>6</v>
      </c>
      <c r="E3029" s="141">
        <v>2016</v>
      </c>
      <c r="F3029" s="151"/>
      <c r="G3029" s="157">
        <f t="shared" si="118"/>
        <v>7570.2499999999991</v>
      </c>
      <c r="H3029" s="143"/>
      <c r="I3029" s="11">
        <v>7570.2499999999991</v>
      </c>
      <c r="L3029">
        <v>0</v>
      </c>
      <c r="O3029" s="152">
        <f t="shared" si="119"/>
        <v>0</v>
      </c>
      <c r="P3029" s="153"/>
      <c r="Q3029" s="153"/>
      <c r="R3029" s="153"/>
    </row>
    <row r="3030" spans="1:18" ht="12.75" customHeight="1" x14ac:dyDescent="0.3">
      <c r="A3030" s="141">
        <v>6</v>
      </c>
      <c r="B3030" s="141">
        <v>20</v>
      </c>
      <c r="C3030" s="146">
        <v>620</v>
      </c>
      <c r="D3030" s="141" t="s">
        <v>6</v>
      </c>
      <c r="E3030" s="141">
        <v>2016</v>
      </c>
      <c r="F3030" s="151"/>
      <c r="G3030" s="157">
        <f t="shared" si="118"/>
        <v>10507.949999999999</v>
      </c>
      <c r="H3030" s="143"/>
      <c r="I3030" s="11">
        <v>10507.949999999999</v>
      </c>
      <c r="L3030">
        <v>0</v>
      </c>
      <c r="O3030" s="152">
        <f t="shared" si="119"/>
        <v>0</v>
      </c>
      <c r="P3030" s="153"/>
      <c r="Q3030" s="153"/>
      <c r="R3030" s="153"/>
    </row>
    <row r="3031" spans="1:18" ht="12.75" customHeight="1" x14ac:dyDescent="0.3">
      <c r="A3031" s="141">
        <v>6</v>
      </c>
      <c r="B3031" s="141">
        <v>21</v>
      </c>
      <c r="C3031" s="146">
        <v>621</v>
      </c>
      <c r="D3031" s="141" t="s">
        <v>6</v>
      </c>
      <c r="E3031" s="141">
        <v>2016</v>
      </c>
      <c r="F3031" s="151"/>
      <c r="G3031" s="157">
        <f t="shared" si="118"/>
        <v>13141.310000000001</v>
      </c>
      <c r="H3031" s="143"/>
      <c r="I3031" s="11">
        <v>13141.310000000001</v>
      </c>
      <c r="L3031">
        <v>0</v>
      </c>
      <c r="O3031" s="152">
        <f t="shared" si="119"/>
        <v>0</v>
      </c>
      <c r="P3031" s="153"/>
      <c r="Q3031" s="153"/>
      <c r="R3031" s="153"/>
    </row>
    <row r="3032" spans="1:18" ht="12.75" customHeight="1" x14ac:dyDescent="0.3">
      <c r="A3032" s="141">
        <v>6</v>
      </c>
      <c r="B3032" s="141">
        <v>22</v>
      </c>
      <c r="C3032" s="146">
        <v>622</v>
      </c>
      <c r="D3032" s="141" t="s">
        <v>6</v>
      </c>
      <c r="E3032" s="141">
        <v>2016</v>
      </c>
      <c r="F3032" s="151"/>
      <c r="G3032" s="157">
        <f t="shared" si="118"/>
        <v>12689.27</v>
      </c>
      <c r="H3032" s="143"/>
      <c r="I3032" s="11">
        <v>12689.27</v>
      </c>
      <c r="L3032">
        <v>0</v>
      </c>
      <c r="O3032" s="152">
        <f t="shared" si="119"/>
        <v>0</v>
      </c>
      <c r="P3032" s="153"/>
      <c r="Q3032" s="153"/>
      <c r="R3032" s="153"/>
    </row>
    <row r="3033" spans="1:18" ht="12.75" customHeight="1" x14ac:dyDescent="0.3">
      <c r="A3033" s="141">
        <v>6</v>
      </c>
      <c r="B3033" s="141">
        <v>23</v>
      </c>
      <c r="C3033" s="146">
        <v>623</v>
      </c>
      <c r="D3033" s="141" t="s">
        <v>6</v>
      </c>
      <c r="E3033" s="141">
        <v>2016</v>
      </c>
      <c r="F3033" s="151"/>
      <c r="G3033" s="157">
        <f t="shared" si="118"/>
        <v>10962.01</v>
      </c>
      <c r="H3033" s="143"/>
      <c r="I3033" s="11">
        <v>10962.01</v>
      </c>
      <c r="L3033">
        <v>0</v>
      </c>
      <c r="O3033" s="152">
        <f t="shared" si="119"/>
        <v>0</v>
      </c>
      <c r="P3033" s="153"/>
      <c r="Q3033" s="153"/>
      <c r="R3033" s="153"/>
    </row>
    <row r="3034" spans="1:18" ht="12.75" customHeight="1" x14ac:dyDescent="0.3">
      <c r="A3034" s="141">
        <v>6</v>
      </c>
      <c r="B3034" s="141">
        <v>24</v>
      </c>
      <c r="C3034" s="146">
        <v>624</v>
      </c>
      <c r="D3034" s="141" t="s">
        <v>6</v>
      </c>
      <c r="E3034" s="141">
        <v>2016</v>
      </c>
      <c r="F3034" s="151"/>
      <c r="G3034" s="157">
        <f t="shared" si="118"/>
        <v>8353.16</v>
      </c>
      <c r="H3034" s="143"/>
      <c r="I3034" s="11">
        <v>8353.16</v>
      </c>
      <c r="L3034">
        <v>0</v>
      </c>
      <c r="O3034" s="152">
        <f t="shared" si="119"/>
        <v>0</v>
      </c>
      <c r="P3034" s="153"/>
      <c r="Q3034" s="153"/>
      <c r="R3034" s="153"/>
    </row>
    <row r="3035" spans="1:18" ht="12.75" customHeight="1" x14ac:dyDescent="0.3">
      <c r="A3035" s="141">
        <v>6</v>
      </c>
      <c r="B3035" s="141">
        <v>25</v>
      </c>
      <c r="C3035" s="146">
        <v>625</v>
      </c>
      <c r="D3035" s="141" t="s">
        <v>6</v>
      </c>
      <c r="E3035" s="141">
        <v>2016</v>
      </c>
      <c r="F3035" s="151"/>
      <c r="G3035" s="157">
        <f t="shared" si="118"/>
        <v>9216.0099999999984</v>
      </c>
      <c r="H3035" s="143"/>
      <c r="I3035" s="11">
        <v>9216.0099999999984</v>
      </c>
      <c r="L3035">
        <v>0</v>
      </c>
      <c r="O3035" s="152">
        <f t="shared" si="119"/>
        <v>0</v>
      </c>
      <c r="P3035" s="153"/>
      <c r="Q3035" s="153"/>
      <c r="R3035" s="153"/>
    </row>
    <row r="3036" spans="1:18" ht="12.75" customHeight="1" x14ac:dyDescent="0.3">
      <c r="A3036" s="141">
        <v>6</v>
      </c>
      <c r="B3036" s="141">
        <v>26</v>
      </c>
      <c r="C3036" s="146">
        <v>626</v>
      </c>
      <c r="D3036" s="141" t="s">
        <v>6</v>
      </c>
      <c r="E3036" s="141">
        <v>2016</v>
      </c>
      <c r="F3036" s="151"/>
      <c r="G3036" s="157">
        <f t="shared" si="118"/>
        <v>7698</v>
      </c>
      <c r="H3036" s="143"/>
      <c r="I3036" s="11">
        <v>7698</v>
      </c>
      <c r="L3036">
        <v>0</v>
      </c>
      <c r="O3036" s="152">
        <f t="shared" si="119"/>
        <v>0</v>
      </c>
      <c r="P3036" s="153"/>
      <c r="Q3036" s="153"/>
      <c r="R3036" s="153"/>
    </row>
    <row r="3037" spans="1:18" ht="12.75" customHeight="1" x14ac:dyDescent="0.3">
      <c r="A3037" s="141">
        <v>6</v>
      </c>
      <c r="B3037" s="141">
        <v>27</v>
      </c>
      <c r="C3037" s="146">
        <v>627</v>
      </c>
      <c r="D3037" s="141" t="s">
        <v>6</v>
      </c>
      <c r="E3037" s="141">
        <v>2016</v>
      </c>
      <c r="F3037" s="151"/>
      <c r="G3037" s="157">
        <f t="shared" si="118"/>
        <v>7098.01</v>
      </c>
      <c r="H3037" s="143"/>
      <c r="I3037" s="11">
        <v>7098.01</v>
      </c>
      <c r="L3037">
        <v>0</v>
      </c>
      <c r="O3037" s="152">
        <f t="shared" si="119"/>
        <v>0</v>
      </c>
      <c r="P3037" s="153"/>
      <c r="Q3037" s="153"/>
      <c r="R3037" s="153"/>
    </row>
    <row r="3038" spans="1:18" ht="12.75" customHeight="1" x14ac:dyDescent="0.3">
      <c r="A3038" s="141">
        <v>6</v>
      </c>
      <c r="B3038" s="141">
        <v>28</v>
      </c>
      <c r="C3038" s="146">
        <v>628</v>
      </c>
      <c r="D3038" s="141" t="s">
        <v>6</v>
      </c>
      <c r="E3038" s="141">
        <v>2016</v>
      </c>
      <c r="F3038" s="151"/>
      <c r="G3038" s="157">
        <f t="shared" si="118"/>
        <v>9060</v>
      </c>
      <c r="H3038" s="143"/>
      <c r="I3038" s="11">
        <v>9060</v>
      </c>
      <c r="L3038">
        <v>0</v>
      </c>
      <c r="O3038" s="152">
        <f t="shared" si="119"/>
        <v>0</v>
      </c>
      <c r="P3038" s="153"/>
      <c r="Q3038" s="153"/>
      <c r="R3038" s="153"/>
    </row>
    <row r="3039" spans="1:18" ht="12.75" customHeight="1" x14ac:dyDescent="0.3">
      <c r="A3039" s="141">
        <v>6</v>
      </c>
      <c r="B3039" s="141">
        <v>29</v>
      </c>
      <c r="C3039" s="146">
        <v>629</v>
      </c>
      <c r="D3039" s="141" t="s">
        <v>6</v>
      </c>
      <c r="E3039" s="141">
        <v>2016</v>
      </c>
      <c r="F3039" s="151"/>
      <c r="G3039" s="157">
        <f t="shared" si="118"/>
        <v>7332</v>
      </c>
      <c r="H3039" s="143"/>
      <c r="I3039" s="11">
        <v>7332</v>
      </c>
      <c r="L3039">
        <v>0</v>
      </c>
      <c r="O3039" s="152">
        <f t="shared" si="119"/>
        <v>0</v>
      </c>
      <c r="P3039" s="153"/>
      <c r="Q3039" s="153"/>
      <c r="R3039" s="153"/>
    </row>
    <row r="3040" spans="1:18" ht="12.75" customHeight="1" x14ac:dyDescent="0.3">
      <c r="A3040" s="141">
        <v>6</v>
      </c>
      <c r="B3040" s="141">
        <v>30</v>
      </c>
      <c r="C3040" s="146">
        <v>630</v>
      </c>
      <c r="D3040" s="141" t="s">
        <v>6</v>
      </c>
      <c r="E3040" s="141">
        <v>2016</v>
      </c>
      <c r="F3040" s="151"/>
      <c r="G3040" s="157">
        <f t="shared" si="118"/>
        <v>7265.13</v>
      </c>
      <c r="H3040" s="143"/>
      <c r="I3040" s="11">
        <v>7265.13</v>
      </c>
      <c r="L3040">
        <v>74.87</v>
      </c>
      <c r="O3040" s="152">
        <f t="shared" si="119"/>
        <v>74.87</v>
      </c>
      <c r="P3040" s="153"/>
      <c r="Q3040" s="153"/>
      <c r="R3040" s="153"/>
    </row>
    <row r="3041" spans="1:21" ht="12.75" customHeight="1" x14ac:dyDescent="0.3">
      <c r="A3041" s="141">
        <v>7</v>
      </c>
      <c r="B3041" s="141">
        <v>1</v>
      </c>
      <c r="C3041" s="146">
        <v>701</v>
      </c>
      <c r="D3041" s="141" t="s">
        <v>6</v>
      </c>
      <c r="E3041" s="141">
        <v>2016</v>
      </c>
      <c r="F3041" s="151"/>
      <c r="G3041" s="157">
        <f t="shared" si="118"/>
        <v>7172.6399999999994</v>
      </c>
      <c r="H3041" s="143"/>
      <c r="I3041" s="11">
        <v>7172.6399999999994</v>
      </c>
      <c r="L3041">
        <v>149.37</v>
      </c>
      <c r="O3041" s="152">
        <f t="shared" si="119"/>
        <v>149.37</v>
      </c>
      <c r="P3041" s="153"/>
      <c r="Q3041" s="153"/>
      <c r="R3041" s="153"/>
    </row>
    <row r="3042" spans="1:21" ht="12.75" customHeight="1" x14ac:dyDescent="0.3">
      <c r="A3042" s="141">
        <v>7</v>
      </c>
      <c r="B3042" s="141">
        <v>2</v>
      </c>
      <c r="C3042" s="146">
        <v>702</v>
      </c>
      <c r="D3042" s="141" t="s">
        <v>6</v>
      </c>
      <c r="E3042" s="141">
        <v>2016</v>
      </c>
      <c r="F3042" s="151"/>
      <c r="G3042" s="157">
        <f t="shared" si="118"/>
        <v>7019.1</v>
      </c>
      <c r="H3042" s="143"/>
      <c r="I3042" s="11">
        <v>7019.1</v>
      </c>
      <c r="L3042">
        <v>146.19</v>
      </c>
      <c r="O3042" s="152">
        <f t="shared" si="119"/>
        <v>146.19</v>
      </c>
      <c r="P3042" s="153"/>
      <c r="Q3042" s="153"/>
      <c r="R3042" s="153"/>
    </row>
    <row r="3043" spans="1:21" ht="12.75" customHeight="1" x14ac:dyDescent="0.3">
      <c r="A3043" s="141">
        <v>7</v>
      </c>
      <c r="B3043" s="141">
        <v>3</v>
      </c>
      <c r="C3043" s="146">
        <v>703</v>
      </c>
      <c r="D3043" s="141" t="s">
        <v>6</v>
      </c>
      <c r="E3043" s="141">
        <v>2016</v>
      </c>
      <c r="F3043" s="151"/>
      <c r="G3043" s="157">
        <f t="shared" si="118"/>
        <v>5700.69</v>
      </c>
      <c r="H3043" s="143"/>
      <c r="I3043" s="11">
        <v>5700.69</v>
      </c>
      <c r="L3043">
        <v>118.73</v>
      </c>
      <c r="O3043" s="152">
        <f t="shared" si="119"/>
        <v>118.73</v>
      </c>
      <c r="P3043" s="153"/>
      <c r="Q3043" s="153"/>
      <c r="R3043" s="153"/>
    </row>
    <row r="3044" spans="1:21" ht="12.75" customHeight="1" x14ac:dyDescent="0.3">
      <c r="A3044" s="141">
        <v>7</v>
      </c>
      <c r="B3044" s="141">
        <v>4</v>
      </c>
      <c r="C3044" s="146">
        <v>704</v>
      </c>
      <c r="D3044" s="141" t="s">
        <v>6</v>
      </c>
      <c r="E3044" s="141">
        <v>2016</v>
      </c>
      <c r="F3044" s="151"/>
      <c r="G3044" s="157">
        <f t="shared" ref="G3044:G3107" si="120">I3044+K3044</f>
        <v>4228.5</v>
      </c>
      <c r="H3044" s="143"/>
      <c r="I3044" s="11">
        <v>4228.5</v>
      </c>
      <c r="L3044">
        <v>88.07</v>
      </c>
      <c r="O3044" s="152">
        <f t="shared" si="119"/>
        <v>88.07</v>
      </c>
      <c r="P3044" s="153"/>
      <c r="Q3044" s="153"/>
      <c r="R3044" s="153"/>
    </row>
    <row r="3045" spans="1:21" ht="12.75" customHeight="1" x14ac:dyDescent="0.3">
      <c r="A3045" s="141">
        <v>7</v>
      </c>
      <c r="B3045" s="141">
        <v>5</v>
      </c>
      <c r="C3045" s="146">
        <v>705</v>
      </c>
      <c r="D3045" s="141" t="s">
        <v>6</v>
      </c>
      <c r="E3045" s="141">
        <v>2016</v>
      </c>
      <c r="F3045" s="151"/>
      <c r="G3045" s="157">
        <f t="shared" si="120"/>
        <v>1442.12</v>
      </c>
      <c r="H3045" s="143"/>
      <c r="I3045" s="11">
        <v>1442.12</v>
      </c>
      <c r="L3045">
        <v>19.88</v>
      </c>
      <c r="O3045" s="152">
        <f t="shared" si="119"/>
        <v>19.88</v>
      </c>
      <c r="P3045" s="153"/>
      <c r="Q3045" s="153"/>
      <c r="R3045" s="153"/>
    </row>
    <row r="3046" spans="1:21" ht="12.75" customHeight="1" x14ac:dyDescent="0.3">
      <c r="A3046" s="141">
        <v>7</v>
      </c>
      <c r="B3046" s="141">
        <v>6</v>
      </c>
      <c r="C3046" s="146">
        <v>706</v>
      </c>
      <c r="D3046" s="141" t="s">
        <v>6</v>
      </c>
      <c r="E3046" s="141">
        <v>2016</v>
      </c>
      <c r="F3046" s="151"/>
      <c r="G3046" s="157">
        <f t="shared" si="120"/>
        <v>4022.47</v>
      </c>
      <c r="H3046" s="143"/>
      <c r="I3046" s="11">
        <v>4022.47</v>
      </c>
      <c r="L3046">
        <v>27.54</v>
      </c>
      <c r="O3046" s="152">
        <f t="shared" si="119"/>
        <v>27.54</v>
      </c>
      <c r="P3046" s="153"/>
      <c r="Q3046" s="153"/>
      <c r="R3046" s="153"/>
    </row>
    <row r="3047" spans="1:21" ht="12.75" customHeight="1" x14ac:dyDescent="0.3">
      <c r="A3047" s="141">
        <v>7</v>
      </c>
      <c r="B3047" s="141">
        <v>7</v>
      </c>
      <c r="C3047" s="146">
        <v>707</v>
      </c>
      <c r="D3047" s="141" t="s">
        <v>6</v>
      </c>
      <c r="E3047" s="141">
        <v>2016</v>
      </c>
      <c r="F3047" s="151"/>
      <c r="G3047" s="157">
        <f t="shared" si="120"/>
        <v>7197.2699999999995</v>
      </c>
      <c r="H3047" s="143"/>
      <c r="I3047" s="11">
        <v>7197.2699999999995</v>
      </c>
      <c r="L3047">
        <v>0</v>
      </c>
      <c r="O3047" s="152">
        <f t="shared" si="119"/>
        <v>0</v>
      </c>
      <c r="P3047" s="153"/>
      <c r="Q3047" s="153"/>
      <c r="R3047" s="153"/>
    </row>
    <row r="3048" spans="1:21" ht="12.75" customHeight="1" x14ac:dyDescent="0.3">
      <c r="A3048" s="141">
        <v>7</v>
      </c>
      <c r="B3048" s="141">
        <v>8</v>
      </c>
      <c r="C3048" s="146">
        <v>708</v>
      </c>
      <c r="D3048" s="141" t="s">
        <v>6</v>
      </c>
      <c r="E3048" s="141">
        <v>2016</v>
      </c>
      <c r="F3048" s="151"/>
      <c r="G3048" s="157">
        <f t="shared" si="120"/>
        <v>6911.72</v>
      </c>
      <c r="H3048" s="143"/>
      <c r="I3048" s="11">
        <v>6911.72</v>
      </c>
      <c r="L3048">
        <v>77.59</v>
      </c>
      <c r="O3048" s="152">
        <f t="shared" si="119"/>
        <v>77.59</v>
      </c>
      <c r="P3048" s="153"/>
      <c r="Q3048" s="153"/>
      <c r="R3048" s="153"/>
    </row>
    <row r="3049" spans="1:21" ht="12.75" customHeight="1" x14ac:dyDescent="0.3">
      <c r="A3049" s="141">
        <v>7</v>
      </c>
      <c r="B3049" s="141">
        <v>9</v>
      </c>
      <c r="C3049" s="146">
        <v>709</v>
      </c>
      <c r="D3049" s="141" t="s">
        <v>6</v>
      </c>
      <c r="E3049" s="141">
        <v>2016</v>
      </c>
      <c r="F3049" s="151"/>
      <c r="G3049" s="157">
        <f t="shared" si="120"/>
        <v>3388.08</v>
      </c>
      <c r="H3049" s="143"/>
      <c r="I3049" s="11">
        <v>3388.08</v>
      </c>
      <c r="L3049">
        <v>76.92</v>
      </c>
      <c r="O3049" s="152">
        <f t="shared" si="119"/>
        <v>76.92</v>
      </c>
      <c r="P3049" s="153"/>
      <c r="Q3049" s="153"/>
      <c r="R3049" s="153"/>
    </row>
    <row r="3050" spans="1:21" ht="12.75" customHeight="1" x14ac:dyDescent="0.3">
      <c r="A3050" s="141">
        <v>7</v>
      </c>
      <c r="B3050" s="141">
        <v>10</v>
      </c>
      <c r="C3050" s="146">
        <v>710</v>
      </c>
      <c r="D3050" s="141" t="s">
        <v>6</v>
      </c>
      <c r="E3050" s="141">
        <v>2016</v>
      </c>
      <c r="F3050" s="151"/>
      <c r="G3050" s="157">
        <f t="shared" si="120"/>
        <v>4292.1499999999996</v>
      </c>
      <c r="H3050" s="143"/>
      <c r="I3050" s="11">
        <v>4292.1499999999996</v>
      </c>
      <c r="K3050" s="179"/>
      <c r="L3050">
        <v>147.85</v>
      </c>
      <c r="O3050" s="152">
        <f t="shared" si="119"/>
        <v>147.85</v>
      </c>
      <c r="P3050" s="153"/>
      <c r="Q3050" s="153"/>
      <c r="R3050" s="153"/>
      <c r="U3050" s="199"/>
    </row>
    <row r="3051" spans="1:21" ht="12.75" customHeight="1" x14ac:dyDescent="0.3">
      <c r="A3051" s="141">
        <v>7</v>
      </c>
      <c r="B3051" s="141">
        <v>11</v>
      </c>
      <c r="C3051" s="146">
        <v>711</v>
      </c>
      <c r="D3051" s="141" t="s">
        <v>6</v>
      </c>
      <c r="E3051" s="141">
        <v>2016</v>
      </c>
      <c r="F3051" s="151"/>
      <c r="G3051" s="157">
        <f t="shared" si="120"/>
        <v>2784.3300000000004</v>
      </c>
      <c r="H3051" s="143"/>
      <c r="I3051" s="11">
        <v>2784.3300000000004</v>
      </c>
      <c r="K3051" s="175"/>
      <c r="L3051">
        <v>129.38</v>
      </c>
      <c r="O3051" s="152">
        <f t="shared" si="119"/>
        <v>129.38</v>
      </c>
      <c r="P3051" s="153"/>
      <c r="Q3051" s="153"/>
      <c r="R3051" s="153"/>
    </row>
    <row r="3052" spans="1:21" ht="12.75" customHeight="1" x14ac:dyDescent="0.3">
      <c r="A3052" s="141">
        <v>7</v>
      </c>
      <c r="B3052" s="141">
        <v>12</v>
      </c>
      <c r="C3052" s="146">
        <v>712</v>
      </c>
      <c r="D3052" s="141" t="s">
        <v>6</v>
      </c>
      <c r="E3052" s="141">
        <v>2016</v>
      </c>
      <c r="F3052" s="151"/>
      <c r="G3052" s="157">
        <f t="shared" si="120"/>
        <v>2542.0799999999995</v>
      </c>
      <c r="H3052" s="143"/>
      <c r="I3052" s="11">
        <v>2542.0799999999995</v>
      </c>
      <c r="K3052" s="179"/>
      <c r="L3052">
        <v>106.18</v>
      </c>
      <c r="O3052" s="152">
        <f t="shared" si="119"/>
        <v>106.18</v>
      </c>
      <c r="P3052" s="153"/>
      <c r="Q3052" s="153"/>
      <c r="R3052" s="153"/>
      <c r="U3052" s="199"/>
    </row>
    <row r="3053" spans="1:21" ht="12.75" customHeight="1" x14ac:dyDescent="0.3">
      <c r="A3053" s="141">
        <v>7</v>
      </c>
      <c r="B3053" s="141">
        <v>13</v>
      </c>
      <c r="C3053" s="146">
        <v>713</v>
      </c>
      <c r="D3053" s="141" t="s">
        <v>6</v>
      </c>
      <c r="E3053" s="141">
        <v>2016</v>
      </c>
      <c r="F3053" s="151"/>
      <c r="G3053" s="157">
        <f t="shared" si="120"/>
        <v>2258.16</v>
      </c>
      <c r="H3053" s="143"/>
      <c r="I3053" s="11">
        <v>2258.16</v>
      </c>
      <c r="L3053">
        <v>83.61</v>
      </c>
      <c r="O3053" s="152">
        <f t="shared" si="119"/>
        <v>83.61</v>
      </c>
      <c r="P3053" s="153"/>
      <c r="Q3053" s="153"/>
      <c r="R3053" s="153"/>
    </row>
    <row r="3054" spans="1:21" ht="12.75" customHeight="1" x14ac:dyDescent="0.3">
      <c r="A3054" s="141">
        <v>7</v>
      </c>
      <c r="B3054" s="141">
        <v>14</v>
      </c>
      <c r="C3054" s="146">
        <v>714</v>
      </c>
      <c r="D3054" s="141" t="s">
        <v>6</v>
      </c>
      <c r="E3054" s="141">
        <v>2016</v>
      </c>
      <c r="F3054" s="151"/>
      <c r="G3054" s="157">
        <f t="shared" si="120"/>
        <v>2333.4299999999998</v>
      </c>
      <c r="H3054" s="143"/>
      <c r="I3054" s="11">
        <v>2333.4299999999998</v>
      </c>
      <c r="L3054">
        <v>114.81</v>
      </c>
      <c r="O3054" s="152">
        <f t="shared" si="119"/>
        <v>114.81</v>
      </c>
      <c r="P3054" s="153"/>
      <c r="Q3054" s="153"/>
      <c r="R3054" s="153"/>
    </row>
    <row r="3055" spans="1:21" ht="12.75" customHeight="1" x14ac:dyDescent="0.3">
      <c r="A3055" s="141">
        <v>7</v>
      </c>
      <c r="B3055" s="141">
        <v>15</v>
      </c>
      <c r="C3055" s="146">
        <v>715</v>
      </c>
      <c r="D3055" s="141" t="s">
        <v>6</v>
      </c>
      <c r="E3055" s="141">
        <v>2016</v>
      </c>
      <c r="F3055" s="151"/>
      <c r="G3055" s="157">
        <f t="shared" si="120"/>
        <v>1984.7999999999997</v>
      </c>
      <c r="H3055" s="143"/>
      <c r="I3055" s="11">
        <v>1984.7999999999997</v>
      </c>
      <c r="L3055">
        <v>122.21</v>
      </c>
      <c r="O3055" s="152">
        <f t="shared" si="119"/>
        <v>122.21</v>
      </c>
      <c r="P3055" s="153"/>
      <c r="Q3055" s="153"/>
      <c r="R3055" s="153"/>
    </row>
    <row r="3056" spans="1:21" ht="12.75" customHeight="1" x14ac:dyDescent="0.3">
      <c r="A3056" s="141">
        <v>7</v>
      </c>
      <c r="B3056" s="141">
        <v>16</v>
      </c>
      <c r="C3056" s="146">
        <v>716</v>
      </c>
      <c r="D3056" s="141" t="s">
        <v>6</v>
      </c>
      <c r="E3056" s="141">
        <v>2016</v>
      </c>
      <c r="F3056" s="151"/>
      <c r="G3056" s="157">
        <f t="shared" si="120"/>
        <v>852.61</v>
      </c>
      <c r="H3056" s="143"/>
      <c r="I3056">
        <v>852.61</v>
      </c>
      <c r="L3056">
        <v>63.39</v>
      </c>
      <c r="O3056" s="152">
        <f t="shared" si="119"/>
        <v>63.39</v>
      </c>
      <c r="P3056" s="153"/>
      <c r="Q3056" s="153"/>
      <c r="R3056" s="153"/>
    </row>
    <row r="3057" spans="1:18" ht="12.75" customHeight="1" x14ac:dyDescent="0.3">
      <c r="A3057" s="141">
        <v>7</v>
      </c>
      <c r="B3057" s="141">
        <v>17</v>
      </c>
      <c r="C3057" s="146">
        <v>717</v>
      </c>
      <c r="D3057" s="141" t="s">
        <v>6</v>
      </c>
      <c r="E3057" s="141">
        <v>2016</v>
      </c>
      <c r="F3057" s="151"/>
      <c r="G3057" s="157">
        <f t="shared" si="120"/>
        <v>329.22</v>
      </c>
      <c r="H3057" s="143"/>
      <c r="I3057">
        <v>329.22</v>
      </c>
      <c r="L3057">
        <v>28.78</v>
      </c>
      <c r="O3057" s="152">
        <f t="shared" si="119"/>
        <v>28.78</v>
      </c>
      <c r="P3057" s="153"/>
      <c r="Q3057" s="153"/>
      <c r="R3057" s="153"/>
    </row>
    <row r="3058" spans="1:18" ht="12.75" customHeight="1" x14ac:dyDescent="0.3">
      <c r="A3058" s="141">
        <v>7</v>
      </c>
      <c r="B3058" s="141">
        <v>18</v>
      </c>
      <c r="C3058" s="146">
        <v>718</v>
      </c>
      <c r="D3058" s="141" t="s">
        <v>6</v>
      </c>
      <c r="E3058" s="141">
        <v>2016</v>
      </c>
      <c r="F3058" s="151"/>
      <c r="G3058" s="157">
        <f t="shared" si="120"/>
        <v>326.11999999999995</v>
      </c>
      <c r="H3058" s="143"/>
      <c r="I3058">
        <v>326.11999999999995</v>
      </c>
      <c r="L3058">
        <v>32.85</v>
      </c>
      <c r="O3058" s="152">
        <f t="shared" si="119"/>
        <v>32.85</v>
      </c>
      <c r="P3058" s="153"/>
      <c r="Q3058" s="153"/>
      <c r="R3058" s="153"/>
    </row>
    <row r="3059" spans="1:18" ht="12.75" customHeight="1" x14ac:dyDescent="0.3">
      <c r="A3059" s="141">
        <v>7</v>
      </c>
      <c r="B3059" s="141">
        <v>19</v>
      </c>
      <c r="C3059" s="146">
        <v>719</v>
      </c>
      <c r="D3059" s="141" t="s">
        <v>6</v>
      </c>
      <c r="E3059" s="141">
        <v>2016</v>
      </c>
      <c r="F3059" s="151"/>
      <c r="G3059" s="157">
        <f t="shared" si="120"/>
        <v>185.73999999999998</v>
      </c>
      <c r="H3059" s="143"/>
      <c r="I3059">
        <v>185.73999999999998</v>
      </c>
      <c r="L3059">
        <v>21.26</v>
      </c>
      <c r="O3059" s="152">
        <f t="shared" si="119"/>
        <v>21.26</v>
      </c>
      <c r="P3059" s="153"/>
      <c r="Q3059" s="153"/>
      <c r="R3059" s="153"/>
    </row>
    <row r="3060" spans="1:18" ht="12.75" customHeight="1" x14ac:dyDescent="0.3">
      <c r="A3060" s="141">
        <v>7</v>
      </c>
      <c r="B3060" s="141">
        <v>20</v>
      </c>
      <c r="C3060" s="146">
        <v>720</v>
      </c>
      <c r="D3060" s="141" t="s">
        <v>6</v>
      </c>
      <c r="E3060" s="141">
        <v>2016</v>
      </c>
      <c r="F3060" s="151"/>
      <c r="G3060" s="157">
        <f t="shared" si="120"/>
        <v>47.85</v>
      </c>
      <c r="H3060" s="143"/>
      <c r="I3060">
        <v>47.85</v>
      </c>
      <c r="L3060">
        <v>6.15</v>
      </c>
      <c r="O3060" s="152">
        <f t="shared" si="119"/>
        <v>6.15</v>
      </c>
      <c r="P3060" s="153"/>
      <c r="Q3060" s="153"/>
      <c r="R3060" s="153"/>
    </row>
    <row r="3061" spans="1:18" ht="12.75" customHeight="1" x14ac:dyDescent="0.3">
      <c r="A3061" s="141">
        <v>7</v>
      </c>
      <c r="B3061" s="141">
        <v>21</v>
      </c>
      <c r="C3061" s="146">
        <v>721</v>
      </c>
      <c r="D3061" s="141" t="s">
        <v>6</v>
      </c>
      <c r="E3061" s="141">
        <v>2016</v>
      </c>
      <c r="F3061" s="151"/>
      <c r="G3061" s="157">
        <f t="shared" si="120"/>
        <v>179.40000000000003</v>
      </c>
      <c r="H3061" s="143"/>
      <c r="I3061">
        <v>179.40000000000003</v>
      </c>
      <c r="L3061">
        <v>25.63</v>
      </c>
      <c r="O3061" s="152">
        <f t="shared" si="119"/>
        <v>25.63</v>
      </c>
      <c r="P3061" s="153"/>
      <c r="Q3061" s="153"/>
      <c r="R3061" s="153"/>
    </row>
    <row r="3062" spans="1:18" ht="12.75" customHeight="1" x14ac:dyDescent="0.3">
      <c r="A3062" s="141">
        <v>7</v>
      </c>
      <c r="B3062" s="141">
        <v>22</v>
      </c>
      <c r="C3062" s="146">
        <v>722</v>
      </c>
      <c r="D3062" s="141" t="s">
        <v>6</v>
      </c>
      <c r="E3062" s="141">
        <v>2016</v>
      </c>
      <c r="F3062" s="151"/>
      <c r="G3062" s="157">
        <f t="shared" si="120"/>
        <v>849.72</v>
      </c>
      <c r="H3062" s="143"/>
      <c r="I3062">
        <v>849.72</v>
      </c>
      <c r="L3062">
        <v>121.38</v>
      </c>
      <c r="O3062" s="152">
        <f t="shared" si="119"/>
        <v>121.38</v>
      </c>
      <c r="P3062" s="153"/>
      <c r="Q3062" s="153"/>
      <c r="R3062" s="153"/>
    </row>
    <row r="3063" spans="1:18" ht="12.75" customHeight="1" x14ac:dyDescent="0.3">
      <c r="A3063" s="141">
        <v>7</v>
      </c>
      <c r="B3063" s="141">
        <v>23</v>
      </c>
      <c r="C3063" s="146">
        <v>723</v>
      </c>
      <c r="D3063" s="141" t="s">
        <v>6</v>
      </c>
      <c r="E3063" s="141">
        <v>2016</v>
      </c>
      <c r="F3063" s="151"/>
      <c r="G3063" s="157">
        <f t="shared" si="120"/>
        <v>473.43</v>
      </c>
      <c r="H3063" s="143"/>
      <c r="I3063">
        <v>473.43</v>
      </c>
      <c r="L3063">
        <v>67.63</v>
      </c>
      <c r="O3063" s="152">
        <f t="shared" si="119"/>
        <v>67.63</v>
      </c>
      <c r="P3063" s="153"/>
      <c r="Q3063" s="153"/>
      <c r="R3063" s="153"/>
    </row>
    <row r="3064" spans="1:18" ht="12.75" customHeight="1" x14ac:dyDescent="0.3">
      <c r="A3064" s="141">
        <v>7</v>
      </c>
      <c r="B3064" s="141">
        <v>24</v>
      </c>
      <c r="C3064" s="146">
        <v>724</v>
      </c>
      <c r="D3064" s="141" t="s">
        <v>6</v>
      </c>
      <c r="E3064" s="141">
        <v>2016</v>
      </c>
      <c r="F3064" s="151"/>
      <c r="G3064" s="157">
        <f t="shared" si="120"/>
        <v>383.28</v>
      </c>
      <c r="H3064" s="143"/>
      <c r="I3064">
        <v>383.28</v>
      </c>
      <c r="L3064">
        <v>54.75</v>
      </c>
      <c r="O3064" s="152">
        <f t="shared" si="119"/>
        <v>54.75</v>
      </c>
      <c r="P3064" s="153"/>
      <c r="Q3064" s="153"/>
      <c r="R3064" s="153"/>
    </row>
    <row r="3065" spans="1:18" ht="12.75" customHeight="1" x14ac:dyDescent="0.3">
      <c r="A3065" s="141">
        <v>7</v>
      </c>
      <c r="B3065" s="141">
        <v>25</v>
      </c>
      <c r="C3065" s="146">
        <v>725</v>
      </c>
      <c r="D3065" s="141" t="s">
        <v>6</v>
      </c>
      <c r="E3065" s="141">
        <v>2016</v>
      </c>
      <c r="F3065" s="151"/>
      <c r="G3065" s="157">
        <f t="shared" si="120"/>
        <v>483.05999999999995</v>
      </c>
      <c r="H3065" s="143"/>
      <c r="I3065">
        <v>483.05999999999995</v>
      </c>
      <c r="L3065">
        <v>69</v>
      </c>
      <c r="O3065" s="152">
        <f t="shared" si="119"/>
        <v>69</v>
      </c>
      <c r="P3065" s="153"/>
      <c r="Q3065" s="153"/>
      <c r="R3065" s="153"/>
    </row>
    <row r="3066" spans="1:18" ht="12.75" customHeight="1" x14ac:dyDescent="0.3">
      <c r="A3066" s="141">
        <v>7</v>
      </c>
      <c r="B3066" s="141">
        <v>26</v>
      </c>
      <c r="C3066" s="146">
        <v>726</v>
      </c>
      <c r="D3066" s="141" t="s">
        <v>6</v>
      </c>
      <c r="E3066" s="141">
        <v>2016</v>
      </c>
      <c r="F3066" s="151"/>
      <c r="G3066" s="157">
        <f t="shared" si="120"/>
        <v>168.90000000000003</v>
      </c>
      <c r="H3066" s="143"/>
      <c r="I3066">
        <v>168.90000000000003</v>
      </c>
      <c r="L3066">
        <v>24.13</v>
      </c>
      <c r="O3066" s="152">
        <f t="shared" si="119"/>
        <v>24.13</v>
      </c>
      <c r="P3066" s="153"/>
      <c r="Q3066" s="153"/>
      <c r="R3066" s="153"/>
    </row>
    <row r="3067" spans="1:18" ht="12.75" customHeight="1" x14ac:dyDescent="0.3">
      <c r="A3067" s="141">
        <v>7</v>
      </c>
      <c r="B3067" s="141">
        <v>27</v>
      </c>
      <c r="C3067" s="146">
        <v>727</v>
      </c>
      <c r="D3067" s="141" t="s">
        <v>6</v>
      </c>
      <c r="E3067" s="141">
        <v>2016</v>
      </c>
      <c r="F3067" s="151"/>
      <c r="G3067" s="157">
        <f t="shared" si="120"/>
        <v>148.77000000000001</v>
      </c>
      <c r="H3067" s="143"/>
      <c r="I3067">
        <v>148.77000000000001</v>
      </c>
      <c r="L3067">
        <v>21.25</v>
      </c>
      <c r="O3067" s="152">
        <f t="shared" si="119"/>
        <v>21.25</v>
      </c>
      <c r="P3067" s="153"/>
      <c r="Q3067" s="153"/>
      <c r="R3067" s="153"/>
    </row>
    <row r="3068" spans="1:18" ht="12.75" customHeight="1" x14ac:dyDescent="0.3">
      <c r="A3068" s="141">
        <v>7</v>
      </c>
      <c r="B3068" s="141">
        <v>28</v>
      </c>
      <c r="C3068" s="146">
        <v>728</v>
      </c>
      <c r="D3068" s="141" t="s">
        <v>6</v>
      </c>
      <c r="E3068" s="141">
        <v>2016</v>
      </c>
      <c r="F3068" s="151"/>
      <c r="G3068" s="157">
        <f t="shared" si="120"/>
        <v>297.54000000000002</v>
      </c>
      <c r="H3068" s="143"/>
      <c r="I3068">
        <v>297.54000000000002</v>
      </c>
      <c r="L3068">
        <v>42.5</v>
      </c>
      <c r="O3068" s="152">
        <f t="shared" si="119"/>
        <v>42.5</v>
      </c>
      <c r="P3068" s="153"/>
      <c r="Q3068" s="153"/>
      <c r="R3068" s="153"/>
    </row>
    <row r="3069" spans="1:18" ht="12.75" customHeight="1" x14ac:dyDescent="0.3">
      <c r="A3069" s="141">
        <v>7</v>
      </c>
      <c r="B3069" s="141">
        <v>29</v>
      </c>
      <c r="C3069" s="146">
        <v>729</v>
      </c>
      <c r="D3069" s="141" t="s">
        <v>6</v>
      </c>
      <c r="E3069" s="141">
        <v>2016</v>
      </c>
      <c r="F3069" s="151"/>
      <c r="G3069" s="157">
        <f t="shared" si="120"/>
        <v>213.50999999999996</v>
      </c>
      <c r="H3069" s="143"/>
      <c r="I3069">
        <v>213.50999999999996</v>
      </c>
      <c r="L3069">
        <v>30.5</v>
      </c>
      <c r="O3069" s="152">
        <f t="shared" si="119"/>
        <v>30.5</v>
      </c>
      <c r="P3069" s="153"/>
      <c r="Q3069" s="153"/>
      <c r="R3069" s="153"/>
    </row>
    <row r="3070" spans="1:18" ht="12.75" customHeight="1" x14ac:dyDescent="0.3">
      <c r="A3070" s="141">
        <v>7</v>
      </c>
      <c r="B3070" s="141">
        <v>30</v>
      </c>
      <c r="C3070" s="146">
        <v>730</v>
      </c>
      <c r="D3070" s="141" t="s">
        <v>6</v>
      </c>
      <c r="E3070" s="141">
        <v>2016</v>
      </c>
      <c r="F3070" s="151"/>
      <c r="G3070" s="157">
        <f t="shared" si="120"/>
        <v>86.639999999999986</v>
      </c>
      <c r="H3070" s="143"/>
      <c r="I3070">
        <v>86.639999999999986</v>
      </c>
      <c r="L3070">
        <v>12.38</v>
      </c>
      <c r="O3070" s="152">
        <f t="shared" si="119"/>
        <v>12.38</v>
      </c>
      <c r="P3070" s="153"/>
      <c r="Q3070" s="153"/>
      <c r="R3070" s="153"/>
    </row>
    <row r="3071" spans="1:18" ht="12.75" customHeight="1" x14ac:dyDescent="0.3">
      <c r="A3071" s="141">
        <v>7</v>
      </c>
      <c r="B3071" s="141">
        <v>31</v>
      </c>
      <c r="C3071" s="146">
        <v>731</v>
      </c>
      <c r="D3071" s="141" t="s">
        <v>6</v>
      </c>
      <c r="E3071" s="141">
        <v>2016</v>
      </c>
      <c r="F3071" s="151"/>
      <c r="G3071" s="157">
        <f t="shared" si="120"/>
        <v>82.26</v>
      </c>
      <c r="H3071" s="143"/>
      <c r="I3071">
        <v>82.26</v>
      </c>
      <c r="L3071">
        <v>11.75</v>
      </c>
      <c r="O3071" s="152">
        <f t="shared" si="119"/>
        <v>11.75</v>
      </c>
      <c r="P3071" s="153"/>
      <c r="Q3071" s="153"/>
      <c r="R3071" s="153"/>
    </row>
    <row r="3072" spans="1:18" ht="12.75" customHeight="1" x14ac:dyDescent="0.3">
      <c r="A3072" s="141">
        <v>8</v>
      </c>
      <c r="B3072" s="141">
        <v>1</v>
      </c>
      <c r="C3072" s="146">
        <v>801</v>
      </c>
      <c r="D3072" s="141" t="s">
        <v>6</v>
      </c>
      <c r="E3072" s="141">
        <v>2016</v>
      </c>
      <c r="F3072" s="151"/>
      <c r="G3072" s="157">
        <f t="shared" si="120"/>
        <v>88.379999999999981</v>
      </c>
      <c r="H3072" s="143"/>
      <c r="I3072">
        <v>88.379999999999981</v>
      </c>
      <c r="L3072">
        <v>12.63</v>
      </c>
      <c r="O3072" s="152">
        <f t="shared" si="119"/>
        <v>12.63</v>
      </c>
      <c r="P3072" s="153"/>
      <c r="Q3072" s="153"/>
      <c r="R3072" s="153"/>
    </row>
    <row r="3073" spans="1:18" ht="12.75" customHeight="1" x14ac:dyDescent="0.3">
      <c r="A3073" s="141">
        <v>8</v>
      </c>
      <c r="B3073" s="141">
        <v>2</v>
      </c>
      <c r="C3073" s="146">
        <v>802</v>
      </c>
      <c r="D3073" s="141" t="s">
        <v>6</v>
      </c>
      <c r="E3073" s="141">
        <v>2016</v>
      </c>
      <c r="F3073" s="151"/>
      <c r="G3073" s="157">
        <f t="shared" si="120"/>
        <v>378.93</v>
      </c>
      <c r="H3073" s="143"/>
      <c r="I3073">
        <v>378.93</v>
      </c>
      <c r="L3073">
        <v>54.13</v>
      </c>
      <c r="O3073" s="152">
        <f t="shared" ref="O3073:O3136" si="121">L3073+N3073</f>
        <v>54.13</v>
      </c>
      <c r="P3073" s="153"/>
      <c r="Q3073" s="153"/>
      <c r="R3073" s="153"/>
    </row>
    <row r="3074" spans="1:18" ht="12.75" customHeight="1" x14ac:dyDescent="0.3">
      <c r="A3074" s="141">
        <v>8</v>
      </c>
      <c r="B3074" s="141">
        <v>3</v>
      </c>
      <c r="C3074" s="146">
        <v>803</v>
      </c>
      <c r="D3074" s="141" t="s">
        <v>6</v>
      </c>
      <c r="E3074" s="141">
        <v>2016</v>
      </c>
      <c r="F3074" s="151"/>
      <c r="G3074" s="157">
        <f t="shared" si="120"/>
        <v>213.50999999999996</v>
      </c>
      <c r="H3074" s="143"/>
      <c r="I3074">
        <v>213.50999999999996</v>
      </c>
      <c r="L3074">
        <v>30.5</v>
      </c>
      <c r="O3074" s="152">
        <f t="shared" si="121"/>
        <v>30.5</v>
      </c>
      <c r="P3074" s="153"/>
      <c r="Q3074" s="153"/>
      <c r="R3074" s="153"/>
    </row>
    <row r="3075" spans="1:18" ht="12.75" customHeight="1" x14ac:dyDescent="0.3">
      <c r="A3075" s="141">
        <v>8</v>
      </c>
      <c r="B3075" s="141">
        <v>4</v>
      </c>
      <c r="C3075" s="146">
        <v>804</v>
      </c>
      <c r="D3075" s="141" t="s">
        <v>6</v>
      </c>
      <c r="E3075" s="141">
        <v>2016</v>
      </c>
      <c r="F3075" s="151"/>
      <c r="G3075" s="157">
        <f t="shared" si="120"/>
        <v>325.52999999999997</v>
      </c>
      <c r="H3075" s="143"/>
      <c r="I3075">
        <v>325.52999999999997</v>
      </c>
      <c r="L3075">
        <v>46.5</v>
      </c>
      <c r="O3075" s="152">
        <f t="shared" si="121"/>
        <v>46.5</v>
      </c>
      <c r="P3075" s="153"/>
      <c r="Q3075" s="153"/>
      <c r="R3075" s="153"/>
    </row>
    <row r="3076" spans="1:18" ht="12.75" customHeight="1" x14ac:dyDescent="0.3">
      <c r="A3076" s="141">
        <v>8</v>
      </c>
      <c r="B3076" s="141">
        <v>5</v>
      </c>
      <c r="C3076" s="146">
        <v>805</v>
      </c>
      <c r="D3076" s="141" t="s">
        <v>6</v>
      </c>
      <c r="E3076" s="141">
        <v>2016</v>
      </c>
      <c r="F3076" s="151"/>
      <c r="G3076" s="157">
        <f t="shared" si="120"/>
        <v>245.04000000000002</v>
      </c>
      <c r="H3076" s="143"/>
      <c r="I3076">
        <v>245.04000000000002</v>
      </c>
      <c r="L3076">
        <v>35</v>
      </c>
      <c r="O3076" s="152">
        <f t="shared" si="121"/>
        <v>35</v>
      </c>
      <c r="P3076" s="153"/>
      <c r="Q3076" s="153"/>
      <c r="R3076" s="153"/>
    </row>
    <row r="3077" spans="1:18" ht="12.75" customHeight="1" x14ac:dyDescent="0.3">
      <c r="A3077" s="141">
        <v>8</v>
      </c>
      <c r="B3077" s="141">
        <v>6</v>
      </c>
      <c r="C3077" s="146">
        <v>806</v>
      </c>
      <c r="D3077" s="141" t="s">
        <v>6</v>
      </c>
      <c r="E3077" s="141">
        <v>2016</v>
      </c>
      <c r="F3077" s="151"/>
      <c r="G3077" s="157">
        <f t="shared" si="120"/>
        <v>154.88999999999999</v>
      </c>
      <c r="H3077" s="143"/>
      <c r="I3077">
        <v>154.88999999999999</v>
      </c>
      <c r="L3077">
        <v>22.13</v>
      </c>
      <c r="O3077" s="152">
        <f t="shared" si="121"/>
        <v>22.13</v>
      </c>
      <c r="P3077" s="153"/>
      <c r="Q3077" s="153"/>
      <c r="R3077" s="153"/>
    </row>
    <row r="3078" spans="1:18" ht="12.75" customHeight="1" x14ac:dyDescent="0.3">
      <c r="A3078" s="141">
        <v>8</v>
      </c>
      <c r="B3078" s="141">
        <v>7</v>
      </c>
      <c r="C3078" s="146">
        <v>807</v>
      </c>
      <c r="D3078" s="141" t="s">
        <v>6</v>
      </c>
      <c r="E3078" s="141">
        <v>2016</v>
      </c>
      <c r="F3078" s="151"/>
      <c r="G3078" s="157">
        <f t="shared" si="120"/>
        <v>140.01</v>
      </c>
      <c r="H3078" s="143"/>
      <c r="I3078">
        <v>140.01</v>
      </c>
      <c r="L3078">
        <v>20</v>
      </c>
      <c r="O3078" s="152">
        <f t="shared" si="121"/>
        <v>20</v>
      </c>
      <c r="P3078" s="153"/>
      <c r="Q3078" s="153"/>
      <c r="R3078" s="153"/>
    </row>
    <row r="3079" spans="1:18" ht="12.75" customHeight="1" x14ac:dyDescent="0.3">
      <c r="A3079" s="141">
        <v>8</v>
      </c>
      <c r="B3079" s="141">
        <v>8</v>
      </c>
      <c r="C3079" s="146">
        <v>808</v>
      </c>
      <c r="D3079" s="141" t="s">
        <v>6</v>
      </c>
      <c r="E3079" s="141">
        <v>2016</v>
      </c>
      <c r="F3079" s="151"/>
      <c r="G3079" s="157">
        <f t="shared" si="120"/>
        <v>152.27999999999997</v>
      </c>
      <c r="H3079" s="170"/>
      <c r="I3079">
        <v>152.27999999999997</v>
      </c>
      <c r="K3079" s="175"/>
      <c r="L3079">
        <v>21.75</v>
      </c>
      <c r="M3079" s="175"/>
      <c r="N3079" s="175"/>
      <c r="O3079" s="152">
        <f t="shared" si="121"/>
        <v>21.75</v>
      </c>
      <c r="P3079" s="153"/>
      <c r="Q3079" s="153"/>
      <c r="R3079" s="153"/>
    </row>
    <row r="3080" spans="1:18" ht="12.75" customHeight="1" x14ac:dyDescent="0.3">
      <c r="A3080" s="141">
        <v>8</v>
      </c>
      <c r="B3080" s="141">
        <v>9</v>
      </c>
      <c r="C3080" s="146">
        <v>809</v>
      </c>
      <c r="D3080" s="141" t="s">
        <v>6</v>
      </c>
      <c r="E3080" s="141">
        <v>2016</v>
      </c>
      <c r="F3080" s="151"/>
      <c r="G3080" s="157">
        <f t="shared" si="120"/>
        <v>185.52</v>
      </c>
      <c r="H3080" s="170"/>
      <c r="I3080">
        <v>185.52</v>
      </c>
      <c r="K3080" s="175"/>
      <c r="L3080">
        <v>26.5</v>
      </c>
      <c r="M3080" s="175"/>
      <c r="N3080" s="175"/>
      <c r="O3080" s="152">
        <f t="shared" si="121"/>
        <v>26.5</v>
      </c>
      <c r="P3080" s="153"/>
      <c r="Q3080" s="153"/>
      <c r="R3080" s="153"/>
    </row>
    <row r="3081" spans="1:18" ht="12.75" customHeight="1" x14ac:dyDescent="0.3">
      <c r="A3081" s="141">
        <v>8</v>
      </c>
      <c r="B3081" s="141">
        <v>10</v>
      </c>
      <c r="C3081" s="146">
        <v>810</v>
      </c>
      <c r="D3081" s="141" t="s">
        <v>6</v>
      </c>
      <c r="E3081" s="141">
        <v>2016</v>
      </c>
      <c r="F3081" s="151"/>
      <c r="G3081" s="157">
        <f t="shared" si="120"/>
        <v>130.38</v>
      </c>
      <c r="H3081" s="170"/>
      <c r="I3081">
        <v>130.38</v>
      </c>
      <c r="K3081" s="175"/>
      <c r="L3081">
        <v>18.63</v>
      </c>
      <c r="M3081" s="175"/>
      <c r="N3081" s="175"/>
      <c r="O3081" s="152">
        <f t="shared" si="121"/>
        <v>18.63</v>
      </c>
      <c r="P3081" s="153"/>
      <c r="Q3081" s="153"/>
      <c r="R3081" s="153"/>
    </row>
    <row r="3082" spans="1:18" ht="12.75" customHeight="1" x14ac:dyDescent="0.3">
      <c r="A3082" s="141">
        <v>8</v>
      </c>
      <c r="B3082" s="141">
        <v>11</v>
      </c>
      <c r="C3082" s="146">
        <v>811</v>
      </c>
      <c r="D3082" s="141" t="s">
        <v>6</v>
      </c>
      <c r="E3082" s="141">
        <v>2016</v>
      </c>
      <c r="F3082" s="151"/>
      <c r="G3082" s="157">
        <f t="shared" si="120"/>
        <v>123.38999999999999</v>
      </c>
      <c r="H3082" s="170"/>
      <c r="I3082">
        <v>123.38999999999999</v>
      </c>
      <c r="K3082" s="175"/>
      <c r="L3082">
        <v>17.63</v>
      </c>
      <c r="M3082" s="175"/>
      <c r="N3082" s="175"/>
      <c r="O3082" s="152">
        <f t="shared" si="121"/>
        <v>17.63</v>
      </c>
      <c r="P3082" s="153"/>
      <c r="Q3082" s="153"/>
      <c r="R3082" s="153"/>
    </row>
    <row r="3083" spans="1:18" ht="12.75" customHeight="1" x14ac:dyDescent="0.3">
      <c r="A3083" s="141">
        <v>8</v>
      </c>
      <c r="B3083" s="141">
        <v>12</v>
      </c>
      <c r="C3083" s="146">
        <v>812</v>
      </c>
      <c r="D3083" s="141" t="s">
        <v>6</v>
      </c>
      <c r="E3083" s="141">
        <v>2016</v>
      </c>
      <c r="F3083" s="151"/>
      <c r="G3083" s="157">
        <f t="shared" si="120"/>
        <v>200.40000000000003</v>
      </c>
      <c r="H3083" s="170"/>
      <c r="I3083">
        <v>200.40000000000003</v>
      </c>
      <c r="K3083" s="175"/>
      <c r="L3083">
        <v>28.63</v>
      </c>
      <c r="M3083" s="175"/>
      <c r="N3083" s="175"/>
      <c r="O3083" s="152">
        <f t="shared" si="121"/>
        <v>28.63</v>
      </c>
      <c r="P3083" s="153"/>
      <c r="Q3083" s="153"/>
      <c r="R3083" s="153"/>
    </row>
    <row r="3084" spans="1:18" ht="12.75" customHeight="1" x14ac:dyDescent="0.3">
      <c r="A3084" s="141">
        <v>8</v>
      </c>
      <c r="B3084" s="141">
        <v>13</v>
      </c>
      <c r="C3084" s="146">
        <v>813</v>
      </c>
      <c r="D3084" s="141" t="s">
        <v>6</v>
      </c>
      <c r="E3084" s="141">
        <v>2016</v>
      </c>
      <c r="F3084" s="151"/>
      <c r="G3084" s="157">
        <f t="shared" si="120"/>
        <v>122.52000000000001</v>
      </c>
      <c r="H3084" s="143"/>
      <c r="I3084">
        <v>122.52000000000001</v>
      </c>
      <c r="L3084">
        <v>17.5</v>
      </c>
      <c r="O3084" s="152">
        <f t="shared" si="121"/>
        <v>17.5</v>
      </c>
      <c r="P3084" s="153"/>
      <c r="Q3084" s="153"/>
      <c r="R3084" s="153"/>
    </row>
    <row r="3085" spans="1:18" ht="12.75" customHeight="1" x14ac:dyDescent="0.3">
      <c r="A3085" s="141">
        <v>8</v>
      </c>
      <c r="B3085" s="141">
        <v>14</v>
      </c>
      <c r="C3085" s="146">
        <v>814</v>
      </c>
      <c r="D3085" s="141" t="s">
        <v>6</v>
      </c>
      <c r="E3085" s="141">
        <v>2016</v>
      </c>
      <c r="F3085" s="151"/>
      <c r="G3085" s="157">
        <f t="shared" si="120"/>
        <v>26.25</v>
      </c>
      <c r="H3085" s="143"/>
      <c r="I3085">
        <v>26.25</v>
      </c>
      <c r="L3085">
        <v>3.75</v>
      </c>
      <c r="O3085" s="152">
        <f t="shared" si="121"/>
        <v>3.75</v>
      </c>
      <c r="P3085" s="153"/>
      <c r="Q3085" s="153"/>
      <c r="R3085" s="153"/>
    </row>
    <row r="3086" spans="1:18" ht="12.75" customHeight="1" x14ac:dyDescent="0.3">
      <c r="A3086" s="141">
        <v>8</v>
      </c>
      <c r="B3086" s="141">
        <v>15</v>
      </c>
      <c r="C3086" s="146">
        <v>815</v>
      </c>
      <c r="D3086" s="141" t="s">
        <v>6</v>
      </c>
      <c r="E3086" s="141">
        <v>2016</v>
      </c>
      <c r="F3086" s="151"/>
      <c r="G3086" s="157">
        <f t="shared" si="120"/>
        <v>27.119999999999997</v>
      </c>
      <c r="H3086" s="143"/>
      <c r="I3086">
        <v>27.119999999999997</v>
      </c>
      <c r="L3086">
        <v>3.88</v>
      </c>
      <c r="O3086" s="152">
        <f t="shared" si="121"/>
        <v>3.88</v>
      </c>
      <c r="P3086" s="153"/>
      <c r="Q3086" s="153"/>
      <c r="R3086" s="153"/>
    </row>
    <row r="3087" spans="1:18" ht="12.75" customHeight="1" x14ac:dyDescent="0.3">
      <c r="A3087" s="141">
        <v>8</v>
      </c>
      <c r="B3087" s="141">
        <v>16</v>
      </c>
      <c r="C3087" s="146">
        <v>816</v>
      </c>
      <c r="D3087" s="141" t="s">
        <v>6</v>
      </c>
      <c r="E3087" s="141">
        <v>2016</v>
      </c>
      <c r="F3087" s="151"/>
      <c r="G3087" s="157">
        <f t="shared" si="120"/>
        <v>76.139999999999986</v>
      </c>
      <c r="H3087" s="143"/>
      <c r="I3087">
        <v>76.139999999999986</v>
      </c>
      <c r="L3087">
        <v>10.88</v>
      </c>
      <c r="O3087" s="152">
        <f t="shared" si="121"/>
        <v>10.88</v>
      </c>
      <c r="P3087" s="153"/>
      <c r="Q3087" s="153"/>
      <c r="R3087" s="153"/>
    </row>
    <row r="3088" spans="1:18" ht="12.75" customHeight="1" x14ac:dyDescent="0.3">
      <c r="A3088" s="141">
        <v>8</v>
      </c>
      <c r="B3088" s="141">
        <v>17</v>
      </c>
      <c r="C3088" s="146">
        <v>817</v>
      </c>
      <c r="D3088" s="141" t="s">
        <v>6</v>
      </c>
      <c r="E3088" s="141">
        <v>2016</v>
      </c>
      <c r="F3088" s="151"/>
      <c r="G3088" s="157">
        <f t="shared" si="120"/>
        <v>71.760000000000005</v>
      </c>
      <c r="H3088" s="143"/>
      <c r="I3088">
        <v>71.760000000000005</v>
      </c>
      <c r="L3088">
        <v>10.25</v>
      </c>
      <c r="O3088" s="152">
        <f t="shared" si="121"/>
        <v>10.25</v>
      </c>
      <c r="P3088" s="153"/>
      <c r="Q3088" s="153"/>
      <c r="R3088" s="153"/>
    </row>
    <row r="3089" spans="1:18" ht="12.75" customHeight="1" x14ac:dyDescent="0.3">
      <c r="A3089" s="141">
        <v>8</v>
      </c>
      <c r="B3089" s="141">
        <v>18</v>
      </c>
      <c r="C3089" s="146">
        <v>818</v>
      </c>
      <c r="D3089" s="141" t="s">
        <v>6</v>
      </c>
      <c r="E3089" s="141">
        <v>2016</v>
      </c>
      <c r="F3089" s="151"/>
      <c r="G3089" s="157">
        <f t="shared" si="120"/>
        <v>103.26</v>
      </c>
      <c r="H3089" s="143"/>
      <c r="I3089">
        <v>103.26</v>
      </c>
      <c r="L3089">
        <v>14.75</v>
      </c>
      <c r="O3089" s="152">
        <f t="shared" si="121"/>
        <v>14.75</v>
      </c>
      <c r="P3089" s="153"/>
      <c r="Q3089" s="153"/>
      <c r="R3089" s="153"/>
    </row>
    <row r="3090" spans="1:18" ht="12.75" customHeight="1" x14ac:dyDescent="0.3">
      <c r="A3090" s="141">
        <v>8</v>
      </c>
      <c r="B3090" s="141">
        <v>19</v>
      </c>
      <c r="C3090" s="146">
        <v>819</v>
      </c>
      <c r="D3090" s="141" t="s">
        <v>6</v>
      </c>
      <c r="E3090" s="141">
        <v>2016</v>
      </c>
      <c r="F3090" s="151"/>
      <c r="G3090" s="157">
        <f t="shared" si="120"/>
        <v>73.5</v>
      </c>
      <c r="H3090" s="143"/>
      <c r="I3090">
        <v>73.5</v>
      </c>
      <c r="L3090">
        <v>10.5</v>
      </c>
      <c r="O3090" s="152">
        <f t="shared" si="121"/>
        <v>10.5</v>
      </c>
      <c r="P3090" s="153"/>
      <c r="Q3090" s="153"/>
      <c r="R3090" s="153"/>
    </row>
    <row r="3091" spans="1:18" ht="12.75" customHeight="1" x14ac:dyDescent="0.3">
      <c r="A3091" s="141">
        <v>8</v>
      </c>
      <c r="B3091" s="141">
        <v>20</v>
      </c>
      <c r="C3091" s="146">
        <v>820</v>
      </c>
      <c r="D3091" s="141" t="s">
        <v>6</v>
      </c>
      <c r="E3091" s="141">
        <v>2016</v>
      </c>
      <c r="F3091" s="151"/>
      <c r="G3091" s="157">
        <f t="shared" si="120"/>
        <v>35.880000000000003</v>
      </c>
      <c r="H3091" s="143"/>
      <c r="I3091">
        <v>35.880000000000003</v>
      </c>
      <c r="L3091">
        <v>5.13</v>
      </c>
      <c r="O3091" s="152">
        <f t="shared" si="121"/>
        <v>5.13</v>
      </c>
      <c r="P3091" s="153"/>
      <c r="Q3091" s="153"/>
      <c r="R3091" s="153"/>
    </row>
    <row r="3092" spans="1:18" ht="12.75" customHeight="1" x14ac:dyDescent="0.3">
      <c r="A3092" s="141">
        <v>8</v>
      </c>
      <c r="B3092" s="141">
        <v>21</v>
      </c>
      <c r="C3092" s="146">
        <v>821</v>
      </c>
      <c r="D3092" s="141" t="s">
        <v>6</v>
      </c>
      <c r="E3092" s="141">
        <v>2016</v>
      </c>
      <c r="F3092" s="151"/>
      <c r="G3092" s="157">
        <f t="shared" si="120"/>
        <v>47.25</v>
      </c>
      <c r="H3092" s="143"/>
      <c r="I3092">
        <v>47.25</v>
      </c>
      <c r="L3092">
        <v>6.75</v>
      </c>
      <c r="O3092" s="152">
        <f t="shared" si="121"/>
        <v>6.75</v>
      </c>
      <c r="P3092" s="153"/>
      <c r="Q3092" s="153"/>
      <c r="R3092" s="153"/>
    </row>
    <row r="3093" spans="1:18" ht="12.75" customHeight="1" x14ac:dyDescent="0.3">
      <c r="A3093" s="141">
        <v>8</v>
      </c>
      <c r="B3093" s="141">
        <v>22</v>
      </c>
      <c r="C3093" s="146">
        <v>822</v>
      </c>
      <c r="D3093" s="141" t="s">
        <v>6</v>
      </c>
      <c r="E3093" s="141">
        <v>2016</v>
      </c>
      <c r="F3093" s="151"/>
      <c r="G3093" s="157">
        <f t="shared" si="120"/>
        <v>27.989999999999995</v>
      </c>
      <c r="H3093" s="143"/>
      <c r="I3093">
        <v>27.989999999999995</v>
      </c>
      <c r="L3093">
        <v>4</v>
      </c>
      <c r="O3093" s="152">
        <f t="shared" si="121"/>
        <v>4</v>
      </c>
      <c r="P3093" s="153"/>
      <c r="Q3093" s="153"/>
      <c r="R3093" s="153"/>
    </row>
    <row r="3094" spans="1:18" ht="12.75" customHeight="1" x14ac:dyDescent="0.3">
      <c r="A3094" s="141">
        <v>8</v>
      </c>
      <c r="B3094" s="141">
        <v>23</v>
      </c>
      <c r="C3094" s="146">
        <v>823</v>
      </c>
      <c r="D3094" s="141" t="s">
        <v>6</v>
      </c>
      <c r="E3094" s="141">
        <v>2016</v>
      </c>
      <c r="F3094" s="151"/>
      <c r="G3094" s="157">
        <f t="shared" si="120"/>
        <v>63</v>
      </c>
      <c r="H3094" s="143"/>
      <c r="I3094">
        <v>63</v>
      </c>
      <c r="L3094">
        <v>9</v>
      </c>
      <c r="O3094" s="152">
        <f t="shared" si="121"/>
        <v>9</v>
      </c>
      <c r="P3094" s="153"/>
      <c r="Q3094" s="153"/>
      <c r="R3094" s="153"/>
    </row>
    <row r="3095" spans="1:18" ht="12.75" customHeight="1" x14ac:dyDescent="0.3">
      <c r="A3095" s="141">
        <v>8</v>
      </c>
      <c r="B3095" s="141">
        <v>24</v>
      </c>
      <c r="C3095" s="146">
        <v>824</v>
      </c>
      <c r="D3095" s="141" t="s">
        <v>6</v>
      </c>
      <c r="E3095" s="141">
        <v>2016</v>
      </c>
      <c r="F3095" s="151"/>
      <c r="G3095" s="157">
        <f t="shared" si="120"/>
        <v>146.13000000000002</v>
      </c>
      <c r="H3095" s="143"/>
      <c r="I3095">
        <v>146.13000000000002</v>
      </c>
      <c r="K3095" s="175"/>
      <c r="L3095">
        <v>20.88</v>
      </c>
      <c r="O3095" s="152">
        <f t="shared" si="121"/>
        <v>20.88</v>
      </c>
      <c r="P3095" s="153"/>
      <c r="Q3095" s="153"/>
      <c r="R3095" s="153"/>
    </row>
    <row r="3096" spans="1:18" ht="12.75" customHeight="1" x14ac:dyDescent="0.3">
      <c r="A3096" s="141">
        <v>8</v>
      </c>
      <c r="B3096" s="141">
        <v>25</v>
      </c>
      <c r="C3096" s="146">
        <v>825</v>
      </c>
      <c r="D3096" s="141" t="s">
        <v>6</v>
      </c>
      <c r="E3096" s="141">
        <v>2016</v>
      </c>
      <c r="F3096" s="151"/>
      <c r="G3096" s="157">
        <f t="shared" si="120"/>
        <v>91.889999999999986</v>
      </c>
      <c r="H3096" s="143"/>
      <c r="I3096">
        <v>91.889999999999986</v>
      </c>
      <c r="K3096" s="175"/>
      <c r="L3096">
        <v>13.13</v>
      </c>
      <c r="O3096" s="152">
        <f t="shared" si="121"/>
        <v>13.13</v>
      </c>
      <c r="P3096" s="153"/>
      <c r="Q3096" s="153"/>
      <c r="R3096" s="153"/>
    </row>
    <row r="3097" spans="1:18" ht="12.75" customHeight="1" x14ac:dyDescent="0.3">
      <c r="A3097" s="141">
        <v>8</v>
      </c>
      <c r="B3097" s="141">
        <v>26</v>
      </c>
      <c r="C3097" s="146">
        <v>826</v>
      </c>
      <c r="D3097" s="141" t="s">
        <v>6</v>
      </c>
      <c r="E3097" s="141">
        <v>2016</v>
      </c>
      <c r="F3097" s="151"/>
      <c r="G3097" s="157">
        <f t="shared" si="120"/>
        <v>60.390000000000008</v>
      </c>
      <c r="H3097" s="143"/>
      <c r="I3097">
        <v>60.390000000000008</v>
      </c>
      <c r="K3097" s="175"/>
      <c r="L3097">
        <v>8.6300000000000008</v>
      </c>
      <c r="O3097" s="152">
        <f t="shared" si="121"/>
        <v>8.6300000000000008</v>
      </c>
      <c r="P3097" s="153"/>
      <c r="Q3097" s="153"/>
      <c r="R3097" s="153"/>
    </row>
    <row r="3098" spans="1:18" ht="12.75" customHeight="1" x14ac:dyDescent="0.3">
      <c r="A3098" s="141">
        <v>8</v>
      </c>
      <c r="B3098" s="141">
        <v>27</v>
      </c>
      <c r="C3098" s="146">
        <v>827</v>
      </c>
      <c r="D3098" s="141" t="s">
        <v>6</v>
      </c>
      <c r="E3098" s="141">
        <v>2016</v>
      </c>
      <c r="F3098" s="151"/>
      <c r="G3098" s="157">
        <f t="shared" si="120"/>
        <v>78.75</v>
      </c>
      <c r="H3098" s="143"/>
      <c r="I3098">
        <v>78.75</v>
      </c>
      <c r="K3098" s="175"/>
      <c r="L3098">
        <v>11.25</v>
      </c>
      <c r="O3098" s="152">
        <f t="shared" si="121"/>
        <v>11.25</v>
      </c>
      <c r="P3098" s="153"/>
      <c r="Q3098" s="153"/>
      <c r="R3098" s="153"/>
    </row>
    <row r="3099" spans="1:18" ht="12.75" customHeight="1" x14ac:dyDescent="0.3">
      <c r="A3099" s="141">
        <v>8</v>
      </c>
      <c r="B3099" s="141">
        <v>28</v>
      </c>
      <c r="C3099" s="146">
        <v>828</v>
      </c>
      <c r="D3099" s="141" t="s">
        <v>6</v>
      </c>
      <c r="E3099" s="141">
        <v>2016</v>
      </c>
      <c r="F3099" s="151"/>
      <c r="G3099" s="157">
        <f t="shared" si="120"/>
        <v>81.389999999999986</v>
      </c>
      <c r="H3099" s="143"/>
      <c r="I3099">
        <v>81.389999999999986</v>
      </c>
      <c r="K3099" s="175"/>
      <c r="L3099">
        <v>11.63</v>
      </c>
      <c r="O3099" s="152">
        <f t="shared" si="121"/>
        <v>11.63</v>
      </c>
      <c r="P3099" s="153"/>
      <c r="Q3099" s="153"/>
      <c r="R3099" s="153"/>
    </row>
    <row r="3100" spans="1:18" ht="12.75" customHeight="1" x14ac:dyDescent="0.3">
      <c r="A3100" s="141">
        <v>8</v>
      </c>
      <c r="B3100" s="141">
        <v>29</v>
      </c>
      <c r="C3100" s="146">
        <v>829</v>
      </c>
      <c r="D3100" s="141" t="s">
        <v>6</v>
      </c>
      <c r="E3100" s="141">
        <v>2016</v>
      </c>
      <c r="F3100" s="151"/>
      <c r="G3100" s="157">
        <f t="shared" si="120"/>
        <v>59.52000000000001</v>
      </c>
      <c r="H3100" s="143"/>
      <c r="I3100">
        <v>59.52000000000001</v>
      </c>
      <c r="L3100">
        <v>8.5</v>
      </c>
      <c r="O3100" s="152">
        <f t="shared" si="121"/>
        <v>8.5</v>
      </c>
      <c r="P3100" s="153"/>
      <c r="Q3100" s="153"/>
      <c r="R3100" s="153"/>
    </row>
    <row r="3101" spans="1:18" ht="12.75" customHeight="1" x14ac:dyDescent="0.3">
      <c r="A3101" s="141">
        <v>8</v>
      </c>
      <c r="B3101" s="141">
        <v>30</v>
      </c>
      <c r="C3101" s="146">
        <v>830</v>
      </c>
      <c r="D3101" s="141" t="s">
        <v>6</v>
      </c>
      <c r="E3101" s="141">
        <v>2016</v>
      </c>
      <c r="F3101" s="151"/>
      <c r="G3101" s="157">
        <f t="shared" si="120"/>
        <v>76.139999999999986</v>
      </c>
      <c r="H3101" s="143"/>
      <c r="I3101">
        <v>76.139999999999986</v>
      </c>
      <c r="L3101">
        <v>10.88</v>
      </c>
      <c r="O3101" s="152">
        <f t="shared" si="121"/>
        <v>10.88</v>
      </c>
      <c r="P3101" s="153"/>
      <c r="Q3101" s="153"/>
      <c r="R3101" s="153"/>
    </row>
    <row r="3102" spans="1:18" ht="12.75" customHeight="1" x14ac:dyDescent="0.3">
      <c r="A3102" s="141">
        <v>8</v>
      </c>
      <c r="B3102" s="141">
        <v>31</v>
      </c>
      <c r="C3102" s="146">
        <v>831</v>
      </c>
      <c r="D3102" s="141" t="s">
        <v>6</v>
      </c>
      <c r="E3102" s="141">
        <v>2016</v>
      </c>
      <c r="F3102" s="151"/>
      <c r="G3102" s="157">
        <f t="shared" si="120"/>
        <v>94.5</v>
      </c>
      <c r="H3102" s="143"/>
      <c r="I3102">
        <v>94.5</v>
      </c>
      <c r="L3102">
        <v>13.5</v>
      </c>
      <c r="O3102" s="152">
        <f t="shared" si="121"/>
        <v>13.5</v>
      </c>
      <c r="P3102" s="153"/>
      <c r="Q3102" s="153"/>
      <c r="R3102" s="153"/>
    </row>
    <row r="3103" spans="1:18" ht="12.75" customHeight="1" x14ac:dyDescent="0.3">
      <c r="A3103" s="141">
        <v>9</v>
      </c>
      <c r="B3103" s="141">
        <v>1</v>
      </c>
      <c r="C3103" s="146">
        <v>901</v>
      </c>
      <c r="D3103" s="141" t="s">
        <v>6</v>
      </c>
      <c r="E3103" s="141">
        <v>2016</v>
      </c>
      <c r="F3103" s="151"/>
      <c r="G3103" s="157">
        <f t="shared" si="120"/>
        <v>98.01</v>
      </c>
      <c r="H3103" s="143"/>
      <c r="I3103">
        <v>98.01</v>
      </c>
      <c r="L3103">
        <v>14</v>
      </c>
      <c r="O3103" s="152">
        <f t="shared" si="121"/>
        <v>14</v>
      </c>
      <c r="P3103" s="153"/>
      <c r="Q3103" s="153"/>
      <c r="R3103" s="153"/>
    </row>
    <row r="3104" spans="1:18" ht="12.75" customHeight="1" x14ac:dyDescent="0.3">
      <c r="A3104" s="141">
        <v>9</v>
      </c>
      <c r="B3104" s="141">
        <v>2</v>
      </c>
      <c r="C3104" s="146">
        <v>902</v>
      </c>
      <c r="D3104" s="141" t="s">
        <v>6</v>
      </c>
      <c r="E3104" s="141">
        <v>2016</v>
      </c>
      <c r="F3104" s="151"/>
      <c r="G3104" s="157">
        <f t="shared" si="120"/>
        <v>49.890000000000008</v>
      </c>
      <c r="H3104" s="143"/>
      <c r="I3104">
        <v>49.890000000000008</v>
      </c>
      <c r="L3104">
        <v>7.13</v>
      </c>
      <c r="O3104" s="152">
        <f t="shared" si="121"/>
        <v>7.13</v>
      </c>
      <c r="P3104" s="153"/>
      <c r="Q3104" s="153"/>
      <c r="R3104" s="153"/>
    </row>
    <row r="3105" spans="1:18" ht="12.75" customHeight="1" x14ac:dyDescent="0.3">
      <c r="A3105" s="141">
        <v>9</v>
      </c>
      <c r="B3105" s="141">
        <v>3</v>
      </c>
      <c r="C3105" s="146">
        <v>903</v>
      </c>
      <c r="D3105" s="141" t="s">
        <v>6</v>
      </c>
      <c r="E3105" s="141">
        <v>2016</v>
      </c>
      <c r="F3105" s="151"/>
      <c r="G3105" s="157">
        <f t="shared" si="120"/>
        <v>115.5</v>
      </c>
      <c r="H3105" s="143"/>
      <c r="I3105">
        <v>115.5</v>
      </c>
      <c r="L3105">
        <v>16.5</v>
      </c>
      <c r="O3105" s="152">
        <f t="shared" si="121"/>
        <v>16.5</v>
      </c>
      <c r="P3105" s="153"/>
      <c r="Q3105" s="153"/>
      <c r="R3105" s="153"/>
    </row>
    <row r="3106" spans="1:18" ht="12.75" customHeight="1" x14ac:dyDescent="0.3">
      <c r="A3106" s="141">
        <v>9</v>
      </c>
      <c r="B3106" s="141">
        <v>4</v>
      </c>
      <c r="C3106" s="146">
        <v>904</v>
      </c>
      <c r="D3106" s="141" t="s">
        <v>6</v>
      </c>
      <c r="E3106" s="141">
        <v>2016</v>
      </c>
      <c r="F3106" s="151"/>
      <c r="G3106" s="157">
        <f t="shared" si="120"/>
        <v>91.889999999999986</v>
      </c>
      <c r="H3106" s="143"/>
      <c r="I3106">
        <v>91.889999999999986</v>
      </c>
      <c r="L3106">
        <v>13.13</v>
      </c>
      <c r="O3106" s="152">
        <f t="shared" si="121"/>
        <v>13.13</v>
      </c>
      <c r="P3106" s="153"/>
      <c r="Q3106" s="153"/>
      <c r="R3106" s="153"/>
    </row>
    <row r="3107" spans="1:18" ht="12.75" customHeight="1" x14ac:dyDescent="0.3">
      <c r="A3107" s="141">
        <v>9</v>
      </c>
      <c r="B3107" s="141">
        <v>5</v>
      </c>
      <c r="C3107" s="146">
        <v>905</v>
      </c>
      <c r="D3107" s="141" t="s">
        <v>6</v>
      </c>
      <c r="E3107" s="141">
        <v>2016</v>
      </c>
      <c r="F3107" s="151"/>
      <c r="G3107" s="157">
        <f t="shared" si="120"/>
        <v>167.13000000000002</v>
      </c>
      <c r="H3107" s="143"/>
      <c r="I3107">
        <v>167.13000000000002</v>
      </c>
      <c r="L3107">
        <v>23.88</v>
      </c>
      <c r="O3107" s="152">
        <f t="shared" si="121"/>
        <v>23.88</v>
      </c>
      <c r="P3107" s="153"/>
      <c r="Q3107" s="153"/>
      <c r="R3107" s="153"/>
    </row>
    <row r="3108" spans="1:18" ht="12.75" customHeight="1" x14ac:dyDescent="0.3">
      <c r="A3108" s="141">
        <v>9</v>
      </c>
      <c r="B3108" s="141">
        <v>6</v>
      </c>
      <c r="C3108" s="146">
        <v>906</v>
      </c>
      <c r="D3108" s="141" t="s">
        <v>6</v>
      </c>
      <c r="E3108" s="141">
        <v>2016</v>
      </c>
      <c r="F3108" s="151"/>
      <c r="G3108" s="157">
        <f t="shared" ref="G3108:G3165" si="122">I3108+K3108</f>
        <v>159.27000000000001</v>
      </c>
      <c r="H3108" s="143"/>
      <c r="I3108">
        <v>159.27000000000001</v>
      </c>
      <c r="L3108">
        <v>22.75</v>
      </c>
      <c r="O3108" s="152">
        <f t="shared" si="121"/>
        <v>22.75</v>
      </c>
      <c r="P3108" s="153"/>
      <c r="Q3108" s="153"/>
      <c r="R3108" s="153"/>
    </row>
    <row r="3109" spans="1:18" ht="12.75" customHeight="1" x14ac:dyDescent="0.3">
      <c r="A3109" s="141">
        <v>9</v>
      </c>
      <c r="B3109" s="141">
        <v>7</v>
      </c>
      <c r="C3109" s="146">
        <v>907</v>
      </c>
      <c r="D3109" s="141" t="s">
        <v>6</v>
      </c>
      <c r="E3109" s="141">
        <v>2016</v>
      </c>
      <c r="F3109" s="151"/>
      <c r="G3109" s="157">
        <f t="shared" si="122"/>
        <v>141.77999999999997</v>
      </c>
      <c r="H3109" s="143"/>
      <c r="I3109">
        <v>141.77999999999997</v>
      </c>
      <c r="L3109">
        <v>20.25</v>
      </c>
      <c r="O3109" s="152">
        <f t="shared" si="121"/>
        <v>20.25</v>
      </c>
      <c r="P3109" s="153"/>
      <c r="Q3109" s="153"/>
      <c r="R3109" s="153"/>
    </row>
    <row r="3110" spans="1:18" ht="12.75" customHeight="1" x14ac:dyDescent="0.3">
      <c r="A3110" s="141">
        <v>9</v>
      </c>
      <c r="B3110" s="141">
        <v>8</v>
      </c>
      <c r="C3110" s="146">
        <v>908</v>
      </c>
      <c r="D3110" s="141" t="s">
        <v>6</v>
      </c>
      <c r="E3110" s="141">
        <v>2016</v>
      </c>
      <c r="F3110" s="151"/>
      <c r="G3110" s="157">
        <f t="shared" si="122"/>
        <v>160.13999999999999</v>
      </c>
      <c r="H3110" s="143"/>
      <c r="I3110">
        <v>160.13999999999999</v>
      </c>
      <c r="L3110">
        <v>22.88</v>
      </c>
      <c r="O3110" s="152">
        <f t="shared" si="121"/>
        <v>22.88</v>
      </c>
      <c r="P3110" s="153"/>
      <c r="Q3110" s="153"/>
      <c r="R3110" s="153"/>
    </row>
    <row r="3111" spans="1:18" ht="12.75" customHeight="1" x14ac:dyDescent="0.3">
      <c r="A3111" s="141">
        <v>9</v>
      </c>
      <c r="B3111" s="141">
        <v>9</v>
      </c>
      <c r="C3111" s="146">
        <v>909</v>
      </c>
      <c r="D3111" s="141" t="s">
        <v>6</v>
      </c>
      <c r="E3111" s="141">
        <v>2016</v>
      </c>
      <c r="F3111" s="151"/>
      <c r="G3111" s="157">
        <f t="shared" si="122"/>
        <v>65.64</v>
      </c>
      <c r="H3111" s="143"/>
      <c r="I3111">
        <v>65.64</v>
      </c>
      <c r="L3111">
        <v>9.3800000000000008</v>
      </c>
      <c r="O3111" s="152">
        <f t="shared" si="121"/>
        <v>9.3800000000000008</v>
      </c>
      <c r="P3111" s="153"/>
      <c r="Q3111" s="153"/>
      <c r="R3111" s="153"/>
    </row>
    <row r="3112" spans="1:18" ht="12.75" customHeight="1" x14ac:dyDescent="0.3">
      <c r="A3112" s="141">
        <v>9</v>
      </c>
      <c r="B3112" s="141">
        <v>10</v>
      </c>
      <c r="C3112" s="146">
        <v>910</v>
      </c>
      <c r="D3112" s="141" t="s">
        <v>6</v>
      </c>
      <c r="E3112" s="141">
        <v>2016</v>
      </c>
      <c r="F3112" s="151"/>
      <c r="G3112" s="157">
        <f t="shared" si="122"/>
        <v>75.27000000000001</v>
      </c>
      <c r="H3112" s="143"/>
      <c r="I3112">
        <v>75.27000000000001</v>
      </c>
      <c r="L3112">
        <v>10.75</v>
      </c>
      <c r="O3112" s="152">
        <f t="shared" si="121"/>
        <v>10.75</v>
      </c>
      <c r="P3112" s="153"/>
      <c r="Q3112" s="153"/>
      <c r="R3112" s="153"/>
    </row>
    <row r="3113" spans="1:18" ht="12.75" customHeight="1" x14ac:dyDescent="0.3">
      <c r="A3113" s="141">
        <v>9</v>
      </c>
      <c r="B3113" s="141">
        <v>11</v>
      </c>
      <c r="C3113" s="146">
        <v>911</v>
      </c>
      <c r="D3113" s="141" t="s">
        <v>6</v>
      </c>
      <c r="E3113" s="141">
        <v>2016</v>
      </c>
      <c r="F3113" s="151"/>
      <c r="G3113" s="157">
        <f t="shared" si="122"/>
        <v>76.139999999999986</v>
      </c>
      <c r="H3113" s="143"/>
      <c r="I3113">
        <v>76.139999999999986</v>
      </c>
      <c r="L3113">
        <v>10.88</v>
      </c>
      <c r="O3113" s="152">
        <f t="shared" si="121"/>
        <v>10.88</v>
      </c>
      <c r="P3113" s="153"/>
      <c r="Q3113" s="153"/>
      <c r="R3113" s="153"/>
    </row>
    <row r="3114" spans="1:18" ht="12.75" customHeight="1" x14ac:dyDescent="0.3">
      <c r="A3114" s="141">
        <v>9</v>
      </c>
      <c r="B3114" s="141">
        <v>12</v>
      </c>
      <c r="C3114" s="146">
        <v>912</v>
      </c>
      <c r="D3114" s="141" t="s">
        <v>6</v>
      </c>
      <c r="E3114" s="141">
        <v>2016</v>
      </c>
      <c r="F3114" s="151"/>
      <c r="G3114" s="157">
        <f t="shared" si="122"/>
        <v>25.380000000000003</v>
      </c>
      <c r="H3114" s="143"/>
      <c r="I3114">
        <v>25.380000000000003</v>
      </c>
      <c r="L3114">
        <v>3.63</v>
      </c>
      <c r="O3114" s="152">
        <f t="shared" si="121"/>
        <v>3.63</v>
      </c>
      <c r="P3114" s="153"/>
      <c r="Q3114" s="153"/>
      <c r="R3114" s="153"/>
    </row>
    <row r="3115" spans="1:18" ht="12.75" customHeight="1" x14ac:dyDescent="0.3">
      <c r="A3115" s="141">
        <v>9</v>
      </c>
      <c r="B3115" s="141">
        <v>13</v>
      </c>
      <c r="C3115" s="146">
        <v>913</v>
      </c>
      <c r="D3115" s="141" t="s">
        <v>6</v>
      </c>
      <c r="E3115" s="141">
        <v>2016</v>
      </c>
      <c r="F3115" s="151"/>
      <c r="G3115" s="157">
        <f t="shared" si="122"/>
        <v>39.390000000000008</v>
      </c>
      <c r="H3115" s="143"/>
      <c r="I3115">
        <v>39.390000000000008</v>
      </c>
      <c r="L3115">
        <v>5.63</v>
      </c>
      <c r="O3115" s="152">
        <f t="shared" si="121"/>
        <v>5.63</v>
      </c>
      <c r="P3115" s="153"/>
      <c r="Q3115" s="153"/>
      <c r="R3115" s="153"/>
    </row>
    <row r="3116" spans="1:18" ht="12.75" customHeight="1" x14ac:dyDescent="0.3">
      <c r="A3116" s="141">
        <v>9</v>
      </c>
      <c r="B3116" s="141">
        <v>14</v>
      </c>
      <c r="C3116" s="146">
        <v>914</v>
      </c>
      <c r="D3116" s="141" t="s">
        <v>6</v>
      </c>
      <c r="E3116" s="141">
        <v>2016</v>
      </c>
      <c r="F3116" s="151"/>
      <c r="G3116" s="157">
        <f t="shared" si="122"/>
        <v>33.239999999999995</v>
      </c>
      <c r="H3116" s="143"/>
      <c r="I3116">
        <v>33.239999999999995</v>
      </c>
      <c r="L3116">
        <v>4.75</v>
      </c>
      <c r="O3116" s="152">
        <f t="shared" si="121"/>
        <v>4.75</v>
      </c>
      <c r="P3116" s="153"/>
      <c r="Q3116" s="153"/>
      <c r="R3116" s="153"/>
    </row>
    <row r="3117" spans="1:18" ht="12.75" customHeight="1" x14ac:dyDescent="0.3">
      <c r="A3117" s="141">
        <v>9</v>
      </c>
      <c r="B3117" s="141">
        <v>15</v>
      </c>
      <c r="C3117" s="146">
        <v>915</v>
      </c>
      <c r="D3117" s="141" t="s">
        <v>6</v>
      </c>
      <c r="E3117" s="141">
        <v>2016</v>
      </c>
      <c r="F3117" s="151"/>
      <c r="G3117" s="157">
        <f t="shared" si="122"/>
        <v>27.119999999999997</v>
      </c>
      <c r="H3117" s="143"/>
      <c r="I3117">
        <v>27.119999999999997</v>
      </c>
      <c r="L3117">
        <v>3.88</v>
      </c>
      <c r="O3117" s="152">
        <f t="shared" si="121"/>
        <v>3.88</v>
      </c>
      <c r="P3117" s="153"/>
      <c r="Q3117" s="153"/>
      <c r="R3117" s="153"/>
    </row>
    <row r="3118" spans="1:18" ht="12.75" customHeight="1" x14ac:dyDescent="0.3">
      <c r="A3118" s="141">
        <v>9</v>
      </c>
      <c r="B3118" s="141">
        <v>16</v>
      </c>
      <c r="C3118" s="146">
        <v>916</v>
      </c>
      <c r="D3118" s="141" t="s">
        <v>6</v>
      </c>
      <c r="E3118" s="141">
        <v>2016</v>
      </c>
      <c r="F3118" s="151"/>
      <c r="G3118" s="157">
        <f t="shared" si="122"/>
        <v>31.5</v>
      </c>
      <c r="H3118" s="143"/>
      <c r="I3118">
        <v>31.5</v>
      </c>
      <c r="L3118">
        <v>4.5</v>
      </c>
      <c r="O3118" s="152">
        <f t="shared" si="121"/>
        <v>4.5</v>
      </c>
      <c r="P3118" s="153"/>
      <c r="Q3118" s="153"/>
      <c r="R3118" s="153"/>
    </row>
    <row r="3119" spans="1:18" ht="12.75" customHeight="1" x14ac:dyDescent="0.3">
      <c r="A3119" s="141">
        <v>9</v>
      </c>
      <c r="B3119" s="141">
        <v>17</v>
      </c>
      <c r="C3119" s="146">
        <v>917</v>
      </c>
      <c r="D3119" s="141" t="s">
        <v>6</v>
      </c>
      <c r="E3119" s="141">
        <v>2016</v>
      </c>
      <c r="F3119" s="151"/>
      <c r="G3119" s="157">
        <f t="shared" si="122"/>
        <v>38.489999999999995</v>
      </c>
      <c r="H3119" s="143"/>
      <c r="I3119">
        <v>38.489999999999995</v>
      </c>
      <c r="L3119">
        <v>5.5</v>
      </c>
      <c r="O3119" s="152">
        <f t="shared" si="121"/>
        <v>5.5</v>
      </c>
      <c r="P3119" s="153"/>
      <c r="Q3119" s="153"/>
      <c r="R3119" s="153"/>
    </row>
    <row r="3120" spans="1:18" ht="12.75" customHeight="1" x14ac:dyDescent="0.3">
      <c r="A3120" s="141">
        <v>9</v>
      </c>
      <c r="B3120" s="141">
        <v>18</v>
      </c>
      <c r="C3120" s="146">
        <v>918</v>
      </c>
      <c r="D3120" s="141" t="s">
        <v>6</v>
      </c>
      <c r="E3120" s="141">
        <v>2016</v>
      </c>
      <c r="F3120" s="151"/>
      <c r="G3120" s="157">
        <f t="shared" si="122"/>
        <v>56.010000000000005</v>
      </c>
      <c r="H3120" s="143"/>
      <c r="I3120">
        <v>56.010000000000005</v>
      </c>
      <c r="L3120">
        <v>8</v>
      </c>
      <c r="O3120" s="152">
        <f t="shared" si="121"/>
        <v>8</v>
      </c>
      <c r="P3120" s="153"/>
      <c r="Q3120" s="153"/>
      <c r="R3120" s="153"/>
    </row>
    <row r="3121" spans="1:18" ht="12.75" customHeight="1" x14ac:dyDescent="0.3">
      <c r="A3121" s="141">
        <v>9</v>
      </c>
      <c r="B3121" s="141">
        <v>19</v>
      </c>
      <c r="C3121" s="146">
        <v>919</v>
      </c>
      <c r="D3121" s="141" t="s">
        <v>6</v>
      </c>
      <c r="E3121" s="141">
        <v>2016</v>
      </c>
      <c r="F3121" s="151"/>
      <c r="G3121" s="157">
        <f t="shared" si="122"/>
        <v>54.27000000000001</v>
      </c>
      <c r="H3121" s="143"/>
      <c r="I3121">
        <v>54.27000000000001</v>
      </c>
      <c r="L3121">
        <v>7.75</v>
      </c>
      <c r="O3121" s="152">
        <f t="shared" si="121"/>
        <v>7.75</v>
      </c>
      <c r="P3121" s="153"/>
      <c r="Q3121" s="153"/>
      <c r="R3121" s="153"/>
    </row>
    <row r="3122" spans="1:18" ht="12.75" customHeight="1" x14ac:dyDescent="0.3">
      <c r="A3122" s="141">
        <v>9</v>
      </c>
      <c r="B3122" s="141">
        <v>20</v>
      </c>
      <c r="C3122" s="146">
        <v>920</v>
      </c>
      <c r="D3122" s="141" t="s">
        <v>6</v>
      </c>
      <c r="E3122" s="141">
        <v>2016</v>
      </c>
      <c r="F3122" s="151"/>
      <c r="G3122" s="157">
        <f t="shared" si="122"/>
        <v>51.63</v>
      </c>
      <c r="H3122" s="143"/>
      <c r="I3122">
        <v>51.63</v>
      </c>
      <c r="L3122">
        <v>7.38</v>
      </c>
      <c r="O3122" s="152">
        <f t="shared" si="121"/>
        <v>7.38</v>
      </c>
      <c r="P3122" s="153"/>
      <c r="Q3122" s="153"/>
      <c r="R3122" s="153"/>
    </row>
    <row r="3123" spans="1:18" ht="12.75" customHeight="1" x14ac:dyDescent="0.3">
      <c r="A3123" s="141">
        <v>9</v>
      </c>
      <c r="B3123" s="141">
        <v>21</v>
      </c>
      <c r="C3123" s="146">
        <v>921</v>
      </c>
      <c r="D3123" s="141" t="s">
        <v>6</v>
      </c>
      <c r="E3123" s="141">
        <v>2016</v>
      </c>
      <c r="F3123" s="151"/>
      <c r="G3123" s="157">
        <f t="shared" si="122"/>
        <v>47.25</v>
      </c>
      <c r="H3123" s="143"/>
      <c r="I3123">
        <v>47.25</v>
      </c>
      <c r="L3123">
        <v>6.75</v>
      </c>
      <c r="O3123" s="152">
        <f t="shared" si="121"/>
        <v>6.75</v>
      </c>
      <c r="P3123" s="153"/>
      <c r="Q3123" s="153"/>
      <c r="R3123" s="153"/>
    </row>
    <row r="3124" spans="1:18" ht="12.75" customHeight="1" x14ac:dyDescent="0.3">
      <c r="A3124" s="141">
        <v>9</v>
      </c>
      <c r="B3124" s="141">
        <v>22</v>
      </c>
      <c r="C3124" s="146">
        <v>922</v>
      </c>
      <c r="D3124" s="141" t="s">
        <v>6</v>
      </c>
      <c r="E3124" s="141">
        <v>2016</v>
      </c>
      <c r="F3124" s="151"/>
      <c r="G3124" s="157">
        <f t="shared" si="122"/>
        <v>30.630000000000003</v>
      </c>
      <c r="H3124" s="143"/>
      <c r="I3124">
        <v>30.630000000000003</v>
      </c>
      <c r="L3124">
        <v>4.38</v>
      </c>
      <c r="O3124" s="152">
        <f t="shared" si="121"/>
        <v>4.38</v>
      </c>
      <c r="P3124" s="153"/>
      <c r="Q3124" s="153"/>
      <c r="R3124" s="153"/>
    </row>
    <row r="3125" spans="1:18" ht="12.75" customHeight="1" x14ac:dyDescent="0.3">
      <c r="A3125" s="141">
        <v>9</v>
      </c>
      <c r="B3125" s="141">
        <v>23</v>
      </c>
      <c r="C3125" s="146">
        <v>923</v>
      </c>
      <c r="D3125" s="141" t="s">
        <v>6</v>
      </c>
      <c r="E3125" s="141">
        <v>2016</v>
      </c>
      <c r="F3125" s="151"/>
      <c r="G3125" s="157">
        <f t="shared" si="122"/>
        <v>13.140000000000002</v>
      </c>
      <c r="H3125" s="143"/>
      <c r="I3125">
        <v>13.140000000000002</v>
      </c>
      <c r="L3125">
        <v>1.88</v>
      </c>
      <c r="O3125" s="152">
        <f t="shared" si="121"/>
        <v>1.88</v>
      </c>
      <c r="P3125" s="153"/>
      <c r="Q3125" s="153"/>
      <c r="R3125" s="153"/>
    </row>
    <row r="3126" spans="1:18" ht="12.75" customHeight="1" x14ac:dyDescent="0.3">
      <c r="A3126" s="141">
        <v>9</v>
      </c>
      <c r="B3126" s="141">
        <v>24</v>
      </c>
      <c r="C3126" s="146">
        <v>924</v>
      </c>
      <c r="D3126" s="141" t="s">
        <v>6</v>
      </c>
      <c r="E3126" s="141">
        <v>2016</v>
      </c>
      <c r="F3126" s="151"/>
      <c r="G3126" s="157">
        <f t="shared" si="122"/>
        <v>18.389999999999997</v>
      </c>
      <c r="H3126" s="143"/>
      <c r="I3126">
        <v>18.389999999999997</v>
      </c>
      <c r="L3126">
        <v>2.63</v>
      </c>
      <c r="O3126" s="152">
        <f t="shared" si="121"/>
        <v>2.63</v>
      </c>
      <c r="P3126" s="153"/>
      <c r="Q3126" s="153"/>
      <c r="R3126" s="153"/>
    </row>
    <row r="3127" spans="1:18" ht="12.75" customHeight="1" x14ac:dyDescent="0.3">
      <c r="A3127" s="141">
        <v>9</v>
      </c>
      <c r="B3127" s="141">
        <v>25</v>
      </c>
      <c r="C3127" s="146">
        <v>925</v>
      </c>
      <c r="D3127" s="141" t="s">
        <v>6</v>
      </c>
      <c r="E3127" s="141">
        <v>2016</v>
      </c>
      <c r="F3127" s="151"/>
      <c r="G3127" s="157">
        <f t="shared" si="122"/>
        <v>4.38</v>
      </c>
      <c r="H3127" s="143"/>
      <c r="I3127">
        <v>4.38</v>
      </c>
      <c r="L3127">
        <v>0.63</v>
      </c>
      <c r="O3127" s="152">
        <f t="shared" si="121"/>
        <v>0.63</v>
      </c>
      <c r="P3127" s="153"/>
      <c r="Q3127" s="153"/>
      <c r="R3127" s="153"/>
    </row>
    <row r="3128" spans="1:18" ht="12.75" customHeight="1" x14ac:dyDescent="0.3">
      <c r="A3128" s="141">
        <v>9</v>
      </c>
      <c r="B3128" s="141">
        <v>26</v>
      </c>
      <c r="C3128" s="146">
        <v>926</v>
      </c>
      <c r="D3128" s="141" t="s">
        <v>6</v>
      </c>
      <c r="E3128" s="141">
        <v>2016</v>
      </c>
      <c r="F3128" s="151"/>
      <c r="G3128" s="157">
        <f t="shared" si="122"/>
        <v>3.51</v>
      </c>
      <c r="H3128" s="143"/>
      <c r="I3128">
        <v>3.51</v>
      </c>
      <c r="L3128">
        <v>0.5</v>
      </c>
      <c r="O3128" s="152">
        <f t="shared" si="121"/>
        <v>0.5</v>
      </c>
      <c r="P3128" s="153"/>
      <c r="Q3128" s="153"/>
      <c r="R3128" s="153"/>
    </row>
    <row r="3129" spans="1:18" ht="12.75" customHeight="1" x14ac:dyDescent="0.3">
      <c r="A3129" s="141">
        <v>9</v>
      </c>
      <c r="B3129" s="141">
        <v>27</v>
      </c>
      <c r="C3129" s="146">
        <v>927</v>
      </c>
      <c r="D3129" s="141" t="s">
        <v>6</v>
      </c>
      <c r="E3129" s="141">
        <v>2016</v>
      </c>
      <c r="F3129" s="151"/>
      <c r="G3129" s="157">
        <f t="shared" si="122"/>
        <v>1.7400000000000002</v>
      </c>
      <c r="H3129" s="143"/>
      <c r="I3129">
        <v>1.7400000000000002</v>
      </c>
      <c r="L3129">
        <v>0.25</v>
      </c>
      <c r="O3129" s="152">
        <f t="shared" si="121"/>
        <v>0.25</v>
      </c>
      <c r="P3129" s="153"/>
      <c r="Q3129" s="153"/>
      <c r="R3129" s="153"/>
    </row>
    <row r="3130" spans="1:18" ht="12.75" customHeight="1" x14ac:dyDescent="0.3">
      <c r="A3130" s="141">
        <v>9</v>
      </c>
      <c r="B3130" s="141">
        <v>28</v>
      </c>
      <c r="C3130" s="146">
        <v>928</v>
      </c>
      <c r="D3130" s="141" t="s">
        <v>6</v>
      </c>
      <c r="E3130" s="141">
        <v>2016</v>
      </c>
      <c r="F3130" s="151"/>
      <c r="G3130" s="157">
        <f t="shared" si="122"/>
        <v>0</v>
      </c>
      <c r="H3130" s="143"/>
      <c r="I3130">
        <v>0</v>
      </c>
      <c r="L3130">
        <v>0</v>
      </c>
      <c r="O3130" s="152">
        <f t="shared" si="121"/>
        <v>0</v>
      </c>
      <c r="P3130" s="153"/>
      <c r="Q3130" s="153"/>
      <c r="R3130" s="153"/>
    </row>
    <row r="3131" spans="1:18" ht="12.75" customHeight="1" x14ac:dyDescent="0.3">
      <c r="A3131" s="141">
        <v>9</v>
      </c>
      <c r="B3131" s="141">
        <v>29</v>
      </c>
      <c r="C3131" s="146">
        <v>929</v>
      </c>
      <c r="D3131" s="141" t="s">
        <v>6</v>
      </c>
      <c r="E3131" s="141">
        <v>2016</v>
      </c>
      <c r="F3131" s="151"/>
      <c r="G3131" s="157">
        <f t="shared" si="122"/>
        <v>0.87000000000000011</v>
      </c>
      <c r="H3131" s="143"/>
      <c r="I3131">
        <v>0.87000000000000011</v>
      </c>
      <c r="L3131">
        <v>0.13</v>
      </c>
      <c r="O3131" s="152">
        <f t="shared" si="121"/>
        <v>0.13</v>
      </c>
      <c r="P3131" s="153"/>
      <c r="Q3131" s="153"/>
      <c r="R3131" s="153"/>
    </row>
    <row r="3132" spans="1:18" ht="12.75" customHeight="1" x14ac:dyDescent="0.3">
      <c r="A3132" s="141">
        <v>9</v>
      </c>
      <c r="B3132" s="141">
        <v>30</v>
      </c>
      <c r="C3132" s="146">
        <v>930</v>
      </c>
      <c r="D3132" s="141" t="s">
        <v>6</v>
      </c>
      <c r="E3132" s="141">
        <v>2016</v>
      </c>
      <c r="F3132" s="151"/>
      <c r="G3132" s="157">
        <f t="shared" si="122"/>
        <v>0</v>
      </c>
      <c r="H3132" s="143"/>
      <c r="I3132">
        <v>0</v>
      </c>
      <c r="L3132">
        <v>0</v>
      </c>
      <c r="O3132" s="152">
        <f t="shared" si="121"/>
        <v>0</v>
      </c>
      <c r="P3132" s="153"/>
      <c r="Q3132" s="153"/>
      <c r="R3132" s="153"/>
    </row>
    <row r="3133" spans="1:18" ht="12.75" customHeight="1" x14ac:dyDescent="0.3">
      <c r="A3133" s="141">
        <v>10</v>
      </c>
      <c r="B3133" s="141">
        <v>1</v>
      </c>
      <c r="C3133" s="146">
        <v>1001</v>
      </c>
      <c r="D3133" s="141" t="s">
        <v>6</v>
      </c>
      <c r="E3133" s="141">
        <v>2016</v>
      </c>
      <c r="F3133" s="151"/>
      <c r="G3133" s="157">
        <f t="shared" si="122"/>
        <v>1.7400000000000002</v>
      </c>
      <c r="H3133" s="143"/>
      <c r="I3133">
        <v>1.7400000000000002</v>
      </c>
      <c r="L3133">
        <v>0.25</v>
      </c>
      <c r="O3133" s="152">
        <f t="shared" si="121"/>
        <v>0.25</v>
      </c>
      <c r="P3133" s="153"/>
      <c r="Q3133" s="153"/>
      <c r="R3133" s="153"/>
    </row>
    <row r="3134" spans="1:18" ht="12.75" customHeight="1" x14ac:dyDescent="0.3">
      <c r="A3134" s="141">
        <v>10</v>
      </c>
      <c r="B3134" s="141">
        <v>2</v>
      </c>
      <c r="C3134" s="146">
        <v>1002</v>
      </c>
      <c r="D3134" s="141" t="s">
        <v>6</v>
      </c>
      <c r="E3134" s="141">
        <v>2016</v>
      </c>
      <c r="F3134" s="151"/>
      <c r="G3134" s="157">
        <f t="shared" si="122"/>
        <v>0.87000000000000011</v>
      </c>
      <c r="H3134" s="143"/>
      <c r="I3134">
        <v>0.87000000000000011</v>
      </c>
      <c r="L3134">
        <v>0.13</v>
      </c>
      <c r="O3134" s="152">
        <f t="shared" si="121"/>
        <v>0.13</v>
      </c>
      <c r="P3134" s="153"/>
      <c r="Q3134" s="153"/>
      <c r="R3134" s="153"/>
    </row>
    <row r="3135" spans="1:18" ht="12.75" customHeight="1" x14ac:dyDescent="0.3">
      <c r="A3135" s="141">
        <v>10</v>
      </c>
      <c r="B3135" s="141">
        <v>3</v>
      </c>
      <c r="C3135" s="146">
        <v>1003</v>
      </c>
      <c r="D3135" s="141" t="s">
        <v>6</v>
      </c>
      <c r="E3135" s="141">
        <v>2016</v>
      </c>
      <c r="F3135" s="151"/>
      <c r="G3135" s="157">
        <f t="shared" si="122"/>
        <v>0</v>
      </c>
      <c r="H3135" s="143"/>
      <c r="I3135">
        <v>0</v>
      </c>
      <c r="L3135">
        <v>0</v>
      </c>
      <c r="O3135" s="152">
        <f t="shared" si="121"/>
        <v>0</v>
      </c>
      <c r="P3135" s="153"/>
      <c r="Q3135" s="153"/>
      <c r="R3135" s="153"/>
    </row>
    <row r="3136" spans="1:18" ht="12.75" customHeight="1" x14ac:dyDescent="0.3">
      <c r="A3136" s="141">
        <v>10</v>
      </c>
      <c r="B3136" s="141">
        <v>4</v>
      </c>
      <c r="C3136" s="146">
        <v>1004</v>
      </c>
      <c r="D3136" s="141" t="s">
        <v>6</v>
      </c>
      <c r="E3136" s="141">
        <v>2016</v>
      </c>
      <c r="F3136" s="151"/>
      <c r="G3136" s="157">
        <f t="shared" si="122"/>
        <v>1.7400000000000002</v>
      </c>
      <c r="H3136" s="143"/>
      <c r="I3136">
        <v>1.7400000000000002</v>
      </c>
      <c r="L3136">
        <v>0.25</v>
      </c>
      <c r="O3136" s="152">
        <f t="shared" si="121"/>
        <v>0.25</v>
      </c>
      <c r="P3136" s="153"/>
      <c r="Q3136" s="153"/>
      <c r="R3136" s="153"/>
    </row>
    <row r="3137" spans="1:18" ht="12.75" customHeight="1" x14ac:dyDescent="0.3">
      <c r="A3137" s="141">
        <v>10</v>
      </c>
      <c r="B3137" s="141">
        <v>5</v>
      </c>
      <c r="C3137" s="146">
        <v>1005</v>
      </c>
      <c r="D3137" s="141" t="s">
        <v>6</v>
      </c>
      <c r="E3137" s="141">
        <v>2016</v>
      </c>
      <c r="F3137" s="151"/>
      <c r="G3137" s="157">
        <f t="shared" si="122"/>
        <v>2.6399999999999997</v>
      </c>
      <c r="H3137" s="143"/>
      <c r="I3137">
        <v>2.6399999999999997</v>
      </c>
      <c r="L3137">
        <v>0.38</v>
      </c>
      <c r="O3137" s="152">
        <f t="shared" ref="O3137:O3200" si="123">L3137+N3137</f>
        <v>0.38</v>
      </c>
      <c r="P3137" s="153"/>
      <c r="Q3137" s="153"/>
      <c r="R3137" s="153"/>
    </row>
    <row r="3138" spans="1:18" ht="12.75" customHeight="1" x14ac:dyDescent="0.3">
      <c r="A3138" s="141">
        <v>10</v>
      </c>
      <c r="B3138" s="141">
        <v>6</v>
      </c>
      <c r="C3138" s="146">
        <v>1006</v>
      </c>
      <c r="D3138" s="141" t="s">
        <v>6</v>
      </c>
      <c r="E3138" s="141">
        <v>2016</v>
      </c>
      <c r="F3138" s="151"/>
      <c r="G3138" s="157">
        <f t="shared" si="122"/>
        <v>3.51</v>
      </c>
      <c r="H3138" s="143"/>
      <c r="I3138">
        <v>3.51</v>
      </c>
      <c r="L3138">
        <v>0.5</v>
      </c>
      <c r="O3138" s="152">
        <f t="shared" si="123"/>
        <v>0.5</v>
      </c>
      <c r="P3138" s="153"/>
      <c r="Q3138" s="153"/>
      <c r="R3138" s="153"/>
    </row>
    <row r="3139" spans="1:18" ht="12.75" customHeight="1" x14ac:dyDescent="0.3">
      <c r="A3139" s="141">
        <v>10</v>
      </c>
      <c r="B3139" s="141">
        <v>7</v>
      </c>
      <c r="C3139" s="146">
        <v>1007</v>
      </c>
      <c r="D3139" s="141" t="s">
        <v>6</v>
      </c>
      <c r="E3139" s="141">
        <v>2016</v>
      </c>
      <c r="F3139" s="151"/>
      <c r="G3139" s="157">
        <f t="shared" si="122"/>
        <v>12.24</v>
      </c>
      <c r="H3139" s="143"/>
      <c r="I3139">
        <v>12.24</v>
      </c>
      <c r="L3139">
        <v>1.75</v>
      </c>
      <c r="O3139" s="152">
        <f t="shared" si="123"/>
        <v>1.75</v>
      </c>
      <c r="P3139" s="153"/>
      <c r="Q3139" s="153"/>
      <c r="R3139" s="153"/>
    </row>
    <row r="3140" spans="1:18" ht="12.75" customHeight="1" x14ac:dyDescent="0.3">
      <c r="A3140" s="141">
        <v>10</v>
      </c>
      <c r="B3140" s="141">
        <v>8</v>
      </c>
      <c r="C3140" s="146">
        <v>1008</v>
      </c>
      <c r="D3140" s="141" t="s">
        <v>6</v>
      </c>
      <c r="E3140" s="141">
        <v>2016</v>
      </c>
      <c r="F3140" s="151"/>
      <c r="G3140" s="157">
        <f t="shared" si="122"/>
        <v>0</v>
      </c>
      <c r="H3140" s="143"/>
      <c r="I3140">
        <v>0</v>
      </c>
      <c r="L3140">
        <v>0</v>
      </c>
      <c r="O3140" s="152">
        <f t="shared" si="123"/>
        <v>0</v>
      </c>
      <c r="P3140" s="153"/>
      <c r="Q3140" s="153"/>
      <c r="R3140" s="153"/>
    </row>
    <row r="3141" spans="1:18" ht="12.75" customHeight="1" x14ac:dyDescent="0.3">
      <c r="A3141" s="141">
        <v>10</v>
      </c>
      <c r="B3141" s="141">
        <v>9</v>
      </c>
      <c r="C3141" s="146">
        <v>1009</v>
      </c>
      <c r="D3141" s="141" t="s">
        <v>6</v>
      </c>
      <c r="E3141" s="141">
        <v>2016</v>
      </c>
      <c r="F3141" s="151"/>
      <c r="G3141" s="157">
        <f t="shared" si="122"/>
        <v>0</v>
      </c>
      <c r="H3141" s="143"/>
      <c r="I3141">
        <v>0</v>
      </c>
      <c r="L3141">
        <v>0</v>
      </c>
      <c r="O3141" s="152">
        <f t="shared" si="123"/>
        <v>0</v>
      </c>
      <c r="P3141" s="153"/>
      <c r="Q3141" s="153"/>
      <c r="R3141" s="153"/>
    </row>
    <row r="3142" spans="1:18" ht="12.75" customHeight="1" x14ac:dyDescent="0.3">
      <c r="A3142" s="141">
        <v>10</v>
      </c>
      <c r="B3142" s="141">
        <v>10</v>
      </c>
      <c r="C3142" s="146">
        <v>1010</v>
      </c>
      <c r="D3142" s="141" t="s">
        <v>6</v>
      </c>
      <c r="E3142" s="141">
        <v>2016</v>
      </c>
      <c r="F3142" s="151"/>
      <c r="G3142" s="157">
        <f t="shared" si="122"/>
        <v>0</v>
      </c>
      <c r="H3142" s="143"/>
      <c r="I3142">
        <v>0</v>
      </c>
      <c r="L3142">
        <v>0</v>
      </c>
      <c r="O3142" s="152">
        <f t="shared" si="123"/>
        <v>0</v>
      </c>
      <c r="P3142" s="153"/>
      <c r="Q3142" s="153"/>
      <c r="R3142" s="153"/>
    </row>
    <row r="3143" spans="1:18" ht="12.75" customHeight="1" x14ac:dyDescent="0.3">
      <c r="A3143" s="141">
        <v>10</v>
      </c>
      <c r="B3143" s="141">
        <v>11</v>
      </c>
      <c r="C3143" s="146">
        <v>1011</v>
      </c>
      <c r="D3143" s="141" t="s">
        <v>6</v>
      </c>
      <c r="E3143" s="141">
        <v>2016</v>
      </c>
      <c r="F3143" s="151"/>
      <c r="G3143" s="157">
        <f t="shared" si="122"/>
        <v>0</v>
      </c>
      <c r="H3143" s="143"/>
      <c r="I3143">
        <v>0</v>
      </c>
      <c r="L3143">
        <v>0</v>
      </c>
      <c r="O3143" s="152">
        <f t="shared" si="123"/>
        <v>0</v>
      </c>
      <c r="P3143" s="153"/>
      <c r="Q3143" s="153"/>
      <c r="R3143" s="153"/>
    </row>
    <row r="3144" spans="1:18" ht="12.75" customHeight="1" x14ac:dyDescent="0.3">
      <c r="A3144" s="141">
        <v>10</v>
      </c>
      <c r="B3144" s="141">
        <v>12</v>
      </c>
      <c r="C3144" s="146">
        <v>1012</v>
      </c>
      <c r="D3144" s="141" t="s">
        <v>6</v>
      </c>
      <c r="E3144" s="141">
        <v>2016</v>
      </c>
      <c r="F3144" s="151"/>
      <c r="G3144" s="157">
        <f t="shared" si="122"/>
        <v>0</v>
      </c>
      <c r="H3144" s="143"/>
      <c r="I3144">
        <v>0</v>
      </c>
      <c r="L3144">
        <v>0</v>
      </c>
      <c r="O3144" s="152">
        <f t="shared" si="123"/>
        <v>0</v>
      </c>
      <c r="P3144" s="153"/>
      <c r="Q3144" s="153"/>
      <c r="R3144" s="153"/>
    </row>
    <row r="3145" spans="1:18" ht="12.75" customHeight="1" x14ac:dyDescent="0.3">
      <c r="A3145" s="141">
        <v>10</v>
      </c>
      <c r="B3145" s="141">
        <v>13</v>
      </c>
      <c r="C3145" s="146">
        <v>1013</v>
      </c>
      <c r="D3145" s="141" t="s">
        <v>6</v>
      </c>
      <c r="E3145" s="141">
        <v>2016</v>
      </c>
      <c r="F3145" s="151"/>
      <c r="G3145" s="157">
        <f t="shared" si="122"/>
        <v>0</v>
      </c>
      <c r="H3145" s="143"/>
      <c r="I3145">
        <v>0</v>
      </c>
      <c r="L3145">
        <v>0</v>
      </c>
      <c r="O3145" s="152">
        <f t="shared" si="123"/>
        <v>0</v>
      </c>
      <c r="P3145" s="153"/>
      <c r="Q3145" s="153"/>
      <c r="R3145" s="153"/>
    </row>
    <row r="3146" spans="1:18" ht="12.75" customHeight="1" x14ac:dyDescent="0.3">
      <c r="A3146" s="141">
        <v>10</v>
      </c>
      <c r="B3146" s="141">
        <v>14</v>
      </c>
      <c r="C3146" s="146">
        <v>1014</v>
      </c>
      <c r="D3146" s="141" t="s">
        <v>6</v>
      </c>
      <c r="E3146" s="141">
        <v>2016</v>
      </c>
      <c r="F3146" s="151"/>
      <c r="G3146" s="157">
        <f t="shared" si="122"/>
        <v>0</v>
      </c>
      <c r="H3146" s="143"/>
      <c r="I3146">
        <v>0</v>
      </c>
      <c r="L3146">
        <v>0</v>
      </c>
      <c r="O3146" s="152">
        <f t="shared" si="123"/>
        <v>0</v>
      </c>
      <c r="P3146" s="153"/>
      <c r="Q3146" s="153"/>
      <c r="R3146" s="153"/>
    </row>
    <row r="3147" spans="1:18" ht="12.75" customHeight="1" x14ac:dyDescent="0.3">
      <c r="A3147" s="141">
        <v>10</v>
      </c>
      <c r="B3147" s="141">
        <v>15</v>
      </c>
      <c r="C3147" s="146">
        <v>1015</v>
      </c>
      <c r="D3147" s="141" t="s">
        <v>6</v>
      </c>
      <c r="E3147" s="141">
        <v>2016</v>
      </c>
      <c r="F3147" s="151"/>
      <c r="G3147" s="157">
        <f t="shared" si="122"/>
        <v>0</v>
      </c>
      <c r="H3147" s="143"/>
      <c r="I3147">
        <v>0</v>
      </c>
      <c r="L3147">
        <v>0</v>
      </c>
      <c r="O3147" s="152">
        <f t="shared" si="123"/>
        <v>0</v>
      </c>
      <c r="P3147" s="153"/>
      <c r="Q3147" s="153"/>
      <c r="R3147" s="153"/>
    </row>
    <row r="3148" spans="1:18" ht="12.75" customHeight="1" x14ac:dyDescent="0.3">
      <c r="A3148" s="141">
        <v>10</v>
      </c>
      <c r="B3148" s="141">
        <v>16</v>
      </c>
      <c r="C3148" s="146">
        <v>1016</v>
      </c>
      <c r="D3148" s="141" t="s">
        <v>6</v>
      </c>
      <c r="E3148" s="141">
        <v>2016</v>
      </c>
      <c r="F3148" s="151"/>
      <c r="G3148" s="157">
        <f t="shared" si="122"/>
        <v>0</v>
      </c>
      <c r="H3148" s="143"/>
      <c r="I3148">
        <v>0</v>
      </c>
      <c r="L3148">
        <v>0</v>
      </c>
      <c r="O3148" s="152">
        <f t="shared" si="123"/>
        <v>0</v>
      </c>
      <c r="P3148" s="153"/>
      <c r="Q3148" s="153"/>
      <c r="R3148" s="153"/>
    </row>
    <row r="3149" spans="1:18" ht="12.75" customHeight="1" x14ac:dyDescent="0.3">
      <c r="A3149" s="141">
        <v>10</v>
      </c>
      <c r="B3149" s="141">
        <v>17</v>
      </c>
      <c r="C3149" s="146">
        <v>1017</v>
      </c>
      <c r="D3149" s="141" t="s">
        <v>6</v>
      </c>
      <c r="E3149" s="141">
        <v>2016</v>
      </c>
      <c r="F3149" s="151"/>
      <c r="G3149" s="157">
        <f t="shared" si="122"/>
        <v>0</v>
      </c>
      <c r="H3149" s="143"/>
      <c r="I3149">
        <v>0</v>
      </c>
      <c r="L3149">
        <v>0</v>
      </c>
      <c r="O3149" s="152">
        <f t="shared" si="123"/>
        <v>0</v>
      </c>
      <c r="P3149" s="153"/>
      <c r="Q3149" s="153"/>
      <c r="R3149" s="153"/>
    </row>
    <row r="3150" spans="1:18" ht="12.75" customHeight="1" x14ac:dyDescent="0.3">
      <c r="A3150" s="141">
        <v>10</v>
      </c>
      <c r="B3150" s="141">
        <v>18</v>
      </c>
      <c r="C3150" s="146">
        <v>1018</v>
      </c>
      <c r="D3150" s="141" t="s">
        <v>6</v>
      </c>
      <c r="E3150" s="141">
        <v>2016</v>
      </c>
      <c r="F3150" s="151"/>
      <c r="G3150" s="157">
        <f t="shared" si="122"/>
        <v>0</v>
      </c>
      <c r="H3150" s="143"/>
      <c r="I3150">
        <v>0</v>
      </c>
      <c r="L3150">
        <v>0</v>
      </c>
      <c r="O3150" s="152">
        <f t="shared" si="123"/>
        <v>0</v>
      </c>
      <c r="P3150" s="153"/>
      <c r="Q3150" s="153"/>
      <c r="R3150" s="153"/>
    </row>
    <row r="3151" spans="1:18" ht="12.75" customHeight="1" x14ac:dyDescent="0.3">
      <c r="A3151" s="141">
        <v>10</v>
      </c>
      <c r="B3151" s="141">
        <v>19</v>
      </c>
      <c r="C3151" s="146">
        <v>1019</v>
      </c>
      <c r="D3151" s="141" t="s">
        <v>6</v>
      </c>
      <c r="E3151" s="141">
        <v>2016</v>
      </c>
      <c r="F3151" s="151"/>
      <c r="G3151" s="157">
        <f t="shared" si="122"/>
        <v>0</v>
      </c>
      <c r="H3151" s="143"/>
      <c r="I3151">
        <v>0</v>
      </c>
      <c r="L3151">
        <v>0</v>
      </c>
      <c r="O3151" s="152">
        <f t="shared" si="123"/>
        <v>0</v>
      </c>
      <c r="P3151" s="153"/>
      <c r="Q3151" s="153"/>
      <c r="R3151" s="153"/>
    </row>
    <row r="3152" spans="1:18" ht="12.75" customHeight="1" x14ac:dyDescent="0.3">
      <c r="A3152" s="141">
        <v>10</v>
      </c>
      <c r="B3152" s="141">
        <v>20</v>
      </c>
      <c r="C3152" s="146">
        <v>1020</v>
      </c>
      <c r="D3152" s="141" t="s">
        <v>6</v>
      </c>
      <c r="E3152" s="141">
        <v>2016</v>
      </c>
      <c r="F3152" s="151"/>
      <c r="G3152" s="157">
        <f t="shared" si="122"/>
        <v>0</v>
      </c>
      <c r="H3152" s="143"/>
      <c r="I3152">
        <v>0</v>
      </c>
      <c r="L3152">
        <v>0</v>
      </c>
      <c r="O3152" s="152">
        <f t="shared" si="123"/>
        <v>0</v>
      </c>
      <c r="P3152" s="153"/>
      <c r="Q3152" s="153"/>
      <c r="R3152" s="153"/>
    </row>
    <row r="3153" spans="1:18" ht="12.75" customHeight="1" x14ac:dyDescent="0.3">
      <c r="A3153" s="141">
        <v>10</v>
      </c>
      <c r="B3153" s="141">
        <v>21</v>
      </c>
      <c r="C3153" s="146">
        <v>1021</v>
      </c>
      <c r="D3153" s="141" t="s">
        <v>6</v>
      </c>
      <c r="E3153" s="141">
        <v>2016</v>
      </c>
      <c r="F3153" s="151"/>
      <c r="G3153" s="157">
        <f t="shared" si="122"/>
        <v>0</v>
      </c>
      <c r="H3153" s="143"/>
      <c r="I3153">
        <v>0</v>
      </c>
      <c r="L3153">
        <v>0</v>
      </c>
      <c r="O3153" s="152">
        <f t="shared" si="123"/>
        <v>0</v>
      </c>
      <c r="P3153" s="153"/>
      <c r="Q3153" s="153"/>
      <c r="R3153" s="153"/>
    </row>
    <row r="3154" spans="1:18" ht="12.75" customHeight="1" x14ac:dyDescent="0.3">
      <c r="A3154" s="141">
        <v>10</v>
      </c>
      <c r="B3154" s="141">
        <v>22</v>
      </c>
      <c r="C3154" s="146">
        <v>1022</v>
      </c>
      <c r="D3154" s="141" t="s">
        <v>6</v>
      </c>
      <c r="E3154" s="141">
        <v>2016</v>
      </c>
      <c r="F3154" s="151"/>
      <c r="G3154" s="157">
        <f t="shared" si="122"/>
        <v>0</v>
      </c>
      <c r="H3154" s="143"/>
      <c r="I3154">
        <v>0</v>
      </c>
      <c r="L3154">
        <v>0</v>
      </c>
      <c r="O3154" s="152">
        <f t="shared" si="123"/>
        <v>0</v>
      </c>
      <c r="P3154" s="153"/>
      <c r="Q3154" s="153"/>
      <c r="R3154" s="153"/>
    </row>
    <row r="3155" spans="1:18" ht="12.75" customHeight="1" x14ac:dyDescent="0.3">
      <c r="A3155" s="141">
        <v>10</v>
      </c>
      <c r="B3155" s="141">
        <v>23</v>
      </c>
      <c r="C3155" s="146">
        <v>1023</v>
      </c>
      <c r="D3155" s="141" t="s">
        <v>6</v>
      </c>
      <c r="E3155" s="141">
        <v>2016</v>
      </c>
      <c r="F3155" s="151"/>
      <c r="G3155" s="157">
        <f t="shared" si="122"/>
        <v>0</v>
      </c>
      <c r="H3155" s="143"/>
      <c r="I3155">
        <v>0</v>
      </c>
      <c r="L3155">
        <v>0</v>
      </c>
      <c r="O3155" s="152">
        <f t="shared" si="123"/>
        <v>0</v>
      </c>
      <c r="P3155" s="153"/>
      <c r="Q3155" s="153"/>
      <c r="R3155" s="153"/>
    </row>
    <row r="3156" spans="1:18" ht="12.75" customHeight="1" x14ac:dyDescent="0.3">
      <c r="A3156" s="141">
        <v>10</v>
      </c>
      <c r="B3156" s="141">
        <v>24</v>
      </c>
      <c r="C3156" s="146">
        <v>1024</v>
      </c>
      <c r="D3156" s="141" t="s">
        <v>6</v>
      </c>
      <c r="E3156" s="141">
        <v>2016</v>
      </c>
      <c r="F3156" s="151"/>
      <c r="G3156" s="157">
        <f t="shared" si="122"/>
        <v>0</v>
      </c>
      <c r="H3156" s="143"/>
      <c r="I3156">
        <v>0</v>
      </c>
      <c r="L3156">
        <v>0</v>
      </c>
      <c r="O3156" s="152">
        <f t="shared" si="123"/>
        <v>0</v>
      </c>
      <c r="P3156" s="153"/>
      <c r="Q3156" s="153"/>
      <c r="R3156" s="153"/>
    </row>
    <row r="3157" spans="1:18" ht="12.75" customHeight="1" x14ac:dyDescent="0.3">
      <c r="A3157" s="141">
        <v>10</v>
      </c>
      <c r="B3157" s="141">
        <v>25</v>
      </c>
      <c r="C3157" s="146">
        <v>1025</v>
      </c>
      <c r="D3157" s="141" t="s">
        <v>6</v>
      </c>
      <c r="E3157" s="141">
        <v>2016</v>
      </c>
      <c r="F3157" s="151"/>
      <c r="G3157" s="157">
        <f t="shared" si="122"/>
        <v>0</v>
      </c>
      <c r="H3157" s="143"/>
      <c r="I3157">
        <v>0</v>
      </c>
      <c r="L3157">
        <v>0</v>
      </c>
      <c r="O3157" s="152">
        <f t="shared" si="123"/>
        <v>0</v>
      </c>
      <c r="P3157" s="153"/>
      <c r="Q3157" s="153"/>
      <c r="R3157" s="153"/>
    </row>
    <row r="3158" spans="1:18" ht="12.75" customHeight="1" x14ac:dyDescent="0.3">
      <c r="A3158" s="141">
        <v>10</v>
      </c>
      <c r="B3158" s="141">
        <v>26</v>
      </c>
      <c r="C3158" s="146">
        <v>1026</v>
      </c>
      <c r="D3158" s="141" t="s">
        <v>6</v>
      </c>
      <c r="E3158" s="141">
        <v>2016</v>
      </c>
      <c r="F3158" s="151"/>
      <c r="G3158" s="157">
        <f t="shared" si="122"/>
        <v>0</v>
      </c>
      <c r="H3158" s="143"/>
      <c r="I3158">
        <v>0</v>
      </c>
      <c r="L3158">
        <v>0</v>
      </c>
      <c r="O3158" s="152">
        <f t="shared" si="123"/>
        <v>0</v>
      </c>
      <c r="P3158" s="153"/>
      <c r="Q3158" s="153"/>
      <c r="R3158" s="153"/>
    </row>
    <row r="3159" spans="1:18" ht="12.75" customHeight="1" x14ac:dyDescent="0.3">
      <c r="A3159" s="141">
        <v>10</v>
      </c>
      <c r="B3159" s="141">
        <v>27</v>
      </c>
      <c r="C3159" s="146">
        <v>1027</v>
      </c>
      <c r="D3159" s="141" t="s">
        <v>6</v>
      </c>
      <c r="E3159" s="141">
        <v>2016</v>
      </c>
      <c r="F3159" s="151"/>
      <c r="G3159" s="157">
        <f t="shared" si="122"/>
        <v>0</v>
      </c>
      <c r="H3159" s="143"/>
      <c r="I3159">
        <v>0</v>
      </c>
      <c r="L3159">
        <v>0</v>
      </c>
      <c r="O3159" s="152">
        <f t="shared" si="123"/>
        <v>0</v>
      </c>
      <c r="P3159" s="153"/>
      <c r="Q3159" s="153"/>
      <c r="R3159" s="153"/>
    </row>
    <row r="3160" spans="1:18" ht="12.75" customHeight="1" x14ac:dyDescent="0.3">
      <c r="A3160" s="141">
        <v>10</v>
      </c>
      <c r="B3160" s="141">
        <v>28</v>
      </c>
      <c r="C3160" s="146">
        <v>1028</v>
      </c>
      <c r="D3160" s="141" t="s">
        <v>6</v>
      </c>
      <c r="E3160" s="141">
        <v>2016</v>
      </c>
      <c r="F3160" s="151"/>
      <c r="G3160" s="157">
        <f t="shared" si="122"/>
        <v>0</v>
      </c>
      <c r="H3160" s="143"/>
      <c r="I3160">
        <v>0</v>
      </c>
      <c r="L3160">
        <v>0</v>
      </c>
      <c r="O3160" s="152">
        <f t="shared" si="123"/>
        <v>0</v>
      </c>
      <c r="P3160" s="153"/>
      <c r="Q3160" s="153"/>
      <c r="R3160" s="153"/>
    </row>
    <row r="3161" spans="1:18" ht="12.75" customHeight="1" x14ac:dyDescent="0.3">
      <c r="A3161" s="141">
        <v>10</v>
      </c>
      <c r="B3161" s="141">
        <v>29</v>
      </c>
      <c r="C3161" s="146">
        <v>1029</v>
      </c>
      <c r="D3161" s="141" t="s">
        <v>6</v>
      </c>
      <c r="E3161" s="141">
        <v>2016</v>
      </c>
      <c r="F3161" s="151"/>
      <c r="G3161" s="157">
        <f t="shared" si="122"/>
        <v>0</v>
      </c>
      <c r="H3161" s="143"/>
      <c r="O3161" s="152">
        <f t="shared" si="123"/>
        <v>0</v>
      </c>
      <c r="P3161" s="153"/>
      <c r="Q3161" s="153"/>
      <c r="R3161" s="153"/>
    </row>
    <row r="3162" spans="1:18" ht="12.75" customHeight="1" x14ac:dyDescent="0.3">
      <c r="A3162" s="141">
        <v>10</v>
      </c>
      <c r="B3162" s="141">
        <v>30</v>
      </c>
      <c r="C3162" s="146">
        <v>1030</v>
      </c>
      <c r="D3162" s="141" t="s">
        <v>6</v>
      </c>
      <c r="E3162" s="141">
        <v>2016</v>
      </c>
      <c r="F3162" s="151"/>
      <c r="G3162" s="157">
        <f t="shared" si="122"/>
        <v>0</v>
      </c>
      <c r="H3162" s="143"/>
      <c r="O3162" s="152">
        <f t="shared" si="123"/>
        <v>0</v>
      </c>
      <c r="P3162" s="153"/>
      <c r="Q3162" s="153"/>
      <c r="R3162" s="153"/>
    </row>
    <row r="3163" spans="1:18" ht="12.75" customHeight="1" x14ac:dyDescent="0.3">
      <c r="A3163" s="141">
        <v>10</v>
      </c>
      <c r="B3163" s="141">
        <v>31</v>
      </c>
      <c r="C3163" s="146">
        <v>1031</v>
      </c>
      <c r="D3163" s="141" t="s">
        <v>6</v>
      </c>
      <c r="E3163" s="141">
        <v>2016</v>
      </c>
      <c r="F3163" s="151"/>
      <c r="G3163" s="157">
        <f t="shared" si="122"/>
        <v>0</v>
      </c>
      <c r="H3163" s="143"/>
      <c r="O3163" s="152">
        <f t="shared" si="123"/>
        <v>0</v>
      </c>
      <c r="P3163" s="153"/>
      <c r="Q3163" s="153"/>
      <c r="R3163" s="153"/>
    </row>
    <row r="3164" spans="1:18" ht="12.75" customHeight="1" x14ac:dyDescent="0.3">
      <c r="A3164" s="141">
        <v>11</v>
      </c>
      <c r="B3164" s="141">
        <v>1</v>
      </c>
      <c r="C3164" s="146">
        <v>1101</v>
      </c>
      <c r="D3164" s="141" t="s">
        <v>6</v>
      </c>
      <c r="E3164" s="141">
        <v>2016</v>
      </c>
      <c r="F3164" s="151"/>
      <c r="G3164" s="157">
        <f t="shared" si="122"/>
        <v>0</v>
      </c>
      <c r="H3164" s="143"/>
      <c r="O3164" s="152">
        <f t="shared" si="123"/>
        <v>0</v>
      </c>
      <c r="P3164" s="153"/>
      <c r="Q3164" s="153"/>
      <c r="R3164" s="153"/>
    </row>
    <row r="3165" spans="1:18" ht="12.75" customHeight="1" x14ac:dyDescent="0.3">
      <c r="A3165" s="141">
        <v>11</v>
      </c>
      <c r="B3165" s="141">
        <v>2</v>
      </c>
      <c r="C3165" s="146">
        <v>1102</v>
      </c>
      <c r="D3165" s="141" t="s">
        <v>6</v>
      </c>
      <c r="E3165" s="141">
        <v>2016</v>
      </c>
      <c r="F3165" s="151"/>
      <c r="G3165" s="157">
        <f t="shared" si="122"/>
        <v>0</v>
      </c>
      <c r="H3165" s="143"/>
      <c r="O3165" s="152">
        <f t="shared" si="123"/>
        <v>0</v>
      </c>
      <c r="P3165" s="153"/>
      <c r="Q3165" s="153"/>
      <c r="R3165" s="153"/>
    </row>
    <row r="3166" spans="1:18" ht="12.75" customHeight="1" x14ac:dyDescent="0.3">
      <c r="A3166" s="141">
        <v>11</v>
      </c>
      <c r="B3166" s="141">
        <v>3</v>
      </c>
      <c r="C3166" s="146">
        <v>1103</v>
      </c>
      <c r="D3166" s="141" t="s">
        <v>6</v>
      </c>
      <c r="E3166" s="141">
        <v>2016</v>
      </c>
      <c r="F3166" s="151"/>
      <c r="G3166" s="157">
        <f>I3166+K3166</f>
        <v>0</v>
      </c>
      <c r="H3166" s="143"/>
      <c r="O3166" s="152">
        <f t="shared" si="123"/>
        <v>0</v>
      </c>
      <c r="P3166" s="153"/>
      <c r="Q3166" s="153"/>
      <c r="R3166" s="153"/>
    </row>
    <row r="3167" spans="1:18" ht="12.75" customHeight="1" x14ac:dyDescent="0.3">
      <c r="A3167" s="141">
        <v>11</v>
      </c>
      <c r="B3167" s="141">
        <v>4</v>
      </c>
      <c r="C3167" s="146">
        <v>1104</v>
      </c>
      <c r="D3167" s="141" t="s">
        <v>6</v>
      </c>
      <c r="E3167" s="141">
        <v>2016</v>
      </c>
      <c r="F3167" s="151"/>
      <c r="G3167" s="157">
        <f>I3167+K3167</f>
        <v>0</v>
      </c>
      <c r="H3167" s="143"/>
      <c r="O3167" s="152">
        <f t="shared" si="123"/>
        <v>0</v>
      </c>
      <c r="P3167" s="153"/>
      <c r="Q3167" s="153"/>
      <c r="R3167" s="153"/>
    </row>
    <row r="3168" spans="1:18" ht="12.75" customHeight="1" x14ac:dyDescent="0.3">
      <c r="A3168" s="141">
        <v>11</v>
      </c>
      <c r="B3168" s="141">
        <v>5</v>
      </c>
      <c r="C3168" s="146">
        <v>1105</v>
      </c>
      <c r="D3168" s="141" t="s">
        <v>6</v>
      </c>
      <c r="E3168" s="141">
        <v>2016</v>
      </c>
      <c r="F3168" s="151"/>
      <c r="G3168" s="157">
        <f>I3168+K3168</f>
        <v>0</v>
      </c>
      <c r="H3168" s="143"/>
      <c r="O3168" s="152">
        <f t="shared" si="123"/>
        <v>0</v>
      </c>
      <c r="P3168" s="153"/>
      <c r="Q3168" s="153"/>
      <c r="R3168" s="153"/>
    </row>
    <row r="3169" spans="1:18" ht="12.75" customHeight="1" x14ac:dyDescent="0.3">
      <c r="A3169" s="141">
        <v>11</v>
      </c>
      <c r="B3169" s="141">
        <v>6</v>
      </c>
      <c r="C3169" s="146">
        <v>1106</v>
      </c>
      <c r="D3169" s="141" t="s">
        <v>6</v>
      </c>
      <c r="E3169" s="141">
        <v>2016</v>
      </c>
      <c r="F3169" s="151"/>
      <c r="G3169" s="157">
        <f t="shared" ref="G3169:G3232" si="124">I3169+K3169</f>
        <v>0</v>
      </c>
      <c r="H3169" s="143"/>
      <c r="O3169" s="152">
        <f t="shared" si="123"/>
        <v>0</v>
      </c>
      <c r="P3169" s="153"/>
      <c r="Q3169" s="153"/>
      <c r="R3169" s="153"/>
    </row>
    <row r="3170" spans="1:18" ht="12.75" customHeight="1" x14ac:dyDescent="0.3">
      <c r="A3170" s="141">
        <v>11</v>
      </c>
      <c r="B3170" s="141">
        <v>7</v>
      </c>
      <c r="C3170" s="146">
        <v>1107</v>
      </c>
      <c r="D3170" s="141" t="s">
        <v>6</v>
      </c>
      <c r="E3170" s="141">
        <v>2016</v>
      </c>
      <c r="F3170" s="151"/>
      <c r="G3170" s="157">
        <f t="shared" si="124"/>
        <v>0</v>
      </c>
      <c r="H3170" s="143"/>
      <c r="O3170" s="152">
        <f t="shared" si="123"/>
        <v>0</v>
      </c>
      <c r="P3170" s="153"/>
      <c r="Q3170" s="153"/>
      <c r="R3170" s="153"/>
    </row>
    <row r="3171" spans="1:18" ht="12.75" customHeight="1" x14ac:dyDescent="0.3">
      <c r="A3171" s="141">
        <v>11</v>
      </c>
      <c r="B3171" s="141">
        <v>8</v>
      </c>
      <c r="C3171" s="146">
        <v>1108</v>
      </c>
      <c r="D3171" s="141" t="s">
        <v>6</v>
      </c>
      <c r="E3171" s="141">
        <v>2016</v>
      </c>
      <c r="F3171" s="151"/>
      <c r="G3171" s="157">
        <f t="shared" si="124"/>
        <v>0</v>
      </c>
      <c r="H3171" s="143"/>
      <c r="O3171" s="152">
        <f t="shared" si="123"/>
        <v>0</v>
      </c>
      <c r="P3171" s="153"/>
      <c r="Q3171" s="153"/>
      <c r="R3171" s="153"/>
    </row>
    <row r="3172" spans="1:18" ht="12.75" customHeight="1" x14ac:dyDescent="0.3">
      <c r="A3172" s="141">
        <v>11</v>
      </c>
      <c r="B3172" s="141">
        <v>9</v>
      </c>
      <c r="C3172" s="146">
        <v>1109</v>
      </c>
      <c r="D3172" s="141" t="s">
        <v>6</v>
      </c>
      <c r="E3172" s="141">
        <v>2016</v>
      </c>
      <c r="F3172" s="151"/>
      <c r="G3172" s="157">
        <f t="shared" si="124"/>
        <v>0</v>
      </c>
      <c r="H3172" s="143"/>
      <c r="O3172" s="152">
        <f t="shared" si="123"/>
        <v>0</v>
      </c>
      <c r="P3172" s="153"/>
      <c r="Q3172" s="153"/>
      <c r="R3172" s="153"/>
    </row>
    <row r="3173" spans="1:18" ht="12.75" customHeight="1" x14ac:dyDescent="0.3">
      <c r="A3173" s="141">
        <v>11</v>
      </c>
      <c r="B3173" s="141">
        <v>10</v>
      </c>
      <c r="C3173" s="146">
        <v>1110</v>
      </c>
      <c r="D3173" s="141" t="s">
        <v>6</v>
      </c>
      <c r="E3173" s="141">
        <v>2016</v>
      </c>
      <c r="F3173" s="151"/>
      <c r="G3173" s="157">
        <f t="shared" si="124"/>
        <v>0</v>
      </c>
      <c r="H3173" s="143"/>
      <c r="O3173" s="152">
        <f t="shared" si="123"/>
        <v>0</v>
      </c>
      <c r="P3173" s="153"/>
      <c r="Q3173" s="153"/>
      <c r="R3173" s="153"/>
    </row>
    <row r="3174" spans="1:18" ht="12.75" customHeight="1" x14ac:dyDescent="0.3">
      <c r="A3174" s="141">
        <v>11</v>
      </c>
      <c r="B3174" s="141">
        <v>11</v>
      </c>
      <c r="C3174" s="146">
        <v>1111</v>
      </c>
      <c r="D3174" s="141" t="s">
        <v>6</v>
      </c>
      <c r="E3174" s="141">
        <v>2016</v>
      </c>
      <c r="F3174" s="151"/>
      <c r="G3174" s="157">
        <f t="shared" si="124"/>
        <v>0</v>
      </c>
      <c r="H3174" s="143"/>
      <c r="O3174" s="152">
        <f t="shared" si="123"/>
        <v>0</v>
      </c>
      <c r="P3174" s="153"/>
      <c r="Q3174" s="153"/>
      <c r="R3174" s="153"/>
    </row>
    <row r="3175" spans="1:18" ht="12.75" customHeight="1" x14ac:dyDescent="0.3">
      <c r="A3175" s="141">
        <v>11</v>
      </c>
      <c r="B3175" s="141">
        <v>12</v>
      </c>
      <c r="C3175" s="146">
        <v>1112</v>
      </c>
      <c r="D3175" s="141" t="s">
        <v>6</v>
      </c>
      <c r="E3175" s="141">
        <v>2016</v>
      </c>
      <c r="F3175" s="151"/>
      <c r="G3175" s="157">
        <f t="shared" si="124"/>
        <v>0</v>
      </c>
      <c r="H3175" s="143"/>
      <c r="O3175" s="152">
        <f t="shared" si="123"/>
        <v>0</v>
      </c>
      <c r="P3175" s="153"/>
      <c r="Q3175" s="153"/>
      <c r="R3175" s="153"/>
    </row>
    <row r="3176" spans="1:18" ht="12.75" customHeight="1" x14ac:dyDescent="0.3">
      <c r="A3176" s="141">
        <v>11</v>
      </c>
      <c r="B3176" s="141">
        <v>13</v>
      </c>
      <c r="C3176" s="146">
        <v>1113</v>
      </c>
      <c r="D3176" s="141" t="s">
        <v>6</v>
      </c>
      <c r="E3176" s="141">
        <v>2016</v>
      </c>
      <c r="F3176" s="151"/>
      <c r="G3176" s="157">
        <f t="shared" si="124"/>
        <v>0</v>
      </c>
      <c r="H3176" s="143"/>
      <c r="O3176" s="152">
        <f t="shared" si="123"/>
        <v>0</v>
      </c>
      <c r="P3176" s="153"/>
      <c r="Q3176" s="153"/>
      <c r="R3176" s="153"/>
    </row>
    <row r="3177" spans="1:18" ht="12.75" customHeight="1" x14ac:dyDescent="0.3">
      <c r="A3177" s="141">
        <v>11</v>
      </c>
      <c r="B3177" s="141">
        <v>14</v>
      </c>
      <c r="C3177" s="146">
        <v>1114</v>
      </c>
      <c r="D3177" s="141" t="s">
        <v>6</v>
      </c>
      <c r="E3177" s="141">
        <v>2016</v>
      </c>
      <c r="F3177" s="151"/>
      <c r="G3177" s="157">
        <f t="shared" si="124"/>
        <v>0</v>
      </c>
      <c r="H3177" s="143"/>
      <c r="O3177" s="152">
        <f t="shared" si="123"/>
        <v>0</v>
      </c>
      <c r="P3177" s="153"/>
      <c r="Q3177" s="153"/>
      <c r="R3177" s="153"/>
    </row>
    <row r="3178" spans="1:18" ht="12.75" customHeight="1" x14ac:dyDescent="0.3">
      <c r="A3178" s="141">
        <v>11</v>
      </c>
      <c r="B3178" s="141">
        <v>15</v>
      </c>
      <c r="C3178" s="146">
        <v>1115</v>
      </c>
      <c r="D3178" s="141" t="s">
        <v>6</v>
      </c>
      <c r="E3178" s="141">
        <v>2016</v>
      </c>
      <c r="F3178" s="151"/>
      <c r="G3178" s="157">
        <f t="shared" si="124"/>
        <v>0</v>
      </c>
      <c r="H3178" s="143"/>
      <c r="O3178" s="152">
        <f t="shared" si="123"/>
        <v>0</v>
      </c>
      <c r="P3178" s="153"/>
      <c r="Q3178" s="153"/>
      <c r="R3178" s="153"/>
    </row>
    <row r="3179" spans="1:18" ht="12.75" customHeight="1" x14ac:dyDescent="0.3">
      <c r="A3179" s="141">
        <v>4</v>
      </c>
      <c r="B3179" s="141">
        <v>19</v>
      </c>
      <c r="C3179" s="146">
        <v>419</v>
      </c>
      <c r="D3179" s="141" t="s">
        <v>7</v>
      </c>
      <c r="E3179" s="141">
        <v>2016</v>
      </c>
      <c r="F3179" s="151"/>
      <c r="G3179" s="157">
        <f t="shared" si="124"/>
        <v>2</v>
      </c>
      <c r="H3179" s="143"/>
      <c r="I3179" s="194">
        <v>2</v>
      </c>
      <c r="L3179" s="194">
        <v>0</v>
      </c>
      <c r="O3179" s="152">
        <f t="shared" si="123"/>
        <v>0</v>
      </c>
      <c r="P3179" s="153"/>
      <c r="Q3179" s="153"/>
      <c r="R3179" s="153"/>
    </row>
    <row r="3180" spans="1:18" ht="12.75" customHeight="1" x14ac:dyDescent="0.3">
      <c r="A3180" s="141">
        <v>4</v>
      </c>
      <c r="B3180" s="141">
        <v>20</v>
      </c>
      <c r="C3180" s="146">
        <v>420</v>
      </c>
      <c r="D3180" s="141" t="s">
        <v>7</v>
      </c>
      <c r="E3180" s="141">
        <v>2016</v>
      </c>
      <c r="F3180" s="151"/>
      <c r="G3180" s="157">
        <f t="shared" si="124"/>
        <v>2</v>
      </c>
      <c r="H3180" s="143"/>
      <c r="I3180" s="194">
        <v>2</v>
      </c>
      <c r="L3180" s="194">
        <v>0</v>
      </c>
      <c r="O3180" s="152">
        <f t="shared" si="123"/>
        <v>0</v>
      </c>
      <c r="P3180" s="153"/>
      <c r="Q3180" s="153"/>
      <c r="R3180" s="153"/>
    </row>
    <row r="3181" spans="1:18" ht="12.75" customHeight="1" x14ac:dyDescent="0.3">
      <c r="A3181" s="141">
        <v>4</v>
      </c>
      <c r="B3181" s="141">
        <v>21</v>
      </c>
      <c r="C3181" s="146">
        <v>421</v>
      </c>
      <c r="D3181" s="141" t="s">
        <v>7</v>
      </c>
      <c r="E3181" s="141">
        <v>2016</v>
      </c>
      <c r="F3181" s="151"/>
      <c r="G3181" s="157">
        <f t="shared" si="124"/>
        <v>6</v>
      </c>
      <c r="H3181" s="143"/>
      <c r="I3181" s="194">
        <v>6</v>
      </c>
      <c r="L3181" s="194">
        <v>0</v>
      </c>
      <c r="O3181" s="152">
        <f t="shared" si="123"/>
        <v>0</v>
      </c>
      <c r="P3181" s="153"/>
      <c r="Q3181" s="153"/>
      <c r="R3181" s="153"/>
    </row>
    <row r="3182" spans="1:18" ht="12.75" customHeight="1" x14ac:dyDescent="0.3">
      <c r="A3182" s="141">
        <v>4</v>
      </c>
      <c r="B3182" s="141">
        <v>22</v>
      </c>
      <c r="C3182" s="146">
        <v>422</v>
      </c>
      <c r="D3182" s="141" t="s">
        <v>7</v>
      </c>
      <c r="E3182" s="141">
        <v>2016</v>
      </c>
      <c r="F3182" s="151"/>
      <c r="G3182" s="157">
        <f t="shared" si="124"/>
        <v>8</v>
      </c>
      <c r="H3182" s="143"/>
      <c r="I3182" s="194">
        <v>8</v>
      </c>
      <c r="L3182" s="194">
        <v>0</v>
      </c>
      <c r="O3182" s="152">
        <f t="shared" si="123"/>
        <v>0</v>
      </c>
      <c r="P3182" s="153"/>
      <c r="Q3182" s="153"/>
      <c r="R3182" s="153"/>
    </row>
    <row r="3183" spans="1:18" ht="12.75" customHeight="1" x14ac:dyDescent="0.3">
      <c r="A3183" s="141">
        <v>4</v>
      </c>
      <c r="B3183" s="141">
        <v>23</v>
      </c>
      <c r="C3183" s="146">
        <v>423</v>
      </c>
      <c r="D3183" s="141" t="s">
        <v>7</v>
      </c>
      <c r="E3183" s="141">
        <v>2016</v>
      </c>
      <c r="F3183" s="151"/>
      <c r="G3183" s="157">
        <f t="shared" si="124"/>
        <v>3</v>
      </c>
      <c r="H3183" s="143"/>
      <c r="I3183" s="194">
        <v>3</v>
      </c>
      <c r="L3183" s="194">
        <v>0</v>
      </c>
      <c r="O3183" s="152">
        <f t="shared" si="123"/>
        <v>0</v>
      </c>
      <c r="P3183" s="153"/>
      <c r="Q3183" s="153"/>
      <c r="R3183" s="153"/>
    </row>
    <row r="3184" spans="1:18" ht="12.75" customHeight="1" x14ac:dyDescent="0.3">
      <c r="A3184" s="141">
        <v>4</v>
      </c>
      <c r="B3184" s="141">
        <v>24</v>
      </c>
      <c r="C3184" s="146">
        <v>424</v>
      </c>
      <c r="D3184" s="141" t="s">
        <v>7</v>
      </c>
      <c r="E3184" s="141">
        <v>2016</v>
      </c>
      <c r="F3184" s="151"/>
      <c r="G3184" s="157">
        <f t="shared" si="124"/>
        <v>5</v>
      </c>
      <c r="H3184" s="143"/>
      <c r="I3184" s="194">
        <v>5</v>
      </c>
      <c r="L3184" s="194">
        <v>0</v>
      </c>
      <c r="O3184" s="152">
        <f t="shared" si="123"/>
        <v>0</v>
      </c>
      <c r="P3184" s="153"/>
      <c r="Q3184" s="153"/>
      <c r="R3184" s="153"/>
    </row>
    <row r="3185" spans="1:18" ht="12.75" customHeight="1" x14ac:dyDescent="0.3">
      <c r="A3185" s="141">
        <v>4</v>
      </c>
      <c r="B3185" s="141">
        <v>25</v>
      </c>
      <c r="C3185" s="146">
        <v>425</v>
      </c>
      <c r="D3185" s="141" t="s">
        <v>7</v>
      </c>
      <c r="E3185" s="141">
        <v>2016</v>
      </c>
      <c r="F3185" s="151"/>
      <c r="G3185" s="157">
        <f t="shared" si="124"/>
        <v>8</v>
      </c>
      <c r="H3185" s="143"/>
      <c r="I3185" s="194">
        <v>8</v>
      </c>
      <c r="L3185" s="194">
        <v>0</v>
      </c>
      <c r="O3185" s="152">
        <f t="shared" si="123"/>
        <v>0</v>
      </c>
      <c r="P3185" s="153"/>
      <c r="Q3185" s="153"/>
      <c r="R3185" s="153"/>
    </row>
    <row r="3186" spans="1:18" ht="12.75" customHeight="1" x14ac:dyDescent="0.3">
      <c r="A3186" s="141">
        <v>4</v>
      </c>
      <c r="B3186" s="141">
        <v>26</v>
      </c>
      <c r="C3186" s="146">
        <v>426</v>
      </c>
      <c r="D3186" s="141" t="s">
        <v>7</v>
      </c>
      <c r="E3186" s="141">
        <v>2016</v>
      </c>
      <c r="F3186" s="151"/>
      <c r="G3186" s="157">
        <f t="shared" si="124"/>
        <v>6</v>
      </c>
      <c r="H3186" s="143"/>
      <c r="I3186" s="194">
        <v>6</v>
      </c>
      <c r="L3186" s="194">
        <v>0</v>
      </c>
      <c r="O3186" s="152">
        <f t="shared" si="123"/>
        <v>0</v>
      </c>
      <c r="P3186" s="153"/>
      <c r="Q3186" s="153"/>
      <c r="R3186" s="153"/>
    </row>
    <row r="3187" spans="1:18" ht="12.75" customHeight="1" x14ac:dyDescent="0.3">
      <c r="A3187" s="141">
        <v>4</v>
      </c>
      <c r="B3187" s="141">
        <v>27</v>
      </c>
      <c r="C3187" s="146">
        <v>427</v>
      </c>
      <c r="D3187" s="141" t="s">
        <v>7</v>
      </c>
      <c r="E3187" s="141">
        <v>2016</v>
      </c>
      <c r="F3187" s="151"/>
      <c r="G3187" s="157">
        <f t="shared" si="124"/>
        <v>7</v>
      </c>
      <c r="H3187" s="143"/>
      <c r="I3187" s="194">
        <v>7</v>
      </c>
      <c r="L3187" s="194">
        <v>0</v>
      </c>
      <c r="O3187" s="152">
        <f t="shared" si="123"/>
        <v>0</v>
      </c>
      <c r="P3187" s="153"/>
      <c r="Q3187" s="153"/>
      <c r="R3187" s="153"/>
    </row>
    <row r="3188" spans="1:18" ht="12.75" customHeight="1" x14ac:dyDescent="0.3">
      <c r="A3188" s="141">
        <v>4</v>
      </c>
      <c r="B3188" s="141">
        <v>28</v>
      </c>
      <c r="C3188" s="146">
        <v>428</v>
      </c>
      <c r="D3188" s="141" t="s">
        <v>7</v>
      </c>
      <c r="E3188" s="141">
        <v>2016</v>
      </c>
      <c r="F3188" s="151"/>
      <c r="G3188" s="157">
        <f t="shared" si="124"/>
        <v>12</v>
      </c>
      <c r="H3188" s="143"/>
      <c r="I3188" s="194">
        <v>12</v>
      </c>
      <c r="L3188" s="194">
        <v>0</v>
      </c>
      <c r="O3188" s="152">
        <f t="shared" si="123"/>
        <v>0</v>
      </c>
      <c r="P3188" s="153"/>
      <c r="Q3188" s="153"/>
      <c r="R3188" s="153"/>
    </row>
    <row r="3189" spans="1:18" ht="12.75" customHeight="1" x14ac:dyDescent="0.3">
      <c r="A3189" s="141">
        <v>4</v>
      </c>
      <c r="B3189" s="141">
        <v>29</v>
      </c>
      <c r="C3189" s="146">
        <v>429</v>
      </c>
      <c r="D3189" s="141" t="s">
        <v>7</v>
      </c>
      <c r="E3189" s="141">
        <v>2016</v>
      </c>
      <c r="F3189" s="151"/>
      <c r="G3189" s="157">
        <f t="shared" si="124"/>
        <v>7</v>
      </c>
      <c r="H3189" s="143"/>
      <c r="I3189" s="194">
        <v>7</v>
      </c>
      <c r="L3189" s="194">
        <v>0</v>
      </c>
      <c r="O3189" s="152">
        <f t="shared" si="123"/>
        <v>0</v>
      </c>
      <c r="P3189" s="153"/>
      <c r="Q3189" s="153"/>
      <c r="R3189" s="153"/>
    </row>
    <row r="3190" spans="1:18" ht="12.75" customHeight="1" x14ac:dyDescent="0.3">
      <c r="A3190" s="141">
        <v>4</v>
      </c>
      <c r="B3190" s="141">
        <v>30</v>
      </c>
      <c r="C3190" s="146">
        <v>430</v>
      </c>
      <c r="D3190" s="141" t="s">
        <v>7</v>
      </c>
      <c r="E3190" s="141">
        <v>2016</v>
      </c>
      <c r="F3190" s="151"/>
      <c r="G3190" s="157">
        <f t="shared" si="124"/>
        <v>14</v>
      </c>
      <c r="H3190" s="143"/>
      <c r="I3190" s="194">
        <v>14</v>
      </c>
      <c r="L3190" s="194">
        <v>0</v>
      </c>
      <c r="O3190" s="152">
        <f t="shared" si="123"/>
        <v>0</v>
      </c>
      <c r="P3190" s="153"/>
      <c r="Q3190" s="153"/>
      <c r="R3190" s="153"/>
    </row>
    <row r="3191" spans="1:18" ht="12.75" customHeight="1" x14ac:dyDescent="0.3">
      <c r="A3191" s="141">
        <v>5</v>
      </c>
      <c r="B3191" s="141">
        <v>1</v>
      </c>
      <c r="C3191" s="146">
        <v>501</v>
      </c>
      <c r="D3191" s="141" t="s">
        <v>7</v>
      </c>
      <c r="E3191" s="141">
        <v>2016</v>
      </c>
      <c r="F3191" s="151"/>
      <c r="G3191" s="157">
        <f t="shared" si="124"/>
        <v>4</v>
      </c>
      <c r="H3191" s="143"/>
      <c r="I3191" s="194">
        <v>4</v>
      </c>
      <c r="L3191" s="194">
        <v>0</v>
      </c>
      <c r="O3191" s="152">
        <f t="shared" si="123"/>
        <v>0</v>
      </c>
      <c r="P3191" s="153"/>
      <c r="Q3191" s="153"/>
      <c r="R3191" s="153"/>
    </row>
    <row r="3192" spans="1:18" ht="12.75" customHeight="1" x14ac:dyDescent="0.3">
      <c r="A3192" s="141">
        <v>5</v>
      </c>
      <c r="B3192" s="141">
        <v>2</v>
      </c>
      <c r="C3192" s="146">
        <v>502</v>
      </c>
      <c r="D3192" s="141" t="s">
        <v>7</v>
      </c>
      <c r="E3192" s="141">
        <v>2016</v>
      </c>
      <c r="F3192" s="151"/>
      <c r="G3192" s="157">
        <f t="shared" si="124"/>
        <v>11</v>
      </c>
      <c r="H3192" s="143"/>
      <c r="I3192" s="194">
        <v>11</v>
      </c>
      <c r="L3192" s="194">
        <v>0</v>
      </c>
      <c r="O3192" s="152">
        <f t="shared" si="123"/>
        <v>0</v>
      </c>
      <c r="P3192" s="153"/>
      <c r="Q3192" s="153"/>
      <c r="R3192" s="153"/>
    </row>
    <row r="3193" spans="1:18" ht="12.75" customHeight="1" x14ac:dyDescent="0.3">
      <c r="A3193" s="141">
        <v>5</v>
      </c>
      <c r="B3193" s="141">
        <v>3</v>
      </c>
      <c r="C3193" s="146">
        <v>503</v>
      </c>
      <c r="D3193" s="141" t="s">
        <v>7</v>
      </c>
      <c r="E3193" s="141">
        <v>2016</v>
      </c>
      <c r="F3193" s="151"/>
      <c r="G3193" s="157">
        <f t="shared" si="124"/>
        <v>19</v>
      </c>
      <c r="H3193" s="143"/>
      <c r="I3193" s="194">
        <v>19</v>
      </c>
      <c r="L3193" s="194">
        <v>0</v>
      </c>
      <c r="O3193" s="152">
        <f t="shared" si="123"/>
        <v>0</v>
      </c>
      <c r="P3193" s="153"/>
      <c r="Q3193" s="153"/>
      <c r="R3193" s="153"/>
    </row>
    <row r="3194" spans="1:18" ht="12.75" customHeight="1" x14ac:dyDescent="0.3">
      <c r="A3194" s="141">
        <v>5</v>
      </c>
      <c r="B3194" s="141">
        <v>4</v>
      </c>
      <c r="C3194" s="146">
        <v>504</v>
      </c>
      <c r="D3194" s="141" t="s">
        <v>7</v>
      </c>
      <c r="E3194" s="141">
        <v>2016</v>
      </c>
      <c r="F3194" s="151"/>
      <c r="G3194" s="157">
        <f t="shared" si="124"/>
        <v>16</v>
      </c>
      <c r="H3194" s="143"/>
      <c r="I3194" s="194">
        <v>16</v>
      </c>
      <c r="L3194" s="194">
        <v>0</v>
      </c>
      <c r="O3194" s="152">
        <f t="shared" si="123"/>
        <v>0</v>
      </c>
      <c r="P3194" s="153"/>
      <c r="Q3194" s="153"/>
      <c r="R3194" s="153"/>
    </row>
    <row r="3195" spans="1:18" ht="12.75" customHeight="1" x14ac:dyDescent="0.3">
      <c r="A3195" s="141">
        <v>5</v>
      </c>
      <c r="B3195" s="141">
        <v>5</v>
      </c>
      <c r="C3195" s="146">
        <v>505</v>
      </c>
      <c r="D3195" s="141" t="s">
        <v>7</v>
      </c>
      <c r="E3195" s="141">
        <v>2016</v>
      </c>
      <c r="F3195" s="151"/>
      <c r="G3195" s="157">
        <f t="shared" si="124"/>
        <v>17</v>
      </c>
      <c r="H3195" s="143"/>
      <c r="I3195" s="194">
        <v>17</v>
      </c>
      <c r="L3195" s="194">
        <v>0</v>
      </c>
      <c r="O3195" s="152">
        <f t="shared" si="123"/>
        <v>0</v>
      </c>
      <c r="P3195" s="153"/>
      <c r="Q3195" s="153"/>
      <c r="R3195" s="153"/>
    </row>
    <row r="3196" spans="1:18" ht="12.75" customHeight="1" x14ac:dyDescent="0.3">
      <c r="A3196" s="141">
        <v>5</v>
      </c>
      <c r="B3196" s="141">
        <v>6</v>
      </c>
      <c r="C3196" s="146">
        <v>506</v>
      </c>
      <c r="D3196" s="141" t="s">
        <v>7</v>
      </c>
      <c r="E3196" s="141">
        <v>2016</v>
      </c>
      <c r="F3196" s="151"/>
      <c r="G3196" s="157">
        <f t="shared" si="124"/>
        <v>11</v>
      </c>
      <c r="H3196" s="143"/>
      <c r="I3196" s="194">
        <v>11</v>
      </c>
      <c r="L3196" s="194">
        <v>0</v>
      </c>
      <c r="O3196" s="152">
        <f t="shared" si="123"/>
        <v>0</v>
      </c>
      <c r="P3196" s="153"/>
      <c r="Q3196" s="153"/>
      <c r="R3196" s="153"/>
    </row>
    <row r="3197" spans="1:18" ht="12.75" customHeight="1" x14ac:dyDescent="0.3">
      <c r="A3197" s="141">
        <v>5</v>
      </c>
      <c r="B3197" s="141">
        <v>7</v>
      </c>
      <c r="C3197" s="146">
        <v>507</v>
      </c>
      <c r="D3197" s="141" t="s">
        <v>7</v>
      </c>
      <c r="E3197" s="141">
        <v>2016</v>
      </c>
      <c r="F3197" s="151"/>
      <c r="G3197" s="157">
        <f t="shared" si="124"/>
        <v>31</v>
      </c>
      <c r="H3197" s="143"/>
      <c r="I3197" s="194">
        <v>31</v>
      </c>
      <c r="L3197" s="194">
        <v>0</v>
      </c>
      <c r="O3197" s="152">
        <f t="shared" si="123"/>
        <v>0</v>
      </c>
      <c r="P3197" s="153"/>
      <c r="Q3197" s="153"/>
      <c r="R3197" s="153"/>
    </row>
    <row r="3198" spans="1:18" ht="12.75" customHeight="1" x14ac:dyDescent="0.3">
      <c r="A3198" s="141">
        <v>5</v>
      </c>
      <c r="B3198" s="141">
        <v>8</v>
      </c>
      <c r="C3198" s="146">
        <v>508</v>
      </c>
      <c r="D3198" s="141" t="s">
        <v>7</v>
      </c>
      <c r="E3198" s="141">
        <v>2016</v>
      </c>
      <c r="F3198" s="151"/>
      <c r="G3198" s="157">
        <f t="shared" si="124"/>
        <v>63</v>
      </c>
      <c r="H3198" s="143"/>
      <c r="I3198" s="194">
        <v>63</v>
      </c>
      <c r="L3198" s="194">
        <v>0</v>
      </c>
      <c r="O3198" s="152">
        <f t="shared" si="123"/>
        <v>0</v>
      </c>
      <c r="P3198" s="153"/>
      <c r="Q3198" s="153"/>
      <c r="R3198" s="153"/>
    </row>
    <row r="3199" spans="1:18" ht="12.75" customHeight="1" x14ac:dyDescent="0.3">
      <c r="A3199" s="141">
        <v>5</v>
      </c>
      <c r="B3199" s="141">
        <v>9</v>
      </c>
      <c r="C3199" s="146">
        <v>509</v>
      </c>
      <c r="D3199" s="141" t="s">
        <v>7</v>
      </c>
      <c r="E3199" s="141">
        <v>2016</v>
      </c>
      <c r="F3199" s="151"/>
      <c r="G3199" s="157">
        <f t="shared" si="124"/>
        <v>21</v>
      </c>
      <c r="H3199" s="143"/>
      <c r="I3199" s="194">
        <v>21</v>
      </c>
      <c r="L3199" s="194">
        <v>0</v>
      </c>
      <c r="O3199" s="152">
        <f t="shared" si="123"/>
        <v>0</v>
      </c>
      <c r="P3199" s="153"/>
      <c r="Q3199" s="153"/>
      <c r="R3199" s="153"/>
    </row>
    <row r="3200" spans="1:18" ht="12.75" customHeight="1" x14ac:dyDescent="0.3">
      <c r="A3200" s="141">
        <v>5</v>
      </c>
      <c r="B3200" s="141">
        <v>10</v>
      </c>
      <c r="C3200" s="146">
        <v>510</v>
      </c>
      <c r="D3200" s="141" t="s">
        <v>7</v>
      </c>
      <c r="E3200" s="141">
        <v>2016</v>
      </c>
      <c r="F3200" s="151"/>
      <c r="G3200" s="157">
        <f t="shared" si="124"/>
        <v>72</v>
      </c>
      <c r="H3200" s="143"/>
      <c r="I3200" s="194">
        <v>72</v>
      </c>
      <c r="L3200" s="194">
        <v>0</v>
      </c>
      <c r="O3200" s="152">
        <f t="shared" si="123"/>
        <v>0</v>
      </c>
      <c r="P3200" s="153"/>
      <c r="Q3200" s="153"/>
      <c r="R3200" s="153"/>
    </row>
    <row r="3201" spans="1:18" ht="12.75" customHeight="1" x14ac:dyDescent="0.3">
      <c r="A3201" s="141">
        <v>5</v>
      </c>
      <c r="B3201" s="141">
        <v>11</v>
      </c>
      <c r="C3201" s="146">
        <v>511</v>
      </c>
      <c r="D3201" s="141" t="s">
        <v>7</v>
      </c>
      <c r="E3201" s="141">
        <v>2016</v>
      </c>
      <c r="F3201" s="151"/>
      <c r="G3201" s="157">
        <f t="shared" si="124"/>
        <v>30</v>
      </c>
      <c r="H3201" s="143"/>
      <c r="I3201" s="194">
        <v>30</v>
      </c>
      <c r="L3201" s="194">
        <v>0</v>
      </c>
      <c r="O3201" s="152">
        <f t="shared" ref="O3201:O3264" si="125">L3201+N3201</f>
        <v>0</v>
      </c>
      <c r="P3201" s="153"/>
      <c r="Q3201" s="153"/>
      <c r="R3201" s="153"/>
    </row>
    <row r="3202" spans="1:18" ht="12.75" customHeight="1" x14ac:dyDescent="0.3">
      <c r="A3202" s="141">
        <v>5</v>
      </c>
      <c r="B3202" s="141">
        <v>12</v>
      </c>
      <c r="C3202" s="146">
        <v>512</v>
      </c>
      <c r="D3202" s="141" t="s">
        <v>7</v>
      </c>
      <c r="E3202" s="141">
        <v>2016</v>
      </c>
      <c r="F3202" s="151"/>
      <c r="G3202" s="157">
        <f t="shared" si="124"/>
        <v>81</v>
      </c>
      <c r="H3202" s="143"/>
      <c r="I3202" s="194">
        <v>81</v>
      </c>
      <c r="L3202" s="194">
        <v>0</v>
      </c>
      <c r="O3202" s="152">
        <f t="shared" si="125"/>
        <v>0</v>
      </c>
      <c r="P3202" s="153"/>
      <c r="Q3202" s="153"/>
      <c r="R3202" s="153"/>
    </row>
    <row r="3203" spans="1:18" ht="12.75" customHeight="1" x14ac:dyDescent="0.3">
      <c r="A3203" s="141">
        <v>5</v>
      </c>
      <c r="B3203" s="141">
        <v>13</v>
      </c>
      <c r="C3203" s="146">
        <v>513</v>
      </c>
      <c r="D3203" s="141" t="s">
        <v>7</v>
      </c>
      <c r="E3203" s="141">
        <v>2016</v>
      </c>
      <c r="F3203" s="151"/>
      <c r="G3203" s="157">
        <f t="shared" si="124"/>
        <v>62</v>
      </c>
      <c r="H3203" s="143"/>
      <c r="I3203" s="194">
        <v>62</v>
      </c>
      <c r="L3203" s="194">
        <v>0</v>
      </c>
      <c r="O3203" s="152">
        <f t="shared" si="125"/>
        <v>0</v>
      </c>
      <c r="P3203" s="153"/>
      <c r="Q3203" s="153"/>
      <c r="R3203" s="153"/>
    </row>
    <row r="3204" spans="1:18" ht="12.75" customHeight="1" x14ac:dyDescent="0.3">
      <c r="A3204" s="141">
        <v>5</v>
      </c>
      <c r="B3204" s="141">
        <v>14</v>
      </c>
      <c r="C3204" s="146">
        <v>514</v>
      </c>
      <c r="D3204" s="141" t="s">
        <v>7</v>
      </c>
      <c r="E3204" s="141">
        <v>2016</v>
      </c>
      <c r="F3204" s="151"/>
      <c r="G3204" s="157">
        <f t="shared" si="124"/>
        <v>42</v>
      </c>
      <c r="H3204" s="143"/>
      <c r="I3204" s="194">
        <v>42</v>
      </c>
      <c r="L3204" s="194">
        <v>0</v>
      </c>
      <c r="O3204" s="152">
        <f t="shared" si="125"/>
        <v>0</v>
      </c>
      <c r="P3204" s="153"/>
      <c r="Q3204" s="153"/>
      <c r="R3204" s="153"/>
    </row>
    <row r="3205" spans="1:18" ht="12.75" customHeight="1" x14ac:dyDescent="0.3">
      <c r="A3205" s="141">
        <v>5</v>
      </c>
      <c r="B3205" s="141">
        <v>15</v>
      </c>
      <c r="C3205" s="146">
        <v>515</v>
      </c>
      <c r="D3205" s="141" t="s">
        <v>7</v>
      </c>
      <c r="E3205" s="141">
        <v>2016</v>
      </c>
      <c r="F3205" s="151"/>
      <c r="G3205" s="157">
        <f t="shared" si="124"/>
        <v>35</v>
      </c>
      <c r="H3205" s="143"/>
      <c r="I3205" s="194">
        <v>35</v>
      </c>
      <c r="L3205" s="194">
        <v>0</v>
      </c>
      <c r="O3205" s="152">
        <f t="shared" si="125"/>
        <v>0</v>
      </c>
      <c r="P3205" s="153"/>
      <c r="Q3205" s="153"/>
      <c r="R3205" s="153"/>
    </row>
    <row r="3206" spans="1:18" ht="12.75" customHeight="1" x14ac:dyDescent="0.3">
      <c r="A3206" s="141">
        <v>5</v>
      </c>
      <c r="B3206" s="141">
        <v>16</v>
      </c>
      <c r="C3206" s="146">
        <v>516</v>
      </c>
      <c r="D3206" s="141" t="s">
        <v>7</v>
      </c>
      <c r="E3206" s="141">
        <v>2016</v>
      </c>
      <c r="F3206" s="151"/>
      <c r="G3206" s="157">
        <f t="shared" si="124"/>
        <v>59</v>
      </c>
      <c r="H3206" s="143"/>
      <c r="I3206" s="194">
        <v>59</v>
      </c>
      <c r="L3206" s="194">
        <v>0</v>
      </c>
      <c r="O3206" s="152">
        <f t="shared" si="125"/>
        <v>0</v>
      </c>
      <c r="P3206" s="153"/>
      <c r="Q3206" s="153"/>
      <c r="R3206" s="153"/>
    </row>
    <row r="3207" spans="1:18" ht="12.75" customHeight="1" x14ac:dyDescent="0.3">
      <c r="A3207" s="141">
        <v>5</v>
      </c>
      <c r="B3207" s="141">
        <v>17</v>
      </c>
      <c r="C3207" s="146">
        <v>517</v>
      </c>
      <c r="D3207" s="141" t="s">
        <v>7</v>
      </c>
      <c r="E3207" s="141">
        <v>2016</v>
      </c>
      <c r="F3207" s="151"/>
      <c r="G3207" s="157">
        <f t="shared" si="124"/>
        <v>36</v>
      </c>
      <c r="H3207" s="143"/>
      <c r="I3207" s="194">
        <v>36</v>
      </c>
      <c r="L3207" s="194">
        <v>0</v>
      </c>
      <c r="O3207" s="152">
        <f t="shared" si="125"/>
        <v>0</v>
      </c>
      <c r="P3207" s="153"/>
      <c r="Q3207" s="153"/>
      <c r="R3207" s="153"/>
    </row>
    <row r="3208" spans="1:18" ht="12.75" customHeight="1" x14ac:dyDescent="0.3">
      <c r="A3208" s="141">
        <v>5</v>
      </c>
      <c r="B3208" s="141">
        <v>18</v>
      </c>
      <c r="C3208" s="146">
        <v>518</v>
      </c>
      <c r="D3208" s="141" t="s">
        <v>7</v>
      </c>
      <c r="E3208" s="141">
        <v>2016</v>
      </c>
      <c r="F3208" s="151"/>
      <c r="G3208" s="157">
        <f t="shared" si="124"/>
        <v>46</v>
      </c>
      <c r="H3208" s="143"/>
      <c r="I3208" s="194">
        <v>46</v>
      </c>
      <c r="L3208" s="194">
        <v>0</v>
      </c>
      <c r="O3208" s="152">
        <f t="shared" si="125"/>
        <v>0</v>
      </c>
      <c r="P3208" s="153"/>
      <c r="Q3208" s="153"/>
      <c r="R3208" s="153"/>
    </row>
    <row r="3209" spans="1:18" ht="12.75" customHeight="1" x14ac:dyDescent="0.3">
      <c r="A3209" s="141">
        <v>5</v>
      </c>
      <c r="B3209" s="141">
        <v>19</v>
      </c>
      <c r="C3209" s="146">
        <v>519</v>
      </c>
      <c r="D3209" s="141" t="s">
        <v>7</v>
      </c>
      <c r="E3209" s="141">
        <v>2016</v>
      </c>
      <c r="F3209" s="151"/>
      <c r="G3209" s="157">
        <f t="shared" si="124"/>
        <v>120</v>
      </c>
      <c r="H3209" s="143"/>
      <c r="I3209" s="194">
        <v>120</v>
      </c>
      <c r="L3209" s="194">
        <v>0</v>
      </c>
      <c r="O3209" s="152">
        <f t="shared" si="125"/>
        <v>0</v>
      </c>
      <c r="P3209" s="153"/>
      <c r="Q3209" s="153"/>
      <c r="R3209" s="153"/>
    </row>
    <row r="3210" spans="1:18" ht="12.75" customHeight="1" x14ac:dyDescent="0.3">
      <c r="A3210" s="141">
        <v>5</v>
      </c>
      <c r="B3210" s="141">
        <v>20</v>
      </c>
      <c r="C3210" s="146">
        <v>520</v>
      </c>
      <c r="D3210" s="141" t="s">
        <v>7</v>
      </c>
      <c r="E3210" s="141">
        <v>2016</v>
      </c>
      <c r="F3210" s="151"/>
      <c r="G3210" s="157">
        <f t="shared" si="124"/>
        <v>140</v>
      </c>
      <c r="H3210" s="143"/>
      <c r="I3210" s="194">
        <v>140</v>
      </c>
      <c r="L3210" s="194">
        <v>0</v>
      </c>
      <c r="O3210" s="152">
        <f t="shared" si="125"/>
        <v>0</v>
      </c>
      <c r="P3210" s="153"/>
      <c r="Q3210" s="153"/>
      <c r="R3210" s="153"/>
    </row>
    <row r="3211" spans="1:18" ht="12.75" customHeight="1" x14ac:dyDescent="0.3">
      <c r="A3211" s="141">
        <v>5</v>
      </c>
      <c r="B3211" s="141">
        <v>21</v>
      </c>
      <c r="C3211" s="146">
        <v>521</v>
      </c>
      <c r="D3211" s="141" t="s">
        <v>7</v>
      </c>
      <c r="E3211" s="141">
        <v>2016</v>
      </c>
      <c r="F3211" s="151"/>
      <c r="G3211" s="157">
        <f t="shared" si="124"/>
        <v>104</v>
      </c>
      <c r="H3211" s="143"/>
      <c r="I3211" s="194">
        <v>104</v>
      </c>
      <c r="L3211" s="194">
        <v>0</v>
      </c>
      <c r="O3211" s="152">
        <f t="shared" si="125"/>
        <v>0</v>
      </c>
      <c r="P3211" s="153"/>
      <c r="Q3211" s="153"/>
      <c r="R3211" s="153"/>
    </row>
    <row r="3212" spans="1:18" ht="12.75" customHeight="1" x14ac:dyDescent="0.3">
      <c r="A3212" s="141">
        <v>5</v>
      </c>
      <c r="B3212" s="141">
        <v>22</v>
      </c>
      <c r="C3212" s="146">
        <v>522</v>
      </c>
      <c r="D3212" s="141" t="s">
        <v>7</v>
      </c>
      <c r="E3212" s="141">
        <v>2016</v>
      </c>
      <c r="F3212" s="151"/>
      <c r="G3212" s="157">
        <f t="shared" si="124"/>
        <v>131</v>
      </c>
      <c r="H3212" s="143"/>
      <c r="I3212" s="194">
        <v>131</v>
      </c>
      <c r="L3212" s="194">
        <v>0</v>
      </c>
      <c r="O3212" s="152">
        <f t="shared" si="125"/>
        <v>0</v>
      </c>
      <c r="P3212" s="153"/>
      <c r="Q3212" s="153"/>
      <c r="R3212" s="153"/>
    </row>
    <row r="3213" spans="1:18" ht="12.75" customHeight="1" x14ac:dyDescent="0.3">
      <c r="A3213" s="141">
        <v>5</v>
      </c>
      <c r="B3213" s="141">
        <v>23</v>
      </c>
      <c r="C3213" s="146">
        <v>523</v>
      </c>
      <c r="D3213" s="141" t="s">
        <v>7</v>
      </c>
      <c r="E3213" s="141">
        <v>2016</v>
      </c>
      <c r="F3213" s="151"/>
      <c r="G3213" s="157">
        <f t="shared" si="124"/>
        <v>97</v>
      </c>
      <c r="H3213" s="143"/>
      <c r="I3213" s="194">
        <v>97</v>
      </c>
      <c r="L3213" s="194">
        <v>0</v>
      </c>
      <c r="O3213" s="152">
        <f t="shared" si="125"/>
        <v>0</v>
      </c>
      <c r="P3213" s="153"/>
      <c r="Q3213" s="153"/>
      <c r="R3213" s="153"/>
    </row>
    <row r="3214" spans="1:18" ht="12.75" customHeight="1" x14ac:dyDescent="0.3">
      <c r="A3214" s="141">
        <v>5</v>
      </c>
      <c r="B3214" s="141">
        <v>24</v>
      </c>
      <c r="C3214" s="146">
        <v>524</v>
      </c>
      <c r="D3214" s="141" t="s">
        <v>7</v>
      </c>
      <c r="E3214" s="141">
        <v>2016</v>
      </c>
      <c r="F3214" s="151"/>
      <c r="G3214" s="157">
        <f t="shared" si="124"/>
        <v>124</v>
      </c>
      <c r="H3214" s="143"/>
      <c r="I3214" s="194">
        <v>124</v>
      </c>
      <c r="L3214" s="194">
        <v>0</v>
      </c>
      <c r="O3214" s="152">
        <f t="shared" si="125"/>
        <v>0</v>
      </c>
      <c r="P3214" s="153"/>
      <c r="Q3214" s="153"/>
      <c r="R3214" s="153"/>
    </row>
    <row r="3215" spans="1:18" ht="12.75" customHeight="1" x14ac:dyDescent="0.3">
      <c r="A3215" s="141">
        <v>5</v>
      </c>
      <c r="B3215" s="141">
        <v>25</v>
      </c>
      <c r="C3215" s="146">
        <v>525</v>
      </c>
      <c r="D3215" s="141" t="s">
        <v>7</v>
      </c>
      <c r="E3215" s="141">
        <v>2016</v>
      </c>
      <c r="F3215" s="151"/>
      <c r="G3215" s="157">
        <f t="shared" si="124"/>
        <v>223</v>
      </c>
      <c r="H3215" s="143"/>
      <c r="I3215" s="194">
        <v>223</v>
      </c>
      <c r="L3215" s="194">
        <v>0</v>
      </c>
      <c r="O3215" s="152">
        <f t="shared" si="125"/>
        <v>0</v>
      </c>
      <c r="P3215" s="153"/>
      <c r="Q3215" s="153"/>
      <c r="R3215" s="153"/>
    </row>
    <row r="3216" spans="1:18" ht="12.75" customHeight="1" x14ac:dyDescent="0.3">
      <c r="A3216" s="141">
        <v>5</v>
      </c>
      <c r="B3216" s="141">
        <v>26</v>
      </c>
      <c r="C3216" s="146">
        <v>526</v>
      </c>
      <c r="D3216" s="141" t="s">
        <v>7</v>
      </c>
      <c r="E3216" s="141">
        <v>2016</v>
      </c>
      <c r="F3216" s="151"/>
      <c r="G3216" s="157">
        <f t="shared" si="124"/>
        <v>151</v>
      </c>
      <c r="H3216" s="143"/>
      <c r="I3216" s="194">
        <v>151</v>
      </c>
      <c r="L3216" s="194">
        <v>0</v>
      </c>
      <c r="O3216" s="152">
        <f t="shared" si="125"/>
        <v>0</v>
      </c>
      <c r="P3216" s="153"/>
      <c r="Q3216" s="153"/>
      <c r="R3216" s="153"/>
    </row>
    <row r="3217" spans="1:18" ht="12.75" customHeight="1" x14ac:dyDescent="0.3">
      <c r="A3217" s="141">
        <v>5</v>
      </c>
      <c r="B3217" s="141">
        <v>27</v>
      </c>
      <c r="C3217" s="146">
        <v>527</v>
      </c>
      <c r="D3217" s="141" t="s">
        <v>7</v>
      </c>
      <c r="E3217" s="141">
        <v>2016</v>
      </c>
      <c r="F3217" s="151"/>
      <c r="G3217" s="157">
        <f t="shared" si="124"/>
        <v>236</v>
      </c>
      <c r="H3217" s="143"/>
      <c r="I3217" s="194">
        <v>236</v>
      </c>
      <c r="L3217" s="194">
        <v>0</v>
      </c>
      <c r="O3217" s="152">
        <f t="shared" si="125"/>
        <v>0</v>
      </c>
      <c r="P3217" s="153"/>
      <c r="Q3217" s="153"/>
      <c r="R3217" s="153"/>
    </row>
    <row r="3218" spans="1:18" ht="12.75" customHeight="1" x14ac:dyDescent="0.3">
      <c r="A3218" s="141">
        <v>5</v>
      </c>
      <c r="B3218" s="141">
        <v>28</v>
      </c>
      <c r="C3218" s="146">
        <v>528</v>
      </c>
      <c r="D3218" s="141" t="s">
        <v>7</v>
      </c>
      <c r="E3218" s="141">
        <v>2016</v>
      </c>
      <c r="F3218" s="151"/>
      <c r="G3218" s="157">
        <f t="shared" si="124"/>
        <v>257</v>
      </c>
      <c r="H3218" s="143"/>
      <c r="I3218" s="194">
        <v>257</v>
      </c>
      <c r="L3218" s="194">
        <v>0</v>
      </c>
      <c r="O3218" s="152">
        <f t="shared" si="125"/>
        <v>0</v>
      </c>
      <c r="P3218" s="153"/>
      <c r="Q3218" s="153"/>
      <c r="R3218" s="153"/>
    </row>
    <row r="3219" spans="1:18" ht="12.75" customHeight="1" x14ac:dyDescent="0.3">
      <c r="A3219" s="141">
        <v>5</v>
      </c>
      <c r="B3219" s="141">
        <v>29</v>
      </c>
      <c r="C3219" s="146">
        <v>529</v>
      </c>
      <c r="D3219" s="141" t="s">
        <v>7</v>
      </c>
      <c r="E3219" s="141">
        <v>2016</v>
      </c>
      <c r="F3219" s="151"/>
      <c r="G3219" s="157">
        <f t="shared" si="124"/>
        <v>453</v>
      </c>
      <c r="H3219" s="143"/>
      <c r="I3219" s="194">
        <v>453</v>
      </c>
      <c r="L3219" s="194">
        <v>0</v>
      </c>
      <c r="O3219" s="152">
        <f t="shared" si="125"/>
        <v>0</v>
      </c>
      <c r="P3219" s="153"/>
      <c r="Q3219" s="153"/>
      <c r="R3219" s="153"/>
    </row>
    <row r="3220" spans="1:18" ht="12.75" customHeight="1" x14ac:dyDescent="0.3">
      <c r="A3220" s="141">
        <v>5</v>
      </c>
      <c r="B3220" s="141">
        <v>30</v>
      </c>
      <c r="C3220" s="146">
        <v>530</v>
      </c>
      <c r="D3220" s="141" t="s">
        <v>7</v>
      </c>
      <c r="E3220" s="141">
        <v>2016</v>
      </c>
      <c r="F3220" s="151"/>
      <c r="G3220" s="157">
        <f t="shared" si="124"/>
        <v>208</v>
      </c>
      <c r="H3220" s="143"/>
      <c r="I3220" s="194">
        <v>208</v>
      </c>
      <c r="L3220" s="194">
        <v>0</v>
      </c>
      <c r="O3220" s="152">
        <f t="shared" si="125"/>
        <v>0</v>
      </c>
      <c r="P3220" s="153"/>
      <c r="Q3220" s="153"/>
      <c r="R3220" s="153"/>
    </row>
    <row r="3221" spans="1:18" ht="12.75" customHeight="1" x14ac:dyDescent="0.3">
      <c r="A3221" s="141">
        <v>5</v>
      </c>
      <c r="B3221" s="141">
        <v>31</v>
      </c>
      <c r="C3221" s="146">
        <v>531</v>
      </c>
      <c r="D3221" s="141" t="s">
        <v>7</v>
      </c>
      <c r="E3221" s="141">
        <v>2016</v>
      </c>
      <c r="F3221" s="151"/>
      <c r="G3221" s="157">
        <f t="shared" si="124"/>
        <v>160</v>
      </c>
      <c r="H3221" s="143"/>
      <c r="I3221" s="194">
        <v>160</v>
      </c>
      <c r="L3221" s="194">
        <v>0</v>
      </c>
      <c r="O3221" s="152">
        <f t="shared" si="125"/>
        <v>0</v>
      </c>
      <c r="P3221" s="153"/>
      <c r="Q3221" s="153"/>
      <c r="R3221" s="153"/>
    </row>
    <row r="3222" spans="1:18" ht="12.75" customHeight="1" x14ac:dyDescent="0.3">
      <c r="A3222" s="141">
        <v>6</v>
      </c>
      <c r="B3222" s="141">
        <v>1</v>
      </c>
      <c r="C3222" s="146">
        <v>601</v>
      </c>
      <c r="D3222" s="141" t="s">
        <v>7</v>
      </c>
      <c r="E3222" s="141">
        <v>2016</v>
      </c>
      <c r="F3222" s="151"/>
      <c r="G3222" s="157">
        <f t="shared" si="124"/>
        <v>873</v>
      </c>
      <c r="H3222" s="143"/>
      <c r="I3222" s="194">
        <v>873</v>
      </c>
      <c r="L3222" s="194">
        <v>0</v>
      </c>
      <c r="O3222" s="152">
        <f t="shared" si="125"/>
        <v>0</v>
      </c>
      <c r="P3222" s="153"/>
      <c r="Q3222" s="153"/>
      <c r="R3222" s="153"/>
    </row>
    <row r="3223" spans="1:18" ht="12.75" customHeight="1" x14ac:dyDescent="0.3">
      <c r="A3223" s="141">
        <v>6</v>
      </c>
      <c r="B3223" s="141">
        <v>2</v>
      </c>
      <c r="C3223" s="146">
        <v>602</v>
      </c>
      <c r="D3223" s="141" t="s">
        <v>7</v>
      </c>
      <c r="E3223" s="141">
        <v>2016</v>
      </c>
      <c r="F3223" s="151"/>
      <c r="G3223" s="157">
        <f t="shared" si="124"/>
        <v>328</v>
      </c>
      <c r="H3223" s="143"/>
      <c r="I3223" s="194">
        <v>328</v>
      </c>
      <c r="L3223" s="194">
        <v>0</v>
      </c>
      <c r="O3223" s="152">
        <f t="shared" si="125"/>
        <v>0</v>
      </c>
      <c r="P3223" s="153"/>
      <c r="Q3223" s="153"/>
      <c r="R3223" s="153"/>
    </row>
    <row r="3224" spans="1:18" ht="12.75" customHeight="1" x14ac:dyDescent="0.3">
      <c r="A3224" s="141">
        <v>6</v>
      </c>
      <c r="B3224" s="141">
        <v>3</v>
      </c>
      <c r="C3224" s="146">
        <v>603</v>
      </c>
      <c r="D3224" s="141" t="s">
        <v>7</v>
      </c>
      <c r="E3224" s="141">
        <v>2016</v>
      </c>
      <c r="F3224" s="151"/>
      <c r="G3224" s="157">
        <f t="shared" si="124"/>
        <v>404</v>
      </c>
      <c r="H3224" s="143"/>
      <c r="I3224" s="194">
        <v>404</v>
      </c>
      <c r="L3224" s="194">
        <v>0</v>
      </c>
      <c r="O3224" s="152">
        <f t="shared" si="125"/>
        <v>0</v>
      </c>
      <c r="P3224" s="153"/>
      <c r="Q3224" s="153"/>
      <c r="R3224" s="153"/>
    </row>
    <row r="3225" spans="1:18" ht="12.75" customHeight="1" x14ac:dyDescent="0.3">
      <c r="A3225" s="141">
        <v>6</v>
      </c>
      <c r="B3225" s="141">
        <v>4</v>
      </c>
      <c r="C3225" s="146">
        <v>604</v>
      </c>
      <c r="D3225" s="141" t="s">
        <v>7</v>
      </c>
      <c r="E3225" s="141">
        <v>2016</v>
      </c>
      <c r="F3225" s="151"/>
      <c r="G3225" s="157">
        <f t="shared" si="124"/>
        <v>252</v>
      </c>
      <c r="H3225" s="143"/>
      <c r="I3225" s="194">
        <v>252</v>
      </c>
      <c r="L3225" s="194">
        <v>0</v>
      </c>
      <c r="O3225" s="152">
        <f t="shared" si="125"/>
        <v>0</v>
      </c>
      <c r="P3225" s="153"/>
      <c r="Q3225" s="153"/>
      <c r="R3225" s="153"/>
    </row>
    <row r="3226" spans="1:18" ht="12.75" customHeight="1" x14ac:dyDescent="0.3">
      <c r="A3226" s="141">
        <v>6</v>
      </c>
      <c r="B3226" s="141">
        <v>5</v>
      </c>
      <c r="C3226" s="146">
        <v>605</v>
      </c>
      <c r="D3226" s="141" t="s">
        <v>7</v>
      </c>
      <c r="E3226" s="141">
        <v>2016</v>
      </c>
      <c r="F3226" s="151"/>
      <c r="G3226" s="157">
        <f t="shared" si="124"/>
        <v>496</v>
      </c>
      <c r="H3226" s="143"/>
      <c r="I3226" s="194">
        <v>496</v>
      </c>
      <c r="L3226" s="194">
        <v>0</v>
      </c>
      <c r="O3226" s="152">
        <f t="shared" si="125"/>
        <v>0</v>
      </c>
      <c r="P3226" s="153"/>
      <c r="Q3226" s="153"/>
      <c r="R3226" s="153"/>
    </row>
    <row r="3227" spans="1:18" ht="12.75" customHeight="1" x14ac:dyDescent="0.3">
      <c r="A3227" s="141">
        <v>6</v>
      </c>
      <c r="B3227" s="141">
        <v>6</v>
      </c>
      <c r="C3227" s="146">
        <v>606</v>
      </c>
      <c r="D3227" s="141" t="s">
        <v>7</v>
      </c>
      <c r="E3227" s="141">
        <v>2016</v>
      </c>
      <c r="F3227" s="151"/>
      <c r="G3227" s="157">
        <f t="shared" si="124"/>
        <v>1665</v>
      </c>
      <c r="H3227" s="143"/>
      <c r="I3227" s="196">
        <v>1665</v>
      </c>
      <c r="L3227" s="194">
        <v>0</v>
      </c>
      <c r="O3227" s="152">
        <f t="shared" si="125"/>
        <v>0</v>
      </c>
      <c r="P3227" s="153"/>
      <c r="Q3227" s="153"/>
      <c r="R3227" s="153"/>
    </row>
    <row r="3228" spans="1:18" ht="12.75" customHeight="1" x14ac:dyDescent="0.3">
      <c r="A3228" s="141">
        <v>6</v>
      </c>
      <c r="B3228" s="141">
        <v>7</v>
      </c>
      <c r="C3228" s="146">
        <v>607</v>
      </c>
      <c r="D3228" s="141" t="s">
        <v>7</v>
      </c>
      <c r="E3228" s="141">
        <v>2016</v>
      </c>
      <c r="F3228" s="151"/>
      <c r="G3228" s="157">
        <f t="shared" si="124"/>
        <v>313.99999999999994</v>
      </c>
      <c r="H3228" s="143"/>
      <c r="I3228" s="194">
        <v>313.99999999999994</v>
      </c>
      <c r="L3228" s="194">
        <v>0</v>
      </c>
      <c r="O3228" s="152">
        <f t="shared" si="125"/>
        <v>0</v>
      </c>
      <c r="P3228" s="153"/>
      <c r="Q3228" s="153"/>
      <c r="R3228" s="153"/>
    </row>
    <row r="3229" spans="1:18" ht="12.75" customHeight="1" x14ac:dyDescent="0.3">
      <c r="A3229" s="141">
        <v>6</v>
      </c>
      <c r="B3229" s="141">
        <v>8</v>
      </c>
      <c r="C3229" s="146">
        <v>608</v>
      </c>
      <c r="D3229" s="141" t="s">
        <v>7</v>
      </c>
      <c r="E3229" s="141">
        <v>2016</v>
      </c>
      <c r="F3229" s="151"/>
      <c r="G3229" s="157">
        <f t="shared" si="124"/>
        <v>103</v>
      </c>
      <c r="H3229" s="143"/>
      <c r="I3229" s="194">
        <v>103</v>
      </c>
      <c r="L3229" s="194">
        <v>0</v>
      </c>
      <c r="O3229" s="152">
        <f t="shared" si="125"/>
        <v>0</v>
      </c>
      <c r="P3229" s="153"/>
      <c r="Q3229" s="153"/>
      <c r="R3229" s="153"/>
    </row>
    <row r="3230" spans="1:18" ht="12.75" customHeight="1" x14ac:dyDescent="0.3">
      <c r="A3230" s="141">
        <v>6</v>
      </c>
      <c r="B3230" s="141">
        <v>9</v>
      </c>
      <c r="C3230" s="146">
        <v>609</v>
      </c>
      <c r="D3230" s="141" t="s">
        <v>7</v>
      </c>
      <c r="E3230" s="141">
        <v>2016</v>
      </c>
      <c r="F3230" s="151"/>
      <c r="G3230" s="157">
        <f t="shared" si="124"/>
        <v>1073</v>
      </c>
      <c r="H3230" s="143"/>
      <c r="I3230" s="196">
        <v>1073</v>
      </c>
      <c r="L3230" s="194">
        <v>0</v>
      </c>
      <c r="O3230" s="152">
        <f t="shared" si="125"/>
        <v>0</v>
      </c>
      <c r="P3230" s="153"/>
      <c r="Q3230" s="153"/>
      <c r="R3230" s="153"/>
    </row>
    <row r="3231" spans="1:18" ht="12.75" customHeight="1" x14ac:dyDescent="0.3">
      <c r="A3231" s="141">
        <v>6</v>
      </c>
      <c r="B3231" s="141">
        <v>10</v>
      </c>
      <c r="C3231" s="146">
        <v>610</v>
      </c>
      <c r="D3231" s="141" t="s">
        <v>7</v>
      </c>
      <c r="E3231" s="141">
        <v>2016</v>
      </c>
      <c r="F3231" s="151"/>
      <c r="G3231" s="157">
        <f t="shared" si="124"/>
        <v>2322</v>
      </c>
      <c r="H3231" s="143"/>
      <c r="I3231" s="196">
        <v>2322</v>
      </c>
      <c r="L3231" s="194">
        <v>0</v>
      </c>
      <c r="O3231" s="152">
        <f t="shared" si="125"/>
        <v>0</v>
      </c>
      <c r="P3231" s="153"/>
      <c r="Q3231" s="153"/>
      <c r="R3231" s="153"/>
    </row>
    <row r="3232" spans="1:18" ht="12.75" customHeight="1" x14ac:dyDescent="0.3">
      <c r="A3232" s="141">
        <v>6</v>
      </c>
      <c r="B3232" s="141">
        <v>11</v>
      </c>
      <c r="C3232" s="146">
        <v>611</v>
      </c>
      <c r="D3232" s="141" t="s">
        <v>7</v>
      </c>
      <c r="E3232" s="141">
        <v>2016</v>
      </c>
      <c r="F3232" s="151"/>
      <c r="G3232" s="157">
        <f t="shared" si="124"/>
        <v>1583</v>
      </c>
      <c r="H3232" s="143"/>
      <c r="I3232" s="196">
        <v>1583</v>
      </c>
      <c r="L3232" s="194">
        <v>0</v>
      </c>
      <c r="O3232" s="152">
        <f t="shared" si="125"/>
        <v>0</v>
      </c>
      <c r="P3232" s="153"/>
      <c r="Q3232" s="153"/>
      <c r="R3232" s="153"/>
    </row>
    <row r="3233" spans="1:18" ht="12.75" customHeight="1" x14ac:dyDescent="0.3">
      <c r="A3233" s="141">
        <v>6</v>
      </c>
      <c r="B3233" s="141">
        <v>12</v>
      </c>
      <c r="C3233" s="146">
        <v>612</v>
      </c>
      <c r="D3233" s="141" t="s">
        <v>7</v>
      </c>
      <c r="E3233" s="141">
        <v>2016</v>
      </c>
      <c r="F3233" s="151"/>
      <c r="G3233" s="157">
        <f t="shared" ref="G3233:G3296" si="126">I3233+K3233</f>
        <v>1711</v>
      </c>
      <c r="H3233" s="143"/>
      <c r="I3233" s="196">
        <v>1711</v>
      </c>
      <c r="L3233" s="194">
        <v>0</v>
      </c>
      <c r="O3233" s="152">
        <f t="shared" si="125"/>
        <v>0</v>
      </c>
      <c r="P3233" s="153"/>
      <c r="Q3233" s="153"/>
      <c r="R3233" s="153"/>
    </row>
    <row r="3234" spans="1:18" ht="12.75" customHeight="1" x14ac:dyDescent="0.3">
      <c r="A3234" s="141">
        <v>6</v>
      </c>
      <c r="B3234" s="141">
        <v>13</v>
      </c>
      <c r="C3234" s="146">
        <v>613</v>
      </c>
      <c r="D3234" s="141" t="s">
        <v>7</v>
      </c>
      <c r="E3234" s="141">
        <v>2016</v>
      </c>
      <c r="F3234" s="151"/>
      <c r="G3234" s="157">
        <f t="shared" si="126"/>
        <v>2291.77</v>
      </c>
      <c r="H3234" s="143"/>
      <c r="I3234" s="196">
        <v>2291.77</v>
      </c>
      <c r="L3234" s="194">
        <v>0</v>
      </c>
      <c r="O3234" s="152">
        <f t="shared" si="125"/>
        <v>0</v>
      </c>
      <c r="P3234" s="153"/>
      <c r="Q3234" s="153"/>
      <c r="R3234" s="153"/>
    </row>
    <row r="3235" spans="1:18" ht="12.75" customHeight="1" x14ac:dyDescent="0.3">
      <c r="A3235" s="141">
        <v>6</v>
      </c>
      <c r="B3235" s="141">
        <v>14</v>
      </c>
      <c r="C3235" s="146">
        <v>614</v>
      </c>
      <c r="D3235" s="141" t="s">
        <v>7</v>
      </c>
      <c r="E3235" s="141">
        <v>2016</v>
      </c>
      <c r="F3235" s="151"/>
      <c r="G3235" s="157">
        <f t="shared" si="126"/>
        <v>2568</v>
      </c>
      <c r="H3235" s="143"/>
      <c r="I3235" s="196">
        <v>2568</v>
      </c>
      <c r="L3235" s="194">
        <v>0</v>
      </c>
      <c r="O3235" s="152">
        <f t="shared" si="125"/>
        <v>0</v>
      </c>
      <c r="P3235" s="153"/>
      <c r="Q3235" s="153"/>
      <c r="R3235" s="153"/>
    </row>
    <row r="3236" spans="1:18" ht="12.75" customHeight="1" x14ac:dyDescent="0.3">
      <c r="A3236" s="141">
        <v>6</v>
      </c>
      <c r="B3236" s="141">
        <v>15</v>
      </c>
      <c r="C3236" s="146">
        <v>615</v>
      </c>
      <c r="D3236" s="141" t="s">
        <v>7</v>
      </c>
      <c r="E3236" s="141">
        <v>2016</v>
      </c>
      <c r="F3236" s="151"/>
      <c r="G3236" s="157">
        <f t="shared" si="126"/>
        <v>1743.1699999999998</v>
      </c>
      <c r="H3236" s="143"/>
      <c r="I3236" s="196">
        <v>1743.1699999999998</v>
      </c>
      <c r="L3236" s="194">
        <v>0</v>
      </c>
      <c r="O3236" s="152">
        <f t="shared" si="125"/>
        <v>0</v>
      </c>
      <c r="P3236" s="153"/>
      <c r="Q3236" s="153"/>
      <c r="R3236" s="153"/>
    </row>
    <row r="3237" spans="1:18" ht="12.75" customHeight="1" x14ac:dyDescent="0.3">
      <c r="A3237" s="141">
        <v>6</v>
      </c>
      <c r="B3237" s="141">
        <v>16</v>
      </c>
      <c r="C3237" s="146">
        <v>616</v>
      </c>
      <c r="D3237" s="141" t="s">
        <v>7</v>
      </c>
      <c r="E3237" s="141">
        <v>2016</v>
      </c>
      <c r="F3237" s="151"/>
      <c r="G3237" s="157">
        <f t="shared" si="126"/>
        <v>3219.6600000000003</v>
      </c>
      <c r="H3237" s="143"/>
      <c r="I3237" s="196">
        <v>3219.6600000000003</v>
      </c>
      <c r="L3237" s="194">
        <v>58.68</v>
      </c>
      <c r="O3237" s="152">
        <f t="shared" si="125"/>
        <v>58.68</v>
      </c>
      <c r="P3237" s="153"/>
      <c r="Q3237" s="153"/>
      <c r="R3237" s="153"/>
    </row>
    <row r="3238" spans="1:18" ht="12.75" customHeight="1" x14ac:dyDescent="0.3">
      <c r="A3238" s="141">
        <v>6</v>
      </c>
      <c r="B3238" s="141">
        <v>17</v>
      </c>
      <c r="C3238" s="146">
        <v>617</v>
      </c>
      <c r="D3238" s="141" t="s">
        <v>7</v>
      </c>
      <c r="E3238" s="141">
        <v>2016</v>
      </c>
      <c r="F3238" s="151"/>
      <c r="G3238" s="157">
        <f t="shared" si="126"/>
        <v>2477.2799999999997</v>
      </c>
      <c r="H3238" s="143"/>
      <c r="I3238" s="196">
        <v>2477.2799999999997</v>
      </c>
      <c r="L3238" s="194">
        <v>91.71</v>
      </c>
      <c r="O3238" s="152">
        <f t="shared" si="125"/>
        <v>91.71</v>
      </c>
      <c r="P3238" s="153"/>
      <c r="Q3238" s="153"/>
      <c r="R3238" s="153"/>
    </row>
    <row r="3239" spans="1:18" ht="12.75" customHeight="1" x14ac:dyDescent="0.3">
      <c r="A3239" s="141">
        <v>6</v>
      </c>
      <c r="B3239" s="141">
        <v>18</v>
      </c>
      <c r="C3239" s="146">
        <v>618</v>
      </c>
      <c r="D3239" s="141" t="s">
        <v>7</v>
      </c>
      <c r="E3239" s="141">
        <v>2016</v>
      </c>
      <c r="F3239" s="151"/>
      <c r="G3239" s="157">
        <f t="shared" si="126"/>
        <v>5012.5800000000008</v>
      </c>
      <c r="H3239" s="143"/>
      <c r="I3239" s="196">
        <v>5012.5800000000008</v>
      </c>
      <c r="L3239" s="194">
        <v>227.42</v>
      </c>
      <c r="O3239" s="152">
        <f t="shared" si="125"/>
        <v>227.42</v>
      </c>
      <c r="P3239" s="153"/>
      <c r="Q3239" s="153"/>
      <c r="R3239" s="153"/>
    </row>
    <row r="3240" spans="1:18" ht="12.75" customHeight="1" x14ac:dyDescent="0.3">
      <c r="A3240" s="141">
        <v>6</v>
      </c>
      <c r="B3240" s="141">
        <v>19</v>
      </c>
      <c r="C3240" s="146">
        <v>619</v>
      </c>
      <c r="D3240" s="141" t="s">
        <v>7</v>
      </c>
      <c r="E3240" s="141">
        <v>2016</v>
      </c>
      <c r="F3240" s="151"/>
      <c r="G3240" s="157">
        <f t="shared" si="126"/>
        <v>2339.9900000000002</v>
      </c>
      <c r="H3240" s="143"/>
      <c r="I3240" s="196">
        <v>2339.9900000000002</v>
      </c>
      <c r="L3240" s="194">
        <v>126.01</v>
      </c>
      <c r="O3240" s="152">
        <f t="shared" si="125"/>
        <v>126.01</v>
      </c>
      <c r="P3240" s="153"/>
      <c r="Q3240" s="153"/>
      <c r="R3240" s="153"/>
    </row>
    <row r="3241" spans="1:18" ht="12.75" customHeight="1" x14ac:dyDescent="0.3">
      <c r="A3241" s="141">
        <v>6</v>
      </c>
      <c r="B3241" s="141">
        <v>20</v>
      </c>
      <c r="C3241" s="146">
        <v>620</v>
      </c>
      <c r="D3241" s="141" t="s">
        <v>7</v>
      </c>
      <c r="E3241" s="141">
        <v>2016</v>
      </c>
      <c r="F3241" s="151"/>
      <c r="G3241" s="157">
        <f t="shared" si="126"/>
        <v>8432.2099999999991</v>
      </c>
      <c r="H3241" s="143"/>
      <c r="I3241" s="196">
        <v>8432.2099999999991</v>
      </c>
      <c r="L3241" s="194">
        <v>526.79</v>
      </c>
      <c r="O3241" s="152">
        <f t="shared" si="125"/>
        <v>526.79</v>
      </c>
      <c r="P3241" s="153"/>
      <c r="Q3241" s="153"/>
      <c r="R3241" s="153"/>
    </row>
    <row r="3242" spans="1:18" ht="12.75" customHeight="1" x14ac:dyDescent="0.3">
      <c r="A3242" s="141">
        <v>6</v>
      </c>
      <c r="B3242" s="141">
        <v>21</v>
      </c>
      <c r="C3242" s="146">
        <v>621</v>
      </c>
      <c r="D3242" s="141" t="s">
        <v>7</v>
      </c>
      <c r="E3242" s="141">
        <v>2016</v>
      </c>
      <c r="F3242" s="151"/>
      <c r="G3242" s="157">
        <f t="shared" si="126"/>
        <v>13894.86</v>
      </c>
      <c r="H3242" s="143"/>
      <c r="I3242" s="196">
        <v>13894.86</v>
      </c>
      <c r="L3242" s="194">
        <v>967.65</v>
      </c>
      <c r="O3242" s="152">
        <f t="shared" si="125"/>
        <v>967.65</v>
      </c>
      <c r="P3242" s="153"/>
      <c r="Q3242" s="153"/>
      <c r="R3242" s="153"/>
    </row>
    <row r="3243" spans="1:18" ht="12.75" customHeight="1" x14ac:dyDescent="0.3">
      <c r="A3243" s="141">
        <v>6</v>
      </c>
      <c r="B3243" s="141">
        <v>22</v>
      </c>
      <c r="C3243" s="146">
        <v>622</v>
      </c>
      <c r="D3243" s="141" t="s">
        <v>7</v>
      </c>
      <c r="E3243" s="141">
        <v>2016</v>
      </c>
      <c r="F3243" s="151"/>
      <c r="G3243" s="157">
        <f t="shared" si="126"/>
        <v>13646.710000000001</v>
      </c>
      <c r="H3243" s="143"/>
      <c r="I3243" s="196">
        <v>13646.710000000001</v>
      </c>
      <c r="L3243" s="196">
        <v>1050.77</v>
      </c>
      <c r="O3243" s="152">
        <f t="shared" si="125"/>
        <v>1050.77</v>
      </c>
      <c r="P3243" s="153"/>
      <c r="Q3243" s="153"/>
      <c r="R3243" s="153"/>
    </row>
    <row r="3244" spans="1:18" ht="12.75" customHeight="1" x14ac:dyDescent="0.3">
      <c r="A3244" s="141">
        <v>6</v>
      </c>
      <c r="B3244" s="141">
        <v>23</v>
      </c>
      <c r="C3244" s="146">
        <v>623</v>
      </c>
      <c r="D3244" s="141" t="s">
        <v>7</v>
      </c>
      <c r="E3244" s="141">
        <v>2016</v>
      </c>
      <c r="F3244" s="151"/>
      <c r="G3244" s="157">
        <f t="shared" si="126"/>
        <v>12681.17</v>
      </c>
      <c r="H3244" s="143"/>
      <c r="I3244" s="196">
        <v>12681.17</v>
      </c>
      <c r="L3244" s="196">
        <v>1498.82</v>
      </c>
      <c r="O3244" s="152">
        <f t="shared" si="125"/>
        <v>1498.82</v>
      </c>
      <c r="P3244" s="153"/>
      <c r="Q3244" s="153"/>
      <c r="R3244" s="153"/>
    </row>
    <row r="3245" spans="1:18" ht="12.75" customHeight="1" x14ac:dyDescent="0.3">
      <c r="A3245" s="141">
        <v>6</v>
      </c>
      <c r="B3245" s="141">
        <v>24</v>
      </c>
      <c r="C3245" s="146">
        <v>624</v>
      </c>
      <c r="D3245" s="141" t="s">
        <v>7</v>
      </c>
      <c r="E3245" s="141">
        <v>2016</v>
      </c>
      <c r="F3245" s="151"/>
      <c r="G3245" s="157">
        <f t="shared" si="126"/>
        <v>9513.32</v>
      </c>
      <c r="H3245" s="143"/>
      <c r="I3245" s="196">
        <v>9513.32</v>
      </c>
      <c r="L3245" s="196">
        <v>1548.68</v>
      </c>
      <c r="O3245" s="152">
        <f t="shared" si="125"/>
        <v>1548.68</v>
      </c>
      <c r="P3245" s="153"/>
      <c r="Q3245" s="153"/>
      <c r="R3245" s="153"/>
    </row>
    <row r="3246" spans="1:18" ht="12.75" customHeight="1" x14ac:dyDescent="0.3">
      <c r="A3246" s="141">
        <v>6</v>
      </c>
      <c r="B3246" s="141">
        <v>25</v>
      </c>
      <c r="C3246" s="146">
        <v>625</v>
      </c>
      <c r="D3246" s="141" t="s">
        <v>7</v>
      </c>
      <c r="E3246" s="141">
        <v>2016</v>
      </c>
      <c r="F3246" s="151"/>
      <c r="G3246" s="157">
        <f t="shared" si="126"/>
        <v>7412.3599999999988</v>
      </c>
      <c r="H3246" s="143"/>
      <c r="I3246" s="196">
        <v>7412.3599999999988</v>
      </c>
      <c r="L3246" s="194">
        <v>762.82</v>
      </c>
      <c r="O3246" s="152">
        <f t="shared" si="125"/>
        <v>762.82</v>
      </c>
      <c r="P3246" s="153"/>
      <c r="Q3246" s="153"/>
      <c r="R3246" s="153"/>
    </row>
    <row r="3247" spans="1:18" ht="12.75" customHeight="1" x14ac:dyDescent="0.3">
      <c r="A3247" s="141">
        <v>6</v>
      </c>
      <c r="B3247" s="141">
        <v>26</v>
      </c>
      <c r="C3247" s="146">
        <v>626</v>
      </c>
      <c r="D3247" s="141" t="s">
        <v>7</v>
      </c>
      <c r="E3247" s="141">
        <v>2016</v>
      </c>
      <c r="F3247" s="151"/>
      <c r="G3247" s="157">
        <f t="shared" si="126"/>
        <v>10030.720000000001</v>
      </c>
      <c r="H3247" s="143"/>
      <c r="I3247" s="196">
        <v>10030.720000000001</v>
      </c>
      <c r="L3247" s="194">
        <v>491.33</v>
      </c>
      <c r="O3247" s="152">
        <f t="shared" si="125"/>
        <v>491.33</v>
      </c>
      <c r="P3247" s="153"/>
      <c r="Q3247" s="153"/>
      <c r="R3247" s="153"/>
    </row>
    <row r="3248" spans="1:18" ht="12.75" customHeight="1" x14ac:dyDescent="0.3">
      <c r="A3248" s="141">
        <v>6</v>
      </c>
      <c r="B3248" s="141">
        <v>27</v>
      </c>
      <c r="C3248" s="146">
        <v>627</v>
      </c>
      <c r="D3248" s="141" t="s">
        <v>7</v>
      </c>
      <c r="E3248" s="141">
        <v>2016</v>
      </c>
      <c r="F3248" s="151"/>
      <c r="G3248" s="157">
        <f t="shared" si="126"/>
        <v>16865</v>
      </c>
      <c r="H3248" s="143"/>
      <c r="I3248" s="196">
        <v>16865</v>
      </c>
      <c r="L3248" s="194">
        <v>0</v>
      </c>
      <c r="O3248" s="152">
        <f t="shared" si="125"/>
        <v>0</v>
      </c>
      <c r="P3248" s="153"/>
      <c r="Q3248" s="153"/>
      <c r="R3248" s="153"/>
    </row>
    <row r="3249" spans="1:21" ht="12.75" customHeight="1" x14ac:dyDescent="0.3">
      <c r="A3249" s="141">
        <v>6</v>
      </c>
      <c r="B3249" s="141">
        <v>28</v>
      </c>
      <c r="C3249" s="146">
        <v>628</v>
      </c>
      <c r="D3249" s="141" t="s">
        <v>7</v>
      </c>
      <c r="E3249" s="141">
        <v>2016</v>
      </c>
      <c r="F3249" s="151"/>
      <c r="G3249" s="157">
        <f t="shared" si="126"/>
        <v>4457.08</v>
      </c>
      <c r="H3249" s="143"/>
      <c r="I3249" s="196">
        <v>4457.08</v>
      </c>
      <c r="L3249" s="194">
        <v>274.93</v>
      </c>
      <c r="O3249" s="152">
        <f t="shared" si="125"/>
        <v>274.93</v>
      </c>
      <c r="P3249" s="153"/>
      <c r="Q3249" s="153"/>
      <c r="R3249" s="153"/>
    </row>
    <row r="3250" spans="1:21" ht="12.75" customHeight="1" x14ac:dyDescent="0.3">
      <c r="A3250" s="141">
        <v>6</v>
      </c>
      <c r="B3250" s="141">
        <v>29</v>
      </c>
      <c r="C3250" s="146">
        <v>629</v>
      </c>
      <c r="D3250" s="141" t="s">
        <v>7</v>
      </c>
      <c r="E3250" s="141">
        <v>2016</v>
      </c>
      <c r="F3250" s="151"/>
      <c r="G3250" s="157">
        <f t="shared" si="126"/>
        <v>3268.29</v>
      </c>
      <c r="H3250" s="143"/>
      <c r="I3250" s="196">
        <v>3268.29</v>
      </c>
      <c r="L3250" s="194">
        <v>430.08</v>
      </c>
      <c r="O3250" s="152">
        <f t="shared" si="125"/>
        <v>430.08</v>
      </c>
      <c r="P3250" s="153"/>
      <c r="Q3250" s="153"/>
      <c r="R3250" s="153"/>
    </row>
    <row r="3251" spans="1:21" ht="12.75" customHeight="1" x14ac:dyDescent="0.3">
      <c r="A3251" s="141">
        <v>6</v>
      </c>
      <c r="B3251" s="141">
        <v>30</v>
      </c>
      <c r="C3251" s="146">
        <v>630</v>
      </c>
      <c r="D3251" s="141" t="s">
        <v>7</v>
      </c>
      <c r="E3251" s="141">
        <v>2016</v>
      </c>
      <c r="F3251" s="151"/>
      <c r="G3251" s="157">
        <f t="shared" si="126"/>
        <v>3160.34</v>
      </c>
      <c r="H3251" s="143"/>
      <c r="I3251" s="196">
        <v>3160.34</v>
      </c>
      <c r="L3251" s="194">
        <v>508.02</v>
      </c>
      <c r="O3251" s="152">
        <f t="shared" si="125"/>
        <v>508.02</v>
      </c>
      <c r="P3251" s="153"/>
      <c r="Q3251" s="153"/>
      <c r="R3251" s="153"/>
    </row>
    <row r="3252" spans="1:21" ht="12.75" customHeight="1" x14ac:dyDescent="0.3">
      <c r="A3252" s="141">
        <v>7</v>
      </c>
      <c r="B3252" s="141">
        <v>1</v>
      </c>
      <c r="C3252" s="146">
        <v>701</v>
      </c>
      <c r="D3252" s="141" t="s">
        <v>7</v>
      </c>
      <c r="E3252" s="141">
        <v>2016</v>
      </c>
      <c r="F3252" s="151"/>
      <c r="G3252" s="157">
        <f t="shared" si="126"/>
        <v>7062.71</v>
      </c>
      <c r="H3252" s="143"/>
      <c r="I3252" s="196">
        <v>7062.71</v>
      </c>
      <c r="L3252" s="196">
        <v>1353.13</v>
      </c>
      <c r="N3252" s="197"/>
      <c r="O3252" s="152">
        <f t="shared" si="125"/>
        <v>1353.13</v>
      </c>
      <c r="P3252" s="153"/>
      <c r="Q3252" s="153"/>
      <c r="R3252" s="153"/>
      <c r="S3252" s="198"/>
      <c r="T3252" s="198"/>
    </row>
    <row r="3253" spans="1:21" ht="12.75" customHeight="1" x14ac:dyDescent="0.3">
      <c r="A3253" s="141">
        <v>7</v>
      </c>
      <c r="B3253" s="141">
        <v>2</v>
      </c>
      <c r="C3253" s="146">
        <v>702</v>
      </c>
      <c r="D3253" s="141" t="s">
        <v>7</v>
      </c>
      <c r="E3253" s="141">
        <v>2016</v>
      </c>
      <c r="F3253" s="151"/>
      <c r="G3253" s="157">
        <f t="shared" si="126"/>
        <v>2515.2900000000004</v>
      </c>
      <c r="H3253" s="143"/>
      <c r="I3253" s="196">
        <v>2515.2900000000004</v>
      </c>
      <c r="L3253" s="194">
        <v>492.41</v>
      </c>
      <c r="N3253" s="197"/>
      <c r="O3253" s="152">
        <f t="shared" si="125"/>
        <v>492.41</v>
      </c>
      <c r="P3253" s="153"/>
      <c r="Q3253" s="153"/>
      <c r="R3253" s="153"/>
      <c r="S3253" s="198"/>
      <c r="T3253" s="198"/>
    </row>
    <row r="3254" spans="1:21" ht="12.75" customHeight="1" x14ac:dyDescent="0.3">
      <c r="A3254" s="141">
        <v>7</v>
      </c>
      <c r="B3254" s="141">
        <v>3</v>
      </c>
      <c r="C3254" s="146">
        <v>703</v>
      </c>
      <c r="D3254" s="141" t="s">
        <v>7</v>
      </c>
      <c r="E3254" s="141">
        <v>2016</v>
      </c>
      <c r="F3254" s="151"/>
      <c r="G3254" s="157">
        <f t="shared" si="126"/>
        <v>2226.87</v>
      </c>
      <c r="H3254" s="143"/>
      <c r="I3254" s="196">
        <v>2226.87</v>
      </c>
      <c r="L3254" s="194">
        <v>445.86</v>
      </c>
      <c r="N3254" s="197"/>
      <c r="O3254" s="152">
        <f t="shared" si="125"/>
        <v>445.86</v>
      </c>
      <c r="P3254" s="153"/>
      <c r="Q3254" s="153"/>
      <c r="R3254" s="153"/>
      <c r="S3254" s="198"/>
      <c r="T3254" s="198"/>
    </row>
    <row r="3255" spans="1:21" ht="12.75" customHeight="1" x14ac:dyDescent="0.3">
      <c r="A3255" s="141">
        <v>7</v>
      </c>
      <c r="B3255" s="141">
        <v>4</v>
      </c>
      <c r="C3255" s="146">
        <v>704</v>
      </c>
      <c r="D3255" s="141" t="s">
        <v>7</v>
      </c>
      <c r="E3255" s="141">
        <v>2016</v>
      </c>
      <c r="F3255" s="151"/>
      <c r="G3255" s="157">
        <f t="shared" si="126"/>
        <v>4811.84</v>
      </c>
      <c r="H3255" s="143"/>
      <c r="I3255" s="196">
        <v>4811.84</v>
      </c>
      <c r="L3255" s="194">
        <v>984.16</v>
      </c>
      <c r="N3255" s="197"/>
      <c r="O3255" s="152">
        <f t="shared" si="125"/>
        <v>984.16</v>
      </c>
      <c r="P3255" s="153"/>
      <c r="Q3255" s="153"/>
      <c r="R3255" s="153"/>
      <c r="S3255" s="198"/>
      <c r="T3255" s="198"/>
    </row>
    <row r="3256" spans="1:21" ht="12.75" customHeight="1" x14ac:dyDescent="0.3">
      <c r="A3256" s="141">
        <v>7</v>
      </c>
      <c r="B3256" s="141">
        <v>5</v>
      </c>
      <c r="C3256" s="146">
        <v>705</v>
      </c>
      <c r="D3256" s="141" t="s">
        <v>7</v>
      </c>
      <c r="E3256" s="141">
        <v>2016</v>
      </c>
      <c r="F3256" s="151"/>
      <c r="G3256" s="157">
        <f t="shared" si="126"/>
        <v>5855.6200000000008</v>
      </c>
      <c r="H3256" s="143"/>
      <c r="I3256" s="196">
        <v>5855.6200000000008</v>
      </c>
      <c r="L3256" s="194">
        <v>941.38</v>
      </c>
      <c r="N3256" s="197"/>
      <c r="O3256" s="152">
        <f t="shared" si="125"/>
        <v>941.38</v>
      </c>
      <c r="P3256" s="153"/>
      <c r="Q3256" s="153"/>
      <c r="R3256" s="153"/>
      <c r="S3256" s="198"/>
      <c r="T3256" s="198"/>
    </row>
    <row r="3257" spans="1:21" ht="12.75" customHeight="1" x14ac:dyDescent="0.3">
      <c r="A3257" s="141">
        <v>7</v>
      </c>
      <c r="B3257" s="141">
        <v>6</v>
      </c>
      <c r="C3257" s="146">
        <v>706</v>
      </c>
      <c r="D3257" s="141" t="s">
        <v>7</v>
      </c>
      <c r="E3257" s="141">
        <v>2016</v>
      </c>
      <c r="F3257" s="151"/>
      <c r="G3257" s="157">
        <f t="shared" si="126"/>
        <v>8930.68</v>
      </c>
      <c r="H3257" s="143"/>
      <c r="I3257" s="196">
        <v>8930.68</v>
      </c>
      <c r="K3257" s="175"/>
      <c r="L3257" s="196">
        <v>1071.32</v>
      </c>
      <c r="O3257" s="152">
        <f t="shared" si="125"/>
        <v>1071.32</v>
      </c>
      <c r="P3257" s="153"/>
      <c r="Q3257" s="153"/>
      <c r="R3257" s="153"/>
      <c r="S3257" s="198"/>
      <c r="T3257" s="198"/>
    </row>
    <row r="3258" spans="1:21" ht="12.75" customHeight="1" x14ac:dyDescent="0.3">
      <c r="A3258" s="141">
        <v>7</v>
      </c>
      <c r="B3258" s="141">
        <v>7</v>
      </c>
      <c r="C3258" s="146">
        <v>707</v>
      </c>
      <c r="D3258" s="141" t="s">
        <v>7</v>
      </c>
      <c r="E3258" s="141">
        <v>2016</v>
      </c>
      <c r="F3258" s="151"/>
      <c r="G3258" s="157">
        <f t="shared" si="126"/>
        <v>5755.16</v>
      </c>
      <c r="H3258" s="143"/>
      <c r="I3258" s="196">
        <v>5755.16</v>
      </c>
      <c r="K3258" s="175"/>
      <c r="L3258" s="194">
        <v>737.49</v>
      </c>
      <c r="O3258" s="152">
        <f t="shared" si="125"/>
        <v>737.49</v>
      </c>
      <c r="P3258" s="153"/>
      <c r="Q3258" s="153"/>
      <c r="R3258" s="153"/>
      <c r="S3258" s="198"/>
      <c r="T3258" s="198"/>
    </row>
    <row r="3259" spans="1:21" ht="12.75" customHeight="1" x14ac:dyDescent="0.3">
      <c r="A3259" s="141">
        <v>7</v>
      </c>
      <c r="B3259" s="141">
        <v>8</v>
      </c>
      <c r="C3259" s="146">
        <v>708</v>
      </c>
      <c r="D3259" s="141" t="s">
        <v>7</v>
      </c>
      <c r="E3259" s="141">
        <v>2016</v>
      </c>
      <c r="F3259" s="151"/>
      <c r="G3259" s="157">
        <f t="shared" si="126"/>
        <v>4702.72</v>
      </c>
      <c r="H3259" s="143"/>
      <c r="I3259" s="196">
        <v>4702.72</v>
      </c>
      <c r="K3259" s="175"/>
      <c r="L3259" s="194">
        <v>641.28</v>
      </c>
      <c r="O3259" s="152">
        <f t="shared" si="125"/>
        <v>641.28</v>
      </c>
      <c r="P3259" s="153"/>
      <c r="Q3259" s="153"/>
      <c r="R3259" s="153"/>
      <c r="S3259" s="198"/>
      <c r="T3259" s="198"/>
    </row>
    <row r="3260" spans="1:21" ht="12.75" customHeight="1" x14ac:dyDescent="0.3">
      <c r="A3260" s="141">
        <v>7</v>
      </c>
      <c r="B3260" s="141">
        <v>9</v>
      </c>
      <c r="C3260" s="146">
        <v>709</v>
      </c>
      <c r="D3260" s="141" t="s">
        <v>7</v>
      </c>
      <c r="E3260" s="141">
        <v>2016</v>
      </c>
      <c r="F3260" s="151"/>
      <c r="G3260" s="157">
        <f t="shared" si="126"/>
        <v>2797.02</v>
      </c>
      <c r="H3260" s="143"/>
      <c r="I3260" s="196">
        <v>2797.02</v>
      </c>
      <c r="K3260" s="175"/>
      <c r="L3260" s="194">
        <v>516.98</v>
      </c>
      <c r="O3260" s="152">
        <f t="shared" si="125"/>
        <v>516.98</v>
      </c>
      <c r="P3260" s="153"/>
      <c r="Q3260" s="153"/>
      <c r="R3260" s="153"/>
      <c r="S3260" s="198"/>
      <c r="T3260" s="198"/>
    </row>
    <row r="3261" spans="1:21" ht="12.75" customHeight="1" x14ac:dyDescent="0.3">
      <c r="A3261" s="141">
        <v>7</v>
      </c>
      <c r="B3261" s="141">
        <v>10</v>
      </c>
      <c r="C3261" s="146">
        <v>710</v>
      </c>
      <c r="D3261" s="141" t="s">
        <v>7</v>
      </c>
      <c r="E3261" s="141">
        <v>2016</v>
      </c>
      <c r="F3261" s="151"/>
      <c r="G3261" s="157">
        <f t="shared" si="126"/>
        <v>1757.4099999999999</v>
      </c>
      <c r="H3261" s="143"/>
      <c r="I3261" s="196">
        <v>1757.4099999999999</v>
      </c>
      <c r="K3261" s="175"/>
      <c r="L3261" s="194">
        <v>417.82</v>
      </c>
      <c r="O3261" s="152">
        <f t="shared" si="125"/>
        <v>417.82</v>
      </c>
      <c r="P3261" s="153"/>
      <c r="Q3261" s="153"/>
      <c r="R3261" s="153"/>
      <c r="S3261" s="198"/>
      <c r="T3261" s="198"/>
    </row>
    <row r="3262" spans="1:21" ht="12.75" customHeight="1" x14ac:dyDescent="0.3">
      <c r="A3262" s="141">
        <v>7</v>
      </c>
      <c r="B3262" s="141">
        <v>11</v>
      </c>
      <c r="C3262" s="146">
        <v>711</v>
      </c>
      <c r="D3262" s="141" t="s">
        <v>7</v>
      </c>
      <c r="E3262" s="141">
        <v>2016</v>
      </c>
      <c r="F3262" s="151"/>
      <c r="G3262" s="157">
        <f t="shared" si="126"/>
        <v>988.04</v>
      </c>
      <c r="H3262" s="143"/>
      <c r="I3262" s="194">
        <v>988.04</v>
      </c>
      <c r="K3262" s="175"/>
      <c r="L3262" s="194">
        <v>291.83999999999997</v>
      </c>
      <c r="O3262" s="152">
        <f t="shared" si="125"/>
        <v>291.83999999999997</v>
      </c>
      <c r="P3262" s="153"/>
      <c r="Q3262" s="153"/>
      <c r="R3262" s="153"/>
    </row>
    <row r="3263" spans="1:21" ht="12.75" customHeight="1" x14ac:dyDescent="0.3">
      <c r="A3263" s="141">
        <v>7</v>
      </c>
      <c r="B3263" s="141">
        <v>12</v>
      </c>
      <c r="C3263" s="146">
        <v>712</v>
      </c>
      <c r="D3263" s="141" t="s">
        <v>7</v>
      </c>
      <c r="E3263" s="141">
        <v>2016</v>
      </c>
      <c r="F3263" s="151"/>
      <c r="G3263" s="157">
        <f t="shared" si="126"/>
        <v>2430.9700000000003</v>
      </c>
      <c r="H3263" s="143"/>
      <c r="I3263" s="196">
        <v>2430.9700000000003</v>
      </c>
      <c r="K3263" s="175"/>
      <c r="L3263" s="194">
        <v>521.33000000000004</v>
      </c>
      <c r="O3263" s="152">
        <f t="shared" si="125"/>
        <v>521.33000000000004</v>
      </c>
      <c r="P3263" s="153"/>
      <c r="Q3263" s="153"/>
      <c r="R3263" s="153"/>
      <c r="U3263" s="199"/>
    </row>
    <row r="3264" spans="1:21" ht="12.75" customHeight="1" x14ac:dyDescent="0.3">
      <c r="A3264" s="141">
        <v>7</v>
      </c>
      <c r="B3264" s="141">
        <v>13</v>
      </c>
      <c r="C3264" s="146">
        <v>713</v>
      </c>
      <c r="D3264" s="141" t="s">
        <v>7</v>
      </c>
      <c r="E3264" s="141">
        <v>2016</v>
      </c>
      <c r="F3264" s="151"/>
      <c r="G3264" s="157">
        <f t="shared" si="126"/>
        <v>2227.75</v>
      </c>
      <c r="H3264" s="143"/>
      <c r="I3264" s="196">
        <v>2227.75</v>
      </c>
      <c r="L3264" s="194">
        <v>318.25</v>
      </c>
      <c r="O3264" s="152">
        <f t="shared" si="125"/>
        <v>318.25</v>
      </c>
      <c r="P3264" s="153"/>
      <c r="Q3264" s="153"/>
      <c r="R3264" s="153"/>
    </row>
    <row r="3265" spans="1:18" ht="12.75" customHeight="1" x14ac:dyDescent="0.3">
      <c r="A3265" s="141">
        <v>7</v>
      </c>
      <c r="B3265" s="141">
        <v>14</v>
      </c>
      <c r="C3265" s="146">
        <v>714</v>
      </c>
      <c r="D3265" s="141" t="s">
        <v>7</v>
      </c>
      <c r="E3265" s="141">
        <v>2016</v>
      </c>
      <c r="F3265" s="151"/>
      <c r="G3265" s="157">
        <f t="shared" si="126"/>
        <v>1531.62</v>
      </c>
      <c r="H3265" s="143"/>
      <c r="I3265" s="196">
        <v>1531.62</v>
      </c>
      <c r="L3265" s="194">
        <v>314.37</v>
      </c>
      <c r="O3265" s="152">
        <f t="shared" ref="O3265:O3328" si="127">L3265+N3265</f>
        <v>314.37</v>
      </c>
      <c r="P3265" s="153"/>
      <c r="Q3265" s="153"/>
      <c r="R3265" s="153"/>
    </row>
    <row r="3266" spans="1:18" ht="12.75" customHeight="1" x14ac:dyDescent="0.3">
      <c r="A3266" s="141">
        <v>7</v>
      </c>
      <c r="B3266" s="141">
        <v>15</v>
      </c>
      <c r="C3266" s="146">
        <v>715</v>
      </c>
      <c r="D3266" s="141" t="s">
        <v>7</v>
      </c>
      <c r="E3266" s="141">
        <v>2016</v>
      </c>
      <c r="F3266" s="151"/>
      <c r="G3266" s="157">
        <f t="shared" si="126"/>
        <v>2276.83</v>
      </c>
      <c r="H3266" s="143"/>
      <c r="I3266" s="196">
        <v>2276.83</v>
      </c>
      <c r="L3266" s="194">
        <v>626.17999999999995</v>
      </c>
      <c r="O3266" s="152">
        <f t="shared" si="127"/>
        <v>626.17999999999995</v>
      </c>
      <c r="P3266" s="153"/>
      <c r="Q3266" s="153"/>
      <c r="R3266" s="153"/>
    </row>
    <row r="3267" spans="1:18" ht="12.75" customHeight="1" x14ac:dyDescent="0.3">
      <c r="A3267" s="141">
        <v>7</v>
      </c>
      <c r="B3267" s="141">
        <v>16</v>
      </c>
      <c r="C3267" s="146">
        <v>716</v>
      </c>
      <c r="D3267" s="141" t="s">
        <v>7</v>
      </c>
      <c r="E3267" s="141">
        <v>2016</v>
      </c>
      <c r="F3267" s="151"/>
      <c r="G3267" s="157">
        <f t="shared" si="126"/>
        <v>2282.46</v>
      </c>
      <c r="H3267" s="143"/>
      <c r="I3267" s="196">
        <v>2282.46</v>
      </c>
      <c r="L3267" s="194">
        <v>615.54</v>
      </c>
      <c r="O3267" s="152">
        <f t="shared" si="127"/>
        <v>615.54</v>
      </c>
      <c r="P3267" s="153"/>
      <c r="Q3267" s="153"/>
      <c r="R3267" s="153"/>
    </row>
    <row r="3268" spans="1:18" ht="12.75" customHeight="1" x14ac:dyDescent="0.3">
      <c r="A3268" s="141">
        <v>7</v>
      </c>
      <c r="B3268" s="141">
        <v>17</v>
      </c>
      <c r="C3268" s="146">
        <v>717</v>
      </c>
      <c r="D3268" s="141" t="s">
        <v>7</v>
      </c>
      <c r="E3268" s="141">
        <v>2016</v>
      </c>
      <c r="F3268" s="151"/>
      <c r="G3268" s="157">
        <f t="shared" si="126"/>
        <v>1737.3799999999999</v>
      </c>
      <c r="H3268" s="143"/>
      <c r="I3268" s="196">
        <v>1737.3799999999999</v>
      </c>
      <c r="L3268" s="194">
        <v>459.61</v>
      </c>
      <c r="O3268" s="152">
        <f t="shared" si="127"/>
        <v>459.61</v>
      </c>
      <c r="P3268" s="153"/>
      <c r="Q3268" s="153"/>
      <c r="R3268" s="153"/>
    </row>
    <row r="3269" spans="1:18" ht="12.75" customHeight="1" x14ac:dyDescent="0.3">
      <c r="A3269" s="141">
        <v>7</v>
      </c>
      <c r="B3269" s="141">
        <v>18</v>
      </c>
      <c r="C3269" s="146">
        <v>718</v>
      </c>
      <c r="D3269" s="141" t="s">
        <v>7</v>
      </c>
      <c r="E3269" s="141">
        <v>2016</v>
      </c>
      <c r="F3269" s="151"/>
      <c r="G3269" s="157">
        <f t="shared" si="126"/>
        <v>1488.15</v>
      </c>
      <c r="H3269" s="143"/>
      <c r="I3269" s="196">
        <v>1488.15</v>
      </c>
      <c r="L3269" s="194">
        <v>385.86</v>
      </c>
      <c r="O3269" s="152">
        <f t="shared" si="127"/>
        <v>385.86</v>
      </c>
      <c r="P3269" s="153"/>
      <c r="Q3269" s="153"/>
      <c r="R3269" s="153"/>
    </row>
    <row r="3270" spans="1:18" ht="12.75" customHeight="1" x14ac:dyDescent="0.3">
      <c r="A3270" s="141">
        <v>7</v>
      </c>
      <c r="B3270" s="141">
        <v>19</v>
      </c>
      <c r="C3270" s="146">
        <v>719</v>
      </c>
      <c r="D3270" s="141" t="s">
        <v>7</v>
      </c>
      <c r="E3270" s="141">
        <v>2016</v>
      </c>
      <c r="F3270" s="151"/>
      <c r="G3270" s="157">
        <f t="shared" si="126"/>
        <v>2128.5300000000002</v>
      </c>
      <c r="H3270" s="143"/>
      <c r="I3270" s="196">
        <v>2128.5300000000002</v>
      </c>
      <c r="L3270" s="194">
        <v>300.70999999999998</v>
      </c>
      <c r="O3270" s="152">
        <f t="shared" si="127"/>
        <v>300.70999999999998</v>
      </c>
      <c r="P3270" s="153"/>
      <c r="Q3270" s="153"/>
      <c r="R3270" s="153"/>
    </row>
    <row r="3271" spans="1:18" ht="12.75" customHeight="1" x14ac:dyDescent="0.3">
      <c r="A3271" s="141">
        <v>7</v>
      </c>
      <c r="B3271" s="141">
        <v>20</v>
      </c>
      <c r="C3271" s="146">
        <v>720</v>
      </c>
      <c r="D3271" s="141" t="s">
        <v>7</v>
      </c>
      <c r="E3271" s="141">
        <v>2016</v>
      </c>
      <c r="F3271" s="151"/>
      <c r="G3271" s="157">
        <f t="shared" si="126"/>
        <v>834.7700000000001</v>
      </c>
      <c r="H3271" s="143"/>
      <c r="I3271" s="194">
        <v>834.7700000000001</v>
      </c>
      <c r="L3271" s="194">
        <v>36.32</v>
      </c>
      <c r="O3271" s="152">
        <f t="shared" si="127"/>
        <v>36.32</v>
      </c>
      <c r="P3271" s="153"/>
      <c r="Q3271" s="153"/>
      <c r="R3271" s="153"/>
    </row>
    <row r="3272" spans="1:18" ht="12.75" customHeight="1" x14ac:dyDescent="0.3">
      <c r="A3272" s="141">
        <v>7</v>
      </c>
      <c r="B3272" s="141">
        <v>21</v>
      </c>
      <c r="C3272" s="146">
        <v>721</v>
      </c>
      <c r="D3272" s="141" t="s">
        <v>7</v>
      </c>
      <c r="E3272" s="141">
        <v>2016</v>
      </c>
      <c r="F3272" s="151"/>
      <c r="G3272" s="157">
        <f t="shared" si="126"/>
        <v>807.7700000000001</v>
      </c>
      <c r="H3272" s="143"/>
      <c r="I3272" s="194">
        <v>807.7700000000001</v>
      </c>
      <c r="L3272" s="194">
        <v>43.15</v>
      </c>
      <c r="O3272" s="152">
        <f t="shared" si="127"/>
        <v>43.15</v>
      </c>
      <c r="P3272" s="153"/>
      <c r="Q3272" s="153"/>
      <c r="R3272" s="153"/>
    </row>
    <row r="3273" spans="1:18" ht="12.75" customHeight="1" x14ac:dyDescent="0.3">
      <c r="A3273" s="141">
        <v>7</v>
      </c>
      <c r="B3273" s="141">
        <v>22</v>
      </c>
      <c r="C3273" s="146">
        <v>722</v>
      </c>
      <c r="D3273" s="141" t="s">
        <v>7</v>
      </c>
      <c r="E3273" s="141">
        <v>2016</v>
      </c>
      <c r="F3273" s="151"/>
      <c r="G3273" s="157">
        <f t="shared" si="126"/>
        <v>616.78</v>
      </c>
      <c r="H3273" s="143"/>
      <c r="I3273" s="194">
        <v>616.78</v>
      </c>
      <c r="L3273" s="194">
        <v>39.229999999999997</v>
      </c>
      <c r="O3273" s="152">
        <f t="shared" si="127"/>
        <v>39.229999999999997</v>
      </c>
      <c r="P3273" s="153"/>
      <c r="Q3273" s="153"/>
      <c r="R3273" s="153"/>
    </row>
    <row r="3274" spans="1:18" ht="12.75" customHeight="1" x14ac:dyDescent="0.3">
      <c r="A3274" s="141">
        <v>7</v>
      </c>
      <c r="B3274" s="141">
        <v>23</v>
      </c>
      <c r="C3274" s="146">
        <v>723</v>
      </c>
      <c r="D3274" s="141" t="s">
        <v>7</v>
      </c>
      <c r="E3274" s="141">
        <v>2016</v>
      </c>
      <c r="F3274" s="151"/>
      <c r="G3274" s="157">
        <f t="shared" si="126"/>
        <v>593.16999999999996</v>
      </c>
      <c r="H3274" s="143"/>
      <c r="I3274" s="194">
        <v>593.16999999999996</v>
      </c>
      <c r="L3274" s="194">
        <v>43.83</v>
      </c>
      <c r="O3274" s="152">
        <f t="shared" si="127"/>
        <v>43.83</v>
      </c>
      <c r="P3274" s="153"/>
      <c r="Q3274" s="153"/>
      <c r="R3274" s="153"/>
    </row>
    <row r="3275" spans="1:18" ht="12.75" customHeight="1" x14ac:dyDescent="0.3">
      <c r="A3275" s="141">
        <v>7</v>
      </c>
      <c r="B3275" s="141">
        <v>24</v>
      </c>
      <c r="C3275" s="146">
        <v>724</v>
      </c>
      <c r="D3275" s="141" t="s">
        <v>7</v>
      </c>
      <c r="E3275" s="141">
        <v>2016</v>
      </c>
      <c r="F3275" s="151"/>
      <c r="G3275" s="157">
        <f t="shared" si="126"/>
        <v>323.66000000000003</v>
      </c>
      <c r="H3275" s="143"/>
      <c r="I3275" s="194">
        <v>323.66000000000003</v>
      </c>
      <c r="L3275" s="194">
        <v>27.34</v>
      </c>
      <c r="O3275" s="152">
        <f t="shared" si="127"/>
        <v>27.34</v>
      </c>
      <c r="P3275" s="153"/>
      <c r="Q3275" s="153"/>
      <c r="R3275" s="153"/>
    </row>
    <row r="3276" spans="1:18" ht="12.75" customHeight="1" x14ac:dyDescent="0.3">
      <c r="A3276" s="141">
        <v>7</v>
      </c>
      <c r="B3276" s="141">
        <v>25</v>
      </c>
      <c r="C3276" s="146">
        <v>725</v>
      </c>
      <c r="D3276" s="141" t="s">
        <v>7</v>
      </c>
      <c r="E3276" s="141">
        <v>2016</v>
      </c>
      <c r="F3276" s="151"/>
      <c r="G3276" s="157">
        <f t="shared" si="126"/>
        <v>515.85</v>
      </c>
      <c r="H3276" s="143"/>
      <c r="I3276" s="194">
        <v>515.85</v>
      </c>
      <c r="L3276" s="194">
        <v>49.16</v>
      </c>
      <c r="O3276" s="152">
        <f t="shared" si="127"/>
        <v>49.16</v>
      </c>
      <c r="P3276" s="153"/>
      <c r="Q3276" s="153"/>
      <c r="R3276" s="153"/>
    </row>
    <row r="3277" spans="1:18" ht="12.75" customHeight="1" x14ac:dyDescent="0.3">
      <c r="A3277" s="141">
        <v>7</v>
      </c>
      <c r="B3277" s="141">
        <v>26</v>
      </c>
      <c r="C3277" s="146">
        <v>726</v>
      </c>
      <c r="D3277" s="141" t="s">
        <v>7</v>
      </c>
      <c r="E3277" s="141">
        <v>2016</v>
      </c>
      <c r="F3277" s="151"/>
      <c r="G3277" s="157">
        <f t="shared" si="126"/>
        <v>236.95999999999998</v>
      </c>
      <c r="H3277" s="143"/>
      <c r="I3277" s="194">
        <v>236.95999999999998</v>
      </c>
      <c r="L3277" s="194">
        <v>26.06</v>
      </c>
      <c r="O3277" s="152">
        <f t="shared" si="127"/>
        <v>26.06</v>
      </c>
      <c r="P3277" s="153"/>
      <c r="Q3277" s="153"/>
      <c r="R3277" s="153"/>
    </row>
    <row r="3278" spans="1:18" ht="12.75" customHeight="1" x14ac:dyDescent="0.3">
      <c r="A3278" s="141">
        <v>7</v>
      </c>
      <c r="B3278" s="141">
        <v>27</v>
      </c>
      <c r="C3278" s="146">
        <v>727</v>
      </c>
      <c r="D3278" s="141" t="s">
        <v>7</v>
      </c>
      <c r="E3278" s="141">
        <v>2016</v>
      </c>
      <c r="F3278" s="151"/>
      <c r="G3278" s="157">
        <f t="shared" si="126"/>
        <v>176.85</v>
      </c>
      <c r="H3278" s="143"/>
      <c r="I3278" s="194">
        <v>176.85</v>
      </c>
      <c r="L3278" s="194">
        <v>22.15</v>
      </c>
      <c r="O3278" s="152">
        <f t="shared" si="127"/>
        <v>22.15</v>
      </c>
      <c r="P3278" s="153"/>
      <c r="Q3278" s="153"/>
      <c r="R3278" s="153"/>
    </row>
    <row r="3279" spans="1:18" ht="12.75" customHeight="1" x14ac:dyDescent="0.3">
      <c r="A3279" s="141">
        <v>7</v>
      </c>
      <c r="B3279" s="141">
        <v>28</v>
      </c>
      <c r="C3279" s="146">
        <v>728</v>
      </c>
      <c r="D3279" s="141" t="s">
        <v>7</v>
      </c>
      <c r="E3279" s="141">
        <v>2016</v>
      </c>
      <c r="F3279" s="151"/>
      <c r="G3279" s="157">
        <f t="shared" si="126"/>
        <v>461.97</v>
      </c>
      <c r="H3279" s="143"/>
      <c r="I3279" s="194">
        <v>461.97</v>
      </c>
      <c r="L3279" s="194">
        <v>65.03</v>
      </c>
      <c r="O3279" s="152">
        <f t="shared" si="127"/>
        <v>65.03</v>
      </c>
      <c r="P3279" s="153"/>
      <c r="Q3279" s="153"/>
      <c r="R3279" s="153"/>
    </row>
    <row r="3280" spans="1:18" ht="12.75" customHeight="1" x14ac:dyDescent="0.3">
      <c r="A3280" s="141">
        <v>7</v>
      </c>
      <c r="B3280" s="141">
        <v>29</v>
      </c>
      <c r="C3280" s="146">
        <v>729</v>
      </c>
      <c r="D3280" s="141" t="s">
        <v>7</v>
      </c>
      <c r="E3280" s="141">
        <v>2016</v>
      </c>
      <c r="F3280" s="151"/>
      <c r="G3280" s="157">
        <f t="shared" si="126"/>
        <v>243.78999999999996</v>
      </c>
      <c r="H3280" s="143"/>
      <c r="I3280" s="194">
        <v>243.78999999999996</v>
      </c>
      <c r="L3280" s="194">
        <v>38.24</v>
      </c>
      <c r="O3280" s="152">
        <f t="shared" si="127"/>
        <v>38.24</v>
      </c>
      <c r="P3280" s="153"/>
      <c r="Q3280" s="153"/>
      <c r="R3280" s="153"/>
    </row>
    <row r="3281" spans="1:18" ht="12.75" customHeight="1" x14ac:dyDescent="0.3">
      <c r="A3281" s="141">
        <v>7</v>
      </c>
      <c r="B3281" s="141">
        <v>30</v>
      </c>
      <c r="C3281" s="146">
        <v>730</v>
      </c>
      <c r="D3281" s="141" t="s">
        <v>7</v>
      </c>
      <c r="E3281" s="141">
        <v>2016</v>
      </c>
      <c r="F3281" s="151"/>
      <c r="G3281" s="157">
        <f t="shared" si="126"/>
        <v>211.35</v>
      </c>
      <c r="H3281" s="143"/>
      <c r="I3281" s="194">
        <v>211.35</v>
      </c>
      <c r="L3281" s="194">
        <v>36.630000000000003</v>
      </c>
      <c r="O3281" s="152">
        <f t="shared" si="127"/>
        <v>36.630000000000003</v>
      </c>
      <c r="P3281" s="153"/>
      <c r="Q3281" s="153"/>
      <c r="R3281" s="153"/>
    </row>
    <row r="3282" spans="1:18" ht="12.75" customHeight="1" x14ac:dyDescent="0.3">
      <c r="A3282" s="141">
        <v>7</v>
      </c>
      <c r="B3282" s="141">
        <v>31</v>
      </c>
      <c r="C3282" s="146">
        <v>731</v>
      </c>
      <c r="D3282" s="141" t="s">
        <v>7</v>
      </c>
      <c r="E3282" s="141">
        <v>2016</v>
      </c>
      <c r="F3282" s="151"/>
      <c r="G3282" s="157">
        <f t="shared" si="126"/>
        <v>216.74</v>
      </c>
      <c r="H3282" s="143"/>
      <c r="I3282" s="194">
        <v>216.74</v>
      </c>
      <c r="L3282" s="194">
        <v>41.25</v>
      </c>
      <c r="O3282" s="152">
        <f t="shared" si="127"/>
        <v>41.25</v>
      </c>
      <c r="P3282" s="153"/>
      <c r="Q3282" s="153"/>
      <c r="R3282" s="153"/>
    </row>
    <row r="3283" spans="1:18" ht="12.75" customHeight="1" x14ac:dyDescent="0.3">
      <c r="A3283" s="141">
        <v>8</v>
      </c>
      <c r="B3283" s="141">
        <v>1</v>
      </c>
      <c r="C3283" s="146">
        <v>801</v>
      </c>
      <c r="D3283" s="141" t="s">
        <v>7</v>
      </c>
      <c r="E3283" s="141">
        <v>2016</v>
      </c>
      <c r="F3283" s="151"/>
      <c r="G3283" s="157">
        <f t="shared" si="126"/>
        <v>329.53999999999996</v>
      </c>
      <c r="H3283" s="143"/>
      <c r="I3283" s="194">
        <v>329.53999999999996</v>
      </c>
      <c r="L3283" s="194">
        <v>68.5</v>
      </c>
      <c r="O3283" s="152">
        <f t="shared" si="127"/>
        <v>68.5</v>
      </c>
      <c r="P3283" s="153"/>
      <c r="Q3283" s="153"/>
      <c r="R3283" s="153"/>
    </row>
    <row r="3284" spans="1:18" ht="12.75" customHeight="1" x14ac:dyDescent="0.3">
      <c r="A3284" s="141">
        <v>8</v>
      </c>
      <c r="B3284" s="141">
        <v>2</v>
      </c>
      <c r="C3284" s="146">
        <v>802</v>
      </c>
      <c r="D3284" s="141" t="s">
        <v>7</v>
      </c>
      <c r="E3284" s="141">
        <v>2016</v>
      </c>
      <c r="F3284" s="151"/>
      <c r="G3284" s="157">
        <f t="shared" si="126"/>
        <v>714.56000000000006</v>
      </c>
      <c r="H3284" s="143"/>
      <c r="I3284" s="194">
        <v>714.56000000000006</v>
      </c>
      <c r="L3284" s="194">
        <v>161.36000000000001</v>
      </c>
      <c r="O3284" s="152">
        <f t="shared" si="127"/>
        <v>161.36000000000001</v>
      </c>
      <c r="P3284" s="153"/>
      <c r="Q3284" s="153"/>
      <c r="R3284" s="153"/>
    </row>
    <row r="3285" spans="1:18" ht="12.75" customHeight="1" x14ac:dyDescent="0.3">
      <c r="A3285" s="141">
        <v>8</v>
      </c>
      <c r="B3285" s="141">
        <v>3</v>
      </c>
      <c r="C3285" s="146">
        <v>803</v>
      </c>
      <c r="D3285" s="141" t="s">
        <v>7</v>
      </c>
      <c r="E3285" s="141">
        <v>2016</v>
      </c>
      <c r="F3285" s="151"/>
      <c r="G3285" s="157">
        <f t="shared" si="126"/>
        <v>626.2700000000001</v>
      </c>
      <c r="H3285" s="143"/>
      <c r="I3285" s="194">
        <v>626.2700000000001</v>
      </c>
      <c r="L3285" s="194">
        <v>127.65</v>
      </c>
      <c r="O3285" s="152">
        <f t="shared" si="127"/>
        <v>127.65</v>
      </c>
      <c r="P3285" s="153"/>
      <c r="Q3285" s="153"/>
      <c r="R3285" s="153"/>
    </row>
    <row r="3286" spans="1:18" ht="12.75" customHeight="1" x14ac:dyDescent="0.3">
      <c r="A3286" s="141">
        <v>8</v>
      </c>
      <c r="B3286" s="141">
        <v>4</v>
      </c>
      <c r="C3286" s="146">
        <v>804</v>
      </c>
      <c r="D3286" s="141" t="s">
        <v>7</v>
      </c>
      <c r="E3286" s="141">
        <v>2016</v>
      </c>
      <c r="F3286" s="151"/>
      <c r="G3286" s="157">
        <f t="shared" si="126"/>
        <v>476.91999999999996</v>
      </c>
      <c r="H3286" s="143"/>
      <c r="I3286" s="194">
        <v>476.91999999999996</v>
      </c>
      <c r="L3286" s="194">
        <v>87.08</v>
      </c>
      <c r="O3286" s="152">
        <f t="shared" si="127"/>
        <v>87.08</v>
      </c>
      <c r="P3286" s="153"/>
      <c r="Q3286" s="153"/>
      <c r="R3286" s="153"/>
    </row>
    <row r="3287" spans="1:18" ht="12.75" customHeight="1" x14ac:dyDescent="0.3">
      <c r="A3287" s="141">
        <v>8</v>
      </c>
      <c r="B3287" s="141">
        <v>5</v>
      </c>
      <c r="C3287" s="146">
        <v>805</v>
      </c>
      <c r="D3287" s="141" t="s">
        <v>7</v>
      </c>
      <c r="E3287" s="141">
        <v>2016</v>
      </c>
      <c r="F3287" s="151"/>
      <c r="G3287" s="157">
        <f t="shared" si="126"/>
        <v>507.7</v>
      </c>
      <c r="H3287" s="143"/>
      <c r="I3287" s="194">
        <v>507.7</v>
      </c>
      <c r="L3287" s="194">
        <v>82.31</v>
      </c>
      <c r="O3287" s="152">
        <f t="shared" si="127"/>
        <v>82.31</v>
      </c>
      <c r="P3287" s="153"/>
      <c r="Q3287" s="153"/>
      <c r="R3287" s="153"/>
    </row>
    <row r="3288" spans="1:18" ht="12.75" customHeight="1" x14ac:dyDescent="0.3">
      <c r="A3288" s="141">
        <v>8</v>
      </c>
      <c r="B3288" s="141">
        <v>6</v>
      </c>
      <c r="C3288" s="146">
        <v>806</v>
      </c>
      <c r="D3288" s="141" t="s">
        <v>7</v>
      </c>
      <c r="E3288" s="141">
        <v>2016</v>
      </c>
      <c r="F3288" s="151"/>
      <c r="G3288" s="157">
        <f t="shared" si="126"/>
        <v>239.89</v>
      </c>
      <c r="H3288" s="143"/>
      <c r="I3288" s="194">
        <v>239.89</v>
      </c>
      <c r="L3288" s="194">
        <v>34.14</v>
      </c>
      <c r="O3288" s="152">
        <f t="shared" si="127"/>
        <v>34.14</v>
      </c>
      <c r="P3288" s="153"/>
      <c r="Q3288" s="153"/>
      <c r="R3288" s="153"/>
    </row>
    <row r="3289" spans="1:18" ht="12.75" customHeight="1" x14ac:dyDescent="0.3">
      <c r="A3289" s="141">
        <v>8</v>
      </c>
      <c r="B3289" s="141">
        <v>7</v>
      </c>
      <c r="C3289" s="146">
        <v>807</v>
      </c>
      <c r="D3289" s="141" t="s">
        <v>7</v>
      </c>
      <c r="E3289" s="141">
        <v>2016</v>
      </c>
      <c r="F3289" s="151"/>
      <c r="G3289" s="157">
        <f t="shared" si="126"/>
        <v>143.35999999999999</v>
      </c>
      <c r="H3289" s="143"/>
      <c r="I3289" s="194">
        <v>143.35999999999999</v>
      </c>
      <c r="L3289" s="194">
        <v>17.649999999999999</v>
      </c>
      <c r="O3289" s="152">
        <f t="shared" si="127"/>
        <v>17.649999999999999</v>
      </c>
      <c r="P3289" s="153"/>
      <c r="Q3289" s="153"/>
      <c r="R3289" s="153"/>
    </row>
    <row r="3290" spans="1:18" ht="12.75" customHeight="1" x14ac:dyDescent="0.3">
      <c r="A3290" s="141">
        <v>8</v>
      </c>
      <c r="B3290" s="141">
        <v>8</v>
      </c>
      <c r="C3290" s="146">
        <v>808</v>
      </c>
      <c r="D3290" s="141" t="s">
        <v>7</v>
      </c>
      <c r="E3290" s="141">
        <v>2016</v>
      </c>
      <c r="F3290" s="151"/>
      <c r="G3290" s="157">
        <f t="shared" si="126"/>
        <v>237.17000000000002</v>
      </c>
      <c r="H3290" s="143"/>
      <c r="I3290" s="194">
        <v>237.17000000000002</v>
      </c>
      <c r="L3290" s="194">
        <v>24.81</v>
      </c>
      <c r="O3290" s="152">
        <f t="shared" si="127"/>
        <v>24.81</v>
      </c>
      <c r="P3290" s="153"/>
      <c r="Q3290" s="153"/>
      <c r="R3290" s="153"/>
    </row>
    <row r="3291" spans="1:18" ht="12.75" customHeight="1" x14ac:dyDescent="0.3">
      <c r="A3291" s="141">
        <v>8</v>
      </c>
      <c r="B3291" s="141">
        <v>9</v>
      </c>
      <c r="C3291" s="146">
        <v>809</v>
      </c>
      <c r="D3291" s="141" t="s">
        <v>7</v>
      </c>
      <c r="E3291" s="141">
        <v>2016</v>
      </c>
      <c r="F3291" s="151"/>
      <c r="G3291" s="157">
        <f t="shared" si="126"/>
        <v>375.44</v>
      </c>
      <c r="H3291" s="143"/>
      <c r="I3291" s="194">
        <v>375.44</v>
      </c>
      <c r="K3291" s="175"/>
      <c r="L3291" s="194">
        <v>32.56</v>
      </c>
      <c r="O3291" s="152">
        <f t="shared" si="127"/>
        <v>32.56</v>
      </c>
      <c r="P3291" s="153"/>
      <c r="Q3291" s="153"/>
      <c r="R3291" s="153"/>
    </row>
    <row r="3292" spans="1:18" ht="12.75" customHeight="1" x14ac:dyDescent="0.3">
      <c r="A3292" s="141">
        <v>8</v>
      </c>
      <c r="B3292" s="141">
        <v>10</v>
      </c>
      <c r="C3292" s="146">
        <v>810</v>
      </c>
      <c r="D3292" s="141" t="s">
        <v>7</v>
      </c>
      <c r="E3292" s="141">
        <v>2016</v>
      </c>
      <c r="F3292" s="151"/>
      <c r="G3292" s="157">
        <f t="shared" si="126"/>
        <v>303.91000000000003</v>
      </c>
      <c r="H3292" s="143"/>
      <c r="I3292" s="194">
        <v>303.91000000000003</v>
      </c>
      <c r="K3292" s="175"/>
      <c r="L3292" s="194">
        <v>21.09</v>
      </c>
      <c r="O3292" s="152">
        <f t="shared" si="127"/>
        <v>21.09</v>
      </c>
      <c r="P3292" s="153"/>
      <c r="Q3292" s="153"/>
      <c r="R3292" s="153"/>
    </row>
    <row r="3293" spans="1:18" ht="12.75" customHeight="1" x14ac:dyDescent="0.3">
      <c r="A3293" s="141">
        <v>8</v>
      </c>
      <c r="B3293" s="141">
        <v>11</v>
      </c>
      <c r="C3293" s="146">
        <v>811</v>
      </c>
      <c r="D3293" s="141" t="s">
        <v>7</v>
      </c>
      <c r="E3293" s="141">
        <v>2016</v>
      </c>
      <c r="F3293" s="151"/>
      <c r="G3293" s="157">
        <f t="shared" si="126"/>
        <v>291.65000000000003</v>
      </c>
      <c r="H3293" s="143"/>
      <c r="I3293" s="194">
        <v>291.65000000000003</v>
      </c>
      <c r="K3293" s="175"/>
      <c r="L3293" s="194">
        <v>15.35</v>
      </c>
      <c r="O3293" s="152">
        <f t="shared" si="127"/>
        <v>15.35</v>
      </c>
      <c r="P3293" s="153"/>
      <c r="Q3293" s="153"/>
      <c r="R3293" s="153"/>
    </row>
    <row r="3294" spans="1:18" ht="12.75" customHeight="1" x14ac:dyDescent="0.3">
      <c r="A3294" s="141">
        <v>8</v>
      </c>
      <c r="B3294" s="141">
        <v>12</v>
      </c>
      <c r="C3294" s="146">
        <v>812</v>
      </c>
      <c r="D3294" s="141" t="s">
        <v>7</v>
      </c>
      <c r="E3294" s="141">
        <v>2016</v>
      </c>
      <c r="F3294" s="151"/>
      <c r="G3294" s="157">
        <f t="shared" si="126"/>
        <v>180.5</v>
      </c>
      <c r="H3294" s="143"/>
      <c r="I3294" s="194">
        <v>180.5</v>
      </c>
      <c r="K3294" s="175"/>
      <c r="L3294" s="194">
        <v>9.5</v>
      </c>
      <c r="O3294" s="152">
        <f t="shared" si="127"/>
        <v>9.5</v>
      </c>
      <c r="P3294" s="153"/>
      <c r="Q3294" s="153"/>
      <c r="R3294" s="153"/>
    </row>
    <row r="3295" spans="1:18" ht="12.75" customHeight="1" x14ac:dyDescent="0.3">
      <c r="A3295" s="141">
        <v>8</v>
      </c>
      <c r="B3295" s="141">
        <v>13</v>
      </c>
      <c r="C3295" s="146">
        <v>813</v>
      </c>
      <c r="D3295" s="141" t="s">
        <v>7</v>
      </c>
      <c r="E3295" s="141">
        <v>2016</v>
      </c>
      <c r="F3295" s="151"/>
      <c r="G3295" s="157">
        <f t="shared" si="126"/>
        <v>140.6</v>
      </c>
      <c r="H3295" s="143"/>
      <c r="I3295" s="194">
        <v>140.6</v>
      </c>
      <c r="K3295" s="175"/>
      <c r="L3295" s="194">
        <v>7.4</v>
      </c>
      <c r="O3295" s="152">
        <f t="shared" si="127"/>
        <v>7.4</v>
      </c>
      <c r="P3295" s="153"/>
      <c r="Q3295" s="153"/>
      <c r="R3295" s="153"/>
    </row>
    <row r="3296" spans="1:18" ht="12.75" customHeight="1" x14ac:dyDescent="0.3">
      <c r="A3296" s="141">
        <v>8</v>
      </c>
      <c r="B3296" s="141">
        <v>14</v>
      </c>
      <c r="C3296" s="146">
        <v>814</v>
      </c>
      <c r="D3296" s="141" t="s">
        <v>7</v>
      </c>
      <c r="E3296" s="141">
        <v>2016</v>
      </c>
      <c r="F3296" s="151"/>
      <c r="G3296" s="157">
        <f t="shared" si="126"/>
        <v>40.85</v>
      </c>
      <c r="H3296" s="143"/>
      <c r="I3296" s="194">
        <v>40.85</v>
      </c>
      <c r="K3296" s="175"/>
      <c r="L3296" s="194">
        <v>2.15</v>
      </c>
      <c r="O3296" s="152">
        <f t="shared" si="127"/>
        <v>2.15</v>
      </c>
      <c r="P3296" s="153"/>
      <c r="Q3296" s="153"/>
      <c r="R3296" s="153"/>
    </row>
    <row r="3297" spans="1:18" ht="12.75" customHeight="1" x14ac:dyDescent="0.3">
      <c r="A3297" s="141">
        <v>8</v>
      </c>
      <c r="B3297" s="141">
        <v>15</v>
      </c>
      <c r="C3297" s="146">
        <v>815</v>
      </c>
      <c r="D3297" s="141" t="s">
        <v>7</v>
      </c>
      <c r="E3297" s="141">
        <v>2016</v>
      </c>
      <c r="F3297" s="151"/>
      <c r="G3297" s="157">
        <f t="shared" ref="G3297:G3360" si="128">I3297+K3297</f>
        <v>34.199999999999996</v>
      </c>
      <c r="H3297" s="143"/>
      <c r="I3297" s="194">
        <v>34.199999999999996</v>
      </c>
      <c r="L3297" s="194">
        <v>1.8</v>
      </c>
      <c r="O3297" s="152">
        <f t="shared" si="127"/>
        <v>1.8</v>
      </c>
      <c r="P3297" s="153"/>
      <c r="Q3297" s="153"/>
      <c r="R3297" s="153"/>
    </row>
    <row r="3298" spans="1:18" ht="12.75" customHeight="1" x14ac:dyDescent="0.3">
      <c r="A3298" s="141">
        <v>8</v>
      </c>
      <c r="B3298" s="141">
        <v>16</v>
      </c>
      <c r="C3298" s="146">
        <v>816</v>
      </c>
      <c r="D3298" s="141" t="s">
        <v>7</v>
      </c>
      <c r="E3298" s="141">
        <v>2016</v>
      </c>
      <c r="F3298" s="151"/>
      <c r="G3298" s="157">
        <f t="shared" si="128"/>
        <v>29.45</v>
      </c>
      <c r="H3298" s="143"/>
      <c r="I3298" s="194">
        <v>29.45</v>
      </c>
      <c r="L3298" s="194">
        <v>1.55</v>
      </c>
      <c r="O3298" s="152">
        <f t="shared" si="127"/>
        <v>1.55</v>
      </c>
      <c r="P3298" s="153"/>
      <c r="Q3298" s="153"/>
      <c r="R3298" s="153"/>
    </row>
    <row r="3299" spans="1:18" ht="12.75" customHeight="1" x14ac:dyDescent="0.3">
      <c r="A3299" s="141">
        <v>8</v>
      </c>
      <c r="B3299" s="141">
        <v>17</v>
      </c>
      <c r="C3299" s="146">
        <v>817</v>
      </c>
      <c r="D3299" s="141" t="s">
        <v>7</v>
      </c>
      <c r="E3299" s="141">
        <v>2016</v>
      </c>
      <c r="F3299" s="151"/>
      <c r="G3299" s="157">
        <f t="shared" si="128"/>
        <v>54.15</v>
      </c>
      <c r="H3299" s="143"/>
      <c r="I3299" s="194">
        <v>54.15</v>
      </c>
      <c r="L3299" s="194">
        <v>2.85</v>
      </c>
      <c r="O3299" s="152">
        <f t="shared" si="127"/>
        <v>2.85</v>
      </c>
      <c r="P3299" s="153"/>
      <c r="Q3299" s="153"/>
      <c r="R3299" s="153"/>
    </row>
    <row r="3300" spans="1:18" ht="12.75" customHeight="1" x14ac:dyDescent="0.3">
      <c r="A3300" s="141">
        <v>8</v>
      </c>
      <c r="B3300" s="141">
        <v>18</v>
      </c>
      <c r="C3300" s="146">
        <v>818</v>
      </c>
      <c r="D3300" s="141" t="s">
        <v>7</v>
      </c>
      <c r="E3300" s="141">
        <v>2016</v>
      </c>
      <c r="F3300" s="151"/>
      <c r="G3300" s="157">
        <f t="shared" si="128"/>
        <v>51.300000000000004</v>
      </c>
      <c r="H3300" s="143"/>
      <c r="I3300" s="194">
        <v>51.300000000000004</v>
      </c>
      <c r="L3300" s="194">
        <v>2.7</v>
      </c>
      <c r="O3300" s="152">
        <f t="shared" si="127"/>
        <v>2.7</v>
      </c>
      <c r="P3300" s="153"/>
      <c r="Q3300" s="153"/>
      <c r="R3300" s="153"/>
    </row>
    <row r="3301" spans="1:18" ht="12.75" customHeight="1" x14ac:dyDescent="0.3">
      <c r="A3301" s="141">
        <v>8</v>
      </c>
      <c r="B3301" s="141">
        <v>19</v>
      </c>
      <c r="C3301" s="146">
        <v>819</v>
      </c>
      <c r="D3301" s="141" t="s">
        <v>7</v>
      </c>
      <c r="E3301" s="141">
        <v>2016</v>
      </c>
      <c r="F3301" s="151"/>
      <c r="G3301" s="157">
        <f t="shared" si="128"/>
        <v>41.800000000000004</v>
      </c>
      <c r="H3301" s="143"/>
      <c r="I3301" s="194">
        <v>41.800000000000004</v>
      </c>
      <c r="L3301" s="194">
        <v>2.2000000000000002</v>
      </c>
      <c r="O3301" s="152">
        <f t="shared" si="127"/>
        <v>2.2000000000000002</v>
      </c>
      <c r="P3301" s="153"/>
      <c r="Q3301" s="153"/>
      <c r="R3301" s="153"/>
    </row>
    <row r="3302" spans="1:18" ht="12.75" customHeight="1" x14ac:dyDescent="0.3">
      <c r="A3302" s="141">
        <v>8</v>
      </c>
      <c r="B3302" s="141">
        <v>20</v>
      </c>
      <c r="C3302" s="146">
        <v>820</v>
      </c>
      <c r="D3302" s="141" t="s">
        <v>7</v>
      </c>
      <c r="E3302" s="141">
        <v>2016</v>
      </c>
      <c r="F3302" s="151"/>
      <c r="G3302" s="157">
        <f t="shared" si="128"/>
        <v>42.75</v>
      </c>
      <c r="H3302" s="143"/>
      <c r="I3302" s="194">
        <v>42.75</v>
      </c>
      <c r="L3302" s="194">
        <v>2.25</v>
      </c>
      <c r="O3302" s="152">
        <f t="shared" si="127"/>
        <v>2.25</v>
      </c>
      <c r="P3302" s="153"/>
      <c r="Q3302" s="153"/>
      <c r="R3302" s="153"/>
    </row>
    <row r="3303" spans="1:18" ht="12.75" customHeight="1" x14ac:dyDescent="0.3">
      <c r="A3303" s="141">
        <v>8</v>
      </c>
      <c r="B3303" s="141">
        <v>21</v>
      </c>
      <c r="C3303" s="146">
        <v>821</v>
      </c>
      <c r="D3303" s="141" t="s">
        <v>7</v>
      </c>
      <c r="E3303" s="141">
        <v>2016</v>
      </c>
      <c r="F3303" s="151"/>
      <c r="G3303" s="157">
        <f t="shared" si="128"/>
        <v>28.5</v>
      </c>
      <c r="H3303" s="143"/>
      <c r="I3303" s="194">
        <v>28.5</v>
      </c>
      <c r="L3303" s="194">
        <v>1.5</v>
      </c>
      <c r="O3303" s="152">
        <f t="shared" si="127"/>
        <v>1.5</v>
      </c>
      <c r="P3303" s="153"/>
      <c r="Q3303" s="153"/>
      <c r="R3303" s="153"/>
    </row>
    <row r="3304" spans="1:18" ht="12.75" customHeight="1" x14ac:dyDescent="0.3">
      <c r="A3304" s="141">
        <v>8</v>
      </c>
      <c r="B3304" s="141">
        <v>22</v>
      </c>
      <c r="C3304" s="146">
        <v>822</v>
      </c>
      <c r="D3304" s="141" t="s">
        <v>7</v>
      </c>
      <c r="E3304" s="141">
        <v>2016</v>
      </c>
      <c r="F3304" s="151"/>
      <c r="G3304" s="157">
        <f t="shared" si="128"/>
        <v>29.45</v>
      </c>
      <c r="H3304" s="143"/>
      <c r="I3304" s="194">
        <v>29.45</v>
      </c>
      <c r="K3304" s="194"/>
      <c r="L3304" s="194">
        <v>1.55</v>
      </c>
      <c r="O3304" s="152">
        <f t="shared" si="127"/>
        <v>1.55</v>
      </c>
      <c r="P3304" s="153"/>
      <c r="Q3304" s="153"/>
      <c r="R3304" s="153"/>
    </row>
    <row r="3305" spans="1:18" ht="12.75" customHeight="1" x14ac:dyDescent="0.3">
      <c r="A3305" s="141">
        <v>8</v>
      </c>
      <c r="B3305" s="141">
        <v>23</v>
      </c>
      <c r="C3305" s="146">
        <v>823</v>
      </c>
      <c r="D3305" s="141" t="s">
        <v>7</v>
      </c>
      <c r="E3305" s="141">
        <v>2016</v>
      </c>
      <c r="F3305" s="151"/>
      <c r="G3305" s="157">
        <f t="shared" si="128"/>
        <v>5.7</v>
      </c>
      <c r="H3305" s="143"/>
      <c r="I3305" s="194">
        <v>5.7</v>
      </c>
      <c r="K3305" s="194"/>
      <c r="L3305" s="194">
        <v>0.3</v>
      </c>
      <c r="O3305" s="152">
        <f t="shared" si="127"/>
        <v>0.3</v>
      </c>
      <c r="P3305" s="153"/>
      <c r="Q3305" s="153"/>
      <c r="R3305" s="153"/>
    </row>
    <row r="3306" spans="1:18" ht="12.75" customHeight="1" x14ac:dyDescent="0.3">
      <c r="A3306" s="141">
        <v>8</v>
      </c>
      <c r="B3306" s="141">
        <v>24</v>
      </c>
      <c r="C3306" s="146">
        <v>824</v>
      </c>
      <c r="D3306" s="141" t="s">
        <v>7</v>
      </c>
      <c r="E3306" s="141">
        <v>2016</v>
      </c>
      <c r="F3306" s="151"/>
      <c r="G3306" s="157">
        <f t="shared" si="128"/>
        <v>8.5499999999999989</v>
      </c>
      <c r="H3306" s="143"/>
      <c r="I3306" s="194">
        <v>8.5499999999999989</v>
      </c>
      <c r="K3306" s="194"/>
      <c r="L3306" s="194">
        <v>0.45</v>
      </c>
      <c r="O3306" s="152">
        <f t="shared" si="127"/>
        <v>0.45</v>
      </c>
      <c r="P3306" s="153"/>
      <c r="Q3306" s="153"/>
      <c r="R3306" s="153"/>
    </row>
    <row r="3307" spans="1:18" ht="12.75" customHeight="1" x14ac:dyDescent="0.3">
      <c r="A3307" s="141">
        <v>8</v>
      </c>
      <c r="B3307" s="141">
        <v>25</v>
      </c>
      <c r="C3307" s="146">
        <v>825</v>
      </c>
      <c r="D3307" s="141" t="s">
        <v>7</v>
      </c>
      <c r="E3307" s="141">
        <v>2016</v>
      </c>
      <c r="F3307" s="151"/>
      <c r="G3307" s="157">
        <f t="shared" si="128"/>
        <v>37.050000000000004</v>
      </c>
      <c r="H3307" s="143"/>
      <c r="I3307" s="194">
        <v>37.050000000000004</v>
      </c>
      <c r="K3307" s="194"/>
      <c r="L3307" s="194">
        <v>1.95</v>
      </c>
      <c r="O3307" s="152">
        <f t="shared" si="127"/>
        <v>1.95</v>
      </c>
      <c r="P3307" s="153"/>
      <c r="Q3307" s="153"/>
      <c r="R3307" s="153"/>
    </row>
    <row r="3308" spans="1:18" ht="12.75" customHeight="1" x14ac:dyDescent="0.3">
      <c r="A3308" s="141">
        <v>8</v>
      </c>
      <c r="B3308" s="141">
        <v>26</v>
      </c>
      <c r="C3308" s="146">
        <v>826</v>
      </c>
      <c r="D3308" s="141" t="s">
        <v>7</v>
      </c>
      <c r="E3308" s="141">
        <v>2016</v>
      </c>
      <c r="F3308" s="151"/>
      <c r="G3308" s="157">
        <f t="shared" si="128"/>
        <v>23.75</v>
      </c>
      <c r="H3308" s="143"/>
      <c r="I3308" s="194">
        <v>23.75</v>
      </c>
      <c r="K3308" s="194"/>
      <c r="L3308" s="194">
        <v>1.25</v>
      </c>
      <c r="O3308" s="152">
        <f t="shared" si="127"/>
        <v>1.25</v>
      </c>
      <c r="P3308" s="153"/>
      <c r="Q3308" s="153"/>
      <c r="R3308" s="153"/>
    </row>
    <row r="3309" spans="1:18" ht="12.75" customHeight="1" x14ac:dyDescent="0.3">
      <c r="A3309" s="141">
        <v>8</v>
      </c>
      <c r="B3309" s="141">
        <v>27</v>
      </c>
      <c r="C3309" s="146">
        <v>827</v>
      </c>
      <c r="D3309" s="141" t="s">
        <v>7</v>
      </c>
      <c r="E3309" s="141">
        <v>2016</v>
      </c>
      <c r="F3309" s="151"/>
      <c r="G3309" s="157">
        <f t="shared" si="128"/>
        <v>11.4</v>
      </c>
      <c r="H3309" s="143"/>
      <c r="I3309" s="194">
        <v>11.4</v>
      </c>
      <c r="K3309" s="194"/>
      <c r="L3309" s="194">
        <v>0.6</v>
      </c>
      <c r="O3309" s="152">
        <f t="shared" si="127"/>
        <v>0.6</v>
      </c>
      <c r="P3309" s="153"/>
      <c r="Q3309" s="153"/>
      <c r="R3309" s="153"/>
    </row>
    <row r="3310" spans="1:18" ht="12.75" customHeight="1" x14ac:dyDescent="0.3">
      <c r="A3310" s="141">
        <v>8</v>
      </c>
      <c r="B3310" s="141">
        <v>28</v>
      </c>
      <c r="C3310" s="146">
        <v>828</v>
      </c>
      <c r="D3310" s="141" t="s">
        <v>7</v>
      </c>
      <c r="E3310" s="141">
        <v>2016</v>
      </c>
      <c r="F3310" s="151"/>
      <c r="G3310" s="157">
        <f t="shared" si="128"/>
        <v>46.550000000000004</v>
      </c>
      <c r="H3310" s="143"/>
      <c r="I3310" s="194">
        <v>46.550000000000004</v>
      </c>
      <c r="L3310" s="194">
        <v>2.4500000000000002</v>
      </c>
      <c r="O3310" s="152">
        <f t="shared" si="127"/>
        <v>2.4500000000000002</v>
      </c>
      <c r="P3310" s="153"/>
      <c r="Q3310" s="153"/>
      <c r="R3310" s="153"/>
    </row>
    <row r="3311" spans="1:18" ht="12.75" customHeight="1" x14ac:dyDescent="0.3">
      <c r="A3311" s="141">
        <v>8</v>
      </c>
      <c r="B3311" s="141">
        <v>29</v>
      </c>
      <c r="C3311" s="146">
        <v>829</v>
      </c>
      <c r="D3311" s="141" t="s">
        <v>7</v>
      </c>
      <c r="E3311" s="141">
        <v>2016</v>
      </c>
      <c r="F3311" s="151"/>
      <c r="G3311" s="157">
        <f t="shared" si="128"/>
        <v>31.349999999999998</v>
      </c>
      <c r="H3311" s="143"/>
      <c r="I3311" s="194">
        <v>31.349999999999998</v>
      </c>
      <c r="L3311" s="194">
        <v>1.65</v>
      </c>
      <c r="O3311" s="152">
        <f t="shared" si="127"/>
        <v>1.65</v>
      </c>
      <c r="P3311" s="153"/>
      <c r="Q3311" s="153"/>
      <c r="R3311" s="153"/>
    </row>
    <row r="3312" spans="1:18" ht="12.75" customHeight="1" x14ac:dyDescent="0.3">
      <c r="A3312" s="141">
        <v>8</v>
      </c>
      <c r="B3312" s="141">
        <v>30</v>
      </c>
      <c r="C3312" s="146">
        <v>830</v>
      </c>
      <c r="D3312" s="141" t="s">
        <v>7</v>
      </c>
      <c r="E3312" s="141">
        <v>2016</v>
      </c>
      <c r="F3312" s="151"/>
      <c r="G3312" s="157">
        <f t="shared" si="128"/>
        <v>7.6000000000000005</v>
      </c>
      <c r="H3312" s="143"/>
      <c r="I3312" s="194">
        <v>7.6000000000000005</v>
      </c>
      <c r="L3312" s="194">
        <v>0.4</v>
      </c>
      <c r="O3312" s="152">
        <f t="shared" si="127"/>
        <v>0.4</v>
      </c>
      <c r="P3312" s="153"/>
      <c r="Q3312" s="153"/>
      <c r="R3312" s="153"/>
    </row>
    <row r="3313" spans="1:18" ht="12.75" customHeight="1" x14ac:dyDescent="0.3">
      <c r="A3313" s="141">
        <v>8</v>
      </c>
      <c r="B3313" s="141">
        <v>31</v>
      </c>
      <c r="C3313" s="146">
        <v>831</v>
      </c>
      <c r="D3313" s="141" t="s">
        <v>7</v>
      </c>
      <c r="E3313" s="141">
        <v>2016</v>
      </c>
      <c r="F3313" s="151"/>
      <c r="G3313" s="157">
        <f t="shared" si="128"/>
        <v>13.299999999999999</v>
      </c>
      <c r="H3313" s="143"/>
      <c r="I3313" s="194">
        <v>13.299999999999999</v>
      </c>
      <c r="L3313" s="194">
        <v>0.7</v>
      </c>
      <c r="O3313" s="152">
        <f t="shared" si="127"/>
        <v>0.7</v>
      </c>
      <c r="P3313" s="153"/>
      <c r="Q3313" s="153"/>
      <c r="R3313" s="153"/>
    </row>
    <row r="3314" spans="1:18" ht="12.75" customHeight="1" x14ac:dyDescent="0.3">
      <c r="A3314" s="141">
        <v>9</v>
      </c>
      <c r="B3314" s="141">
        <v>1</v>
      </c>
      <c r="C3314" s="146">
        <v>901</v>
      </c>
      <c r="D3314" s="141" t="s">
        <v>7</v>
      </c>
      <c r="E3314" s="141">
        <v>2016</v>
      </c>
      <c r="F3314" s="151"/>
      <c r="G3314" s="157">
        <f t="shared" si="128"/>
        <v>38.949999999999996</v>
      </c>
      <c r="H3314" s="143"/>
      <c r="I3314" s="194">
        <v>38.949999999999996</v>
      </c>
      <c r="L3314" s="194">
        <v>2.0499999999999998</v>
      </c>
      <c r="O3314" s="152">
        <f t="shared" si="127"/>
        <v>2.0499999999999998</v>
      </c>
      <c r="P3314" s="153"/>
      <c r="Q3314" s="153"/>
      <c r="R3314" s="153"/>
    </row>
    <row r="3315" spans="1:18" ht="12.75" customHeight="1" x14ac:dyDescent="0.3">
      <c r="A3315" s="141">
        <v>9</v>
      </c>
      <c r="B3315" s="141">
        <v>2</v>
      </c>
      <c r="C3315" s="146">
        <v>902</v>
      </c>
      <c r="D3315" s="141" t="s">
        <v>7</v>
      </c>
      <c r="E3315" s="141">
        <v>2016</v>
      </c>
      <c r="F3315" s="151"/>
      <c r="G3315" s="157">
        <f t="shared" si="128"/>
        <v>84.55</v>
      </c>
      <c r="H3315" s="143"/>
      <c r="I3315" s="194">
        <v>84.55</v>
      </c>
      <c r="L3315" s="194">
        <v>4.45</v>
      </c>
      <c r="O3315" s="152">
        <f t="shared" si="127"/>
        <v>4.45</v>
      </c>
      <c r="P3315" s="153"/>
      <c r="Q3315" s="153"/>
      <c r="R3315" s="153"/>
    </row>
    <row r="3316" spans="1:18" ht="12.75" customHeight="1" x14ac:dyDescent="0.3">
      <c r="A3316" s="141">
        <v>9</v>
      </c>
      <c r="B3316" s="141">
        <v>3</v>
      </c>
      <c r="C3316" s="146">
        <v>903</v>
      </c>
      <c r="D3316" s="141" t="s">
        <v>7</v>
      </c>
      <c r="E3316" s="141">
        <v>2016</v>
      </c>
      <c r="F3316" s="151"/>
      <c r="G3316" s="157">
        <f t="shared" si="128"/>
        <v>27.55</v>
      </c>
      <c r="H3316" s="143"/>
      <c r="I3316" s="194">
        <v>27.55</v>
      </c>
      <c r="L3316" s="194">
        <v>1.45</v>
      </c>
      <c r="O3316" s="152">
        <f t="shared" si="127"/>
        <v>1.45</v>
      </c>
      <c r="P3316" s="153"/>
      <c r="Q3316" s="153"/>
      <c r="R3316" s="153"/>
    </row>
    <row r="3317" spans="1:18" ht="12.75" customHeight="1" x14ac:dyDescent="0.3">
      <c r="A3317" s="141">
        <v>9</v>
      </c>
      <c r="B3317" s="141">
        <v>4</v>
      </c>
      <c r="C3317" s="146">
        <v>904</v>
      </c>
      <c r="D3317" s="141" t="s">
        <v>7</v>
      </c>
      <c r="E3317" s="141">
        <v>2016</v>
      </c>
      <c r="F3317" s="151"/>
      <c r="G3317" s="157">
        <f t="shared" si="128"/>
        <v>18.05</v>
      </c>
      <c r="H3317" s="143"/>
      <c r="I3317" s="194">
        <v>18.05</v>
      </c>
      <c r="L3317" s="194">
        <v>0.95</v>
      </c>
      <c r="O3317" s="152">
        <f t="shared" si="127"/>
        <v>0.95</v>
      </c>
      <c r="P3317" s="153"/>
      <c r="Q3317" s="153"/>
      <c r="R3317" s="153"/>
    </row>
    <row r="3318" spans="1:18" ht="12.75" customHeight="1" x14ac:dyDescent="0.3">
      <c r="A3318" s="141">
        <v>9</v>
      </c>
      <c r="B3318" s="141">
        <v>5</v>
      </c>
      <c r="C3318" s="146">
        <v>905</v>
      </c>
      <c r="D3318" s="141" t="s">
        <v>7</v>
      </c>
      <c r="E3318" s="141">
        <v>2016</v>
      </c>
      <c r="F3318" s="151"/>
      <c r="G3318" s="157">
        <f t="shared" si="128"/>
        <v>37.050000000000004</v>
      </c>
      <c r="H3318" s="143"/>
      <c r="I3318" s="194">
        <v>37.050000000000004</v>
      </c>
      <c r="L3318" s="194">
        <v>1.95</v>
      </c>
      <c r="O3318" s="152">
        <f t="shared" si="127"/>
        <v>1.95</v>
      </c>
      <c r="P3318" s="153"/>
      <c r="Q3318" s="153"/>
      <c r="R3318" s="153"/>
    </row>
    <row r="3319" spans="1:18" ht="12.75" customHeight="1" x14ac:dyDescent="0.3">
      <c r="A3319" s="141">
        <v>9</v>
      </c>
      <c r="B3319" s="141">
        <v>6</v>
      </c>
      <c r="C3319" s="146">
        <v>906</v>
      </c>
      <c r="D3319" s="141" t="s">
        <v>7</v>
      </c>
      <c r="E3319" s="141">
        <v>2016</v>
      </c>
      <c r="F3319" s="151"/>
      <c r="G3319" s="157">
        <f t="shared" si="128"/>
        <v>30.400000000000002</v>
      </c>
      <c r="H3319" s="143"/>
      <c r="I3319" s="194">
        <v>30.400000000000002</v>
      </c>
      <c r="L3319" s="194">
        <v>1.6</v>
      </c>
      <c r="O3319" s="152">
        <f t="shared" si="127"/>
        <v>1.6</v>
      </c>
      <c r="P3319" s="153"/>
      <c r="Q3319" s="153"/>
      <c r="R3319" s="153"/>
    </row>
    <row r="3320" spans="1:18" ht="12.75" customHeight="1" x14ac:dyDescent="0.3">
      <c r="A3320" s="141">
        <v>9</v>
      </c>
      <c r="B3320" s="141">
        <v>7</v>
      </c>
      <c r="C3320" s="146">
        <v>907</v>
      </c>
      <c r="D3320" s="141" t="s">
        <v>7</v>
      </c>
      <c r="E3320" s="141">
        <v>2016</v>
      </c>
      <c r="F3320" s="151"/>
      <c r="G3320" s="157">
        <f t="shared" si="128"/>
        <v>32.300000000000004</v>
      </c>
      <c r="H3320" s="143"/>
      <c r="I3320" s="194">
        <v>32.300000000000004</v>
      </c>
      <c r="L3320" s="194">
        <v>1.7</v>
      </c>
      <c r="O3320" s="152">
        <f t="shared" si="127"/>
        <v>1.7</v>
      </c>
      <c r="P3320" s="153"/>
      <c r="Q3320" s="153"/>
      <c r="R3320" s="153"/>
    </row>
    <row r="3321" spans="1:18" ht="12.75" customHeight="1" x14ac:dyDescent="0.3">
      <c r="A3321" s="141">
        <v>9</v>
      </c>
      <c r="B3321" s="141">
        <v>8</v>
      </c>
      <c r="C3321" s="146">
        <v>908</v>
      </c>
      <c r="D3321" s="141" t="s">
        <v>7</v>
      </c>
      <c r="E3321" s="141">
        <v>2016</v>
      </c>
      <c r="F3321" s="151"/>
      <c r="G3321" s="157">
        <f t="shared" si="128"/>
        <v>49.4</v>
      </c>
      <c r="H3321" s="143"/>
      <c r="I3321" s="194">
        <v>49.4</v>
      </c>
      <c r="L3321" s="194">
        <v>2.6</v>
      </c>
      <c r="O3321" s="152">
        <f t="shared" si="127"/>
        <v>2.6</v>
      </c>
      <c r="P3321" s="153"/>
      <c r="Q3321" s="153"/>
      <c r="R3321" s="153"/>
    </row>
    <row r="3322" spans="1:18" ht="12.75" customHeight="1" x14ac:dyDescent="0.3">
      <c r="A3322" s="141">
        <v>9</v>
      </c>
      <c r="B3322" s="141">
        <v>9</v>
      </c>
      <c r="C3322" s="146">
        <v>909</v>
      </c>
      <c r="D3322" s="141" t="s">
        <v>7</v>
      </c>
      <c r="E3322" s="141">
        <v>2016</v>
      </c>
      <c r="F3322" s="151"/>
      <c r="G3322" s="157">
        <f t="shared" si="128"/>
        <v>28.5</v>
      </c>
      <c r="H3322" s="143"/>
      <c r="I3322" s="194">
        <v>28.5</v>
      </c>
      <c r="L3322" s="194">
        <v>1.5</v>
      </c>
      <c r="O3322" s="152">
        <f t="shared" si="127"/>
        <v>1.5</v>
      </c>
      <c r="P3322" s="153"/>
      <c r="Q3322" s="153"/>
      <c r="R3322" s="153"/>
    </row>
    <row r="3323" spans="1:18" ht="12.75" customHeight="1" x14ac:dyDescent="0.3">
      <c r="A3323" s="141">
        <v>9</v>
      </c>
      <c r="B3323" s="141">
        <v>10</v>
      </c>
      <c r="C3323" s="146">
        <v>910</v>
      </c>
      <c r="D3323" s="141" t="s">
        <v>7</v>
      </c>
      <c r="E3323" s="141">
        <v>2016</v>
      </c>
      <c r="F3323" s="151"/>
      <c r="G3323" s="157">
        <f t="shared" si="128"/>
        <v>23.75</v>
      </c>
      <c r="H3323" s="143"/>
      <c r="I3323" s="194">
        <v>23.75</v>
      </c>
      <c r="L3323" s="194">
        <v>1.25</v>
      </c>
      <c r="O3323" s="152">
        <f t="shared" si="127"/>
        <v>1.25</v>
      </c>
      <c r="P3323" s="153"/>
      <c r="Q3323" s="153"/>
      <c r="R3323" s="153"/>
    </row>
    <row r="3324" spans="1:18" ht="12.75" customHeight="1" x14ac:dyDescent="0.3">
      <c r="A3324" s="141">
        <v>9</v>
      </c>
      <c r="B3324" s="141">
        <v>11</v>
      </c>
      <c r="C3324" s="146">
        <v>911</v>
      </c>
      <c r="D3324" s="141" t="s">
        <v>7</v>
      </c>
      <c r="E3324" s="141">
        <v>2016</v>
      </c>
      <c r="F3324" s="151"/>
      <c r="G3324" s="157">
        <f t="shared" si="128"/>
        <v>33.25</v>
      </c>
      <c r="H3324" s="143"/>
      <c r="I3324" s="194">
        <v>33.25</v>
      </c>
      <c r="L3324" s="194">
        <v>1.75</v>
      </c>
      <c r="O3324" s="152">
        <f t="shared" si="127"/>
        <v>1.75</v>
      </c>
      <c r="P3324" s="153"/>
      <c r="Q3324" s="153"/>
      <c r="R3324" s="153"/>
    </row>
    <row r="3325" spans="1:18" ht="12.75" customHeight="1" x14ac:dyDescent="0.3">
      <c r="A3325" s="141">
        <v>9</v>
      </c>
      <c r="B3325" s="141">
        <v>12</v>
      </c>
      <c r="C3325" s="146">
        <v>912</v>
      </c>
      <c r="D3325" s="141" t="s">
        <v>7</v>
      </c>
      <c r="E3325" s="141">
        <v>2016</v>
      </c>
      <c r="F3325" s="151"/>
      <c r="G3325" s="157">
        <f t="shared" si="128"/>
        <v>21.849999999999998</v>
      </c>
      <c r="H3325" s="143"/>
      <c r="I3325" s="194">
        <v>21.849999999999998</v>
      </c>
      <c r="L3325" s="194">
        <v>1.1499999999999999</v>
      </c>
      <c r="O3325" s="152">
        <f t="shared" si="127"/>
        <v>1.1499999999999999</v>
      </c>
      <c r="P3325" s="153"/>
      <c r="Q3325" s="153"/>
      <c r="R3325" s="153"/>
    </row>
    <row r="3326" spans="1:18" ht="12.75" customHeight="1" x14ac:dyDescent="0.3">
      <c r="A3326" s="141">
        <v>9</v>
      </c>
      <c r="B3326" s="141">
        <v>13</v>
      </c>
      <c r="C3326" s="146">
        <v>913</v>
      </c>
      <c r="D3326" s="141" t="s">
        <v>7</v>
      </c>
      <c r="E3326" s="141">
        <v>2016</v>
      </c>
      <c r="F3326" s="151"/>
      <c r="G3326" s="157">
        <f t="shared" si="128"/>
        <v>4.75</v>
      </c>
      <c r="H3326" s="143"/>
      <c r="I3326" s="194">
        <v>4.75</v>
      </c>
      <c r="L3326" s="194">
        <v>0.25</v>
      </c>
      <c r="O3326" s="152">
        <f t="shared" si="127"/>
        <v>0.25</v>
      </c>
      <c r="P3326" s="153"/>
      <c r="Q3326" s="153"/>
      <c r="R3326" s="153"/>
    </row>
    <row r="3327" spans="1:18" ht="12.75" customHeight="1" x14ac:dyDescent="0.3">
      <c r="A3327" s="141">
        <v>9</v>
      </c>
      <c r="B3327" s="141">
        <v>14</v>
      </c>
      <c r="C3327" s="146">
        <v>914</v>
      </c>
      <c r="D3327" s="141" t="s">
        <v>7</v>
      </c>
      <c r="E3327" s="141">
        <v>2016</v>
      </c>
      <c r="F3327" s="151"/>
      <c r="G3327" s="157">
        <f t="shared" si="128"/>
        <v>10.450000000000001</v>
      </c>
      <c r="H3327" s="143"/>
      <c r="I3327" s="194">
        <v>10.450000000000001</v>
      </c>
      <c r="L3327" s="194">
        <v>0.55000000000000004</v>
      </c>
      <c r="O3327" s="152">
        <f t="shared" si="127"/>
        <v>0.55000000000000004</v>
      </c>
      <c r="P3327" s="153"/>
      <c r="Q3327" s="153"/>
      <c r="R3327" s="153"/>
    </row>
    <row r="3328" spans="1:18" ht="12.75" customHeight="1" x14ac:dyDescent="0.3">
      <c r="A3328" s="141">
        <v>9</v>
      </c>
      <c r="B3328" s="141">
        <v>15</v>
      </c>
      <c r="C3328" s="146">
        <v>915</v>
      </c>
      <c r="D3328" s="141" t="s">
        <v>7</v>
      </c>
      <c r="E3328" s="141">
        <v>2016</v>
      </c>
      <c r="F3328" s="151"/>
      <c r="G3328" s="157">
        <f t="shared" si="128"/>
        <v>10.450000000000001</v>
      </c>
      <c r="H3328" s="143"/>
      <c r="I3328" s="194">
        <v>10.450000000000001</v>
      </c>
      <c r="L3328" s="194">
        <v>0.55000000000000004</v>
      </c>
      <c r="O3328" s="152">
        <f t="shared" si="127"/>
        <v>0.55000000000000004</v>
      </c>
      <c r="P3328" s="153"/>
      <c r="Q3328" s="153"/>
      <c r="R3328" s="153"/>
    </row>
    <row r="3329" spans="1:18" ht="12.75" customHeight="1" x14ac:dyDescent="0.3">
      <c r="A3329" s="141">
        <v>9</v>
      </c>
      <c r="B3329" s="141">
        <v>16</v>
      </c>
      <c r="C3329" s="146">
        <v>916</v>
      </c>
      <c r="D3329" s="141" t="s">
        <v>7</v>
      </c>
      <c r="E3329" s="141">
        <v>2016</v>
      </c>
      <c r="F3329" s="151"/>
      <c r="G3329" s="157">
        <f t="shared" si="128"/>
        <v>15.200000000000001</v>
      </c>
      <c r="H3329" s="143"/>
      <c r="I3329" s="194">
        <v>15.200000000000001</v>
      </c>
      <c r="L3329" s="194">
        <v>0.8</v>
      </c>
      <c r="O3329" s="152">
        <f t="shared" ref="O3329:O3392" si="129">L3329+N3329</f>
        <v>0.8</v>
      </c>
      <c r="P3329" s="153"/>
      <c r="Q3329" s="153"/>
      <c r="R3329" s="153"/>
    </row>
    <row r="3330" spans="1:18" ht="12.75" customHeight="1" x14ac:dyDescent="0.3">
      <c r="A3330" s="141">
        <v>9</v>
      </c>
      <c r="B3330" s="141">
        <v>17</v>
      </c>
      <c r="C3330" s="146">
        <v>917</v>
      </c>
      <c r="D3330" s="141" t="s">
        <v>7</v>
      </c>
      <c r="E3330" s="141">
        <v>2016</v>
      </c>
      <c r="F3330" s="151"/>
      <c r="G3330" s="157">
        <f t="shared" si="128"/>
        <v>6.6499999999999995</v>
      </c>
      <c r="H3330" s="143"/>
      <c r="I3330" s="194">
        <v>6.6499999999999995</v>
      </c>
      <c r="L3330" s="194">
        <v>0.35</v>
      </c>
      <c r="O3330" s="152">
        <f t="shared" si="129"/>
        <v>0.35</v>
      </c>
      <c r="P3330" s="153"/>
      <c r="Q3330" s="153"/>
      <c r="R3330" s="153"/>
    </row>
    <row r="3331" spans="1:18" ht="12.75" customHeight="1" x14ac:dyDescent="0.3">
      <c r="A3331" s="141">
        <v>9</v>
      </c>
      <c r="B3331" s="141">
        <v>18</v>
      </c>
      <c r="C3331" s="146">
        <v>918</v>
      </c>
      <c r="D3331" s="141" t="s">
        <v>7</v>
      </c>
      <c r="E3331" s="141">
        <v>2016</v>
      </c>
      <c r="F3331" s="151"/>
      <c r="G3331" s="157">
        <f t="shared" si="128"/>
        <v>6.6499999999999995</v>
      </c>
      <c r="H3331" s="143"/>
      <c r="I3331" s="194">
        <v>6.6499999999999995</v>
      </c>
      <c r="L3331" s="194">
        <v>0.35</v>
      </c>
      <c r="O3331" s="152">
        <f t="shared" si="129"/>
        <v>0.35</v>
      </c>
      <c r="P3331" s="153"/>
      <c r="Q3331" s="153"/>
      <c r="R3331" s="153"/>
    </row>
    <row r="3332" spans="1:18" ht="12.75" customHeight="1" x14ac:dyDescent="0.3">
      <c r="A3332" s="141">
        <v>9</v>
      </c>
      <c r="B3332" s="141">
        <v>19</v>
      </c>
      <c r="C3332" s="146">
        <v>919</v>
      </c>
      <c r="D3332" s="141" t="s">
        <v>7</v>
      </c>
      <c r="E3332" s="141">
        <v>2016</v>
      </c>
      <c r="F3332" s="151"/>
      <c r="G3332" s="157">
        <f t="shared" si="128"/>
        <v>9.5</v>
      </c>
      <c r="H3332" s="143"/>
      <c r="I3332" s="194">
        <v>9.5</v>
      </c>
      <c r="L3332" s="194">
        <v>0.5</v>
      </c>
      <c r="O3332" s="152">
        <f t="shared" si="129"/>
        <v>0.5</v>
      </c>
      <c r="P3332" s="153"/>
      <c r="Q3332" s="153"/>
      <c r="R3332" s="153"/>
    </row>
    <row r="3333" spans="1:18" ht="12.75" customHeight="1" x14ac:dyDescent="0.3">
      <c r="A3333" s="141">
        <v>9</v>
      </c>
      <c r="B3333" s="141">
        <v>20</v>
      </c>
      <c r="C3333" s="146">
        <v>920</v>
      </c>
      <c r="D3333" s="141" t="s">
        <v>7</v>
      </c>
      <c r="E3333" s="141">
        <v>2016</v>
      </c>
      <c r="F3333" s="151"/>
      <c r="G3333" s="157">
        <f t="shared" si="128"/>
        <v>25.650000000000002</v>
      </c>
      <c r="H3333" s="143"/>
      <c r="I3333" s="194">
        <v>25.650000000000002</v>
      </c>
      <c r="L3333" s="194">
        <v>1.35</v>
      </c>
      <c r="O3333" s="152">
        <f t="shared" si="129"/>
        <v>1.35</v>
      </c>
      <c r="P3333" s="153"/>
      <c r="Q3333" s="153"/>
      <c r="R3333" s="153"/>
    </row>
    <row r="3334" spans="1:18" ht="12.75" customHeight="1" x14ac:dyDescent="0.3">
      <c r="A3334" s="141">
        <v>9</v>
      </c>
      <c r="B3334" s="141">
        <v>21</v>
      </c>
      <c r="C3334" s="146">
        <v>921</v>
      </c>
      <c r="D3334" s="141" t="s">
        <v>7</v>
      </c>
      <c r="E3334" s="141">
        <v>2016</v>
      </c>
      <c r="F3334" s="151"/>
      <c r="G3334" s="157">
        <f t="shared" si="128"/>
        <v>38.949999999999996</v>
      </c>
      <c r="H3334" s="143"/>
      <c r="I3334" s="194">
        <v>38.949999999999996</v>
      </c>
      <c r="L3334" s="194">
        <v>2.0499999999999998</v>
      </c>
      <c r="O3334" s="152">
        <f t="shared" si="129"/>
        <v>2.0499999999999998</v>
      </c>
      <c r="P3334" s="153"/>
      <c r="Q3334" s="153"/>
      <c r="R3334" s="153"/>
    </row>
    <row r="3335" spans="1:18" ht="12.75" customHeight="1" x14ac:dyDescent="0.3">
      <c r="A3335" s="141">
        <v>9</v>
      </c>
      <c r="B3335" s="141">
        <v>22</v>
      </c>
      <c r="C3335" s="146">
        <v>922</v>
      </c>
      <c r="D3335" s="141" t="s">
        <v>7</v>
      </c>
      <c r="E3335" s="141">
        <v>2016</v>
      </c>
      <c r="F3335" s="151"/>
      <c r="G3335" s="157">
        <f t="shared" si="128"/>
        <v>13.299999999999999</v>
      </c>
      <c r="H3335" s="143"/>
      <c r="I3335" s="194">
        <v>13.299999999999999</v>
      </c>
      <c r="L3335" s="194">
        <v>0.7</v>
      </c>
      <c r="O3335" s="152">
        <f t="shared" si="129"/>
        <v>0.7</v>
      </c>
      <c r="P3335" s="153"/>
      <c r="Q3335" s="153"/>
      <c r="R3335" s="153"/>
    </row>
    <row r="3336" spans="1:18" ht="12.75" customHeight="1" x14ac:dyDescent="0.3">
      <c r="A3336" s="141">
        <v>9</v>
      </c>
      <c r="B3336" s="141">
        <v>23</v>
      </c>
      <c r="C3336" s="146">
        <v>923</v>
      </c>
      <c r="D3336" s="141" t="s">
        <v>7</v>
      </c>
      <c r="E3336" s="141">
        <v>2016</v>
      </c>
      <c r="F3336" s="151"/>
      <c r="G3336" s="157">
        <f t="shared" si="128"/>
        <v>15.200000000000001</v>
      </c>
      <c r="H3336" s="143"/>
      <c r="I3336" s="194">
        <v>15.200000000000001</v>
      </c>
      <c r="L3336" s="194">
        <v>0.8</v>
      </c>
      <c r="O3336" s="152">
        <f t="shared" si="129"/>
        <v>0.8</v>
      </c>
      <c r="P3336" s="153"/>
      <c r="Q3336" s="153"/>
      <c r="R3336" s="153"/>
    </row>
    <row r="3337" spans="1:18" ht="12.75" customHeight="1" x14ac:dyDescent="0.3">
      <c r="A3337" s="141">
        <v>9</v>
      </c>
      <c r="B3337" s="141">
        <v>24</v>
      </c>
      <c r="C3337" s="146">
        <v>924</v>
      </c>
      <c r="D3337" s="141" t="s">
        <v>7</v>
      </c>
      <c r="E3337" s="141">
        <v>2016</v>
      </c>
      <c r="F3337" s="151"/>
      <c r="G3337" s="157">
        <f t="shared" si="128"/>
        <v>9.5</v>
      </c>
      <c r="H3337" s="143"/>
      <c r="I3337" s="194">
        <v>9.5</v>
      </c>
      <c r="L3337" s="194">
        <v>0.5</v>
      </c>
      <c r="O3337" s="152">
        <f t="shared" si="129"/>
        <v>0.5</v>
      </c>
      <c r="P3337" s="153"/>
      <c r="Q3337" s="153"/>
      <c r="R3337" s="153"/>
    </row>
    <row r="3338" spans="1:18" ht="12.75" customHeight="1" x14ac:dyDescent="0.3">
      <c r="A3338" s="141">
        <v>9</v>
      </c>
      <c r="B3338" s="141">
        <v>25</v>
      </c>
      <c r="C3338" s="146">
        <v>925</v>
      </c>
      <c r="D3338" s="141" t="s">
        <v>7</v>
      </c>
      <c r="E3338" s="141">
        <v>2016</v>
      </c>
      <c r="F3338" s="151"/>
      <c r="G3338" s="157">
        <f t="shared" si="128"/>
        <v>4.75</v>
      </c>
      <c r="H3338" s="143"/>
      <c r="I3338" s="194">
        <v>4.75</v>
      </c>
      <c r="L3338" s="194">
        <v>0.25</v>
      </c>
      <c r="O3338" s="152">
        <f t="shared" si="129"/>
        <v>0.25</v>
      </c>
      <c r="P3338" s="153"/>
      <c r="Q3338" s="153"/>
      <c r="R3338" s="153"/>
    </row>
    <row r="3339" spans="1:18" ht="12.75" customHeight="1" x14ac:dyDescent="0.3">
      <c r="A3339" s="141">
        <v>9</v>
      </c>
      <c r="B3339" s="141">
        <v>26</v>
      </c>
      <c r="C3339" s="146">
        <v>926</v>
      </c>
      <c r="D3339" s="141" t="s">
        <v>7</v>
      </c>
      <c r="E3339" s="141">
        <v>2016</v>
      </c>
      <c r="F3339" s="151"/>
      <c r="G3339" s="157">
        <f t="shared" si="128"/>
        <v>4.75</v>
      </c>
      <c r="H3339" s="143"/>
      <c r="I3339" s="194">
        <v>4.75</v>
      </c>
      <c r="L3339" s="194">
        <v>0.25</v>
      </c>
      <c r="O3339" s="152">
        <f t="shared" si="129"/>
        <v>0.25</v>
      </c>
      <c r="P3339" s="153"/>
      <c r="Q3339" s="153"/>
      <c r="R3339" s="153"/>
    </row>
    <row r="3340" spans="1:18" ht="12.75" customHeight="1" x14ac:dyDescent="0.3">
      <c r="A3340" s="141">
        <v>9</v>
      </c>
      <c r="B3340" s="141">
        <v>27</v>
      </c>
      <c r="C3340" s="146">
        <v>927</v>
      </c>
      <c r="D3340" s="141" t="s">
        <v>7</v>
      </c>
      <c r="E3340" s="141">
        <v>2016</v>
      </c>
      <c r="F3340" s="151"/>
      <c r="G3340" s="157">
        <f t="shared" si="128"/>
        <v>1.9000000000000001</v>
      </c>
      <c r="H3340" s="143"/>
      <c r="I3340" s="194">
        <v>1.9000000000000001</v>
      </c>
      <c r="L3340" s="194">
        <v>0.1</v>
      </c>
      <c r="O3340" s="152">
        <f t="shared" si="129"/>
        <v>0.1</v>
      </c>
      <c r="P3340" s="153"/>
      <c r="Q3340" s="153"/>
      <c r="R3340" s="153"/>
    </row>
    <row r="3341" spans="1:18" ht="12.75" customHeight="1" x14ac:dyDescent="0.3">
      <c r="A3341" s="141">
        <v>9</v>
      </c>
      <c r="B3341" s="141">
        <v>28</v>
      </c>
      <c r="C3341" s="146">
        <v>928</v>
      </c>
      <c r="D3341" s="141" t="s">
        <v>7</v>
      </c>
      <c r="E3341" s="141">
        <v>2016</v>
      </c>
      <c r="F3341" s="151"/>
      <c r="G3341" s="157">
        <f t="shared" si="128"/>
        <v>7.6000000000000005</v>
      </c>
      <c r="H3341" s="143"/>
      <c r="I3341" s="194">
        <v>7.6000000000000005</v>
      </c>
      <c r="L3341" s="194">
        <v>0.4</v>
      </c>
      <c r="O3341" s="152">
        <f t="shared" si="129"/>
        <v>0.4</v>
      </c>
      <c r="P3341" s="153"/>
      <c r="Q3341" s="153"/>
      <c r="R3341" s="153"/>
    </row>
    <row r="3342" spans="1:18" ht="12.75" customHeight="1" x14ac:dyDescent="0.3">
      <c r="A3342" s="141">
        <v>9</v>
      </c>
      <c r="B3342" s="141">
        <v>29</v>
      </c>
      <c r="C3342" s="146">
        <v>929</v>
      </c>
      <c r="D3342" s="141" t="s">
        <v>7</v>
      </c>
      <c r="E3342" s="141">
        <v>2016</v>
      </c>
      <c r="F3342" s="151"/>
      <c r="G3342" s="157">
        <f t="shared" si="128"/>
        <v>4.75</v>
      </c>
      <c r="H3342" s="143"/>
      <c r="I3342" s="194">
        <v>4.75</v>
      </c>
      <c r="L3342" s="194">
        <v>0.25</v>
      </c>
      <c r="O3342" s="152">
        <f t="shared" si="129"/>
        <v>0.25</v>
      </c>
      <c r="P3342" s="153"/>
      <c r="Q3342" s="153"/>
      <c r="R3342" s="153"/>
    </row>
    <row r="3343" spans="1:18" ht="12.75" customHeight="1" x14ac:dyDescent="0.3">
      <c r="A3343" s="141">
        <v>9</v>
      </c>
      <c r="B3343" s="141">
        <v>30</v>
      </c>
      <c r="C3343" s="146">
        <v>930</v>
      </c>
      <c r="D3343" s="141" t="s">
        <v>7</v>
      </c>
      <c r="E3343" s="141">
        <v>2016</v>
      </c>
      <c r="F3343" s="151"/>
      <c r="G3343" s="157">
        <f t="shared" si="128"/>
        <v>0</v>
      </c>
      <c r="H3343" s="143"/>
      <c r="I3343" s="194">
        <v>0</v>
      </c>
      <c r="L3343" s="194">
        <v>0</v>
      </c>
      <c r="O3343" s="152">
        <f t="shared" si="129"/>
        <v>0</v>
      </c>
      <c r="P3343" s="153"/>
      <c r="Q3343" s="153"/>
      <c r="R3343" s="153"/>
    </row>
    <row r="3344" spans="1:18" ht="12.75" customHeight="1" x14ac:dyDescent="0.3">
      <c r="A3344" s="141">
        <v>10</v>
      </c>
      <c r="B3344" s="141">
        <v>1</v>
      </c>
      <c r="C3344" s="146">
        <v>1001</v>
      </c>
      <c r="D3344" s="141" t="s">
        <v>7</v>
      </c>
      <c r="E3344" s="141">
        <v>2016</v>
      </c>
      <c r="F3344" s="151"/>
      <c r="G3344" s="157">
        <f t="shared" si="128"/>
        <v>0.95000000000000007</v>
      </c>
      <c r="H3344" s="143"/>
      <c r="I3344" s="194">
        <v>0.95000000000000007</v>
      </c>
      <c r="L3344" s="194">
        <v>0.05</v>
      </c>
      <c r="O3344" s="152">
        <f t="shared" si="129"/>
        <v>0.05</v>
      </c>
      <c r="P3344" s="153"/>
      <c r="Q3344" s="153"/>
      <c r="R3344" s="153"/>
    </row>
    <row r="3345" spans="1:18" ht="12.75" customHeight="1" x14ac:dyDescent="0.3">
      <c r="A3345" s="141">
        <v>10</v>
      </c>
      <c r="B3345" s="141">
        <v>2</v>
      </c>
      <c r="C3345" s="146">
        <v>1002</v>
      </c>
      <c r="D3345" s="141" t="s">
        <v>7</v>
      </c>
      <c r="E3345" s="141">
        <v>2016</v>
      </c>
      <c r="F3345" s="151"/>
      <c r="G3345" s="157">
        <f t="shared" si="128"/>
        <v>0.95000000000000007</v>
      </c>
      <c r="H3345" s="143"/>
      <c r="I3345" s="194">
        <v>0.95000000000000007</v>
      </c>
      <c r="L3345" s="194">
        <v>0.05</v>
      </c>
      <c r="O3345" s="152">
        <f t="shared" si="129"/>
        <v>0.05</v>
      </c>
      <c r="P3345" s="153"/>
      <c r="Q3345" s="153"/>
      <c r="R3345" s="153"/>
    </row>
    <row r="3346" spans="1:18" ht="12.75" customHeight="1" x14ac:dyDescent="0.3">
      <c r="A3346" s="141">
        <v>10</v>
      </c>
      <c r="B3346" s="141">
        <v>3</v>
      </c>
      <c r="C3346" s="146">
        <v>1003</v>
      </c>
      <c r="D3346" s="141" t="s">
        <v>7</v>
      </c>
      <c r="E3346" s="141">
        <v>2016</v>
      </c>
      <c r="F3346" s="151"/>
      <c r="G3346" s="157">
        <f t="shared" si="128"/>
        <v>2.85</v>
      </c>
      <c r="H3346" s="143"/>
      <c r="I3346" s="194">
        <v>2.85</v>
      </c>
      <c r="L3346" s="194">
        <v>0.15</v>
      </c>
      <c r="O3346" s="152">
        <f t="shared" si="129"/>
        <v>0.15</v>
      </c>
      <c r="P3346" s="153"/>
      <c r="Q3346" s="153"/>
      <c r="R3346" s="153"/>
    </row>
    <row r="3347" spans="1:18" ht="12.75" customHeight="1" x14ac:dyDescent="0.3">
      <c r="A3347" s="141">
        <v>10</v>
      </c>
      <c r="B3347" s="141">
        <v>4</v>
      </c>
      <c r="C3347" s="146">
        <v>1004</v>
      </c>
      <c r="D3347" s="141" t="s">
        <v>7</v>
      </c>
      <c r="E3347" s="141">
        <v>2016</v>
      </c>
      <c r="F3347" s="151"/>
      <c r="G3347" s="157">
        <f t="shared" si="128"/>
        <v>0</v>
      </c>
      <c r="H3347" s="143"/>
      <c r="I3347" s="194">
        <v>0</v>
      </c>
      <c r="L3347" s="194">
        <v>0</v>
      </c>
      <c r="O3347" s="152">
        <f t="shared" si="129"/>
        <v>0</v>
      </c>
      <c r="P3347" s="153"/>
      <c r="Q3347" s="153"/>
      <c r="R3347" s="153"/>
    </row>
    <row r="3348" spans="1:18" ht="12.75" customHeight="1" x14ac:dyDescent="0.3">
      <c r="A3348" s="141">
        <v>10</v>
      </c>
      <c r="B3348" s="141">
        <v>5</v>
      </c>
      <c r="C3348" s="146">
        <v>1005</v>
      </c>
      <c r="D3348" s="141" t="s">
        <v>7</v>
      </c>
      <c r="E3348" s="141">
        <v>2016</v>
      </c>
      <c r="F3348" s="151"/>
      <c r="G3348" s="157">
        <f t="shared" si="128"/>
        <v>4.75</v>
      </c>
      <c r="H3348" s="143"/>
      <c r="I3348" s="194">
        <v>4.75</v>
      </c>
      <c r="L3348" s="194">
        <v>0.25</v>
      </c>
      <c r="O3348" s="152">
        <f t="shared" si="129"/>
        <v>0.25</v>
      </c>
      <c r="P3348" s="153"/>
      <c r="Q3348" s="153"/>
      <c r="R3348" s="153"/>
    </row>
    <row r="3349" spans="1:18" ht="12.75" customHeight="1" x14ac:dyDescent="0.3">
      <c r="A3349" s="141">
        <v>10</v>
      </c>
      <c r="B3349" s="141">
        <v>6</v>
      </c>
      <c r="C3349" s="146">
        <v>1006</v>
      </c>
      <c r="D3349" s="141" t="s">
        <v>7</v>
      </c>
      <c r="E3349" s="141">
        <v>2016</v>
      </c>
      <c r="F3349" s="151"/>
      <c r="G3349" s="157">
        <f t="shared" si="128"/>
        <v>7.6000000000000005</v>
      </c>
      <c r="H3349" s="143"/>
      <c r="I3349" s="194">
        <v>7.6000000000000005</v>
      </c>
      <c r="L3349" s="194">
        <v>0.4</v>
      </c>
      <c r="O3349" s="152">
        <f t="shared" si="129"/>
        <v>0.4</v>
      </c>
      <c r="P3349" s="153"/>
      <c r="Q3349" s="153"/>
      <c r="R3349" s="153"/>
    </row>
    <row r="3350" spans="1:18" ht="12.75" customHeight="1" x14ac:dyDescent="0.3">
      <c r="A3350" s="141">
        <v>10</v>
      </c>
      <c r="B3350" s="141">
        <v>7</v>
      </c>
      <c r="C3350" s="146">
        <v>1007</v>
      </c>
      <c r="D3350" s="141" t="s">
        <v>7</v>
      </c>
      <c r="E3350" s="141">
        <v>2016</v>
      </c>
      <c r="F3350" s="151"/>
      <c r="G3350" s="157">
        <f t="shared" si="128"/>
        <v>26.599999999999998</v>
      </c>
      <c r="H3350" s="143"/>
      <c r="I3350" s="194">
        <v>26.599999999999998</v>
      </c>
      <c r="L3350" s="194">
        <v>1.4</v>
      </c>
      <c r="O3350" s="152">
        <f t="shared" si="129"/>
        <v>1.4</v>
      </c>
      <c r="P3350" s="153"/>
      <c r="Q3350" s="153"/>
      <c r="R3350" s="153"/>
    </row>
    <row r="3351" spans="1:18" ht="12.75" customHeight="1" x14ac:dyDescent="0.3">
      <c r="A3351" s="141">
        <v>10</v>
      </c>
      <c r="B3351" s="141">
        <v>8</v>
      </c>
      <c r="C3351" s="146">
        <v>1008</v>
      </c>
      <c r="D3351" s="141" t="s">
        <v>7</v>
      </c>
      <c r="E3351" s="141">
        <v>2016</v>
      </c>
      <c r="F3351" s="151"/>
      <c r="G3351" s="157">
        <f t="shared" si="128"/>
        <v>39.9</v>
      </c>
      <c r="H3351" s="143"/>
      <c r="I3351" s="194">
        <v>39.9</v>
      </c>
      <c r="L3351" s="194">
        <v>2.1</v>
      </c>
      <c r="O3351" s="152">
        <f t="shared" si="129"/>
        <v>2.1</v>
      </c>
      <c r="P3351" s="153"/>
      <c r="Q3351" s="153"/>
      <c r="R3351" s="153"/>
    </row>
    <row r="3352" spans="1:18" ht="12.75" customHeight="1" x14ac:dyDescent="0.3">
      <c r="A3352" s="141">
        <v>10</v>
      </c>
      <c r="B3352" s="141">
        <v>9</v>
      </c>
      <c r="C3352" s="146">
        <v>1009</v>
      </c>
      <c r="D3352" s="141" t="s">
        <v>7</v>
      </c>
      <c r="E3352" s="141">
        <v>2016</v>
      </c>
      <c r="F3352" s="151"/>
      <c r="G3352" s="157">
        <f t="shared" si="128"/>
        <v>26.599999999999998</v>
      </c>
      <c r="H3352" s="143"/>
      <c r="I3352" s="194">
        <v>26.599999999999998</v>
      </c>
      <c r="L3352" s="194">
        <v>1.4</v>
      </c>
      <c r="O3352" s="152">
        <f t="shared" si="129"/>
        <v>1.4</v>
      </c>
      <c r="P3352" s="153"/>
      <c r="Q3352" s="153"/>
      <c r="R3352" s="153"/>
    </row>
    <row r="3353" spans="1:18" ht="12.75" customHeight="1" x14ac:dyDescent="0.3">
      <c r="A3353" s="141">
        <v>10</v>
      </c>
      <c r="B3353" s="141">
        <v>10</v>
      </c>
      <c r="C3353" s="146">
        <v>1010</v>
      </c>
      <c r="D3353" s="141" t="s">
        <v>7</v>
      </c>
      <c r="E3353" s="141">
        <v>2016</v>
      </c>
      <c r="F3353" s="151"/>
      <c r="G3353" s="157">
        <f t="shared" si="128"/>
        <v>19.95</v>
      </c>
      <c r="H3353" s="143"/>
      <c r="I3353" s="194">
        <v>19.95</v>
      </c>
      <c r="L3353" s="194">
        <v>1.05</v>
      </c>
      <c r="O3353" s="152">
        <f t="shared" si="129"/>
        <v>1.05</v>
      </c>
      <c r="P3353" s="153"/>
      <c r="Q3353" s="153"/>
      <c r="R3353" s="153"/>
    </row>
    <row r="3354" spans="1:18" ht="12.75" customHeight="1" x14ac:dyDescent="0.3">
      <c r="A3354" s="141">
        <v>10</v>
      </c>
      <c r="B3354" s="141">
        <v>11</v>
      </c>
      <c r="C3354" s="146">
        <v>1011</v>
      </c>
      <c r="D3354" s="141" t="s">
        <v>7</v>
      </c>
      <c r="E3354" s="141">
        <v>2016</v>
      </c>
      <c r="F3354" s="151"/>
      <c r="G3354" s="157">
        <f t="shared" si="128"/>
        <v>13.299999999999999</v>
      </c>
      <c r="H3354" s="143"/>
      <c r="I3354" s="194">
        <v>13.299999999999999</v>
      </c>
      <c r="L3354" s="194">
        <v>0.7</v>
      </c>
      <c r="O3354" s="152">
        <f t="shared" si="129"/>
        <v>0.7</v>
      </c>
      <c r="P3354" s="153"/>
      <c r="Q3354" s="153"/>
      <c r="R3354" s="153"/>
    </row>
    <row r="3355" spans="1:18" ht="12.75" customHeight="1" x14ac:dyDescent="0.3">
      <c r="A3355" s="141">
        <v>10</v>
      </c>
      <c r="B3355" s="141">
        <v>12</v>
      </c>
      <c r="C3355" s="146">
        <v>1012</v>
      </c>
      <c r="D3355" s="141" t="s">
        <v>7</v>
      </c>
      <c r="E3355" s="141">
        <v>2016</v>
      </c>
      <c r="F3355" s="151"/>
      <c r="G3355" s="157">
        <f t="shared" si="128"/>
        <v>15.200000000000001</v>
      </c>
      <c r="H3355" s="143"/>
      <c r="I3355" s="194">
        <v>15.200000000000001</v>
      </c>
      <c r="L3355" s="194">
        <v>0.8</v>
      </c>
      <c r="O3355" s="152">
        <f t="shared" si="129"/>
        <v>0.8</v>
      </c>
      <c r="P3355" s="153"/>
      <c r="Q3355" s="153"/>
      <c r="R3355" s="153"/>
    </row>
    <row r="3356" spans="1:18" ht="12.75" customHeight="1" x14ac:dyDescent="0.3">
      <c r="A3356" s="141">
        <v>10</v>
      </c>
      <c r="B3356" s="141">
        <v>13</v>
      </c>
      <c r="C3356" s="146">
        <v>1013</v>
      </c>
      <c r="D3356" s="141" t="s">
        <v>7</v>
      </c>
      <c r="E3356" s="141">
        <v>2016</v>
      </c>
      <c r="F3356" s="151"/>
      <c r="G3356" s="157">
        <f t="shared" si="128"/>
        <v>20.900000000000002</v>
      </c>
      <c r="H3356" s="143"/>
      <c r="I3356" s="194">
        <v>20.900000000000002</v>
      </c>
      <c r="L3356" s="194">
        <v>1.1000000000000001</v>
      </c>
      <c r="O3356" s="152">
        <f t="shared" si="129"/>
        <v>1.1000000000000001</v>
      </c>
      <c r="P3356" s="153"/>
      <c r="Q3356" s="153"/>
      <c r="R3356" s="153"/>
    </row>
    <row r="3357" spans="1:18" ht="12.75" customHeight="1" x14ac:dyDescent="0.3">
      <c r="A3357" s="141">
        <v>10</v>
      </c>
      <c r="B3357" s="141">
        <v>14</v>
      </c>
      <c r="C3357" s="146">
        <v>1014</v>
      </c>
      <c r="D3357" s="141" t="s">
        <v>7</v>
      </c>
      <c r="E3357" s="141">
        <v>2016</v>
      </c>
      <c r="F3357" s="151"/>
      <c r="G3357" s="157">
        <f t="shared" si="128"/>
        <v>0</v>
      </c>
      <c r="H3357" s="143"/>
      <c r="O3357" s="152">
        <f t="shared" si="129"/>
        <v>0</v>
      </c>
      <c r="P3357" s="153"/>
      <c r="Q3357" s="153"/>
      <c r="R3357" s="153"/>
    </row>
    <row r="3358" spans="1:18" ht="12.75" customHeight="1" x14ac:dyDescent="0.3">
      <c r="A3358" s="141">
        <v>10</v>
      </c>
      <c r="B3358" s="141">
        <v>15</v>
      </c>
      <c r="C3358" s="146">
        <v>1015</v>
      </c>
      <c r="D3358" s="141" t="s">
        <v>7</v>
      </c>
      <c r="E3358" s="141">
        <v>2016</v>
      </c>
      <c r="F3358" s="151"/>
      <c r="G3358" s="157">
        <f t="shared" si="128"/>
        <v>0</v>
      </c>
      <c r="H3358" s="143"/>
      <c r="O3358" s="152">
        <f t="shared" si="129"/>
        <v>0</v>
      </c>
      <c r="P3358" s="153"/>
      <c r="Q3358" s="153"/>
      <c r="R3358" s="153"/>
    </row>
    <row r="3359" spans="1:18" ht="12.75" customHeight="1" x14ac:dyDescent="0.3">
      <c r="A3359" s="141">
        <v>10</v>
      </c>
      <c r="B3359" s="141">
        <v>16</v>
      </c>
      <c r="C3359" s="146">
        <v>1016</v>
      </c>
      <c r="D3359" s="141" t="s">
        <v>7</v>
      </c>
      <c r="E3359" s="141">
        <v>2016</v>
      </c>
      <c r="F3359" s="151"/>
      <c r="G3359" s="157">
        <f t="shared" si="128"/>
        <v>0</v>
      </c>
      <c r="H3359" s="143"/>
      <c r="O3359" s="152">
        <f t="shared" si="129"/>
        <v>0</v>
      </c>
      <c r="P3359" s="153"/>
      <c r="Q3359" s="153"/>
      <c r="R3359" s="153"/>
    </row>
    <row r="3360" spans="1:18" ht="12.75" customHeight="1" x14ac:dyDescent="0.3">
      <c r="A3360" s="141">
        <v>10</v>
      </c>
      <c r="B3360" s="141">
        <v>17</v>
      </c>
      <c r="C3360" s="146">
        <v>1017</v>
      </c>
      <c r="D3360" s="141" t="s">
        <v>7</v>
      </c>
      <c r="E3360" s="141">
        <v>2016</v>
      </c>
      <c r="F3360" s="151"/>
      <c r="G3360" s="157">
        <f t="shared" si="128"/>
        <v>0</v>
      </c>
      <c r="H3360" s="143"/>
      <c r="O3360" s="152">
        <f t="shared" si="129"/>
        <v>0</v>
      </c>
      <c r="P3360" s="153"/>
      <c r="Q3360" s="153"/>
      <c r="R3360" s="153"/>
    </row>
    <row r="3361" spans="1:18" ht="12.75" customHeight="1" x14ac:dyDescent="0.3">
      <c r="A3361" s="141">
        <v>10</v>
      </c>
      <c r="B3361" s="141">
        <v>18</v>
      </c>
      <c r="C3361" s="146">
        <v>1018</v>
      </c>
      <c r="D3361" s="141" t="s">
        <v>7</v>
      </c>
      <c r="E3361" s="141">
        <v>2016</v>
      </c>
      <c r="F3361" s="151"/>
      <c r="G3361" s="157">
        <f t="shared" ref="G3361:G3368" si="130">I3361+K3361</f>
        <v>0</v>
      </c>
      <c r="H3361" s="143"/>
      <c r="O3361" s="152">
        <f t="shared" si="129"/>
        <v>0</v>
      </c>
      <c r="P3361" s="153"/>
      <c r="Q3361" s="153"/>
      <c r="R3361" s="153"/>
    </row>
    <row r="3362" spans="1:18" ht="12.75" customHeight="1" x14ac:dyDescent="0.3">
      <c r="A3362" s="141">
        <v>10</v>
      </c>
      <c r="B3362" s="141">
        <v>19</v>
      </c>
      <c r="C3362" s="146">
        <v>1019</v>
      </c>
      <c r="D3362" s="141" t="s">
        <v>7</v>
      </c>
      <c r="E3362" s="141">
        <v>2016</v>
      </c>
      <c r="F3362" s="151"/>
      <c r="G3362" s="157">
        <f t="shared" si="130"/>
        <v>0</v>
      </c>
      <c r="H3362" s="143"/>
      <c r="O3362" s="152">
        <f t="shared" si="129"/>
        <v>0</v>
      </c>
      <c r="P3362" s="153"/>
      <c r="Q3362" s="153"/>
      <c r="R3362" s="153"/>
    </row>
    <row r="3363" spans="1:18" ht="12.75" customHeight="1" x14ac:dyDescent="0.3">
      <c r="A3363" s="141">
        <v>10</v>
      </c>
      <c r="B3363" s="141">
        <v>20</v>
      </c>
      <c r="C3363" s="146">
        <v>1020</v>
      </c>
      <c r="D3363" s="141" t="s">
        <v>7</v>
      </c>
      <c r="E3363" s="141">
        <v>2016</v>
      </c>
      <c r="F3363" s="151"/>
      <c r="G3363" s="157">
        <f t="shared" si="130"/>
        <v>0</v>
      </c>
      <c r="H3363" s="143"/>
      <c r="O3363" s="152">
        <f t="shared" si="129"/>
        <v>0</v>
      </c>
      <c r="P3363" s="153"/>
      <c r="Q3363" s="153"/>
      <c r="R3363" s="153"/>
    </row>
    <row r="3364" spans="1:18" ht="12.75" customHeight="1" x14ac:dyDescent="0.3">
      <c r="A3364" s="141">
        <v>10</v>
      </c>
      <c r="B3364" s="141">
        <v>21</v>
      </c>
      <c r="C3364" s="146">
        <v>1021</v>
      </c>
      <c r="D3364" s="141" t="s">
        <v>7</v>
      </c>
      <c r="E3364" s="141">
        <v>2016</v>
      </c>
      <c r="F3364" s="151"/>
      <c r="G3364" s="157">
        <f t="shared" si="130"/>
        <v>0</v>
      </c>
      <c r="H3364" s="143"/>
      <c r="I3364" s="154"/>
      <c r="J3364" s="155"/>
      <c r="K3364" s="154"/>
      <c r="L3364" s="154"/>
      <c r="M3364" s="155"/>
      <c r="N3364" s="154"/>
      <c r="O3364" s="152">
        <f t="shared" si="129"/>
        <v>0</v>
      </c>
      <c r="P3364" s="153"/>
      <c r="Q3364" s="153"/>
      <c r="R3364" s="153"/>
    </row>
    <row r="3365" spans="1:18" ht="12.75" customHeight="1" x14ac:dyDescent="0.3">
      <c r="A3365" s="141">
        <v>10</v>
      </c>
      <c r="B3365" s="141">
        <v>22</v>
      </c>
      <c r="C3365" s="146">
        <v>1022</v>
      </c>
      <c r="D3365" s="141" t="s">
        <v>7</v>
      </c>
      <c r="E3365" s="141">
        <v>2016</v>
      </c>
      <c r="F3365" s="151"/>
      <c r="G3365" s="157">
        <f t="shared" si="130"/>
        <v>0</v>
      </c>
      <c r="H3365" s="143"/>
      <c r="I3365" s="154"/>
      <c r="J3365" s="155"/>
      <c r="K3365" s="154"/>
      <c r="L3365" s="154"/>
      <c r="M3365" s="155"/>
      <c r="N3365" s="154"/>
      <c r="O3365" s="152">
        <f t="shared" si="129"/>
        <v>0</v>
      </c>
      <c r="P3365" s="153"/>
      <c r="Q3365" s="153"/>
      <c r="R3365" s="153"/>
    </row>
    <row r="3366" spans="1:18" ht="12.75" customHeight="1" x14ac:dyDescent="0.3">
      <c r="A3366" s="141">
        <v>10</v>
      </c>
      <c r="B3366" s="141">
        <v>23</v>
      </c>
      <c r="C3366" s="146">
        <v>1023</v>
      </c>
      <c r="D3366" s="141" t="s">
        <v>7</v>
      </c>
      <c r="E3366" s="141">
        <v>2016</v>
      </c>
      <c r="F3366" s="151"/>
      <c r="G3366" s="157">
        <f t="shared" si="130"/>
        <v>0</v>
      </c>
      <c r="H3366" s="143"/>
      <c r="O3366" s="152">
        <f t="shared" si="129"/>
        <v>0</v>
      </c>
      <c r="P3366" s="153"/>
      <c r="Q3366" s="153"/>
      <c r="R3366" s="153"/>
    </row>
    <row r="3367" spans="1:18" ht="12.75" customHeight="1" x14ac:dyDescent="0.3">
      <c r="A3367" s="141">
        <v>10</v>
      </c>
      <c r="B3367" s="141">
        <v>24</v>
      </c>
      <c r="C3367" s="146">
        <v>1024</v>
      </c>
      <c r="D3367" s="141" t="s">
        <v>7</v>
      </c>
      <c r="E3367" s="141">
        <v>2016</v>
      </c>
      <c r="F3367" s="151"/>
      <c r="G3367" s="157">
        <f t="shared" si="130"/>
        <v>0</v>
      </c>
      <c r="H3367" s="143"/>
      <c r="O3367" s="152">
        <f t="shared" si="129"/>
        <v>0</v>
      </c>
      <c r="P3367" s="153"/>
      <c r="Q3367" s="153"/>
      <c r="R3367" s="153"/>
    </row>
    <row r="3368" spans="1:18" ht="12.75" customHeight="1" x14ac:dyDescent="0.3">
      <c r="A3368" s="141">
        <v>10</v>
      </c>
      <c r="B3368" s="141">
        <v>25</v>
      </c>
      <c r="C3368" s="146">
        <v>1025</v>
      </c>
      <c r="D3368" s="141" t="s">
        <v>7</v>
      </c>
      <c r="E3368" s="141">
        <v>2016</v>
      </c>
      <c r="F3368" s="151"/>
      <c r="G3368" s="157">
        <f t="shared" si="130"/>
        <v>0</v>
      </c>
      <c r="H3368" s="143"/>
      <c r="O3368" s="152">
        <f t="shared" si="129"/>
        <v>0</v>
      </c>
      <c r="P3368" s="153"/>
      <c r="Q3368" s="153"/>
      <c r="R3368" s="153"/>
    </row>
    <row r="3369" spans="1:18" ht="12.75" customHeight="1" x14ac:dyDescent="0.3">
      <c r="A3369" s="141">
        <v>10</v>
      </c>
      <c r="B3369" s="141">
        <v>26</v>
      </c>
      <c r="C3369" s="146">
        <v>1026</v>
      </c>
      <c r="D3369" s="141" t="s">
        <v>7</v>
      </c>
      <c r="E3369" s="141">
        <v>2016</v>
      </c>
      <c r="F3369" s="151"/>
      <c r="G3369" s="157">
        <f t="shared" ref="G3369:G3389" si="131">I3369+K3369</f>
        <v>0</v>
      </c>
      <c r="H3369" s="143"/>
      <c r="O3369" s="152">
        <f t="shared" si="129"/>
        <v>0</v>
      </c>
      <c r="P3369" s="153"/>
      <c r="Q3369" s="153"/>
      <c r="R3369" s="153"/>
    </row>
    <row r="3370" spans="1:18" ht="12.75" customHeight="1" x14ac:dyDescent="0.3">
      <c r="A3370" s="141">
        <v>10</v>
      </c>
      <c r="B3370" s="141">
        <v>27</v>
      </c>
      <c r="C3370" s="146">
        <v>1027</v>
      </c>
      <c r="D3370" s="141" t="s">
        <v>7</v>
      </c>
      <c r="E3370" s="141">
        <v>2016</v>
      </c>
      <c r="F3370" s="151"/>
      <c r="G3370" s="157">
        <f t="shared" si="131"/>
        <v>0</v>
      </c>
      <c r="H3370" s="143"/>
      <c r="O3370" s="152">
        <f t="shared" si="129"/>
        <v>0</v>
      </c>
      <c r="P3370" s="153"/>
      <c r="Q3370" s="153"/>
      <c r="R3370" s="153"/>
    </row>
    <row r="3371" spans="1:18" ht="12.75" customHeight="1" x14ac:dyDescent="0.3">
      <c r="A3371" s="141">
        <v>10</v>
      </c>
      <c r="B3371" s="141">
        <v>28</v>
      </c>
      <c r="C3371" s="146">
        <v>1028</v>
      </c>
      <c r="D3371" s="141" t="s">
        <v>7</v>
      </c>
      <c r="E3371" s="141">
        <v>2016</v>
      </c>
      <c r="F3371" s="151"/>
      <c r="G3371" s="157">
        <f t="shared" si="131"/>
        <v>0</v>
      </c>
      <c r="H3371" s="143"/>
      <c r="O3371" s="152">
        <f t="shared" si="129"/>
        <v>0</v>
      </c>
      <c r="P3371" s="153"/>
      <c r="Q3371" s="153"/>
      <c r="R3371" s="153"/>
    </row>
    <row r="3372" spans="1:18" ht="12.75" customHeight="1" x14ac:dyDescent="0.3">
      <c r="A3372" s="141">
        <v>10</v>
      </c>
      <c r="B3372" s="141">
        <v>29</v>
      </c>
      <c r="C3372" s="146">
        <v>1029</v>
      </c>
      <c r="D3372" s="141" t="s">
        <v>7</v>
      </c>
      <c r="E3372" s="141">
        <v>2016</v>
      </c>
      <c r="F3372" s="151"/>
      <c r="G3372" s="157">
        <f t="shared" si="131"/>
        <v>0</v>
      </c>
      <c r="H3372" s="143"/>
      <c r="O3372" s="152">
        <f t="shared" si="129"/>
        <v>0</v>
      </c>
      <c r="P3372" s="153"/>
      <c r="Q3372" s="153"/>
      <c r="R3372" s="153"/>
    </row>
    <row r="3373" spans="1:18" ht="12.75" customHeight="1" x14ac:dyDescent="0.3">
      <c r="A3373" s="141">
        <v>10</v>
      </c>
      <c r="B3373" s="141">
        <v>30</v>
      </c>
      <c r="C3373" s="146">
        <v>1030</v>
      </c>
      <c r="D3373" s="141" t="s">
        <v>7</v>
      </c>
      <c r="E3373" s="141">
        <v>2016</v>
      </c>
      <c r="F3373" s="151"/>
      <c r="G3373" s="157">
        <f t="shared" si="131"/>
        <v>0</v>
      </c>
      <c r="H3373" s="143"/>
      <c r="O3373" s="152">
        <f t="shared" si="129"/>
        <v>0</v>
      </c>
      <c r="P3373" s="153"/>
      <c r="Q3373" s="153"/>
      <c r="R3373" s="153"/>
    </row>
    <row r="3374" spans="1:18" ht="12.75" customHeight="1" x14ac:dyDescent="0.3">
      <c r="A3374" s="141">
        <v>10</v>
      </c>
      <c r="B3374" s="141">
        <v>31</v>
      </c>
      <c r="C3374" s="146">
        <v>1031</v>
      </c>
      <c r="D3374" s="141" t="s">
        <v>7</v>
      </c>
      <c r="E3374" s="141">
        <v>2016</v>
      </c>
      <c r="F3374" s="151"/>
      <c r="G3374" s="157">
        <f t="shared" si="131"/>
        <v>0</v>
      </c>
      <c r="H3374" s="143"/>
      <c r="O3374" s="152">
        <f t="shared" si="129"/>
        <v>0</v>
      </c>
      <c r="P3374" s="153"/>
      <c r="Q3374" s="153"/>
      <c r="R3374" s="153"/>
    </row>
    <row r="3375" spans="1:18" ht="12.75" customHeight="1" x14ac:dyDescent="0.3">
      <c r="A3375" s="141">
        <v>11</v>
      </c>
      <c r="B3375" s="141">
        <v>1</v>
      </c>
      <c r="C3375" s="146">
        <v>1101</v>
      </c>
      <c r="D3375" s="141" t="s">
        <v>7</v>
      </c>
      <c r="E3375" s="141">
        <v>2016</v>
      </c>
      <c r="F3375" s="151"/>
      <c r="G3375" s="157">
        <f t="shared" si="131"/>
        <v>0</v>
      </c>
      <c r="H3375" s="143"/>
      <c r="I3375" s="154"/>
      <c r="J3375" s="155"/>
      <c r="K3375" s="154"/>
      <c r="L3375" s="154"/>
      <c r="M3375" s="155"/>
      <c r="N3375" s="154"/>
      <c r="O3375" s="152">
        <f t="shared" si="129"/>
        <v>0</v>
      </c>
      <c r="P3375" s="153"/>
      <c r="Q3375" s="153"/>
      <c r="R3375" s="153"/>
    </row>
    <row r="3376" spans="1:18" ht="12.75" customHeight="1" x14ac:dyDescent="0.3">
      <c r="A3376" s="141">
        <v>11</v>
      </c>
      <c r="B3376" s="141">
        <v>2</v>
      </c>
      <c r="C3376" s="146">
        <v>1102</v>
      </c>
      <c r="D3376" s="141" t="s">
        <v>7</v>
      </c>
      <c r="E3376" s="141">
        <v>2016</v>
      </c>
      <c r="F3376" s="151"/>
      <c r="G3376" s="157">
        <f t="shared" si="131"/>
        <v>0</v>
      </c>
      <c r="H3376" s="143"/>
      <c r="I3376" s="154"/>
      <c r="J3376" s="155"/>
      <c r="K3376" s="154"/>
      <c r="L3376" s="154"/>
      <c r="M3376" s="155"/>
      <c r="N3376" s="154"/>
      <c r="O3376" s="152">
        <f t="shared" si="129"/>
        <v>0</v>
      </c>
      <c r="P3376" s="153"/>
      <c r="Q3376" s="153"/>
      <c r="R3376" s="153"/>
    </row>
    <row r="3377" spans="1:21" ht="12.75" customHeight="1" x14ac:dyDescent="0.3">
      <c r="A3377" s="141">
        <v>11</v>
      </c>
      <c r="B3377" s="141">
        <v>3</v>
      </c>
      <c r="C3377" s="146">
        <v>1103</v>
      </c>
      <c r="D3377" s="141" t="s">
        <v>7</v>
      </c>
      <c r="E3377" s="141">
        <v>2016</v>
      </c>
      <c r="F3377" s="151"/>
      <c r="G3377" s="157">
        <f t="shared" si="131"/>
        <v>0</v>
      </c>
      <c r="H3377" s="143"/>
      <c r="O3377" s="152">
        <f t="shared" si="129"/>
        <v>0</v>
      </c>
      <c r="P3377" s="153"/>
      <c r="Q3377" s="153"/>
      <c r="R3377" s="153"/>
    </row>
    <row r="3378" spans="1:21" ht="12.75" customHeight="1" x14ac:dyDescent="0.3">
      <c r="A3378" s="141">
        <v>11</v>
      </c>
      <c r="B3378" s="141">
        <v>4</v>
      </c>
      <c r="C3378" s="146">
        <v>1104</v>
      </c>
      <c r="D3378" s="141" t="s">
        <v>7</v>
      </c>
      <c r="E3378" s="141">
        <v>2016</v>
      </c>
      <c r="F3378" s="151"/>
      <c r="G3378" s="157">
        <f t="shared" si="131"/>
        <v>0</v>
      </c>
      <c r="H3378" s="143"/>
      <c r="O3378" s="152">
        <f t="shared" si="129"/>
        <v>0</v>
      </c>
      <c r="P3378" s="153"/>
      <c r="Q3378" s="153"/>
      <c r="R3378" s="153"/>
    </row>
    <row r="3379" spans="1:21" ht="12.75" customHeight="1" x14ac:dyDescent="0.3">
      <c r="A3379" s="141">
        <v>11</v>
      </c>
      <c r="B3379" s="141">
        <v>5</v>
      </c>
      <c r="C3379" s="146">
        <v>1105</v>
      </c>
      <c r="D3379" s="141" t="s">
        <v>7</v>
      </c>
      <c r="E3379" s="141">
        <v>2016</v>
      </c>
      <c r="F3379" s="151"/>
      <c r="G3379" s="157">
        <f t="shared" si="131"/>
        <v>0</v>
      </c>
      <c r="H3379" s="143"/>
      <c r="O3379" s="152">
        <f t="shared" si="129"/>
        <v>0</v>
      </c>
      <c r="P3379" s="153"/>
      <c r="Q3379" s="153"/>
      <c r="R3379" s="153"/>
    </row>
    <row r="3380" spans="1:21" ht="12.75" customHeight="1" x14ac:dyDescent="0.3">
      <c r="A3380" s="141">
        <v>11</v>
      </c>
      <c r="B3380" s="141">
        <v>6</v>
      </c>
      <c r="C3380" s="146">
        <v>1106</v>
      </c>
      <c r="D3380" s="141" t="s">
        <v>7</v>
      </c>
      <c r="E3380" s="141">
        <v>2016</v>
      </c>
      <c r="F3380" s="151"/>
      <c r="G3380" s="157">
        <f t="shared" si="131"/>
        <v>0</v>
      </c>
      <c r="H3380" s="143"/>
      <c r="O3380" s="152">
        <f t="shared" si="129"/>
        <v>0</v>
      </c>
      <c r="P3380" s="153"/>
      <c r="Q3380" s="153"/>
      <c r="R3380" s="153"/>
    </row>
    <row r="3381" spans="1:21" ht="12.75" customHeight="1" x14ac:dyDescent="0.3">
      <c r="A3381" s="141">
        <v>11</v>
      </c>
      <c r="B3381" s="141">
        <v>7</v>
      </c>
      <c r="C3381" s="146">
        <v>1107</v>
      </c>
      <c r="D3381" s="141" t="s">
        <v>7</v>
      </c>
      <c r="E3381" s="141">
        <v>2016</v>
      </c>
      <c r="F3381" s="151"/>
      <c r="G3381" s="157">
        <f t="shared" si="131"/>
        <v>0</v>
      </c>
      <c r="H3381" s="143"/>
      <c r="O3381" s="152">
        <f t="shared" si="129"/>
        <v>0</v>
      </c>
      <c r="P3381" s="153"/>
      <c r="Q3381" s="153"/>
      <c r="R3381" s="153"/>
    </row>
    <row r="3382" spans="1:21" ht="12.75" customHeight="1" x14ac:dyDescent="0.3">
      <c r="A3382" s="141">
        <v>11</v>
      </c>
      <c r="B3382" s="141">
        <v>8</v>
      </c>
      <c r="C3382" s="146">
        <v>1108</v>
      </c>
      <c r="D3382" s="141" t="s">
        <v>7</v>
      </c>
      <c r="E3382" s="141">
        <v>2016</v>
      </c>
      <c r="F3382" s="151"/>
      <c r="G3382" s="157">
        <f t="shared" si="131"/>
        <v>0</v>
      </c>
      <c r="H3382" s="143"/>
      <c r="O3382" s="152">
        <f t="shared" si="129"/>
        <v>0</v>
      </c>
      <c r="P3382" s="153"/>
      <c r="Q3382" s="153"/>
      <c r="R3382" s="153"/>
    </row>
    <row r="3383" spans="1:21" ht="12.75" customHeight="1" x14ac:dyDescent="0.3">
      <c r="A3383" s="141">
        <v>11</v>
      </c>
      <c r="B3383" s="141">
        <v>9</v>
      </c>
      <c r="C3383" s="146">
        <v>1109</v>
      </c>
      <c r="D3383" s="141" t="s">
        <v>7</v>
      </c>
      <c r="E3383" s="141">
        <v>2016</v>
      </c>
      <c r="F3383" s="151"/>
      <c r="G3383" s="157">
        <f t="shared" si="131"/>
        <v>0</v>
      </c>
      <c r="H3383" s="143"/>
      <c r="O3383" s="152">
        <f t="shared" si="129"/>
        <v>0</v>
      </c>
      <c r="P3383" s="153"/>
      <c r="Q3383" s="153"/>
      <c r="R3383" s="153"/>
    </row>
    <row r="3384" spans="1:21" ht="12.75" customHeight="1" x14ac:dyDescent="0.3">
      <c r="A3384" s="141">
        <v>11</v>
      </c>
      <c r="B3384" s="141">
        <v>10</v>
      </c>
      <c r="C3384" s="146">
        <v>1110</v>
      </c>
      <c r="D3384" s="141" t="s">
        <v>7</v>
      </c>
      <c r="E3384" s="141">
        <v>2016</v>
      </c>
      <c r="F3384" s="151"/>
      <c r="G3384" s="157">
        <f t="shared" si="131"/>
        <v>0</v>
      </c>
      <c r="H3384" s="143"/>
      <c r="O3384" s="152">
        <f t="shared" si="129"/>
        <v>0</v>
      </c>
      <c r="P3384" s="153"/>
      <c r="Q3384" s="153"/>
      <c r="R3384" s="153"/>
    </row>
    <row r="3385" spans="1:21" ht="12.75" customHeight="1" x14ac:dyDescent="0.3">
      <c r="A3385" s="141">
        <v>11</v>
      </c>
      <c r="B3385" s="141">
        <v>11</v>
      </c>
      <c r="C3385" s="146">
        <v>1111</v>
      </c>
      <c r="D3385" s="141" t="s">
        <v>7</v>
      </c>
      <c r="E3385" s="141">
        <v>2016</v>
      </c>
      <c r="F3385" s="151"/>
      <c r="G3385" s="157">
        <f t="shared" si="131"/>
        <v>0</v>
      </c>
      <c r="H3385" s="143"/>
      <c r="O3385" s="152">
        <f t="shared" si="129"/>
        <v>0</v>
      </c>
      <c r="P3385" s="153"/>
      <c r="Q3385" s="153"/>
      <c r="R3385" s="153"/>
    </row>
    <row r="3386" spans="1:21" ht="12.75" customHeight="1" x14ac:dyDescent="0.3">
      <c r="A3386" s="141">
        <v>11</v>
      </c>
      <c r="B3386" s="141">
        <v>12</v>
      </c>
      <c r="C3386" s="146">
        <v>1112</v>
      </c>
      <c r="D3386" s="141" t="s">
        <v>7</v>
      </c>
      <c r="E3386" s="141">
        <v>2016</v>
      </c>
      <c r="F3386" s="151"/>
      <c r="G3386" s="157">
        <f t="shared" si="131"/>
        <v>0</v>
      </c>
      <c r="H3386" s="143"/>
      <c r="I3386" s="154"/>
      <c r="J3386" s="155"/>
      <c r="K3386" s="154"/>
      <c r="L3386" s="154"/>
      <c r="M3386" s="155"/>
      <c r="N3386" s="154"/>
      <c r="O3386" s="152">
        <f t="shared" si="129"/>
        <v>0</v>
      </c>
      <c r="P3386" s="153"/>
      <c r="Q3386" s="153"/>
      <c r="R3386" s="153"/>
    </row>
    <row r="3387" spans="1:21" ht="12.75" customHeight="1" x14ac:dyDescent="0.3">
      <c r="A3387" s="141">
        <v>11</v>
      </c>
      <c r="B3387" s="141">
        <v>13</v>
      </c>
      <c r="C3387" s="146">
        <v>1113</v>
      </c>
      <c r="D3387" s="141" t="s">
        <v>7</v>
      </c>
      <c r="E3387" s="141">
        <v>2016</v>
      </c>
      <c r="F3387" s="151"/>
      <c r="G3387" s="157">
        <f t="shared" si="131"/>
        <v>0</v>
      </c>
      <c r="H3387" s="143"/>
      <c r="I3387" s="154"/>
      <c r="J3387" s="155"/>
      <c r="K3387" s="154"/>
      <c r="L3387" s="154"/>
      <c r="M3387" s="155"/>
      <c r="N3387" s="154"/>
      <c r="O3387" s="152">
        <f t="shared" si="129"/>
        <v>0</v>
      </c>
      <c r="P3387" s="153"/>
      <c r="Q3387" s="153"/>
      <c r="R3387" s="153"/>
    </row>
    <row r="3388" spans="1:21" ht="12.75" customHeight="1" x14ac:dyDescent="0.3">
      <c r="A3388" s="141">
        <v>11</v>
      </c>
      <c r="B3388" s="141">
        <v>14</v>
      </c>
      <c r="C3388" s="146">
        <v>1114</v>
      </c>
      <c r="D3388" s="141" t="s">
        <v>7</v>
      </c>
      <c r="E3388" s="141">
        <v>2016</v>
      </c>
      <c r="F3388" s="151"/>
      <c r="G3388" s="157">
        <f t="shared" si="131"/>
        <v>0</v>
      </c>
      <c r="H3388" s="143"/>
      <c r="O3388" s="152">
        <f t="shared" si="129"/>
        <v>0</v>
      </c>
      <c r="P3388" s="153"/>
      <c r="Q3388" s="153"/>
      <c r="R3388" s="153"/>
    </row>
    <row r="3389" spans="1:21" ht="12.75" customHeight="1" x14ac:dyDescent="0.3">
      <c r="A3389" s="141">
        <v>11</v>
      </c>
      <c r="B3389" s="141">
        <v>15</v>
      </c>
      <c r="C3389" s="146">
        <v>1115</v>
      </c>
      <c r="D3389" s="141" t="s">
        <v>7</v>
      </c>
      <c r="E3389" s="141">
        <v>2016</v>
      </c>
      <c r="F3389" s="151"/>
      <c r="G3389" s="157">
        <f t="shared" si="131"/>
        <v>0</v>
      </c>
      <c r="H3389" s="143"/>
      <c r="O3389" s="152">
        <f t="shared" si="129"/>
        <v>0</v>
      </c>
      <c r="P3389" s="153"/>
      <c r="Q3389" s="153"/>
      <c r="R3389" s="153"/>
    </row>
    <row r="3390" spans="1:21" ht="12.75" customHeight="1" x14ac:dyDescent="0.3">
      <c r="A3390" s="141">
        <v>5</v>
      </c>
      <c r="B3390" s="141">
        <v>1</v>
      </c>
      <c r="C3390" s="146">
        <v>501</v>
      </c>
      <c r="D3390" s="141" t="s">
        <v>6</v>
      </c>
      <c r="E3390" s="141">
        <v>2015</v>
      </c>
      <c r="F3390" s="151"/>
      <c r="G3390" s="157">
        <f t="shared" ref="G3390:G3454" si="132">I3390+K3390</f>
        <v>0</v>
      </c>
      <c r="H3390" s="143"/>
      <c r="O3390" s="152">
        <f t="shared" si="129"/>
        <v>0</v>
      </c>
      <c r="P3390" s="153"/>
      <c r="Q3390" s="153"/>
      <c r="R3390" s="153"/>
      <c r="U3390" s="141" t="s">
        <v>63</v>
      </c>
    </row>
    <row r="3391" spans="1:21" ht="12.75" customHeight="1" x14ac:dyDescent="0.3">
      <c r="A3391" s="141">
        <v>5</v>
      </c>
      <c r="B3391" s="141">
        <v>2</v>
      </c>
      <c r="C3391" s="146">
        <v>502</v>
      </c>
      <c r="D3391" s="141" t="s">
        <v>6</v>
      </c>
      <c r="E3391" s="141">
        <v>2015</v>
      </c>
      <c r="F3391" s="151"/>
      <c r="G3391" s="157">
        <f t="shared" si="132"/>
        <v>0</v>
      </c>
      <c r="H3391" s="143"/>
      <c r="O3391" s="152">
        <f t="shared" si="129"/>
        <v>0</v>
      </c>
      <c r="P3391" s="153"/>
      <c r="Q3391" s="153"/>
      <c r="R3391" s="153"/>
      <c r="U3391" s="141" t="s">
        <v>63</v>
      </c>
    </row>
    <row r="3392" spans="1:21" ht="12.75" customHeight="1" x14ac:dyDescent="0.3">
      <c r="A3392" s="141">
        <v>5</v>
      </c>
      <c r="B3392" s="141">
        <v>3</v>
      </c>
      <c r="C3392" s="146">
        <v>503</v>
      </c>
      <c r="D3392" s="141" t="s">
        <v>6</v>
      </c>
      <c r="E3392" s="141">
        <v>2015</v>
      </c>
      <c r="F3392" s="151"/>
      <c r="G3392" s="157">
        <f t="shared" si="132"/>
        <v>0</v>
      </c>
      <c r="H3392" s="143"/>
      <c r="O3392" s="152">
        <f t="shared" si="129"/>
        <v>0</v>
      </c>
      <c r="P3392" s="153"/>
      <c r="Q3392" s="153"/>
      <c r="R3392" s="153"/>
      <c r="U3392" s="141" t="s">
        <v>63</v>
      </c>
    </row>
    <row r="3393" spans="1:21" ht="12.75" customHeight="1" x14ac:dyDescent="0.3">
      <c r="A3393" s="141">
        <v>5</v>
      </c>
      <c r="B3393" s="141">
        <v>4</v>
      </c>
      <c r="C3393" s="146">
        <v>504</v>
      </c>
      <c r="D3393" s="141" t="s">
        <v>6</v>
      </c>
      <c r="E3393" s="141">
        <v>2015</v>
      </c>
      <c r="F3393" s="151"/>
      <c r="G3393" s="157">
        <f t="shared" si="132"/>
        <v>0</v>
      </c>
      <c r="H3393" s="143"/>
      <c r="O3393" s="152">
        <f t="shared" ref="O3393:O3456" si="133">L3393+N3393</f>
        <v>0</v>
      </c>
      <c r="P3393" s="153"/>
      <c r="Q3393" s="153"/>
      <c r="R3393" s="153"/>
      <c r="U3393" s="141" t="s">
        <v>63</v>
      </c>
    </row>
    <row r="3394" spans="1:21" ht="12.75" customHeight="1" x14ac:dyDescent="0.3">
      <c r="A3394" s="141">
        <v>5</v>
      </c>
      <c r="B3394" s="141">
        <v>5</v>
      </c>
      <c r="C3394" s="146">
        <v>505</v>
      </c>
      <c r="D3394" s="141" t="s">
        <v>6</v>
      </c>
      <c r="E3394" s="141">
        <v>2015</v>
      </c>
      <c r="F3394" s="151"/>
      <c r="G3394" s="157">
        <f t="shared" si="132"/>
        <v>0</v>
      </c>
      <c r="H3394" s="143"/>
      <c r="O3394" s="152">
        <f t="shared" si="133"/>
        <v>0</v>
      </c>
      <c r="P3394" s="153"/>
      <c r="Q3394" s="153"/>
      <c r="R3394" s="153"/>
      <c r="U3394" s="141" t="s">
        <v>63</v>
      </c>
    </row>
    <row r="3395" spans="1:21" ht="12.75" customHeight="1" x14ac:dyDescent="0.3">
      <c r="A3395" s="141">
        <v>5</v>
      </c>
      <c r="B3395" s="141">
        <v>6</v>
      </c>
      <c r="C3395" s="146">
        <v>506</v>
      </c>
      <c r="D3395" s="141" t="s">
        <v>6</v>
      </c>
      <c r="E3395" s="141">
        <v>2015</v>
      </c>
      <c r="F3395" s="151"/>
      <c r="G3395" s="157">
        <f t="shared" si="132"/>
        <v>0</v>
      </c>
      <c r="H3395" s="143"/>
      <c r="O3395" s="152">
        <f t="shared" si="133"/>
        <v>0</v>
      </c>
      <c r="P3395" s="153"/>
      <c r="Q3395" s="153"/>
      <c r="R3395" s="153"/>
      <c r="U3395" s="141" t="s">
        <v>63</v>
      </c>
    </row>
    <row r="3396" spans="1:21" ht="12.75" customHeight="1" x14ac:dyDescent="0.3">
      <c r="A3396" s="141">
        <v>5</v>
      </c>
      <c r="B3396" s="141">
        <v>7</v>
      </c>
      <c r="C3396" s="146">
        <v>507</v>
      </c>
      <c r="D3396" s="141" t="s">
        <v>6</v>
      </c>
      <c r="E3396" s="141">
        <v>2015</v>
      </c>
      <c r="F3396" s="151"/>
      <c r="G3396" s="157">
        <f t="shared" si="132"/>
        <v>0</v>
      </c>
      <c r="H3396" s="143"/>
      <c r="O3396" s="152">
        <f t="shared" si="133"/>
        <v>0</v>
      </c>
      <c r="P3396" s="153"/>
      <c r="Q3396" s="153"/>
      <c r="R3396" s="153"/>
      <c r="U3396" s="141" t="s">
        <v>63</v>
      </c>
    </row>
    <row r="3397" spans="1:21" ht="12.75" customHeight="1" x14ac:dyDescent="0.3">
      <c r="A3397" s="141">
        <v>5</v>
      </c>
      <c r="B3397" s="141">
        <v>8</v>
      </c>
      <c r="C3397" s="146">
        <v>508</v>
      </c>
      <c r="D3397" s="141" t="s">
        <v>6</v>
      </c>
      <c r="E3397" s="141">
        <v>2015</v>
      </c>
      <c r="F3397" s="151"/>
      <c r="G3397" s="157">
        <f t="shared" si="132"/>
        <v>0</v>
      </c>
      <c r="H3397" s="143"/>
      <c r="O3397" s="152">
        <f t="shared" si="133"/>
        <v>0</v>
      </c>
      <c r="P3397" s="153"/>
      <c r="Q3397" s="153"/>
      <c r="R3397" s="153"/>
      <c r="U3397" s="141" t="s">
        <v>63</v>
      </c>
    </row>
    <row r="3398" spans="1:21" ht="12.75" customHeight="1" x14ac:dyDescent="0.3">
      <c r="A3398" s="141">
        <v>5</v>
      </c>
      <c r="B3398" s="141">
        <v>9</v>
      </c>
      <c r="C3398" s="146">
        <v>509</v>
      </c>
      <c r="D3398" s="141" t="s">
        <v>6</v>
      </c>
      <c r="E3398" s="141">
        <v>2015</v>
      </c>
      <c r="F3398" s="151"/>
      <c r="G3398" s="157">
        <f t="shared" si="132"/>
        <v>0</v>
      </c>
      <c r="H3398" s="143"/>
      <c r="O3398" s="152">
        <f t="shared" si="133"/>
        <v>0</v>
      </c>
      <c r="P3398" s="153"/>
      <c r="Q3398" s="153"/>
      <c r="R3398" s="153"/>
      <c r="U3398" s="141" t="s">
        <v>63</v>
      </c>
    </row>
    <row r="3399" spans="1:21" ht="12.75" customHeight="1" x14ac:dyDescent="0.3">
      <c r="A3399" s="141">
        <v>5</v>
      </c>
      <c r="B3399" s="141">
        <v>10</v>
      </c>
      <c r="C3399" s="146">
        <v>510</v>
      </c>
      <c r="D3399" s="141" t="s">
        <v>6</v>
      </c>
      <c r="E3399" s="141">
        <v>2015</v>
      </c>
      <c r="F3399" s="151"/>
      <c r="G3399" s="157">
        <f t="shared" si="132"/>
        <v>0</v>
      </c>
      <c r="H3399" s="143"/>
      <c r="I3399" s="154"/>
      <c r="J3399" s="155"/>
      <c r="K3399" s="154"/>
      <c r="L3399" s="154"/>
      <c r="M3399" s="155"/>
      <c r="N3399" s="154"/>
      <c r="O3399" s="152">
        <f t="shared" si="133"/>
        <v>0</v>
      </c>
      <c r="P3399" s="153"/>
      <c r="Q3399" s="153"/>
      <c r="R3399" s="153"/>
      <c r="U3399" s="141" t="s">
        <v>63</v>
      </c>
    </row>
    <row r="3400" spans="1:21" ht="12.75" customHeight="1" x14ac:dyDescent="0.3">
      <c r="A3400" s="141">
        <v>5</v>
      </c>
      <c r="B3400" s="141">
        <v>11</v>
      </c>
      <c r="C3400" s="146">
        <v>511</v>
      </c>
      <c r="D3400" s="141" t="s">
        <v>6</v>
      </c>
      <c r="E3400" s="141">
        <v>2015</v>
      </c>
      <c r="F3400" s="151"/>
      <c r="G3400" s="157">
        <f t="shared" si="132"/>
        <v>0</v>
      </c>
      <c r="H3400" s="143"/>
      <c r="I3400" s="154"/>
      <c r="J3400" s="155"/>
      <c r="K3400" s="154"/>
      <c r="L3400" s="154"/>
      <c r="M3400" s="155"/>
      <c r="N3400" s="154"/>
      <c r="O3400" s="152">
        <f t="shared" si="133"/>
        <v>0</v>
      </c>
      <c r="P3400" s="153"/>
      <c r="Q3400" s="153"/>
      <c r="R3400" s="153"/>
      <c r="U3400" s="141" t="s">
        <v>63</v>
      </c>
    </row>
    <row r="3401" spans="1:21" ht="12.75" customHeight="1" x14ac:dyDescent="0.3">
      <c r="A3401" s="141">
        <v>5</v>
      </c>
      <c r="B3401" s="141">
        <v>12</v>
      </c>
      <c r="C3401" s="146">
        <v>512</v>
      </c>
      <c r="D3401" s="141" t="s">
        <v>6</v>
      </c>
      <c r="E3401" s="141">
        <v>2015</v>
      </c>
      <c r="F3401" s="151"/>
      <c r="G3401" s="157">
        <f t="shared" si="132"/>
        <v>0</v>
      </c>
      <c r="H3401" s="143"/>
      <c r="I3401" s="154"/>
      <c r="J3401" s="155"/>
      <c r="K3401" s="154"/>
      <c r="L3401" s="154"/>
      <c r="M3401" s="155"/>
      <c r="N3401" s="154"/>
      <c r="O3401" s="152">
        <f t="shared" si="133"/>
        <v>0</v>
      </c>
      <c r="P3401" s="153"/>
      <c r="Q3401" s="153"/>
      <c r="R3401" s="153"/>
      <c r="U3401" s="141" t="s">
        <v>63</v>
      </c>
    </row>
    <row r="3402" spans="1:21" ht="12.75" customHeight="1" x14ac:dyDescent="0.3">
      <c r="A3402" s="141">
        <v>5</v>
      </c>
      <c r="B3402" s="141">
        <v>13</v>
      </c>
      <c r="C3402" s="146">
        <v>513</v>
      </c>
      <c r="D3402" s="141" t="s">
        <v>6</v>
      </c>
      <c r="E3402" s="141">
        <v>2015</v>
      </c>
      <c r="F3402" s="151"/>
      <c r="G3402" s="157">
        <f t="shared" si="132"/>
        <v>0</v>
      </c>
      <c r="H3402" s="143"/>
      <c r="I3402" s="154"/>
      <c r="J3402" s="155"/>
      <c r="K3402" s="154"/>
      <c r="L3402" s="154"/>
      <c r="M3402" s="155"/>
      <c r="N3402" s="154"/>
      <c r="O3402" s="152">
        <f t="shared" si="133"/>
        <v>0</v>
      </c>
      <c r="P3402" s="153"/>
      <c r="Q3402" s="153"/>
      <c r="R3402" s="153"/>
      <c r="U3402" s="141" t="s">
        <v>63</v>
      </c>
    </row>
    <row r="3403" spans="1:21" ht="12.75" customHeight="1" x14ac:dyDescent="0.3">
      <c r="A3403" s="141">
        <v>5</v>
      </c>
      <c r="B3403" s="141">
        <v>14</v>
      </c>
      <c r="C3403" s="146">
        <v>514</v>
      </c>
      <c r="D3403" s="141" t="s">
        <v>6</v>
      </c>
      <c r="E3403" s="141">
        <v>2015</v>
      </c>
      <c r="F3403" s="151"/>
      <c r="G3403" s="157">
        <f t="shared" si="132"/>
        <v>0</v>
      </c>
      <c r="H3403" s="143"/>
      <c r="I3403" s="154"/>
      <c r="J3403" s="155"/>
      <c r="K3403" s="154"/>
      <c r="L3403" s="154"/>
      <c r="M3403" s="155"/>
      <c r="N3403" s="154"/>
      <c r="O3403" s="152">
        <f t="shared" si="133"/>
        <v>0</v>
      </c>
      <c r="P3403" s="153"/>
      <c r="Q3403" s="153"/>
      <c r="R3403" s="153"/>
      <c r="U3403" s="141" t="s">
        <v>63</v>
      </c>
    </row>
    <row r="3404" spans="1:21" ht="12.75" customHeight="1" x14ac:dyDescent="0.3">
      <c r="A3404" s="141">
        <v>5</v>
      </c>
      <c r="B3404" s="141">
        <v>15</v>
      </c>
      <c r="C3404" s="146">
        <v>515</v>
      </c>
      <c r="D3404" s="141" t="s">
        <v>6</v>
      </c>
      <c r="E3404" s="141">
        <v>2015</v>
      </c>
      <c r="F3404" s="151"/>
      <c r="G3404" s="157">
        <f t="shared" si="132"/>
        <v>0</v>
      </c>
      <c r="H3404" s="143"/>
      <c r="I3404" s="154"/>
      <c r="J3404" s="155"/>
      <c r="K3404" s="154"/>
      <c r="L3404" s="154"/>
      <c r="M3404" s="155"/>
      <c r="N3404" s="154"/>
      <c r="O3404" s="152">
        <f t="shared" si="133"/>
        <v>0</v>
      </c>
      <c r="P3404" s="153"/>
      <c r="Q3404" s="153"/>
      <c r="R3404" s="153"/>
      <c r="U3404" s="141" t="s">
        <v>63</v>
      </c>
    </row>
    <row r="3405" spans="1:21" ht="12.75" customHeight="1" x14ac:dyDescent="0.3">
      <c r="A3405" s="141">
        <v>5</v>
      </c>
      <c r="B3405" s="141">
        <v>16</v>
      </c>
      <c r="C3405" s="146">
        <v>516</v>
      </c>
      <c r="D3405" s="141" t="s">
        <v>6</v>
      </c>
      <c r="E3405" s="141">
        <v>2015</v>
      </c>
      <c r="F3405" s="151"/>
      <c r="G3405" s="157">
        <f t="shared" si="132"/>
        <v>0</v>
      </c>
      <c r="H3405" s="143"/>
      <c r="I3405" s="154"/>
      <c r="J3405" s="155"/>
      <c r="K3405" s="154"/>
      <c r="L3405" s="154"/>
      <c r="M3405" s="155"/>
      <c r="N3405" s="154"/>
      <c r="O3405" s="152">
        <f t="shared" si="133"/>
        <v>0</v>
      </c>
      <c r="P3405" s="153"/>
      <c r="Q3405" s="153"/>
      <c r="R3405" s="153"/>
      <c r="U3405" s="141" t="s">
        <v>63</v>
      </c>
    </row>
    <row r="3406" spans="1:21" ht="12.75" customHeight="1" x14ac:dyDescent="0.3">
      <c r="A3406" s="141">
        <v>5</v>
      </c>
      <c r="B3406" s="141">
        <v>17</v>
      </c>
      <c r="C3406" s="146">
        <v>517</v>
      </c>
      <c r="D3406" s="141" t="s">
        <v>6</v>
      </c>
      <c r="E3406" s="141">
        <v>2015</v>
      </c>
      <c r="F3406" s="151"/>
      <c r="G3406" s="157">
        <f t="shared" si="132"/>
        <v>0</v>
      </c>
      <c r="H3406" s="143"/>
      <c r="I3406" s="154"/>
      <c r="J3406" s="155"/>
      <c r="K3406" s="154"/>
      <c r="L3406" s="154"/>
      <c r="M3406" s="155"/>
      <c r="N3406" s="154"/>
      <c r="O3406" s="152">
        <f t="shared" si="133"/>
        <v>0</v>
      </c>
      <c r="P3406" s="153"/>
      <c r="Q3406" s="153"/>
      <c r="R3406" s="153"/>
      <c r="U3406" s="141" t="s">
        <v>63</v>
      </c>
    </row>
    <row r="3407" spans="1:21" ht="12.75" customHeight="1" x14ac:dyDescent="0.3">
      <c r="A3407" s="141">
        <v>5</v>
      </c>
      <c r="B3407" s="141">
        <v>18</v>
      </c>
      <c r="C3407" s="146">
        <v>518</v>
      </c>
      <c r="D3407" s="141" t="s">
        <v>6</v>
      </c>
      <c r="E3407" s="141">
        <v>2015</v>
      </c>
      <c r="F3407" s="151"/>
      <c r="G3407" s="157">
        <f t="shared" si="132"/>
        <v>0</v>
      </c>
      <c r="H3407" s="143"/>
      <c r="I3407" s="154"/>
      <c r="J3407" s="155"/>
      <c r="K3407" s="154"/>
      <c r="L3407" s="154"/>
      <c r="M3407" s="155"/>
      <c r="N3407" s="154"/>
      <c r="O3407" s="152">
        <f t="shared" si="133"/>
        <v>0</v>
      </c>
      <c r="P3407" s="153"/>
      <c r="Q3407" s="153"/>
      <c r="R3407" s="153"/>
      <c r="U3407" s="141" t="s">
        <v>63</v>
      </c>
    </row>
    <row r="3408" spans="1:21" ht="12.75" customHeight="1" x14ac:dyDescent="0.3">
      <c r="A3408" s="141">
        <v>5</v>
      </c>
      <c r="B3408" s="141">
        <v>19</v>
      </c>
      <c r="C3408" s="146">
        <v>519</v>
      </c>
      <c r="D3408" s="141" t="s">
        <v>6</v>
      </c>
      <c r="E3408" s="141">
        <v>2015</v>
      </c>
      <c r="F3408" s="151"/>
      <c r="G3408" s="157">
        <f t="shared" si="132"/>
        <v>0</v>
      </c>
      <c r="H3408" s="143"/>
      <c r="I3408" s="154"/>
      <c r="J3408" s="155"/>
      <c r="K3408" s="154"/>
      <c r="L3408" s="154"/>
      <c r="M3408" s="155"/>
      <c r="N3408" s="154"/>
      <c r="O3408" s="152">
        <f t="shared" si="133"/>
        <v>0</v>
      </c>
      <c r="P3408" s="153"/>
      <c r="Q3408" s="153"/>
      <c r="R3408" s="153"/>
      <c r="U3408" s="141" t="s">
        <v>63</v>
      </c>
    </row>
    <row r="3409" spans="1:21" ht="12.75" customHeight="1" x14ac:dyDescent="0.3">
      <c r="A3409" s="141">
        <v>5</v>
      </c>
      <c r="B3409" s="141">
        <v>20</v>
      </c>
      <c r="C3409" s="146">
        <v>520</v>
      </c>
      <c r="D3409" s="141" t="s">
        <v>6</v>
      </c>
      <c r="E3409" s="141">
        <v>2015</v>
      </c>
      <c r="F3409" s="151"/>
      <c r="G3409" s="157">
        <f t="shared" si="132"/>
        <v>0</v>
      </c>
      <c r="H3409" s="143"/>
      <c r="I3409" s="154"/>
      <c r="J3409" s="155"/>
      <c r="K3409" s="154"/>
      <c r="L3409" s="154"/>
      <c r="M3409" s="155"/>
      <c r="N3409" s="154"/>
      <c r="O3409" s="152">
        <f t="shared" si="133"/>
        <v>0</v>
      </c>
      <c r="P3409" s="153"/>
      <c r="Q3409" s="153"/>
      <c r="R3409" s="153"/>
      <c r="U3409" s="141" t="s">
        <v>63</v>
      </c>
    </row>
    <row r="3410" spans="1:21" ht="12.75" customHeight="1" x14ac:dyDescent="0.3">
      <c r="A3410" s="141">
        <v>5</v>
      </c>
      <c r="B3410" s="141">
        <v>21</v>
      </c>
      <c r="C3410" s="146">
        <v>521</v>
      </c>
      <c r="D3410" s="141" t="s">
        <v>6</v>
      </c>
      <c r="E3410" s="141">
        <v>2015</v>
      </c>
      <c r="F3410" s="151"/>
      <c r="G3410" s="157">
        <f t="shared" si="132"/>
        <v>0</v>
      </c>
      <c r="H3410" s="143"/>
      <c r="I3410" s="177"/>
      <c r="J3410" s="155"/>
      <c r="K3410" s="155"/>
      <c r="L3410" s="177"/>
      <c r="M3410" s="155"/>
      <c r="N3410" s="154"/>
      <c r="O3410" s="152">
        <f t="shared" si="133"/>
        <v>0</v>
      </c>
      <c r="P3410" s="153"/>
      <c r="Q3410" s="153"/>
      <c r="R3410" s="153"/>
      <c r="U3410" s="141" t="s">
        <v>63</v>
      </c>
    </row>
    <row r="3411" spans="1:21" ht="12.75" customHeight="1" x14ac:dyDescent="0.3">
      <c r="A3411" s="141">
        <v>5</v>
      </c>
      <c r="B3411" s="141">
        <v>22</v>
      </c>
      <c r="C3411" s="146">
        <v>522</v>
      </c>
      <c r="D3411" s="141" t="s">
        <v>6</v>
      </c>
      <c r="E3411" s="141">
        <v>2015</v>
      </c>
      <c r="F3411" s="151"/>
      <c r="G3411" s="157">
        <f t="shared" si="132"/>
        <v>15.01</v>
      </c>
      <c r="H3411" s="143"/>
      <c r="I3411" s="194">
        <v>15.01</v>
      </c>
      <c r="J3411" s="155"/>
      <c r="K3411" s="155"/>
      <c r="L3411" s="194">
        <v>0</v>
      </c>
      <c r="M3411" s="155"/>
      <c r="N3411" s="154"/>
      <c r="O3411" s="152">
        <f t="shared" si="133"/>
        <v>0</v>
      </c>
      <c r="P3411" s="153"/>
      <c r="Q3411" s="153"/>
      <c r="R3411" s="153"/>
      <c r="U3411" s="141" t="s">
        <v>63</v>
      </c>
    </row>
    <row r="3412" spans="1:21" ht="12.75" customHeight="1" x14ac:dyDescent="0.3">
      <c r="A3412" s="141">
        <v>5</v>
      </c>
      <c r="B3412" s="141">
        <v>23</v>
      </c>
      <c r="C3412" s="146">
        <v>523</v>
      </c>
      <c r="D3412" s="141" t="s">
        <v>6</v>
      </c>
      <c r="E3412" s="141">
        <v>2015</v>
      </c>
      <c r="F3412" s="151"/>
      <c r="G3412" s="157">
        <f t="shared" si="132"/>
        <v>13.99</v>
      </c>
      <c r="H3412" s="143"/>
      <c r="I3412" s="194">
        <v>13.99</v>
      </c>
      <c r="J3412" s="155"/>
      <c r="K3412" s="155"/>
      <c r="L3412" s="194">
        <v>0</v>
      </c>
      <c r="M3412" s="155"/>
      <c r="N3412" s="155"/>
      <c r="O3412" s="152">
        <f t="shared" si="133"/>
        <v>0</v>
      </c>
      <c r="P3412" s="153"/>
      <c r="Q3412" s="153"/>
      <c r="R3412" s="153"/>
      <c r="U3412" s="141" t="s">
        <v>63</v>
      </c>
    </row>
    <row r="3413" spans="1:21" ht="12.75" customHeight="1" x14ac:dyDescent="0.3">
      <c r="A3413" s="141">
        <v>5</v>
      </c>
      <c r="B3413" s="141">
        <v>24</v>
      </c>
      <c r="C3413" s="146">
        <v>524</v>
      </c>
      <c r="D3413" s="141" t="s">
        <v>6</v>
      </c>
      <c r="E3413" s="141">
        <v>2015</v>
      </c>
      <c r="F3413" s="151"/>
      <c r="G3413" s="157">
        <f t="shared" si="132"/>
        <v>13.99</v>
      </c>
      <c r="H3413" s="143"/>
      <c r="I3413" s="194">
        <v>13.99</v>
      </c>
      <c r="J3413" s="155"/>
      <c r="K3413" s="155"/>
      <c r="L3413" s="194">
        <v>0</v>
      </c>
      <c r="M3413" s="155"/>
      <c r="N3413" s="155"/>
      <c r="O3413" s="152">
        <f t="shared" si="133"/>
        <v>0</v>
      </c>
      <c r="P3413" s="153"/>
      <c r="Q3413" s="153"/>
      <c r="R3413" s="153"/>
      <c r="U3413" s="141" t="s">
        <v>63</v>
      </c>
    </row>
    <row r="3414" spans="1:21" ht="12.75" customHeight="1" x14ac:dyDescent="0.3">
      <c r="A3414" s="141">
        <v>5</v>
      </c>
      <c r="B3414" s="141">
        <v>25</v>
      </c>
      <c r="C3414" s="146">
        <v>525</v>
      </c>
      <c r="D3414" s="141" t="s">
        <v>6</v>
      </c>
      <c r="E3414" s="141">
        <v>2015</v>
      </c>
      <c r="F3414" s="151"/>
      <c r="G3414" s="157">
        <f t="shared" si="132"/>
        <v>13</v>
      </c>
      <c r="H3414" s="143"/>
      <c r="I3414" s="194">
        <v>13</v>
      </c>
      <c r="J3414" s="155"/>
      <c r="K3414" s="155"/>
      <c r="L3414" s="194">
        <v>0</v>
      </c>
      <c r="M3414" s="155"/>
      <c r="N3414" s="155"/>
      <c r="O3414" s="152">
        <f t="shared" si="133"/>
        <v>0</v>
      </c>
      <c r="P3414" s="153"/>
      <c r="Q3414" s="153"/>
      <c r="R3414" s="153"/>
      <c r="U3414" s="141" t="s">
        <v>63</v>
      </c>
    </row>
    <row r="3415" spans="1:21" ht="12.75" customHeight="1" x14ac:dyDescent="0.3">
      <c r="A3415" s="141">
        <v>5</v>
      </c>
      <c r="B3415" s="141">
        <v>26</v>
      </c>
      <c r="C3415" s="146">
        <v>526</v>
      </c>
      <c r="D3415" s="141" t="s">
        <v>6</v>
      </c>
      <c r="E3415" s="141">
        <v>2015</v>
      </c>
      <c r="F3415" s="151"/>
      <c r="G3415" s="157">
        <f t="shared" si="132"/>
        <v>13</v>
      </c>
      <c r="I3415" s="194">
        <v>13</v>
      </c>
      <c r="J3415" s="155"/>
      <c r="K3415" s="155"/>
      <c r="L3415" s="194">
        <v>0</v>
      </c>
      <c r="M3415" s="155"/>
      <c r="N3415" s="155"/>
      <c r="O3415" s="152">
        <f t="shared" si="133"/>
        <v>0</v>
      </c>
      <c r="P3415" s="153"/>
      <c r="Q3415" s="153"/>
      <c r="R3415" s="153"/>
      <c r="U3415" s="141" t="s">
        <v>63</v>
      </c>
    </row>
    <row r="3416" spans="1:21" ht="12.75" customHeight="1" x14ac:dyDescent="0.3">
      <c r="A3416" s="141">
        <v>5</v>
      </c>
      <c r="B3416" s="141">
        <v>27</v>
      </c>
      <c r="C3416" s="146">
        <v>527</v>
      </c>
      <c r="D3416" s="141" t="s">
        <v>6</v>
      </c>
      <c r="E3416" s="141">
        <v>2015</v>
      </c>
      <c r="F3416" s="151"/>
      <c r="G3416" s="157">
        <f t="shared" si="132"/>
        <v>12</v>
      </c>
      <c r="I3416" s="194">
        <v>12</v>
      </c>
      <c r="J3416" s="155"/>
      <c r="K3416" s="155"/>
      <c r="L3416" s="194">
        <v>0</v>
      </c>
      <c r="M3416" s="155"/>
      <c r="N3416" s="155"/>
      <c r="O3416" s="152">
        <f t="shared" si="133"/>
        <v>0</v>
      </c>
      <c r="P3416" s="153"/>
      <c r="Q3416" s="153"/>
      <c r="R3416" s="153"/>
      <c r="U3416" s="141" t="s">
        <v>63</v>
      </c>
    </row>
    <row r="3417" spans="1:21" ht="12.75" customHeight="1" x14ac:dyDescent="0.3">
      <c r="A3417" s="141">
        <v>5</v>
      </c>
      <c r="B3417" s="141">
        <v>28</v>
      </c>
      <c r="C3417" s="146">
        <v>528</v>
      </c>
      <c r="D3417" s="141" t="s">
        <v>6</v>
      </c>
      <c r="E3417" s="141">
        <v>2015</v>
      </c>
      <c r="F3417" s="151"/>
      <c r="G3417" s="157">
        <f t="shared" si="132"/>
        <v>13.99</v>
      </c>
      <c r="I3417" s="194">
        <v>13.99</v>
      </c>
      <c r="J3417" s="155"/>
      <c r="K3417" s="155"/>
      <c r="L3417" s="194">
        <v>0</v>
      </c>
      <c r="M3417" s="155"/>
      <c r="N3417" s="155"/>
      <c r="O3417" s="152">
        <f t="shared" si="133"/>
        <v>0</v>
      </c>
      <c r="P3417" s="153"/>
      <c r="Q3417" s="153"/>
      <c r="R3417" s="153"/>
      <c r="U3417" s="141" t="s">
        <v>63</v>
      </c>
    </row>
    <row r="3418" spans="1:21" ht="12.75" customHeight="1" x14ac:dyDescent="0.3">
      <c r="A3418" s="141">
        <v>5</v>
      </c>
      <c r="B3418" s="141">
        <v>29</v>
      </c>
      <c r="C3418" s="146">
        <v>529</v>
      </c>
      <c r="D3418" s="141" t="s">
        <v>6</v>
      </c>
      <c r="E3418" s="141">
        <v>2015</v>
      </c>
      <c r="F3418" s="151"/>
      <c r="G3418" s="157">
        <f t="shared" si="132"/>
        <v>37.99</v>
      </c>
      <c r="I3418" s="194">
        <v>37.99</v>
      </c>
      <c r="J3418" s="155"/>
      <c r="K3418" s="155"/>
      <c r="L3418" s="194">
        <v>0</v>
      </c>
      <c r="M3418" s="155"/>
      <c r="N3418" s="155"/>
      <c r="O3418" s="152">
        <f t="shared" si="133"/>
        <v>0</v>
      </c>
      <c r="P3418" s="153"/>
      <c r="Q3418" s="153"/>
      <c r="R3418" s="153"/>
      <c r="U3418" s="141" t="s">
        <v>63</v>
      </c>
    </row>
    <row r="3419" spans="1:21" ht="12.75" customHeight="1" x14ac:dyDescent="0.3">
      <c r="A3419" s="141">
        <v>5</v>
      </c>
      <c r="B3419" s="141">
        <v>30</v>
      </c>
      <c r="C3419" s="146">
        <v>530</v>
      </c>
      <c r="D3419" s="141" t="s">
        <v>6</v>
      </c>
      <c r="E3419" s="141">
        <v>2015</v>
      </c>
      <c r="F3419" s="151"/>
      <c r="G3419" s="157">
        <f t="shared" si="132"/>
        <v>95</v>
      </c>
      <c r="I3419" s="194">
        <v>95</v>
      </c>
      <c r="J3419" s="155"/>
      <c r="K3419" s="155"/>
      <c r="L3419" s="194">
        <v>0</v>
      </c>
      <c r="M3419" s="155"/>
      <c r="N3419" s="155"/>
      <c r="O3419" s="152">
        <f t="shared" si="133"/>
        <v>0</v>
      </c>
      <c r="P3419" s="153"/>
      <c r="Q3419" s="153"/>
      <c r="R3419" s="153"/>
      <c r="U3419" s="141" t="s">
        <v>63</v>
      </c>
    </row>
    <row r="3420" spans="1:21" ht="12.75" customHeight="1" x14ac:dyDescent="0.3">
      <c r="A3420" s="141">
        <v>5</v>
      </c>
      <c r="B3420" s="141">
        <v>31</v>
      </c>
      <c r="C3420" s="146">
        <v>531</v>
      </c>
      <c r="D3420" s="141" t="s">
        <v>6</v>
      </c>
      <c r="E3420" s="141">
        <v>2015</v>
      </c>
      <c r="F3420" s="151"/>
      <c r="G3420" s="157">
        <f t="shared" si="132"/>
        <v>152</v>
      </c>
      <c r="I3420" s="194">
        <v>152</v>
      </c>
      <c r="J3420" s="155"/>
      <c r="K3420" s="155"/>
      <c r="L3420" s="194">
        <v>0</v>
      </c>
      <c r="M3420" s="155"/>
      <c r="N3420" s="155"/>
      <c r="O3420" s="152">
        <f t="shared" si="133"/>
        <v>0</v>
      </c>
      <c r="P3420" s="153"/>
      <c r="Q3420" s="153"/>
      <c r="R3420" s="153"/>
      <c r="U3420" s="141" t="s">
        <v>63</v>
      </c>
    </row>
    <row r="3421" spans="1:21" ht="12.75" customHeight="1" x14ac:dyDescent="0.3">
      <c r="A3421" s="141">
        <v>6</v>
      </c>
      <c r="B3421" s="141">
        <v>1</v>
      </c>
      <c r="C3421" s="146">
        <v>601</v>
      </c>
      <c r="D3421" s="141" t="s">
        <v>6</v>
      </c>
      <c r="E3421" s="141">
        <v>2015</v>
      </c>
      <c r="F3421" s="151"/>
      <c r="G3421" s="157">
        <f t="shared" si="132"/>
        <v>59.99</v>
      </c>
      <c r="I3421" s="194">
        <v>59.99</v>
      </c>
      <c r="J3421" s="155"/>
      <c r="K3421" s="155"/>
      <c r="L3421" s="194">
        <v>0</v>
      </c>
      <c r="M3421" s="155"/>
      <c r="N3421" s="155"/>
      <c r="O3421" s="152">
        <f t="shared" si="133"/>
        <v>0</v>
      </c>
      <c r="P3421" s="153"/>
      <c r="Q3421" s="153"/>
      <c r="R3421" s="153"/>
      <c r="S3421" s="144"/>
      <c r="T3421" s="144"/>
      <c r="U3421" s="141" t="s">
        <v>63</v>
      </c>
    </row>
    <row r="3422" spans="1:21" ht="12.75" customHeight="1" x14ac:dyDescent="0.3">
      <c r="A3422" s="141">
        <v>6</v>
      </c>
      <c r="B3422" s="141">
        <v>2</v>
      </c>
      <c r="C3422" s="146">
        <v>602</v>
      </c>
      <c r="D3422" s="141" t="s">
        <v>6</v>
      </c>
      <c r="E3422" s="141">
        <v>2015</v>
      </c>
      <c r="F3422" s="151"/>
      <c r="G3422" s="157">
        <f t="shared" si="132"/>
        <v>96.990000000000009</v>
      </c>
      <c r="H3422" s="143"/>
      <c r="I3422" s="194">
        <v>96.990000000000009</v>
      </c>
      <c r="J3422" s="155"/>
      <c r="K3422" s="155"/>
      <c r="L3422" s="194">
        <v>0</v>
      </c>
      <c r="M3422" s="158"/>
      <c r="N3422" s="155"/>
      <c r="O3422" s="152">
        <f t="shared" si="133"/>
        <v>0</v>
      </c>
      <c r="P3422" s="153"/>
      <c r="Q3422" s="153"/>
      <c r="R3422" s="153"/>
      <c r="S3422" s="144"/>
      <c r="T3422" s="144"/>
      <c r="U3422" s="141" t="s">
        <v>63</v>
      </c>
    </row>
    <row r="3423" spans="1:21" ht="12.75" customHeight="1" x14ac:dyDescent="0.3">
      <c r="A3423" s="141">
        <v>6</v>
      </c>
      <c r="B3423" s="141">
        <v>3</v>
      </c>
      <c r="C3423" s="146">
        <v>603</v>
      </c>
      <c r="D3423" s="141" t="s">
        <v>6</v>
      </c>
      <c r="E3423" s="141">
        <v>2015</v>
      </c>
      <c r="F3423" s="151"/>
      <c r="G3423" s="157">
        <f t="shared" si="132"/>
        <v>25</v>
      </c>
      <c r="H3423" s="143"/>
      <c r="I3423" s="194">
        <v>25</v>
      </c>
      <c r="J3423" s="156"/>
      <c r="K3423" s="156"/>
      <c r="L3423" s="194">
        <v>0</v>
      </c>
      <c r="M3423" s="158"/>
      <c r="N3423" s="155"/>
      <c r="O3423" s="152">
        <f t="shared" si="133"/>
        <v>0</v>
      </c>
      <c r="P3423" s="153"/>
      <c r="Q3423" s="153"/>
      <c r="R3423" s="153"/>
      <c r="S3423" s="144"/>
      <c r="T3423" s="144"/>
      <c r="U3423" s="141" t="s">
        <v>63</v>
      </c>
    </row>
    <row r="3424" spans="1:21" ht="12.75" customHeight="1" x14ac:dyDescent="0.3">
      <c r="A3424" s="141">
        <v>6</v>
      </c>
      <c r="B3424" s="141">
        <v>4</v>
      </c>
      <c r="C3424" s="146">
        <v>604</v>
      </c>
      <c r="D3424" s="141" t="s">
        <v>6</v>
      </c>
      <c r="E3424" s="141">
        <v>2015</v>
      </c>
      <c r="F3424" s="151"/>
      <c r="G3424" s="157">
        <f t="shared" si="132"/>
        <v>18</v>
      </c>
      <c r="H3424" s="143"/>
      <c r="I3424" s="194">
        <v>18</v>
      </c>
      <c r="J3424" s="155"/>
      <c r="K3424" s="155"/>
      <c r="L3424" s="194">
        <v>0</v>
      </c>
      <c r="M3424" s="158"/>
      <c r="N3424" s="155"/>
      <c r="O3424" s="152">
        <f t="shared" si="133"/>
        <v>0</v>
      </c>
      <c r="P3424" s="153"/>
      <c r="Q3424" s="153"/>
      <c r="R3424" s="153"/>
      <c r="S3424" s="159"/>
      <c r="T3424" s="159"/>
      <c r="U3424" s="141" t="s">
        <v>63</v>
      </c>
    </row>
    <row r="3425" spans="1:21" ht="12.75" customHeight="1" x14ac:dyDescent="0.3">
      <c r="A3425" s="141">
        <v>6</v>
      </c>
      <c r="B3425" s="141">
        <v>5</v>
      </c>
      <c r="C3425" s="146">
        <v>605</v>
      </c>
      <c r="D3425" s="141" t="s">
        <v>6</v>
      </c>
      <c r="E3425" s="141">
        <v>2015</v>
      </c>
      <c r="F3425" s="151"/>
      <c r="G3425" s="157">
        <f t="shared" si="132"/>
        <v>30.990000000000002</v>
      </c>
      <c r="H3425" s="143"/>
      <c r="I3425" s="194">
        <v>30.990000000000002</v>
      </c>
      <c r="J3425" s="155"/>
      <c r="K3425" s="155"/>
      <c r="L3425" s="194">
        <v>0</v>
      </c>
      <c r="M3425" s="158"/>
      <c r="N3425" s="155"/>
      <c r="O3425" s="152">
        <f t="shared" si="133"/>
        <v>0</v>
      </c>
      <c r="P3425" s="153"/>
      <c r="Q3425" s="153"/>
      <c r="R3425" s="153"/>
      <c r="S3425" s="159"/>
      <c r="T3425" s="159"/>
      <c r="U3425" s="141" t="s">
        <v>63</v>
      </c>
    </row>
    <row r="3426" spans="1:21" ht="12.75" customHeight="1" x14ac:dyDescent="0.3">
      <c r="A3426" s="141">
        <v>6</v>
      </c>
      <c r="B3426" s="141">
        <v>6</v>
      </c>
      <c r="C3426" s="146">
        <v>606</v>
      </c>
      <c r="D3426" s="141" t="s">
        <v>6</v>
      </c>
      <c r="E3426" s="141">
        <v>2015</v>
      </c>
      <c r="F3426" s="151"/>
      <c r="G3426" s="157">
        <f t="shared" si="132"/>
        <v>558</v>
      </c>
      <c r="H3426" s="143"/>
      <c r="I3426" s="194">
        <v>558</v>
      </c>
      <c r="J3426" s="155"/>
      <c r="K3426" s="155"/>
      <c r="L3426" s="194">
        <v>0</v>
      </c>
      <c r="M3426" s="158"/>
      <c r="N3426" s="155"/>
      <c r="O3426" s="152">
        <f t="shared" si="133"/>
        <v>0</v>
      </c>
      <c r="P3426" s="153"/>
      <c r="Q3426" s="153"/>
      <c r="R3426" s="153"/>
      <c r="S3426" s="159"/>
      <c r="T3426" s="159"/>
      <c r="U3426" s="141" t="s">
        <v>63</v>
      </c>
    </row>
    <row r="3427" spans="1:21" ht="12.75" customHeight="1" x14ac:dyDescent="0.3">
      <c r="A3427" s="141">
        <v>6</v>
      </c>
      <c r="B3427" s="141">
        <v>7</v>
      </c>
      <c r="C3427" s="146">
        <v>607</v>
      </c>
      <c r="D3427" s="141" t="s">
        <v>6</v>
      </c>
      <c r="E3427" s="141">
        <v>2015</v>
      </c>
      <c r="F3427" s="151"/>
      <c r="G3427" s="157">
        <f t="shared" si="132"/>
        <v>1006</v>
      </c>
      <c r="H3427" s="143"/>
      <c r="I3427" s="196">
        <v>1006</v>
      </c>
      <c r="J3427" s="155"/>
      <c r="K3427" s="155"/>
      <c r="L3427" s="194">
        <v>0</v>
      </c>
      <c r="M3427" s="158"/>
      <c r="N3427" s="155"/>
      <c r="O3427" s="152">
        <f t="shared" si="133"/>
        <v>0</v>
      </c>
      <c r="P3427" s="153"/>
      <c r="Q3427" s="153"/>
      <c r="R3427" s="153"/>
      <c r="S3427" s="159"/>
      <c r="T3427" s="159"/>
      <c r="U3427" s="141" t="s">
        <v>63</v>
      </c>
    </row>
    <row r="3428" spans="1:21" ht="13.5" customHeight="1" x14ac:dyDescent="0.3">
      <c r="A3428" s="141">
        <v>6</v>
      </c>
      <c r="B3428" s="141">
        <v>8</v>
      </c>
      <c r="C3428" s="146">
        <v>608</v>
      </c>
      <c r="D3428" s="141" t="s">
        <v>6</v>
      </c>
      <c r="E3428" s="141">
        <v>2015</v>
      </c>
      <c r="F3428" s="151"/>
      <c r="G3428" s="157">
        <f t="shared" si="132"/>
        <v>454.99</v>
      </c>
      <c r="H3428" s="143"/>
      <c r="I3428" s="194">
        <v>454.99</v>
      </c>
      <c r="J3428" s="155"/>
      <c r="K3428" s="155"/>
      <c r="L3428" s="194">
        <v>0</v>
      </c>
      <c r="M3428" s="158"/>
      <c r="N3428" s="155"/>
      <c r="O3428" s="152">
        <f t="shared" si="133"/>
        <v>0</v>
      </c>
      <c r="P3428" s="153"/>
      <c r="Q3428" s="153"/>
      <c r="R3428" s="153"/>
      <c r="S3428" s="159"/>
      <c r="T3428" s="159"/>
      <c r="U3428" s="141" t="s">
        <v>63</v>
      </c>
    </row>
    <row r="3429" spans="1:21" ht="12.75" customHeight="1" x14ac:dyDescent="0.3">
      <c r="A3429" s="141">
        <v>6</v>
      </c>
      <c r="B3429" s="141">
        <v>9</v>
      </c>
      <c r="C3429" s="146">
        <v>609</v>
      </c>
      <c r="D3429" s="141" t="s">
        <v>6</v>
      </c>
      <c r="E3429" s="141">
        <v>2015</v>
      </c>
      <c r="F3429" s="151"/>
      <c r="G3429" s="157">
        <f t="shared" si="132"/>
        <v>98.009999999999991</v>
      </c>
      <c r="H3429" s="143"/>
      <c r="I3429" s="194">
        <v>98.009999999999991</v>
      </c>
      <c r="J3429" s="155"/>
      <c r="K3429" s="155"/>
      <c r="L3429" s="194">
        <v>0</v>
      </c>
      <c r="M3429" s="158"/>
      <c r="N3429" s="155"/>
      <c r="O3429" s="152">
        <f t="shared" si="133"/>
        <v>0</v>
      </c>
      <c r="P3429" s="153"/>
      <c r="Q3429" s="153"/>
      <c r="R3429" s="153"/>
      <c r="S3429" s="159"/>
      <c r="T3429" s="159"/>
      <c r="U3429" s="141" t="s">
        <v>63</v>
      </c>
    </row>
    <row r="3430" spans="1:21" ht="12.75" customHeight="1" x14ac:dyDescent="0.3">
      <c r="A3430" s="141">
        <v>6</v>
      </c>
      <c r="B3430" s="141">
        <v>10</v>
      </c>
      <c r="C3430" s="146">
        <v>610</v>
      </c>
      <c r="D3430" s="141" t="s">
        <v>6</v>
      </c>
      <c r="E3430" s="141">
        <v>2015</v>
      </c>
      <c r="F3430" s="151"/>
      <c r="G3430" s="157">
        <f t="shared" si="132"/>
        <v>35</v>
      </c>
      <c r="H3430" s="143"/>
      <c r="I3430" s="194">
        <v>35</v>
      </c>
      <c r="J3430" s="155"/>
      <c r="K3430" s="155"/>
      <c r="L3430" s="194">
        <v>0</v>
      </c>
      <c r="M3430" s="158"/>
      <c r="N3430" s="155"/>
      <c r="O3430" s="152">
        <f t="shared" si="133"/>
        <v>0</v>
      </c>
      <c r="P3430" s="153"/>
      <c r="Q3430" s="153"/>
      <c r="R3430" s="153"/>
      <c r="S3430" s="159"/>
      <c r="T3430" s="159"/>
      <c r="U3430" s="141" t="s">
        <v>63</v>
      </c>
    </row>
    <row r="3431" spans="1:21" ht="12.75" customHeight="1" x14ac:dyDescent="0.3">
      <c r="A3431" s="141">
        <v>6</v>
      </c>
      <c r="B3431" s="141">
        <v>11</v>
      </c>
      <c r="C3431" s="146">
        <v>611</v>
      </c>
      <c r="D3431" s="141" t="s">
        <v>6</v>
      </c>
      <c r="E3431" s="141">
        <v>2015</v>
      </c>
      <c r="F3431" s="151"/>
      <c r="G3431" s="157">
        <f t="shared" si="132"/>
        <v>120</v>
      </c>
      <c r="H3431" s="143"/>
      <c r="I3431" s="194">
        <v>120</v>
      </c>
      <c r="J3431" s="155"/>
      <c r="K3431" s="155"/>
      <c r="L3431" s="194">
        <v>0</v>
      </c>
      <c r="M3431" s="158"/>
      <c r="N3431" s="155"/>
      <c r="O3431" s="152">
        <f t="shared" si="133"/>
        <v>0</v>
      </c>
      <c r="P3431" s="153"/>
      <c r="Q3431" s="153"/>
      <c r="R3431" s="153"/>
      <c r="S3431" s="159"/>
      <c r="T3431" s="159"/>
      <c r="U3431" s="141" t="s">
        <v>63</v>
      </c>
    </row>
    <row r="3432" spans="1:21" ht="12.75" customHeight="1" x14ac:dyDescent="0.3">
      <c r="A3432" s="141">
        <v>6</v>
      </c>
      <c r="B3432" s="141">
        <v>12</v>
      </c>
      <c r="C3432" s="146">
        <v>612</v>
      </c>
      <c r="D3432" s="141" t="s">
        <v>6</v>
      </c>
      <c r="E3432" s="141">
        <v>2015</v>
      </c>
      <c r="F3432" s="151"/>
      <c r="G3432" s="157">
        <f t="shared" si="132"/>
        <v>199</v>
      </c>
      <c r="H3432" s="143"/>
      <c r="I3432" s="194">
        <v>199</v>
      </c>
      <c r="J3432" s="155"/>
      <c r="K3432" s="155"/>
      <c r="L3432" s="194">
        <v>0</v>
      </c>
      <c r="M3432" s="158"/>
      <c r="N3432" s="155"/>
      <c r="O3432" s="152">
        <f t="shared" si="133"/>
        <v>0</v>
      </c>
      <c r="P3432" s="153"/>
      <c r="Q3432" s="153"/>
      <c r="R3432" s="153"/>
      <c r="S3432" s="159"/>
      <c r="T3432" s="159"/>
      <c r="U3432" s="141" t="s">
        <v>63</v>
      </c>
    </row>
    <row r="3433" spans="1:21" ht="12.75" customHeight="1" x14ac:dyDescent="0.3">
      <c r="A3433" s="141">
        <v>6</v>
      </c>
      <c r="B3433" s="141">
        <v>13</v>
      </c>
      <c r="C3433" s="146">
        <v>613</v>
      </c>
      <c r="D3433" s="141" t="s">
        <v>6</v>
      </c>
      <c r="E3433" s="141">
        <v>2015</v>
      </c>
      <c r="F3433" s="151"/>
      <c r="G3433" s="157">
        <f t="shared" si="132"/>
        <v>450.01</v>
      </c>
      <c r="H3433" s="143"/>
      <c r="I3433" s="194">
        <v>450.01</v>
      </c>
      <c r="J3433" s="155"/>
      <c r="K3433" s="155"/>
      <c r="L3433" s="194">
        <v>0</v>
      </c>
      <c r="M3433" s="158"/>
      <c r="N3433" s="155"/>
      <c r="O3433" s="152">
        <f t="shared" si="133"/>
        <v>0</v>
      </c>
      <c r="P3433" s="153"/>
      <c r="Q3433" s="153"/>
      <c r="R3433" s="153"/>
      <c r="S3433" s="159"/>
      <c r="T3433" s="159"/>
      <c r="U3433" s="141" t="s">
        <v>63</v>
      </c>
    </row>
    <row r="3434" spans="1:21" ht="12.75" customHeight="1" x14ac:dyDescent="0.3">
      <c r="A3434" s="141">
        <v>6</v>
      </c>
      <c r="B3434" s="141">
        <v>14</v>
      </c>
      <c r="C3434" s="146">
        <v>614</v>
      </c>
      <c r="D3434" s="141" t="s">
        <v>6</v>
      </c>
      <c r="E3434" s="141">
        <v>2015</v>
      </c>
      <c r="F3434" s="151"/>
      <c r="G3434" s="157">
        <f t="shared" si="132"/>
        <v>539</v>
      </c>
      <c r="H3434" s="160"/>
      <c r="I3434" s="194">
        <v>539</v>
      </c>
      <c r="J3434" s="155"/>
      <c r="K3434" s="155"/>
      <c r="L3434" s="194">
        <v>0</v>
      </c>
      <c r="M3434" s="158"/>
      <c r="N3434" s="155"/>
      <c r="O3434" s="152">
        <f t="shared" si="133"/>
        <v>0</v>
      </c>
      <c r="P3434" s="153"/>
      <c r="Q3434" s="153"/>
      <c r="R3434" s="153"/>
      <c r="S3434" s="159"/>
      <c r="T3434" s="159"/>
      <c r="U3434" s="141" t="s">
        <v>63</v>
      </c>
    </row>
    <row r="3435" spans="1:21" ht="12.75" customHeight="1" x14ac:dyDescent="0.3">
      <c r="A3435" s="141">
        <v>6</v>
      </c>
      <c r="B3435" s="141">
        <v>15</v>
      </c>
      <c r="C3435" s="146">
        <v>615</v>
      </c>
      <c r="D3435" s="141" t="s">
        <v>6</v>
      </c>
      <c r="E3435" s="141">
        <v>2015</v>
      </c>
      <c r="F3435" s="151"/>
      <c r="G3435" s="157">
        <f t="shared" si="132"/>
        <v>241.98999999999998</v>
      </c>
      <c r="H3435" s="143"/>
      <c r="I3435" s="194">
        <v>241.98999999999998</v>
      </c>
      <c r="J3435" s="155"/>
      <c r="K3435" s="155"/>
      <c r="L3435" s="194">
        <v>0</v>
      </c>
      <c r="M3435" s="158"/>
      <c r="N3435" s="155"/>
      <c r="O3435" s="152">
        <f t="shared" si="133"/>
        <v>0</v>
      </c>
      <c r="P3435" s="153"/>
      <c r="Q3435" s="153"/>
      <c r="R3435" s="153"/>
      <c r="S3435" s="159"/>
      <c r="T3435" s="159"/>
      <c r="U3435" s="141" t="s">
        <v>63</v>
      </c>
    </row>
    <row r="3436" spans="1:21" ht="12.75" customHeight="1" x14ac:dyDescent="0.3">
      <c r="A3436" s="141">
        <v>6</v>
      </c>
      <c r="B3436" s="141">
        <v>16</v>
      </c>
      <c r="C3436" s="146">
        <v>616</v>
      </c>
      <c r="D3436" s="141" t="s">
        <v>6</v>
      </c>
      <c r="E3436" s="141">
        <v>2015</v>
      </c>
      <c r="F3436" s="151"/>
      <c r="G3436" s="157">
        <f t="shared" si="132"/>
        <v>135.99999999999997</v>
      </c>
      <c r="H3436" s="143"/>
      <c r="I3436" s="194">
        <v>135.99999999999997</v>
      </c>
      <c r="J3436" s="155"/>
      <c r="K3436" s="155"/>
      <c r="L3436" s="194">
        <v>0</v>
      </c>
      <c r="M3436" s="158"/>
      <c r="N3436" s="155"/>
      <c r="O3436" s="152">
        <f t="shared" si="133"/>
        <v>0</v>
      </c>
      <c r="P3436" s="153"/>
      <c r="Q3436" s="153"/>
      <c r="R3436" s="153"/>
      <c r="S3436" s="159"/>
      <c r="T3436" s="159"/>
      <c r="U3436" s="141" t="s">
        <v>63</v>
      </c>
    </row>
    <row r="3437" spans="1:21" ht="12.75" customHeight="1" x14ac:dyDescent="0.3">
      <c r="A3437" s="141">
        <v>6</v>
      </c>
      <c r="B3437" s="141">
        <v>17</v>
      </c>
      <c r="C3437" s="146">
        <v>617</v>
      </c>
      <c r="D3437" s="141" t="s">
        <v>6</v>
      </c>
      <c r="E3437" s="141">
        <v>2015</v>
      </c>
      <c r="F3437" s="151"/>
      <c r="G3437" s="157">
        <f t="shared" si="132"/>
        <v>592.04999999999995</v>
      </c>
      <c r="H3437" s="143"/>
      <c r="I3437" s="194">
        <v>592.04999999999995</v>
      </c>
      <c r="J3437" s="155"/>
      <c r="K3437" s="155"/>
      <c r="L3437" s="194">
        <v>0</v>
      </c>
      <c r="M3437" s="158"/>
      <c r="N3437" s="155"/>
      <c r="O3437" s="152">
        <f t="shared" si="133"/>
        <v>0</v>
      </c>
      <c r="P3437" s="153"/>
      <c r="Q3437" s="153"/>
      <c r="R3437" s="153"/>
      <c r="S3437" s="159"/>
      <c r="T3437" s="159"/>
      <c r="U3437" s="141" t="s">
        <v>63</v>
      </c>
    </row>
    <row r="3438" spans="1:21" ht="12.75" customHeight="1" x14ac:dyDescent="0.3">
      <c r="A3438" s="141">
        <v>6</v>
      </c>
      <c r="B3438" s="141">
        <v>18</v>
      </c>
      <c r="C3438" s="146">
        <v>618</v>
      </c>
      <c r="D3438" s="141" t="s">
        <v>6</v>
      </c>
      <c r="E3438" s="141">
        <v>2015</v>
      </c>
      <c r="F3438" s="151"/>
      <c r="G3438" s="157">
        <f t="shared" si="132"/>
        <v>1534.01</v>
      </c>
      <c r="I3438" s="196">
        <v>1534.01</v>
      </c>
      <c r="J3438" s="155"/>
      <c r="K3438" s="155"/>
      <c r="L3438" s="194">
        <v>0</v>
      </c>
      <c r="M3438" s="158"/>
      <c r="N3438" s="155"/>
      <c r="O3438" s="152">
        <f t="shared" si="133"/>
        <v>0</v>
      </c>
      <c r="P3438" s="153"/>
      <c r="Q3438" s="153"/>
      <c r="R3438" s="153"/>
      <c r="S3438" s="159"/>
      <c r="T3438" s="159"/>
      <c r="U3438" s="141" t="s">
        <v>63</v>
      </c>
    </row>
    <row r="3439" spans="1:21" ht="12.75" customHeight="1" x14ac:dyDescent="0.3">
      <c r="A3439" s="141">
        <v>6</v>
      </c>
      <c r="B3439" s="141">
        <v>19</v>
      </c>
      <c r="C3439" s="146">
        <v>619</v>
      </c>
      <c r="D3439" s="141" t="s">
        <v>6</v>
      </c>
      <c r="E3439" s="141">
        <v>2015</v>
      </c>
      <c r="F3439" s="151"/>
      <c r="G3439" s="157">
        <f t="shared" si="132"/>
        <v>2995.5</v>
      </c>
      <c r="I3439" s="196">
        <v>2995.5</v>
      </c>
      <c r="J3439" s="155"/>
      <c r="K3439" s="155"/>
      <c r="L3439" s="194">
        <v>7.51</v>
      </c>
      <c r="M3439" s="158"/>
      <c r="N3439" s="155"/>
      <c r="O3439" s="152">
        <f t="shared" si="133"/>
        <v>7.51</v>
      </c>
      <c r="P3439" s="153"/>
      <c r="Q3439" s="153"/>
      <c r="R3439" s="153"/>
      <c r="S3439" s="159"/>
      <c r="T3439" s="159"/>
      <c r="U3439" s="141" t="s">
        <v>63</v>
      </c>
    </row>
    <row r="3440" spans="1:21" ht="12.75" customHeight="1" x14ac:dyDescent="0.3">
      <c r="A3440" s="141">
        <v>6</v>
      </c>
      <c r="B3440" s="141">
        <v>20</v>
      </c>
      <c r="C3440" s="146">
        <v>620</v>
      </c>
      <c r="D3440" s="141" t="s">
        <v>6</v>
      </c>
      <c r="E3440" s="141">
        <v>2015</v>
      </c>
      <c r="F3440" s="151"/>
      <c r="G3440" s="157">
        <f t="shared" si="132"/>
        <v>943.36</v>
      </c>
      <c r="I3440" s="194">
        <v>943.36</v>
      </c>
      <c r="J3440" s="155"/>
      <c r="K3440" s="155"/>
      <c r="L3440" s="194">
        <v>4.6500000000000004</v>
      </c>
      <c r="M3440" s="158"/>
      <c r="N3440" s="155"/>
      <c r="O3440" s="152">
        <f t="shared" si="133"/>
        <v>4.6500000000000004</v>
      </c>
      <c r="P3440" s="153"/>
      <c r="Q3440" s="153"/>
      <c r="R3440" s="153"/>
      <c r="S3440" s="159"/>
      <c r="T3440" s="159"/>
      <c r="U3440" s="141" t="s">
        <v>63</v>
      </c>
    </row>
    <row r="3441" spans="1:21" ht="12.75" customHeight="1" x14ac:dyDescent="0.3">
      <c r="A3441" s="141">
        <v>6</v>
      </c>
      <c r="B3441" s="141">
        <v>21</v>
      </c>
      <c r="C3441" s="146">
        <v>621</v>
      </c>
      <c r="D3441" s="141" t="s">
        <v>6</v>
      </c>
      <c r="E3441" s="141">
        <v>2015</v>
      </c>
      <c r="F3441" s="151"/>
      <c r="G3441" s="157">
        <f t="shared" si="132"/>
        <v>1047.19</v>
      </c>
      <c r="I3441" s="196">
        <v>1047.19</v>
      </c>
      <c r="J3441" s="155"/>
      <c r="K3441" s="155"/>
      <c r="L3441" s="194">
        <v>7.81</v>
      </c>
      <c r="M3441" s="158"/>
      <c r="N3441" s="155"/>
      <c r="O3441" s="152">
        <f t="shared" si="133"/>
        <v>7.81</v>
      </c>
      <c r="P3441" s="153"/>
      <c r="Q3441" s="153"/>
      <c r="R3441" s="153"/>
      <c r="S3441" s="159"/>
      <c r="T3441" s="159"/>
      <c r="U3441" s="141" t="s">
        <v>63</v>
      </c>
    </row>
    <row r="3442" spans="1:21" ht="12.75" customHeight="1" x14ac:dyDescent="0.3">
      <c r="A3442" s="141">
        <v>6</v>
      </c>
      <c r="B3442" s="141">
        <v>22</v>
      </c>
      <c r="C3442" s="146">
        <v>622</v>
      </c>
      <c r="D3442" s="141" t="s">
        <v>6</v>
      </c>
      <c r="E3442" s="141">
        <v>2015</v>
      </c>
      <c r="F3442" s="151"/>
      <c r="G3442" s="157">
        <f t="shared" si="132"/>
        <v>1799.19</v>
      </c>
      <c r="I3442" s="196">
        <v>1799.19</v>
      </c>
      <c r="J3442" s="155"/>
      <c r="K3442" s="155"/>
      <c r="L3442" s="194">
        <v>17.989999999999998</v>
      </c>
      <c r="M3442" s="158"/>
      <c r="N3442" s="155"/>
      <c r="O3442" s="152">
        <f t="shared" si="133"/>
        <v>17.989999999999998</v>
      </c>
      <c r="P3442" s="153"/>
      <c r="Q3442" s="153"/>
      <c r="R3442" s="153"/>
      <c r="S3442" s="159"/>
      <c r="T3442" s="159"/>
      <c r="U3442" s="141" t="s">
        <v>63</v>
      </c>
    </row>
    <row r="3443" spans="1:21" ht="12.75" customHeight="1" x14ac:dyDescent="0.3">
      <c r="A3443" s="141">
        <v>6</v>
      </c>
      <c r="B3443" s="141">
        <v>23</v>
      </c>
      <c r="C3443" s="146">
        <v>623</v>
      </c>
      <c r="D3443" s="141" t="s">
        <v>6</v>
      </c>
      <c r="E3443" s="141">
        <v>2015</v>
      </c>
      <c r="F3443" s="151"/>
      <c r="G3443" s="157">
        <f t="shared" si="132"/>
        <v>1787.7399999999998</v>
      </c>
      <c r="I3443" s="196">
        <v>1787.7399999999998</v>
      </c>
      <c r="J3443" s="155"/>
      <c r="K3443" s="155"/>
      <c r="L3443" s="194">
        <v>22.26</v>
      </c>
      <c r="M3443" s="158"/>
      <c r="N3443" s="155"/>
      <c r="O3443" s="152">
        <f t="shared" si="133"/>
        <v>22.26</v>
      </c>
      <c r="P3443" s="153"/>
      <c r="Q3443" s="153"/>
      <c r="R3443" s="153"/>
      <c r="S3443" s="159"/>
      <c r="T3443" s="159"/>
      <c r="U3443" s="141" t="s">
        <v>63</v>
      </c>
    </row>
    <row r="3444" spans="1:21" ht="12.75" customHeight="1" x14ac:dyDescent="0.3">
      <c r="A3444" s="141">
        <v>6</v>
      </c>
      <c r="B3444" s="141">
        <v>24</v>
      </c>
      <c r="C3444" s="146">
        <v>624</v>
      </c>
      <c r="D3444" s="141" t="s">
        <v>6</v>
      </c>
      <c r="E3444" s="141">
        <v>2015</v>
      </c>
      <c r="F3444" s="151"/>
      <c r="G3444" s="157">
        <f t="shared" si="132"/>
        <v>5545.27</v>
      </c>
      <c r="H3444" s="143"/>
      <c r="I3444" s="196">
        <v>5545.27</v>
      </c>
      <c r="J3444" s="155"/>
      <c r="K3444" s="155"/>
      <c r="L3444" s="194">
        <v>83.29</v>
      </c>
      <c r="M3444" s="158"/>
      <c r="N3444" s="155"/>
      <c r="O3444" s="152">
        <f t="shared" si="133"/>
        <v>83.29</v>
      </c>
      <c r="P3444" s="153"/>
      <c r="Q3444" s="153"/>
      <c r="R3444" s="153"/>
      <c r="S3444" s="159"/>
      <c r="T3444" s="159"/>
      <c r="U3444" s="141" t="s">
        <v>63</v>
      </c>
    </row>
    <row r="3445" spans="1:21" ht="12.75" customHeight="1" x14ac:dyDescent="0.3">
      <c r="A3445" s="141">
        <v>6</v>
      </c>
      <c r="B3445" s="141">
        <v>25</v>
      </c>
      <c r="C3445" s="146">
        <v>625</v>
      </c>
      <c r="D3445" s="141" t="s">
        <v>6</v>
      </c>
      <c r="E3445" s="141">
        <v>2015</v>
      </c>
      <c r="F3445" s="151"/>
      <c r="G3445" s="157">
        <f t="shared" si="132"/>
        <v>3817.2</v>
      </c>
      <c r="I3445" s="196">
        <v>3817.2</v>
      </c>
      <c r="J3445" s="155"/>
      <c r="K3445" s="155"/>
      <c r="L3445" s="194">
        <v>66.8</v>
      </c>
      <c r="M3445" s="158"/>
      <c r="N3445" s="155"/>
      <c r="O3445" s="152">
        <f t="shared" si="133"/>
        <v>66.8</v>
      </c>
      <c r="P3445" s="153"/>
      <c r="Q3445" s="153"/>
      <c r="R3445" s="153"/>
      <c r="S3445" s="159"/>
      <c r="T3445" s="159"/>
      <c r="U3445" s="141" t="s">
        <v>63</v>
      </c>
    </row>
    <row r="3446" spans="1:21" ht="12.75" customHeight="1" x14ac:dyDescent="0.3">
      <c r="A3446" s="141">
        <v>6</v>
      </c>
      <c r="B3446" s="141">
        <v>26</v>
      </c>
      <c r="C3446" s="146">
        <v>626</v>
      </c>
      <c r="D3446" s="141" t="s">
        <v>6</v>
      </c>
      <c r="E3446" s="141">
        <v>2015</v>
      </c>
      <c r="F3446" s="151"/>
      <c r="G3446" s="157">
        <f t="shared" si="132"/>
        <v>3633.06</v>
      </c>
      <c r="I3446" s="196">
        <v>3633.06</v>
      </c>
      <c r="J3446" s="155"/>
      <c r="K3446" s="155"/>
      <c r="L3446" s="194">
        <v>61.32</v>
      </c>
      <c r="M3446" s="158"/>
      <c r="N3446" s="155"/>
      <c r="O3446" s="152">
        <f t="shared" si="133"/>
        <v>61.32</v>
      </c>
      <c r="P3446" s="153"/>
      <c r="Q3446" s="153"/>
      <c r="R3446" s="153"/>
      <c r="S3446" s="159"/>
      <c r="T3446" s="159"/>
      <c r="U3446" s="141" t="s">
        <v>63</v>
      </c>
    </row>
    <row r="3447" spans="1:21" ht="12.75" customHeight="1" x14ac:dyDescent="0.3">
      <c r="A3447" s="141">
        <v>6</v>
      </c>
      <c r="B3447" s="141">
        <v>27</v>
      </c>
      <c r="C3447" s="146">
        <v>627</v>
      </c>
      <c r="D3447" s="141" t="s">
        <v>6</v>
      </c>
      <c r="E3447" s="141">
        <v>2015</v>
      </c>
      <c r="F3447" s="151"/>
      <c r="G3447" s="157">
        <f t="shared" si="132"/>
        <v>3494.55</v>
      </c>
      <c r="I3447" s="196">
        <v>3494.55</v>
      </c>
      <c r="J3447" s="155"/>
      <c r="K3447" s="155"/>
      <c r="L3447" s="194">
        <v>56.46</v>
      </c>
      <c r="M3447" s="158"/>
      <c r="N3447" s="155"/>
      <c r="O3447" s="152">
        <f t="shared" si="133"/>
        <v>56.46</v>
      </c>
      <c r="P3447" s="153"/>
      <c r="Q3447" s="153"/>
      <c r="R3447" s="153"/>
      <c r="S3447" s="159"/>
      <c r="T3447" s="159"/>
      <c r="U3447" s="141" t="s">
        <v>63</v>
      </c>
    </row>
    <row r="3448" spans="1:21" ht="12.75" customHeight="1" x14ac:dyDescent="0.3">
      <c r="A3448" s="141">
        <v>6</v>
      </c>
      <c r="B3448" s="141">
        <v>28</v>
      </c>
      <c r="C3448" s="146">
        <v>628</v>
      </c>
      <c r="D3448" s="141" t="s">
        <v>6</v>
      </c>
      <c r="E3448" s="141">
        <v>2015</v>
      </c>
      <c r="F3448" s="151"/>
      <c r="G3448" s="157">
        <f t="shared" si="132"/>
        <v>2610.71</v>
      </c>
      <c r="H3448" s="143"/>
      <c r="I3448" s="196">
        <v>2610.71</v>
      </c>
      <c r="J3448" s="155"/>
      <c r="K3448" s="155"/>
      <c r="L3448" s="194">
        <v>40.299999999999997</v>
      </c>
      <c r="M3448" s="158"/>
      <c r="N3448" s="155"/>
      <c r="O3448" s="152">
        <f t="shared" si="133"/>
        <v>40.299999999999997</v>
      </c>
      <c r="P3448" s="153"/>
      <c r="Q3448" s="153"/>
      <c r="R3448" s="153"/>
      <c r="S3448" s="159"/>
      <c r="T3448" s="159"/>
      <c r="U3448" s="141" t="s">
        <v>63</v>
      </c>
    </row>
    <row r="3449" spans="1:21" ht="12.75" customHeight="1" x14ac:dyDescent="0.3">
      <c r="A3449" s="141">
        <v>6</v>
      </c>
      <c r="B3449" s="141">
        <v>29</v>
      </c>
      <c r="C3449" s="146">
        <v>629</v>
      </c>
      <c r="D3449" s="141" t="s">
        <v>6</v>
      </c>
      <c r="E3449" s="141">
        <v>2015</v>
      </c>
      <c r="F3449" s="151"/>
      <c r="G3449" s="157">
        <f t="shared" si="132"/>
        <v>1726.77</v>
      </c>
      <c r="H3449" s="143"/>
      <c r="I3449" s="196">
        <v>1726.77</v>
      </c>
      <c r="J3449" s="155"/>
      <c r="K3449" s="155"/>
      <c r="L3449" s="194">
        <v>25.4</v>
      </c>
      <c r="M3449" s="158"/>
      <c r="N3449" s="155"/>
      <c r="O3449" s="152">
        <f t="shared" si="133"/>
        <v>25.4</v>
      </c>
      <c r="P3449" s="153"/>
      <c r="Q3449" s="153"/>
      <c r="R3449" s="153"/>
      <c r="S3449" s="159"/>
      <c r="T3449" s="159"/>
      <c r="U3449" s="141" t="s">
        <v>63</v>
      </c>
    </row>
    <row r="3450" spans="1:21" ht="12.75" customHeight="1" x14ac:dyDescent="0.3">
      <c r="A3450" s="141">
        <v>6</v>
      </c>
      <c r="B3450" s="141">
        <v>30</v>
      </c>
      <c r="C3450" s="146">
        <v>630</v>
      </c>
      <c r="D3450" s="141" t="s">
        <v>6</v>
      </c>
      <c r="E3450" s="141">
        <v>2015</v>
      </c>
      <c r="F3450" s="151"/>
      <c r="G3450" s="157">
        <f t="shared" si="132"/>
        <v>864.19</v>
      </c>
      <c r="H3450" s="143"/>
      <c r="I3450" s="194">
        <v>864.19</v>
      </c>
      <c r="J3450" s="155"/>
      <c r="K3450" s="155"/>
      <c r="L3450" s="194">
        <v>12.8</v>
      </c>
      <c r="M3450" s="158"/>
      <c r="N3450" s="155"/>
      <c r="O3450" s="152">
        <f t="shared" si="133"/>
        <v>12.8</v>
      </c>
      <c r="P3450" s="153"/>
      <c r="Q3450" s="153"/>
      <c r="R3450" s="153"/>
      <c r="S3450" s="159"/>
      <c r="T3450" s="159"/>
      <c r="U3450" s="141" t="s">
        <v>63</v>
      </c>
    </row>
    <row r="3451" spans="1:21" ht="12.75" customHeight="1" x14ac:dyDescent="0.3">
      <c r="A3451" s="141">
        <v>7</v>
      </c>
      <c r="B3451" s="141">
        <v>1</v>
      </c>
      <c r="C3451" s="146">
        <v>701</v>
      </c>
      <c r="D3451" s="141" t="s">
        <v>6</v>
      </c>
      <c r="E3451" s="141">
        <v>2015</v>
      </c>
      <c r="F3451" s="151"/>
      <c r="G3451" s="157">
        <f t="shared" si="132"/>
        <v>264.02999999999997</v>
      </c>
      <c r="H3451" s="143"/>
      <c r="I3451" s="194">
        <v>264.02999999999997</v>
      </c>
      <c r="K3451" s="155"/>
      <c r="L3451" s="194">
        <v>3.9699999999999998</v>
      </c>
      <c r="M3451" s="158"/>
      <c r="N3451" s="155"/>
      <c r="O3451" s="152">
        <f t="shared" si="133"/>
        <v>3.9699999999999998</v>
      </c>
      <c r="P3451" s="153"/>
      <c r="Q3451" s="153"/>
      <c r="R3451" s="153"/>
      <c r="S3451" s="159"/>
      <c r="T3451" s="159"/>
      <c r="U3451" s="141" t="s">
        <v>63</v>
      </c>
    </row>
    <row r="3452" spans="1:21" ht="12.75" customHeight="1" x14ac:dyDescent="0.3">
      <c r="A3452" s="141">
        <v>7</v>
      </c>
      <c r="B3452" s="141">
        <v>2</v>
      </c>
      <c r="C3452" s="146">
        <v>702</v>
      </c>
      <c r="D3452" s="141" t="s">
        <v>6</v>
      </c>
      <c r="E3452" s="141">
        <v>2015</v>
      </c>
      <c r="F3452" s="151"/>
      <c r="G3452" s="157">
        <f t="shared" si="132"/>
        <v>239.35</v>
      </c>
      <c r="I3452" s="194">
        <v>239.35</v>
      </c>
      <c r="K3452" s="155"/>
      <c r="L3452" s="194">
        <v>3.62</v>
      </c>
      <c r="M3452" s="158"/>
      <c r="N3452" s="155"/>
      <c r="O3452" s="152">
        <f t="shared" si="133"/>
        <v>3.62</v>
      </c>
      <c r="P3452" s="153"/>
      <c r="Q3452" s="153"/>
      <c r="R3452" s="153"/>
      <c r="S3452" s="159"/>
      <c r="T3452" s="159"/>
      <c r="U3452" s="141" t="s">
        <v>63</v>
      </c>
    </row>
    <row r="3453" spans="1:21" ht="12.75" customHeight="1" x14ac:dyDescent="0.3">
      <c r="A3453" s="141">
        <v>7</v>
      </c>
      <c r="B3453" s="141">
        <v>3</v>
      </c>
      <c r="C3453" s="146">
        <v>703</v>
      </c>
      <c r="D3453" s="141" t="s">
        <v>6</v>
      </c>
      <c r="E3453" s="141">
        <v>2015</v>
      </c>
      <c r="F3453" s="151"/>
      <c r="G3453" s="157">
        <f t="shared" si="132"/>
        <v>183.17000000000002</v>
      </c>
      <c r="H3453" s="143"/>
      <c r="I3453" s="194">
        <v>183.17000000000002</v>
      </c>
      <c r="K3453" s="155"/>
      <c r="L3453" s="194">
        <v>2.83</v>
      </c>
      <c r="M3453" s="158"/>
      <c r="N3453" s="155"/>
      <c r="O3453" s="152">
        <f t="shared" si="133"/>
        <v>2.83</v>
      </c>
      <c r="P3453" s="153"/>
      <c r="Q3453" s="153"/>
      <c r="R3453" s="153"/>
      <c r="S3453" s="159"/>
      <c r="T3453" s="159"/>
      <c r="U3453" s="141" t="s">
        <v>63</v>
      </c>
    </row>
    <row r="3454" spans="1:21" ht="12.75" customHeight="1" x14ac:dyDescent="0.3">
      <c r="A3454" s="141">
        <v>7</v>
      </c>
      <c r="B3454" s="141">
        <v>4</v>
      </c>
      <c r="C3454" s="146">
        <v>704</v>
      </c>
      <c r="D3454" s="141" t="s">
        <v>6</v>
      </c>
      <c r="E3454" s="141">
        <v>2015</v>
      </c>
      <c r="F3454" s="151"/>
      <c r="G3454" s="157">
        <f t="shared" si="132"/>
        <v>559.37</v>
      </c>
      <c r="H3454" s="143"/>
      <c r="I3454" s="194">
        <v>559.37</v>
      </c>
      <c r="K3454" s="155"/>
      <c r="L3454" s="194">
        <v>8.69</v>
      </c>
      <c r="M3454" s="158"/>
      <c r="N3454" s="155"/>
      <c r="O3454" s="152">
        <f t="shared" si="133"/>
        <v>8.69</v>
      </c>
      <c r="P3454" s="153"/>
      <c r="Q3454" s="153"/>
      <c r="R3454" s="153"/>
      <c r="S3454" s="159"/>
      <c r="T3454" s="159"/>
      <c r="U3454" s="141" t="s">
        <v>63</v>
      </c>
    </row>
    <row r="3455" spans="1:21" ht="12.75" customHeight="1" x14ac:dyDescent="0.3">
      <c r="A3455" s="141">
        <v>7</v>
      </c>
      <c r="B3455" s="141">
        <v>5</v>
      </c>
      <c r="C3455" s="146">
        <v>705</v>
      </c>
      <c r="D3455" s="141" t="s">
        <v>6</v>
      </c>
      <c r="E3455" s="141">
        <v>2015</v>
      </c>
      <c r="F3455" s="151"/>
      <c r="G3455" s="157">
        <f t="shared" ref="G3455:G3518" si="134">I3455+K3455</f>
        <v>937.34999999999991</v>
      </c>
      <c r="H3455" s="160"/>
      <c r="I3455" s="194">
        <v>937.34999999999991</v>
      </c>
      <c r="K3455" s="155"/>
      <c r="L3455" s="194">
        <v>14.75</v>
      </c>
      <c r="M3455" s="158"/>
      <c r="N3455" s="155"/>
      <c r="O3455" s="152">
        <f t="shared" si="133"/>
        <v>14.75</v>
      </c>
      <c r="P3455" s="153"/>
      <c r="Q3455" s="153"/>
      <c r="R3455" s="153"/>
      <c r="S3455" s="159"/>
      <c r="T3455" s="159"/>
      <c r="U3455" s="141" t="s">
        <v>63</v>
      </c>
    </row>
    <row r="3456" spans="1:21" ht="12.75" customHeight="1" x14ac:dyDescent="0.3">
      <c r="A3456" s="141">
        <v>7</v>
      </c>
      <c r="B3456" s="141">
        <v>6</v>
      </c>
      <c r="C3456" s="146">
        <v>706</v>
      </c>
      <c r="D3456" s="141" t="s">
        <v>6</v>
      </c>
      <c r="E3456" s="141">
        <v>2015</v>
      </c>
      <c r="F3456" s="151"/>
      <c r="G3456" s="157">
        <f t="shared" si="134"/>
        <v>1163.5600000000002</v>
      </c>
      <c r="H3456" s="143"/>
      <c r="I3456" s="196">
        <v>1163.5600000000002</v>
      </c>
      <c r="K3456" s="155"/>
      <c r="L3456" s="194">
        <v>18.439999999999998</v>
      </c>
      <c r="M3456" s="158"/>
      <c r="N3456" s="155"/>
      <c r="O3456" s="152">
        <f t="shared" si="133"/>
        <v>18.439999999999998</v>
      </c>
      <c r="P3456" s="153"/>
      <c r="Q3456" s="153"/>
      <c r="R3456" s="153"/>
      <c r="S3456" s="159"/>
      <c r="T3456" s="159"/>
      <c r="U3456" s="141" t="s">
        <v>63</v>
      </c>
    </row>
    <row r="3457" spans="1:21" ht="12.75" customHeight="1" x14ac:dyDescent="0.3">
      <c r="A3457" s="141">
        <v>7</v>
      </c>
      <c r="B3457" s="141">
        <v>7</v>
      </c>
      <c r="C3457" s="146">
        <v>707</v>
      </c>
      <c r="D3457" s="141" t="s">
        <v>6</v>
      </c>
      <c r="E3457" s="141">
        <v>2015</v>
      </c>
      <c r="F3457" s="151"/>
      <c r="G3457" s="157">
        <f t="shared" si="134"/>
        <v>1823.7200000000003</v>
      </c>
      <c r="H3457" s="143"/>
      <c r="I3457" s="196">
        <v>1823.7200000000003</v>
      </c>
      <c r="K3457" s="155"/>
      <c r="L3457" s="194">
        <v>29.27</v>
      </c>
      <c r="M3457" s="158"/>
      <c r="N3457" s="155"/>
      <c r="O3457" s="152">
        <f t="shared" ref="O3457:O3520" si="135">L3457+N3457</f>
        <v>29.27</v>
      </c>
      <c r="P3457" s="153"/>
      <c r="Q3457" s="153"/>
      <c r="R3457" s="153"/>
      <c r="S3457" s="159"/>
      <c r="T3457" s="159"/>
      <c r="U3457" s="141" t="s">
        <v>63</v>
      </c>
    </row>
    <row r="3458" spans="1:21" ht="12.75" customHeight="1" x14ac:dyDescent="0.3">
      <c r="A3458" s="141">
        <v>7</v>
      </c>
      <c r="B3458" s="141">
        <v>8</v>
      </c>
      <c r="C3458" s="146">
        <v>708</v>
      </c>
      <c r="D3458" s="141" t="s">
        <v>6</v>
      </c>
      <c r="E3458" s="141">
        <v>2015</v>
      </c>
      <c r="F3458" s="151"/>
      <c r="G3458" s="157">
        <f t="shared" si="134"/>
        <v>3017.9300000000003</v>
      </c>
      <c r="H3458" s="160"/>
      <c r="I3458" s="196">
        <v>3017.9300000000003</v>
      </c>
      <c r="K3458" s="155"/>
      <c r="L3458" s="194">
        <v>48.76</v>
      </c>
      <c r="M3458" s="158"/>
      <c r="N3458" s="155"/>
      <c r="O3458" s="152">
        <f t="shared" si="135"/>
        <v>48.76</v>
      </c>
      <c r="P3458" s="153"/>
      <c r="Q3458" s="153"/>
      <c r="R3458" s="153"/>
      <c r="S3458" s="159"/>
      <c r="T3458" s="159"/>
      <c r="U3458" s="141" t="s">
        <v>63</v>
      </c>
    </row>
    <row r="3459" spans="1:21" ht="12.75" customHeight="1" x14ac:dyDescent="0.3">
      <c r="A3459" s="141">
        <v>7</v>
      </c>
      <c r="B3459" s="141">
        <v>9</v>
      </c>
      <c r="C3459" s="146">
        <v>709</v>
      </c>
      <c r="D3459" s="141" t="s">
        <v>6</v>
      </c>
      <c r="E3459" s="141">
        <v>2015</v>
      </c>
      <c r="F3459" s="151"/>
      <c r="G3459" s="157">
        <f t="shared" si="134"/>
        <v>8936.84</v>
      </c>
      <c r="I3459" s="196">
        <v>8936.84</v>
      </c>
      <c r="K3459" s="155"/>
      <c r="L3459" s="194">
        <v>146.25</v>
      </c>
      <c r="M3459" s="158"/>
      <c r="N3459" s="155"/>
      <c r="O3459" s="152">
        <f t="shared" si="135"/>
        <v>146.25</v>
      </c>
      <c r="P3459" s="153"/>
      <c r="Q3459" s="153"/>
      <c r="R3459" s="153"/>
      <c r="S3459" s="159"/>
      <c r="T3459" s="159"/>
      <c r="U3459" s="141" t="s">
        <v>63</v>
      </c>
    </row>
    <row r="3460" spans="1:21" ht="12.75" customHeight="1" x14ac:dyDescent="0.3">
      <c r="A3460" s="141">
        <v>7</v>
      </c>
      <c r="B3460" s="141">
        <v>10</v>
      </c>
      <c r="C3460" s="146">
        <v>710</v>
      </c>
      <c r="D3460" s="141" t="s">
        <v>6</v>
      </c>
      <c r="E3460" s="141">
        <v>2015</v>
      </c>
      <c r="F3460" s="151"/>
      <c r="G3460" s="157">
        <f t="shared" si="134"/>
        <v>12903.850000000002</v>
      </c>
      <c r="I3460" s="196">
        <v>12903.850000000002</v>
      </c>
      <c r="K3460" s="155"/>
      <c r="L3460" s="194">
        <v>213.84</v>
      </c>
      <c r="M3460" s="158"/>
      <c r="N3460" s="155"/>
      <c r="O3460" s="152">
        <f t="shared" si="135"/>
        <v>213.84</v>
      </c>
      <c r="P3460" s="153"/>
      <c r="Q3460" s="153"/>
      <c r="R3460" s="153"/>
      <c r="S3460" s="159"/>
      <c r="T3460" s="159"/>
      <c r="U3460" s="141" t="s">
        <v>63</v>
      </c>
    </row>
    <row r="3461" spans="1:21" ht="12.75" customHeight="1" x14ac:dyDescent="0.3">
      <c r="A3461" s="141">
        <v>7</v>
      </c>
      <c r="B3461" s="141">
        <v>11</v>
      </c>
      <c r="C3461" s="146">
        <v>711</v>
      </c>
      <c r="D3461" s="141" t="s">
        <v>6</v>
      </c>
      <c r="E3461" s="141">
        <v>2015</v>
      </c>
      <c r="F3461" s="151"/>
      <c r="G3461" s="157">
        <f t="shared" si="134"/>
        <v>15981.24</v>
      </c>
      <c r="H3461" s="161"/>
      <c r="I3461" s="196">
        <v>15981.24</v>
      </c>
      <c r="J3461" s="175"/>
      <c r="K3461" s="173"/>
      <c r="L3461" s="194">
        <v>268.14999999999998</v>
      </c>
      <c r="M3461" s="158"/>
      <c r="N3461" s="155"/>
      <c r="O3461" s="152">
        <f t="shared" si="135"/>
        <v>268.14999999999998</v>
      </c>
      <c r="P3461" s="153"/>
      <c r="Q3461" s="153"/>
      <c r="R3461" s="153"/>
      <c r="S3461" s="144"/>
      <c r="T3461" s="144"/>
      <c r="U3461" s="141" t="s">
        <v>63</v>
      </c>
    </row>
    <row r="3462" spans="1:21" ht="12.75" customHeight="1" x14ac:dyDescent="0.3">
      <c r="A3462" s="141">
        <v>7</v>
      </c>
      <c r="B3462" s="141">
        <v>12</v>
      </c>
      <c r="C3462" s="146">
        <v>712</v>
      </c>
      <c r="D3462" s="141" t="s">
        <v>6</v>
      </c>
      <c r="E3462" s="141">
        <v>2015</v>
      </c>
      <c r="F3462" s="151"/>
      <c r="G3462" s="157">
        <f t="shared" si="134"/>
        <v>12100.49</v>
      </c>
      <c r="I3462" s="196">
        <v>12100.49</v>
      </c>
      <c r="K3462" s="155"/>
      <c r="L3462" s="194">
        <v>206.74</v>
      </c>
      <c r="M3462" s="158"/>
      <c r="N3462" s="155"/>
      <c r="O3462" s="152">
        <f t="shared" si="135"/>
        <v>206.74</v>
      </c>
      <c r="P3462" s="153"/>
      <c r="Q3462" s="153"/>
      <c r="R3462" s="153"/>
      <c r="U3462" s="141" t="s">
        <v>63</v>
      </c>
    </row>
    <row r="3463" spans="1:21" ht="12.75" customHeight="1" x14ac:dyDescent="0.3">
      <c r="A3463" s="141">
        <v>7</v>
      </c>
      <c r="B3463" s="141">
        <v>13</v>
      </c>
      <c r="C3463" s="146">
        <v>713</v>
      </c>
      <c r="D3463" s="141" t="s">
        <v>6</v>
      </c>
      <c r="E3463" s="141">
        <v>2015</v>
      </c>
      <c r="F3463" s="151"/>
      <c r="G3463" s="157">
        <f t="shared" si="134"/>
        <v>8144.32</v>
      </c>
      <c r="I3463" s="196">
        <v>8144.32</v>
      </c>
      <c r="K3463" s="155"/>
      <c r="L3463" s="194">
        <v>140.03</v>
      </c>
      <c r="M3463" s="158"/>
      <c r="N3463" s="155"/>
      <c r="O3463" s="152">
        <f t="shared" si="135"/>
        <v>140.03</v>
      </c>
      <c r="P3463" s="153"/>
      <c r="Q3463" s="153"/>
      <c r="R3463" s="153"/>
      <c r="U3463" s="141" t="s">
        <v>63</v>
      </c>
    </row>
    <row r="3464" spans="1:21" ht="12.75" customHeight="1" x14ac:dyDescent="0.3">
      <c r="A3464" s="141">
        <v>7</v>
      </c>
      <c r="B3464" s="141">
        <v>14</v>
      </c>
      <c r="C3464" s="146">
        <v>714</v>
      </c>
      <c r="D3464" s="141" t="s">
        <v>6</v>
      </c>
      <c r="E3464" s="141">
        <v>2015</v>
      </c>
      <c r="F3464" s="151"/>
      <c r="G3464" s="157">
        <f t="shared" si="134"/>
        <v>6167.43</v>
      </c>
      <c r="H3464" s="143"/>
      <c r="I3464" s="196">
        <v>6167.43</v>
      </c>
      <c r="L3464" s="194">
        <v>107.94</v>
      </c>
      <c r="M3464" s="158"/>
      <c r="N3464" s="155"/>
      <c r="O3464" s="152">
        <f t="shared" si="135"/>
        <v>107.94</v>
      </c>
      <c r="P3464" s="153"/>
      <c r="Q3464" s="153"/>
      <c r="R3464" s="153"/>
      <c r="U3464" s="141" t="s">
        <v>63</v>
      </c>
    </row>
    <row r="3465" spans="1:21" ht="12.75" customHeight="1" x14ac:dyDescent="0.3">
      <c r="A3465" s="141">
        <v>7</v>
      </c>
      <c r="B3465" s="141">
        <v>15</v>
      </c>
      <c r="C3465" s="146">
        <v>715</v>
      </c>
      <c r="D3465" s="141" t="s">
        <v>6</v>
      </c>
      <c r="E3465" s="141">
        <v>2015</v>
      </c>
      <c r="F3465" s="151"/>
      <c r="G3465" s="157">
        <f t="shared" si="134"/>
        <v>5729.94</v>
      </c>
      <c r="H3465" s="143"/>
      <c r="I3465" s="196">
        <v>5729.94</v>
      </c>
      <c r="K3465" s="178"/>
      <c r="L3465" s="194">
        <v>102.06</v>
      </c>
      <c r="M3465" s="158"/>
      <c r="N3465" s="155"/>
      <c r="O3465" s="152">
        <f t="shared" si="135"/>
        <v>102.06</v>
      </c>
      <c r="P3465" s="153"/>
      <c r="Q3465" s="153"/>
      <c r="R3465" s="153"/>
      <c r="U3465" s="141" t="s">
        <v>63</v>
      </c>
    </row>
    <row r="3466" spans="1:21" ht="12.75" customHeight="1" x14ac:dyDescent="0.3">
      <c r="A3466" s="141">
        <v>7</v>
      </c>
      <c r="B3466" s="141">
        <v>16</v>
      </c>
      <c r="C3466" s="146">
        <v>716</v>
      </c>
      <c r="D3466" s="141" t="s">
        <v>6</v>
      </c>
      <c r="E3466" s="141">
        <v>2015</v>
      </c>
      <c r="F3466" s="151"/>
      <c r="G3466" s="157">
        <f t="shared" si="134"/>
        <v>4957.03</v>
      </c>
      <c r="I3466" s="196">
        <v>4957.03</v>
      </c>
      <c r="K3466" s="178"/>
      <c r="L3466" s="194">
        <v>94.98</v>
      </c>
      <c r="M3466" s="158"/>
      <c r="N3466" s="155"/>
      <c r="O3466" s="152">
        <f t="shared" si="135"/>
        <v>94.98</v>
      </c>
      <c r="P3466" s="153"/>
      <c r="Q3466" s="153"/>
      <c r="R3466" s="153"/>
      <c r="U3466" s="141" t="s">
        <v>63</v>
      </c>
    </row>
    <row r="3467" spans="1:21" ht="12.75" customHeight="1" x14ac:dyDescent="0.3">
      <c r="A3467" s="141">
        <v>7</v>
      </c>
      <c r="B3467" s="141">
        <v>17</v>
      </c>
      <c r="C3467" s="146">
        <v>717</v>
      </c>
      <c r="D3467" s="141" t="s">
        <v>6</v>
      </c>
      <c r="E3467" s="141">
        <v>2015</v>
      </c>
      <c r="F3467" s="151"/>
      <c r="G3467" s="157">
        <f t="shared" si="134"/>
        <v>6318.06</v>
      </c>
      <c r="I3467" s="196">
        <v>6318.06</v>
      </c>
      <c r="K3467" s="178"/>
      <c r="L3467" s="194">
        <v>128.94</v>
      </c>
      <c r="M3467" s="155"/>
      <c r="N3467" s="155"/>
      <c r="O3467" s="152">
        <f t="shared" si="135"/>
        <v>128.94</v>
      </c>
      <c r="P3467" s="153"/>
      <c r="Q3467" s="153"/>
      <c r="R3467" s="153"/>
      <c r="U3467" s="141" t="s">
        <v>63</v>
      </c>
    </row>
    <row r="3468" spans="1:21" ht="12.75" customHeight="1" x14ac:dyDescent="0.3">
      <c r="A3468" s="141">
        <v>7</v>
      </c>
      <c r="B3468" s="141">
        <v>18</v>
      </c>
      <c r="C3468" s="146">
        <v>718</v>
      </c>
      <c r="D3468" s="141" t="s">
        <v>6</v>
      </c>
      <c r="E3468" s="141">
        <v>2015</v>
      </c>
      <c r="F3468" s="151"/>
      <c r="G3468" s="157">
        <f t="shared" si="134"/>
        <v>4121.3</v>
      </c>
      <c r="I3468" s="196">
        <v>4121.3</v>
      </c>
      <c r="K3468" s="178"/>
      <c r="L3468" s="194">
        <v>147.28</v>
      </c>
      <c r="M3468" s="155"/>
      <c r="N3468" s="155"/>
      <c r="O3468" s="152">
        <f t="shared" si="135"/>
        <v>147.28</v>
      </c>
      <c r="P3468" s="153"/>
      <c r="Q3468" s="153"/>
      <c r="R3468" s="153"/>
      <c r="U3468" s="141" t="s">
        <v>63</v>
      </c>
    </row>
    <row r="3469" spans="1:21" ht="12.75" customHeight="1" x14ac:dyDescent="0.3">
      <c r="A3469" s="141">
        <v>7</v>
      </c>
      <c r="B3469" s="141">
        <v>19</v>
      </c>
      <c r="C3469" s="146">
        <v>719</v>
      </c>
      <c r="D3469" s="141" t="s">
        <v>6</v>
      </c>
      <c r="E3469" s="141">
        <v>2015</v>
      </c>
      <c r="F3469" s="151"/>
      <c r="G3469" s="157">
        <f t="shared" si="134"/>
        <v>2041.79</v>
      </c>
      <c r="I3469" s="196">
        <v>2041.79</v>
      </c>
      <c r="K3469" s="178"/>
      <c r="L3469" s="194">
        <v>105.2</v>
      </c>
      <c r="M3469" s="155"/>
      <c r="N3469" s="155"/>
      <c r="O3469" s="152">
        <f t="shared" si="135"/>
        <v>105.2</v>
      </c>
      <c r="P3469" s="153"/>
      <c r="Q3469" s="153"/>
      <c r="R3469" s="153"/>
      <c r="U3469" s="141" t="s">
        <v>63</v>
      </c>
    </row>
    <row r="3470" spans="1:21" ht="12.75" customHeight="1" x14ac:dyDescent="0.3">
      <c r="A3470" s="141">
        <v>7</v>
      </c>
      <c r="B3470" s="141">
        <v>20</v>
      </c>
      <c r="C3470" s="146">
        <v>720</v>
      </c>
      <c r="D3470" s="141" t="s">
        <v>6</v>
      </c>
      <c r="E3470" s="141">
        <v>2015</v>
      </c>
      <c r="F3470" s="151"/>
      <c r="G3470" s="157">
        <f t="shared" si="134"/>
        <v>1167.69</v>
      </c>
      <c r="I3470" s="196">
        <v>1167.69</v>
      </c>
      <c r="L3470" s="194">
        <v>79.180000000000007</v>
      </c>
      <c r="M3470" s="155"/>
      <c r="N3470" s="155"/>
      <c r="O3470" s="152">
        <f t="shared" si="135"/>
        <v>79.180000000000007</v>
      </c>
      <c r="P3470" s="153"/>
      <c r="Q3470" s="153"/>
      <c r="R3470" s="153"/>
      <c r="U3470" s="141" t="s">
        <v>63</v>
      </c>
    </row>
    <row r="3471" spans="1:21" ht="12.75" customHeight="1" x14ac:dyDescent="0.3">
      <c r="A3471" s="141">
        <v>7</v>
      </c>
      <c r="B3471" s="141">
        <v>21</v>
      </c>
      <c r="C3471" s="146">
        <v>721</v>
      </c>
      <c r="D3471" s="141" t="s">
        <v>6</v>
      </c>
      <c r="E3471" s="141">
        <v>2015</v>
      </c>
      <c r="F3471" s="151"/>
      <c r="G3471" s="157">
        <f t="shared" si="134"/>
        <v>704.78000000000009</v>
      </c>
      <c r="I3471" s="194">
        <v>704.78000000000009</v>
      </c>
      <c r="L3471" s="194">
        <v>45.3</v>
      </c>
      <c r="M3471" s="155"/>
      <c r="N3471" s="155"/>
      <c r="O3471" s="152">
        <f t="shared" si="135"/>
        <v>45.3</v>
      </c>
      <c r="P3471" s="153"/>
      <c r="Q3471" s="153"/>
      <c r="R3471" s="153"/>
      <c r="U3471" s="141" t="s">
        <v>63</v>
      </c>
    </row>
    <row r="3472" spans="1:21" ht="12.75" customHeight="1" x14ac:dyDescent="0.3">
      <c r="A3472" s="141">
        <v>7</v>
      </c>
      <c r="B3472" s="141">
        <v>22</v>
      </c>
      <c r="C3472" s="146">
        <v>722</v>
      </c>
      <c r="D3472" s="141" t="s">
        <v>6</v>
      </c>
      <c r="E3472" s="141">
        <v>2015</v>
      </c>
      <c r="F3472" s="151"/>
      <c r="G3472" s="157">
        <f t="shared" si="134"/>
        <v>1387.66</v>
      </c>
      <c r="H3472" s="143"/>
      <c r="I3472" s="196">
        <v>1387.66</v>
      </c>
      <c r="K3472" s="178"/>
      <c r="L3472" s="194">
        <v>84.35</v>
      </c>
      <c r="M3472" s="155"/>
      <c r="N3472" s="155"/>
      <c r="O3472" s="152">
        <f t="shared" si="135"/>
        <v>84.35</v>
      </c>
      <c r="P3472" s="153"/>
      <c r="Q3472" s="153"/>
      <c r="R3472" s="153"/>
      <c r="U3472" s="141" t="s">
        <v>63</v>
      </c>
    </row>
    <row r="3473" spans="1:21" ht="12.75" customHeight="1" x14ac:dyDescent="0.3">
      <c r="A3473" s="141">
        <v>7</v>
      </c>
      <c r="B3473" s="141">
        <v>23</v>
      </c>
      <c r="C3473" s="146">
        <v>723</v>
      </c>
      <c r="D3473" s="141" t="s">
        <v>6</v>
      </c>
      <c r="E3473" s="141">
        <v>2015</v>
      </c>
      <c r="F3473" s="151"/>
      <c r="G3473" s="157">
        <f t="shared" si="134"/>
        <v>2383.6699999999996</v>
      </c>
      <c r="I3473" s="196">
        <v>2383.6699999999996</v>
      </c>
      <c r="L3473" s="194">
        <v>136.33000000000001</v>
      </c>
      <c r="M3473" s="155"/>
      <c r="N3473" s="155"/>
      <c r="O3473" s="152">
        <f t="shared" si="135"/>
        <v>136.33000000000001</v>
      </c>
      <c r="P3473" s="153"/>
      <c r="Q3473" s="153"/>
      <c r="R3473" s="153"/>
      <c r="U3473" s="141" t="s">
        <v>63</v>
      </c>
    </row>
    <row r="3474" spans="1:21" ht="12.75" customHeight="1" x14ac:dyDescent="0.3">
      <c r="A3474" s="141">
        <v>7</v>
      </c>
      <c r="B3474" s="141">
        <v>24</v>
      </c>
      <c r="C3474" s="146">
        <v>724</v>
      </c>
      <c r="D3474" s="141" t="s">
        <v>6</v>
      </c>
      <c r="E3474" s="141">
        <v>2015</v>
      </c>
      <c r="F3474" s="151"/>
      <c r="G3474" s="157">
        <f t="shared" si="134"/>
        <v>6276.02</v>
      </c>
      <c r="I3474" s="196">
        <v>6276.02</v>
      </c>
      <c r="K3474" s="179"/>
      <c r="L3474" s="194">
        <v>337.31</v>
      </c>
      <c r="M3474" s="155"/>
      <c r="N3474" s="155"/>
      <c r="O3474" s="152">
        <f t="shared" si="135"/>
        <v>337.31</v>
      </c>
      <c r="P3474" s="153"/>
      <c r="Q3474" s="153"/>
      <c r="R3474" s="153"/>
      <c r="U3474" s="141" t="s">
        <v>63</v>
      </c>
    </row>
    <row r="3475" spans="1:21" ht="12.75" customHeight="1" x14ac:dyDescent="0.3">
      <c r="A3475" s="141">
        <v>7</v>
      </c>
      <c r="B3475" s="141">
        <v>25</v>
      </c>
      <c r="C3475" s="146">
        <v>725</v>
      </c>
      <c r="D3475" s="141" t="s">
        <v>6</v>
      </c>
      <c r="E3475" s="141">
        <v>2015</v>
      </c>
      <c r="F3475" s="151"/>
      <c r="G3475" s="157">
        <f t="shared" si="134"/>
        <v>7137.8899999999994</v>
      </c>
      <c r="I3475" s="196">
        <v>7137.8899999999994</v>
      </c>
      <c r="L3475" s="194">
        <v>359.11</v>
      </c>
      <c r="M3475" s="155"/>
      <c r="N3475" s="155"/>
      <c r="O3475" s="152">
        <f t="shared" si="135"/>
        <v>359.11</v>
      </c>
      <c r="P3475" s="153"/>
      <c r="Q3475" s="153"/>
      <c r="R3475" s="153"/>
      <c r="U3475" s="141" t="s">
        <v>63</v>
      </c>
    </row>
    <row r="3476" spans="1:21" ht="12.75" customHeight="1" x14ac:dyDescent="0.3">
      <c r="A3476" s="141">
        <v>7</v>
      </c>
      <c r="B3476" s="141">
        <v>26</v>
      </c>
      <c r="C3476" s="146">
        <v>726</v>
      </c>
      <c r="D3476" s="141" t="s">
        <v>6</v>
      </c>
      <c r="E3476" s="141">
        <v>2015</v>
      </c>
      <c r="F3476" s="151"/>
      <c r="G3476" s="157">
        <f t="shared" si="134"/>
        <v>5593.0700000000006</v>
      </c>
      <c r="I3476" s="196">
        <v>5593.0700000000006</v>
      </c>
      <c r="K3476" s="156"/>
      <c r="L3476" s="194">
        <v>262.35000000000002</v>
      </c>
      <c r="M3476" s="155"/>
      <c r="N3476" s="155"/>
      <c r="O3476" s="152">
        <f t="shared" si="135"/>
        <v>262.35000000000002</v>
      </c>
      <c r="P3476" s="153"/>
      <c r="Q3476" s="153"/>
      <c r="R3476" s="153"/>
      <c r="U3476" s="141" t="s">
        <v>63</v>
      </c>
    </row>
    <row r="3477" spans="1:21" ht="12.75" customHeight="1" x14ac:dyDescent="0.3">
      <c r="A3477" s="141">
        <v>7</v>
      </c>
      <c r="B3477" s="141">
        <v>27</v>
      </c>
      <c r="C3477" s="146">
        <v>727</v>
      </c>
      <c r="D3477" s="141" t="s">
        <v>6</v>
      </c>
      <c r="E3477" s="141">
        <v>2015</v>
      </c>
      <c r="F3477" s="151"/>
      <c r="G3477" s="157">
        <f t="shared" si="134"/>
        <v>5718.7699999999995</v>
      </c>
      <c r="H3477" s="143"/>
      <c r="I3477" s="196">
        <v>5718.7699999999995</v>
      </c>
      <c r="K3477" s="156"/>
      <c r="L3477" s="194">
        <v>248.82</v>
      </c>
      <c r="M3477" s="155"/>
      <c r="N3477" s="155"/>
      <c r="O3477" s="152">
        <f t="shared" si="135"/>
        <v>248.82</v>
      </c>
      <c r="P3477" s="153"/>
      <c r="Q3477" s="153"/>
      <c r="R3477" s="153"/>
      <c r="U3477" s="141" t="s">
        <v>63</v>
      </c>
    </row>
    <row r="3478" spans="1:21" ht="12.75" customHeight="1" x14ac:dyDescent="0.3">
      <c r="A3478" s="141">
        <v>7</v>
      </c>
      <c r="B3478" s="141">
        <v>28</v>
      </c>
      <c r="C3478" s="146">
        <v>728</v>
      </c>
      <c r="D3478" s="141" t="s">
        <v>6</v>
      </c>
      <c r="E3478" s="141">
        <v>2015</v>
      </c>
      <c r="F3478" s="151"/>
      <c r="G3478" s="157">
        <f t="shared" si="134"/>
        <v>4578.9800000000005</v>
      </c>
      <c r="H3478" s="143"/>
      <c r="I3478" s="196">
        <v>4578.9800000000005</v>
      </c>
      <c r="K3478" s="156"/>
      <c r="L3478" s="194">
        <v>170.02</v>
      </c>
      <c r="M3478" s="155"/>
      <c r="N3478" s="155"/>
      <c r="O3478" s="152">
        <f t="shared" si="135"/>
        <v>170.02</v>
      </c>
      <c r="P3478" s="153"/>
      <c r="Q3478" s="153"/>
      <c r="R3478" s="153"/>
      <c r="U3478" s="141" t="s">
        <v>63</v>
      </c>
    </row>
    <row r="3479" spans="1:21" ht="12.75" customHeight="1" x14ac:dyDescent="0.3">
      <c r="A3479" s="141">
        <v>7</v>
      </c>
      <c r="B3479" s="141">
        <v>29</v>
      </c>
      <c r="C3479" s="146">
        <v>729</v>
      </c>
      <c r="D3479" s="141" t="s">
        <v>6</v>
      </c>
      <c r="E3479" s="141">
        <v>2015</v>
      </c>
      <c r="F3479" s="151"/>
      <c r="G3479" s="157">
        <f t="shared" si="134"/>
        <v>4420.75</v>
      </c>
      <c r="H3479" s="143"/>
      <c r="I3479" s="196">
        <v>4420.75</v>
      </c>
      <c r="L3479" s="194">
        <v>135.80000000000001</v>
      </c>
      <c r="M3479" s="155"/>
      <c r="N3479" s="155"/>
      <c r="O3479" s="152">
        <f t="shared" si="135"/>
        <v>135.80000000000001</v>
      </c>
      <c r="P3479" s="153"/>
      <c r="Q3479" s="153"/>
      <c r="R3479" s="153"/>
      <c r="U3479" s="141" t="s">
        <v>63</v>
      </c>
    </row>
    <row r="3480" spans="1:21" ht="12.75" customHeight="1" x14ac:dyDescent="0.3">
      <c r="A3480" s="141">
        <v>7</v>
      </c>
      <c r="B3480" s="141">
        <v>30</v>
      </c>
      <c r="C3480" s="146">
        <v>730</v>
      </c>
      <c r="D3480" s="141" t="s">
        <v>6</v>
      </c>
      <c r="E3480" s="141">
        <v>2015</v>
      </c>
      <c r="F3480" s="151"/>
      <c r="G3480" s="157">
        <f t="shared" si="134"/>
        <v>4464.75</v>
      </c>
      <c r="H3480" s="143"/>
      <c r="I3480" s="196">
        <v>4464.75</v>
      </c>
      <c r="K3480" s="178"/>
      <c r="L3480" s="194">
        <v>110.71000000000001</v>
      </c>
      <c r="M3480" s="155"/>
      <c r="N3480" s="155"/>
      <c r="O3480" s="152">
        <f t="shared" si="135"/>
        <v>110.71000000000001</v>
      </c>
      <c r="P3480" s="153"/>
      <c r="Q3480" s="153"/>
      <c r="R3480" s="153"/>
      <c r="U3480" s="141" t="s">
        <v>63</v>
      </c>
    </row>
    <row r="3481" spans="1:21" ht="12.75" customHeight="1" x14ac:dyDescent="0.3">
      <c r="A3481" s="141">
        <v>7</v>
      </c>
      <c r="B3481" s="141">
        <v>31</v>
      </c>
      <c r="C3481" s="146">
        <v>731</v>
      </c>
      <c r="D3481" s="141" t="s">
        <v>6</v>
      </c>
      <c r="E3481" s="141">
        <v>2015</v>
      </c>
      <c r="F3481" s="151"/>
      <c r="G3481" s="157">
        <f t="shared" si="134"/>
        <v>4007.0600000000004</v>
      </c>
      <c r="H3481" s="143"/>
      <c r="I3481" s="196">
        <v>4007.0600000000004</v>
      </c>
      <c r="L3481" s="194">
        <v>75.540000000000006</v>
      </c>
      <c r="M3481" s="155"/>
      <c r="N3481" s="155"/>
      <c r="O3481" s="152">
        <f t="shared" si="135"/>
        <v>75.540000000000006</v>
      </c>
      <c r="P3481" s="153"/>
      <c r="Q3481" s="153"/>
      <c r="R3481" s="153"/>
      <c r="U3481" s="141" t="s">
        <v>63</v>
      </c>
    </row>
    <row r="3482" spans="1:21" ht="12.75" customHeight="1" x14ac:dyDescent="0.3">
      <c r="A3482" s="141">
        <v>8</v>
      </c>
      <c r="B3482" s="141">
        <v>1</v>
      </c>
      <c r="C3482" s="146">
        <v>801</v>
      </c>
      <c r="D3482" s="141" t="s">
        <v>6</v>
      </c>
      <c r="E3482" s="141">
        <v>2015</v>
      </c>
      <c r="F3482" s="151"/>
      <c r="G3482" s="157">
        <f t="shared" si="134"/>
        <v>2126.37</v>
      </c>
      <c r="H3482" s="143"/>
      <c r="I3482" s="196">
        <v>2126.37</v>
      </c>
      <c r="L3482" s="194">
        <v>51.62</v>
      </c>
      <c r="M3482" s="155"/>
      <c r="N3482" s="155"/>
      <c r="O3482" s="152">
        <f t="shared" si="135"/>
        <v>51.62</v>
      </c>
      <c r="P3482" s="153"/>
      <c r="Q3482" s="153"/>
      <c r="R3482" s="153"/>
      <c r="U3482" s="141" t="s">
        <v>63</v>
      </c>
    </row>
    <row r="3483" spans="1:21" ht="12.75" customHeight="1" x14ac:dyDescent="0.3">
      <c r="A3483" s="141">
        <v>8</v>
      </c>
      <c r="B3483" s="141">
        <v>2</v>
      </c>
      <c r="C3483" s="146">
        <v>802</v>
      </c>
      <c r="D3483" s="141" t="s">
        <v>6</v>
      </c>
      <c r="E3483" s="141">
        <v>2015</v>
      </c>
      <c r="F3483" s="151"/>
      <c r="G3483" s="157">
        <f t="shared" si="134"/>
        <v>1063.3600000000001</v>
      </c>
      <c r="H3483" s="143"/>
      <c r="I3483" s="196">
        <v>1063.3600000000001</v>
      </c>
      <c r="L3483" s="194">
        <v>31.65</v>
      </c>
      <c r="M3483" s="155"/>
      <c r="N3483" s="155"/>
      <c r="O3483" s="152">
        <f t="shared" si="135"/>
        <v>31.65</v>
      </c>
      <c r="P3483" s="153"/>
      <c r="Q3483" s="153"/>
      <c r="R3483" s="153"/>
      <c r="U3483" s="141" t="s">
        <v>63</v>
      </c>
    </row>
    <row r="3484" spans="1:21" ht="12.75" customHeight="1" x14ac:dyDescent="0.3">
      <c r="A3484" s="141">
        <v>8</v>
      </c>
      <c r="B3484" s="141">
        <v>3</v>
      </c>
      <c r="C3484" s="146">
        <v>803</v>
      </c>
      <c r="D3484" s="141" t="s">
        <v>6</v>
      </c>
      <c r="E3484" s="141">
        <v>2015</v>
      </c>
      <c r="F3484" s="151"/>
      <c r="G3484" s="157">
        <f t="shared" si="134"/>
        <v>892.49</v>
      </c>
      <c r="H3484" s="143"/>
      <c r="I3484" s="194">
        <v>892.49</v>
      </c>
      <c r="L3484" s="194">
        <v>31.51</v>
      </c>
      <c r="M3484" s="155"/>
      <c r="N3484" s="155"/>
      <c r="O3484" s="152">
        <f t="shared" si="135"/>
        <v>31.51</v>
      </c>
      <c r="P3484" s="153"/>
      <c r="Q3484" s="153"/>
      <c r="R3484" s="153"/>
      <c r="U3484" s="141" t="s">
        <v>63</v>
      </c>
    </row>
    <row r="3485" spans="1:21" ht="12.75" customHeight="1" x14ac:dyDescent="0.3">
      <c r="A3485" s="141">
        <v>8</v>
      </c>
      <c r="B3485" s="141">
        <v>4</v>
      </c>
      <c r="C3485" s="146">
        <v>804</v>
      </c>
      <c r="D3485" s="141" t="s">
        <v>6</v>
      </c>
      <c r="E3485" s="141">
        <v>2015</v>
      </c>
      <c r="F3485" s="151"/>
      <c r="G3485" s="157">
        <f t="shared" si="134"/>
        <v>1707.16</v>
      </c>
      <c r="H3485" s="143"/>
      <c r="I3485" s="196">
        <v>1707.16</v>
      </c>
      <c r="L3485" s="194">
        <v>69.84</v>
      </c>
      <c r="M3485" s="155"/>
      <c r="N3485" s="155"/>
      <c r="O3485" s="152">
        <f t="shared" si="135"/>
        <v>69.84</v>
      </c>
      <c r="P3485" s="153"/>
      <c r="Q3485" s="153"/>
      <c r="R3485" s="153"/>
      <c r="U3485" s="141" t="s">
        <v>63</v>
      </c>
    </row>
    <row r="3486" spans="1:21" ht="12.75" customHeight="1" x14ac:dyDescent="0.3">
      <c r="A3486" s="141">
        <v>8</v>
      </c>
      <c r="B3486" s="141">
        <v>5</v>
      </c>
      <c r="C3486" s="146">
        <v>805</v>
      </c>
      <c r="D3486" s="141" t="s">
        <v>6</v>
      </c>
      <c r="E3486" s="141">
        <v>2015</v>
      </c>
      <c r="F3486" s="151"/>
      <c r="G3486" s="157">
        <f t="shared" si="134"/>
        <v>3196.48</v>
      </c>
      <c r="H3486" s="143"/>
      <c r="I3486" s="196">
        <v>3196.48</v>
      </c>
      <c r="L3486" s="194">
        <v>148.85</v>
      </c>
      <c r="M3486" s="155"/>
      <c r="N3486" s="155"/>
      <c r="O3486" s="152">
        <f t="shared" si="135"/>
        <v>148.85</v>
      </c>
      <c r="P3486" s="153"/>
      <c r="Q3486" s="153"/>
      <c r="R3486" s="153"/>
      <c r="U3486" s="141" t="s">
        <v>63</v>
      </c>
    </row>
    <row r="3487" spans="1:21" ht="12.75" customHeight="1" x14ac:dyDescent="0.3">
      <c r="A3487" s="141">
        <v>8</v>
      </c>
      <c r="B3487" s="141">
        <v>6</v>
      </c>
      <c r="C3487" s="146">
        <v>806</v>
      </c>
      <c r="D3487" s="141" t="s">
        <v>6</v>
      </c>
      <c r="E3487" s="141">
        <v>2015</v>
      </c>
      <c r="F3487" s="151"/>
      <c r="G3487" s="157">
        <f t="shared" si="134"/>
        <v>2942.1200000000003</v>
      </c>
      <c r="H3487" s="143"/>
      <c r="I3487" s="196">
        <v>2942.1200000000003</v>
      </c>
      <c r="L3487" s="194">
        <v>153.87</v>
      </c>
      <c r="M3487" s="155"/>
      <c r="N3487" s="155"/>
      <c r="O3487" s="152">
        <f t="shared" si="135"/>
        <v>153.87</v>
      </c>
      <c r="P3487" s="153"/>
      <c r="Q3487" s="153"/>
      <c r="R3487" s="153"/>
      <c r="U3487" s="141" t="s">
        <v>63</v>
      </c>
    </row>
    <row r="3488" spans="1:21" ht="12.75" customHeight="1" x14ac:dyDescent="0.3">
      <c r="A3488" s="141">
        <v>8</v>
      </c>
      <c r="B3488" s="141">
        <v>7</v>
      </c>
      <c r="C3488" s="146">
        <v>807</v>
      </c>
      <c r="D3488" s="141" t="s">
        <v>6</v>
      </c>
      <c r="E3488" s="141">
        <v>2015</v>
      </c>
      <c r="F3488" s="151"/>
      <c r="G3488" s="157">
        <f t="shared" si="134"/>
        <v>3753.9400000000005</v>
      </c>
      <c r="H3488" s="143"/>
      <c r="I3488" s="196">
        <v>3753.9400000000005</v>
      </c>
      <c r="L3488" s="194">
        <v>217.67</v>
      </c>
      <c r="M3488" s="155"/>
      <c r="N3488" s="155"/>
      <c r="O3488" s="152">
        <f t="shared" si="135"/>
        <v>217.67</v>
      </c>
      <c r="P3488" s="153"/>
      <c r="Q3488" s="153"/>
      <c r="R3488" s="153"/>
      <c r="U3488" s="141" t="s">
        <v>63</v>
      </c>
    </row>
    <row r="3489" spans="1:21" ht="12.75" customHeight="1" x14ac:dyDescent="0.3">
      <c r="A3489" s="141">
        <v>8</v>
      </c>
      <c r="B3489" s="141">
        <v>8</v>
      </c>
      <c r="C3489" s="146">
        <v>808</v>
      </c>
      <c r="D3489" s="141" t="s">
        <v>6</v>
      </c>
      <c r="E3489" s="141">
        <v>2015</v>
      </c>
      <c r="F3489" s="151"/>
      <c r="G3489" s="157">
        <f t="shared" si="134"/>
        <v>4221.55</v>
      </c>
      <c r="H3489" s="143"/>
      <c r="I3489" s="196">
        <v>4221.55</v>
      </c>
      <c r="L3489" s="194">
        <v>269.45999999999998</v>
      </c>
      <c r="M3489" s="155"/>
      <c r="N3489" s="155"/>
      <c r="O3489" s="152">
        <f t="shared" si="135"/>
        <v>269.45999999999998</v>
      </c>
      <c r="P3489" s="153"/>
      <c r="Q3489" s="153"/>
      <c r="R3489" s="153"/>
      <c r="U3489" s="141" t="s">
        <v>63</v>
      </c>
    </row>
    <row r="3490" spans="1:21" ht="12.75" customHeight="1" x14ac:dyDescent="0.3">
      <c r="A3490" s="141">
        <v>8</v>
      </c>
      <c r="B3490" s="141">
        <v>9</v>
      </c>
      <c r="C3490" s="146">
        <v>809</v>
      </c>
      <c r="D3490" s="141" t="s">
        <v>6</v>
      </c>
      <c r="E3490" s="141">
        <v>2015</v>
      </c>
      <c r="F3490" s="151"/>
      <c r="G3490" s="157">
        <f t="shared" si="134"/>
        <v>4091.1800000000003</v>
      </c>
      <c r="H3490" s="143"/>
      <c r="I3490" s="196">
        <v>4091.1800000000003</v>
      </c>
      <c r="L3490" s="194">
        <v>285.38</v>
      </c>
      <c r="M3490" s="155"/>
      <c r="N3490" s="155"/>
      <c r="O3490" s="152">
        <f t="shared" si="135"/>
        <v>285.38</v>
      </c>
      <c r="P3490" s="153"/>
      <c r="Q3490" s="153"/>
      <c r="R3490" s="153"/>
      <c r="U3490" s="141" t="s">
        <v>63</v>
      </c>
    </row>
    <row r="3491" spans="1:21" ht="12.75" customHeight="1" x14ac:dyDescent="0.3">
      <c r="A3491" s="141">
        <v>8</v>
      </c>
      <c r="B3491" s="141">
        <v>10</v>
      </c>
      <c r="C3491" s="146">
        <v>810</v>
      </c>
      <c r="D3491" s="141" t="s">
        <v>6</v>
      </c>
      <c r="E3491" s="141">
        <v>2015</v>
      </c>
      <c r="F3491" s="151"/>
      <c r="G3491" s="157">
        <f t="shared" si="134"/>
        <v>3078.11</v>
      </c>
      <c r="H3491" s="143"/>
      <c r="I3491" s="196">
        <v>3078.11</v>
      </c>
      <c r="L3491" s="194">
        <v>239.56</v>
      </c>
      <c r="M3491" s="155"/>
      <c r="N3491" s="155"/>
      <c r="O3491" s="152">
        <f t="shared" si="135"/>
        <v>239.56</v>
      </c>
      <c r="P3491" s="153"/>
      <c r="Q3491" s="153"/>
      <c r="R3491" s="153"/>
      <c r="U3491" s="141" t="s">
        <v>63</v>
      </c>
    </row>
    <row r="3492" spans="1:21" ht="12.75" customHeight="1" x14ac:dyDescent="0.3">
      <c r="A3492" s="141">
        <v>8</v>
      </c>
      <c r="B3492" s="141">
        <v>11</v>
      </c>
      <c r="C3492" s="146">
        <v>811</v>
      </c>
      <c r="D3492" s="141" t="s">
        <v>6</v>
      </c>
      <c r="E3492" s="141">
        <v>2015</v>
      </c>
      <c r="F3492" s="151"/>
      <c r="G3492" s="157">
        <f t="shared" si="134"/>
        <v>1558.16</v>
      </c>
      <c r="H3492" s="143"/>
      <c r="I3492" s="196">
        <v>1558.16</v>
      </c>
      <c r="L3492" s="194">
        <v>133.84</v>
      </c>
      <c r="M3492" s="155"/>
      <c r="N3492" s="155"/>
      <c r="O3492" s="152">
        <f t="shared" si="135"/>
        <v>133.84</v>
      </c>
      <c r="P3492" s="153"/>
      <c r="Q3492" s="153"/>
      <c r="R3492" s="153"/>
      <c r="U3492" s="141" t="s">
        <v>63</v>
      </c>
    </row>
    <row r="3493" spans="1:21" ht="12.75" customHeight="1" x14ac:dyDescent="0.3">
      <c r="A3493" s="141">
        <v>8</v>
      </c>
      <c r="B3493" s="141">
        <v>12</v>
      </c>
      <c r="C3493" s="146">
        <v>812</v>
      </c>
      <c r="D3493" s="141" t="s">
        <v>6</v>
      </c>
      <c r="E3493" s="141">
        <v>2015</v>
      </c>
      <c r="F3493" s="151"/>
      <c r="G3493" s="157">
        <f t="shared" si="134"/>
        <v>972.4899999999999</v>
      </c>
      <c r="H3493" s="143"/>
      <c r="I3493" s="194">
        <v>972.4899999999999</v>
      </c>
      <c r="L3493" s="194">
        <v>91.61</v>
      </c>
      <c r="M3493" s="155"/>
      <c r="N3493" s="155"/>
      <c r="O3493" s="152">
        <f t="shared" si="135"/>
        <v>91.61</v>
      </c>
      <c r="P3493" s="153"/>
      <c r="Q3493" s="153"/>
      <c r="R3493" s="153"/>
      <c r="U3493" s="141" t="s">
        <v>63</v>
      </c>
    </row>
    <row r="3494" spans="1:21" ht="12.75" customHeight="1" x14ac:dyDescent="0.3">
      <c r="A3494" s="141">
        <v>8</v>
      </c>
      <c r="B3494" s="141">
        <v>13</v>
      </c>
      <c r="C3494" s="146">
        <v>813</v>
      </c>
      <c r="D3494" s="141" t="s">
        <v>6</v>
      </c>
      <c r="E3494" s="141">
        <v>2015</v>
      </c>
      <c r="F3494" s="151"/>
      <c r="G3494" s="157">
        <f t="shared" si="134"/>
        <v>721.9799999999999</v>
      </c>
      <c r="H3494" s="143"/>
      <c r="I3494" s="194">
        <v>721.9799999999999</v>
      </c>
      <c r="L3494" s="194">
        <v>74.03</v>
      </c>
      <c r="M3494" s="155"/>
      <c r="N3494" s="155"/>
      <c r="O3494" s="152">
        <f t="shared" si="135"/>
        <v>74.03</v>
      </c>
      <c r="P3494" s="153"/>
      <c r="Q3494" s="153"/>
      <c r="R3494" s="153"/>
      <c r="U3494" s="141" t="s">
        <v>63</v>
      </c>
    </row>
    <row r="3495" spans="1:21" ht="12.75" customHeight="1" x14ac:dyDescent="0.3">
      <c r="A3495" s="141">
        <v>8</v>
      </c>
      <c r="B3495" s="141">
        <v>14</v>
      </c>
      <c r="C3495" s="146">
        <v>814</v>
      </c>
      <c r="D3495" s="141" t="s">
        <v>6</v>
      </c>
      <c r="E3495" s="141">
        <v>2015</v>
      </c>
      <c r="F3495" s="151"/>
      <c r="G3495" s="157">
        <f t="shared" si="134"/>
        <v>567.9</v>
      </c>
      <c r="H3495" s="143"/>
      <c r="I3495" s="194">
        <v>567.9</v>
      </c>
      <c r="L3495" s="194">
        <v>63.1</v>
      </c>
      <c r="M3495" s="155"/>
      <c r="N3495" s="155"/>
      <c r="O3495" s="152">
        <f t="shared" si="135"/>
        <v>63.1</v>
      </c>
      <c r="P3495" s="153"/>
      <c r="Q3495" s="153"/>
      <c r="R3495" s="153"/>
      <c r="U3495" s="141" t="s">
        <v>63</v>
      </c>
    </row>
    <row r="3496" spans="1:21" ht="12.75" customHeight="1" x14ac:dyDescent="0.3">
      <c r="A3496" s="141">
        <v>8</v>
      </c>
      <c r="B3496" s="141">
        <v>15</v>
      </c>
      <c r="C3496" s="146">
        <v>815</v>
      </c>
      <c r="D3496" s="141" t="s">
        <v>6</v>
      </c>
      <c r="E3496" s="141">
        <v>2015</v>
      </c>
      <c r="F3496" s="151"/>
      <c r="G3496" s="157">
        <f t="shared" si="134"/>
        <v>843.67</v>
      </c>
      <c r="H3496" s="143"/>
      <c r="I3496" s="194">
        <v>843.67</v>
      </c>
      <c r="L3496" s="194">
        <v>82.32</v>
      </c>
      <c r="M3496" s="155"/>
      <c r="N3496" s="155"/>
      <c r="O3496" s="152">
        <f t="shared" si="135"/>
        <v>82.32</v>
      </c>
      <c r="P3496" s="153"/>
      <c r="Q3496" s="153"/>
      <c r="R3496" s="153"/>
      <c r="U3496" s="141" t="s">
        <v>63</v>
      </c>
    </row>
    <row r="3497" spans="1:21" ht="12.75" customHeight="1" x14ac:dyDescent="0.3">
      <c r="A3497" s="141">
        <v>8</v>
      </c>
      <c r="B3497" s="141">
        <v>16</v>
      </c>
      <c r="C3497" s="146">
        <v>816</v>
      </c>
      <c r="D3497" s="141" t="s">
        <v>6</v>
      </c>
      <c r="E3497" s="141">
        <v>2015</v>
      </c>
      <c r="F3497" s="151"/>
      <c r="G3497" s="157">
        <f>I3497+K3497</f>
        <v>1300.3100000000002</v>
      </c>
      <c r="H3497" s="143"/>
      <c r="I3497" s="196">
        <v>1300.3100000000002</v>
      </c>
      <c r="L3497" s="194">
        <v>109.7</v>
      </c>
      <c r="M3497" s="155"/>
      <c r="N3497" s="155"/>
      <c r="O3497" s="152">
        <f t="shared" si="135"/>
        <v>109.7</v>
      </c>
      <c r="P3497" s="153"/>
      <c r="Q3497" s="153"/>
      <c r="R3497" s="153"/>
      <c r="U3497" s="141" t="s">
        <v>63</v>
      </c>
    </row>
    <row r="3498" spans="1:21" ht="12.75" customHeight="1" x14ac:dyDescent="0.3">
      <c r="A3498" s="141">
        <v>8</v>
      </c>
      <c r="B3498" s="141">
        <v>17</v>
      </c>
      <c r="C3498" s="146">
        <v>817</v>
      </c>
      <c r="D3498" s="141" t="s">
        <v>6</v>
      </c>
      <c r="E3498" s="141">
        <v>2015</v>
      </c>
      <c r="F3498" s="151"/>
      <c r="G3498" s="157">
        <f t="shared" si="134"/>
        <v>1747.33</v>
      </c>
      <c r="H3498" s="143"/>
      <c r="I3498" s="196">
        <v>1747.33</v>
      </c>
      <c r="L3498" s="194">
        <v>124.86</v>
      </c>
      <c r="M3498" s="155"/>
      <c r="N3498" s="155"/>
      <c r="O3498" s="152">
        <f t="shared" si="135"/>
        <v>124.86</v>
      </c>
      <c r="P3498" s="153"/>
      <c r="Q3498" s="153"/>
      <c r="R3498" s="153"/>
      <c r="U3498" s="141" t="s">
        <v>63</v>
      </c>
    </row>
    <row r="3499" spans="1:21" ht="12.75" customHeight="1" x14ac:dyDescent="0.3">
      <c r="A3499" s="141">
        <v>8</v>
      </c>
      <c r="B3499" s="141">
        <v>18</v>
      </c>
      <c r="C3499" s="146">
        <v>818</v>
      </c>
      <c r="D3499" s="141" t="s">
        <v>6</v>
      </c>
      <c r="E3499" s="141">
        <v>2015</v>
      </c>
      <c r="F3499" s="151"/>
      <c r="G3499" s="157">
        <f t="shared" si="134"/>
        <v>1944.5200000000002</v>
      </c>
      <c r="H3499" s="143"/>
      <c r="I3499" s="196">
        <v>1944.5200000000002</v>
      </c>
      <c r="L3499" s="194">
        <v>114.48</v>
      </c>
      <c r="M3499" s="155"/>
      <c r="N3499" s="155"/>
      <c r="O3499" s="152">
        <f t="shared" si="135"/>
        <v>114.48</v>
      </c>
      <c r="P3499" s="153"/>
      <c r="Q3499" s="153"/>
      <c r="R3499" s="153"/>
      <c r="U3499" s="141" t="s">
        <v>63</v>
      </c>
    </row>
    <row r="3500" spans="1:21" ht="12.75" customHeight="1" x14ac:dyDescent="0.3">
      <c r="A3500" s="141">
        <v>8</v>
      </c>
      <c r="B3500" s="141">
        <v>19</v>
      </c>
      <c r="C3500" s="146">
        <v>819</v>
      </c>
      <c r="D3500" s="141" t="s">
        <v>6</v>
      </c>
      <c r="E3500" s="141">
        <v>2015</v>
      </c>
      <c r="F3500" s="151"/>
      <c r="G3500" s="157">
        <f t="shared" si="134"/>
        <v>1216.48</v>
      </c>
      <c r="H3500" s="143"/>
      <c r="I3500" s="196">
        <v>1216.48</v>
      </c>
      <c r="L3500" s="194">
        <v>56.52</v>
      </c>
      <c r="M3500" s="155"/>
      <c r="N3500" s="155"/>
      <c r="O3500" s="152">
        <f t="shared" si="135"/>
        <v>56.52</v>
      </c>
      <c r="P3500" s="153"/>
      <c r="Q3500" s="153"/>
      <c r="R3500" s="153"/>
      <c r="U3500" s="141" t="s">
        <v>63</v>
      </c>
    </row>
    <row r="3501" spans="1:21" ht="12.75" customHeight="1" x14ac:dyDescent="0.3">
      <c r="A3501" s="141">
        <v>8</v>
      </c>
      <c r="B3501" s="141">
        <v>20</v>
      </c>
      <c r="C3501" s="146">
        <v>820</v>
      </c>
      <c r="D3501" s="141" t="s">
        <v>6</v>
      </c>
      <c r="E3501" s="141">
        <v>2015</v>
      </c>
      <c r="F3501" s="151"/>
      <c r="G3501" s="157">
        <f t="shared" si="134"/>
        <v>1147.3499999999999</v>
      </c>
      <c r="H3501" s="143"/>
      <c r="I3501" s="196">
        <v>1147.3499999999999</v>
      </c>
      <c r="L3501" s="194">
        <v>39.53</v>
      </c>
      <c r="M3501" s="155"/>
      <c r="N3501" s="155"/>
      <c r="O3501" s="152">
        <f t="shared" si="135"/>
        <v>39.53</v>
      </c>
      <c r="P3501" s="153"/>
      <c r="Q3501" s="153"/>
      <c r="R3501" s="153"/>
      <c r="U3501" s="141" t="s">
        <v>63</v>
      </c>
    </row>
    <row r="3502" spans="1:21" ht="12.75" customHeight="1" x14ac:dyDescent="0.3">
      <c r="A3502" s="141">
        <v>8</v>
      </c>
      <c r="B3502" s="141">
        <v>21</v>
      </c>
      <c r="C3502" s="146">
        <v>821</v>
      </c>
      <c r="D3502" s="141" t="s">
        <v>6</v>
      </c>
      <c r="E3502" s="141">
        <v>2015</v>
      </c>
      <c r="F3502" s="151"/>
      <c r="G3502" s="157">
        <f t="shared" si="134"/>
        <v>1181.18</v>
      </c>
      <c r="H3502" s="143"/>
      <c r="I3502" s="196">
        <v>1181.18</v>
      </c>
      <c r="L3502" s="194">
        <v>26.82</v>
      </c>
      <c r="M3502" s="155"/>
      <c r="N3502" s="155"/>
      <c r="O3502" s="152">
        <f t="shared" si="135"/>
        <v>26.82</v>
      </c>
      <c r="P3502" s="153"/>
      <c r="Q3502" s="153"/>
      <c r="R3502" s="153"/>
      <c r="U3502" s="141" t="s">
        <v>63</v>
      </c>
    </row>
    <row r="3503" spans="1:21" ht="12.75" customHeight="1" x14ac:dyDescent="0.3">
      <c r="A3503" s="141">
        <v>8</v>
      </c>
      <c r="B3503" s="141">
        <v>22</v>
      </c>
      <c r="C3503" s="146">
        <v>822</v>
      </c>
      <c r="D3503" s="141" t="s">
        <v>6</v>
      </c>
      <c r="E3503" s="141">
        <v>2015</v>
      </c>
      <c r="F3503" s="151"/>
      <c r="G3503" s="157">
        <f t="shared" si="134"/>
        <v>2324.9</v>
      </c>
      <c r="H3503" s="143"/>
      <c r="I3503" s="196">
        <v>2324.9</v>
      </c>
      <c r="L3503" s="194">
        <v>26.1</v>
      </c>
      <c r="M3503" s="155"/>
      <c r="N3503" s="155"/>
      <c r="O3503" s="152">
        <f t="shared" si="135"/>
        <v>26.1</v>
      </c>
      <c r="P3503" s="153"/>
      <c r="Q3503" s="153"/>
      <c r="R3503" s="153"/>
      <c r="U3503" s="141" t="s">
        <v>63</v>
      </c>
    </row>
    <row r="3504" spans="1:21" ht="12.75" customHeight="1" x14ac:dyDescent="0.3">
      <c r="A3504" s="141">
        <v>8</v>
      </c>
      <c r="B3504" s="141">
        <v>23</v>
      </c>
      <c r="C3504" s="146">
        <v>823</v>
      </c>
      <c r="D3504" s="141" t="s">
        <v>6</v>
      </c>
      <c r="E3504" s="141">
        <v>2015</v>
      </c>
      <c r="F3504" s="151"/>
      <c r="G3504" s="157">
        <f t="shared" si="134"/>
        <v>3136</v>
      </c>
      <c r="H3504" s="143"/>
      <c r="I3504" s="196">
        <v>3136</v>
      </c>
      <c r="K3504" s="178"/>
      <c r="L3504" s="194">
        <v>0</v>
      </c>
      <c r="M3504" s="155"/>
      <c r="N3504" s="155"/>
      <c r="O3504" s="152">
        <f t="shared" si="135"/>
        <v>0</v>
      </c>
      <c r="P3504" s="153"/>
      <c r="Q3504" s="153"/>
      <c r="R3504" s="153"/>
      <c r="U3504" s="141" t="s">
        <v>63</v>
      </c>
    </row>
    <row r="3505" spans="1:21" ht="12.75" customHeight="1" x14ac:dyDescent="0.3">
      <c r="A3505" s="141">
        <v>8</v>
      </c>
      <c r="B3505" s="141">
        <v>24</v>
      </c>
      <c r="C3505" s="146">
        <v>824</v>
      </c>
      <c r="D3505" s="141" t="s">
        <v>6</v>
      </c>
      <c r="E3505" s="141">
        <v>2015</v>
      </c>
      <c r="F3505" s="151"/>
      <c r="G3505" s="157">
        <f t="shared" si="134"/>
        <v>2988.41</v>
      </c>
      <c r="H3505" s="143"/>
      <c r="I3505" s="196">
        <v>2988.41</v>
      </c>
      <c r="L3505" s="194">
        <v>6.59</v>
      </c>
      <c r="M3505" s="155"/>
      <c r="N3505" s="155"/>
      <c r="O3505" s="152">
        <f t="shared" si="135"/>
        <v>6.59</v>
      </c>
      <c r="P3505" s="153"/>
      <c r="Q3505" s="153"/>
      <c r="R3505" s="153"/>
      <c r="U3505" s="141" t="s">
        <v>63</v>
      </c>
    </row>
    <row r="3506" spans="1:21" ht="12.75" customHeight="1" x14ac:dyDescent="0.3">
      <c r="A3506" s="141">
        <v>8</v>
      </c>
      <c r="B3506" s="141">
        <v>25</v>
      </c>
      <c r="C3506" s="146">
        <v>825</v>
      </c>
      <c r="D3506" s="141" t="s">
        <v>6</v>
      </c>
      <c r="E3506" s="141">
        <v>2015</v>
      </c>
      <c r="F3506" s="151"/>
      <c r="G3506" s="157">
        <f t="shared" si="134"/>
        <v>2649.2999999999997</v>
      </c>
      <c r="H3506" s="143"/>
      <c r="I3506" s="196">
        <v>2649.2999999999997</v>
      </c>
      <c r="L3506" s="194">
        <v>11.71</v>
      </c>
      <c r="M3506" s="155"/>
      <c r="N3506" s="155"/>
      <c r="O3506" s="152">
        <f t="shared" si="135"/>
        <v>11.71</v>
      </c>
      <c r="P3506" s="153"/>
      <c r="Q3506" s="153"/>
      <c r="R3506" s="153"/>
      <c r="U3506" s="141" t="s">
        <v>63</v>
      </c>
    </row>
    <row r="3507" spans="1:21" ht="12.75" customHeight="1" x14ac:dyDescent="0.3">
      <c r="A3507" s="141">
        <v>8</v>
      </c>
      <c r="B3507" s="141">
        <v>26</v>
      </c>
      <c r="C3507" s="146">
        <v>826</v>
      </c>
      <c r="D3507" s="141" t="s">
        <v>6</v>
      </c>
      <c r="E3507" s="141">
        <v>2015</v>
      </c>
      <c r="F3507" s="151"/>
      <c r="G3507" s="157">
        <f t="shared" si="134"/>
        <v>2434.8200000000002</v>
      </c>
      <c r="H3507" s="143"/>
      <c r="I3507" s="196">
        <v>2434.8200000000002</v>
      </c>
      <c r="L3507" s="194">
        <v>16.420000000000002</v>
      </c>
      <c r="M3507" s="155"/>
      <c r="N3507" s="155"/>
      <c r="O3507" s="152">
        <f t="shared" si="135"/>
        <v>16.420000000000002</v>
      </c>
      <c r="P3507" s="153"/>
      <c r="Q3507" s="153"/>
      <c r="R3507" s="153"/>
      <c r="U3507" s="141" t="s">
        <v>63</v>
      </c>
    </row>
    <row r="3508" spans="1:21" ht="12.75" customHeight="1" x14ac:dyDescent="0.3">
      <c r="A3508" s="141">
        <v>8</v>
      </c>
      <c r="B3508" s="141">
        <v>27</v>
      </c>
      <c r="C3508" s="146">
        <v>827</v>
      </c>
      <c r="D3508" s="141" t="s">
        <v>6</v>
      </c>
      <c r="E3508" s="141">
        <v>2015</v>
      </c>
      <c r="F3508" s="151"/>
      <c r="G3508" s="157">
        <f t="shared" si="134"/>
        <v>2180.42</v>
      </c>
      <c r="H3508" s="143"/>
      <c r="I3508" s="196">
        <v>2180.42</v>
      </c>
      <c r="L3508" s="194">
        <v>19.579999999999998</v>
      </c>
      <c r="M3508" s="155"/>
      <c r="N3508" s="155"/>
      <c r="O3508" s="152">
        <f t="shared" si="135"/>
        <v>19.579999999999998</v>
      </c>
      <c r="P3508" s="153"/>
      <c r="Q3508" s="153"/>
      <c r="R3508" s="153"/>
      <c r="U3508" s="141" t="s">
        <v>63</v>
      </c>
    </row>
    <row r="3509" spans="1:21" ht="12.75" customHeight="1" x14ac:dyDescent="0.3">
      <c r="A3509" s="141">
        <v>8</v>
      </c>
      <c r="B3509" s="141">
        <v>28</v>
      </c>
      <c r="C3509" s="146">
        <v>828</v>
      </c>
      <c r="D3509" s="141" t="s">
        <v>6</v>
      </c>
      <c r="E3509" s="141">
        <v>2015</v>
      </c>
      <c r="F3509" s="151"/>
      <c r="G3509" s="157">
        <f t="shared" si="134"/>
        <v>2195.35</v>
      </c>
      <c r="H3509" s="143"/>
      <c r="I3509" s="196">
        <v>2195.35</v>
      </c>
      <c r="J3509" s="183"/>
      <c r="K3509" s="183"/>
      <c r="L3509" s="194">
        <v>24.64</v>
      </c>
      <c r="M3509" s="155"/>
      <c r="N3509" s="155"/>
      <c r="O3509" s="152">
        <f t="shared" si="135"/>
        <v>24.64</v>
      </c>
      <c r="P3509" s="153"/>
      <c r="Q3509" s="153"/>
      <c r="R3509" s="153"/>
      <c r="U3509" s="141" t="s">
        <v>63</v>
      </c>
    </row>
    <row r="3510" spans="1:21" ht="12.75" customHeight="1" x14ac:dyDescent="0.3">
      <c r="A3510" s="141">
        <v>8</v>
      </c>
      <c r="B3510" s="141">
        <v>29</v>
      </c>
      <c r="C3510" s="146">
        <v>829</v>
      </c>
      <c r="D3510" s="141" t="s">
        <v>6</v>
      </c>
      <c r="E3510" s="141">
        <v>2015</v>
      </c>
      <c r="F3510" s="151"/>
      <c r="G3510" s="157">
        <f t="shared" si="134"/>
        <v>1988.1999999999998</v>
      </c>
      <c r="H3510" s="143"/>
      <c r="I3510" s="196">
        <v>1988.1999999999998</v>
      </c>
      <c r="J3510" s="183"/>
      <c r="K3510" s="183"/>
      <c r="L3510" s="194">
        <v>26.8</v>
      </c>
      <c r="M3510" s="155"/>
      <c r="N3510" s="155"/>
      <c r="O3510" s="152">
        <f t="shared" si="135"/>
        <v>26.8</v>
      </c>
      <c r="P3510" s="153"/>
      <c r="Q3510" s="153"/>
      <c r="R3510" s="153"/>
      <c r="U3510" s="141" t="s">
        <v>63</v>
      </c>
    </row>
    <row r="3511" spans="1:21" ht="12.75" customHeight="1" x14ac:dyDescent="0.3">
      <c r="A3511" s="141">
        <v>8</v>
      </c>
      <c r="B3511" s="141">
        <v>30</v>
      </c>
      <c r="C3511" s="146">
        <v>830</v>
      </c>
      <c r="D3511" s="141" t="s">
        <v>6</v>
      </c>
      <c r="E3511" s="141">
        <v>2015</v>
      </c>
      <c r="F3511" s="151"/>
      <c r="G3511" s="157">
        <f t="shared" si="134"/>
        <v>1937.5</v>
      </c>
      <c r="H3511" s="143"/>
      <c r="I3511" s="196">
        <v>1937.5</v>
      </c>
      <c r="J3511" s="183"/>
      <c r="K3511" s="183"/>
      <c r="L3511" s="194">
        <v>30.7</v>
      </c>
      <c r="M3511" s="155"/>
      <c r="N3511" s="155"/>
      <c r="O3511" s="152">
        <f t="shared" si="135"/>
        <v>30.7</v>
      </c>
      <c r="P3511" s="153"/>
      <c r="Q3511" s="153"/>
      <c r="R3511" s="153"/>
      <c r="U3511" s="141" t="s">
        <v>63</v>
      </c>
    </row>
    <row r="3512" spans="1:21" ht="12.75" customHeight="1" x14ac:dyDescent="0.3">
      <c r="A3512" s="141">
        <v>8</v>
      </c>
      <c r="B3512" s="141">
        <v>31</v>
      </c>
      <c r="C3512" s="146">
        <v>831</v>
      </c>
      <c r="D3512" s="141" t="s">
        <v>6</v>
      </c>
      <c r="E3512" s="141">
        <v>2015</v>
      </c>
      <c r="F3512" s="151"/>
      <c r="G3512" s="157">
        <f t="shared" si="134"/>
        <v>4278.4699999999993</v>
      </c>
      <c r="H3512" s="143"/>
      <c r="I3512" s="196">
        <v>4278.4699999999993</v>
      </c>
      <c r="J3512" s="183"/>
      <c r="K3512" s="183"/>
      <c r="L3512" s="194">
        <v>77.540000000000006</v>
      </c>
      <c r="M3512" s="155"/>
      <c r="N3512" s="155"/>
      <c r="O3512" s="152">
        <f t="shared" si="135"/>
        <v>77.540000000000006</v>
      </c>
      <c r="P3512" s="153"/>
      <c r="Q3512" s="153"/>
      <c r="R3512" s="153"/>
      <c r="U3512" s="141" t="s">
        <v>63</v>
      </c>
    </row>
    <row r="3513" spans="1:21" ht="12.75" customHeight="1" x14ac:dyDescent="0.3">
      <c r="A3513" s="141">
        <v>9</v>
      </c>
      <c r="B3513" s="141">
        <v>1</v>
      </c>
      <c r="C3513" s="146">
        <v>901</v>
      </c>
      <c r="D3513" s="141" t="s">
        <v>6</v>
      </c>
      <c r="E3513" s="141">
        <v>2015</v>
      </c>
      <c r="F3513" s="151"/>
      <c r="G3513" s="157">
        <f t="shared" si="134"/>
        <v>6754.16</v>
      </c>
      <c r="H3513" s="143"/>
      <c r="I3513" s="196">
        <v>6754.16</v>
      </c>
      <c r="J3513" s="183"/>
      <c r="K3513" s="183"/>
      <c r="L3513" s="194">
        <v>137.84</v>
      </c>
      <c r="M3513" s="155"/>
      <c r="N3513" s="155"/>
      <c r="O3513" s="152">
        <f t="shared" si="135"/>
        <v>137.84</v>
      </c>
      <c r="P3513" s="154"/>
      <c r="Q3513" s="153"/>
      <c r="R3513" s="153"/>
      <c r="U3513" s="141" t="s">
        <v>63</v>
      </c>
    </row>
    <row r="3514" spans="1:21" ht="12.75" customHeight="1" x14ac:dyDescent="0.3">
      <c r="A3514" s="141">
        <v>9</v>
      </c>
      <c r="B3514" s="141">
        <v>2</v>
      </c>
      <c r="C3514" s="146">
        <v>902</v>
      </c>
      <c r="D3514" s="141" t="s">
        <v>6</v>
      </c>
      <c r="E3514" s="141">
        <v>2015</v>
      </c>
      <c r="F3514" s="162">
        <f>Q3514</f>
        <v>0</v>
      </c>
      <c r="G3514" s="157">
        <f t="shared" si="134"/>
        <v>7983.9</v>
      </c>
      <c r="H3514" s="143"/>
      <c r="I3514" s="196">
        <v>7983.9</v>
      </c>
      <c r="J3514" s="183"/>
      <c r="K3514" s="183"/>
      <c r="L3514" s="194">
        <v>181.29</v>
      </c>
      <c r="M3514" s="155"/>
      <c r="N3514" s="155"/>
      <c r="O3514" s="152">
        <f t="shared" si="135"/>
        <v>181.29</v>
      </c>
      <c r="P3514" s="154"/>
      <c r="Q3514" s="163"/>
      <c r="R3514" s="163"/>
      <c r="U3514" s="141" t="s">
        <v>63</v>
      </c>
    </row>
    <row r="3515" spans="1:21" ht="12.75" customHeight="1" x14ac:dyDescent="0.3">
      <c r="A3515" s="141">
        <v>9</v>
      </c>
      <c r="B3515" s="141">
        <v>3</v>
      </c>
      <c r="C3515" s="146">
        <v>903</v>
      </c>
      <c r="D3515" s="141" t="s">
        <v>6</v>
      </c>
      <c r="E3515" s="141">
        <v>2015</v>
      </c>
      <c r="F3515" s="162">
        <f>Q3515</f>
        <v>0</v>
      </c>
      <c r="G3515" s="157">
        <f t="shared" si="134"/>
        <v>9298.7300000000014</v>
      </c>
      <c r="H3515" s="143"/>
      <c r="I3515" s="196">
        <v>9298.7300000000014</v>
      </c>
      <c r="J3515" s="183"/>
      <c r="K3515" s="183"/>
      <c r="L3515" s="194">
        <v>175.27</v>
      </c>
      <c r="M3515" s="155"/>
      <c r="N3515" s="155"/>
      <c r="O3515" s="152">
        <f t="shared" si="135"/>
        <v>175.27</v>
      </c>
      <c r="P3515" s="154"/>
      <c r="Q3515" s="163"/>
      <c r="R3515" s="163"/>
      <c r="U3515" s="141" t="s">
        <v>63</v>
      </c>
    </row>
    <row r="3516" spans="1:21" ht="12.75" customHeight="1" x14ac:dyDescent="0.3">
      <c r="A3516" s="141">
        <v>9</v>
      </c>
      <c r="B3516" s="141">
        <v>4</v>
      </c>
      <c r="C3516" s="146">
        <v>904</v>
      </c>
      <c r="D3516" s="141" t="s">
        <v>6</v>
      </c>
      <c r="E3516" s="141">
        <v>2015</v>
      </c>
      <c r="F3516" s="162">
        <f>Q3516</f>
        <v>0</v>
      </c>
      <c r="G3516" s="157">
        <f t="shared" si="134"/>
        <v>9174.18</v>
      </c>
      <c r="H3516" s="143"/>
      <c r="I3516" s="196">
        <v>9174.18</v>
      </c>
      <c r="J3516" s="183"/>
      <c r="K3516" s="183"/>
      <c r="L3516" s="194">
        <v>137.82</v>
      </c>
      <c r="M3516" s="155"/>
      <c r="N3516" s="155"/>
      <c r="O3516" s="152">
        <f t="shared" si="135"/>
        <v>137.82</v>
      </c>
      <c r="P3516" s="154"/>
      <c r="Q3516" s="163"/>
      <c r="R3516" s="163"/>
      <c r="U3516" s="141" t="s">
        <v>63</v>
      </c>
    </row>
    <row r="3517" spans="1:21" ht="12.75" customHeight="1" x14ac:dyDescent="0.3">
      <c r="A3517" s="141">
        <v>9</v>
      </c>
      <c r="B3517" s="141">
        <v>5</v>
      </c>
      <c r="C3517" s="146">
        <v>905</v>
      </c>
      <c r="D3517" s="141" t="s">
        <v>6</v>
      </c>
      <c r="E3517" s="141">
        <v>2015</v>
      </c>
      <c r="F3517" s="162">
        <f t="shared" ref="F3517:F3576" si="136">Q3517</f>
        <v>0</v>
      </c>
      <c r="G3517" s="157">
        <f t="shared" si="134"/>
        <v>9024.7099999999991</v>
      </c>
      <c r="H3517" s="143"/>
      <c r="I3517" s="196">
        <v>9024.7099999999991</v>
      </c>
      <c r="J3517" s="183"/>
      <c r="K3517" s="183"/>
      <c r="L3517" s="194">
        <v>101.3</v>
      </c>
      <c r="M3517" s="155"/>
      <c r="N3517" s="154"/>
      <c r="O3517" s="152">
        <f t="shared" si="135"/>
        <v>101.3</v>
      </c>
      <c r="P3517" s="154"/>
      <c r="Q3517" s="164"/>
      <c r="R3517" s="164"/>
      <c r="U3517" s="141" t="s">
        <v>63</v>
      </c>
    </row>
    <row r="3518" spans="1:21" ht="12.75" customHeight="1" x14ac:dyDescent="0.3">
      <c r="A3518" s="141">
        <v>9</v>
      </c>
      <c r="B3518" s="141">
        <v>6</v>
      </c>
      <c r="C3518" s="146">
        <v>906</v>
      </c>
      <c r="D3518" s="141" t="s">
        <v>6</v>
      </c>
      <c r="E3518" s="141">
        <v>2015</v>
      </c>
      <c r="F3518" s="162">
        <f t="shared" si="136"/>
        <v>0</v>
      </c>
      <c r="G3518" s="157">
        <f t="shared" si="134"/>
        <v>9088.25</v>
      </c>
      <c r="H3518" s="143"/>
      <c r="I3518" s="196">
        <v>9088.25</v>
      </c>
      <c r="J3518" s="183"/>
      <c r="K3518" s="183"/>
      <c r="L3518" s="194">
        <v>67.75</v>
      </c>
      <c r="M3518" s="155"/>
      <c r="N3518" s="154"/>
      <c r="O3518" s="152">
        <f t="shared" si="135"/>
        <v>67.75</v>
      </c>
      <c r="P3518" s="154"/>
      <c r="Q3518" s="165"/>
      <c r="R3518" s="165"/>
      <c r="U3518" s="141" t="s">
        <v>63</v>
      </c>
    </row>
    <row r="3519" spans="1:21" ht="12.75" customHeight="1" x14ac:dyDescent="0.3">
      <c r="A3519" s="141">
        <v>9</v>
      </c>
      <c r="B3519" s="141">
        <v>7</v>
      </c>
      <c r="C3519" s="146">
        <v>907</v>
      </c>
      <c r="D3519" s="141" t="s">
        <v>6</v>
      </c>
      <c r="E3519" s="141">
        <v>2015</v>
      </c>
      <c r="F3519" s="162">
        <f t="shared" si="136"/>
        <v>0</v>
      </c>
      <c r="G3519" s="157">
        <f t="shared" ref="G3519:G3580" si="137">I3519+K3519</f>
        <v>10012.820000000002</v>
      </c>
      <c r="H3519" s="143"/>
      <c r="I3519" s="196">
        <v>10012.820000000002</v>
      </c>
      <c r="J3519" s="183"/>
      <c r="K3519" s="183"/>
      <c r="L3519" s="194">
        <v>37.19</v>
      </c>
      <c r="M3519" s="155"/>
      <c r="N3519" s="154"/>
      <c r="O3519" s="152">
        <f t="shared" si="135"/>
        <v>37.19</v>
      </c>
      <c r="P3519" s="154"/>
      <c r="Q3519" s="161"/>
      <c r="R3519" s="161"/>
      <c r="U3519" s="141" t="s">
        <v>63</v>
      </c>
    </row>
    <row r="3520" spans="1:21" ht="12.75" customHeight="1" x14ac:dyDescent="0.3">
      <c r="A3520" s="141">
        <v>9</v>
      </c>
      <c r="B3520" s="141">
        <v>8</v>
      </c>
      <c r="C3520" s="146">
        <v>908</v>
      </c>
      <c r="D3520" s="141" t="s">
        <v>6</v>
      </c>
      <c r="E3520" s="141">
        <v>2015</v>
      </c>
      <c r="F3520" s="162">
        <f t="shared" si="136"/>
        <v>0</v>
      </c>
      <c r="G3520" s="157">
        <f t="shared" si="137"/>
        <v>8921.9999999999982</v>
      </c>
      <c r="I3520" s="196">
        <v>8921.9999999999982</v>
      </c>
      <c r="J3520" s="183"/>
      <c r="K3520" s="183"/>
      <c r="L3520" s="194">
        <v>0</v>
      </c>
      <c r="M3520" s="155"/>
      <c r="N3520" s="154"/>
      <c r="O3520" s="152">
        <f t="shared" si="135"/>
        <v>0</v>
      </c>
      <c r="P3520" s="154"/>
      <c r="Q3520" s="161"/>
      <c r="R3520" s="161"/>
      <c r="U3520" s="141" t="s">
        <v>63</v>
      </c>
    </row>
    <row r="3521" spans="1:21" ht="12.75" customHeight="1" x14ac:dyDescent="0.3">
      <c r="A3521" s="141">
        <v>9</v>
      </c>
      <c r="B3521" s="141">
        <v>9</v>
      </c>
      <c r="C3521" s="146">
        <v>909</v>
      </c>
      <c r="D3521" s="141" t="s">
        <v>6</v>
      </c>
      <c r="E3521" s="141">
        <v>2015</v>
      </c>
      <c r="F3521" s="162">
        <f t="shared" si="136"/>
        <v>0</v>
      </c>
      <c r="G3521" s="157">
        <f t="shared" si="137"/>
        <v>8698.5299999999988</v>
      </c>
      <c r="H3521" s="143"/>
      <c r="I3521" s="196">
        <v>8698.5299999999988</v>
      </c>
      <c r="J3521" s="183"/>
      <c r="K3521" s="183"/>
      <c r="L3521" s="194">
        <v>115.46</v>
      </c>
      <c r="M3521" s="155"/>
      <c r="N3521" s="154"/>
      <c r="O3521" s="152">
        <f t="shared" ref="O3521:O3580" si="138">L3521+N3521</f>
        <v>115.46</v>
      </c>
      <c r="P3521" s="154"/>
      <c r="Q3521" s="161"/>
      <c r="R3521" s="161"/>
      <c r="U3521" s="141" t="s">
        <v>63</v>
      </c>
    </row>
    <row r="3522" spans="1:21" ht="12.75" customHeight="1" x14ac:dyDescent="0.3">
      <c r="A3522" s="141">
        <v>9</v>
      </c>
      <c r="B3522" s="141">
        <v>10</v>
      </c>
      <c r="C3522" s="146">
        <v>910</v>
      </c>
      <c r="D3522" s="141" t="s">
        <v>6</v>
      </c>
      <c r="E3522" s="141">
        <v>2015</v>
      </c>
      <c r="F3522" s="162">
        <f t="shared" si="136"/>
        <v>0</v>
      </c>
      <c r="G3522" s="157">
        <f t="shared" si="137"/>
        <v>7010.3799999999992</v>
      </c>
      <c r="H3522" s="143"/>
      <c r="I3522" s="196">
        <v>7010.3799999999992</v>
      </c>
      <c r="L3522" s="194">
        <v>187.89</v>
      </c>
      <c r="M3522" s="155"/>
      <c r="N3522" s="154"/>
      <c r="O3522" s="152">
        <f t="shared" si="138"/>
        <v>187.89</v>
      </c>
      <c r="P3522" s="154"/>
      <c r="Q3522" s="161"/>
      <c r="R3522" s="161"/>
      <c r="U3522" s="141" t="s">
        <v>63</v>
      </c>
    </row>
    <row r="3523" spans="1:21" ht="12.75" customHeight="1" x14ac:dyDescent="0.3">
      <c r="A3523" s="141">
        <v>9</v>
      </c>
      <c r="B3523" s="141">
        <v>11</v>
      </c>
      <c r="C3523" s="146">
        <v>911</v>
      </c>
      <c r="D3523" s="141" t="s">
        <v>6</v>
      </c>
      <c r="E3523" s="141">
        <v>2015</v>
      </c>
      <c r="F3523" s="162">
        <f t="shared" si="136"/>
        <v>0</v>
      </c>
      <c r="G3523" s="157">
        <f t="shared" si="137"/>
        <v>6334.8599999999988</v>
      </c>
      <c r="H3523" s="143"/>
      <c r="I3523" s="196">
        <v>6334.8599999999988</v>
      </c>
      <c r="L3523" s="194">
        <v>258.48</v>
      </c>
      <c r="M3523" s="155"/>
      <c r="N3523" s="154"/>
      <c r="O3523" s="152">
        <f t="shared" si="138"/>
        <v>258.48</v>
      </c>
      <c r="P3523" s="154"/>
      <c r="Q3523" s="161"/>
      <c r="R3523" s="161"/>
      <c r="U3523" s="141" t="s">
        <v>63</v>
      </c>
    </row>
    <row r="3524" spans="1:21" ht="12.75" customHeight="1" x14ac:dyDescent="0.3">
      <c r="A3524" s="141">
        <v>9</v>
      </c>
      <c r="B3524" s="141">
        <v>12</v>
      </c>
      <c r="C3524" s="146">
        <v>912</v>
      </c>
      <c r="D3524" s="141" t="s">
        <v>6</v>
      </c>
      <c r="E3524" s="141">
        <v>2015</v>
      </c>
      <c r="F3524" s="162">
        <f t="shared" si="136"/>
        <v>0</v>
      </c>
      <c r="G3524" s="157">
        <f t="shared" si="137"/>
        <v>5569.9900000000007</v>
      </c>
      <c r="H3524" s="143"/>
      <c r="I3524" s="196">
        <v>5569.9900000000007</v>
      </c>
      <c r="L3524" s="194">
        <v>202.02</v>
      </c>
      <c r="M3524" s="154"/>
      <c r="N3524" s="154"/>
      <c r="O3524" s="152">
        <f t="shared" si="138"/>
        <v>202.02</v>
      </c>
      <c r="P3524" s="154"/>
      <c r="Q3524" s="161"/>
      <c r="R3524" s="161"/>
      <c r="U3524" s="141" t="s">
        <v>63</v>
      </c>
    </row>
    <row r="3525" spans="1:21" ht="12.75" customHeight="1" x14ac:dyDescent="0.3">
      <c r="A3525" s="141">
        <v>9</v>
      </c>
      <c r="B3525" s="141">
        <v>13</v>
      </c>
      <c r="C3525" s="146">
        <v>913</v>
      </c>
      <c r="D3525" s="141" t="s">
        <v>6</v>
      </c>
      <c r="E3525" s="141">
        <v>2015</v>
      </c>
      <c r="F3525" s="162">
        <f t="shared" si="136"/>
        <v>0</v>
      </c>
      <c r="G3525" s="157">
        <f t="shared" si="137"/>
        <v>4245.09</v>
      </c>
      <c r="H3525" s="143"/>
      <c r="I3525" s="196">
        <v>4245.09</v>
      </c>
      <c r="L3525" s="194">
        <v>134.9</v>
      </c>
      <c r="M3525" s="155"/>
      <c r="N3525" s="154"/>
      <c r="O3525" s="152">
        <f t="shared" si="138"/>
        <v>134.9</v>
      </c>
      <c r="P3525" s="154"/>
      <c r="Q3525" s="161"/>
      <c r="R3525" s="161"/>
      <c r="U3525" s="141" t="s">
        <v>63</v>
      </c>
    </row>
    <row r="3526" spans="1:21" ht="12.75" customHeight="1" x14ac:dyDescent="0.3">
      <c r="A3526" s="141">
        <v>9</v>
      </c>
      <c r="B3526" s="141">
        <v>14</v>
      </c>
      <c r="C3526" s="146">
        <v>914</v>
      </c>
      <c r="D3526" s="141" t="s">
        <v>6</v>
      </c>
      <c r="E3526" s="141">
        <v>2015</v>
      </c>
      <c r="F3526" s="162">
        <f t="shared" si="136"/>
        <v>0</v>
      </c>
      <c r="G3526" s="157">
        <f t="shared" si="137"/>
        <v>2027.59</v>
      </c>
      <c r="H3526" s="143"/>
      <c r="I3526" s="196">
        <v>2027.59</v>
      </c>
      <c r="L3526" s="194">
        <v>55.41</v>
      </c>
      <c r="M3526" s="155"/>
      <c r="N3526" s="154"/>
      <c r="O3526" s="152">
        <f t="shared" si="138"/>
        <v>55.41</v>
      </c>
      <c r="P3526" s="154"/>
      <c r="Q3526" s="161"/>
      <c r="R3526" s="161"/>
      <c r="U3526" s="141" t="s">
        <v>63</v>
      </c>
    </row>
    <row r="3527" spans="1:21" ht="12.75" customHeight="1" x14ac:dyDescent="0.3">
      <c r="A3527" s="141">
        <v>9</v>
      </c>
      <c r="B3527" s="141">
        <v>15</v>
      </c>
      <c r="C3527" s="146">
        <v>915</v>
      </c>
      <c r="D3527" s="141" t="s">
        <v>6</v>
      </c>
      <c r="E3527" s="141">
        <v>2015</v>
      </c>
      <c r="F3527" s="162">
        <f t="shared" si="136"/>
        <v>0</v>
      </c>
      <c r="G3527" s="157">
        <f t="shared" si="137"/>
        <v>1965.95</v>
      </c>
      <c r="H3527" s="143"/>
      <c r="I3527" s="196">
        <v>1965.95</v>
      </c>
      <c r="L3527" s="194">
        <v>45.05</v>
      </c>
      <c r="M3527" s="155"/>
      <c r="N3527" s="154"/>
      <c r="O3527" s="152">
        <f t="shared" si="138"/>
        <v>45.05</v>
      </c>
      <c r="P3527" s="154"/>
      <c r="Q3527" s="161"/>
      <c r="R3527" s="161"/>
      <c r="U3527" s="141" t="s">
        <v>63</v>
      </c>
    </row>
    <row r="3528" spans="1:21" ht="12.75" customHeight="1" x14ac:dyDescent="0.3">
      <c r="A3528" s="141">
        <v>9</v>
      </c>
      <c r="B3528" s="141">
        <v>16</v>
      </c>
      <c r="C3528" s="146">
        <v>916</v>
      </c>
      <c r="D3528" s="141" t="s">
        <v>6</v>
      </c>
      <c r="E3528" s="141">
        <v>2015</v>
      </c>
      <c r="F3528" s="162">
        <f t="shared" si="136"/>
        <v>0</v>
      </c>
      <c r="G3528" s="157">
        <f t="shared" si="137"/>
        <v>2688.16</v>
      </c>
      <c r="H3528" s="143"/>
      <c r="I3528" s="196">
        <v>2688.16</v>
      </c>
      <c r="L3528" s="194">
        <v>49.83</v>
      </c>
      <c r="M3528" s="155"/>
      <c r="N3528" s="154"/>
      <c r="O3528" s="152">
        <f t="shared" si="138"/>
        <v>49.83</v>
      </c>
      <c r="P3528" s="154"/>
      <c r="Q3528" s="161"/>
      <c r="R3528" s="161"/>
      <c r="U3528" s="141" t="s">
        <v>63</v>
      </c>
    </row>
    <row r="3529" spans="1:21" ht="12.75" customHeight="1" x14ac:dyDescent="0.3">
      <c r="A3529" s="141">
        <v>9</v>
      </c>
      <c r="B3529" s="141">
        <v>17</v>
      </c>
      <c r="C3529" s="146">
        <v>917</v>
      </c>
      <c r="D3529" s="141" t="s">
        <v>6</v>
      </c>
      <c r="E3529" s="141">
        <v>2015</v>
      </c>
      <c r="F3529" s="162">
        <f t="shared" si="136"/>
        <v>0</v>
      </c>
      <c r="G3529" s="157">
        <f t="shared" si="137"/>
        <v>3142.7</v>
      </c>
      <c r="H3529" s="143"/>
      <c r="I3529" s="196">
        <v>3142.7</v>
      </c>
      <c r="L3529" s="194">
        <v>56.3</v>
      </c>
      <c r="O3529" s="152">
        <f t="shared" si="138"/>
        <v>56.3</v>
      </c>
      <c r="P3529" s="166"/>
      <c r="Q3529" s="161"/>
      <c r="R3529" s="161"/>
      <c r="U3529" s="141" t="s">
        <v>63</v>
      </c>
    </row>
    <row r="3530" spans="1:21" ht="12.75" customHeight="1" x14ac:dyDescent="0.3">
      <c r="A3530" s="141">
        <v>9</v>
      </c>
      <c r="B3530" s="141">
        <v>18</v>
      </c>
      <c r="C3530" s="146">
        <v>918</v>
      </c>
      <c r="D3530" s="141" t="s">
        <v>6</v>
      </c>
      <c r="E3530" s="141">
        <v>2015</v>
      </c>
      <c r="F3530" s="162">
        <f t="shared" si="136"/>
        <v>0</v>
      </c>
      <c r="G3530" s="157">
        <f t="shared" si="137"/>
        <v>2196.7799999999997</v>
      </c>
      <c r="H3530" s="143"/>
      <c r="I3530" s="196">
        <v>2196.7799999999997</v>
      </c>
      <c r="L3530" s="194">
        <v>38.22</v>
      </c>
      <c r="O3530" s="152">
        <f t="shared" si="138"/>
        <v>38.22</v>
      </c>
      <c r="P3530" s="166"/>
      <c r="Q3530" s="161"/>
      <c r="R3530" s="161"/>
      <c r="U3530" s="141" t="s">
        <v>63</v>
      </c>
    </row>
    <row r="3531" spans="1:21" ht="12.75" customHeight="1" x14ac:dyDescent="0.3">
      <c r="A3531" s="141">
        <v>9</v>
      </c>
      <c r="B3531" s="141">
        <v>19</v>
      </c>
      <c r="C3531" s="146">
        <v>919</v>
      </c>
      <c r="D3531" s="141" t="s">
        <v>6</v>
      </c>
      <c r="E3531" s="141">
        <v>2015</v>
      </c>
      <c r="F3531" s="162">
        <f t="shared" si="136"/>
        <v>0</v>
      </c>
      <c r="G3531" s="157">
        <f t="shared" si="137"/>
        <v>2819.41</v>
      </c>
      <c r="H3531" s="143"/>
      <c r="I3531" s="196">
        <v>2819.41</v>
      </c>
      <c r="L3531" s="194">
        <v>47.59</v>
      </c>
      <c r="O3531" s="152">
        <f t="shared" si="138"/>
        <v>47.59</v>
      </c>
      <c r="P3531" s="166"/>
      <c r="Q3531" s="161"/>
      <c r="R3531" s="161"/>
      <c r="U3531" s="141" t="s">
        <v>63</v>
      </c>
    </row>
    <row r="3532" spans="1:21" ht="12.75" customHeight="1" x14ac:dyDescent="0.3">
      <c r="A3532" s="141">
        <v>9</v>
      </c>
      <c r="B3532" s="141">
        <v>20</v>
      </c>
      <c r="C3532" s="146">
        <v>920</v>
      </c>
      <c r="D3532" s="141" t="s">
        <v>6</v>
      </c>
      <c r="E3532" s="141">
        <v>2015</v>
      </c>
      <c r="F3532" s="162">
        <f t="shared" si="136"/>
        <v>0</v>
      </c>
      <c r="G3532" s="157">
        <f t="shared" si="137"/>
        <v>2340.9300000000003</v>
      </c>
      <c r="H3532" s="143"/>
      <c r="I3532" s="196">
        <v>2340.9300000000003</v>
      </c>
      <c r="L3532" s="194">
        <v>38.07</v>
      </c>
      <c r="O3532" s="152">
        <f t="shared" si="138"/>
        <v>38.07</v>
      </c>
      <c r="P3532" s="166"/>
      <c r="Q3532" s="161"/>
      <c r="R3532" s="161"/>
      <c r="U3532" s="141" t="s">
        <v>63</v>
      </c>
    </row>
    <row r="3533" spans="1:21" ht="12.75" customHeight="1" x14ac:dyDescent="0.3">
      <c r="A3533" s="141">
        <v>9</v>
      </c>
      <c r="B3533" s="141">
        <v>21</v>
      </c>
      <c r="C3533" s="146">
        <v>921</v>
      </c>
      <c r="D3533" s="141" t="s">
        <v>6</v>
      </c>
      <c r="E3533" s="141">
        <v>2015</v>
      </c>
      <c r="F3533" s="162">
        <f t="shared" si="136"/>
        <v>0</v>
      </c>
      <c r="G3533" s="157">
        <f t="shared" si="137"/>
        <v>6110.7900000000009</v>
      </c>
      <c r="H3533" s="143"/>
      <c r="I3533" s="196">
        <v>6110.7900000000009</v>
      </c>
      <c r="L3533" s="194">
        <v>96.210000000000008</v>
      </c>
      <c r="O3533" s="152">
        <f t="shared" si="138"/>
        <v>96.210000000000008</v>
      </c>
      <c r="P3533" s="166"/>
      <c r="Q3533" s="161"/>
      <c r="R3533" s="161"/>
      <c r="U3533" s="141" t="s">
        <v>63</v>
      </c>
    </row>
    <row r="3534" spans="1:21" ht="12.75" customHeight="1" x14ac:dyDescent="0.3">
      <c r="A3534" s="141">
        <v>9</v>
      </c>
      <c r="B3534" s="141">
        <v>22</v>
      </c>
      <c r="C3534" s="146">
        <v>922</v>
      </c>
      <c r="D3534" s="141" t="s">
        <v>6</v>
      </c>
      <c r="E3534" s="141">
        <v>2015</v>
      </c>
      <c r="F3534" s="162">
        <f t="shared" si="136"/>
        <v>0</v>
      </c>
      <c r="G3534" s="157">
        <f t="shared" si="137"/>
        <v>7065.41</v>
      </c>
      <c r="H3534" s="143"/>
      <c r="I3534" s="196">
        <v>7065.41</v>
      </c>
      <c r="L3534" s="194">
        <v>106.88</v>
      </c>
      <c r="O3534" s="152">
        <f t="shared" si="138"/>
        <v>106.88</v>
      </c>
      <c r="P3534" s="166"/>
      <c r="Q3534" s="161"/>
      <c r="R3534" s="161"/>
      <c r="U3534" s="141" t="s">
        <v>63</v>
      </c>
    </row>
    <row r="3535" spans="1:21" ht="12.75" customHeight="1" x14ac:dyDescent="0.3">
      <c r="A3535" s="141">
        <v>9</v>
      </c>
      <c r="B3535" s="141">
        <v>23</v>
      </c>
      <c r="C3535" s="146">
        <v>923</v>
      </c>
      <c r="D3535" s="141" t="s">
        <v>6</v>
      </c>
      <c r="E3535" s="141">
        <v>2015</v>
      </c>
      <c r="F3535" s="162">
        <f t="shared" si="136"/>
        <v>0</v>
      </c>
      <c r="G3535" s="157">
        <f t="shared" si="137"/>
        <v>6091.0099999999993</v>
      </c>
      <c r="H3535" s="143"/>
      <c r="I3535" s="196">
        <v>6091.0099999999993</v>
      </c>
      <c r="L3535" s="194">
        <v>89.610000000000014</v>
      </c>
      <c r="O3535" s="152">
        <f t="shared" si="138"/>
        <v>89.610000000000014</v>
      </c>
      <c r="P3535" s="166"/>
      <c r="Q3535" s="161"/>
      <c r="R3535" s="161"/>
      <c r="U3535" s="141" t="s">
        <v>63</v>
      </c>
    </row>
    <row r="3536" spans="1:21" ht="12.75" customHeight="1" x14ac:dyDescent="0.3">
      <c r="A3536" s="141">
        <v>9</v>
      </c>
      <c r="B3536" s="141">
        <v>24</v>
      </c>
      <c r="C3536" s="146">
        <v>924</v>
      </c>
      <c r="D3536" s="141" t="s">
        <v>6</v>
      </c>
      <c r="E3536" s="141">
        <v>2015</v>
      </c>
      <c r="F3536" s="162">
        <f t="shared" si="136"/>
        <v>0</v>
      </c>
      <c r="G3536" s="157">
        <f t="shared" si="137"/>
        <v>3301.46</v>
      </c>
      <c r="H3536" s="143"/>
      <c r="I3536" s="196">
        <v>3301.46</v>
      </c>
      <c r="L3536" s="194">
        <v>46.54</v>
      </c>
      <c r="O3536" s="152">
        <f t="shared" si="138"/>
        <v>46.54</v>
      </c>
      <c r="P3536" s="166"/>
      <c r="Q3536" s="161"/>
      <c r="R3536" s="161"/>
      <c r="U3536" s="141" t="s">
        <v>63</v>
      </c>
    </row>
    <row r="3537" spans="1:21" ht="12.75" customHeight="1" x14ac:dyDescent="0.3">
      <c r="A3537" s="141">
        <v>9</v>
      </c>
      <c r="B3537" s="141">
        <v>25</v>
      </c>
      <c r="C3537" s="146">
        <v>925</v>
      </c>
      <c r="D3537" s="141" t="s">
        <v>6</v>
      </c>
      <c r="E3537" s="141">
        <v>2015</v>
      </c>
      <c r="F3537" s="162">
        <f t="shared" si="136"/>
        <v>0</v>
      </c>
      <c r="G3537" s="157">
        <f t="shared" si="137"/>
        <v>3610.27</v>
      </c>
      <c r="H3537" s="143"/>
      <c r="I3537" s="196">
        <v>3610.27</v>
      </c>
      <c r="L3537" s="194">
        <v>55.36</v>
      </c>
      <c r="O3537" s="152">
        <f t="shared" si="138"/>
        <v>55.36</v>
      </c>
      <c r="P3537" s="166"/>
      <c r="Q3537" s="161"/>
      <c r="R3537" s="161"/>
      <c r="U3537" s="141" t="s">
        <v>63</v>
      </c>
    </row>
    <row r="3538" spans="1:21" ht="12.75" customHeight="1" x14ac:dyDescent="0.3">
      <c r="A3538" s="141">
        <v>9</v>
      </c>
      <c r="B3538" s="141">
        <v>26</v>
      </c>
      <c r="C3538" s="146">
        <v>926</v>
      </c>
      <c r="D3538" s="141" t="s">
        <v>6</v>
      </c>
      <c r="E3538" s="141">
        <v>2015</v>
      </c>
      <c r="F3538" s="162">
        <f t="shared" si="136"/>
        <v>0</v>
      </c>
      <c r="G3538" s="157">
        <f t="shared" si="137"/>
        <v>3239.98</v>
      </c>
      <c r="H3538" s="143"/>
      <c r="I3538" s="196">
        <v>3239.98</v>
      </c>
      <c r="L3538" s="194">
        <v>54.019999999999996</v>
      </c>
      <c r="O3538" s="152">
        <f t="shared" si="138"/>
        <v>54.019999999999996</v>
      </c>
      <c r="P3538" s="166"/>
      <c r="Q3538" s="161"/>
      <c r="R3538" s="161"/>
      <c r="U3538" s="141" t="s">
        <v>63</v>
      </c>
    </row>
    <row r="3539" spans="1:21" ht="12.75" customHeight="1" x14ac:dyDescent="0.3">
      <c r="A3539" s="141">
        <v>9</v>
      </c>
      <c r="B3539" s="141">
        <v>27</v>
      </c>
      <c r="C3539" s="146">
        <v>927</v>
      </c>
      <c r="D3539" s="141" t="s">
        <v>6</v>
      </c>
      <c r="E3539" s="141">
        <v>2015</v>
      </c>
      <c r="F3539" s="162">
        <f t="shared" si="136"/>
        <v>0</v>
      </c>
      <c r="G3539" s="157">
        <f t="shared" si="137"/>
        <v>3782.84</v>
      </c>
      <c r="H3539" s="143"/>
      <c r="I3539" s="196">
        <v>3782.84</v>
      </c>
      <c r="L3539" s="194">
        <v>67.77000000000001</v>
      </c>
      <c r="O3539" s="152">
        <f t="shared" si="138"/>
        <v>67.77000000000001</v>
      </c>
      <c r="P3539" s="166"/>
      <c r="Q3539" s="161"/>
      <c r="R3539" s="161"/>
      <c r="U3539" s="141" t="s">
        <v>63</v>
      </c>
    </row>
    <row r="3540" spans="1:21" ht="12.75" customHeight="1" x14ac:dyDescent="0.3">
      <c r="A3540" s="141">
        <v>9</v>
      </c>
      <c r="B3540" s="141">
        <v>28</v>
      </c>
      <c r="C3540" s="146">
        <v>928</v>
      </c>
      <c r="D3540" s="141" t="s">
        <v>6</v>
      </c>
      <c r="E3540" s="141">
        <v>2015</v>
      </c>
      <c r="F3540" s="162">
        <f t="shared" si="136"/>
        <v>0</v>
      </c>
      <c r="G3540" s="157">
        <f t="shared" si="137"/>
        <v>4555.76</v>
      </c>
      <c r="H3540" s="143"/>
      <c r="I3540" s="196">
        <v>4555.76</v>
      </c>
      <c r="L3540" s="194">
        <v>88.22999999999999</v>
      </c>
      <c r="O3540" s="152">
        <f t="shared" si="138"/>
        <v>88.22999999999999</v>
      </c>
      <c r="P3540" s="166"/>
      <c r="Q3540" s="161"/>
      <c r="R3540" s="161"/>
      <c r="U3540" s="141" t="s">
        <v>63</v>
      </c>
    </row>
    <row r="3541" spans="1:21" ht="12.75" customHeight="1" x14ac:dyDescent="0.3">
      <c r="A3541" s="141">
        <v>9</v>
      </c>
      <c r="B3541" s="141">
        <v>29</v>
      </c>
      <c r="C3541" s="146">
        <v>929</v>
      </c>
      <c r="D3541" s="141" t="s">
        <v>6</v>
      </c>
      <c r="E3541" s="141">
        <v>2015</v>
      </c>
      <c r="F3541" s="162">
        <f t="shared" si="136"/>
        <v>0</v>
      </c>
      <c r="G3541" s="157">
        <f t="shared" si="137"/>
        <v>2467.39</v>
      </c>
      <c r="H3541" s="143"/>
      <c r="I3541" s="196">
        <v>2467.39</v>
      </c>
      <c r="L3541" s="194">
        <v>50.86</v>
      </c>
      <c r="O3541" s="152">
        <f t="shared" si="138"/>
        <v>50.86</v>
      </c>
      <c r="P3541" s="166"/>
      <c r="Q3541" s="161"/>
      <c r="R3541" s="161"/>
      <c r="U3541" s="141" t="s">
        <v>63</v>
      </c>
    </row>
    <row r="3542" spans="1:21" ht="12.75" customHeight="1" x14ac:dyDescent="0.3">
      <c r="A3542" s="141">
        <v>9</v>
      </c>
      <c r="B3542" s="141">
        <v>30</v>
      </c>
      <c r="C3542" s="146">
        <v>930</v>
      </c>
      <c r="D3542" s="141" t="s">
        <v>6</v>
      </c>
      <c r="E3542" s="141">
        <v>2015</v>
      </c>
      <c r="F3542" s="162">
        <f t="shared" si="136"/>
        <v>0</v>
      </c>
      <c r="G3542" s="157">
        <f t="shared" si="137"/>
        <v>1976.77</v>
      </c>
      <c r="H3542" s="143"/>
      <c r="I3542" s="196">
        <v>1976.77</v>
      </c>
      <c r="L3542" s="194">
        <v>43.43</v>
      </c>
      <c r="O3542" s="152">
        <f t="shared" si="138"/>
        <v>43.43</v>
      </c>
      <c r="P3542" s="166"/>
      <c r="Q3542" s="161"/>
      <c r="R3542" s="161"/>
      <c r="U3542" s="141" t="s">
        <v>63</v>
      </c>
    </row>
    <row r="3543" spans="1:21" ht="12.75" customHeight="1" x14ac:dyDescent="0.3">
      <c r="A3543" s="141">
        <v>10</v>
      </c>
      <c r="B3543" s="141">
        <v>1</v>
      </c>
      <c r="C3543" s="146">
        <v>1001</v>
      </c>
      <c r="D3543" s="141" t="s">
        <v>6</v>
      </c>
      <c r="E3543" s="141">
        <v>2015</v>
      </c>
      <c r="F3543" s="162">
        <f t="shared" si="136"/>
        <v>0</v>
      </c>
      <c r="G3543" s="157">
        <f t="shared" si="137"/>
        <v>1560.75</v>
      </c>
      <c r="H3543" s="143"/>
      <c r="I3543" s="196">
        <v>1560.75</v>
      </c>
      <c r="L3543" s="194">
        <v>36.25</v>
      </c>
      <c r="O3543" s="152">
        <f t="shared" si="138"/>
        <v>36.25</v>
      </c>
      <c r="P3543" s="166"/>
      <c r="Q3543" s="161"/>
      <c r="R3543" s="161"/>
      <c r="U3543" s="141" t="s">
        <v>63</v>
      </c>
    </row>
    <row r="3544" spans="1:21" ht="12.75" customHeight="1" x14ac:dyDescent="0.3">
      <c r="A3544" s="141">
        <v>10</v>
      </c>
      <c r="B3544" s="141">
        <v>2</v>
      </c>
      <c r="C3544" s="146">
        <v>1002</v>
      </c>
      <c r="D3544" s="141" t="s">
        <v>6</v>
      </c>
      <c r="E3544" s="141">
        <v>2015</v>
      </c>
      <c r="F3544" s="162">
        <f t="shared" si="136"/>
        <v>0</v>
      </c>
      <c r="G3544" s="157">
        <f t="shared" si="137"/>
        <v>1565.3999999999999</v>
      </c>
      <c r="H3544" s="143"/>
      <c r="I3544" s="196">
        <v>1565.3999999999999</v>
      </c>
      <c r="L3544" s="194">
        <v>32.76</v>
      </c>
      <c r="O3544" s="152">
        <f t="shared" si="138"/>
        <v>32.76</v>
      </c>
      <c r="P3544" s="166"/>
      <c r="Q3544" s="161"/>
      <c r="R3544" s="161"/>
      <c r="U3544" s="141" t="s">
        <v>63</v>
      </c>
    </row>
    <row r="3545" spans="1:21" ht="12.75" customHeight="1" x14ac:dyDescent="0.3">
      <c r="A3545" s="141">
        <v>10</v>
      </c>
      <c r="B3545" s="141">
        <v>3</v>
      </c>
      <c r="C3545" s="146">
        <v>1003</v>
      </c>
      <c r="D3545" s="141" t="s">
        <v>6</v>
      </c>
      <c r="E3545" s="141">
        <v>2015</v>
      </c>
      <c r="F3545" s="162">
        <f t="shared" si="136"/>
        <v>0</v>
      </c>
      <c r="G3545" s="157">
        <f t="shared" si="137"/>
        <v>426.1</v>
      </c>
      <c r="H3545" s="143"/>
      <c r="I3545" s="194">
        <v>426.1</v>
      </c>
      <c r="L3545" s="194">
        <v>7.9</v>
      </c>
      <c r="O3545" s="152">
        <f t="shared" si="138"/>
        <v>7.9</v>
      </c>
      <c r="P3545" s="166"/>
      <c r="Q3545" s="161"/>
      <c r="R3545" s="161"/>
      <c r="U3545" s="141" t="s">
        <v>63</v>
      </c>
    </row>
    <row r="3546" spans="1:21" ht="12.75" customHeight="1" x14ac:dyDescent="0.3">
      <c r="A3546" s="141">
        <v>10</v>
      </c>
      <c r="B3546" s="141">
        <v>4</v>
      </c>
      <c r="C3546" s="146">
        <v>1004</v>
      </c>
      <c r="D3546" s="141" t="s">
        <v>6</v>
      </c>
      <c r="E3546" s="141">
        <v>2015</v>
      </c>
      <c r="F3546" s="162">
        <f t="shared" si="136"/>
        <v>0</v>
      </c>
      <c r="G3546" s="157">
        <f t="shared" si="137"/>
        <v>234.19</v>
      </c>
      <c r="H3546" s="143"/>
      <c r="I3546" s="194">
        <v>234.19</v>
      </c>
      <c r="L3546" s="194">
        <v>3.78</v>
      </c>
      <c r="O3546" s="152">
        <f t="shared" si="138"/>
        <v>3.78</v>
      </c>
      <c r="P3546" s="166"/>
      <c r="Q3546" s="161"/>
      <c r="R3546" s="161"/>
      <c r="U3546" s="141" t="s">
        <v>63</v>
      </c>
    </row>
    <row r="3547" spans="1:21" ht="12.75" customHeight="1" x14ac:dyDescent="0.3">
      <c r="A3547" s="141">
        <v>10</v>
      </c>
      <c r="B3547" s="141">
        <v>5</v>
      </c>
      <c r="C3547" s="146">
        <v>1005</v>
      </c>
      <c r="D3547" s="141" t="s">
        <v>6</v>
      </c>
      <c r="E3547" s="141">
        <v>2015</v>
      </c>
      <c r="F3547" s="162">
        <f t="shared" si="136"/>
        <v>0</v>
      </c>
      <c r="G3547" s="157">
        <f t="shared" si="137"/>
        <v>456.70000000000005</v>
      </c>
      <c r="H3547" s="143"/>
      <c r="I3547" s="194">
        <v>456.70000000000005</v>
      </c>
      <c r="L3547" s="194">
        <v>6.3</v>
      </c>
      <c r="O3547" s="152">
        <f t="shared" si="138"/>
        <v>6.3</v>
      </c>
      <c r="P3547" s="166"/>
      <c r="Q3547" s="161"/>
      <c r="R3547" s="161"/>
      <c r="U3547" s="141" t="s">
        <v>63</v>
      </c>
    </row>
    <row r="3548" spans="1:21" ht="12.75" customHeight="1" x14ac:dyDescent="0.3">
      <c r="A3548" s="141">
        <v>10</v>
      </c>
      <c r="B3548" s="141">
        <v>6</v>
      </c>
      <c r="C3548" s="146">
        <v>1006</v>
      </c>
      <c r="D3548" s="141" t="s">
        <v>6</v>
      </c>
      <c r="E3548" s="141">
        <v>2015</v>
      </c>
      <c r="F3548" s="162">
        <f t="shared" si="136"/>
        <v>0</v>
      </c>
      <c r="G3548" s="157">
        <f t="shared" si="137"/>
        <v>399.39</v>
      </c>
      <c r="H3548" s="143"/>
      <c r="I3548" s="194">
        <v>399.39</v>
      </c>
      <c r="L3548" s="194">
        <v>4.6100000000000003</v>
      </c>
      <c r="O3548" s="152">
        <f t="shared" si="138"/>
        <v>4.6100000000000003</v>
      </c>
      <c r="P3548" s="166"/>
      <c r="Q3548" s="161"/>
      <c r="R3548" s="161"/>
      <c r="U3548" s="141" t="s">
        <v>63</v>
      </c>
    </row>
    <row r="3549" spans="1:21" ht="12.75" customHeight="1" x14ac:dyDescent="0.3">
      <c r="A3549" s="141">
        <v>10</v>
      </c>
      <c r="B3549" s="141">
        <v>7</v>
      </c>
      <c r="C3549" s="146">
        <v>1007</v>
      </c>
      <c r="D3549" s="141" t="s">
        <v>6</v>
      </c>
      <c r="E3549" s="141">
        <v>2015</v>
      </c>
      <c r="F3549" s="162">
        <f t="shared" si="136"/>
        <v>0</v>
      </c>
      <c r="G3549" s="157">
        <f t="shared" si="137"/>
        <v>284.39</v>
      </c>
      <c r="H3549" s="143"/>
      <c r="I3549" s="194">
        <v>284.39</v>
      </c>
      <c r="L3549" s="194">
        <v>2.61</v>
      </c>
      <c r="O3549" s="152">
        <f t="shared" si="138"/>
        <v>2.61</v>
      </c>
      <c r="P3549" s="166"/>
      <c r="Q3549" s="161"/>
      <c r="R3549" s="161"/>
      <c r="U3549" s="141" t="s">
        <v>63</v>
      </c>
    </row>
    <row r="3550" spans="1:21" ht="12.75" customHeight="1" x14ac:dyDescent="0.3">
      <c r="A3550" s="141">
        <v>10</v>
      </c>
      <c r="B3550" s="141">
        <v>8</v>
      </c>
      <c r="C3550" s="146">
        <v>1008</v>
      </c>
      <c r="D3550" s="141" t="s">
        <v>6</v>
      </c>
      <c r="E3550" s="141">
        <v>2015</v>
      </c>
      <c r="F3550" s="162">
        <f t="shared" si="136"/>
        <v>0</v>
      </c>
      <c r="G3550" s="157">
        <f t="shared" si="137"/>
        <v>264.19</v>
      </c>
      <c r="H3550" s="143"/>
      <c r="I3550" s="194">
        <v>264.19</v>
      </c>
      <c r="L3550" s="194">
        <v>1.81</v>
      </c>
      <c r="O3550" s="152">
        <f t="shared" si="138"/>
        <v>1.81</v>
      </c>
      <c r="P3550" s="166"/>
      <c r="Q3550" s="161"/>
      <c r="R3550" s="161"/>
      <c r="U3550" s="141" t="s">
        <v>63</v>
      </c>
    </row>
    <row r="3551" spans="1:21" ht="12.75" customHeight="1" x14ac:dyDescent="0.3">
      <c r="A3551" s="141">
        <v>10</v>
      </c>
      <c r="B3551" s="141">
        <v>9</v>
      </c>
      <c r="C3551" s="146">
        <v>1009</v>
      </c>
      <c r="D3551" s="141" t="s">
        <v>6</v>
      </c>
      <c r="E3551" s="141">
        <v>2015</v>
      </c>
      <c r="F3551" s="162">
        <f t="shared" si="136"/>
        <v>0</v>
      </c>
      <c r="G3551" s="157">
        <f t="shared" si="137"/>
        <v>312.56</v>
      </c>
      <c r="H3551" s="143"/>
      <c r="I3551" s="194">
        <v>312.56</v>
      </c>
      <c r="L3551" s="194">
        <v>1.41</v>
      </c>
      <c r="O3551" s="152">
        <f t="shared" si="138"/>
        <v>1.41</v>
      </c>
      <c r="P3551" s="166"/>
      <c r="Q3551" s="161"/>
      <c r="R3551" s="161"/>
      <c r="U3551" s="141" t="s">
        <v>63</v>
      </c>
    </row>
    <row r="3552" spans="1:21" ht="12.75" customHeight="1" x14ac:dyDescent="0.3">
      <c r="A3552" s="141">
        <v>10</v>
      </c>
      <c r="B3552" s="141">
        <v>10</v>
      </c>
      <c r="C3552" s="146">
        <v>1010</v>
      </c>
      <c r="D3552" s="141" t="s">
        <v>6</v>
      </c>
      <c r="E3552" s="141">
        <v>2015</v>
      </c>
      <c r="F3552" s="162">
        <f t="shared" si="136"/>
        <v>0</v>
      </c>
      <c r="G3552" s="157">
        <f t="shared" si="137"/>
        <v>505.83</v>
      </c>
      <c r="H3552" s="143"/>
      <c r="I3552" s="194">
        <v>505.83</v>
      </c>
      <c r="L3552" s="194">
        <v>1.17</v>
      </c>
      <c r="O3552" s="152">
        <f t="shared" si="138"/>
        <v>1.17</v>
      </c>
      <c r="P3552" s="166"/>
      <c r="Q3552" s="161"/>
      <c r="R3552" s="161"/>
      <c r="U3552" s="141" t="s">
        <v>63</v>
      </c>
    </row>
    <row r="3553" spans="1:21" ht="12.75" customHeight="1" x14ac:dyDescent="0.3">
      <c r="A3553" s="141">
        <v>10</v>
      </c>
      <c r="B3553" s="141">
        <v>11</v>
      </c>
      <c r="C3553" s="146">
        <v>1011</v>
      </c>
      <c r="D3553" s="141" t="s">
        <v>6</v>
      </c>
      <c r="E3553" s="141">
        <v>2015</v>
      </c>
      <c r="F3553" s="162">
        <f t="shared" si="136"/>
        <v>0</v>
      </c>
      <c r="G3553" s="157">
        <f t="shared" si="137"/>
        <v>157</v>
      </c>
      <c r="H3553" s="143"/>
      <c r="I3553" s="194">
        <v>157</v>
      </c>
      <c r="L3553" s="194">
        <v>0</v>
      </c>
      <c r="O3553" s="152">
        <f t="shared" si="138"/>
        <v>0</v>
      </c>
      <c r="P3553" s="142"/>
      <c r="Q3553" s="161"/>
      <c r="R3553" s="161"/>
      <c r="U3553" s="141" t="s">
        <v>63</v>
      </c>
    </row>
    <row r="3554" spans="1:21" ht="12.75" customHeight="1" x14ac:dyDescent="0.3">
      <c r="A3554" s="141">
        <v>10</v>
      </c>
      <c r="B3554" s="141">
        <v>12</v>
      </c>
      <c r="C3554" s="146">
        <v>1012</v>
      </c>
      <c r="D3554" s="141" t="s">
        <v>6</v>
      </c>
      <c r="E3554" s="141">
        <v>2015</v>
      </c>
      <c r="F3554" s="162">
        <f t="shared" si="136"/>
        <v>0</v>
      </c>
      <c r="G3554" s="157">
        <f t="shared" si="137"/>
        <v>386</v>
      </c>
      <c r="H3554" s="143"/>
      <c r="I3554" s="194">
        <v>386</v>
      </c>
      <c r="L3554" s="194">
        <v>0</v>
      </c>
      <c r="O3554" s="152">
        <f t="shared" si="138"/>
        <v>0</v>
      </c>
      <c r="P3554" s="142"/>
      <c r="Q3554" s="166"/>
      <c r="R3554" s="166"/>
      <c r="U3554" s="141" t="s">
        <v>63</v>
      </c>
    </row>
    <row r="3555" spans="1:21" ht="12.75" customHeight="1" x14ac:dyDescent="0.3">
      <c r="A3555" s="141">
        <v>10</v>
      </c>
      <c r="B3555" s="141">
        <v>13</v>
      </c>
      <c r="C3555" s="146">
        <v>1013</v>
      </c>
      <c r="D3555" s="141" t="s">
        <v>6</v>
      </c>
      <c r="E3555" s="141">
        <v>2015</v>
      </c>
      <c r="F3555" s="162">
        <f t="shared" si="136"/>
        <v>0</v>
      </c>
      <c r="G3555" s="157">
        <f t="shared" si="137"/>
        <v>150.01</v>
      </c>
      <c r="H3555" s="143"/>
      <c r="I3555" s="194">
        <v>150.01</v>
      </c>
      <c r="L3555" s="194">
        <v>0</v>
      </c>
      <c r="O3555" s="152">
        <f t="shared" si="138"/>
        <v>0</v>
      </c>
      <c r="P3555" s="142"/>
      <c r="Q3555" s="166"/>
      <c r="R3555" s="166"/>
      <c r="U3555" s="141" t="s">
        <v>63</v>
      </c>
    </row>
    <row r="3556" spans="1:21" ht="12.75" customHeight="1" x14ac:dyDescent="0.3">
      <c r="A3556" s="141">
        <v>10</v>
      </c>
      <c r="B3556" s="141">
        <v>14</v>
      </c>
      <c r="C3556" s="146">
        <v>1014</v>
      </c>
      <c r="D3556" s="141" t="s">
        <v>6</v>
      </c>
      <c r="E3556" s="141">
        <v>2015</v>
      </c>
      <c r="F3556" s="162">
        <f t="shared" si="136"/>
        <v>0</v>
      </c>
      <c r="G3556" s="157">
        <f t="shared" si="137"/>
        <v>109</v>
      </c>
      <c r="H3556" s="143"/>
      <c r="I3556" s="194">
        <v>109</v>
      </c>
      <c r="L3556" s="194">
        <v>0</v>
      </c>
      <c r="O3556" s="152">
        <f t="shared" si="138"/>
        <v>0</v>
      </c>
      <c r="P3556" s="142"/>
      <c r="Q3556" s="166"/>
      <c r="R3556" s="166"/>
      <c r="U3556" s="141" t="s">
        <v>63</v>
      </c>
    </row>
    <row r="3557" spans="1:21" ht="12.75" customHeight="1" x14ac:dyDescent="0.3">
      <c r="A3557" s="141">
        <v>10</v>
      </c>
      <c r="B3557" s="141">
        <v>15</v>
      </c>
      <c r="C3557" s="146">
        <v>1015</v>
      </c>
      <c r="D3557" s="141" t="s">
        <v>6</v>
      </c>
      <c r="E3557" s="141">
        <v>2015</v>
      </c>
      <c r="F3557" s="162">
        <f t="shared" si="136"/>
        <v>0</v>
      </c>
      <c r="G3557" s="157">
        <f t="shared" si="137"/>
        <v>23</v>
      </c>
      <c r="H3557" s="143"/>
      <c r="I3557" s="194">
        <v>23</v>
      </c>
      <c r="L3557" s="194">
        <v>0</v>
      </c>
      <c r="O3557" s="152">
        <f t="shared" si="138"/>
        <v>0</v>
      </c>
      <c r="P3557" s="142"/>
      <c r="Q3557" s="166"/>
      <c r="R3557" s="166"/>
      <c r="U3557" s="141" t="s">
        <v>63</v>
      </c>
    </row>
    <row r="3558" spans="1:21" ht="12.75" customHeight="1" x14ac:dyDescent="0.3">
      <c r="A3558" s="141">
        <v>10</v>
      </c>
      <c r="B3558" s="141">
        <v>16</v>
      </c>
      <c r="C3558" s="146">
        <v>1016</v>
      </c>
      <c r="D3558" s="141" t="s">
        <v>6</v>
      </c>
      <c r="E3558" s="141">
        <v>2015</v>
      </c>
      <c r="F3558" s="162">
        <f t="shared" si="136"/>
        <v>0</v>
      </c>
      <c r="G3558" s="157">
        <f t="shared" si="137"/>
        <v>39</v>
      </c>
      <c r="H3558" s="143"/>
      <c r="I3558" s="194">
        <v>39</v>
      </c>
      <c r="L3558" s="194">
        <v>0</v>
      </c>
      <c r="O3558" s="152">
        <f t="shared" si="138"/>
        <v>0</v>
      </c>
      <c r="P3558" s="142"/>
      <c r="Q3558" s="166"/>
      <c r="R3558" s="166"/>
      <c r="U3558" s="141" t="s">
        <v>63</v>
      </c>
    </row>
    <row r="3559" spans="1:21" ht="12.75" customHeight="1" x14ac:dyDescent="0.3">
      <c r="A3559" s="141">
        <v>10</v>
      </c>
      <c r="B3559" s="141">
        <v>17</v>
      </c>
      <c r="C3559" s="146">
        <v>1017</v>
      </c>
      <c r="D3559" s="141" t="s">
        <v>6</v>
      </c>
      <c r="E3559" s="141">
        <v>2015</v>
      </c>
      <c r="F3559" s="162">
        <f t="shared" si="136"/>
        <v>0</v>
      </c>
      <c r="G3559" s="157">
        <f t="shared" si="137"/>
        <v>53</v>
      </c>
      <c r="H3559" s="143"/>
      <c r="I3559" s="194">
        <v>53</v>
      </c>
      <c r="L3559" s="194">
        <v>0</v>
      </c>
      <c r="O3559" s="152">
        <f t="shared" si="138"/>
        <v>0</v>
      </c>
      <c r="P3559" s="142"/>
      <c r="Q3559" s="166"/>
      <c r="R3559" s="166"/>
      <c r="U3559" s="141" t="s">
        <v>63</v>
      </c>
    </row>
    <row r="3560" spans="1:21" ht="12.75" customHeight="1" x14ac:dyDescent="0.3">
      <c r="A3560" s="141">
        <v>10</v>
      </c>
      <c r="B3560" s="141">
        <v>18</v>
      </c>
      <c r="C3560" s="146">
        <v>1018</v>
      </c>
      <c r="D3560" s="141" t="s">
        <v>6</v>
      </c>
      <c r="E3560" s="141">
        <v>2015</v>
      </c>
      <c r="F3560" s="162">
        <f t="shared" si="136"/>
        <v>0</v>
      </c>
      <c r="G3560" s="157">
        <f t="shared" si="137"/>
        <v>23</v>
      </c>
      <c r="H3560" s="143"/>
      <c r="I3560" s="194">
        <v>23</v>
      </c>
      <c r="L3560" s="194">
        <v>0</v>
      </c>
      <c r="O3560" s="152">
        <f t="shared" si="138"/>
        <v>0</v>
      </c>
      <c r="P3560" s="142"/>
      <c r="Q3560" s="166"/>
      <c r="R3560" s="166"/>
      <c r="U3560" s="141" t="s">
        <v>63</v>
      </c>
    </row>
    <row r="3561" spans="1:21" ht="12.75" customHeight="1" x14ac:dyDescent="0.3">
      <c r="A3561" s="141">
        <v>10</v>
      </c>
      <c r="B3561" s="141">
        <v>19</v>
      </c>
      <c r="C3561" s="146">
        <v>1019</v>
      </c>
      <c r="D3561" s="141" t="s">
        <v>6</v>
      </c>
      <c r="E3561" s="141">
        <v>2015</v>
      </c>
      <c r="F3561" s="162">
        <f t="shared" si="136"/>
        <v>0</v>
      </c>
      <c r="G3561" s="157">
        <f t="shared" si="137"/>
        <v>21</v>
      </c>
      <c r="H3561" s="143"/>
      <c r="I3561" s="194">
        <v>21</v>
      </c>
      <c r="L3561" s="194">
        <v>0</v>
      </c>
      <c r="O3561" s="152">
        <f t="shared" si="138"/>
        <v>0</v>
      </c>
      <c r="P3561" s="142"/>
      <c r="Q3561" s="166"/>
      <c r="R3561" s="166"/>
      <c r="U3561" s="141" t="s">
        <v>63</v>
      </c>
    </row>
    <row r="3562" spans="1:21" ht="12.75" customHeight="1" x14ac:dyDescent="0.3">
      <c r="A3562" s="141">
        <v>10</v>
      </c>
      <c r="B3562" s="141">
        <v>20</v>
      </c>
      <c r="C3562" s="146">
        <v>1020</v>
      </c>
      <c r="D3562" s="141" t="s">
        <v>6</v>
      </c>
      <c r="E3562" s="141">
        <v>2015</v>
      </c>
      <c r="F3562" s="162">
        <f t="shared" si="136"/>
        <v>0</v>
      </c>
      <c r="G3562" s="157">
        <f t="shared" si="137"/>
        <v>75</v>
      </c>
      <c r="H3562" s="143"/>
      <c r="I3562" s="194">
        <v>75</v>
      </c>
      <c r="L3562" s="194">
        <v>0</v>
      </c>
      <c r="O3562" s="152">
        <f t="shared" si="138"/>
        <v>0</v>
      </c>
      <c r="P3562" s="142"/>
      <c r="Q3562" s="166"/>
      <c r="R3562" s="166"/>
      <c r="U3562" s="141" t="s">
        <v>63</v>
      </c>
    </row>
    <row r="3563" spans="1:21" ht="12.75" customHeight="1" x14ac:dyDescent="0.3">
      <c r="A3563" s="141">
        <v>10</v>
      </c>
      <c r="B3563" s="141">
        <v>21</v>
      </c>
      <c r="C3563" s="146">
        <v>1021</v>
      </c>
      <c r="D3563" s="141" t="s">
        <v>6</v>
      </c>
      <c r="E3563" s="141">
        <v>2015</v>
      </c>
      <c r="F3563" s="162">
        <f t="shared" si="136"/>
        <v>0</v>
      </c>
      <c r="G3563" s="157">
        <f t="shared" si="137"/>
        <v>47</v>
      </c>
      <c r="H3563" s="143"/>
      <c r="I3563" s="194">
        <v>47</v>
      </c>
      <c r="L3563" s="194">
        <v>0</v>
      </c>
      <c r="O3563" s="152">
        <f t="shared" si="138"/>
        <v>0</v>
      </c>
      <c r="P3563" s="142"/>
      <c r="Q3563" s="166"/>
      <c r="R3563" s="166"/>
      <c r="U3563" s="141" t="s">
        <v>63</v>
      </c>
    </row>
    <row r="3564" spans="1:21" ht="12.75" customHeight="1" x14ac:dyDescent="0.3">
      <c r="A3564" s="141">
        <v>10</v>
      </c>
      <c r="B3564" s="141">
        <v>22</v>
      </c>
      <c r="C3564" s="146">
        <v>1022</v>
      </c>
      <c r="D3564" s="141" t="s">
        <v>6</v>
      </c>
      <c r="E3564" s="141">
        <v>2015</v>
      </c>
      <c r="F3564" s="162">
        <f t="shared" si="136"/>
        <v>0</v>
      </c>
      <c r="G3564" s="157">
        <f t="shared" si="137"/>
        <v>42.01</v>
      </c>
      <c r="H3564" s="143"/>
      <c r="I3564" s="194">
        <v>42.01</v>
      </c>
      <c r="L3564" s="194">
        <v>0</v>
      </c>
      <c r="O3564" s="152">
        <f t="shared" si="138"/>
        <v>0</v>
      </c>
      <c r="P3564" s="142"/>
      <c r="Q3564" s="166"/>
      <c r="R3564" s="166"/>
      <c r="U3564" s="141" t="s">
        <v>63</v>
      </c>
    </row>
    <row r="3565" spans="1:21" ht="12.75" customHeight="1" x14ac:dyDescent="0.3">
      <c r="A3565" s="141">
        <v>10</v>
      </c>
      <c r="B3565" s="141">
        <v>23</v>
      </c>
      <c r="C3565" s="146">
        <v>1023</v>
      </c>
      <c r="D3565" s="141" t="s">
        <v>6</v>
      </c>
      <c r="E3565" s="141">
        <v>2015</v>
      </c>
      <c r="F3565" s="162">
        <f t="shared" si="136"/>
        <v>0</v>
      </c>
      <c r="G3565" s="157">
        <f t="shared" si="137"/>
        <v>84</v>
      </c>
      <c r="H3565" s="143"/>
      <c r="I3565" s="194">
        <v>84</v>
      </c>
      <c r="L3565" s="194">
        <v>0</v>
      </c>
      <c r="O3565" s="152">
        <f t="shared" si="138"/>
        <v>0</v>
      </c>
      <c r="P3565" s="142"/>
      <c r="Q3565" s="166"/>
      <c r="R3565" s="166"/>
      <c r="U3565" s="141" t="s">
        <v>63</v>
      </c>
    </row>
    <row r="3566" spans="1:21" ht="12.75" customHeight="1" x14ac:dyDescent="0.3">
      <c r="A3566" s="141">
        <v>10</v>
      </c>
      <c r="B3566" s="141">
        <v>24</v>
      </c>
      <c r="C3566" s="146">
        <v>1024</v>
      </c>
      <c r="D3566" s="141" t="s">
        <v>6</v>
      </c>
      <c r="E3566" s="141">
        <v>2015</v>
      </c>
      <c r="F3566" s="162">
        <f t="shared" si="136"/>
        <v>0</v>
      </c>
      <c r="G3566" s="157">
        <f t="shared" si="137"/>
        <v>71.989999999999995</v>
      </c>
      <c r="H3566" s="143"/>
      <c r="I3566" s="194">
        <v>71.989999999999995</v>
      </c>
      <c r="L3566" s="194">
        <v>0</v>
      </c>
      <c r="O3566" s="152">
        <f t="shared" si="138"/>
        <v>0</v>
      </c>
      <c r="P3566" s="142"/>
      <c r="Q3566" s="166"/>
      <c r="R3566" s="166"/>
      <c r="U3566" s="141" t="s">
        <v>63</v>
      </c>
    </row>
    <row r="3567" spans="1:21" ht="12.75" customHeight="1" x14ac:dyDescent="0.3">
      <c r="A3567" s="141">
        <v>10</v>
      </c>
      <c r="B3567" s="141">
        <v>25</v>
      </c>
      <c r="C3567" s="146">
        <v>1025</v>
      </c>
      <c r="D3567" s="141" t="s">
        <v>6</v>
      </c>
      <c r="E3567" s="141">
        <v>2015</v>
      </c>
      <c r="F3567" s="162">
        <f t="shared" si="136"/>
        <v>0</v>
      </c>
      <c r="G3567" s="157">
        <f t="shared" si="137"/>
        <v>95</v>
      </c>
      <c r="H3567" s="143"/>
      <c r="I3567" s="194">
        <v>95</v>
      </c>
      <c r="L3567" s="194">
        <v>0</v>
      </c>
      <c r="O3567" s="152">
        <f t="shared" si="138"/>
        <v>0</v>
      </c>
      <c r="P3567" s="142"/>
      <c r="Q3567" s="166"/>
      <c r="R3567" s="166"/>
      <c r="U3567" s="141" t="s">
        <v>63</v>
      </c>
    </row>
    <row r="3568" spans="1:21" ht="12.75" customHeight="1" x14ac:dyDescent="0.3">
      <c r="A3568" s="141">
        <v>10</v>
      </c>
      <c r="B3568" s="141">
        <v>26</v>
      </c>
      <c r="C3568" s="146">
        <v>1026</v>
      </c>
      <c r="D3568" s="141" t="s">
        <v>6</v>
      </c>
      <c r="E3568" s="141">
        <v>2015</v>
      </c>
      <c r="F3568" s="162">
        <f t="shared" si="136"/>
        <v>0</v>
      </c>
      <c r="G3568" s="157">
        <f t="shared" si="137"/>
        <v>101</v>
      </c>
      <c r="H3568" s="143"/>
      <c r="I3568" s="194">
        <v>101</v>
      </c>
      <c r="L3568" s="194">
        <v>0</v>
      </c>
      <c r="O3568" s="152">
        <f t="shared" si="138"/>
        <v>0</v>
      </c>
      <c r="P3568" s="142"/>
      <c r="Q3568" s="166"/>
      <c r="R3568" s="166"/>
      <c r="U3568" s="141" t="s">
        <v>63</v>
      </c>
    </row>
    <row r="3569" spans="1:21" ht="12.75" customHeight="1" x14ac:dyDescent="0.3">
      <c r="A3569" s="141">
        <v>10</v>
      </c>
      <c r="B3569" s="141">
        <v>27</v>
      </c>
      <c r="C3569" s="146">
        <v>1027</v>
      </c>
      <c r="D3569" s="141" t="s">
        <v>6</v>
      </c>
      <c r="E3569" s="141">
        <v>2015</v>
      </c>
      <c r="F3569" s="162">
        <f t="shared" si="136"/>
        <v>0</v>
      </c>
      <c r="G3569" s="157">
        <f t="shared" si="137"/>
        <v>34</v>
      </c>
      <c r="H3569" s="143"/>
      <c r="I3569" s="194">
        <v>34</v>
      </c>
      <c r="L3569" s="194">
        <v>0</v>
      </c>
      <c r="O3569" s="152">
        <f t="shared" si="138"/>
        <v>0</v>
      </c>
      <c r="P3569" s="142"/>
      <c r="Q3569" s="166"/>
      <c r="R3569" s="166"/>
      <c r="U3569" s="141" t="s">
        <v>63</v>
      </c>
    </row>
    <row r="3570" spans="1:21" ht="12.75" customHeight="1" x14ac:dyDescent="0.3">
      <c r="A3570" s="141">
        <v>10</v>
      </c>
      <c r="B3570" s="141">
        <v>28</v>
      </c>
      <c r="C3570" s="146">
        <v>1028</v>
      </c>
      <c r="D3570" s="141" t="s">
        <v>6</v>
      </c>
      <c r="E3570" s="141">
        <v>2015</v>
      </c>
      <c r="F3570" s="162">
        <f t="shared" si="136"/>
        <v>0</v>
      </c>
      <c r="G3570" s="157">
        <f t="shared" si="137"/>
        <v>87.01</v>
      </c>
      <c r="H3570" s="143"/>
      <c r="I3570" s="194">
        <v>87.01</v>
      </c>
      <c r="L3570" s="194">
        <v>0</v>
      </c>
      <c r="O3570" s="152">
        <f t="shared" si="138"/>
        <v>0</v>
      </c>
      <c r="P3570" s="142"/>
      <c r="Q3570" s="166"/>
      <c r="R3570" s="166"/>
      <c r="U3570" s="141" t="s">
        <v>63</v>
      </c>
    </row>
    <row r="3571" spans="1:21" ht="12.75" customHeight="1" x14ac:dyDescent="0.3">
      <c r="A3571" s="141">
        <v>10</v>
      </c>
      <c r="B3571" s="141">
        <v>29</v>
      </c>
      <c r="C3571" s="146">
        <v>1029</v>
      </c>
      <c r="D3571" s="141" t="s">
        <v>6</v>
      </c>
      <c r="E3571" s="141">
        <v>2015</v>
      </c>
      <c r="F3571" s="162">
        <f t="shared" si="136"/>
        <v>0</v>
      </c>
      <c r="G3571" s="157">
        <f t="shared" si="137"/>
        <v>239</v>
      </c>
      <c r="H3571" s="143"/>
      <c r="I3571" s="194">
        <v>239</v>
      </c>
      <c r="L3571" s="194">
        <v>0</v>
      </c>
      <c r="O3571" s="152">
        <f t="shared" si="138"/>
        <v>0</v>
      </c>
      <c r="P3571" s="142"/>
      <c r="Q3571" s="166"/>
      <c r="R3571" s="166"/>
      <c r="U3571" s="141" t="s">
        <v>63</v>
      </c>
    </row>
    <row r="3572" spans="1:21" ht="12.75" customHeight="1" x14ac:dyDescent="0.3">
      <c r="A3572" s="141">
        <v>10</v>
      </c>
      <c r="B3572" s="141">
        <v>30</v>
      </c>
      <c r="C3572" s="146">
        <v>1030</v>
      </c>
      <c r="D3572" s="141" t="s">
        <v>6</v>
      </c>
      <c r="E3572" s="141">
        <v>2015</v>
      </c>
      <c r="F3572" s="162">
        <f t="shared" si="136"/>
        <v>0</v>
      </c>
      <c r="G3572" s="157">
        <f t="shared" si="137"/>
        <v>279</v>
      </c>
      <c r="H3572" s="143"/>
      <c r="I3572" s="194">
        <v>279</v>
      </c>
      <c r="L3572" s="194">
        <v>0</v>
      </c>
      <c r="O3572" s="152">
        <f t="shared" si="138"/>
        <v>0</v>
      </c>
      <c r="P3572" s="142"/>
      <c r="Q3572" s="166"/>
      <c r="R3572" s="166"/>
      <c r="U3572" s="141" t="s">
        <v>63</v>
      </c>
    </row>
    <row r="3573" spans="1:21" ht="12.75" customHeight="1" x14ac:dyDescent="0.3">
      <c r="A3573" s="141">
        <v>10</v>
      </c>
      <c r="B3573" s="141">
        <v>31</v>
      </c>
      <c r="C3573" s="146">
        <v>1031</v>
      </c>
      <c r="D3573" s="141" t="s">
        <v>6</v>
      </c>
      <c r="E3573" s="141">
        <v>2015</v>
      </c>
      <c r="F3573" s="162">
        <f t="shared" si="136"/>
        <v>0</v>
      </c>
      <c r="G3573" s="157">
        <f t="shared" si="137"/>
        <v>264</v>
      </c>
      <c r="H3573" s="143"/>
      <c r="I3573" s="194">
        <v>264</v>
      </c>
      <c r="L3573" s="194">
        <v>0</v>
      </c>
      <c r="O3573" s="152">
        <f t="shared" si="138"/>
        <v>0</v>
      </c>
      <c r="P3573" s="142"/>
      <c r="Q3573" s="166"/>
      <c r="R3573" s="166"/>
      <c r="U3573" s="141" t="s">
        <v>63</v>
      </c>
    </row>
    <row r="3574" spans="1:21" ht="12.75" customHeight="1" x14ac:dyDescent="0.3">
      <c r="A3574" s="141">
        <v>11</v>
      </c>
      <c r="B3574" s="141">
        <v>1</v>
      </c>
      <c r="C3574" s="146">
        <v>1101</v>
      </c>
      <c r="D3574" s="141" t="s">
        <v>6</v>
      </c>
      <c r="E3574" s="141">
        <v>2015</v>
      </c>
      <c r="F3574" s="162">
        <f t="shared" si="136"/>
        <v>0</v>
      </c>
      <c r="G3574" s="157">
        <f t="shared" si="137"/>
        <v>684</v>
      </c>
      <c r="H3574" s="143"/>
      <c r="I3574" s="194">
        <v>684</v>
      </c>
      <c r="L3574" s="194">
        <v>0</v>
      </c>
      <c r="O3574" s="152">
        <f t="shared" si="138"/>
        <v>0</v>
      </c>
      <c r="P3574" s="142"/>
      <c r="Q3574" s="166"/>
      <c r="R3574" s="166"/>
      <c r="U3574" s="141" t="s">
        <v>63</v>
      </c>
    </row>
    <row r="3575" spans="1:21" ht="12.75" customHeight="1" x14ac:dyDescent="0.3">
      <c r="A3575" s="141">
        <v>11</v>
      </c>
      <c r="B3575" s="141">
        <v>2</v>
      </c>
      <c r="C3575" s="146">
        <v>1102</v>
      </c>
      <c r="D3575" s="141" t="s">
        <v>6</v>
      </c>
      <c r="E3575" s="141">
        <v>2015</v>
      </c>
      <c r="F3575" s="162">
        <f t="shared" si="136"/>
        <v>0</v>
      </c>
      <c r="G3575" s="157">
        <f t="shared" si="137"/>
        <v>153</v>
      </c>
      <c r="H3575" s="143"/>
      <c r="I3575" s="194">
        <v>153</v>
      </c>
      <c r="L3575" s="194">
        <v>0</v>
      </c>
      <c r="O3575" s="152">
        <f t="shared" si="138"/>
        <v>0</v>
      </c>
      <c r="P3575" s="142"/>
      <c r="Q3575" s="166"/>
      <c r="R3575" s="166"/>
      <c r="U3575" s="141" t="s">
        <v>63</v>
      </c>
    </row>
    <row r="3576" spans="1:21" ht="12.75" customHeight="1" x14ac:dyDescent="0.3">
      <c r="A3576" s="141">
        <v>11</v>
      </c>
      <c r="B3576" s="141">
        <v>3</v>
      </c>
      <c r="C3576" s="146">
        <v>1103</v>
      </c>
      <c r="D3576" s="141" t="s">
        <v>6</v>
      </c>
      <c r="E3576" s="141">
        <v>2015</v>
      </c>
      <c r="F3576" s="162">
        <f t="shared" si="136"/>
        <v>0</v>
      </c>
      <c r="G3576" s="157">
        <f t="shared" si="137"/>
        <v>185.01000000000002</v>
      </c>
      <c r="H3576" s="143"/>
      <c r="I3576" s="145">
        <v>185.01000000000002</v>
      </c>
      <c r="L3576" s="145">
        <v>0</v>
      </c>
      <c r="O3576" s="152">
        <f t="shared" si="138"/>
        <v>0</v>
      </c>
      <c r="P3576" s="142"/>
      <c r="Q3576" s="166"/>
      <c r="R3576" s="166"/>
      <c r="U3576" s="141" t="s">
        <v>63</v>
      </c>
    </row>
    <row r="3577" spans="1:21" ht="12.75" customHeight="1" x14ac:dyDescent="0.3">
      <c r="A3577" s="141">
        <v>11</v>
      </c>
      <c r="B3577" s="141">
        <v>4</v>
      </c>
      <c r="C3577" s="146">
        <v>1104</v>
      </c>
      <c r="D3577" s="141" t="s">
        <v>6</v>
      </c>
      <c r="E3577" s="141">
        <v>2015</v>
      </c>
      <c r="F3577" s="162">
        <f>Q3577</f>
        <v>0</v>
      </c>
      <c r="G3577" s="157">
        <f t="shared" si="137"/>
        <v>97</v>
      </c>
      <c r="H3577" s="143"/>
      <c r="I3577" s="145">
        <v>97</v>
      </c>
      <c r="L3577" s="145">
        <v>0</v>
      </c>
      <c r="O3577" s="152">
        <f t="shared" si="138"/>
        <v>0</v>
      </c>
      <c r="P3577" s="142"/>
      <c r="Q3577" s="167"/>
      <c r="R3577" s="167"/>
      <c r="U3577" s="141" t="s">
        <v>63</v>
      </c>
    </row>
    <row r="3578" spans="1:21" ht="12.75" customHeight="1" x14ac:dyDescent="0.3">
      <c r="A3578" s="141">
        <v>11</v>
      </c>
      <c r="B3578" s="141">
        <v>5</v>
      </c>
      <c r="C3578" s="146">
        <v>1105</v>
      </c>
      <c r="D3578" s="141" t="s">
        <v>6</v>
      </c>
      <c r="E3578" s="141">
        <v>2015</v>
      </c>
      <c r="F3578" s="162">
        <f>Q3578</f>
        <v>0</v>
      </c>
      <c r="G3578" s="157">
        <f t="shared" si="137"/>
        <v>80</v>
      </c>
      <c r="H3578" s="143"/>
      <c r="I3578" s="145">
        <v>80</v>
      </c>
      <c r="L3578" s="145">
        <v>0</v>
      </c>
      <c r="O3578" s="152">
        <f t="shared" si="138"/>
        <v>0</v>
      </c>
      <c r="P3578" s="142"/>
      <c r="Q3578" s="167"/>
      <c r="R3578" s="167"/>
      <c r="U3578" s="141" t="s">
        <v>63</v>
      </c>
    </row>
    <row r="3579" spans="1:21" ht="12.75" customHeight="1" x14ac:dyDescent="0.3">
      <c r="A3579" s="141">
        <v>11</v>
      </c>
      <c r="B3579" s="141">
        <v>6</v>
      </c>
      <c r="C3579" s="146">
        <v>1106</v>
      </c>
      <c r="D3579" s="141" t="s">
        <v>6</v>
      </c>
      <c r="E3579" s="141">
        <v>2015</v>
      </c>
      <c r="F3579" s="162">
        <f>Q3579</f>
        <v>0</v>
      </c>
      <c r="G3579" s="157">
        <f t="shared" si="137"/>
        <v>26.010000000000005</v>
      </c>
      <c r="H3579" s="143"/>
      <c r="I3579" s="145">
        <v>26.010000000000005</v>
      </c>
      <c r="L3579" s="145">
        <v>0</v>
      </c>
      <c r="O3579" s="152">
        <f t="shared" si="138"/>
        <v>0</v>
      </c>
      <c r="P3579" s="142"/>
      <c r="Q3579" s="167"/>
      <c r="R3579" s="167"/>
      <c r="U3579" s="141" t="s">
        <v>63</v>
      </c>
    </row>
    <row r="3580" spans="1:21" ht="12.75" customHeight="1" x14ac:dyDescent="0.3">
      <c r="A3580" s="141">
        <v>11</v>
      </c>
      <c r="B3580" s="141">
        <v>7</v>
      </c>
      <c r="C3580" s="146">
        <v>1107</v>
      </c>
      <c r="D3580" s="141" t="s">
        <v>6</v>
      </c>
      <c r="E3580" s="141">
        <v>2015</v>
      </c>
      <c r="F3580" s="162"/>
      <c r="G3580" s="157">
        <f t="shared" si="137"/>
        <v>0</v>
      </c>
      <c r="H3580" s="143"/>
      <c r="I3580" s="145"/>
      <c r="L3580" s="145"/>
      <c r="O3580" s="152">
        <f t="shared" si="138"/>
        <v>0</v>
      </c>
      <c r="P3580" s="142"/>
      <c r="Q3580" s="168"/>
      <c r="R3580" s="168"/>
      <c r="U3580" s="141" t="s">
        <v>63</v>
      </c>
    </row>
    <row r="3581" spans="1:21" ht="12.75" customHeight="1" x14ac:dyDescent="0.3">
      <c r="A3581" s="141">
        <v>11</v>
      </c>
      <c r="B3581" s="141">
        <v>8</v>
      </c>
      <c r="C3581" s="146">
        <v>1108</v>
      </c>
      <c r="D3581" s="141" t="s">
        <v>6</v>
      </c>
      <c r="E3581" s="141">
        <v>2015</v>
      </c>
      <c r="F3581" s="162"/>
      <c r="G3581" s="157"/>
      <c r="H3581" s="143"/>
      <c r="O3581" s="152"/>
      <c r="P3581" s="142"/>
      <c r="Q3581" s="168"/>
      <c r="R3581" s="168"/>
      <c r="U3581" s="141" t="s">
        <v>63</v>
      </c>
    </row>
    <row r="3582" spans="1:21" ht="12.75" customHeight="1" x14ac:dyDescent="0.3">
      <c r="A3582" s="141">
        <v>11</v>
      </c>
      <c r="B3582" s="141">
        <v>9</v>
      </c>
      <c r="C3582" s="146">
        <v>1109</v>
      </c>
      <c r="D3582" s="141" t="s">
        <v>6</v>
      </c>
      <c r="E3582" s="141">
        <v>2015</v>
      </c>
      <c r="F3582" s="162"/>
      <c r="G3582" s="157"/>
      <c r="H3582" s="143"/>
      <c r="O3582" s="152"/>
      <c r="P3582" s="142"/>
      <c r="Q3582" s="142"/>
      <c r="R3582" s="142"/>
      <c r="U3582" s="141" t="s">
        <v>63</v>
      </c>
    </row>
    <row r="3583" spans="1:21" ht="12.75" customHeight="1" x14ac:dyDescent="0.3">
      <c r="A3583" s="141">
        <v>11</v>
      </c>
      <c r="B3583" s="141">
        <v>10</v>
      </c>
      <c r="C3583" s="146">
        <v>1110</v>
      </c>
      <c r="D3583" s="141" t="s">
        <v>6</v>
      </c>
      <c r="E3583" s="141">
        <v>2015</v>
      </c>
      <c r="F3583" s="162"/>
      <c r="G3583" s="157"/>
      <c r="H3583" s="143"/>
      <c r="O3583" s="152"/>
      <c r="P3583" s="142"/>
      <c r="Q3583" s="142"/>
      <c r="R3583" s="142"/>
      <c r="U3583" s="141" t="s">
        <v>63</v>
      </c>
    </row>
    <row r="3584" spans="1:21" ht="12.75" customHeight="1" x14ac:dyDescent="0.3">
      <c r="A3584" s="141">
        <v>11</v>
      </c>
      <c r="B3584" s="141">
        <v>11</v>
      </c>
      <c r="C3584" s="146">
        <v>1111</v>
      </c>
      <c r="D3584" s="141" t="s">
        <v>6</v>
      </c>
      <c r="E3584" s="141">
        <v>2015</v>
      </c>
      <c r="F3584" s="162"/>
      <c r="G3584" s="157"/>
      <c r="H3584" s="143"/>
      <c r="O3584" s="152"/>
      <c r="P3584" s="142"/>
      <c r="Q3584" s="142"/>
      <c r="R3584" s="142"/>
      <c r="U3584" s="141" t="s">
        <v>63</v>
      </c>
    </row>
    <row r="3585" spans="1:21" ht="12.75" customHeight="1" x14ac:dyDescent="0.3">
      <c r="A3585" s="141">
        <v>11</v>
      </c>
      <c r="B3585" s="141">
        <v>12</v>
      </c>
      <c r="C3585" s="146">
        <v>1112</v>
      </c>
      <c r="D3585" s="141" t="s">
        <v>6</v>
      </c>
      <c r="E3585" s="141">
        <v>2015</v>
      </c>
      <c r="F3585" s="162"/>
      <c r="G3585" s="157"/>
      <c r="H3585" s="143"/>
      <c r="O3585" s="152"/>
      <c r="P3585" s="142"/>
      <c r="Q3585" s="142"/>
      <c r="R3585" s="142"/>
      <c r="U3585" s="141" t="s">
        <v>63</v>
      </c>
    </row>
    <row r="3586" spans="1:21" ht="12.75" customHeight="1" x14ac:dyDescent="0.3">
      <c r="A3586" s="141">
        <v>11</v>
      </c>
      <c r="B3586" s="141">
        <v>13</v>
      </c>
      <c r="C3586" s="146">
        <v>1113</v>
      </c>
      <c r="D3586" s="141" t="s">
        <v>6</v>
      </c>
      <c r="E3586" s="141">
        <v>2015</v>
      </c>
      <c r="F3586" s="162"/>
      <c r="G3586" s="157"/>
      <c r="H3586" s="143"/>
      <c r="O3586" s="152"/>
      <c r="P3586" s="142"/>
      <c r="Q3586" s="142"/>
      <c r="R3586" s="142"/>
      <c r="U3586" s="141" t="s">
        <v>63</v>
      </c>
    </row>
    <row r="3587" spans="1:21" ht="12.75" customHeight="1" x14ac:dyDescent="0.3">
      <c r="A3587" s="141">
        <v>11</v>
      </c>
      <c r="B3587" s="141">
        <v>14</v>
      </c>
      <c r="C3587" s="146">
        <v>1114</v>
      </c>
      <c r="D3587" s="141" t="s">
        <v>6</v>
      </c>
      <c r="E3587" s="141">
        <v>2015</v>
      </c>
      <c r="F3587" s="151"/>
      <c r="G3587" s="157"/>
      <c r="H3587" s="143"/>
      <c r="O3587" s="152"/>
      <c r="P3587" s="142"/>
      <c r="Q3587" s="142"/>
      <c r="R3587" s="142"/>
      <c r="U3587" s="141" t="s">
        <v>63</v>
      </c>
    </row>
    <row r="3588" spans="1:21" ht="12.75" customHeight="1" x14ac:dyDescent="0.3">
      <c r="A3588" s="141">
        <v>11</v>
      </c>
      <c r="B3588" s="141">
        <v>15</v>
      </c>
      <c r="C3588" s="146">
        <v>1115</v>
      </c>
      <c r="D3588" s="141" t="s">
        <v>6</v>
      </c>
      <c r="E3588" s="141">
        <v>2015</v>
      </c>
      <c r="F3588" s="151"/>
      <c r="G3588" s="157"/>
      <c r="H3588" s="143"/>
      <c r="O3588" s="152"/>
      <c r="P3588" s="142"/>
      <c r="Q3588" s="142"/>
      <c r="R3588" s="142"/>
      <c r="U3588" s="141" t="s">
        <v>63</v>
      </c>
    </row>
    <row r="3589" spans="1:21" ht="12.75" customHeight="1" x14ac:dyDescent="0.3">
      <c r="A3589" s="141">
        <v>5</v>
      </c>
      <c r="B3589" s="141">
        <v>1</v>
      </c>
      <c r="C3589" s="146">
        <v>501</v>
      </c>
      <c r="D3589" s="141" t="s">
        <v>7</v>
      </c>
      <c r="E3589" s="141">
        <v>2015</v>
      </c>
      <c r="F3589" s="151"/>
      <c r="G3589" s="157">
        <f t="shared" ref="G3589:G3653" si="139">I3589+K3589</f>
        <v>0</v>
      </c>
      <c r="H3589" s="143"/>
      <c r="I3589" s="145"/>
      <c r="K3589" s="156"/>
      <c r="L3589" s="145"/>
      <c r="M3589" s="156"/>
      <c r="N3589" s="156"/>
      <c r="O3589" s="152">
        <f t="shared" ref="O3589:O3652" si="140">L3589+N3589</f>
        <v>0</v>
      </c>
      <c r="P3589" s="169"/>
      <c r="Q3589" s="169"/>
      <c r="R3589" s="169"/>
      <c r="U3589" s="141" t="s">
        <v>63</v>
      </c>
    </row>
    <row r="3590" spans="1:21" ht="12.75" customHeight="1" x14ac:dyDescent="0.3">
      <c r="A3590" s="141">
        <v>5</v>
      </c>
      <c r="B3590" s="141">
        <v>2</v>
      </c>
      <c r="C3590" s="146">
        <v>502</v>
      </c>
      <c r="D3590" s="141" t="s">
        <v>7</v>
      </c>
      <c r="E3590" s="141">
        <v>2015</v>
      </c>
      <c r="F3590" s="151"/>
      <c r="G3590" s="157">
        <f t="shared" si="139"/>
        <v>0</v>
      </c>
      <c r="H3590" s="143"/>
      <c r="I3590" s="145"/>
      <c r="K3590" s="156"/>
      <c r="L3590" s="145"/>
      <c r="M3590" s="156"/>
      <c r="N3590" s="156"/>
      <c r="O3590" s="152">
        <f t="shared" si="140"/>
        <v>0</v>
      </c>
      <c r="P3590" s="169"/>
      <c r="Q3590" s="169"/>
      <c r="R3590" s="169"/>
      <c r="U3590" s="141" t="s">
        <v>63</v>
      </c>
    </row>
    <row r="3591" spans="1:21" ht="12.75" customHeight="1" x14ac:dyDescent="0.3">
      <c r="A3591" s="141">
        <v>5</v>
      </c>
      <c r="B3591" s="141">
        <v>3</v>
      </c>
      <c r="C3591" s="146">
        <v>503</v>
      </c>
      <c r="D3591" s="141" t="s">
        <v>7</v>
      </c>
      <c r="E3591" s="141">
        <v>2015</v>
      </c>
      <c r="F3591" s="151"/>
      <c r="G3591" s="157">
        <f t="shared" si="139"/>
        <v>0</v>
      </c>
      <c r="H3591" s="143"/>
      <c r="I3591" s="145"/>
      <c r="K3591" s="156"/>
      <c r="L3591" s="145"/>
      <c r="M3591" s="156"/>
      <c r="N3591" s="156"/>
      <c r="O3591" s="152">
        <f t="shared" si="140"/>
        <v>0</v>
      </c>
      <c r="P3591" s="169"/>
      <c r="Q3591" s="169"/>
      <c r="R3591" s="169"/>
      <c r="U3591" s="141" t="s">
        <v>63</v>
      </c>
    </row>
    <row r="3592" spans="1:21" ht="12.75" customHeight="1" x14ac:dyDescent="0.3">
      <c r="A3592" s="141">
        <v>5</v>
      </c>
      <c r="B3592" s="141">
        <v>4</v>
      </c>
      <c r="C3592" s="146">
        <v>504</v>
      </c>
      <c r="D3592" s="141" t="s">
        <v>7</v>
      </c>
      <c r="E3592" s="141">
        <v>2015</v>
      </c>
      <c r="F3592" s="151"/>
      <c r="G3592" s="157">
        <f t="shared" si="139"/>
        <v>0</v>
      </c>
      <c r="H3592" s="143"/>
      <c r="I3592" s="145"/>
      <c r="K3592" s="156"/>
      <c r="L3592" s="145"/>
      <c r="M3592" s="156"/>
      <c r="N3592" s="156"/>
      <c r="O3592" s="152">
        <f t="shared" si="140"/>
        <v>0</v>
      </c>
      <c r="P3592" s="169"/>
      <c r="Q3592" s="169"/>
      <c r="R3592" s="169"/>
      <c r="U3592" s="141" t="s">
        <v>63</v>
      </c>
    </row>
    <row r="3593" spans="1:21" ht="12.75" customHeight="1" x14ac:dyDescent="0.3">
      <c r="A3593" s="141">
        <v>5</v>
      </c>
      <c r="B3593" s="141">
        <v>5</v>
      </c>
      <c r="C3593" s="146">
        <v>505</v>
      </c>
      <c r="D3593" s="141" t="s">
        <v>7</v>
      </c>
      <c r="E3593" s="141">
        <v>2015</v>
      </c>
      <c r="F3593" s="151"/>
      <c r="G3593" s="157">
        <f t="shared" si="139"/>
        <v>0</v>
      </c>
      <c r="H3593" s="143"/>
      <c r="I3593" s="145"/>
      <c r="K3593" s="156"/>
      <c r="L3593" s="145"/>
      <c r="M3593" s="156"/>
      <c r="N3593" s="156"/>
      <c r="O3593" s="152">
        <f t="shared" si="140"/>
        <v>0</v>
      </c>
      <c r="P3593" s="169"/>
      <c r="Q3593" s="169"/>
      <c r="R3593" s="169"/>
      <c r="U3593" s="141" t="s">
        <v>63</v>
      </c>
    </row>
    <row r="3594" spans="1:21" ht="12.75" customHeight="1" x14ac:dyDescent="0.3">
      <c r="A3594" s="141">
        <v>5</v>
      </c>
      <c r="B3594" s="141">
        <v>6</v>
      </c>
      <c r="C3594" s="146">
        <v>506</v>
      </c>
      <c r="D3594" s="141" t="s">
        <v>7</v>
      </c>
      <c r="E3594" s="141">
        <v>2015</v>
      </c>
      <c r="F3594" s="151"/>
      <c r="G3594" s="157">
        <f t="shared" si="139"/>
        <v>0</v>
      </c>
      <c r="H3594" s="143"/>
      <c r="I3594" s="145"/>
      <c r="K3594" s="156"/>
      <c r="L3594" s="145"/>
      <c r="M3594" s="156"/>
      <c r="N3594" s="156"/>
      <c r="O3594" s="152">
        <f t="shared" si="140"/>
        <v>0</v>
      </c>
      <c r="P3594" s="169"/>
      <c r="Q3594" s="169"/>
      <c r="R3594" s="169"/>
      <c r="U3594" s="141" t="s">
        <v>63</v>
      </c>
    </row>
    <row r="3595" spans="1:21" ht="12.75" customHeight="1" x14ac:dyDescent="0.3">
      <c r="A3595" s="141">
        <v>5</v>
      </c>
      <c r="B3595" s="141">
        <v>7</v>
      </c>
      <c r="C3595" s="146">
        <v>507</v>
      </c>
      <c r="D3595" s="141" t="s">
        <v>7</v>
      </c>
      <c r="E3595" s="141">
        <v>2015</v>
      </c>
      <c r="F3595" s="151"/>
      <c r="G3595" s="157">
        <f t="shared" si="139"/>
        <v>0</v>
      </c>
      <c r="H3595" s="143"/>
      <c r="I3595" s="145"/>
      <c r="K3595" s="156"/>
      <c r="L3595" s="145"/>
      <c r="M3595" s="156"/>
      <c r="N3595" s="156"/>
      <c r="O3595" s="152">
        <f t="shared" si="140"/>
        <v>0</v>
      </c>
      <c r="P3595" s="169"/>
      <c r="Q3595" s="169"/>
      <c r="R3595" s="169"/>
      <c r="U3595" s="141" t="s">
        <v>63</v>
      </c>
    </row>
    <row r="3596" spans="1:21" ht="12.75" customHeight="1" x14ac:dyDescent="0.3">
      <c r="A3596" s="141">
        <v>5</v>
      </c>
      <c r="B3596" s="141">
        <v>8</v>
      </c>
      <c r="C3596" s="146">
        <v>508</v>
      </c>
      <c r="D3596" s="141" t="s">
        <v>7</v>
      </c>
      <c r="E3596" s="141">
        <v>2015</v>
      </c>
      <c r="F3596" s="151"/>
      <c r="G3596" s="157">
        <f t="shared" si="139"/>
        <v>0</v>
      </c>
      <c r="H3596" s="143"/>
      <c r="I3596" s="145"/>
      <c r="K3596" s="156"/>
      <c r="L3596" s="145"/>
      <c r="M3596" s="156"/>
      <c r="N3596" s="156"/>
      <c r="O3596" s="152">
        <f t="shared" si="140"/>
        <v>0</v>
      </c>
      <c r="P3596" s="169"/>
      <c r="Q3596" s="169"/>
      <c r="R3596" s="169"/>
      <c r="U3596" s="141" t="s">
        <v>63</v>
      </c>
    </row>
    <row r="3597" spans="1:21" ht="12.75" customHeight="1" x14ac:dyDescent="0.3">
      <c r="A3597" s="141">
        <v>5</v>
      </c>
      <c r="B3597" s="141">
        <v>9</v>
      </c>
      <c r="C3597" s="146">
        <v>509</v>
      </c>
      <c r="D3597" s="141" t="s">
        <v>7</v>
      </c>
      <c r="E3597" s="141">
        <v>2015</v>
      </c>
      <c r="F3597" s="151"/>
      <c r="G3597" s="157">
        <f t="shared" si="139"/>
        <v>0</v>
      </c>
      <c r="H3597" s="143"/>
      <c r="I3597" s="145"/>
      <c r="K3597" s="156"/>
      <c r="L3597" s="145"/>
      <c r="M3597" s="156"/>
      <c r="N3597" s="156"/>
      <c r="O3597" s="152">
        <f t="shared" si="140"/>
        <v>0</v>
      </c>
      <c r="P3597" s="169"/>
      <c r="Q3597" s="169"/>
      <c r="R3597" s="169"/>
      <c r="U3597" s="141" t="s">
        <v>63</v>
      </c>
    </row>
    <row r="3598" spans="1:21" ht="12.75" customHeight="1" x14ac:dyDescent="0.3">
      <c r="A3598" s="141">
        <v>5</v>
      </c>
      <c r="B3598" s="141">
        <v>10</v>
      </c>
      <c r="C3598" s="146">
        <v>510</v>
      </c>
      <c r="D3598" s="141" t="s">
        <v>7</v>
      </c>
      <c r="E3598" s="141">
        <v>2015</v>
      </c>
      <c r="F3598" s="151"/>
      <c r="G3598" s="157">
        <f t="shared" si="139"/>
        <v>0</v>
      </c>
      <c r="H3598" s="143"/>
      <c r="I3598" s="145"/>
      <c r="K3598" s="156"/>
      <c r="L3598" s="145"/>
      <c r="M3598" s="156"/>
      <c r="N3598" s="156"/>
      <c r="O3598" s="152">
        <f t="shared" si="140"/>
        <v>0</v>
      </c>
      <c r="P3598" s="169"/>
      <c r="Q3598" s="169"/>
      <c r="R3598" s="169"/>
      <c r="U3598" s="141" t="s">
        <v>63</v>
      </c>
    </row>
    <row r="3599" spans="1:21" ht="12.75" customHeight="1" x14ac:dyDescent="0.3">
      <c r="A3599" s="141">
        <v>5</v>
      </c>
      <c r="B3599" s="141">
        <v>11</v>
      </c>
      <c r="C3599" s="146">
        <v>511</v>
      </c>
      <c r="D3599" s="141" t="s">
        <v>7</v>
      </c>
      <c r="E3599" s="141">
        <v>2015</v>
      </c>
      <c r="F3599" s="151"/>
      <c r="G3599" s="157">
        <f t="shared" si="139"/>
        <v>0</v>
      </c>
      <c r="H3599" s="143"/>
      <c r="I3599" s="145"/>
      <c r="K3599" s="156"/>
      <c r="L3599" s="145"/>
      <c r="M3599" s="156"/>
      <c r="N3599" s="156"/>
      <c r="O3599" s="152">
        <f t="shared" si="140"/>
        <v>0</v>
      </c>
      <c r="P3599" s="169"/>
      <c r="Q3599" s="169"/>
      <c r="R3599" s="169"/>
      <c r="U3599" s="141" t="s">
        <v>63</v>
      </c>
    </row>
    <row r="3600" spans="1:21" ht="12.75" customHeight="1" x14ac:dyDescent="0.3">
      <c r="A3600" s="141">
        <v>5</v>
      </c>
      <c r="B3600" s="141">
        <v>12</v>
      </c>
      <c r="C3600" s="146">
        <v>512</v>
      </c>
      <c r="D3600" s="141" t="s">
        <v>7</v>
      </c>
      <c r="E3600" s="141">
        <v>2015</v>
      </c>
      <c r="F3600" s="151"/>
      <c r="G3600" s="157">
        <f t="shared" si="139"/>
        <v>0</v>
      </c>
      <c r="H3600" s="143"/>
      <c r="I3600" s="145"/>
      <c r="K3600" s="156"/>
      <c r="L3600" s="145"/>
      <c r="M3600" s="156"/>
      <c r="N3600" s="156"/>
      <c r="O3600" s="152">
        <f t="shared" si="140"/>
        <v>0</v>
      </c>
      <c r="P3600" s="169"/>
      <c r="Q3600" s="169"/>
      <c r="R3600" s="169"/>
      <c r="U3600" s="141" t="s">
        <v>63</v>
      </c>
    </row>
    <row r="3601" spans="1:21" ht="12.75" customHeight="1" x14ac:dyDescent="0.3">
      <c r="A3601" s="141">
        <v>5</v>
      </c>
      <c r="B3601" s="141">
        <v>13</v>
      </c>
      <c r="C3601" s="146">
        <v>513</v>
      </c>
      <c r="D3601" s="141" t="s">
        <v>7</v>
      </c>
      <c r="E3601" s="141">
        <v>2015</v>
      </c>
      <c r="F3601" s="151"/>
      <c r="G3601" s="157">
        <f t="shared" si="139"/>
        <v>0</v>
      </c>
      <c r="H3601" s="143"/>
      <c r="I3601" s="145"/>
      <c r="K3601" s="156"/>
      <c r="L3601" s="145"/>
      <c r="M3601" s="156"/>
      <c r="N3601" s="156"/>
      <c r="O3601" s="152">
        <f t="shared" si="140"/>
        <v>0</v>
      </c>
      <c r="P3601" s="169"/>
      <c r="Q3601" s="169"/>
      <c r="R3601" s="169"/>
      <c r="U3601" s="141" t="s">
        <v>63</v>
      </c>
    </row>
    <row r="3602" spans="1:21" ht="12.75" customHeight="1" x14ac:dyDescent="0.3">
      <c r="A3602" s="141">
        <v>5</v>
      </c>
      <c r="B3602" s="141">
        <v>14</v>
      </c>
      <c r="C3602" s="146">
        <v>514</v>
      </c>
      <c r="D3602" s="141" t="s">
        <v>7</v>
      </c>
      <c r="E3602" s="141">
        <v>2015</v>
      </c>
      <c r="F3602" s="151"/>
      <c r="G3602" s="157">
        <f t="shared" si="139"/>
        <v>41</v>
      </c>
      <c r="H3602" s="143"/>
      <c r="I3602" s="194">
        <v>41</v>
      </c>
      <c r="K3602" s="195"/>
      <c r="L3602" s="194">
        <v>0</v>
      </c>
      <c r="M3602" s="156"/>
      <c r="N3602" s="195"/>
      <c r="O3602" s="152">
        <f t="shared" si="140"/>
        <v>0</v>
      </c>
      <c r="P3602" s="169"/>
      <c r="Q3602" s="169"/>
      <c r="R3602" s="169"/>
      <c r="U3602" s="141" t="s">
        <v>63</v>
      </c>
    </row>
    <row r="3603" spans="1:21" ht="12.75" customHeight="1" x14ac:dyDescent="0.3">
      <c r="A3603" s="141">
        <v>5</v>
      </c>
      <c r="B3603" s="141">
        <v>15</v>
      </c>
      <c r="C3603" s="146">
        <v>515</v>
      </c>
      <c r="D3603" s="141" t="s">
        <v>7</v>
      </c>
      <c r="E3603" s="141">
        <v>2015</v>
      </c>
      <c r="F3603" s="151"/>
      <c r="G3603" s="157">
        <f t="shared" si="139"/>
        <v>92</v>
      </c>
      <c r="H3603" s="143"/>
      <c r="I3603" s="194">
        <v>92</v>
      </c>
      <c r="K3603" s="195"/>
      <c r="L3603" s="194">
        <v>0</v>
      </c>
      <c r="M3603" s="156"/>
      <c r="N3603" s="195"/>
      <c r="O3603" s="152">
        <f t="shared" si="140"/>
        <v>0</v>
      </c>
      <c r="P3603" s="169"/>
      <c r="Q3603" s="169"/>
      <c r="R3603" s="169"/>
      <c r="U3603" s="141" t="s">
        <v>63</v>
      </c>
    </row>
    <row r="3604" spans="1:21" ht="12.75" customHeight="1" x14ac:dyDescent="0.3">
      <c r="A3604" s="141">
        <v>5</v>
      </c>
      <c r="B3604" s="141">
        <v>16</v>
      </c>
      <c r="C3604" s="146">
        <v>516</v>
      </c>
      <c r="D3604" s="141" t="s">
        <v>7</v>
      </c>
      <c r="E3604" s="141">
        <v>2015</v>
      </c>
      <c r="F3604" s="151"/>
      <c r="G3604" s="157">
        <f t="shared" si="139"/>
        <v>66</v>
      </c>
      <c r="H3604" s="143"/>
      <c r="I3604" s="194">
        <v>66</v>
      </c>
      <c r="K3604" s="195"/>
      <c r="L3604" s="194">
        <v>0</v>
      </c>
      <c r="M3604" s="156"/>
      <c r="N3604" s="195"/>
      <c r="O3604" s="152">
        <f t="shared" si="140"/>
        <v>0</v>
      </c>
      <c r="P3604" s="169"/>
      <c r="Q3604" s="169"/>
      <c r="R3604" s="169"/>
      <c r="U3604" s="141" t="s">
        <v>63</v>
      </c>
    </row>
    <row r="3605" spans="1:21" ht="12.75" customHeight="1" x14ac:dyDescent="0.3">
      <c r="A3605" s="141">
        <v>5</v>
      </c>
      <c r="B3605" s="141">
        <v>17</v>
      </c>
      <c r="C3605" s="146">
        <v>517</v>
      </c>
      <c r="D3605" s="141" t="s">
        <v>7</v>
      </c>
      <c r="E3605" s="141">
        <v>2015</v>
      </c>
      <c r="F3605" s="151"/>
      <c r="G3605" s="157">
        <f t="shared" si="139"/>
        <v>58</v>
      </c>
      <c r="H3605" s="143"/>
      <c r="I3605" s="194">
        <v>58</v>
      </c>
      <c r="K3605" s="195"/>
      <c r="L3605" s="194">
        <v>0</v>
      </c>
      <c r="M3605" s="156"/>
      <c r="N3605" s="195"/>
      <c r="O3605" s="152">
        <f t="shared" si="140"/>
        <v>0</v>
      </c>
      <c r="P3605" s="169"/>
      <c r="Q3605" s="169"/>
      <c r="R3605" s="169"/>
      <c r="U3605" s="141" t="s">
        <v>63</v>
      </c>
    </row>
    <row r="3606" spans="1:21" ht="12.75" customHeight="1" x14ac:dyDescent="0.3">
      <c r="A3606" s="141">
        <v>5</v>
      </c>
      <c r="B3606" s="141">
        <v>18</v>
      </c>
      <c r="C3606" s="146">
        <v>518</v>
      </c>
      <c r="D3606" s="141" t="s">
        <v>7</v>
      </c>
      <c r="E3606" s="141">
        <v>2015</v>
      </c>
      <c r="F3606" s="151"/>
      <c r="G3606" s="157">
        <f t="shared" si="139"/>
        <v>147</v>
      </c>
      <c r="H3606" s="143"/>
      <c r="I3606" s="194">
        <v>147</v>
      </c>
      <c r="K3606" s="195"/>
      <c r="L3606" s="194">
        <v>0</v>
      </c>
      <c r="M3606" s="156"/>
      <c r="N3606" s="195"/>
      <c r="O3606" s="152">
        <f t="shared" si="140"/>
        <v>0</v>
      </c>
      <c r="P3606" s="169"/>
      <c r="Q3606" s="169"/>
      <c r="R3606" s="169"/>
      <c r="U3606" s="141" t="s">
        <v>63</v>
      </c>
    </row>
    <row r="3607" spans="1:21" ht="12.75" customHeight="1" x14ac:dyDescent="0.3">
      <c r="A3607" s="141">
        <v>5</v>
      </c>
      <c r="B3607" s="141">
        <v>19</v>
      </c>
      <c r="C3607" s="146">
        <v>519</v>
      </c>
      <c r="D3607" s="141" t="s">
        <v>7</v>
      </c>
      <c r="E3607" s="141">
        <v>2015</v>
      </c>
      <c r="F3607" s="151"/>
      <c r="G3607" s="157">
        <f t="shared" si="139"/>
        <v>110.99999999999999</v>
      </c>
      <c r="H3607" s="143"/>
      <c r="I3607" s="194">
        <v>110.99999999999999</v>
      </c>
      <c r="K3607" s="195"/>
      <c r="L3607" s="194">
        <v>0</v>
      </c>
      <c r="M3607" s="156"/>
      <c r="N3607" s="195"/>
      <c r="O3607" s="152">
        <f t="shared" si="140"/>
        <v>0</v>
      </c>
      <c r="P3607" s="169"/>
      <c r="Q3607" s="169"/>
      <c r="R3607" s="169"/>
      <c r="U3607" s="141" t="s">
        <v>63</v>
      </c>
    </row>
    <row r="3608" spans="1:21" ht="12.75" customHeight="1" x14ac:dyDescent="0.3">
      <c r="A3608" s="141">
        <v>5</v>
      </c>
      <c r="B3608" s="141">
        <v>20</v>
      </c>
      <c r="C3608" s="146">
        <v>520</v>
      </c>
      <c r="D3608" s="141" t="s">
        <v>7</v>
      </c>
      <c r="E3608" s="141">
        <v>2015</v>
      </c>
      <c r="F3608" s="151"/>
      <c r="G3608" s="157">
        <f t="shared" si="139"/>
        <v>51</v>
      </c>
      <c r="H3608" s="143"/>
      <c r="I3608" s="194">
        <v>51</v>
      </c>
      <c r="K3608" s="195"/>
      <c r="L3608" s="194">
        <v>0</v>
      </c>
      <c r="M3608" s="156"/>
      <c r="N3608" s="195"/>
      <c r="O3608" s="152">
        <f t="shared" si="140"/>
        <v>0</v>
      </c>
      <c r="P3608" s="169"/>
      <c r="Q3608" s="169"/>
      <c r="R3608" s="169"/>
      <c r="U3608" s="141" t="s">
        <v>63</v>
      </c>
    </row>
    <row r="3609" spans="1:21" ht="12.75" customHeight="1" x14ac:dyDescent="0.3">
      <c r="A3609" s="141">
        <v>5</v>
      </c>
      <c r="B3609" s="141">
        <v>21</v>
      </c>
      <c r="C3609" s="146">
        <v>521</v>
      </c>
      <c r="D3609" s="141" t="s">
        <v>7</v>
      </c>
      <c r="E3609" s="141">
        <v>2015</v>
      </c>
      <c r="F3609" s="151"/>
      <c r="G3609" s="157">
        <f t="shared" si="139"/>
        <v>81.999999999999986</v>
      </c>
      <c r="H3609" s="143"/>
      <c r="I3609" s="194">
        <v>81.999999999999986</v>
      </c>
      <c r="K3609" s="195"/>
      <c r="L3609" s="194">
        <v>0</v>
      </c>
      <c r="M3609" s="156"/>
      <c r="N3609" s="195"/>
      <c r="O3609" s="152">
        <f t="shared" si="140"/>
        <v>0</v>
      </c>
      <c r="P3609" s="169"/>
      <c r="Q3609" s="169"/>
      <c r="R3609" s="169"/>
      <c r="U3609" s="141" t="s">
        <v>63</v>
      </c>
    </row>
    <row r="3610" spans="1:21" ht="12.75" customHeight="1" x14ac:dyDescent="0.3">
      <c r="A3610" s="141">
        <v>5</v>
      </c>
      <c r="B3610" s="141">
        <v>22</v>
      </c>
      <c r="C3610" s="146">
        <v>522</v>
      </c>
      <c r="D3610" s="141" t="s">
        <v>7</v>
      </c>
      <c r="E3610" s="141">
        <v>2015</v>
      </c>
      <c r="F3610" s="151"/>
      <c r="G3610" s="157">
        <f t="shared" si="139"/>
        <v>64</v>
      </c>
      <c r="H3610" s="143"/>
      <c r="I3610" s="194">
        <v>64</v>
      </c>
      <c r="K3610" s="195"/>
      <c r="L3610" s="194">
        <v>0</v>
      </c>
      <c r="M3610" s="156"/>
      <c r="N3610" s="195"/>
      <c r="O3610" s="152">
        <f t="shared" si="140"/>
        <v>0</v>
      </c>
      <c r="P3610" s="169"/>
      <c r="Q3610" s="169"/>
      <c r="R3610" s="169"/>
      <c r="U3610" s="141" t="s">
        <v>63</v>
      </c>
    </row>
    <row r="3611" spans="1:21" ht="12.75" customHeight="1" x14ac:dyDescent="0.3">
      <c r="A3611" s="141">
        <v>5</v>
      </c>
      <c r="B3611" s="141">
        <v>23</v>
      </c>
      <c r="C3611" s="146">
        <v>523</v>
      </c>
      <c r="D3611" s="141" t="s">
        <v>7</v>
      </c>
      <c r="E3611" s="141">
        <v>2015</v>
      </c>
      <c r="F3611" s="151"/>
      <c r="G3611" s="157">
        <f t="shared" si="139"/>
        <v>173.99999999999997</v>
      </c>
      <c r="H3611" s="143"/>
      <c r="I3611" s="194">
        <v>173.99999999999997</v>
      </c>
      <c r="K3611" s="195"/>
      <c r="L3611" s="194">
        <v>0</v>
      </c>
      <c r="M3611" s="156"/>
      <c r="N3611" s="195"/>
      <c r="O3611" s="152">
        <f t="shared" si="140"/>
        <v>0</v>
      </c>
      <c r="P3611" s="169"/>
      <c r="Q3611" s="169"/>
      <c r="R3611" s="169"/>
      <c r="U3611" s="141" t="s">
        <v>63</v>
      </c>
    </row>
    <row r="3612" spans="1:21" ht="12.75" customHeight="1" x14ac:dyDescent="0.3">
      <c r="A3612" s="141">
        <v>5</v>
      </c>
      <c r="B3612" s="141">
        <v>24</v>
      </c>
      <c r="C3612" s="146">
        <v>524</v>
      </c>
      <c r="D3612" s="141" t="s">
        <v>7</v>
      </c>
      <c r="E3612" s="141">
        <v>2015</v>
      </c>
      <c r="F3612" s="151"/>
      <c r="G3612" s="157">
        <f t="shared" si="139"/>
        <v>55</v>
      </c>
      <c r="H3612" s="143"/>
      <c r="I3612" s="194">
        <v>55</v>
      </c>
      <c r="K3612" s="195"/>
      <c r="L3612" s="194">
        <v>0</v>
      </c>
      <c r="M3612" s="156"/>
      <c r="N3612" s="195"/>
      <c r="O3612" s="152">
        <f t="shared" si="140"/>
        <v>0</v>
      </c>
      <c r="P3612" s="169"/>
      <c r="Q3612" s="169"/>
      <c r="R3612" s="169"/>
      <c r="U3612" s="141" t="s">
        <v>63</v>
      </c>
    </row>
    <row r="3613" spans="1:21" ht="12.75" customHeight="1" x14ac:dyDescent="0.3">
      <c r="A3613" s="141">
        <v>5</v>
      </c>
      <c r="B3613" s="141">
        <v>25</v>
      </c>
      <c r="C3613" s="146">
        <v>525</v>
      </c>
      <c r="D3613" s="141" t="s">
        <v>7</v>
      </c>
      <c r="E3613" s="141">
        <v>2015</v>
      </c>
      <c r="F3613" s="151"/>
      <c r="G3613" s="157">
        <f t="shared" si="139"/>
        <v>69.999999999999986</v>
      </c>
      <c r="H3613" s="143"/>
      <c r="I3613" s="194">
        <v>69.999999999999986</v>
      </c>
      <c r="K3613" s="195"/>
      <c r="L3613" s="194">
        <v>0</v>
      </c>
      <c r="M3613" s="156"/>
      <c r="N3613" s="195"/>
      <c r="O3613" s="152">
        <f t="shared" si="140"/>
        <v>0</v>
      </c>
      <c r="P3613" s="169"/>
      <c r="Q3613" s="169"/>
      <c r="R3613" s="169"/>
      <c r="U3613" s="141" t="s">
        <v>63</v>
      </c>
    </row>
    <row r="3614" spans="1:21" ht="12.75" customHeight="1" x14ac:dyDescent="0.3">
      <c r="A3614" s="141">
        <v>5</v>
      </c>
      <c r="B3614" s="141">
        <v>26</v>
      </c>
      <c r="C3614" s="146">
        <v>526</v>
      </c>
      <c r="D3614" s="141" t="s">
        <v>7</v>
      </c>
      <c r="E3614" s="141">
        <v>2015</v>
      </c>
      <c r="F3614" s="151"/>
      <c r="G3614" s="157">
        <f t="shared" si="139"/>
        <v>99</v>
      </c>
      <c r="H3614" s="143"/>
      <c r="I3614" s="194">
        <v>99</v>
      </c>
      <c r="K3614" s="195"/>
      <c r="L3614" s="194">
        <v>0</v>
      </c>
      <c r="M3614" s="156"/>
      <c r="N3614" s="195"/>
      <c r="O3614" s="152">
        <f t="shared" si="140"/>
        <v>0</v>
      </c>
      <c r="P3614" s="169"/>
      <c r="Q3614" s="169"/>
      <c r="R3614" s="169"/>
      <c r="U3614" s="141" t="s">
        <v>63</v>
      </c>
    </row>
    <row r="3615" spans="1:21" ht="12.75" customHeight="1" x14ac:dyDescent="0.3">
      <c r="A3615" s="141">
        <v>5</v>
      </c>
      <c r="B3615" s="141">
        <v>27</v>
      </c>
      <c r="C3615" s="146">
        <v>527</v>
      </c>
      <c r="D3615" s="141" t="s">
        <v>7</v>
      </c>
      <c r="E3615" s="141">
        <v>2015</v>
      </c>
      <c r="F3615" s="151"/>
      <c r="G3615" s="157">
        <f t="shared" si="139"/>
        <v>34</v>
      </c>
      <c r="H3615" s="143"/>
      <c r="I3615" s="194">
        <v>34</v>
      </c>
      <c r="K3615" s="195"/>
      <c r="L3615" s="194">
        <v>0</v>
      </c>
      <c r="M3615" s="156"/>
      <c r="N3615" s="195"/>
      <c r="O3615" s="152">
        <f t="shared" si="140"/>
        <v>0</v>
      </c>
      <c r="P3615" s="169"/>
      <c r="Q3615" s="169"/>
      <c r="R3615" s="169"/>
      <c r="U3615" s="141" t="s">
        <v>63</v>
      </c>
    </row>
    <row r="3616" spans="1:21" ht="12.75" customHeight="1" x14ac:dyDescent="0.3">
      <c r="A3616" s="141">
        <v>5</v>
      </c>
      <c r="B3616" s="141">
        <v>28</v>
      </c>
      <c r="C3616" s="146">
        <v>528</v>
      </c>
      <c r="D3616" s="141" t="s">
        <v>7</v>
      </c>
      <c r="E3616" s="141">
        <v>2015</v>
      </c>
      <c r="F3616" s="151"/>
      <c r="G3616" s="157">
        <f t="shared" si="139"/>
        <v>134</v>
      </c>
      <c r="H3616" s="143"/>
      <c r="I3616" s="194">
        <v>134</v>
      </c>
      <c r="K3616" s="195"/>
      <c r="L3616" s="194">
        <v>0</v>
      </c>
      <c r="M3616" s="156"/>
      <c r="N3616" s="195"/>
      <c r="O3616" s="152">
        <f t="shared" si="140"/>
        <v>0</v>
      </c>
      <c r="P3616" s="169"/>
      <c r="Q3616" s="169"/>
      <c r="R3616" s="169"/>
      <c r="U3616" s="141" t="s">
        <v>63</v>
      </c>
    </row>
    <row r="3617" spans="1:21" ht="12.75" customHeight="1" x14ac:dyDescent="0.3">
      <c r="A3617" s="141">
        <v>5</v>
      </c>
      <c r="B3617" s="141">
        <v>29</v>
      </c>
      <c r="C3617" s="146">
        <v>529</v>
      </c>
      <c r="D3617" s="141" t="s">
        <v>7</v>
      </c>
      <c r="E3617" s="141">
        <v>2015</v>
      </c>
      <c r="F3617" s="151"/>
      <c r="G3617" s="157">
        <f t="shared" si="139"/>
        <v>254</v>
      </c>
      <c r="H3617" s="143"/>
      <c r="I3617" s="194">
        <v>254</v>
      </c>
      <c r="K3617" s="195"/>
      <c r="L3617" s="194">
        <v>0</v>
      </c>
      <c r="M3617" s="156"/>
      <c r="N3617" s="195"/>
      <c r="O3617" s="152">
        <f t="shared" si="140"/>
        <v>0</v>
      </c>
      <c r="P3617" s="169"/>
      <c r="Q3617" s="169"/>
      <c r="R3617" s="169"/>
      <c r="S3617" s="144"/>
      <c r="T3617" s="144"/>
      <c r="U3617" s="141" t="s">
        <v>63</v>
      </c>
    </row>
    <row r="3618" spans="1:21" ht="12.75" customHeight="1" x14ac:dyDescent="0.3">
      <c r="A3618" s="141">
        <v>5</v>
      </c>
      <c r="B3618" s="141">
        <v>30</v>
      </c>
      <c r="C3618" s="146">
        <v>530</v>
      </c>
      <c r="D3618" s="141" t="s">
        <v>7</v>
      </c>
      <c r="E3618" s="141">
        <v>2015</v>
      </c>
      <c r="F3618" s="151"/>
      <c r="G3618" s="157">
        <f t="shared" si="139"/>
        <v>542</v>
      </c>
      <c r="H3618" s="143"/>
      <c r="I3618" s="194">
        <v>542</v>
      </c>
      <c r="K3618" s="195"/>
      <c r="L3618" s="194">
        <v>0</v>
      </c>
      <c r="M3618" s="156"/>
      <c r="N3618" s="195"/>
      <c r="O3618" s="152">
        <f t="shared" si="140"/>
        <v>0</v>
      </c>
      <c r="P3618" s="169"/>
      <c r="Q3618" s="169"/>
      <c r="R3618" s="169"/>
      <c r="S3618" s="144"/>
      <c r="T3618" s="144"/>
      <c r="U3618" s="141" t="s">
        <v>63</v>
      </c>
    </row>
    <row r="3619" spans="1:21" ht="12.75" customHeight="1" x14ac:dyDescent="0.3">
      <c r="A3619" s="141">
        <v>5</v>
      </c>
      <c r="B3619" s="141">
        <v>31</v>
      </c>
      <c r="C3619" s="146">
        <v>531</v>
      </c>
      <c r="D3619" s="141" t="s">
        <v>7</v>
      </c>
      <c r="E3619" s="141">
        <v>2015</v>
      </c>
      <c r="F3619" s="151"/>
      <c r="G3619" s="157">
        <f t="shared" si="139"/>
        <v>2370</v>
      </c>
      <c r="H3619" s="170"/>
      <c r="I3619" s="194">
        <v>2370</v>
      </c>
      <c r="K3619" s="195"/>
      <c r="L3619" s="194">
        <v>0</v>
      </c>
      <c r="M3619" s="156"/>
      <c r="N3619" s="195"/>
      <c r="O3619" s="152">
        <f t="shared" si="140"/>
        <v>0</v>
      </c>
      <c r="P3619" s="169"/>
      <c r="Q3619" s="169"/>
      <c r="R3619" s="169"/>
      <c r="S3619" s="159"/>
      <c r="T3619" s="159"/>
      <c r="U3619" s="141" t="s">
        <v>63</v>
      </c>
    </row>
    <row r="3620" spans="1:21" ht="12.75" customHeight="1" x14ac:dyDescent="0.3">
      <c r="A3620" s="141">
        <v>6</v>
      </c>
      <c r="B3620" s="141">
        <v>1</v>
      </c>
      <c r="C3620" s="146">
        <v>601</v>
      </c>
      <c r="D3620" s="141" t="s">
        <v>7</v>
      </c>
      <c r="E3620" s="141">
        <v>2015</v>
      </c>
      <c r="F3620" s="151"/>
      <c r="G3620" s="157">
        <f t="shared" si="139"/>
        <v>1404.86</v>
      </c>
      <c r="H3620" s="170"/>
      <c r="I3620" s="194">
        <v>1404.86</v>
      </c>
      <c r="K3620" s="195"/>
      <c r="L3620" s="194">
        <v>0</v>
      </c>
      <c r="M3620" s="156"/>
      <c r="N3620" s="195"/>
      <c r="O3620" s="152">
        <f t="shared" si="140"/>
        <v>0</v>
      </c>
      <c r="P3620" s="169"/>
      <c r="Q3620" s="169"/>
      <c r="R3620" s="169"/>
      <c r="S3620" s="159"/>
      <c r="T3620" s="159"/>
      <c r="U3620" s="141" t="s">
        <v>63</v>
      </c>
    </row>
    <row r="3621" spans="1:21" ht="12.75" customHeight="1" x14ac:dyDescent="0.3">
      <c r="A3621" s="141">
        <v>6</v>
      </c>
      <c r="B3621" s="141">
        <v>2</v>
      </c>
      <c r="C3621" s="146">
        <v>602</v>
      </c>
      <c r="D3621" s="141" t="s">
        <v>7</v>
      </c>
      <c r="E3621" s="141">
        <v>2015</v>
      </c>
      <c r="F3621" s="151"/>
      <c r="G3621" s="157">
        <f t="shared" si="139"/>
        <v>277.97999999999996</v>
      </c>
      <c r="H3621" s="170"/>
      <c r="I3621" s="194">
        <v>277.97999999999996</v>
      </c>
      <c r="K3621" s="195"/>
      <c r="L3621" s="194">
        <v>0</v>
      </c>
      <c r="M3621" s="156"/>
      <c r="N3621" s="195"/>
      <c r="O3621" s="152">
        <f t="shared" si="140"/>
        <v>0</v>
      </c>
      <c r="P3621" s="169"/>
      <c r="Q3621" s="169"/>
      <c r="R3621" s="169"/>
      <c r="S3621" s="159"/>
      <c r="T3621" s="159"/>
      <c r="U3621" s="141" t="s">
        <v>63</v>
      </c>
    </row>
    <row r="3622" spans="1:21" ht="12.75" customHeight="1" x14ac:dyDescent="0.3">
      <c r="A3622" s="141">
        <v>6</v>
      </c>
      <c r="B3622" s="141">
        <v>3</v>
      </c>
      <c r="C3622" s="146">
        <v>603</v>
      </c>
      <c r="D3622" s="141" t="s">
        <v>7</v>
      </c>
      <c r="E3622" s="141">
        <v>2015</v>
      </c>
      <c r="F3622" s="151"/>
      <c r="G3622" s="157">
        <f t="shared" si="139"/>
        <v>424</v>
      </c>
      <c r="H3622" s="170"/>
      <c r="I3622" s="194">
        <v>424</v>
      </c>
      <c r="K3622" s="195"/>
      <c r="L3622" s="194">
        <v>0</v>
      </c>
      <c r="M3622" s="156"/>
      <c r="N3622" s="195"/>
      <c r="O3622" s="152">
        <f t="shared" si="140"/>
        <v>0</v>
      </c>
      <c r="P3622" s="169"/>
      <c r="Q3622" s="169"/>
      <c r="R3622" s="169"/>
      <c r="S3622" s="159"/>
      <c r="T3622" s="159"/>
      <c r="U3622" s="141" t="s">
        <v>63</v>
      </c>
    </row>
    <row r="3623" spans="1:21" ht="12.75" customHeight="1" x14ac:dyDescent="0.3">
      <c r="A3623" s="141">
        <v>6</v>
      </c>
      <c r="B3623" s="141">
        <v>4</v>
      </c>
      <c r="C3623" s="146">
        <v>604</v>
      </c>
      <c r="D3623" s="141" t="s">
        <v>7</v>
      </c>
      <c r="E3623" s="141">
        <v>2015</v>
      </c>
      <c r="F3623" s="151"/>
      <c r="G3623" s="157">
        <f t="shared" si="139"/>
        <v>168.99999999999997</v>
      </c>
      <c r="H3623" s="170"/>
      <c r="I3623" s="194">
        <v>168.99999999999997</v>
      </c>
      <c r="K3623" s="195"/>
      <c r="L3623" s="194">
        <v>0</v>
      </c>
      <c r="M3623" s="156"/>
      <c r="N3623" s="195"/>
      <c r="O3623" s="152">
        <f t="shared" si="140"/>
        <v>0</v>
      </c>
      <c r="P3623" s="169"/>
      <c r="Q3623" s="169"/>
      <c r="R3623" s="169"/>
      <c r="S3623" s="159"/>
      <c r="T3623" s="159"/>
      <c r="U3623" s="141" t="s">
        <v>63</v>
      </c>
    </row>
    <row r="3624" spans="1:21" ht="12.75" customHeight="1" x14ac:dyDescent="0.3">
      <c r="A3624" s="141">
        <v>6</v>
      </c>
      <c r="B3624" s="141">
        <v>5</v>
      </c>
      <c r="C3624" s="146">
        <v>605</v>
      </c>
      <c r="D3624" s="141" t="s">
        <v>7</v>
      </c>
      <c r="E3624" s="141">
        <v>2015</v>
      </c>
      <c r="F3624" s="151"/>
      <c r="G3624" s="157">
        <f t="shared" si="139"/>
        <v>912.99999999999989</v>
      </c>
      <c r="H3624" s="170"/>
      <c r="I3624" s="194">
        <v>912.99999999999989</v>
      </c>
      <c r="K3624" s="195"/>
      <c r="L3624" s="194">
        <v>0</v>
      </c>
      <c r="M3624" s="156"/>
      <c r="N3624" s="195"/>
      <c r="O3624" s="152">
        <f t="shared" si="140"/>
        <v>0</v>
      </c>
      <c r="P3624" s="169"/>
      <c r="Q3624" s="169"/>
      <c r="R3624" s="169"/>
      <c r="S3624" s="159"/>
      <c r="T3624" s="159"/>
      <c r="U3624" s="141" t="s">
        <v>63</v>
      </c>
    </row>
    <row r="3625" spans="1:21" ht="12.75" customHeight="1" x14ac:dyDescent="0.3">
      <c r="A3625" s="141">
        <v>6</v>
      </c>
      <c r="B3625" s="141">
        <v>6</v>
      </c>
      <c r="C3625" s="146">
        <v>606</v>
      </c>
      <c r="D3625" s="141" t="s">
        <v>7</v>
      </c>
      <c r="E3625" s="141">
        <v>2015</v>
      </c>
      <c r="F3625" s="151"/>
      <c r="G3625" s="157">
        <f t="shared" si="139"/>
        <v>1932.19</v>
      </c>
      <c r="H3625" s="170"/>
      <c r="I3625" s="194">
        <v>1932.19</v>
      </c>
      <c r="K3625" s="195"/>
      <c r="L3625" s="194">
        <v>0</v>
      </c>
      <c r="M3625" s="156"/>
      <c r="N3625" s="195"/>
      <c r="O3625" s="152">
        <f t="shared" si="140"/>
        <v>0</v>
      </c>
      <c r="P3625" s="169"/>
      <c r="Q3625" s="169"/>
      <c r="R3625" s="169"/>
      <c r="S3625" s="159"/>
      <c r="T3625" s="159"/>
      <c r="U3625" s="141" t="s">
        <v>63</v>
      </c>
    </row>
    <row r="3626" spans="1:21" ht="12.75" customHeight="1" x14ac:dyDescent="0.3">
      <c r="A3626" s="141">
        <v>6</v>
      </c>
      <c r="B3626" s="141">
        <v>7</v>
      </c>
      <c r="C3626" s="146">
        <v>607</v>
      </c>
      <c r="D3626" s="141" t="s">
        <v>7</v>
      </c>
      <c r="E3626" s="141">
        <v>2015</v>
      </c>
      <c r="F3626" s="151"/>
      <c r="G3626" s="157">
        <f t="shared" si="139"/>
        <v>2005</v>
      </c>
      <c r="H3626" s="170"/>
      <c r="I3626" s="194">
        <v>2005</v>
      </c>
      <c r="K3626" s="195"/>
      <c r="L3626" s="194">
        <v>0</v>
      </c>
      <c r="M3626" s="156"/>
      <c r="N3626" s="195"/>
      <c r="O3626" s="152">
        <f t="shared" si="140"/>
        <v>0</v>
      </c>
      <c r="P3626" s="169"/>
      <c r="Q3626" s="169"/>
      <c r="R3626" s="169"/>
      <c r="S3626" s="159"/>
      <c r="T3626" s="159"/>
      <c r="U3626" s="141" t="s">
        <v>63</v>
      </c>
    </row>
    <row r="3627" spans="1:21" ht="12.75" customHeight="1" x14ac:dyDescent="0.3">
      <c r="A3627" s="141">
        <v>6</v>
      </c>
      <c r="B3627" s="141">
        <v>8</v>
      </c>
      <c r="C3627" s="146">
        <v>608</v>
      </c>
      <c r="D3627" s="141" t="s">
        <v>7</v>
      </c>
      <c r="E3627" s="141">
        <v>2015</v>
      </c>
      <c r="F3627" s="151"/>
      <c r="G3627" s="157">
        <f t="shared" si="139"/>
        <v>350.01</v>
      </c>
      <c r="H3627" s="170"/>
      <c r="I3627" s="194">
        <v>350.01</v>
      </c>
      <c r="K3627" s="195"/>
      <c r="L3627" s="194">
        <v>0</v>
      </c>
      <c r="M3627" s="156"/>
      <c r="N3627" s="195"/>
      <c r="O3627" s="152">
        <f t="shared" si="140"/>
        <v>0</v>
      </c>
      <c r="P3627" s="169"/>
      <c r="Q3627" s="169"/>
      <c r="R3627" s="169"/>
      <c r="S3627" s="159"/>
      <c r="T3627" s="159"/>
      <c r="U3627" s="141" t="s">
        <v>63</v>
      </c>
    </row>
    <row r="3628" spans="1:21" ht="12.75" customHeight="1" x14ac:dyDescent="0.3">
      <c r="A3628" s="141">
        <v>6</v>
      </c>
      <c r="B3628" s="141">
        <v>9</v>
      </c>
      <c r="C3628" s="146">
        <v>609</v>
      </c>
      <c r="D3628" s="141" t="s">
        <v>7</v>
      </c>
      <c r="E3628" s="141">
        <v>2015</v>
      </c>
      <c r="F3628" s="151"/>
      <c r="G3628" s="157">
        <f t="shared" si="139"/>
        <v>28</v>
      </c>
      <c r="H3628" s="170"/>
      <c r="I3628" s="194">
        <v>28</v>
      </c>
      <c r="J3628" s="145"/>
      <c r="K3628" s="195"/>
      <c r="L3628" s="194">
        <v>0</v>
      </c>
      <c r="M3628" s="145"/>
      <c r="N3628" s="195"/>
      <c r="O3628" s="152">
        <f t="shared" si="140"/>
        <v>0</v>
      </c>
      <c r="P3628" s="169"/>
      <c r="Q3628" s="169"/>
      <c r="R3628" s="169"/>
      <c r="S3628" s="159"/>
      <c r="T3628" s="159"/>
      <c r="U3628" s="141" t="s">
        <v>63</v>
      </c>
    </row>
    <row r="3629" spans="1:21" ht="12.75" customHeight="1" x14ac:dyDescent="0.3">
      <c r="A3629" s="141">
        <v>6</v>
      </c>
      <c r="B3629" s="141">
        <v>10</v>
      </c>
      <c r="C3629" s="146">
        <v>610</v>
      </c>
      <c r="D3629" s="141" t="s">
        <v>7</v>
      </c>
      <c r="E3629" s="141">
        <v>2015</v>
      </c>
      <c r="F3629" s="151"/>
      <c r="G3629" s="157">
        <f t="shared" si="139"/>
        <v>80</v>
      </c>
      <c r="H3629" s="170"/>
      <c r="I3629" s="194">
        <v>80</v>
      </c>
      <c r="J3629" s="145"/>
      <c r="K3629" s="195"/>
      <c r="L3629" s="194">
        <v>0</v>
      </c>
      <c r="M3629" s="145"/>
      <c r="N3629" s="195"/>
      <c r="O3629" s="152">
        <f t="shared" si="140"/>
        <v>0</v>
      </c>
      <c r="P3629" s="169"/>
      <c r="Q3629" s="169"/>
      <c r="R3629" s="169"/>
      <c r="S3629" s="159"/>
      <c r="T3629" s="159"/>
      <c r="U3629" s="141" t="s">
        <v>63</v>
      </c>
    </row>
    <row r="3630" spans="1:21" ht="12.75" customHeight="1" x14ac:dyDescent="0.3">
      <c r="A3630" s="141">
        <v>6</v>
      </c>
      <c r="B3630" s="141">
        <v>11</v>
      </c>
      <c r="C3630" s="146">
        <v>611</v>
      </c>
      <c r="D3630" s="141" t="s">
        <v>7</v>
      </c>
      <c r="E3630" s="141">
        <v>2015</v>
      </c>
      <c r="F3630" s="151"/>
      <c r="G3630" s="157">
        <f t="shared" si="139"/>
        <v>271</v>
      </c>
      <c r="H3630" s="170"/>
      <c r="I3630" s="194">
        <v>271</v>
      </c>
      <c r="J3630" s="145"/>
      <c r="K3630" s="195"/>
      <c r="L3630" s="194">
        <v>0</v>
      </c>
      <c r="M3630" s="145"/>
      <c r="N3630" s="195"/>
      <c r="O3630" s="152">
        <f t="shared" si="140"/>
        <v>0</v>
      </c>
      <c r="P3630" s="169"/>
      <c r="Q3630" s="169"/>
      <c r="R3630" s="169"/>
      <c r="S3630" s="159"/>
      <c r="T3630" s="159"/>
      <c r="U3630" s="141" t="s">
        <v>63</v>
      </c>
    </row>
    <row r="3631" spans="1:21" ht="12.75" customHeight="1" x14ac:dyDescent="0.3">
      <c r="A3631" s="141">
        <v>6</v>
      </c>
      <c r="B3631" s="141">
        <v>12</v>
      </c>
      <c r="C3631" s="146">
        <v>612</v>
      </c>
      <c r="D3631" s="141" t="s">
        <v>7</v>
      </c>
      <c r="E3631" s="141">
        <v>2015</v>
      </c>
      <c r="F3631" s="151"/>
      <c r="G3631" s="157">
        <f t="shared" si="139"/>
        <v>849.01</v>
      </c>
      <c r="H3631" s="170"/>
      <c r="I3631" s="194">
        <v>849.01</v>
      </c>
      <c r="J3631" s="145"/>
      <c r="K3631" s="195"/>
      <c r="L3631" s="194">
        <v>0</v>
      </c>
      <c r="M3631" s="145"/>
      <c r="N3631" s="195"/>
      <c r="O3631" s="152">
        <f t="shared" si="140"/>
        <v>0</v>
      </c>
      <c r="P3631" s="169"/>
      <c r="Q3631" s="169"/>
      <c r="R3631" s="169"/>
      <c r="S3631" s="159"/>
      <c r="T3631" s="159"/>
      <c r="U3631" s="141" t="s">
        <v>63</v>
      </c>
    </row>
    <row r="3632" spans="1:21" ht="12.75" customHeight="1" x14ac:dyDescent="0.3">
      <c r="A3632" s="141">
        <v>6</v>
      </c>
      <c r="B3632" s="141">
        <v>13</v>
      </c>
      <c r="C3632" s="146">
        <v>613</v>
      </c>
      <c r="D3632" s="141" t="s">
        <v>7</v>
      </c>
      <c r="E3632" s="141">
        <v>2015</v>
      </c>
      <c r="F3632" s="151"/>
      <c r="G3632" s="157">
        <f t="shared" si="139"/>
        <v>493.00000000000006</v>
      </c>
      <c r="H3632" s="170"/>
      <c r="I3632" s="194">
        <v>493.00000000000006</v>
      </c>
      <c r="J3632" s="145"/>
      <c r="K3632" s="195"/>
      <c r="L3632" s="194">
        <v>0</v>
      </c>
      <c r="M3632" s="145"/>
      <c r="N3632" s="195"/>
      <c r="O3632" s="152">
        <f t="shared" si="140"/>
        <v>0</v>
      </c>
      <c r="P3632" s="169"/>
      <c r="Q3632" s="169"/>
      <c r="R3632" s="169"/>
      <c r="S3632" s="159"/>
      <c r="T3632" s="159"/>
      <c r="U3632" s="141" t="s">
        <v>63</v>
      </c>
    </row>
    <row r="3633" spans="1:21" ht="12.75" customHeight="1" x14ac:dyDescent="0.3">
      <c r="A3633" s="141">
        <v>6</v>
      </c>
      <c r="B3633" s="141">
        <v>14</v>
      </c>
      <c r="C3633" s="146">
        <v>614</v>
      </c>
      <c r="D3633" s="141" t="s">
        <v>7</v>
      </c>
      <c r="E3633" s="141">
        <v>2015</v>
      </c>
      <c r="F3633" s="151"/>
      <c r="G3633" s="157">
        <f t="shared" si="139"/>
        <v>620</v>
      </c>
      <c r="H3633" s="170"/>
      <c r="I3633" s="194">
        <v>620</v>
      </c>
      <c r="J3633" s="145"/>
      <c r="K3633" s="195"/>
      <c r="L3633" s="194">
        <v>0</v>
      </c>
      <c r="M3633" s="145"/>
      <c r="N3633" s="195"/>
      <c r="O3633" s="152">
        <f t="shared" si="140"/>
        <v>0</v>
      </c>
      <c r="P3633" s="169"/>
      <c r="Q3633" s="169"/>
      <c r="R3633" s="169"/>
      <c r="S3633" s="159"/>
      <c r="T3633" s="159"/>
      <c r="U3633" s="141" t="s">
        <v>63</v>
      </c>
    </row>
    <row r="3634" spans="1:21" ht="12.75" customHeight="1" x14ac:dyDescent="0.3">
      <c r="A3634" s="141">
        <v>6</v>
      </c>
      <c r="B3634" s="141">
        <v>15</v>
      </c>
      <c r="C3634" s="146">
        <v>615</v>
      </c>
      <c r="D3634" s="141" t="s">
        <v>7</v>
      </c>
      <c r="E3634" s="141">
        <v>2015</v>
      </c>
      <c r="F3634" s="151"/>
      <c r="G3634" s="157">
        <f t="shared" si="139"/>
        <v>304.00000000000006</v>
      </c>
      <c r="H3634" s="170"/>
      <c r="I3634" s="194">
        <v>304.00000000000006</v>
      </c>
      <c r="J3634" s="145"/>
      <c r="K3634" s="195"/>
      <c r="L3634" s="194">
        <v>0</v>
      </c>
      <c r="M3634" s="145"/>
      <c r="N3634" s="195"/>
      <c r="O3634" s="152">
        <f t="shared" si="140"/>
        <v>0</v>
      </c>
      <c r="P3634" s="169"/>
      <c r="Q3634" s="169"/>
      <c r="R3634" s="169"/>
      <c r="S3634" s="159"/>
      <c r="T3634" s="159"/>
      <c r="U3634" s="141" t="s">
        <v>63</v>
      </c>
    </row>
    <row r="3635" spans="1:21" ht="12.75" customHeight="1" x14ac:dyDescent="0.3">
      <c r="A3635" s="141">
        <v>6</v>
      </c>
      <c r="B3635" s="141">
        <v>16</v>
      </c>
      <c r="C3635" s="146">
        <v>616</v>
      </c>
      <c r="D3635" s="141" t="s">
        <v>7</v>
      </c>
      <c r="E3635" s="141">
        <v>2015</v>
      </c>
      <c r="F3635" s="151"/>
      <c r="G3635" s="157">
        <f t="shared" si="139"/>
        <v>91.539999999999992</v>
      </c>
      <c r="H3635" s="170"/>
      <c r="I3635" s="194">
        <v>91.539999999999992</v>
      </c>
      <c r="J3635" s="145"/>
      <c r="K3635" s="195"/>
      <c r="L3635" s="194">
        <v>1.45</v>
      </c>
      <c r="M3635" s="145"/>
      <c r="N3635" s="195"/>
      <c r="O3635" s="152">
        <f t="shared" si="140"/>
        <v>1.45</v>
      </c>
      <c r="P3635" s="169"/>
      <c r="Q3635" s="169"/>
      <c r="R3635" s="169"/>
      <c r="S3635" s="159"/>
      <c r="T3635" s="159"/>
      <c r="U3635" s="141" t="s">
        <v>63</v>
      </c>
    </row>
    <row r="3636" spans="1:21" ht="12.75" customHeight="1" x14ac:dyDescent="0.3">
      <c r="A3636" s="141">
        <v>6</v>
      </c>
      <c r="B3636" s="141">
        <v>17</v>
      </c>
      <c r="C3636" s="146">
        <v>617</v>
      </c>
      <c r="D3636" s="141" t="s">
        <v>7</v>
      </c>
      <c r="E3636" s="141">
        <v>2015</v>
      </c>
      <c r="F3636" s="151"/>
      <c r="G3636" s="157">
        <f t="shared" si="139"/>
        <v>285.82000000000005</v>
      </c>
      <c r="H3636" s="170"/>
      <c r="I3636" s="194">
        <v>285.82000000000005</v>
      </c>
      <c r="J3636" s="145"/>
      <c r="K3636" s="195"/>
      <c r="L3636" s="194">
        <v>9.23</v>
      </c>
      <c r="M3636" s="145"/>
      <c r="N3636" s="195"/>
      <c r="O3636" s="152">
        <f t="shared" si="140"/>
        <v>9.23</v>
      </c>
      <c r="P3636" s="169"/>
      <c r="Q3636" s="169"/>
      <c r="R3636" s="169"/>
      <c r="S3636" s="159"/>
      <c r="T3636" s="159"/>
      <c r="U3636" s="141" t="s">
        <v>63</v>
      </c>
    </row>
    <row r="3637" spans="1:21" ht="12.75" customHeight="1" x14ac:dyDescent="0.3">
      <c r="A3637" s="141">
        <v>6</v>
      </c>
      <c r="B3637" s="141">
        <v>18</v>
      </c>
      <c r="C3637" s="146">
        <v>618</v>
      </c>
      <c r="D3637" s="141" t="s">
        <v>7</v>
      </c>
      <c r="E3637" s="141">
        <v>2015</v>
      </c>
      <c r="F3637" s="151"/>
      <c r="G3637" s="157">
        <f t="shared" si="139"/>
        <v>6238.1399999999994</v>
      </c>
      <c r="H3637" s="170"/>
      <c r="I3637" s="194">
        <v>6238.1399999999994</v>
      </c>
      <c r="J3637" s="145"/>
      <c r="K3637" s="195"/>
      <c r="L3637" s="194">
        <v>98.86</v>
      </c>
      <c r="M3637" s="145"/>
      <c r="N3637" s="195"/>
      <c r="O3637" s="152">
        <f t="shared" si="140"/>
        <v>98.86</v>
      </c>
      <c r="P3637" s="169"/>
      <c r="Q3637" s="169"/>
      <c r="R3637" s="169"/>
      <c r="S3637" s="159"/>
      <c r="T3637" s="159"/>
      <c r="U3637" s="141" t="s">
        <v>63</v>
      </c>
    </row>
    <row r="3638" spans="1:21" ht="12.75" customHeight="1" x14ac:dyDescent="0.3">
      <c r="A3638" s="141">
        <v>6</v>
      </c>
      <c r="B3638" s="141">
        <v>19</v>
      </c>
      <c r="C3638" s="146">
        <v>619</v>
      </c>
      <c r="D3638" s="141" t="s">
        <v>7</v>
      </c>
      <c r="E3638" s="141">
        <v>2015</v>
      </c>
      <c r="F3638" s="151"/>
      <c r="G3638" s="157">
        <f t="shared" si="139"/>
        <v>5175.4799999999996</v>
      </c>
      <c r="H3638" s="170"/>
      <c r="I3638" s="194">
        <v>5175.4799999999996</v>
      </c>
      <c r="J3638" s="145"/>
      <c r="K3638" s="195"/>
      <c r="L3638" s="194">
        <v>0</v>
      </c>
      <c r="M3638" s="145"/>
      <c r="N3638" s="195"/>
      <c r="O3638" s="152">
        <f t="shared" si="140"/>
        <v>0</v>
      </c>
      <c r="P3638" s="169"/>
      <c r="Q3638" s="169"/>
      <c r="R3638" s="169"/>
      <c r="S3638" s="159"/>
      <c r="T3638" s="159"/>
      <c r="U3638" s="141" t="s">
        <v>63</v>
      </c>
    </row>
    <row r="3639" spans="1:21" ht="12.75" customHeight="1" x14ac:dyDescent="0.3">
      <c r="A3639" s="141">
        <v>6</v>
      </c>
      <c r="B3639" s="141">
        <v>20</v>
      </c>
      <c r="C3639" s="146">
        <v>620</v>
      </c>
      <c r="D3639" s="141" t="s">
        <v>7</v>
      </c>
      <c r="E3639" s="141">
        <v>2015</v>
      </c>
      <c r="F3639" s="151"/>
      <c r="G3639" s="157">
        <f t="shared" si="139"/>
        <v>1777</v>
      </c>
      <c r="H3639" s="170"/>
      <c r="I3639" s="194">
        <v>1777</v>
      </c>
      <c r="J3639" s="145"/>
      <c r="K3639" s="195"/>
      <c r="L3639" s="194">
        <v>0</v>
      </c>
      <c r="M3639" s="145"/>
      <c r="N3639" s="195"/>
      <c r="O3639" s="152">
        <f t="shared" si="140"/>
        <v>0</v>
      </c>
      <c r="P3639" s="169"/>
      <c r="Q3639" s="169"/>
      <c r="R3639" s="169"/>
      <c r="S3639" s="159"/>
      <c r="T3639" s="159"/>
      <c r="U3639" s="141" t="s">
        <v>63</v>
      </c>
    </row>
    <row r="3640" spans="1:21" ht="12.75" customHeight="1" x14ac:dyDescent="0.3">
      <c r="A3640" s="141">
        <v>6</v>
      </c>
      <c r="B3640" s="141">
        <v>21</v>
      </c>
      <c r="C3640" s="146">
        <v>621</v>
      </c>
      <c r="D3640" s="141" t="s">
        <v>7</v>
      </c>
      <c r="E3640" s="141">
        <v>2015</v>
      </c>
      <c r="F3640" s="151"/>
      <c r="G3640" s="157">
        <f t="shared" si="139"/>
        <v>810.01</v>
      </c>
      <c r="H3640" s="170"/>
      <c r="I3640" s="194">
        <v>810.01</v>
      </c>
      <c r="J3640" s="145"/>
      <c r="K3640" s="195"/>
      <c r="L3640" s="194">
        <v>0</v>
      </c>
      <c r="M3640" s="145"/>
      <c r="N3640" s="195"/>
      <c r="O3640" s="152">
        <f t="shared" si="140"/>
        <v>0</v>
      </c>
      <c r="P3640" s="169"/>
      <c r="Q3640" s="169"/>
      <c r="R3640" s="169"/>
      <c r="S3640" s="159"/>
      <c r="T3640" s="159"/>
      <c r="U3640" s="141" t="s">
        <v>63</v>
      </c>
    </row>
    <row r="3641" spans="1:21" ht="12.75" customHeight="1" x14ac:dyDescent="0.3">
      <c r="A3641" s="141">
        <v>6</v>
      </c>
      <c r="B3641" s="141">
        <v>22</v>
      </c>
      <c r="C3641" s="146">
        <v>622</v>
      </c>
      <c r="D3641" s="141" t="s">
        <v>7</v>
      </c>
      <c r="E3641" s="141">
        <v>2015</v>
      </c>
      <c r="F3641" s="151"/>
      <c r="G3641" s="157">
        <f t="shared" si="139"/>
        <v>1910.0099999999998</v>
      </c>
      <c r="H3641" s="170"/>
      <c r="I3641" s="194">
        <v>1910.0099999999998</v>
      </c>
      <c r="J3641" s="145"/>
      <c r="K3641" s="195"/>
      <c r="L3641" s="194">
        <v>0</v>
      </c>
      <c r="M3641" s="145"/>
      <c r="N3641" s="195"/>
      <c r="O3641" s="152">
        <f t="shared" si="140"/>
        <v>0</v>
      </c>
      <c r="P3641" s="169"/>
      <c r="Q3641" s="169"/>
      <c r="R3641" s="169"/>
      <c r="S3641" s="159"/>
      <c r="T3641" s="159"/>
      <c r="U3641" s="141" t="s">
        <v>63</v>
      </c>
    </row>
    <row r="3642" spans="1:21" ht="12.75" customHeight="1" x14ac:dyDescent="0.3">
      <c r="A3642" s="141">
        <v>6</v>
      </c>
      <c r="B3642" s="141">
        <v>23</v>
      </c>
      <c r="C3642" s="146">
        <v>623</v>
      </c>
      <c r="D3642" s="141" t="s">
        <v>7</v>
      </c>
      <c r="E3642" s="141">
        <v>2015</v>
      </c>
      <c r="F3642" s="151"/>
      <c r="G3642" s="157">
        <f t="shared" si="139"/>
        <v>1784</v>
      </c>
      <c r="I3642" s="194">
        <v>1784</v>
      </c>
      <c r="J3642" s="145"/>
      <c r="K3642" s="195"/>
      <c r="L3642" s="194">
        <v>0</v>
      </c>
      <c r="M3642" s="145"/>
      <c r="N3642" s="195"/>
      <c r="O3642" s="152">
        <f t="shared" si="140"/>
        <v>0</v>
      </c>
      <c r="P3642" s="169"/>
      <c r="Q3642" s="169"/>
      <c r="R3642" s="169"/>
      <c r="S3642" s="159"/>
      <c r="T3642" s="159"/>
      <c r="U3642" s="141" t="s">
        <v>63</v>
      </c>
    </row>
    <row r="3643" spans="1:21" ht="12.75" customHeight="1" x14ac:dyDescent="0.3">
      <c r="A3643" s="141">
        <v>6</v>
      </c>
      <c r="B3643" s="141">
        <v>24</v>
      </c>
      <c r="C3643" s="146">
        <v>624</v>
      </c>
      <c r="D3643" s="141" t="s">
        <v>7</v>
      </c>
      <c r="E3643" s="141">
        <v>2015</v>
      </c>
      <c r="F3643" s="151"/>
      <c r="G3643" s="157">
        <f t="shared" si="139"/>
        <v>4817</v>
      </c>
      <c r="H3643" s="146"/>
      <c r="I3643" s="194">
        <v>4817</v>
      </c>
      <c r="J3643" s="145"/>
      <c r="K3643" s="195"/>
      <c r="L3643" s="194">
        <v>0</v>
      </c>
      <c r="M3643" s="145"/>
      <c r="N3643" s="195"/>
      <c r="O3643" s="152">
        <f t="shared" si="140"/>
        <v>0</v>
      </c>
      <c r="P3643" s="169"/>
      <c r="Q3643" s="169"/>
      <c r="R3643" s="169"/>
      <c r="S3643" s="159"/>
      <c r="T3643" s="159"/>
      <c r="U3643" s="141" t="s">
        <v>63</v>
      </c>
    </row>
    <row r="3644" spans="1:21" ht="12.75" customHeight="1" x14ac:dyDescent="0.3">
      <c r="A3644" s="141">
        <v>6</v>
      </c>
      <c r="B3644" s="141">
        <v>25</v>
      </c>
      <c r="C3644" s="146">
        <v>625</v>
      </c>
      <c r="D3644" s="141" t="s">
        <v>7</v>
      </c>
      <c r="E3644" s="141">
        <v>2015</v>
      </c>
      <c r="F3644" s="151"/>
      <c r="G3644" s="157">
        <f t="shared" si="139"/>
        <v>4442.34</v>
      </c>
      <c r="H3644" s="146"/>
      <c r="I3644" s="194">
        <v>4442.34</v>
      </c>
      <c r="J3644" s="145"/>
      <c r="K3644" s="195"/>
      <c r="L3644" s="194">
        <v>90.66</v>
      </c>
      <c r="M3644" s="145"/>
      <c r="N3644" s="195"/>
      <c r="O3644" s="152">
        <f t="shared" si="140"/>
        <v>90.66</v>
      </c>
      <c r="P3644" s="169"/>
      <c r="Q3644" s="169"/>
      <c r="R3644" s="169"/>
      <c r="S3644" s="159"/>
      <c r="T3644" s="159"/>
      <c r="U3644" s="141" t="s">
        <v>63</v>
      </c>
    </row>
    <row r="3645" spans="1:21" ht="12.75" customHeight="1" x14ac:dyDescent="0.3">
      <c r="A3645" s="141">
        <v>6</v>
      </c>
      <c r="B3645" s="141">
        <v>26</v>
      </c>
      <c r="C3645" s="146">
        <v>626</v>
      </c>
      <c r="D3645" s="141" t="s">
        <v>7</v>
      </c>
      <c r="E3645" s="141">
        <v>2015</v>
      </c>
      <c r="F3645" s="151"/>
      <c r="G3645" s="157">
        <f t="shared" si="139"/>
        <v>2757.12</v>
      </c>
      <c r="H3645" s="146"/>
      <c r="I3645" s="194">
        <v>2757.12</v>
      </c>
      <c r="J3645" s="145"/>
      <c r="K3645" s="195"/>
      <c r="L3645" s="194">
        <v>114.88</v>
      </c>
      <c r="M3645" s="145"/>
      <c r="N3645" s="195"/>
      <c r="O3645" s="152">
        <f t="shared" si="140"/>
        <v>114.88</v>
      </c>
      <c r="P3645" s="169"/>
      <c r="Q3645" s="169"/>
      <c r="R3645" s="169"/>
      <c r="S3645" s="159"/>
      <c r="T3645" s="159"/>
      <c r="U3645" s="141" t="s">
        <v>63</v>
      </c>
    </row>
    <row r="3646" spans="1:21" ht="12.75" customHeight="1" x14ac:dyDescent="0.3">
      <c r="A3646" s="141">
        <v>6</v>
      </c>
      <c r="B3646" s="141">
        <v>27</v>
      </c>
      <c r="C3646" s="146">
        <v>627</v>
      </c>
      <c r="D3646" s="141" t="s">
        <v>7</v>
      </c>
      <c r="E3646" s="141">
        <v>2015</v>
      </c>
      <c r="F3646" s="151"/>
      <c r="G3646" s="157">
        <f t="shared" si="139"/>
        <v>983.22</v>
      </c>
      <c r="H3646" s="146"/>
      <c r="I3646" s="194">
        <v>983.22</v>
      </c>
      <c r="J3646" s="145"/>
      <c r="K3646" s="195"/>
      <c r="L3646" s="194">
        <v>39.799999999999997</v>
      </c>
      <c r="M3646" s="145"/>
      <c r="N3646" s="195"/>
      <c r="O3646" s="152">
        <f t="shared" si="140"/>
        <v>39.799999999999997</v>
      </c>
      <c r="P3646" s="169"/>
      <c r="Q3646" s="169"/>
      <c r="R3646" s="169"/>
      <c r="S3646" s="159"/>
      <c r="T3646" s="159"/>
      <c r="U3646" s="141" t="s">
        <v>63</v>
      </c>
    </row>
    <row r="3647" spans="1:21" ht="12.75" customHeight="1" x14ac:dyDescent="0.3">
      <c r="A3647" s="141">
        <v>6</v>
      </c>
      <c r="B3647" s="141">
        <v>28</v>
      </c>
      <c r="C3647" s="146">
        <v>628</v>
      </c>
      <c r="D3647" s="141" t="s">
        <v>7</v>
      </c>
      <c r="E3647" s="141">
        <v>2015</v>
      </c>
      <c r="F3647" s="151"/>
      <c r="G3647" s="157">
        <f t="shared" si="139"/>
        <v>326.14999999999998</v>
      </c>
      <c r="H3647" s="170"/>
      <c r="I3647" s="194">
        <v>326.14999999999998</v>
      </c>
      <c r="J3647" s="145"/>
      <c r="K3647" s="195"/>
      <c r="L3647" s="194">
        <v>12.850000000000001</v>
      </c>
      <c r="M3647" s="145"/>
      <c r="N3647" s="195"/>
      <c r="O3647" s="152">
        <f t="shared" si="140"/>
        <v>12.850000000000001</v>
      </c>
      <c r="P3647" s="169"/>
      <c r="Q3647" s="169"/>
      <c r="R3647" s="169"/>
      <c r="S3647" s="159"/>
      <c r="T3647" s="159"/>
      <c r="U3647" s="141" t="s">
        <v>63</v>
      </c>
    </row>
    <row r="3648" spans="1:21" ht="12.75" customHeight="1" x14ac:dyDescent="0.3">
      <c r="A3648" s="141">
        <v>6</v>
      </c>
      <c r="B3648" s="141">
        <v>29</v>
      </c>
      <c r="C3648" s="146">
        <v>629</v>
      </c>
      <c r="D3648" s="141" t="s">
        <v>7</v>
      </c>
      <c r="E3648" s="141">
        <v>2015</v>
      </c>
      <c r="F3648" s="151"/>
      <c r="G3648" s="157">
        <f t="shared" si="139"/>
        <v>382.40000000000003</v>
      </c>
      <c r="H3648" s="170"/>
      <c r="I3648" s="194">
        <v>382.40000000000003</v>
      </c>
      <c r="J3648" s="145"/>
      <c r="K3648" s="195"/>
      <c r="L3648" s="194">
        <v>14.61</v>
      </c>
      <c r="M3648" s="145"/>
      <c r="N3648" s="195"/>
      <c r="O3648" s="152">
        <f t="shared" si="140"/>
        <v>14.61</v>
      </c>
      <c r="P3648" s="169"/>
      <c r="Q3648" s="169"/>
      <c r="R3648" s="169"/>
      <c r="S3648" s="159"/>
      <c r="T3648" s="159"/>
      <c r="U3648" s="141" t="s">
        <v>63</v>
      </c>
    </row>
    <row r="3649" spans="1:21" ht="12.75" customHeight="1" x14ac:dyDescent="0.3">
      <c r="A3649" s="141">
        <v>6</v>
      </c>
      <c r="B3649" s="141">
        <v>30</v>
      </c>
      <c r="C3649" s="146">
        <v>630</v>
      </c>
      <c r="D3649" s="141" t="s">
        <v>7</v>
      </c>
      <c r="E3649" s="141">
        <v>2015</v>
      </c>
      <c r="F3649" s="151"/>
      <c r="G3649" s="157">
        <f t="shared" si="139"/>
        <v>149.47</v>
      </c>
      <c r="H3649" s="170"/>
      <c r="I3649" s="194">
        <v>149.47</v>
      </c>
      <c r="J3649" s="145"/>
      <c r="K3649" s="195"/>
      <c r="L3649" s="194">
        <v>5.53</v>
      </c>
      <c r="M3649" s="145"/>
      <c r="N3649" s="195"/>
      <c r="O3649" s="152">
        <f t="shared" si="140"/>
        <v>5.53</v>
      </c>
      <c r="P3649" s="169"/>
      <c r="Q3649" s="169"/>
      <c r="R3649" s="169"/>
      <c r="S3649" s="159"/>
      <c r="T3649" s="159"/>
      <c r="U3649" s="141" t="s">
        <v>63</v>
      </c>
    </row>
    <row r="3650" spans="1:21" ht="12.75" customHeight="1" x14ac:dyDescent="0.3">
      <c r="A3650" s="141">
        <v>7</v>
      </c>
      <c r="B3650" s="141">
        <v>1</v>
      </c>
      <c r="C3650" s="146">
        <v>701</v>
      </c>
      <c r="D3650" s="141" t="s">
        <v>7</v>
      </c>
      <c r="E3650" s="141">
        <v>2015</v>
      </c>
      <c r="F3650" s="151"/>
      <c r="G3650" s="157">
        <f t="shared" si="139"/>
        <v>77.72</v>
      </c>
      <c r="H3650" s="170"/>
      <c r="I3650" s="194">
        <v>77.72</v>
      </c>
      <c r="J3650" s="145"/>
      <c r="K3650" s="195"/>
      <c r="L3650" s="194">
        <v>3.27</v>
      </c>
      <c r="M3650" s="145"/>
      <c r="N3650" s="195"/>
      <c r="O3650" s="152">
        <f t="shared" si="140"/>
        <v>3.27</v>
      </c>
      <c r="P3650" s="169"/>
      <c r="Q3650" s="169"/>
      <c r="R3650" s="169"/>
      <c r="S3650" s="159"/>
      <c r="T3650" s="159"/>
      <c r="U3650" s="141" t="s">
        <v>63</v>
      </c>
    </row>
    <row r="3651" spans="1:21" ht="12.75" customHeight="1" x14ac:dyDescent="0.3">
      <c r="A3651" s="141">
        <v>7</v>
      </c>
      <c r="B3651" s="141">
        <v>2</v>
      </c>
      <c r="C3651" s="146">
        <v>702</v>
      </c>
      <c r="D3651" s="141" t="s">
        <v>7</v>
      </c>
      <c r="E3651" s="141">
        <v>2015</v>
      </c>
      <c r="F3651" s="151"/>
      <c r="G3651" s="157">
        <f t="shared" si="139"/>
        <v>77.34</v>
      </c>
      <c r="H3651" s="170"/>
      <c r="I3651" s="194">
        <v>77.34</v>
      </c>
      <c r="J3651" s="145"/>
      <c r="K3651" s="195"/>
      <c r="L3651" s="194">
        <v>3.65</v>
      </c>
      <c r="M3651" s="145"/>
      <c r="N3651" s="195"/>
      <c r="O3651" s="152">
        <f t="shared" si="140"/>
        <v>3.65</v>
      </c>
      <c r="P3651" s="169"/>
      <c r="Q3651" s="169"/>
      <c r="R3651" s="169"/>
      <c r="S3651" s="159"/>
      <c r="T3651" s="159"/>
      <c r="U3651" s="141" t="s">
        <v>63</v>
      </c>
    </row>
    <row r="3652" spans="1:21" ht="12.75" customHeight="1" x14ac:dyDescent="0.3">
      <c r="A3652" s="141">
        <v>7</v>
      </c>
      <c r="B3652" s="141">
        <v>3</v>
      </c>
      <c r="C3652" s="146">
        <v>703</v>
      </c>
      <c r="D3652" s="141" t="s">
        <v>7</v>
      </c>
      <c r="E3652" s="141">
        <v>2015</v>
      </c>
      <c r="F3652" s="151"/>
      <c r="G3652" s="157">
        <f t="shared" si="139"/>
        <v>45.61</v>
      </c>
      <c r="H3652" s="170"/>
      <c r="I3652" s="194">
        <v>45.61</v>
      </c>
      <c r="J3652" s="145"/>
      <c r="K3652" s="195"/>
      <c r="L3652" s="194">
        <v>2.39</v>
      </c>
      <c r="M3652" s="145"/>
      <c r="N3652" s="195"/>
      <c r="O3652" s="152">
        <f t="shared" si="140"/>
        <v>2.39</v>
      </c>
      <c r="P3652" s="169"/>
      <c r="Q3652" s="169"/>
      <c r="R3652" s="169"/>
      <c r="S3652" s="159"/>
      <c r="T3652" s="159"/>
      <c r="U3652" s="141" t="s">
        <v>63</v>
      </c>
    </row>
    <row r="3653" spans="1:21" ht="12.75" customHeight="1" x14ac:dyDescent="0.3">
      <c r="A3653" s="141">
        <v>7</v>
      </c>
      <c r="B3653" s="141">
        <v>4</v>
      </c>
      <c r="C3653" s="146">
        <v>704</v>
      </c>
      <c r="D3653" s="141" t="s">
        <v>7</v>
      </c>
      <c r="E3653" s="141">
        <v>2015</v>
      </c>
      <c r="F3653" s="151"/>
      <c r="G3653" s="157">
        <f t="shared" si="139"/>
        <v>65.240000000000009</v>
      </c>
      <c r="H3653" s="170"/>
      <c r="I3653" s="194">
        <v>65.240000000000009</v>
      </c>
      <c r="J3653" s="145"/>
      <c r="K3653" s="195"/>
      <c r="L3653" s="194">
        <v>3.75</v>
      </c>
      <c r="M3653" s="145"/>
      <c r="N3653" s="195"/>
      <c r="O3653" s="152">
        <f t="shared" ref="O3653:O3716" si="141">L3653+N3653</f>
        <v>3.75</v>
      </c>
      <c r="P3653" s="169"/>
      <c r="Q3653" s="169"/>
      <c r="R3653" s="169"/>
      <c r="S3653" s="159"/>
      <c r="T3653" s="159"/>
      <c r="U3653" s="141" t="s">
        <v>63</v>
      </c>
    </row>
    <row r="3654" spans="1:21" ht="12.75" customHeight="1" x14ac:dyDescent="0.3">
      <c r="A3654" s="141">
        <v>7</v>
      </c>
      <c r="B3654" s="141">
        <v>5</v>
      </c>
      <c r="C3654" s="146">
        <v>705</v>
      </c>
      <c r="D3654" s="141" t="s">
        <v>7</v>
      </c>
      <c r="E3654" s="141">
        <v>2015</v>
      </c>
      <c r="F3654" s="151"/>
      <c r="G3654" s="157">
        <f t="shared" ref="G3654:G3717" si="142">I3654+K3654</f>
        <v>52.68</v>
      </c>
      <c r="H3654" s="170"/>
      <c r="I3654" s="194">
        <v>52.68</v>
      </c>
      <c r="J3654" s="145"/>
      <c r="K3654" s="195"/>
      <c r="L3654" s="194">
        <v>3.31</v>
      </c>
      <c r="M3654" s="145"/>
      <c r="N3654" s="195"/>
      <c r="O3654" s="152">
        <f t="shared" si="141"/>
        <v>3.31</v>
      </c>
      <c r="P3654" s="169"/>
      <c r="Q3654" s="169"/>
      <c r="R3654" s="169"/>
      <c r="S3654" s="159"/>
      <c r="T3654" s="159"/>
      <c r="U3654" s="141" t="s">
        <v>63</v>
      </c>
    </row>
    <row r="3655" spans="1:21" ht="12.75" customHeight="1" x14ac:dyDescent="0.3">
      <c r="A3655" s="141">
        <v>7</v>
      </c>
      <c r="B3655" s="141">
        <v>6</v>
      </c>
      <c r="C3655" s="146">
        <v>706</v>
      </c>
      <c r="D3655" s="141" t="s">
        <v>7</v>
      </c>
      <c r="E3655" s="141">
        <v>2015</v>
      </c>
      <c r="F3655" s="151"/>
      <c r="G3655" s="157">
        <f t="shared" si="142"/>
        <v>49.62</v>
      </c>
      <c r="H3655" s="170"/>
      <c r="I3655" s="194">
        <v>49.62</v>
      </c>
      <c r="J3655" s="145"/>
      <c r="K3655" s="195"/>
      <c r="L3655" s="194">
        <v>3.38</v>
      </c>
      <c r="M3655" s="145"/>
      <c r="N3655" s="195"/>
      <c r="O3655" s="152">
        <f t="shared" si="141"/>
        <v>3.38</v>
      </c>
      <c r="P3655" s="169"/>
      <c r="Q3655" s="169"/>
      <c r="R3655" s="169"/>
      <c r="S3655" s="159"/>
      <c r="T3655" s="159"/>
      <c r="U3655" s="141" t="s">
        <v>63</v>
      </c>
    </row>
    <row r="3656" spans="1:21" ht="12.75" customHeight="1" x14ac:dyDescent="0.3">
      <c r="A3656" s="141">
        <v>7</v>
      </c>
      <c r="B3656" s="141">
        <v>7</v>
      </c>
      <c r="C3656" s="146">
        <v>707</v>
      </c>
      <c r="D3656" s="141" t="s">
        <v>7</v>
      </c>
      <c r="E3656" s="141">
        <v>2015</v>
      </c>
      <c r="F3656" s="151"/>
      <c r="G3656" s="157">
        <f t="shared" si="142"/>
        <v>99.67</v>
      </c>
      <c r="H3656" s="172"/>
      <c r="I3656" s="194">
        <v>99.67</v>
      </c>
      <c r="J3656" s="145"/>
      <c r="K3656" s="195"/>
      <c r="L3656" s="194">
        <v>7.33</v>
      </c>
      <c r="M3656" s="145"/>
      <c r="N3656" s="195"/>
      <c r="O3656" s="152">
        <f t="shared" si="141"/>
        <v>7.33</v>
      </c>
      <c r="P3656" s="169"/>
      <c r="Q3656" s="169"/>
      <c r="R3656" s="169"/>
      <c r="S3656" s="159"/>
      <c r="T3656" s="159"/>
      <c r="U3656" s="141" t="s">
        <v>63</v>
      </c>
    </row>
    <row r="3657" spans="1:21" ht="12.75" customHeight="1" x14ac:dyDescent="0.3">
      <c r="A3657" s="141">
        <v>7</v>
      </c>
      <c r="B3657" s="141">
        <v>8</v>
      </c>
      <c r="C3657" s="146">
        <v>708</v>
      </c>
      <c r="D3657" s="141" t="s">
        <v>7</v>
      </c>
      <c r="E3657" s="141">
        <v>2015</v>
      </c>
      <c r="F3657" s="151"/>
      <c r="G3657" s="157">
        <f t="shared" si="142"/>
        <v>981.48</v>
      </c>
      <c r="H3657" s="172"/>
      <c r="I3657" s="145">
        <v>981.48</v>
      </c>
      <c r="J3657" s="145"/>
      <c r="K3657" s="195"/>
      <c r="L3657" s="145">
        <v>77.52</v>
      </c>
      <c r="M3657" s="145"/>
      <c r="N3657" s="195"/>
      <c r="O3657" s="152">
        <f t="shared" si="141"/>
        <v>77.52</v>
      </c>
      <c r="P3657" s="169"/>
      <c r="Q3657" s="169"/>
      <c r="R3657" s="169"/>
      <c r="S3657" s="159"/>
      <c r="T3657" s="159"/>
      <c r="U3657" s="141" t="s">
        <v>63</v>
      </c>
    </row>
    <row r="3658" spans="1:21" ht="12.75" customHeight="1" x14ac:dyDescent="0.3">
      <c r="A3658" s="141">
        <v>7</v>
      </c>
      <c r="B3658" s="141">
        <v>9</v>
      </c>
      <c r="C3658" s="146">
        <v>709</v>
      </c>
      <c r="D3658" s="141" t="s">
        <v>7</v>
      </c>
      <c r="E3658" s="141">
        <v>2015</v>
      </c>
      <c r="F3658" s="151"/>
      <c r="G3658" s="157">
        <f t="shared" si="142"/>
        <v>1653.5400000000002</v>
      </c>
      <c r="H3658" s="146"/>
      <c r="I3658" s="145">
        <v>1653.5400000000002</v>
      </c>
      <c r="J3658" s="145"/>
      <c r="K3658" s="195"/>
      <c r="L3658" s="145">
        <v>80.459999999999994</v>
      </c>
      <c r="M3658" s="145"/>
      <c r="N3658" s="195"/>
      <c r="O3658" s="152">
        <f t="shared" si="141"/>
        <v>80.459999999999994</v>
      </c>
      <c r="P3658" s="169"/>
      <c r="Q3658" s="169"/>
      <c r="R3658" s="169"/>
      <c r="S3658" s="159"/>
      <c r="T3658" s="159"/>
      <c r="U3658" s="141" t="s">
        <v>63</v>
      </c>
    </row>
    <row r="3659" spans="1:21" ht="12.75" customHeight="1" x14ac:dyDescent="0.3">
      <c r="A3659" s="141">
        <v>7</v>
      </c>
      <c r="B3659" s="141">
        <v>10</v>
      </c>
      <c r="C3659" s="146">
        <v>710</v>
      </c>
      <c r="D3659" s="141" t="s">
        <v>7</v>
      </c>
      <c r="E3659" s="141">
        <v>2015</v>
      </c>
      <c r="F3659" s="151"/>
      <c r="G3659" s="157">
        <f t="shared" si="142"/>
        <v>3634.3399999999997</v>
      </c>
      <c r="H3659" s="146"/>
      <c r="I3659" s="145">
        <v>3634.3399999999997</v>
      </c>
      <c r="J3659" s="145"/>
      <c r="K3659" s="195"/>
      <c r="L3659" s="145">
        <v>72.66</v>
      </c>
      <c r="M3659" s="145"/>
      <c r="N3659" s="195"/>
      <c r="O3659" s="152">
        <f t="shared" si="141"/>
        <v>72.66</v>
      </c>
      <c r="P3659" s="169"/>
      <c r="Q3659" s="169"/>
      <c r="R3659" s="169"/>
      <c r="S3659" s="159"/>
      <c r="T3659" s="159"/>
      <c r="U3659" s="141" t="s">
        <v>63</v>
      </c>
    </row>
    <row r="3660" spans="1:21" ht="12.75" customHeight="1" x14ac:dyDescent="0.3">
      <c r="A3660" s="141">
        <v>7</v>
      </c>
      <c r="B3660" s="141">
        <v>11</v>
      </c>
      <c r="C3660" s="146">
        <v>711</v>
      </c>
      <c r="D3660" s="141" t="s">
        <v>7</v>
      </c>
      <c r="E3660" s="141">
        <v>2015</v>
      </c>
      <c r="F3660" s="151"/>
      <c r="G3660" s="157">
        <f t="shared" si="142"/>
        <v>10810.5</v>
      </c>
      <c r="H3660" s="172"/>
      <c r="I3660" s="145">
        <v>10810.5</v>
      </c>
      <c r="J3660" s="145"/>
      <c r="K3660" s="195"/>
      <c r="L3660" s="145">
        <v>143.5</v>
      </c>
      <c r="M3660" s="145"/>
      <c r="N3660" s="195"/>
      <c r="O3660" s="152">
        <f t="shared" si="141"/>
        <v>143.5</v>
      </c>
      <c r="P3660" s="169"/>
      <c r="Q3660" s="169"/>
      <c r="R3660" s="169"/>
      <c r="S3660" s="144"/>
      <c r="T3660" s="144"/>
      <c r="U3660" s="141" t="s">
        <v>63</v>
      </c>
    </row>
    <row r="3661" spans="1:21" ht="12.75" customHeight="1" x14ac:dyDescent="0.3">
      <c r="A3661" s="141">
        <v>7</v>
      </c>
      <c r="B3661" s="141">
        <v>12</v>
      </c>
      <c r="C3661" s="146">
        <v>712</v>
      </c>
      <c r="D3661" s="141" t="s">
        <v>7</v>
      </c>
      <c r="E3661" s="141">
        <v>2015</v>
      </c>
      <c r="F3661" s="151"/>
      <c r="G3661" s="157">
        <f t="shared" si="142"/>
        <v>14323.289999999999</v>
      </c>
      <c r="H3661" s="146"/>
      <c r="I3661" s="145">
        <v>14323.289999999999</v>
      </c>
      <c r="J3661" s="145"/>
      <c r="K3661" s="195"/>
      <c r="L3661" s="145">
        <v>93.71</v>
      </c>
      <c r="M3661" s="145"/>
      <c r="N3661" s="195"/>
      <c r="O3661" s="152">
        <f t="shared" si="141"/>
        <v>93.71</v>
      </c>
      <c r="P3661" s="169"/>
      <c r="Q3661" s="169"/>
      <c r="R3661" s="169"/>
      <c r="S3661" s="144"/>
      <c r="T3661" s="144"/>
      <c r="U3661" s="141" t="s">
        <v>63</v>
      </c>
    </row>
    <row r="3662" spans="1:21" ht="12.75" customHeight="1" x14ac:dyDescent="0.3">
      <c r="A3662" s="141">
        <v>7</v>
      </c>
      <c r="B3662" s="141">
        <v>13</v>
      </c>
      <c r="C3662" s="146">
        <v>713</v>
      </c>
      <c r="D3662" s="141" t="s">
        <v>7</v>
      </c>
      <c r="E3662" s="141">
        <v>2015</v>
      </c>
      <c r="F3662" s="151"/>
      <c r="G3662" s="157">
        <f t="shared" si="142"/>
        <v>9628.9700000000012</v>
      </c>
      <c r="H3662" s="146"/>
      <c r="I3662" s="145">
        <v>9628.9700000000012</v>
      </c>
      <c r="J3662" s="145"/>
      <c r="K3662" s="195"/>
      <c r="L3662" s="145">
        <v>0</v>
      </c>
      <c r="M3662" s="145"/>
      <c r="N3662" s="195"/>
      <c r="O3662" s="152">
        <f t="shared" si="141"/>
        <v>0</v>
      </c>
      <c r="P3662" s="169"/>
      <c r="Q3662" s="169"/>
      <c r="R3662" s="169"/>
      <c r="U3662" s="141" t="s">
        <v>63</v>
      </c>
    </row>
    <row r="3663" spans="1:21" ht="12.75" customHeight="1" x14ac:dyDescent="0.3">
      <c r="A3663" s="141">
        <v>7</v>
      </c>
      <c r="B3663" s="141">
        <v>14</v>
      </c>
      <c r="C3663" s="146">
        <v>714</v>
      </c>
      <c r="D3663" s="141" t="s">
        <v>7</v>
      </c>
      <c r="E3663" s="141">
        <v>2015</v>
      </c>
      <c r="F3663" s="151"/>
      <c r="G3663" s="157">
        <f t="shared" si="142"/>
        <v>4049.1</v>
      </c>
      <c r="H3663" s="170"/>
      <c r="I3663" s="145">
        <v>4049.1</v>
      </c>
      <c r="J3663" s="145"/>
      <c r="K3663" s="146"/>
      <c r="L3663" s="145">
        <v>149.9</v>
      </c>
      <c r="M3663" s="145"/>
      <c r="N3663" s="195"/>
      <c r="O3663" s="152">
        <f t="shared" si="141"/>
        <v>149.9</v>
      </c>
      <c r="P3663" s="169"/>
      <c r="Q3663" s="169"/>
      <c r="R3663" s="169"/>
      <c r="U3663" s="141" t="s">
        <v>63</v>
      </c>
    </row>
    <row r="3664" spans="1:21" ht="12.75" customHeight="1" x14ac:dyDescent="0.3">
      <c r="A3664" s="141">
        <v>7</v>
      </c>
      <c r="B3664" s="141">
        <v>15</v>
      </c>
      <c r="C3664" s="146">
        <v>715</v>
      </c>
      <c r="D3664" s="141" t="s">
        <v>7</v>
      </c>
      <c r="E3664" s="141">
        <v>2015</v>
      </c>
      <c r="F3664" s="151"/>
      <c r="G3664" s="157">
        <f t="shared" si="142"/>
        <v>5049.7199999999993</v>
      </c>
      <c r="H3664" s="170"/>
      <c r="I3664" s="145">
        <v>5049.7199999999993</v>
      </c>
      <c r="J3664" s="145"/>
      <c r="K3664" s="146"/>
      <c r="L3664" s="145">
        <v>388.82000000000005</v>
      </c>
      <c r="M3664" s="145"/>
      <c r="N3664" s="195"/>
      <c r="O3664" s="152">
        <f t="shared" si="141"/>
        <v>388.82000000000005</v>
      </c>
      <c r="P3664" s="169"/>
      <c r="Q3664" s="169"/>
      <c r="R3664" s="169"/>
      <c r="U3664" s="141" t="s">
        <v>63</v>
      </c>
    </row>
    <row r="3665" spans="1:21" ht="12.75" customHeight="1" x14ac:dyDescent="0.3">
      <c r="A3665" s="141">
        <v>7</v>
      </c>
      <c r="B3665" s="141">
        <v>16</v>
      </c>
      <c r="C3665" s="146">
        <v>716</v>
      </c>
      <c r="D3665" s="141" t="s">
        <v>7</v>
      </c>
      <c r="E3665" s="141">
        <v>2015</v>
      </c>
      <c r="F3665" s="151"/>
      <c r="G3665" s="157">
        <f t="shared" si="142"/>
        <v>3257.19</v>
      </c>
      <c r="H3665" s="146"/>
      <c r="I3665" s="145">
        <v>3257.19</v>
      </c>
      <c r="J3665" s="145"/>
      <c r="K3665" s="146"/>
      <c r="L3665" s="145">
        <v>269.82</v>
      </c>
      <c r="M3665" s="145"/>
      <c r="N3665" s="195"/>
      <c r="O3665" s="152">
        <f t="shared" si="141"/>
        <v>269.82</v>
      </c>
      <c r="P3665" s="169"/>
      <c r="Q3665" s="169"/>
      <c r="R3665" s="169"/>
      <c r="U3665" s="141" t="s">
        <v>63</v>
      </c>
    </row>
    <row r="3666" spans="1:21" ht="12.75" customHeight="1" x14ac:dyDescent="0.3">
      <c r="A3666" s="141">
        <v>7</v>
      </c>
      <c r="B3666" s="141">
        <v>17</v>
      </c>
      <c r="C3666" s="146">
        <v>717</v>
      </c>
      <c r="D3666" s="141" t="s">
        <v>7</v>
      </c>
      <c r="E3666" s="141">
        <v>2015</v>
      </c>
      <c r="F3666" s="151"/>
      <c r="G3666" s="157">
        <f t="shared" si="142"/>
        <v>5607.14</v>
      </c>
      <c r="H3666" s="146"/>
      <c r="I3666" s="145">
        <v>5607.14</v>
      </c>
      <c r="J3666" s="145"/>
      <c r="K3666" s="146"/>
      <c r="L3666" s="145">
        <v>498.25</v>
      </c>
      <c r="M3666" s="145"/>
      <c r="N3666" s="195"/>
      <c r="O3666" s="152">
        <f t="shared" si="141"/>
        <v>498.25</v>
      </c>
      <c r="P3666" s="169"/>
      <c r="Q3666" s="169"/>
      <c r="R3666" s="169"/>
      <c r="U3666" s="141" t="s">
        <v>63</v>
      </c>
    </row>
    <row r="3667" spans="1:21" ht="12.75" customHeight="1" x14ac:dyDescent="0.3">
      <c r="A3667" s="141">
        <v>7</v>
      </c>
      <c r="B3667" s="141">
        <v>18</v>
      </c>
      <c r="C3667" s="146">
        <v>718</v>
      </c>
      <c r="D3667" s="141" t="s">
        <v>7</v>
      </c>
      <c r="E3667" s="141">
        <v>2015</v>
      </c>
      <c r="F3667" s="151"/>
      <c r="G3667" s="157">
        <f t="shared" si="142"/>
        <v>2074.56</v>
      </c>
      <c r="H3667" s="146"/>
      <c r="I3667" s="145">
        <v>2074.56</v>
      </c>
      <c r="J3667" s="145"/>
      <c r="K3667" s="146"/>
      <c r="L3667" s="145">
        <v>178.21</v>
      </c>
      <c r="M3667" s="145"/>
      <c r="N3667" s="195"/>
      <c r="O3667" s="152">
        <f t="shared" si="141"/>
        <v>178.21</v>
      </c>
      <c r="P3667" s="169"/>
      <c r="Q3667" s="169"/>
      <c r="R3667" s="169"/>
      <c r="U3667" s="141" t="s">
        <v>63</v>
      </c>
    </row>
    <row r="3668" spans="1:21" ht="12.75" customHeight="1" x14ac:dyDescent="0.3">
      <c r="A3668" s="141">
        <v>7</v>
      </c>
      <c r="B3668" s="141">
        <v>19</v>
      </c>
      <c r="C3668" s="146">
        <v>719</v>
      </c>
      <c r="D3668" s="141" t="s">
        <v>7</v>
      </c>
      <c r="E3668" s="141">
        <v>2015</v>
      </c>
      <c r="F3668" s="151"/>
      <c r="G3668" s="157">
        <f t="shared" si="142"/>
        <v>611.29000000000008</v>
      </c>
      <c r="H3668" s="146"/>
      <c r="I3668" s="145">
        <v>611.29000000000008</v>
      </c>
      <c r="J3668" s="145"/>
      <c r="K3668" s="146"/>
      <c r="L3668" s="145">
        <v>50.64</v>
      </c>
      <c r="M3668" s="145"/>
      <c r="N3668" s="195"/>
      <c r="O3668" s="152">
        <f t="shared" si="141"/>
        <v>50.64</v>
      </c>
      <c r="P3668" s="169"/>
      <c r="Q3668" s="169"/>
      <c r="R3668" s="169"/>
      <c r="U3668" s="141" t="s">
        <v>63</v>
      </c>
    </row>
    <row r="3669" spans="1:21" ht="12.75" customHeight="1" x14ac:dyDescent="0.3">
      <c r="A3669" s="141">
        <v>7</v>
      </c>
      <c r="B3669" s="141">
        <v>20</v>
      </c>
      <c r="C3669" s="146">
        <v>720</v>
      </c>
      <c r="D3669" s="141" t="s">
        <v>7</v>
      </c>
      <c r="E3669" s="141">
        <v>2015</v>
      </c>
      <c r="F3669" s="151"/>
      <c r="G3669" s="157">
        <f t="shared" si="142"/>
        <v>13.89</v>
      </c>
      <c r="H3669" s="146"/>
      <c r="I3669" s="145">
        <v>13.89</v>
      </c>
      <c r="K3669" s="175"/>
      <c r="L3669" s="145">
        <v>1.1100000000000001</v>
      </c>
      <c r="M3669" s="145"/>
      <c r="N3669" s="195"/>
      <c r="O3669" s="152">
        <f t="shared" si="141"/>
        <v>1.1100000000000001</v>
      </c>
      <c r="P3669" s="169"/>
      <c r="Q3669" s="169"/>
      <c r="R3669" s="169"/>
      <c r="U3669" s="141" t="s">
        <v>63</v>
      </c>
    </row>
    <row r="3670" spans="1:21" ht="12.75" customHeight="1" x14ac:dyDescent="0.3">
      <c r="A3670" s="141">
        <v>7</v>
      </c>
      <c r="B3670" s="141">
        <v>21</v>
      </c>
      <c r="C3670" s="146">
        <v>721</v>
      </c>
      <c r="D3670" s="141" t="s">
        <v>7</v>
      </c>
      <c r="E3670" s="141">
        <v>2015</v>
      </c>
      <c r="F3670" s="151"/>
      <c r="G3670" s="157">
        <f t="shared" si="142"/>
        <v>35.29</v>
      </c>
      <c r="H3670" s="146"/>
      <c r="I3670" s="145">
        <v>35.29</v>
      </c>
      <c r="K3670" s="175"/>
      <c r="L3670" s="145">
        <v>2.72</v>
      </c>
      <c r="M3670" s="145"/>
      <c r="N3670" s="195"/>
      <c r="O3670" s="152">
        <f t="shared" si="141"/>
        <v>2.72</v>
      </c>
      <c r="P3670" s="169"/>
      <c r="Q3670" s="169"/>
      <c r="R3670" s="169"/>
      <c r="U3670" s="141" t="s">
        <v>63</v>
      </c>
    </row>
    <row r="3671" spans="1:21" ht="12.75" customHeight="1" x14ac:dyDescent="0.3">
      <c r="A3671" s="141">
        <v>7</v>
      </c>
      <c r="B3671" s="141">
        <v>22</v>
      </c>
      <c r="C3671" s="146">
        <v>722</v>
      </c>
      <c r="D3671" s="141" t="s">
        <v>7</v>
      </c>
      <c r="E3671" s="141">
        <v>2015</v>
      </c>
      <c r="F3671" s="151"/>
      <c r="G3671" s="157">
        <f t="shared" si="142"/>
        <v>621.96999999999991</v>
      </c>
      <c r="H3671" s="170"/>
      <c r="I3671" s="145">
        <v>621.96999999999991</v>
      </c>
      <c r="K3671" s="175"/>
      <c r="L3671" s="145">
        <v>46.03</v>
      </c>
      <c r="M3671" s="145"/>
      <c r="N3671" s="195"/>
      <c r="O3671" s="152">
        <f t="shared" si="141"/>
        <v>46.03</v>
      </c>
      <c r="P3671" s="169"/>
      <c r="Q3671" s="169"/>
      <c r="R3671" s="169"/>
      <c r="U3671" s="141" t="s">
        <v>63</v>
      </c>
    </row>
    <row r="3672" spans="1:21" ht="12.75" customHeight="1" x14ac:dyDescent="0.3">
      <c r="A3672" s="141">
        <v>7</v>
      </c>
      <c r="B3672" s="141">
        <v>23</v>
      </c>
      <c r="C3672" s="146">
        <v>723</v>
      </c>
      <c r="D3672" s="141" t="s">
        <v>7</v>
      </c>
      <c r="E3672" s="141">
        <v>2015</v>
      </c>
      <c r="F3672" s="151"/>
      <c r="G3672" s="157">
        <f t="shared" si="142"/>
        <v>2669.4500000000003</v>
      </c>
      <c r="H3672" s="146"/>
      <c r="I3672" s="145">
        <v>2669.4500000000003</v>
      </c>
      <c r="K3672" s="181"/>
      <c r="L3672" s="145">
        <v>189.84</v>
      </c>
      <c r="M3672" s="145"/>
      <c r="N3672" s="195"/>
      <c r="O3672" s="152">
        <f t="shared" si="141"/>
        <v>189.84</v>
      </c>
      <c r="P3672" s="169"/>
      <c r="Q3672" s="169"/>
      <c r="R3672" s="169"/>
      <c r="U3672" s="141" t="s">
        <v>63</v>
      </c>
    </row>
    <row r="3673" spans="1:21" ht="12.75" customHeight="1" x14ac:dyDescent="0.3">
      <c r="A3673" s="141">
        <v>7</v>
      </c>
      <c r="B3673" s="141">
        <v>24</v>
      </c>
      <c r="C3673" s="146">
        <v>724</v>
      </c>
      <c r="D3673" s="141" t="s">
        <v>7</v>
      </c>
      <c r="E3673" s="141">
        <v>2015</v>
      </c>
      <c r="F3673" s="151"/>
      <c r="G3673" s="157">
        <f t="shared" si="142"/>
        <v>5893.37</v>
      </c>
      <c r="H3673" s="146"/>
      <c r="I3673" s="145">
        <v>5893.37</v>
      </c>
      <c r="K3673" s="181"/>
      <c r="L3673" s="145">
        <v>401.62</v>
      </c>
      <c r="M3673" s="145"/>
      <c r="N3673" s="195"/>
      <c r="O3673" s="152">
        <f t="shared" si="141"/>
        <v>401.62</v>
      </c>
      <c r="P3673" s="169"/>
      <c r="Q3673" s="169"/>
      <c r="R3673" s="169"/>
      <c r="U3673" s="141" t="s">
        <v>63</v>
      </c>
    </row>
    <row r="3674" spans="1:21" ht="12.75" customHeight="1" x14ac:dyDescent="0.3">
      <c r="A3674" s="141">
        <v>7</v>
      </c>
      <c r="B3674" s="141">
        <v>25</v>
      </c>
      <c r="C3674" s="146">
        <v>725</v>
      </c>
      <c r="D3674" s="141" t="s">
        <v>7</v>
      </c>
      <c r="E3674" s="141">
        <v>2015</v>
      </c>
      <c r="F3674" s="151"/>
      <c r="G3674" s="157">
        <f t="shared" si="142"/>
        <v>6910.23</v>
      </c>
      <c r="H3674" s="146"/>
      <c r="I3674" s="145">
        <v>6910.23</v>
      </c>
      <c r="K3674" s="145"/>
      <c r="L3674" s="145">
        <v>467.77</v>
      </c>
      <c r="M3674" s="145"/>
      <c r="N3674" s="195"/>
      <c r="O3674" s="152">
        <f t="shared" si="141"/>
        <v>467.77</v>
      </c>
      <c r="P3674" s="169"/>
      <c r="Q3674" s="169"/>
      <c r="R3674" s="169"/>
      <c r="U3674" s="141" t="s">
        <v>63</v>
      </c>
    </row>
    <row r="3675" spans="1:21" ht="12.75" customHeight="1" x14ac:dyDescent="0.3">
      <c r="A3675" s="141">
        <v>7</v>
      </c>
      <c r="B3675" s="141">
        <v>26</v>
      </c>
      <c r="C3675" s="146">
        <v>726</v>
      </c>
      <c r="D3675" s="141" t="s">
        <v>7</v>
      </c>
      <c r="E3675" s="141">
        <v>2015</v>
      </c>
      <c r="F3675" s="151"/>
      <c r="G3675" s="157">
        <f t="shared" si="142"/>
        <v>6145.5</v>
      </c>
      <c r="H3675" s="146"/>
      <c r="I3675" s="145">
        <v>6145.5</v>
      </c>
      <c r="K3675" s="145"/>
      <c r="L3675" s="145">
        <v>412.5</v>
      </c>
      <c r="M3675" s="145"/>
      <c r="N3675" s="195"/>
      <c r="O3675" s="152">
        <f t="shared" si="141"/>
        <v>412.5</v>
      </c>
      <c r="P3675" s="169"/>
      <c r="Q3675" s="169"/>
      <c r="R3675" s="169"/>
      <c r="U3675" s="141" t="s">
        <v>63</v>
      </c>
    </row>
    <row r="3676" spans="1:21" ht="12.75" customHeight="1" x14ac:dyDescent="0.3">
      <c r="A3676" s="141">
        <v>7</v>
      </c>
      <c r="B3676" s="141">
        <v>27</v>
      </c>
      <c r="C3676" s="146">
        <v>727</v>
      </c>
      <c r="D3676" s="141" t="s">
        <v>7</v>
      </c>
      <c r="E3676" s="141">
        <v>2015</v>
      </c>
      <c r="F3676" s="151"/>
      <c r="G3676" s="157">
        <f t="shared" si="142"/>
        <v>5948.4300000000012</v>
      </c>
      <c r="H3676" s="170"/>
      <c r="I3676" s="145">
        <v>5948.4300000000012</v>
      </c>
      <c r="K3676" s="145"/>
      <c r="L3676" s="145">
        <v>396.56</v>
      </c>
      <c r="M3676" s="145"/>
      <c r="N3676" s="195"/>
      <c r="O3676" s="152">
        <f t="shared" si="141"/>
        <v>396.56</v>
      </c>
      <c r="P3676" s="169"/>
      <c r="Q3676" s="169"/>
      <c r="R3676" s="169"/>
      <c r="U3676" s="141" t="s">
        <v>63</v>
      </c>
    </row>
    <row r="3677" spans="1:21" ht="12.75" customHeight="1" x14ac:dyDescent="0.3">
      <c r="A3677" s="141">
        <v>7</v>
      </c>
      <c r="B3677" s="141">
        <v>28</v>
      </c>
      <c r="C3677" s="146">
        <v>728</v>
      </c>
      <c r="D3677" s="141" t="s">
        <v>7</v>
      </c>
      <c r="E3677" s="141">
        <v>2015</v>
      </c>
      <c r="F3677" s="151"/>
      <c r="G3677" s="157">
        <f t="shared" si="142"/>
        <v>4574.9900000000007</v>
      </c>
      <c r="H3677" s="170"/>
      <c r="I3677" s="145">
        <v>4574.9900000000007</v>
      </c>
      <c r="K3677" s="145"/>
      <c r="L3677" s="145">
        <v>492</v>
      </c>
      <c r="M3677" s="193"/>
      <c r="N3677" s="195"/>
      <c r="O3677" s="152">
        <f t="shared" si="141"/>
        <v>492</v>
      </c>
      <c r="P3677" s="169"/>
      <c r="Q3677" s="169"/>
      <c r="R3677" s="169"/>
      <c r="U3677" s="141" t="s">
        <v>63</v>
      </c>
    </row>
    <row r="3678" spans="1:21" ht="12.75" customHeight="1" x14ac:dyDescent="0.3">
      <c r="A3678" s="141">
        <v>7</v>
      </c>
      <c r="B3678" s="141">
        <v>29</v>
      </c>
      <c r="C3678" s="146">
        <v>729</v>
      </c>
      <c r="D3678" s="141" t="s">
        <v>7</v>
      </c>
      <c r="E3678" s="141">
        <v>2015</v>
      </c>
      <c r="F3678" s="151"/>
      <c r="G3678" s="157">
        <f t="shared" si="142"/>
        <v>1784.57</v>
      </c>
      <c r="H3678" s="170"/>
      <c r="I3678" s="145">
        <v>1784.57</v>
      </c>
      <c r="K3678" s="145"/>
      <c r="L3678" s="145">
        <v>270.44</v>
      </c>
      <c r="M3678" s="193"/>
      <c r="N3678" s="195"/>
      <c r="O3678" s="152">
        <f t="shared" si="141"/>
        <v>270.44</v>
      </c>
      <c r="P3678" s="169"/>
      <c r="Q3678" s="169"/>
      <c r="R3678" s="169"/>
      <c r="U3678" s="141" t="s">
        <v>63</v>
      </c>
    </row>
    <row r="3679" spans="1:21" ht="12.75" customHeight="1" x14ac:dyDescent="0.3">
      <c r="A3679" s="141">
        <v>7</v>
      </c>
      <c r="B3679" s="141">
        <v>30</v>
      </c>
      <c r="C3679" s="146">
        <v>730</v>
      </c>
      <c r="D3679" s="141" t="s">
        <v>7</v>
      </c>
      <c r="E3679" s="141">
        <v>2015</v>
      </c>
      <c r="F3679" s="151"/>
      <c r="G3679" s="157">
        <f t="shared" si="142"/>
        <v>1053.27</v>
      </c>
      <c r="H3679" s="170"/>
      <c r="I3679" s="145">
        <v>1053.27</v>
      </c>
      <c r="K3679" s="145"/>
      <c r="L3679" s="145">
        <v>191.85</v>
      </c>
      <c r="M3679" s="193"/>
      <c r="N3679" s="195"/>
      <c r="O3679" s="152">
        <f t="shared" si="141"/>
        <v>191.85</v>
      </c>
      <c r="P3679" s="169"/>
      <c r="Q3679" s="169"/>
      <c r="R3679" s="169"/>
      <c r="U3679" s="141" t="s">
        <v>63</v>
      </c>
    </row>
    <row r="3680" spans="1:21" ht="12.75" customHeight="1" x14ac:dyDescent="0.3">
      <c r="A3680" s="141">
        <v>7</v>
      </c>
      <c r="B3680" s="141">
        <v>31</v>
      </c>
      <c r="C3680" s="146">
        <v>731</v>
      </c>
      <c r="D3680" s="141" t="s">
        <v>7</v>
      </c>
      <c r="E3680" s="141">
        <v>2015</v>
      </c>
      <c r="F3680" s="151"/>
      <c r="G3680" s="157">
        <f t="shared" si="142"/>
        <v>337.64000000000004</v>
      </c>
      <c r="H3680" s="170"/>
      <c r="I3680" s="145">
        <v>337.64000000000004</v>
      </c>
      <c r="K3680" s="145"/>
      <c r="L3680" s="145">
        <v>72.37</v>
      </c>
      <c r="M3680" s="193"/>
      <c r="N3680" s="195"/>
      <c r="O3680" s="152">
        <f t="shared" si="141"/>
        <v>72.37</v>
      </c>
      <c r="P3680" s="169"/>
      <c r="Q3680" s="169"/>
      <c r="R3680" s="169"/>
      <c r="U3680" s="141" t="s">
        <v>63</v>
      </c>
    </row>
    <row r="3681" spans="1:21" ht="12.75" customHeight="1" x14ac:dyDescent="0.3">
      <c r="A3681" s="141">
        <v>8</v>
      </c>
      <c r="B3681" s="141">
        <v>1</v>
      </c>
      <c r="C3681" s="146">
        <v>801</v>
      </c>
      <c r="D3681" s="141" t="s">
        <v>7</v>
      </c>
      <c r="E3681" s="141">
        <v>2015</v>
      </c>
      <c r="F3681" s="151"/>
      <c r="G3681" s="157">
        <f t="shared" si="142"/>
        <v>88.67</v>
      </c>
      <c r="H3681" s="170"/>
      <c r="I3681" s="145">
        <v>88.67</v>
      </c>
      <c r="K3681" s="145"/>
      <c r="L3681" s="145">
        <v>17.32</v>
      </c>
      <c r="M3681" s="193"/>
      <c r="N3681" s="195"/>
      <c r="O3681" s="152">
        <f t="shared" si="141"/>
        <v>17.32</v>
      </c>
      <c r="P3681" s="169"/>
      <c r="Q3681" s="169"/>
      <c r="R3681" s="169"/>
      <c r="U3681" s="141" t="s">
        <v>63</v>
      </c>
    </row>
    <row r="3682" spans="1:21" ht="12.75" customHeight="1" x14ac:dyDescent="0.3">
      <c r="A3682" s="141">
        <v>8</v>
      </c>
      <c r="B3682" s="141">
        <v>2</v>
      </c>
      <c r="C3682" s="146">
        <v>802</v>
      </c>
      <c r="D3682" s="141" t="s">
        <v>7</v>
      </c>
      <c r="E3682" s="141">
        <v>2015</v>
      </c>
      <c r="F3682" s="151"/>
      <c r="G3682" s="157">
        <f t="shared" si="142"/>
        <v>114.7</v>
      </c>
      <c r="H3682" s="170"/>
      <c r="I3682" s="145">
        <v>114.7</v>
      </c>
      <c r="K3682" s="145"/>
      <c r="L3682" s="145">
        <v>20.29</v>
      </c>
      <c r="M3682" s="193"/>
      <c r="N3682" s="195"/>
      <c r="O3682" s="152">
        <f t="shared" si="141"/>
        <v>20.29</v>
      </c>
      <c r="P3682" s="169"/>
      <c r="Q3682" s="169"/>
      <c r="R3682" s="169"/>
      <c r="U3682" s="141" t="s">
        <v>63</v>
      </c>
    </row>
    <row r="3683" spans="1:21" ht="12.75" customHeight="1" x14ac:dyDescent="0.3">
      <c r="A3683" s="141">
        <v>8</v>
      </c>
      <c r="B3683" s="141">
        <v>3</v>
      </c>
      <c r="C3683" s="146">
        <v>803</v>
      </c>
      <c r="D3683" s="141" t="s">
        <v>7</v>
      </c>
      <c r="E3683" s="141">
        <v>2015</v>
      </c>
      <c r="F3683" s="151"/>
      <c r="G3683" s="157">
        <f t="shared" si="142"/>
        <v>65.569999999999993</v>
      </c>
      <c r="H3683" s="170"/>
      <c r="I3683" s="145">
        <v>65.569999999999993</v>
      </c>
      <c r="K3683" s="145"/>
      <c r="L3683" s="145">
        <v>10.43</v>
      </c>
      <c r="M3683" s="193"/>
      <c r="N3683" s="195"/>
      <c r="O3683" s="152">
        <f t="shared" si="141"/>
        <v>10.43</v>
      </c>
      <c r="P3683" s="169"/>
      <c r="Q3683" s="169"/>
      <c r="R3683" s="169"/>
      <c r="U3683" s="141" t="s">
        <v>63</v>
      </c>
    </row>
    <row r="3684" spans="1:21" ht="12.75" customHeight="1" x14ac:dyDescent="0.3">
      <c r="A3684" s="141">
        <v>8</v>
      </c>
      <c r="B3684" s="141">
        <v>4</v>
      </c>
      <c r="C3684" s="146">
        <v>804</v>
      </c>
      <c r="D3684" s="141" t="s">
        <v>7</v>
      </c>
      <c r="E3684" s="141">
        <v>2015</v>
      </c>
      <c r="F3684" s="151"/>
      <c r="G3684" s="157">
        <f t="shared" si="142"/>
        <v>220.7</v>
      </c>
      <c r="H3684" s="170"/>
      <c r="I3684" s="145">
        <v>220.7</v>
      </c>
      <c r="K3684" s="145"/>
      <c r="L3684" s="145">
        <v>31.3</v>
      </c>
      <c r="M3684" s="177"/>
      <c r="N3684" s="195"/>
      <c r="O3684" s="152">
        <f t="shared" si="141"/>
        <v>31.3</v>
      </c>
      <c r="P3684" s="169"/>
      <c r="Q3684" s="169"/>
      <c r="R3684" s="169"/>
      <c r="U3684" s="141" t="s">
        <v>63</v>
      </c>
    </row>
    <row r="3685" spans="1:21" ht="12.75" customHeight="1" x14ac:dyDescent="0.3">
      <c r="A3685" s="141">
        <v>8</v>
      </c>
      <c r="B3685" s="141">
        <v>5</v>
      </c>
      <c r="C3685" s="146">
        <v>805</v>
      </c>
      <c r="D3685" s="141" t="s">
        <v>7</v>
      </c>
      <c r="E3685" s="141">
        <v>2015</v>
      </c>
      <c r="F3685" s="151"/>
      <c r="G3685" s="157">
        <f t="shared" si="142"/>
        <v>2296.0300000000002</v>
      </c>
      <c r="H3685" s="170"/>
      <c r="I3685" s="145">
        <v>2296.0300000000002</v>
      </c>
      <c r="K3685" s="145"/>
      <c r="L3685" s="145">
        <v>286.97000000000003</v>
      </c>
      <c r="M3685" s="177"/>
      <c r="N3685" s="195"/>
      <c r="O3685" s="152">
        <f t="shared" si="141"/>
        <v>286.97000000000003</v>
      </c>
      <c r="P3685" s="169"/>
      <c r="Q3685" s="169"/>
      <c r="R3685" s="169"/>
      <c r="U3685" s="141" t="s">
        <v>63</v>
      </c>
    </row>
    <row r="3686" spans="1:21" ht="12.75" customHeight="1" x14ac:dyDescent="0.3">
      <c r="A3686" s="141">
        <v>8</v>
      </c>
      <c r="B3686" s="141">
        <v>6</v>
      </c>
      <c r="C3686" s="146">
        <v>806</v>
      </c>
      <c r="D3686" s="141" t="s">
        <v>7</v>
      </c>
      <c r="E3686" s="141">
        <v>2015</v>
      </c>
      <c r="F3686" s="151"/>
      <c r="G3686" s="157">
        <f t="shared" si="142"/>
        <v>2960.36</v>
      </c>
      <c r="H3686" s="170"/>
      <c r="I3686" s="145">
        <v>2960.36</v>
      </c>
      <c r="K3686" s="145"/>
      <c r="L3686" s="145">
        <v>321.64</v>
      </c>
      <c r="M3686" s="177"/>
      <c r="N3686" s="195"/>
      <c r="O3686" s="152">
        <f t="shared" si="141"/>
        <v>321.64</v>
      </c>
      <c r="P3686" s="169"/>
      <c r="Q3686" s="169"/>
      <c r="R3686" s="169"/>
      <c r="U3686" s="141" t="s">
        <v>63</v>
      </c>
    </row>
    <row r="3687" spans="1:21" ht="12.75" customHeight="1" x14ac:dyDescent="0.3">
      <c r="A3687" s="141">
        <v>8</v>
      </c>
      <c r="B3687" s="141">
        <v>7</v>
      </c>
      <c r="C3687" s="146">
        <v>807</v>
      </c>
      <c r="D3687" s="141" t="s">
        <v>7</v>
      </c>
      <c r="E3687" s="141">
        <v>2015</v>
      </c>
      <c r="F3687" s="151"/>
      <c r="G3687" s="157">
        <f t="shared" si="142"/>
        <v>2897.8399999999997</v>
      </c>
      <c r="H3687" s="170"/>
      <c r="I3687" s="145">
        <v>2897.8399999999997</v>
      </c>
      <c r="K3687" s="145"/>
      <c r="L3687" s="145">
        <v>358.16</v>
      </c>
      <c r="M3687" s="177"/>
      <c r="N3687" s="195"/>
      <c r="O3687" s="152">
        <f t="shared" si="141"/>
        <v>358.16</v>
      </c>
      <c r="P3687" s="169"/>
      <c r="Q3687" s="169"/>
      <c r="R3687" s="169"/>
      <c r="U3687" s="141" t="s">
        <v>63</v>
      </c>
    </row>
    <row r="3688" spans="1:21" ht="12.75" customHeight="1" x14ac:dyDescent="0.3">
      <c r="A3688" s="141">
        <v>8</v>
      </c>
      <c r="B3688" s="141">
        <v>8</v>
      </c>
      <c r="C3688" s="146">
        <v>808</v>
      </c>
      <c r="D3688" s="141" t="s">
        <v>7</v>
      </c>
      <c r="E3688" s="141">
        <v>2015</v>
      </c>
      <c r="F3688" s="151"/>
      <c r="G3688" s="157">
        <f t="shared" si="142"/>
        <v>2025.54</v>
      </c>
      <c r="H3688" s="170"/>
      <c r="I3688" s="145">
        <v>2025.54</v>
      </c>
      <c r="K3688" s="145"/>
      <c r="L3688" s="145">
        <v>281.22000000000003</v>
      </c>
      <c r="M3688" s="177"/>
      <c r="N3688" s="195"/>
      <c r="O3688" s="152">
        <f t="shared" si="141"/>
        <v>281.22000000000003</v>
      </c>
      <c r="P3688" s="169"/>
      <c r="Q3688" s="169"/>
      <c r="R3688" s="169"/>
      <c r="U3688" s="141" t="s">
        <v>63</v>
      </c>
    </row>
    <row r="3689" spans="1:21" ht="12.75" customHeight="1" x14ac:dyDescent="0.3">
      <c r="A3689" s="141">
        <v>8</v>
      </c>
      <c r="B3689" s="141">
        <v>9</v>
      </c>
      <c r="C3689" s="146">
        <v>809</v>
      </c>
      <c r="D3689" s="141" t="s">
        <v>7</v>
      </c>
      <c r="E3689" s="141">
        <v>2015</v>
      </c>
      <c r="F3689" s="151"/>
      <c r="G3689" s="157">
        <f t="shared" si="142"/>
        <v>4194.5199999999995</v>
      </c>
      <c r="H3689" s="170"/>
      <c r="I3689" s="145">
        <v>4194.5199999999995</v>
      </c>
      <c r="K3689" s="145"/>
      <c r="L3689" s="145">
        <v>648.48</v>
      </c>
      <c r="M3689" s="177"/>
      <c r="N3689" s="195"/>
      <c r="O3689" s="152">
        <f t="shared" si="141"/>
        <v>648.48</v>
      </c>
      <c r="P3689" s="169"/>
      <c r="Q3689" s="169"/>
      <c r="R3689" s="169"/>
      <c r="U3689" s="141" t="s">
        <v>63</v>
      </c>
    </row>
    <row r="3690" spans="1:21" ht="12.75" customHeight="1" x14ac:dyDescent="0.3">
      <c r="A3690" s="141">
        <v>8</v>
      </c>
      <c r="B3690" s="141">
        <v>10</v>
      </c>
      <c r="C3690" s="146">
        <v>810</v>
      </c>
      <c r="D3690" s="141" t="s">
        <v>7</v>
      </c>
      <c r="E3690" s="141">
        <v>2015</v>
      </c>
      <c r="F3690" s="151"/>
      <c r="G3690" s="157">
        <f t="shared" si="142"/>
        <v>3166.1600000000003</v>
      </c>
      <c r="H3690" s="170"/>
      <c r="I3690" s="145">
        <v>3166.1600000000003</v>
      </c>
      <c r="K3690" s="145"/>
      <c r="L3690" s="145">
        <v>540.48</v>
      </c>
      <c r="M3690" s="177"/>
      <c r="N3690" s="195"/>
      <c r="O3690" s="152">
        <f t="shared" si="141"/>
        <v>540.48</v>
      </c>
      <c r="P3690" s="169"/>
      <c r="Q3690" s="169"/>
      <c r="R3690" s="169"/>
      <c r="U3690" s="141" t="s">
        <v>63</v>
      </c>
    </row>
    <row r="3691" spans="1:21" ht="12.75" customHeight="1" x14ac:dyDescent="0.3">
      <c r="A3691" s="141">
        <v>8</v>
      </c>
      <c r="B3691" s="141">
        <v>11</v>
      </c>
      <c r="C3691" s="146">
        <v>811</v>
      </c>
      <c r="D3691" s="141" t="s">
        <v>7</v>
      </c>
      <c r="E3691" s="141">
        <v>2015</v>
      </c>
      <c r="F3691" s="151"/>
      <c r="G3691" s="157">
        <f t="shared" si="142"/>
        <v>1281.71</v>
      </c>
      <c r="H3691" s="170"/>
      <c r="I3691" s="145">
        <v>1281.71</v>
      </c>
      <c r="K3691" s="145"/>
      <c r="L3691" s="145">
        <v>222.29</v>
      </c>
      <c r="M3691" s="177"/>
      <c r="N3691" s="195"/>
      <c r="O3691" s="152">
        <f t="shared" si="141"/>
        <v>222.29</v>
      </c>
      <c r="P3691" s="169"/>
      <c r="Q3691" s="169"/>
      <c r="R3691" s="169"/>
      <c r="U3691" s="141" t="s">
        <v>63</v>
      </c>
    </row>
    <row r="3692" spans="1:21" ht="12.75" customHeight="1" x14ac:dyDescent="0.3">
      <c r="A3692" s="141">
        <v>8</v>
      </c>
      <c r="B3692" s="141">
        <v>12</v>
      </c>
      <c r="C3692" s="146">
        <v>812</v>
      </c>
      <c r="D3692" s="141" t="s">
        <v>7</v>
      </c>
      <c r="E3692" s="141">
        <v>2015</v>
      </c>
      <c r="F3692" s="151"/>
      <c r="G3692" s="157">
        <f t="shared" si="142"/>
        <v>504.16999999999996</v>
      </c>
      <c r="H3692" s="170"/>
      <c r="I3692" s="145">
        <v>504.16999999999996</v>
      </c>
      <c r="K3692" s="145"/>
      <c r="L3692" s="145">
        <v>88.83</v>
      </c>
      <c r="M3692" s="177"/>
      <c r="N3692" s="195"/>
      <c r="O3692" s="152">
        <f t="shared" si="141"/>
        <v>88.83</v>
      </c>
      <c r="P3692" s="169"/>
      <c r="Q3692" s="169"/>
      <c r="R3692" s="169"/>
      <c r="U3692" s="141" t="s">
        <v>63</v>
      </c>
    </row>
    <row r="3693" spans="1:21" ht="12.75" customHeight="1" x14ac:dyDescent="0.3">
      <c r="A3693" s="141">
        <v>8</v>
      </c>
      <c r="B3693" s="141">
        <v>13</v>
      </c>
      <c r="C3693" s="146">
        <v>813</v>
      </c>
      <c r="D3693" s="141" t="s">
        <v>7</v>
      </c>
      <c r="E3693" s="141">
        <v>2015</v>
      </c>
      <c r="F3693" s="151"/>
      <c r="G3693" s="157">
        <f t="shared" si="142"/>
        <v>441.02</v>
      </c>
      <c r="H3693" s="170"/>
      <c r="I3693" s="145">
        <v>441.02</v>
      </c>
      <c r="K3693" s="145"/>
      <c r="L3693" s="145">
        <v>78.94</v>
      </c>
      <c r="M3693" s="177"/>
      <c r="N3693" s="195"/>
      <c r="O3693" s="152">
        <f t="shared" si="141"/>
        <v>78.94</v>
      </c>
      <c r="P3693" s="169"/>
      <c r="Q3693" s="169"/>
      <c r="R3693" s="169"/>
      <c r="U3693" s="141" t="s">
        <v>63</v>
      </c>
    </row>
    <row r="3694" spans="1:21" ht="12.75" customHeight="1" x14ac:dyDescent="0.3">
      <c r="A3694" s="141">
        <v>8</v>
      </c>
      <c r="B3694" s="141">
        <v>14</v>
      </c>
      <c r="C3694" s="146">
        <v>814</v>
      </c>
      <c r="D3694" s="141" t="s">
        <v>7</v>
      </c>
      <c r="E3694" s="141">
        <v>2015</v>
      </c>
      <c r="F3694" s="151"/>
      <c r="G3694" s="157">
        <f t="shared" si="142"/>
        <v>230.15000000000003</v>
      </c>
      <c r="H3694" s="170"/>
      <c r="I3694" s="145">
        <v>230.15000000000003</v>
      </c>
      <c r="K3694" s="145"/>
      <c r="L3694" s="145">
        <v>41.83</v>
      </c>
      <c r="M3694" s="177"/>
      <c r="N3694" s="195"/>
      <c r="O3694" s="152">
        <f t="shared" si="141"/>
        <v>41.83</v>
      </c>
      <c r="P3694" s="169"/>
      <c r="Q3694" s="169"/>
      <c r="R3694" s="169"/>
      <c r="U3694" s="141" t="s">
        <v>63</v>
      </c>
    </row>
    <row r="3695" spans="1:21" ht="12.75" customHeight="1" x14ac:dyDescent="0.3">
      <c r="A3695" s="141">
        <v>8</v>
      </c>
      <c r="B3695" s="141">
        <v>15</v>
      </c>
      <c r="C3695" s="146">
        <v>815</v>
      </c>
      <c r="D3695" s="141" t="s">
        <v>7</v>
      </c>
      <c r="E3695" s="141">
        <v>2015</v>
      </c>
      <c r="F3695" s="151"/>
      <c r="G3695" s="157">
        <f t="shared" si="142"/>
        <v>331.23</v>
      </c>
      <c r="H3695" s="170"/>
      <c r="I3695" s="145">
        <v>331.23</v>
      </c>
      <c r="K3695" s="145"/>
      <c r="L3695" s="145">
        <v>40.81</v>
      </c>
      <c r="M3695" s="177"/>
      <c r="N3695" s="195"/>
      <c r="O3695" s="152">
        <f t="shared" si="141"/>
        <v>40.81</v>
      </c>
      <c r="P3695" s="169"/>
      <c r="Q3695" s="169"/>
      <c r="R3695" s="169"/>
      <c r="U3695" s="141" t="s">
        <v>63</v>
      </c>
    </row>
    <row r="3696" spans="1:21" ht="12.75" customHeight="1" x14ac:dyDescent="0.3">
      <c r="A3696" s="141">
        <v>8</v>
      </c>
      <c r="B3696" s="141">
        <v>16</v>
      </c>
      <c r="C3696" s="146">
        <v>816</v>
      </c>
      <c r="D3696" s="141" t="s">
        <v>7</v>
      </c>
      <c r="E3696" s="141">
        <v>2015</v>
      </c>
      <c r="F3696" s="151"/>
      <c r="G3696" s="157">
        <f t="shared" si="142"/>
        <v>837.31000000000006</v>
      </c>
      <c r="H3696" s="170"/>
      <c r="I3696" s="145">
        <v>837.31000000000006</v>
      </c>
      <c r="K3696" s="145"/>
      <c r="L3696" s="145">
        <v>58.69</v>
      </c>
      <c r="M3696" s="177"/>
      <c r="N3696" s="195"/>
      <c r="O3696" s="152">
        <f t="shared" si="141"/>
        <v>58.69</v>
      </c>
      <c r="P3696" s="169"/>
      <c r="Q3696" s="169"/>
      <c r="R3696" s="169"/>
      <c r="U3696" s="141" t="s">
        <v>63</v>
      </c>
    </row>
    <row r="3697" spans="1:21" ht="12.75" customHeight="1" x14ac:dyDescent="0.3">
      <c r="A3697" s="141">
        <v>8</v>
      </c>
      <c r="B3697" s="141">
        <v>17</v>
      </c>
      <c r="C3697" s="146">
        <v>817</v>
      </c>
      <c r="D3697" s="141" t="s">
        <v>7</v>
      </c>
      <c r="E3697" s="141">
        <v>2015</v>
      </c>
      <c r="F3697" s="151"/>
      <c r="G3697" s="157">
        <f t="shared" si="142"/>
        <v>1536.56</v>
      </c>
      <c r="H3697" s="170"/>
      <c r="I3697" s="145">
        <v>1536.56</v>
      </c>
      <c r="K3697" s="145"/>
      <c r="L3697" s="145">
        <v>33.44</v>
      </c>
      <c r="M3697" s="177"/>
      <c r="N3697" s="195"/>
      <c r="O3697" s="152">
        <f t="shared" si="141"/>
        <v>33.44</v>
      </c>
      <c r="P3697" s="169"/>
      <c r="Q3697" s="169"/>
      <c r="R3697" s="169"/>
      <c r="U3697" s="141" t="s">
        <v>63</v>
      </c>
    </row>
    <row r="3698" spans="1:21" ht="12.75" customHeight="1" x14ac:dyDescent="0.3">
      <c r="A3698" s="141">
        <v>8</v>
      </c>
      <c r="B3698" s="141">
        <v>18</v>
      </c>
      <c r="C3698" s="146">
        <v>818</v>
      </c>
      <c r="D3698" s="141" t="s">
        <v>7</v>
      </c>
      <c r="E3698" s="141">
        <v>2015</v>
      </c>
      <c r="F3698" s="151"/>
      <c r="G3698" s="157">
        <f t="shared" si="142"/>
        <v>1063.44</v>
      </c>
      <c r="H3698" s="170"/>
      <c r="I3698" s="145">
        <v>1063.44</v>
      </c>
      <c r="K3698" s="145"/>
      <c r="L3698" s="145">
        <v>33.68</v>
      </c>
      <c r="M3698" s="177"/>
      <c r="N3698" s="195"/>
      <c r="O3698" s="152">
        <f t="shared" si="141"/>
        <v>33.68</v>
      </c>
      <c r="P3698" s="169"/>
      <c r="Q3698" s="169"/>
      <c r="R3698" s="169"/>
      <c r="U3698" s="141" t="s">
        <v>63</v>
      </c>
    </row>
    <row r="3699" spans="1:21" ht="12.75" customHeight="1" x14ac:dyDescent="0.3">
      <c r="A3699" s="141">
        <v>8</v>
      </c>
      <c r="B3699" s="141">
        <v>19</v>
      </c>
      <c r="C3699" s="146">
        <v>819</v>
      </c>
      <c r="D3699" s="141" t="s">
        <v>7</v>
      </c>
      <c r="E3699" s="141">
        <v>2015</v>
      </c>
      <c r="F3699" s="151"/>
      <c r="G3699" s="157">
        <f t="shared" si="142"/>
        <v>624.89999999999986</v>
      </c>
      <c r="H3699" s="170"/>
      <c r="I3699" s="145">
        <v>624.89999999999986</v>
      </c>
      <c r="K3699" s="145"/>
      <c r="L3699" s="145">
        <v>26.04</v>
      </c>
      <c r="M3699" s="177"/>
      <c r="N3699" s="195"/>
      <c r="O3699" s="152">
        <f t="shared" si="141"/>
        <v>26.04</v>
      </c>
      <c r="P3699" s="169"/>
      <c r="Q3699" s="169"/>
      <c r="R3699" s="169"/>
      <c r="U3699" s="141" t="s">
        <v>63</v>
      </c>
    </row>
    <row r="3700" spans="1:21" ht="12.75" customHeight="1" x14ac:dyDescent="0.3">
      <c r="A3700" s="141">
        <v>8</v>
      </c>
      <c r="B3700" s="141">
        <v>20</v>
      </c>
      <c r="C3700" s="146">
        <v>820</v>
      </c>
      <c r="D3700" s="141" t="s">
        <v>7</v>
      </c>
      <c r="E3700" s="141">
        <v>2015</v>
      </c>
      <c r="F3700" s="151"/>
      <c r="G3700" s="157">
        <f t="shared" si="142"/>
        <v>432.53000000000003</v>
      </c>
      <c r="H3700" s="170"/>
      <c r="I3700" s="145">
        <v>432.53000000000003</v>
      </c>
      <c r="K3700" s="145"/>
      <c r="L3700" s="145">
        <v>22.48</v>
      </c>
      <c r="M3700" s="177"/>
      <c r="N3700" s="195"/>
      <c r="O3700" s="152">
        <f t="shared" si="141"/>
        <v>22.48</v>
      </c>
      <c r="P3700" s="169"/>
      <c r="Q3700" s="169"/>
      <c r="R3700" s="169"/>
      <c r="U3700" s="141" t="s">
        <v>63</v>
      </c>
    </row>
    <row r="3701" spans="1:21" ht="12.75" customHeight="1" x14ac:dyDescent="0.3">
      <c r="A3701" s="141">
        <v>8</v>
      </c>
      <c r="B3701" s="141">
        <v>21</v>
      </c>
      <c r="C3701" s="146">
        <v>821</v>
      </c>
      <c r="D3701" s="141" t="s">
        <v>7</v>
      </c>
      <c r="E3701" s="141">
        <v>2015</v>
      </c>
      <c r="F3701" s="151"/>
      <c r="G3701" s="157">
        <f t="shared" si="142"/>
        <v>374.6</v>
      </c>
      <c r="H3701" s="170"/>
      <c r="I3701" s="145">
        <v>374.6</v>
      </c>
      <c r="K3701" s="145"/>
      <c r="L3701" s="145">
        <v>23.4</v>
      </c>
      <c r="M3701" s="177"/>
      <c r="N3701" s="195"/>
      <c r="O3701" s="152">
        <f t="shared" si="141"/>
        <v>23.4</v>
      </c>
      <c r="P3701" s="169"/>
      <c r="Q3701" s="169"/>
      <c r="R3701" s="169"/>
      <c r="U3701" s="141" t="s">
        <v>63</v>
      </c>
    </row>
    <row r="3702" spans="1:21" ht="12.75" customHeight="1" x14ac:dyDescent="0.3">
      <c r="A3702" s="141">
        <v>8</v>
      </c>
      <c r="B3702" s="141">
        <v>22</v>
      </c>
      <c r="C3702" s="146">
        <v>822</v>
      </c>
      <c r="D3702" s="141" t="s">
        <v>7</v>
      </c>
      <c r="E3702" s="141">
        <v>2015</v>
      </c>
      <c r="F3702" s="151"/>
      <c r="G3702" s="157">
        <f t="shared" si="142"/>
        <v>380.18</v>
      </c>
      <c r="H3702" s="170"/>
      <c r="I3702" s="145">
        <v>380.18</v>
      </c>
      <c r="K3702" s="145"/>
      <c r="L3702" s="145">
        <v>27.83</v>
      </c>
      <c r="M3702" s="177"/>
      <c r="N3702" s="195"/>
      <c r="O3702" s="152">
        <f t="shared" si="141"/>
        <v>27.83</v>
      </c>
      <c r="P3702" s="169"/>
      <c r="Q3702" s="169"/>
      <c r="R3702" s="169"/>
      <c r="U3702" s="141" t="s">
        <v>63</v>
      </c>
    </row>
    <row r="3703" spans="1:21" ht="12.75" customHeight="1" x14ac:dyDescent="0.3">
      <c r="A3703" s="141">
        <v>8</v>
      </c>
      <c r="B3703" s="141">
        <v>23</v>
      </c>
      <c r="C3703" s="146">
        <v>823</v>
      </c>
      <c r="D3703" s="141" t="s">
        <v>7</v>
      </c>
      <c r="E3703" s="141">
        <v>2015</v>
      </c>
      <c r="F3703" s="151"/>
      <c r="G3703" s="157">
        <f t="shared" si="142"/>
        <v>977.75</v>
      </c>
      <c r="H3703" s="170"/>
      <c r="I3703" s="145">
        <v>977.75</v>
      </c>
      <c r="K3703" s="145"/>
      <c r="L3703" s="145">
        <v>82.26</v>
      </c>
      <c r="M3703" s="177"/>
      <c r="N3703" s="195"/>
      <c r="O3703" s="152">
        <f t="shared" si="141"/>
        <v>82.26</v>
      </c>
      <c r="P3703" s="169"/>
      <c r="Q3703" s="169"/>
      <c r="R3703" s="169"/>
      <c r="U3703" s="141" t="s">
        <v>63</v>
      </c>
    </row>
    <row r="3704" spans="1:21" ht="12.75" customHeight="1" x14ac:dyDescent="0.3">
      <c r="A3704" s="141">
        <v>8</v>
      </c>
      <c r="B3704" s="141">
        <v>24</v>
      </c>
      <c r="C3704" s="146">
        <v>824</v>
      </c>
      <c r="D3704" s="141" t="s">
        <v>7</v>
      </c>
      <c r="E3704" s="141">
        <v>2015</v>
      </c>
      <c r="F3704" s="151"/>
      <c r="G3704" s="157">
        <f t="shared" si="142"/>
        <v>729.56999999999994</v>
      </c>
      <c r="H3704" s="170"/>
      <c r="I3704" s="145">
        <v>729.56999999999994</v>
      </c>
      <c r="K3704" s="145"/>
      <c r="L3704" s="145">
        <v>69.510000000000005</v>
      </c>
      <c r="M3704" s="177"/>
      <c r="N3704" s="195"/>
      <c r="O3704" s="152">
        <f t="shared" si="141"/>
        <v>69.510000000000005</v>
      </c>
      <c r="P3704" s="169"/>
      <c r="Q3704" s="169"/>
      <c r="R3704" s="169"/>
      <c r="U3704" s="141" t="s">
        <v>63</v>
      </c>
    </row>
    <row r="3705" spans="1:21" ht="12.75" customHeight="1" x14ac:dyDescent="0.3">
      <c r="A3705" s="141">
        <v>8</v>
      </c>
      <c r="B3705" s="141">
        <v>25</v>
      </c>
      <c r="C3705" s="146">
        <v>825</v>
      </c>
      <c r="D3705" s="141" t="s">
        <v>7</v>
      </c>
      <c r="E3705" s="141">
        <v>2015</v>
      </c>
      <c r="F3705" s="151"/>
      <c r="G3705" s="157">
        <f t="shared" si="142"/>
        <v>788.84</v>
      </c>
      <c r="H3705" s="170"/>
      <c r="I3705" s="145">
        <v>788.84</v>
      </c>
      <c r="K3705" s="145"/>
      <c r="L3705" s="145">
        <v>79.16</v>
      </c>
      <c r="M3705" s="177"/>
      <c r="N3705" s="195"/>
      <c r="O3705" s="152">
        <f t="shared" si="141"/>
        <v>79.16</v>
      </c>
      <c r="P3705" s="169"/>
      <c r="Q3705" s="169"/>
      <c r="R3705" s="169"/>
      <c r="U3705" s="141" t="s">
        <v>63</v>
      </c>
    </row>
    <row r="3706" spans="1:21" ht="12.75" customHeight="1" x14ac:dyDescent="0.3">
      <c r="A3706" s="141">
        <v>8</v>
      </c>
      <c r="B3706" s="141">
        <v>26</v>
      </c>
      <c r="C3706" s="146">
        <v>826</v>
      </c>
      <c r="D3706" s="141" t="s">
        <v>7</v>
      </c>
      <c r="E3706" s="141">
        <v>2015</v>
      </c>
      <c r="F3706" s="151"/>
      <c r="G3706" s="157">
        <f t="shared" si="142"/>
        <v>1066.52</v>
      </c>
      <c r="H3706" s="170"/>
      <c r="I3706" s="145">
        <v>1066.52</v>
      </c>
      <c r="K3706" s="145"/>
      <c r="L3706" s="145">
        <v>112.48</v>
      </c>
      <c r="M3706" s="177"/>
      <c r="N3706" s="195"/>
      <c r="O3706" s="152">
        <f t="shared" si="141"/>
        <v>112.48</v>
      </c>
      <c r="P3706" s="169"/>
      <c r="Q3706" s="169"/>
      <c r="R3706" s="169"/>
      <c r="U3706" s="141" t="s">
        <v>63</v>
      </c>
    </row>
    <row r="3707" spans="1:21" ht="12.75" customHeight="1" x14ac:dyDescent="0.3">
      <c r="A3707" s="141">
        <v>8</v>
      </c>
      <c r="B3707" s="141">
        <v>27</v>
      </c>
      <c r="C3707" s="146">
        <v>827</v>
      </c>
      <c r="D3707" s="141" t="s">
        <v>7</v>
      </c>
      <c r="E3707" s="141">
        <v>2015</v>
      </c>
      <c r="F3707" s="151"/>
      <c r="G3707" s="157">
        <f t="shared" si="142"/>
        <v>641.01</v>
      </c>
      <c r="H3707" s="170"/>
      <c r="I3707" s="145">
        <v>641.01</v>
      </c>
      <c r="K3707" s="145"/>
      <c r="L3707" s="145">
        <v>70.92</v>
      </c>
      <c r="M3707" s="177"/>
      <c r="N3707" s="195"/>
      <c r="O3707" s="152">
        <f t="shared" si="141"/>
        <v>70.92</v>
      </c>
      <c r="P3707" s="169"/>
      <c r="Q3707" s="169"/>
      <c r="R3707" s="169"/>
      <c r="U3707" s="141" t="s">
        <v>63</v>
      </c>
    </row>
    <row r="3708" spans="1:21" ht="12.75" customHeight="1" x14ac:dyDescent="0.3">
      <c r="A3708" s="141">
        <v>8</v>
      </c>
      <c r="B3708" s="141">
        <v>28</v>
      </c>
      <c r="C3708" s="146">
        <v>828</v>
      </c>
      <c r="D3708" s="141" t="s">
        <v>7</v>
      </c>
      <c r="E3708" s="141">
        <v>2015</v>
      </c>
      <c r="F3708" s="151"/>
      <c r="G3708" s="157">
        <f t="shared" si="142"/>
        <v>533.24</v>
      </c>
      <c r="H3708" s="170"/>
      <c r="I3708" s="145">
        <v>533.24</v>
      </c>
      <c r="J3708" s="146"/>
      <c r="K3708" s="145"/>
      <c r="L3708" s="145">
        <v>61.82</v>
      </c>
      <c r="M3708" s="177"/>
      <c r="N3708" s="195"/>
      <c r="O3708" s="152">
        <f t="shared" si="141"/>
        <v>61.82</v>
      </c>
      <c r="P3708" s="169"/>
      <c r="Q3708" s="169"/>
      <c r="R3708" s="169"/>
      <c r="U3708" s="141" t="s">
        <v>63</v>
      </c>
    </row>
    <row r="3709" spans="1:21" ht="12.75" customHeight="1" x14ac:dyDescent="0.3">
      <c r="A3709" s="141">
        <v>8</v>
      </c>
      <c r="B3709" s="141">
        <v>29</v>
      </c>
      <c r="C3709" s="146">
        <v>829</v>
      </c>
      <c r="D3709" s="141" t="s">
        <v>7</v>
      </c>
      <c r="E3709" s="141">
        <v>2015</v>
      </c>
      <c r="F3709" s="151"/>
      <c r="G3709" s="157">
        <f t="shared" si="142"/>
        <v>529.79000000000008</v>
      </c>
      <c r="H3709" s="170"/>
      <c r="I3709" s="145">
        <v>529.79000000000008</v>
      </c>
      <c r="J3709" s="146"/>
      <c r="K3709" s="145"/>
      <c r="L3709" s="145">
        <v>64.209999999999994</v>
      </c>
      <c r="M3709" s="177"/>
      <c r="N3709" s="195"/>
      <c r="O3709" s="152">
        <f t="shared" si="141"/>
        <v>64.209999999999994</v>
      </c>
      <c r="P3709" s="169"/>
      <c r="Q3709" s="169"/>
      <c r="R3709" s="169"/>
      <c r="U3709" s="141" t="s">
        <v>63</v>
      </c>
    </row>
    <row r="3710" spans="1:21" ht="12.75" customHeight="1" x14ac:dyDescent="0.3">
      <c r="A3710" s="141">
        <v>8</v>
      </c>
      <c r="B3710" s="141">
        <v>30</v>
      </c>
      <c r="C3710" s="146">
        <v>830</v>
      </c>
      <c r="D3710" s="141" t="s">
        <v>7</v>
      </c>
      <c r="E3710" s="141">
        <v>2015</v>
      </c>
      <c r="F3710" s="151"/>
      <c r="G3710" s="157">
        <f t="shared" si="142"/>
        <v>975.59</v>
      </c>
      <c r="H3710" s="170"/>
      <c r="I3710" s="145">
        <v>975.59</v>
      </c>
      <c r="J3710" s="146"/>
      <c r="K3710" s="145"/>
      <c r="L3710" s="145">
        <v>123.42</v>
      </c>
      <c r="M3710" s="177"/>
      <c r="N3710" s="195"/>
      <c r="O3710" s="152">
        <f t="shared" si="141"/>
        <v>123.42</v>
      </c>
      <c r="P3710" s="169"/>
      <c r="Q3710" s="169"/>
      <c r="R3710" s="169"/>
      <c r="U3710" s="141" t="s">
        <v>63</v>
      </c>
    </row>
    <row r="3711" spans="1:21" ht="12.75" customHeight="1" x14ac:dyDescent="0.3">
      <c r="A3711" s="141">
        <v>8</v>
      </c>
      <c r="B3711" s="141">
        <v>31</v>
      </c>
      <c r="C3711" s="146">
        <v>831</v>
      </c>
      <c r="D3711" s="141" t="s">
        <v>7</v>
      </c>
      <c r="E3711" s="141">
        <v>2015</v>
      </c>
      <c r="F3711" s="151"/>
      <c r="G3711" s="157">
        <f t="shared" si="142"/>
        <v>2118.63</v>
      </c>
      <c r="H3711" s="170"/>
      <c r="I3711" s="145">
        <v>2118.63</v>
      </c>
      <c r="J3711" s="146"/>
      <c r="K3711" s="145"/>
      <c r="L3711" s="145">
        <v>279.37</v>
      </c>
      <c r="M3711" s="177"/>
      <c r="N3711" s="195"/>
      <c r="O3711" s="152">
        <f t="shared" si="141"/>
        <v>279.37</v>
      </c>
      <c r="P3711" s="169"/>
      <c r="Q3711" s="169"/>
      <c r="R3711" s="169"/>
      <c r="U3711" s="141" t="s">
        <v>63</v>
      </c>
    </row>
    <row r="3712" spans="1:21" ht="12.75" customHeight="1" x14ac:dyDescent="0.3">
      <c r="A3712" s="141">
        <v>9</v>
      </c>
      <c r="B3712" s="141">
        <v>1</v>
      </c>
      <c r="C3712" s="146">
        <v>901</v>
      </c>
      <c r="D3712" s="141" t="s">
        <v>7</v>
      </c>
      <c r="E3712" s="141">
        <v>2015</v>
      </c>
      <c r="F3712" s="151"/>
      <c r="G3712" s="157">
        <f t="shared" si="142"/>
        <v>4131.3599999999997</v>
      </c>
      <c r="H3712" s="170"/>
      <c r="I3712" s="145">
        <v>4131.3599999999997</v>
      </c>
      <c r="J3712" s="146"/>
      <c r="K3712" s="145"/>
      <c r="L3712" s="145">
        <v>567.64</v>
      </c>
      <c r="M3712" s="177"/>
      <c r="N3712" s="195"/>
      <c r="O3712" s="152">
        <f t="shared" si="141"/>
        <v>567.64</v>
      </c>
      <c r="P3712" s="169"/>
      <c r="Q3712" s="169"/>
      <c r="R3712" s="169"/>
      <c r="U3712" s="141" t="s">
        <v>63</v>
      </c>
    </row>
    <row r="3713" spans="1:21" ht="12.75" customHeight="1" x14ac:dyDescent="0.3">
      <c r="A3713" s="141">
        <v>9</v>
      </c>
      <c r="B3713" s="141">
        <v>2</v>
      </c>
      <c r="C3713" s="146">
        <v>902</v>
      </c>
      <c r="D3713" s="141" t="s">
        <v>7</v>
      </c>
      <c r="E3713" s="141">
        <v>2015</v>
      </c>
      <c r="F3713" s="151"/>
      <c r="G3713" s="157">
        <f t="shared" si="142"/>
        <v>4873.2</v>
      </c>
      <c r="H3713" s="170"/>
      <c r="I3713" s="145">
        <v>4873.2</v>
      </c>
      <c r="J3713" s="146"/>
      <c r="K3713" s="145"/>
      <c r="L3713" s="145">
        <v>696.25</v>
      </c>
      <c r="M3713" s="177"/>
      <c r="N3713" s="195"/>
      <c r="O3713" s="152">
        <f t="shared" si="141"/>
        <v>696.25</v>
      </c>
      <c r="P3713" s="169"/>
      <c r="Q3713" s="169"/>
      <c r="R3713" s="169"/>
      <c r="U3713" s="141" t="s">
        <v>63</v>
      </c>
    </row>
    <row r="3714" spans="1:21" ht="12.75" customHeight="1" x14ac:dyDescent="0.3">
      <c r="A3714" s="141">
        <v>9</v>
      </c>
      <c r="B3714" s="141">
        <v>3</v>
      </c>
      <c r="C3714" s="146">
        <v>903</v>
      </c>
      <c r="D3714" s="141" t="s">
        <v>7</v>
      </c>
      <c r="E3714" s="141">
        <v>2015</v>
      </c>
      <c r="F3714" s="151"/>
      <c r="G3714" s="157">
        <f t="shared" si="142"/>
        <v>6710.1</v>
      </c>
      <c r="H3714" s="170"/>
      <c r="I3714" s="145">
        <v>6710.1</v>
      </c>
      <c r="J3714" s="146"/>
      <c r="K3714" s="145"/>
      <c r="L3714" s="145">
        <v>809.9</v>
      </c>
      <c r="M3714" s="177"/>
      <c r="N3714" s="195"/>
      <c r="O3714" s="152">
        <f t="shared" si="141"/>
        <v>809.9</v>
      </c>
      <c r="P3714" s="169"/>
      <c r="Q3714" s="169"/>
      <c r="R3714" s="169"/>
      <c r="U3714" s="141" t="s">
        <v>63</v>
      </c>
    </row>
    <row r="3715" spans="1:21" ht="12.75" customHeight="1" x14ac:dyDescent="0.3">
      <c r="A3715" s="141">
        <v>9</v>
      </c>
      <c r="B3715" s="141">
        <v>4</v>
      </c>
      <c r="C3715" s="146">
        <v>904</v>
      </c>
      <c r="D3715" s="141" t="s">
        <v>7</v>
      </c>
      <c r="E3715" s="141">
        <v>2015</v>
      </c>
      <c r="F3715" s="151"/>
      <c r="G3715" s="157">
        <f t="shared" si="142"/>
        <v>8311.93</v>
      </c>
      <c r="H3715" s="170"/>
      <c r="I3715" s="145">
        <v>8311.93</v>
      </c>
      <c r="J3715" s="146"/>
      <c r="K3715" s="145"/>
      <c r="L3715" s="145">
        <v>826.08</v>
      </c>
      <c r="M3715" s="177"/>
      <c r="N3715" s="195"/>
      <c r="O3715" s="152">
        <f t="shared" si="141"/>
        <v>826.08</v>
      </c>
      <c r="P3715" s="169"/>
      <c r="Q3715" s="169"/>
      <c r="R3715" s="169"/>
      <c r="U3715" s="141" t="s">
        <v>63</v>
      </c>
    </row>
    <row r="3716" spans="1:21" ht="12.75" customHeight="1" x14ac:dyDescent="0.3">
      <c r="A3716" s="141">
        <v>9</v>
      </c>
      <c r="B3716" s="141">
        <v>5</v>
      </c>
      <c r="C3716" s="146">
        <v>905</v>
      </c>
      <c r="D3716" s="141" t="s">
        <v>7</v>
      </c>
      <c r="E3716" s="141">
        <v>2015</v>
      </c>
      <c r="F3716" s="151"/>
      <c r="G3716" s="157">
        <f t="shared" si="142"/>
        <v>13009.04</v>
      </c>
      <c r="H3716" s="170"/>
      <c r="I3716" s="145">
        <v>13009.04</v>
      </c>
      <c r="J3716" s="146"/>
      <c r="K3716" s="145"/>
      <c r="L3716" s="145">
        <v>1025.96</v>
      </c>
      <c r="M3716" s="177"/>
      <c r="N3716" s="195"/>
      <c r="O3716" s="152">
        <f t="shared" si="141"/>
        <v>1025.96</v>
      </c>
      <c r="P3716" s="169"/>
      <c r="Q3716" s="169"/>
      <c r="R3716" s="169"/>
      <c r="U3716" s="141" t="s">
        <v>63</v>
      </c>
    </row>
    <row r="3717" spans="1:21" ht="12.75" customHeight="1" x14ac:dyDescent="0.3">
      <c r="A3717" s="141">
        <v>9</v>
      </c>
      <c r="B3717" s="141">
        <v>6</v>
      </c>
      <c r="C3717" s="146">
        <v>906</v>
      </c>
      <c r="D3717" s="141" t="s">
        <v>7</v>
      </c>
      <c r="E3717" s="141">
        <v>2015</v>
      </c>
      <c r="F3717" s="151"/>
      <c r="G3717" s="157">
        <f t="shared" si="142"/>
        <v>14957.07</v>
      </c>
      <c r="H3717" s="170"/>
      <c r="I3717" s="145">
        <v>14957.07</v>
      </c>
      <c r="J3717" s="146"/>
      <c r="K3717" s="145"/>
      <c r="L3717" s="145">
        <v>885.51</v>
      </c>
      <c r="M3717" s="177"/>
      <c r="N3717" s="195"/>
      <c r="O3717" s="152">
        <f t="shared" ref="O3717:O3780" si="143">L3717+N3717</f>
        <v>885.51</v>
      </c>
      <c r="P3717" s="169"/>
      <c r="Q3717" s="169"/>
      <c r="R3717" s="169"/>
      <c r="U3717" s="141" t="s">
        <v>63</v>
      </c>
    </row>
    <row r="3718" spans="1:21" ht="12.75" customHeight="1" x14ac:dyDescent="0.3">
      <c r="A3718" s="141">
        <v>9</v>
      </c>
      <c r="B3718" s="141">
        <v>7</v>
      </c>
      <c r="C3718" s="146">
        <v>907</v>
      </c>
      <c r="D3718" s="141" t="s">
        <v>7</v>
      </c>
      <c r="E3718" s="141">
        <v>2015</v>
      </c>
      <c r="F3718" s="151"/>
      <c r="G3718" s="157">
        <f t="shared" ref="G3718:G3782" si="144">I3718+K3718</f>
        <v>15211.28</v>
      </c>
      <c r="H3718" s="170"/>
      <c r="I3718" s="145">
        <v>15211.28</v>
      </c>
      <c r="J3718" s="146"/>
      <c r="K3718" s="145"/>
      <c r="L3718" s="145">
        <v>610.73</v>
      </c>
      <c r="M3718" s="177"/>
      <c r="N3718" s="195"/>
      <c r="O3718" s="152">
        <f t="shared" si="143"/>
        <v>610.73</v>
      </c>
      <c r="P3718" s="169"/>
      <c r="Q3718" s="169"/>
      <c r="R3718" s="169"/>
      <c r="U3718" s="141" t="s">
        <v>63</v>
      </c>
    </row>
    <row r="3719" spans="1:21" ht="12.75" customHeight="1" x14ac:dyDescent="0.3">
      <c r="A3719" s="141">
        <v>9</v>
      </c>
      <c r="B3719" s="141">
        <v>8</v>
      </c>
      <c r="C3719" s="146">
        <v>908</v>
      </c>
      <c r="D3719" s="141" t="s">
        <v>7</v>
      </c>
      <c r="E3719" s="141">
        <v>2015</v>
      </c>
      <c r="F3719" s="151"/>
      <c r="G3719" s="157">
        <f t="shared" si="144"/>
        <v>12887.529999999999</v>
      </c>
      <c r="H3719" s="170"/>
      <c r="I3719" s="145">
        <v>12887.529999999999</v>
      </c>
      <c r="J3719" s="146"/>
      <c r="K3719" s="145"/>
      <c r="L3719" s="145">
        <v>280.48</v>
      </c>
      <c r="M3719" s="177"/>
      <c r="N3719" s="195"/>
      <c r="O3719" s="152">
        <f t="shared" si="143"/>
        <v>280.48</v>
      </c>
      <c r="P3719" s="169"/>
      <c r="Q3719" s="169"/>
      <c r="R3719" s="169"/>
      <c r="U3719" s="141" t="s">
        <v>63</v>
      </c>
    </row>
    <row r="3720" spans="1:21" ht="12.75" customHeight="1" x14ac:dyDescent="0.3">
      <c r="A3720" s="141">
        <v>9</v>
      </c>
      <c r="B3720" s="141">
        <v>9</v>
      </c>
      <c r="C3720" s="146">
        <v>909</v>
      </c>
      <c r="D3720" s="141" t="s">
        <v>7</v>
      </c>
      <c r="E3720" s="141">
        <v>2015</v>
      </c>
      <c r="F3720" s="151"/>
      <c r="G3720" s="157">
        <f t="shared" si="144"/>
        <v>11260.28</v>
      </c>
      <c r="H3720" s="170"/>
      <c r="I3720" s="145">
        <v>11260.28</v>
      </c>
      <c r="J3720" s="146"/>
      <c r="K3720" s="145"/>
      <c r="L3720" s="145">
        <v>332.72</v>
      </c>
      <c r="M3720" s="177"/>
      <c r="N3720" s="195"/>
      <c r="O3720" s="152">
        <f t="shared" si="143"/>
        <v>332.72</v>
      </c>
      <c r="P3720" s="169"/>
      <c r="Q3720" s="169"/>
      <c r="R3720" s="169"/>
      <c r="U3720" s="141" t="s">
        <v>63</v>
      </c>
    </row>
    <row r="3721" spans="1:21" ht="12.75" customHeight="1" x14ac:dyDescent="0.3">
      <c r="A3721" s="141">
        <v>9</v>
      </c>
      <c r="B3721" s="141">
        <v>10</v>
      </c>
      <c r="C3721" s="146">
        <v>910</v>
      </c>
      <c r="D3721" s="141" t="s">
        <v>7</v>
      </c>
      <c r="E3721" s="141">
        <v>2015</v>
      </c>
      <c r="F3721" s="151"/>
      <c r="G3721" s="157">
        <f t="shared" si="144"/>
        <v>5173.26</v>
      </c>
      <c r="H3721" s="170"/>
      <c r="I3721" s="145">
        <v>5173.26</v>
      </c>
      <c r="J3721" s="146"/>
      <c r="K3721" s="145"/>
      <c r="L3721" s="145">
        <v>193.75</v>
      </c>
      <c r="M3721" s="177"/>
      <c r="N3721" s="195"/>
      <c r="O3721" s="152">
        <f t="shared" si="143"/>
        <v>193.75</v>
      </c>
      <c r="P3721" s="169"/>
      <c r="Q3721" s="169"/>
      <c r="R3721" s="169"/>
      <c r="U3721" s="141" t="s">
        <v>63</v>
      </c>
    </row>
    <row r="3722" spans="1:21" ht="12.75" customHeight="1" x14ac:dyDescent="0.3">
      <c r="A3722" s="141">
        <v>9</v>
      </c>
      <c r="B3722" s="141">
        <v>11</v>
      </c>
      <c r="C3722" s="146">
        <v>911</v>
      </c>
      <c r="D3722" s="141" t="s">
        <v>7</v>
      </c>
      <c r="E3722" s="141">
        <v>2015</v>
      </c>
      <c r="F3722" s="151"/>
      <c r="G3722" s="157">
        <f t="shared" si="144"/>
        <v>4168.42</v>
      </c>
      <c r="H3722" s="170"/>
      <c r="I3722" s="145">
        <v>4168.42</v>
      </c>
      <c r="J3722" s="146"/>
      <c r="K3722" s="145"/>
      <c r="L3722" s="145">
        <v>189.57</v>
      </c>
      <c r="M3722" s="177"/>
      <c r="N3722" s="195"/>
      <c r="O3722" s="152">
        <f t="shared" si="143"/>
        <v>189.57</v>
      </c>
      <c r="P3722" s="169"/>
      <c r="Q3722" s="169"/>
      <c r="R3722" s="169"/>
      <c r="U3722" s="141" t="s">
        <v>63</v>
      </c>
    </row>
    <row r="3723" spans="1:21" ht="12.75" customHeight="1" x14ac:dyDescent="0.3">
      <c r="A3723" s="141">
        <v>9</v>
      </c>
      <c r="B3723" s="141">
        <v>12</v>
      </c>
      <c r="C3723" s="146">
        <v>912</v>
      </c>
      <c r="D3723" s="141" t="s">
        <v>7</v>
      </c>
      <c r="E3723" s="141">
        <v>2015</v>
      </c>
      <c r="F3723" s="151"/>
      <c r="G3723" s="157">
        <f t="shared" si="144"/>
        <v>2344.5299999999997</v>
      </c>
      <c r="H3723" s="170"/>
      <c r="I3723" s="145">
        <v>2344.5299999999997</v>
      </c>
      <c r="J3723" s="146"/>
      <c r="K3723" s="145"/>
      <c r="L3723" s="145">
        <v>118.47</v>
      </c>
      <c r="M3723" s="177"/>
      <c r="N3723" s="195"/>
      <c r="O3723" s="152">
        <f t="shared" si="143"/>
        <v>118.47</v>
      </c>
      <c r="P3723" s="169"/>
      <c r="Q3723" s="169"/>
      <c r="R3723" s="169"/>
      <c r="U3723" s="141" t="s">
        <v>63</v>
      </c>
    </row>
    <row r="3724" spans="1:21" ht="12.75" customHeight="1" x14ac:dyDescent="0.3">
      <c r="A3724" s="141">
        <v>9</v>
      </c>
      <c r="B3724" s="141">
        <v>13</v>
      </c>
      <c r="C3724" s="146">
        <v>913</v>
      </c>
      <c r="D3724" s="141" t="s">
        <v>7</v>
      </c>
      <c r="E3724" s="141">
        <v>2015</v>
      </c>
      <c r="F3724" s="151"/>
      <c r="G3724" s="157">
        <f t="shared" si="144"/>
        <v>1847.2399999999998</v>
      </c>
      <c r="H3724" s="170"/>
      <c r="I3724" s="145">
        <v>1847.2399999999998</v>
      </c>
      <c r="J3724" s="146"/>
      <c r="K3724" s="145"/>
      <c r="L3724" s="145">
        <v>102.97</v>
      </c>
      <c r="M3724" s="177"/>
      <c r="N3724" s="195"/>
      <c r="O3724" s="152">
        <f t="shared" si="143"/>
        <v>102.97</v>
      </c>
      <c r="P3724" s="169"/>
      <c r="Q3724" s="169"/>
      <c r="R3724" s="169"/>
      <c r="U3724" s="141" t="s">
        <v>63</v>
      </c>
    </row>
    <row r="3725" spans="1:21" ht="12.75" customHeight="1" x14ac:dyDescent="0.3">
      <c r="A3725" s="141">
        <v>9</v>
      </c>
      <c r="B3725" s="141">
        <v>14</v>
      </c>
      <c r="C3725" s="146">
        <v>914</v>
      </c>
      <c r="D3725" s="141" t="s">
        <v>7</v>
      </c>
      <c r="E3725" s="141">
        <v>2015</v>
      </c>
      <c r="F3725" s="151"/>
      <c r="G3725" s="157">
        <f t="shared" si="144"/>
        <v>657.93</v>
      </c>
      <c r="H3725" s="170"/>
      <c r="I3725" s="145">
        <v>657.93</v>
      </c>
      <c r="J3725" s="146"/>
      <c r="K3725" s="145"/>
      <c r="L3725" s="145">
        <v>40.06</v>
      </c>
      <c r="M3725" s="146"/>
      <c r="N3725" s="195"/>
      <c r="O3725" s="152">
        <f t="shared" si="143"/>
        <v>40.06</v>
      </c>
      <c r="P3725" s="169"/>
      <c r="Q3725" s="169"/>
      <c r="R3725" s="169"/>
      <c r="U3725" s="141" t="s">
        <v>63</v>
      </c>
    </row>
    <row r="3726" spans="1:21" ht="12.75" customHeight="1" x14ac:dyDescent="0.3">
      <c r="A3726" s="141">
        <v>9</v>
      </c>
      <c r="B3726" s="141">
        <v>15</v>
      </c>
      <c r="C3726" s="146">
        <v>915</v>
      </c>
      <c r="D3726" s="141" t="s">
        <v>7</v>
      </c>
      <c r="E3726" s="141">
        <v>2015</v>
      </c>
      <c r="F3726" s="151"/>
      <c r="G3726" s="157">
        <f t="shared" si="144"/>
        <v>641.59</v>
      </c>
      <c r="H3726" s="170"/>
      <c r="I3726" s="145">
        <v>641.59</v>
      </c>
      <c r="J3726" s="146"/>
      <c r="K3726" s="145"/>
      <c r="L3726" s="145">
        <v>42.480000000000004</v>
      </c>
      <c r="M3726" s="146"/>
      <c r="N3726" s="195"/>
      <c r="O3726" s="152">
        <f t="shared" si="143"/>
        <v>42.480000000000004</v>
      </c>
      <c r="P3726" s="169"/>
      <c r="Q3726" s="169"/>
      <c r="R3726" s="169"/>
      <c r="U3726" s="141" t="s">
        <v>63</v>
      </c>
    </row>
    <row r="3727" spans="1:21" ht="12.75" customHeight="1" x14ac:dyDescent="0.3">
      <c r="A3727" s="141">
        <v>9</v>
      </c>
      <c r="B3727" s="141">
        <v>16</v>
      </c>
      <c r="C3727" s="146">
        <v>916</v>
      </c>
      <c r="D3727" s="141" t="s">
        <v>7</v>
      </c>
      <c r="E3727" s="141">
        <v>2015</v>
      </c>
      <c r="F3727" s="151"/>
      <c r="G3727" s="157">
        <f t="shared" si="144"/>
        <v>639.31000000000006</v>
      </c>
      <c r="H3727" s="170"/>
      <c r="I3727" s="145">
        <v>639.31000000000006</v>
      </c>
      <c r="J3727" s="146"/>
      <c r="K3727" s="145"/>
      <c r="L3727" s="145">
        <v>45.620000000000005</v>
      </c>
      <c r="M3727" s="146"/>
      <c r="N3727" s="195"/>
      <c r="O3727" s="152">
        <f t="shared" si="143"/>
        <v>45.620000000000005</v>
      </c>
      <c r="P3727" s="169"/>
      <c r="Q3727" s="169"/>
      <c r="R3727" s="169"/>
      <c r="U3727" s="141" t="s">
        <v>63</v>
      </c>
    </row>
    <row r="3728" spans="1:21" ht="12.75" customHeight="1" x14ac:dyDescent="0.3">
      <c r="A3728" s="141">
        <v>9</v>
      </c>
      <c r="B3728" s="141">
        <v>17</v>
      </c>
      <c r="C3728" s="146">
        <v>917</v>
      </c>
      <c r="D3728" s="141" t="s">
        <v>7</v>
      </c>
      <c r="E3728" s="141">
        <v>2015</v>
      </c>
      <c r="F3728" s="151"/>
      <c r="G3728" s="157">
        <f t="shared" si="144"/>
        <v>1214.29</v>
      </c>
      <c r="H3728" s="170"/>
      <c r="I3728" s="145">
        <v>1214.29</v>
      </c>
      <c r="J3728" s="146"/>
      <c r="K3728" s="145"/>
      <c r="L3728" s="145">
        <v>89.72</v>
      </c>
      <c r="M3728" s="146"/>
      <c r="N3728" s="195"/>
      <c r="O3728" s="152">
        <f t="shared" si="143"/>
        <v>89.72</v>
      </c>
      <c r="P3728" s="169"/>
      <c r="Q3728" s="169"/>
      <c r="R3728" s="169"/>
      <c r="U3728" s="141" t="s">
        <v>63</v>
      </c>
    </row>
    <row r="3729" spans="1:21" ht="12.75" customHeight="1" x14ac:dyDescent="0.3">
      <c r="A3729" s="141">
        <v>9</v>
      </c>
      <c r="B3729" s="141">
        <v>18</v>
      </c>
      <c r="C3729" s="146">
        <v>918</v>
      </c>
      <c r="D3729" s="141" t="s">
        <v>7</v>
      </c>
      <c r="E3729" s="141">
        <v>2015</v>
      </c>
      <c r="F3729" s="151"/>
      <c r="G3729" s="157">
        <f t="shared" si="144"/>
        <v>1160.4399999999998</v>
      </c>
      <c r="H3729" s="170"/>
      <c r="I3729" s="145">
        <v>1160.4399999999998</v>
      </c>
      <c r="J3729" s="146"/>
      <c r="K3729" s="145"/>
      <c r="L3729" s="145">
        <v>88.43</v>
      </c>
      <c r="M3729" s="146"/>
      <c r="N3729" s="195"/>
      <c r="O3729" s="152">
        <f t="shared" si="143"/>
        <v>88.43</v>
      </c>
      <c r="P3729" s="169"/>
      <c r="Q3729" s="169"/>
      <c r="R3729" s="169"/>
      <c r="U3729" s="141" t="s">
        <v>63</v>
      </c>
    </row>
    <row r="3730" spans="1:21" ht="12.75" customHeight="1" x14ac:dyDescent="0.3">
      <c r="A3730" s="141">
        <v>9</v>
      </c>
      <c r="B3730" s="141">
        <v>19</v>
      </c>
      <c r="C3730" s="146">
        <v>919</v>
      </c>
      <c r="D3730" s="141" t="s">
        <v>7</v>
      </c>
      <c r="E3730" s="141">
        <v>2015</v>
      </c>
      <c r="F3730" s="151"/>
      <c r="G3730" s="157">
        <f t="shared" si="144"/>
        <v>1580.71</v>
      </c>
      <c r="H3730" s="170"/>
      <c r="I3730" s="146">
        <v>1580.71</v>
      </c>
      <c r="J3730" s="146"/>
      <c r="K3730" s="187"/>
      <c r="L3730" s="146">
        <v>124.30000000000001</v>
      </c>
      <c r="M3730" s="146"/>
      <c r="N3730" s="195"/>
      <c r="O3730" s="152">
        <f t="shared" si="143"/>
        <v>124.30000000000001</v>
      </c>
      <c r="P3730" s="169"/>
      <c r="Q3730" s="169"/>
      <c r="R3730" s="169"/>
      <c r="U3730" s="141" t="s">
        <v>63</v>
      </c>
    </row>
    <row r="3731" spans="1:21" ht="12.75" customHeight="1" x14ac:dyDescent="0.3">
      <c r="A3731" s="141">
        <v>9</v>
      </c>
      <c r="B3731" s="141">
        <v>20</v>
      </c>
      <c r="C3731" s="146">
        <v>920</v>
      </c>
      <c r="D3731" s="141" t="s">
        <v>7</v>
      </c>
      <c r="E3731" s="141">
        <v>2015</v>
      </c>
      <c r="F3731" s="151"/>
      <c r="G3731" s="157">
        <f t="shared" si="144"/>
        <v>2057.1999999999998</v>
      </c>
      <c r="H3731" s="170"/>
      <c r="I3731" s="146">
        <v>2057.1999999999998</v>
      </c>
      <c r="J3731" s="146"/>
      <c r="K3731" s="187"/>
      <c r="L3731" s="146">
        <v>166.8</v>
      </c>
      <c r="M3731" s="146"/>
      <c r="N3731" s="195"/>
      <c r="O3731" s="152">
        <f t="shared" si="143"/>
        <v>166.8</v>
      </c>
      <c r="P3731" s="169"/>
      <c r="Q3731" s="169"/>
      <c r="R3731" s="169"/>
      <c r="U3731" s="141" t="s">
        <v>63</v>
      </c>
    </row>
    <row r="3732" spans="1:21" ht="12.75" customHeight="1" x14ac:dyDescent="0.3">
      <c r="A3732" s="141">
        <v>9</v>
      </c>
      <c r="B3732" s="141">
        <v>21</v>
      </c>
      <c r="C3732" s="146">
        <v>921</v>
      </c>
      <c r="D3732" s="141" t="s">
        <v>7</v>
      </c>
      <c r="E3732" s="141">
        <v>2015</v>
      </c>
      <c r="F3732" s="151"/>
      <c r="G3732" s="157">
        <f t="shared" si="144"/>
        <v>2133.06</v>
      </c>
      <c r="H3732" s="170"/>
      <c r="I3732" s="146">
        <v>2133.06</v>
      </c>
      <c r="J3732" s="146"/>
      <c r="K3732" s="187"/>
      <c r="L3732" s="146">
        <v>178.18</v>
      </c>
      <c r="M3732" s="146"/>
      <c r="N3732" s="195"/>
      <c r="O3732" s="152">
        <f t="shared" si="143"/>
        <v>178.18</v>
      </c>
      <c r="P3732" s="169"/>
      <c r="Q3732" s="169"/>
      <c r="R3732" s="169"/>
      <c r="U3732" s="141" t="s">
        <v>63</v>
      </c>
    </row>
    <row r="3733" spans="1:21" ht="12.75" customHeight="1" x14ac:dyDescent="0.3">
      <c r="A3733" s="141">
        <v>9</v>
      </c>
      <c r="B3733" s="141">
        <v>22</v>
      </c>
      <c r="C3733" s="146">
        <v>922</v>
      </c>
      <c r="D3733" s="141" t="s">
        <v>7</v>
      </c>
      <c r="E3733" s="141">
        <v>2015</v>
      </c>
      <c r="F3733" s="151"/>
      <c r="G3733" s="157">
        <f t="shared" si="144"/>
        <v>2226.73</v>
      </c>
      <c r="H3733" s="170"/>
      <c r="I3733" s="146">
        <v>2226.73</v>
      </c>
      <c r="J3733" s="146"/>
      <c r="K3733" s="187"/>
      <c r="L3733" s="146">
        <v>191.26</v>
      </c>
      <c r="M3733" s="146"/>
      <c r="N3733" s="195"/>
      <c r="O3733" s="152">
        <f t="shared" si="143"/>
        <v>191.26</v>
      </c>
      <c r="P3733" s="169"/>
      <c r="Q3733" s="169"/>
      <c r="R3733" s="169"/>
      <c r="U3733" s="141" t="s">
        <v>63</v>
      </c>
    </row>
    <row r="3734" spans="1:21" ht="12.75" customHeight="1" x14ac:dyDescent="0.3">
      <c r="A3734" s="141">
        <v>9</v>
      </c>
      <c r="B3734" s="141">
        <v>23</v>
      </c>
      <c r="C3734" s="146">
        <v>923</v>
      </c>
      <c r="D3734" s="141" t="s">
        <v>7</v>
      </c>
      <c r="E3734" s="141">
        <v>2015</v>
      </c>
      <c r="F3734" s="151"/>
      <c r="G3734" s="157">
        <f t="shared" si="144"/>
        <v>1683.98</v>
      </c>
      <c r="H3734" s="170"/>
      <c r="I3734" s="146">
        <v>1683.98</v>
      </c>
      <c r="J3734" s="146"/>
      <c r="K3734" s="187"/>
      <c r="L3734" s="146">
        <v>149.03</v>
      </c>
      <c r="M3734" s="146"/>
      <c r="N3734" s="195"/>
      <c r="O3734" s="152">
        <f t="shared" si="143"/>
        <v>149.03</v>
      </c>
      <c r="P3734" s="169"/>
      <c r="Q3734" s="169"/>
      <c r="R3734" s="169"/>
      <c r="U3734" s="141" t="s">
        <v>63</v>
      </c>
    </row>
    <row r="3735" spans="1:21" ht="12.75" customHeight="1" x14ac:dyDescent="0.3">
      <c r="A3735" s="141">
        <v>9</v>
      </c>
      <c r="B3735" s="141">
        <v>24</v>
      </c>
      <c r="C3735" s="146">
        <v>924</v>
      </c>
      <c r="D3735" s="141" t="s">
        <v>7</v>
      </c>
      <c r="E3735" s="141">
        <v>2015</v>
      </c>
      <c r="F3735" s="151"/>
      <c r="G3735" s="157">
        <f t="shared" si="144"/>
        <v>1654.6399999999999</v>
      </c>
      <c r="H3735" s="170"/>
      <c r="I3735" s="146">
        <v>1654.6399999999999</v>
      </c>
      <c r="J3735" s="146"/>
      <c r="K3735" s="187"/>
      <c r="L3735" s="146">
        <v>150.35</v>
      </c>
      <c r="M3735" s="146"/>
      <c r="N3735" s="195"/>
      <c r="O3735" s="152">
        <f t="shared" si="143"/>
        <v>150.35</v>
      </c>
      <c r="P3735" s="169"/>
      <c r="Q3735" s="169"/>
      <c r="R3735" s="169"/>
      <c r="U3735" s="141" t="s">
        <v>63</v>
      </c>
    </row>
    <row r="3736" spans="1:21" ht="12.75" customHeight="1" x14ac:dyDescent="0.3">
      <c r="A3736" s="141">
        <v>9</v>
      </c>
      <c r="B3736" s="141">
        <v>25</v>
      </c>
      <c r="C3736" s="146">
        <v>925</v>
      </c>
      <c r="D3736" s="141" t="s">
        <v>7</v>
      </c>
      <c r="E3736" s="141">
        <v>2015</v>
      </c>
      <c r="F3736" s="151"/>
      <c r="G3736" s="157">
        <f t="shared" si="144"/>
        <v>1585.4199999999998</v>
      </c>
      <c r="H3736" s="170"/>
      <c r="I3736" s="146">
        <v>1585.4199999999998</v>
      </c>
      <c r="J3736" s="146"/>
      <c r="K3736" s="187"/>
      <c r="L3736" s="146">
        <v>130.59</v>
      </c>
      <c r="M3736" s="146"/>
      <c r="N3736" s="195"/>
      <c r="O3736" s="152">
        <f t="shared" si="143"/>
        <v>130.59</v>
      </c>
      <c r="P3736" s="169"/>
      <c r="Q3736" s="169"/>
      <c r="R3736" s="169"/>
      <c r="U3736" s="141" t="s">
        <v>63</v>
      </c>
    </row>
    <row r="3737" spans="1:21" ht="12.75" customHeight="1" x14ac:dyDescent="0.3">
      <c r="A3737" s="141">
        <v>9</v>
      </c>
      <c r="B3737" s="141">
        <v>26</v>
      </c>
      <c r="C3737" s="146">
        <v>926</v>
      </c>
      <c r="D3737" s="141" t="s">
        <v>7</v>
      </c>
      <c r="E3737" s="141">
        <v>2015</v>
      </c>
      <c r="F3737" s="151"/>
      <c r="G3737" s="157">
        <f t="shared" si="144"/>
        <v>1385.48</v>
      </c>
      <c r="H3737" s="170"/>
      <c r="I3737" s="146">
        <v>1385.48</v>
      </c>
      <c r="J3737" s="146"/>
      <c r="K3737" s="187"/>
      <c r="L3737" s="146">
        <v>102.38</v>
      </c>
      <c r="M3737" s="146"/>
      <c r="N3737" s="195"/>
      <c r="O3737" s="152">
        <f t="shared" si="143"/>
        <v>102.38</v>
      </c>
      <c r="P3737" s="169"/>
      <c r="Q3737" s="169"/>
      <c r="R3737" s="169"/>
      <c r="U3737" s="141" t="s">
        <v>63</v>
      </c>
    </row>
    <row r="3738" spans="1:21" ht="12.75" customHeight="1" x14ac:dyDescent="0.3">
      <c r="A3738" s="141">
        <v>9</v>
      </c>
      <c r="B3738" s="141">
        <v>27</v>
      </c>
      <c r="C3738" s="146">
        <v>927</v>
      </c>
      <c r="D3738" s="141" t="s">
        <v>7</v>
      </c>
      <c r="E3738" s="141">
        <v>2015</v>
      </c>
      <c r="F3738" s="151"/>
      <c r="G3738" s="157">
        <f t="shared" si="144"/>
        <v>1123.27</v>
      </c>
      <c r="H3738" s="170"/>
      <c r="I3738" s="146">
        <v>1123.27</v>
      </c>
      <c r="J3738" s="146"/>
      <c r="K3738" s="187"/>
      <c r="L3738" s="146">
        <v>73.72999999999999</v>
      </c>
      <c r="M3738" s="146"/>
      <c r="N3738" s="195"/>
      <c r="O3738" s="152">
        <f t="shared" si="143"/>
        <v>73.72999999999999</v>
      </c>
      <c r="P3738" s="169"/>
      <c r="Q3738" s="169"/>
      <c r="R3738" s="169"/>
      <c r="U3738" s="141" t="s">
        <v>63</v>
      </c>
    </row>
    <row r="3739" spans="1:21" ht="12.75" customHeight="1" x14ac:dyDescent="0.3">
      <c r="A3739" s="141">
        <v>9</v>
      </c>
      <c r="B3739" s="141">
        <v>28</v>
      </c>
      <c r="C3739" s="146">
        <v>928</v>
      </c>
      <c r="D3739" s="141" t="s">
        <v>7</v>
      </c>
      <c r="E3739" s="141">
        <v>2015</v>
      </c>
      <c r="F3739" s="151"/>
      <c r="G3739" s="157">
        <f t="shared" si="144"/>
        <v>1046.78</v>
      </c>
      <c r="H3739" s="170"/>
      <c r="I3739" s="146">
        <v>1046.78</v>
      </c>
      <c r="J3739" s="146"/>
      <c r="K3739" s="187"/>
      <c r="L3739" s="146">
        <v>60.22</v>
      </c>
      <c r="M3739" s="146"/>
      <c r="N3739" s="195"/>
      <c r="O3739" s="152">
        <f t="shared" si="143"/>
        <v>60.22</v>
      </c>
      <c r="P3739" s="169"/>
      <c r="Q3739" s="169"/>
      <c r="R3739" s="169"/>
      <c r="U3739" s="141" t="s">
        <v>63</v>
      </c>
    </row>
    <row r="3740" spans="1:21" ht="12.75" customHeight="1" x14ac:dyDescent="0.3">
      <c r="A3740" s="141">
        <v>9</v>
      </c>
      <c r="B3740" s="141">
        <v>29</v>
      </c>
      <c r="C3740" s="146">
        <v>929</v>
      </c>
      <c r="D3740" s="141" t="s">
        <v>7</v>
      </c>
      <c r="E3740" s="141">
        <v>2015</v>
      </c>
      <c r="F3740" s="151"/>
      <c r="G3740" s="157">
        <f t="shared" si="144"/>
        <v>857.61</v>
      </c>
      <c r="H3740" s="170"/>
      <c r="I3740" s="146">
        <v>857.61</v>
      </c>
      <c r="J3740" s="146"/>
      <c r="K3740" s="187"/>
      <c r="L3740" s="146">
        <v>42.480000000000004</v>
      </c>
      <c r="M3740" s="177"/>
      <c r="N3740" s="195"/>
      <c r="O3740" s="152">
        <f t="shared" si="143"/>
        <v>42.480000000000004</v>
      </c>
      <c r="P3740" s="169"/>
      <c r="Q3740" s="169"/>
      <c r="R3740" s="169"/>
      <c r="U3740" s="141" t="s">
        <v>63</v>
      </c>
    </row>
    <row r="3741" spans="1:21" ht="12.75" customHeight="1" x14ac:dyDescent="0.3">
      <c r="A3741" s="141">
        <v>9</v>
      </c>
      <c r="B3741" s="141">
        <v>30</v>
      </c>
      <c r="C3741" s="146">
        <v>930</v>
      </c>
      <c r="D3741" s="141" t="s">
        <v>7</v>
      </c>
      <c r="E3741" s="141">
        <v>2015</v>
      </c>
      <c r="F3741" s="151"/>
      <c r="G3741" s="157">
        <f t="shared" si="144"/>
        <v>619.27</v>
      </c>
      <c r="H3741" s="170"/>
      <c r="I3741" s="146">
        <v>619.27</v>
      </c>
      <c r="J3741" s="146"/>
      <c r="K3741" s="187"/>
      <c r="L3741" s="146">
        <v>25.740000000000002</v>
      </c>
      <c r="M3741" s="177"/>
      <c r="N3741" s="195"/>
      <c r="O3741" s="152">
        <f t="shared" si="143"/>
        <v>25.740000000000002</v>
      </c>
      <c r="P3741" s="169"/>
      <c r="Q3741" s="169"/>
      <c r="R3741" s="169"/>
      <c r="U3741" s="141" t="s">
        <v>63</v>
      </c>
    </row>
    <row r="3742" spans="1:21" ht="12.75" customHeight="1" x14ac:dyDescent="0.3">
      <c r="A3742" s="141">
        <v>10</v>
      </c>
      <c r="B3742" s="141">
        <v>1</v>
      </c>
      <c r="C3742" s="146">
        <v>1001</v>
      </c>
      <c r="D3742" s="141" t="s">
        <v>7</v>
      </c>
      <c r="E3742" s="141">
        <v>2015</v>
      </c>
      <c r="F3742" s="151"/>
      <c r="G3742" s="157">
        <f t="shared" si="144"/>
        <v>348.26000000000005</v>
      </c>
      <c r="H3742" s="170"/>
      <c r="I3742" s="146">
        <v>348.26000000000005</v>
      </c>
      <c r="J3742" s="146"/>
      <c r="K3742" s="187"/>
      <c r="L3742" s="146">
        <v>11.77</v>
      </c>
      <c r="M3742" s="177"/>
      <c r="N3742" s="195"/>
      <c r="O3742" s="152">
        <f t="shared" si="143"/>
        <v>11.77</v>
      </c>
      <c r="P3742" s="169"/>
      <c r="Q3742" s="169"/>
      <c r="R3742" s="169"/>
      <c r="U3742" s="141" t="s">
        <v>63</v>
      </c>
    </row>
    <row r="3743" spans="1:21" ht="12.75" customHeight="1" x14ac:dyDescent="0.3">
      <c r="A3743" s="141">
        <v>10</v>
      </c>
      <c r="B3743" s="141">
        <v>2</v>
      </c>
      <c r="C3743" s="146">
        <v>1002</v>
      </c>
      <c r="D3743" s="141" t="s">
        <v>7</v>
      </c>
      <c r="E3743" s="141">
        <v>2015</v>
      </c>
      <c r="F3743" s="151"/>
      <c r="G3743" s="157">
        <f t="shared" si="144"/>
        <v>323.57</v>
      </c>
      <c r="H3743" s="170"/>
      <c r="I3743" s="146">
        <v>323.57</v>
      </c>
      <c r="J3743" s="146"/>
      <c r="K3743" s="187"/>
      <c r="L3743" s="146">
        <v>8.43</v>
      </c>
      <c r="M3743" s="177"/>
      <c r="N3743" s="195"/>
      <c r="O3743" s="152">
        <f t="shared" si="143"/>
        <v>8.43</v>
      </c>
      <c r="P3743" s="169"/>
      <c r="Q3743" s="169"/>
      <c r="R3743" s="169"/>
      <c r="U3743" s="141" t="s">
        <v>63</v>
      </c>
    </row>
    <row r="3744" spans="1:21" ht="12.75" customHeight="1" x14ac:dyDescent="0.3">
      <c r="A3744" s="141">
        <v>10</v>
      </c>
      <c r="B3744" s="141">
        <v>3</v>
      </c>
      <c r="C3744" s="146">
        <v>1003</v>
      </c>
      <c r="D3744" s="141" t="s">
        <v>7</v>
      </c>
      <c r="E3744" s="141">
        <v>2015</v>
      </c>
      <c r="F3744" s="151"/>
      <c r="G3744" s="157">
        <f t="shared" si="144"/>
        <v>427.09</v>
      </c>
      <c r="H3744" s="170"/>
      <c r="I3744" s="146">
        <v>427.09</v>
      </c>
      <c r="J3744" s="146"/>
      <c r="K3744" s="190"/>
      <c r="L3744" s="146">
        <v>7.92</v>
      </c>
      <c r="M3744" s="177"/>
      <c r="N3744" s="195"/>
      <c r="O3744" s="152">
        <f t="shared" si="143"/>
        <v>7.92</v>
      </c>
      <c r="P3744" s="169"/>
      <c r="Q3744" s="169"/>
      <c r="R3744" s="169"/>
      <c r="U3744" s="141" t="s">
        <v>63</v>
      </c>
    </row>
    <row r="3745" spans="1:21" ht="12.75" customHeight="1" x14ac:dyDescent="0.3">
      <c r="A3745" s="141">
        <v>10</v>
      </c>
      <c r="B3745" s="141">
        <v>4</v>
      </c>
      <c r="C3745" s="146">
        <v>1004</v>
      </c>
      <c r="D3745" s="141" t="s">
        <v>7</v>
      </c>
      <c r="E3745" s="141">
        <v>2015</v>
      </c>
      <c r="F3745" s="151"/>
      <c r="G3745" s="157">
        <f t="shared" si="144"/>
        <v>151.19000000000003</v>
      </c>
      <c r="H3745" s="170"/>
      <c r="I3745" s="146">
        <v>151.19000000000003</v>
      </c>
      <c r="J3745" s="146"/>
      <c r="K3745" s="190"/>
      <c r="L3745" s="146">
        <v>2.8</v>
      </c>
      <c r="M3745" s="177"/>
      <c r="N3745" s="195"/>
      <c r="O3745" s="152">
        <f t="shared" si="143"/>
        <v>2.8</v>
      </c>
      <c r="P3745" s="169"/>
      <c r="Q3745" s="169"/>
      <c r="R3745" s="169"/>
      <c r="U3745" s="141" t="s">
        <v>63</v>
      </c>
    </row>
    <row r="3746" spans="1:21" ht="12.75" customHeight="1" x14ac:dyDescent="0.3">
      <c r="A3746" s="141">
        <v>10</v>
      </c>
      <c r="B3746" s="141">
        <v>5</v>
      </c>
      <c r="C3746" s="146">
        <v>1005</v>
      </c>
      <c r="D3746" s="141" t="s">
        <v>7</v>
      </c>
      <c r="E3746" s="141">
        <v>2015</v>
      </c>
      <c r="F3746" s="151"/>
      <c r="G3746" s="157">
        <f t="shared" si="144"/>
        <v>155.13</v>
      </c>
      <c r="H3746" s="170"/>
      <c r="I3746" s="146">
        <v>155.13</v>
      </c>
      <c r="J3746" s="146"/>
      <c r="K3746" s="190"/>
      <c r="L3746" s="146">
        <v>2.88</v>
      </c>
      <c r="M3746" s="177"/>
      <c r="N3746" s="195"/>
      <c r="O3746" s="152">
        <f t="shared" si="143"/>
        <v>2.88</v>
      </c>
      <c r="P3746" s="169"/>
      <c r="Q3746" s="169"/>
      <c r="R3746" s="169"/>
      <c r="U3746" s="141" t="s">
        <v>63</v>
      </c>
    </row>
    <row r="3747" spans="1:21" ht="12.75" customHeight="1" x14ac:dyDescent="0.3">
      <c r="A3747" s="141">
        <v>10</v>
      </c>
      <c r="B3747" s="141">
        <v>6</v>
      </c>
      <c r="C3747" s="146">
        <v>1006</v>
      </c>
      <c r="D3747" s="141" t="s">
        <v>7</v>
      </c>
      <c r="E3747" s="141">
        <v>2015</v>
      </c>
      <c r="F3747" s="151"/>
      <c r="G3747" s="157">
        <f t="shared" si="144"/>
        <v>109.96000000000001</v>
      </c>
      <c r="H3747" s="170"/>
      <c r="I3747" s="146">
        <v>109.96000000000001</v>
      </c>
      <c r="J3747" s="146"/>
      <c r="K3747" s="190"/>
      <c r="L3747" s="146">
        <v>2.04</v>
      </c>
      <c r="M3747" s="177"/>
      <c r="N3747" s="195"/>
      <c r="O3747" s="152">
        <f t="shared" si="143"/>
        <v>2.04</v>
      </c>
      <c r="P3747" s="169"/>
      <c r="Q3747" s="169"/>
      <c r="R3747" s="169"/>
      <c r="U3747" s="141" t="s">
        <v>63</v>
      </c>
    </row>
    <row r="3748" spans="1:21" ht="12.75" customHeight="1" x14ac:dyDescent="0.3">
      <c r="A3748" s="141">
        <v>10</v>
      </c>
      <c r="B3748" s="141">
        <v>7</v>
      </c>
      <c r="C3748" s="146">
        <v>1007</v>
      </c>
      <c r="D3748" s="141" t="s">
        <v>7</v>
      </c>
      <c r="E3748" s="141">
        <v>2015</v>
      </c>
      <c r="F3748" s="151"/>
      <c r="G3748" s="157">
        <f t="shared" si="144"/>
        <v>116.84</v>
      </c>
      <c r="H3748" s="170"/>
      <c r="I3748" s="146">
        <v>116.84</v>
      </c>
      <c r="J3748" s="146"/>
      <c r="K3748" s="190"/>
      <c r="L3748" s="146">
        <v>2.17</v>
      </c>
      <c r="M3748" s="177"/>
      <c r="N3748" s="195"/>
      <c r="O3748" s="152">
        <f t="shared" si="143"/>
        <v>2.17</v>
      </c>
      <c r="P3748" s="169"/>
      <c r="Q3748" s="169"/>
      <c r="R3748" s="169"/>
      <c r="U3748" s="141" t="s">
        <v>63</v>
      </c>
    </row>
    <row r="3749" spans="1:21" ht="12.75" customHeight="1" x14ac:dyDescent="0.3">
      <c r="A3749" s="141">
        <v>10</v>
      </c>
      <c r="B3749" s="141">
        <v>8</v>
      </c>
      <c r="C3749" s="146">
        <v>1008</v>
      </c>
      <c r="D3749" s="141" t="s">
        <v>7</v>
      </c>
      <c r="E3749" s="141">
        <v>2015</v>
      </c>
      <c r="F3749" s="151"/>
      <c r="G3749" s="157">
        <f t="shared" si="144"/>
        <v>130.57999999999998</v>
      </c>
      <c r="H3749" s="170"/>
      <c r="I3749" s="146">
        <v>130.57999999999998</v>
      </c>
      <c r="J3749" s="146"/>
      <c r="K3749" s="190"/>
      <c r="L3749" s="146">
        <v>2.42</v>
      </c>
      <c r="M3749" s="175"/>
      <c r="N3749" s="195"/>
      <c r="O3749" s="152">
        <f t="shared" si="143"/>
        <v>2.42</v>
      </c>
      <c r="P3749" s="169"/>
      <c r="Q3749" s="169"/>
      <c r="R3749" s="169"/>
      <c r="U3749" s="141" t="s">
        <v>63</v>
      </c>
    </row>
    <row r="3750" spans="1:21" ht="12.75" customHeight="1" x14ac:dyDescent="0.3">
      <c r="A3750" s="141">
        <v>10</v>
      </c>
      <c r="B3750" s="141">
        <v>9</v>
      </c>
      <c r="C3750" s="146">
        <v>1009</v>
      </c>
      <c r="D3750" s="141" t="s">
        <v>7</v>
      </c>
      <c r="E3750" s="141">
        <v>2015</v>
      </c>
      <c r="F3750" s="151"/>
      <c r="G3750" s="157">
        <f t="shared" si="144"/>
        <v>115.85000000000001</v>
      </c>
      <c r="H3750" s="170"/>
      <c r="I3750" s="146">
        <v>115.85000000000001</v>
      </c>
      <c r="J3750" s="146"/>
      <c r="K3750" s="190"/>
      <c r="L3750" s="146">
        <v>2.15</v>
      </c>
      <c r="M3750" s="175"/>
      <c r="N3750" s="195"/>
      <c r="O3750" s="152">
        <f t="shared" si="143"/>
        <v>2.15</v>
      </c>
      <c r="P3750" s="169"/>
      <c r="Q3750" s="169"/>
      <c r="R3750" s="169"/>
      <c r="U3750" s="141" t="s">
        <v>63</v>
      </c>
    </row>
    <row r="3751" spans="1:21" ht="12.75" customHeight="1" x14ac:dyDescent="0.3">
      <c r="A3751" s="141">
        <v>10</v>
      </c>
      <c r="B3751" s="141">
        <v>10</v>
      </c>
      <c r="C3751" s="146">
        <v>1010</v>
      </c>
      <c r="D3751" s="141" t="s">
        <v>7</v>
      </c>
      <c r="E3751" s="141">
        <v>2015</v>
      </c>
      <c r="F3751" s="151"/>
      <c r="G3751" s="157">
        <f t="shared" si="144"/>
        <v>103.09</v>
      </c>
      <c r="H3751" s="170"/>
      <c r="I3751" s="146">
        <v>103.09</v>
      </c>
      <c r="J3751" s="146"/>
      <c r="K3751" s="191"/>
      <c r="L3751" s="175">
        <v>1.91</v>
      </c>
      <c r="M3751" s="175"/>
      <c r="N3751" s="195"/>
      <c r="O3751" s="152">
        <f t="shared" si="143"/>
        <v>1.91</v>
      </c>
      <c r="P3751" s="169"/>
      <c r="Q3751" s="169"/>
      <c r="R3751" s="169"/>
      <c r="U3751" s="141" t="s">
        <v>63</v>
      </c>
    </row>
    <row r="3752" spans="1:21" ht="12.75" customHeight="1" x14ac:dyDescent="0.3">
      <c r="A3752" s="141">
        <v>10</v>
      </c>
      <c r="B3752" s="141">
        <v>11</v>
      </c>
      <c r="C3752" s="146">
        <v>1011</v>
      </c>
      <c r="D3752" s="141" t="s">
        <v>7</v>
      </c>
      <c r="E3752" s="141">
        <v>2015</v>
      </c>
      <c r="F3752" s="151"/>
      <c r="G3752" s="157">
        <f t="shared" si="144"/>
        <v>626.39</v>
      </c>
      <c r="H3752" s="170"/>
      <c r="I3752" s="146">
        <v>626.39</v>
      </c>
      <c r="J3752" s="146"/>
      <c r="K3752" s="191"/>
      <c r="L3752" s="175">
        <v>11.61</v>
      </c>
      <c r="M3752" s="175"/>
      <c r="N3752" s="195"/>
      <c r="O3752" s="152">
        <f t="shared" si="143"/>
        <v>11.61</v>
      </c>
      <c r="P3752" s="169"/>
      <c r="Q3752" s="169"/>
      <c r="R3752" s="169"/>
      <c r="U3752" s="141" t="s">
        <v>63</v>
      </c>
    </row>
    <row r="3753" spans="1:21" ht="12.75" customHeight="1" x14ac:dyDescent="0.3">
      <c r="A3753" s="141">
        <v>10</v>
      </c>
      <c r="B3753" s="141">
        <v>12</v>
      </c>
      <c r="C3753" s="146">
        <v>1012</v>
      </c>
      <c r="D3753" s="141" t="s">
        <v>7</v>
      </c>
      <c r="E3753" s="141">
        <v>2015</v>
      </c>
      <c r="F3753" s="151"/>
      <c r="G3753" s="157">
        <f t="shared" si="144"/>
        <v>793.30000000000007</v>
      </c>
      <c r="H3753" s="170"/>
      <c r="I3753" s="146">
        <v>793.30000000000007</v>
      </c>
      <c r="J3753" s="146"/>
      <c r="K3753" s="191"/>
      <c r="L3753" s="175">
        <v>14.71</v>
      </c>
      <c r="M3753" s="175"/>
      <c r="N3753" s="195"/>
      <c r="O3753" s="152">
        <f t="shared" si="143"/>
        <v>14.71</v>
      </c>
      <c r="P3753" s="169"/>
      <c r="Q3753" s="169"/>
      <c r="R3753" s="169"/>
      <c r="U3753" s="141" t="s">
        <v>63</v>
      </c>
    </row>
    <row r="3754" spans="1:21" ht="12.75" customHeight="1" x14ac:dyDescent="0.3">
      <c r="A3754" s="141">
        <v>10</v>
      </c>
      <c r="B3754" s="141">
        <v>13</v>
      </c>
      <c r="C3754" s="146">
        <v>1013</v>
      </c>
      <c r="D3754" s="141" t="s">
        <v>7</v>
      </c>
      <c r="E3754" s="141">
        <v>2015</v>
      </c>
      <c r="F3754" s="151"/>
      <c r="G3754" s="157">
        <f t="shared" si="144"/>
        <v>515.44999999999993</v>
      </c>
      <c r="H3754" s="170"/>
      <c r="I3754" s="146">
        <v>515.44999999999993</v>
      </c>
      <c r="J3754" s="146"/>
      <c r="K3754" s="191"/>
      <c r="L3754" s="175">
        <v>9.56</v>
      </c>
      <c r="M3754" s="175"/>
      <c r="N3754" s="195"/>
      <c r="O3754" s="152">
        <f t="shared" si="143"/>
        <v>9.56</v>
      </c>
      <c r="P3754" s="169"/>
      <c r="Q3754" s="169"/>
      <c r="R3754" s="169"/>
      <c r="U3754" s="141" t="s">
        <v>63</v>
      </c>
    </row>
    <row r="3755" spans="1:21" ht="12.75" customHeight="1" x14ac:dyDescent="0.3">
      <c r="A3755" s="141">
        <v>10</v>
      </c>
      <c r="B3755" s="141">
        <v>14</v>
      </c>
      <c r="C3755" s="146">
        <v>1014</v>
      </c>
      <c r="D3755" s="141" t="s">
        <v>7</v>
      </c>
      <c r="E3755" s="141">
        <v>2015</v>
      </c>
      <c r="F3755" s="151"/>
      <c r="G3755" s="157">
        <f t="shared" si="144"/>
        <v>317.12</v>
      </c>
      <c r="H3755" s="170"/>
      <c r="I3755" s="146">
        <v>317.12</v>
      </c>
      <c r="J3755" s="146"/>
      <c r="K3755" s="191"/>
      <c r="L3755" s="175">
        <v>5.88</v>
      </c>
      <c r="M3755" s="175"/>
      <c r="N3755" s="195"/>
      <c r="O3755" s="152">
        <f t="shared" si="143"/>
        <v>5.88</v>
      </c>
      <c r="P3755" s="169"/>
      <c r="Q3755" s="169"/>
      <c r="R3755" s="169"/>
      <c r="U3755" s="141" t="s">
        <v>63</v>
      </c>
    </row>
    <row r="3756" spans="1:21" ht="12.75" customHeight="1" x14ac:dyDescent="0.3">
      <c r="A3756" s="141">
        <v>10</v>
      </c>
      <c r="B3756" s="141">
        <v>15</v>
      </c>
      <c r="C3756" s="146">
        <v>1015</v>
      </c>
      <c r="D3756" s="141" t="s">
        <v>7</v>
      </c>
      <c r="E3756" s="141">
        <v>2015</v>
      </c>
      <c r="F3756" s="151"/>
      <c r="G3756" s="157">
        <f t="shared" si="144"/>
        <v>238.56999999999996</v>
      </c>
      <c r="H3756" s="170"/>
      <c r="I3756" s="146">
        <v>238.56999999999996</v>
      </c>
      <c r="J3756" s="146"/>
      <c r="K3756" s="191"/>
      <c r="L3756" s="175">
        <v>4.42</v>
      </c>
      <c r="M3756" s="175"/>
      <c r="N3756" s="195"/>
      <c r="O3756" s="152">
        <f t="shared" si="143"/>
        <v>4.42</v>
      </c>
      <c r="P3756" s="169"/>
      <c r="Q3756" s="169"/>
      <c r="R3756" s="169"/>
      <c r="U3756" s="141" t="s">
        <v>63</v>
      </c>
    </row>
    <row r="3757" spans="1:21" ht="12.75" customHeight="1" x14ac:dyDescent="0.3">
      <c r="A3757" s="141">
        <v>10</v>
      </c>
      <c r="B3757" s="141">
        <v>16</v>
      </c>
      <c r="C3757" s="146">
        <v>1016</v>
      </c>
      <c r="D3757" s="141" t="s">
        <v>7</v>
      </c>
      <c r="E3757" s="141">
        <v>2015</v>
      </c>
      <c r="F3757" s="151"/>
      <c r="G3757" s="157">
        <f t="shared" si="144"/>
        <v>200.29</v>
      </c>
      <c r="H3757" s="170"/>
      <c r="I3757" s="146">
        <v>200.29</v>
      </c>
      <c r="J3757" s="146"/>
      <c r="K3757" s="191"/>
      <c r="L3757" s="175">
        <v>3.71</v>
      </c>
      <c r="M3757" s="175"/>
      <c r="N3757" s="195"/>
      <c r="O3757" s="152">
        <f t="shared" si="143"/>
        <v>3.71</v>
      </c>
      <c r="P3757" s="169"/>
      <c r="Q3757" s="169"/>
      <c r="R3757" s="169"/>
      <c r="U3757" s="141" t="s">
        <v>63</v>
      </c>
    </row>
    <row r="3758" spans="1:21" ht="12.75" customHeight="1" x14ac:dyDescent="0.3">
      <c r="A3758" s="141">
        <v>10</v>
      </c>
      <c r="B3758" s="141">
        <v>17</v>
      </c>
      <c r="C3758" s="146">
        <v>1017</v>
      </c>
      <c r="D3758" s="141" t="s">
        <v>7</v>
      </c>
      <c r="E3758" s="141">
        <v>2015</v>
      </c>
      <c r="F3758" s="151"/>
      <c r="G3758" s="157">
        <f t="shared" si="144"/>
        <v>178.69</v>
      </c>
      <c r="H3758" s="170"/>
      <c r="I3758" s="146">
        <v>178.69</v>
      </c>
      <c r="J3758" s="146"/>
      <c r="K3758" s="191"/>
      <c r="L3758" s="175">
        <v>3.31</v>
      </c>
      <c r="M3758" s="175"/>
      <c r="N3758" s="195"/>
      <c r="O3758" s="152">
        <f t="shared" si="143"/>
        <v>3.31</v>
      </c>
      <c r="P3758" s="169"/>
      <c r="Q3758" s="169"/>
      <c r="R3758" s="169"/>
      <c r="U3758" s="141" t="s">
        <v>63</v>
      </c>
    </row>
    <row r="3759" spans="1:21" ht="12.75" customHeight="1" x14ac:dyDescent="0.3">
      <c r="A3759" s="141">
        <v>10</v>
      </c>
      <c r="B3759" s="141">
        <v>18</v>
      </c>
      <c r="C3759" s="146">
        <v>1018</v>
      </c>
      <c r="D3759" s="141" t="s">
        <v>7</v>
      </c>
      <c r="E3759" s="141">
        <v>2015</v>
      </c>
      <c r="F3759" s="151"/>
      <c r="G3759" s="157">
        <f t="shared" si="144"/>
        <v>142.35999999999999</v>
      </c>
      <c r="H3759" s="170"/>
      <c r="I3759" s="146">
        <v>142.35999999999999</v>
      </c>
      <c r="J3759" s="146"/>
      <c r="K3759" s="191"/>
      <c r="L3759" s="175">
        <v>2.64</v>
      </c>
      <c r="M3759" s="175"/>
      <c r="N3759" s="195"/>
      <c r="O3759" s="152">
        <f t="shared" si="143"/>
        <v>2.64</v>
      </c>
      <c r="P3759" s="169"/>
      <c r="Q3759" s="169"/>
      <c r="R3759" s="169"/>
      <c r="U3759" s="141" t="s">
        <v>63</v>
      </c>
    </row>
    <row r="3760" spans="1:21" ht="12.75" customHeight="1" x14ac:dyDescent="0.3">
      <c r="A3760" s="141">
        <v>10</v>
      </c>
      <c r="B3760" s="141">
        <v>19</v>
      </c>
      <c r="C3760" s="146">
        <v>1019</v>
      </c>
      <c r="D3760" s="141" t="s">
        <v>7</v>
      </c>
      <c r="E3760" s="141">
        <v>2015</v>
      </c>
      <c r="F3760" s="151"/>
      <c r="G3760" s="157">
        <f t="shared" si="144"/>
        <v>102.11</v>
      </c>
      <c r="H3760" s="170"/>
      <c r="I3760" s="146">
        <v>102.11</v>
      </c>
      <c r="J3760" s="146"/>
      <c r="K3760" s="191"/>
      <c r="L3760" s="175">
        <v>1.89</v>
      </c>
      <c r="M3760" s="175"/>
      <c r="N3760" s="195"/>
      <c r="O3760" s="152">
        <f t="shared" si="143"/>
        <v>1.89</v>
      </c>
      <c r="P3760" s="169"/>
      <c r="Q3760" s="169"/>
      <c r="R3760" s="169"/>
      <c r="U3760" s="141" t="s">
        <v>63</v>
      </c>
    </row>
    <row r="3761" spans="1:21" ht="12.75" customHeight="1" x14ac:dyDescent="0.3">
      <c r="A3761" s="141">
        <v>10</v>
      </c>
      <c r="B3761" s="141">
        <v>20</v>
      </c>
      <c r="C3761" s="146">
        <v>1020</v>
      </c>
      <c r="D3761" s="141" t="s">
        <v>7</v>
      </c>
      <c r="E3761" s="141">
        <v>2015</v>
      </c>
      <c r="F3761" s="151"/>
      <c r="G3761" s="157">
        <f t="shared" si="144"/>
        <v>71.67</v>
      </c>
      <c r="H3761" s="170"/>
      <c r="I3761" s="146">
        <v>71.67</v>
      </c>
      <c r="J3761" s="146"/>
      <c r="K3761" s="191"/>
      <c r="L3761" s="175">
        <v>1.33</v>
      </c>
      <c r="M3761" s="175"/>
      <c r="N3761" s="195"/>
      <c r="O3761" s="152">
        <f t="shared" si="143"/>
        <v>1.33</v>
      </c>
      <c r="P3761" s="169"/>
      <c r="Q3761" s="169"/>
      <c r="R3761" s="169"/>
      <c r="U3761" s="141" t="s">
        <v>63</v>
      </c>
    </row>
    <row r="3762" spans="1:21" ht="12.75" customHeight="1" x14ac:dyDescent="0.3">
      <c r="A3762" s="141">
        <v>10</v>
      </c>
      <c r="B3762" s="141">
        <v>21</v>
      </c>
      <c r="C3762" s="146">
        <v>1021</v>
      </c>
      <c r="D3762" s="141" t="s">
        <v>7</v>
      </c>
      <c r="E3762" s="141">
        <v>2015</v>
      </c>
      <c r="F3762" s="151"/>
      <c r="G3762" s="157">
        <f t="shared" si="144"/>
        <v>45.17</v>
      </c>
      <c r="H3762" s="170"/>
      <c r="I3762" s="146">
        <v>45.17</v>
      </c>
      <c r="J3762" s="146"/>
      <c r="K3762" s="175"/>
      <c r="L3762" s="175">
        <v>0.84</v>
      </c>
      <c r="M3762" s="175"/>
      <c r="N3762" s="195"/>
      <c r="O3762" s="152">
        <f t="shared" si="143"/>
        <v>0.84</v>
      </c>
      <c r="P3762" s="169"/>
      <c r="Q3762" s="169"/>
      <c r="R3762" s="169"/>
      <c r="U3762" s="141" t="s">
        <v>63</v>
      </c>
    </row>
    <row r="3763" spans="1:21" ht="12.75" customHeight="1" x14ac:dyDescent="0.3">
      <c r="A3763" s="141">
        <v>10</v>
      </c>
      <c r="B3763" s="141">
        <v>22</v>
      </c>
      <c r="C3763" s="146">
        <v>1022</v>
      </c>
      <c r="D3763" s="141" t="s">
        <v>7</v>
      </c>
      <c r="E3763" s="141">
        <v>2015</v>
      </c>
      <c r="F3763" s="151"/>
      <c r="G3763" s="157">
        <f t="shared" si="144"/>
        <v>50.07</v>
      </c>
      <c r="H3763" s="170"/>
      <c r="I3763" s="146">
        <v>50.07</v>
      </c>
      <c r="J3763" s="146"/>
      <c r="K3763" s="146"/>
      <c r="L3763" s="146">
        <v>0.93</v>
      </c>
      <c r="M3763" s="175"/>
      <c r="N3763" s="195"/>
      <c r="O3763" s="152">
        <f t="shared" si="143"/>
        <v>0.93</v>
      </c>
      <c r="P3763" s="169"/>
      <c r="Q3763" s="169"/>
      <c r="R3763" s="169"/>
      <c r="U3763" s="141" t="s">
        <v>63</v>
      </c>
    </row>
    <row r="3764" spans="1:21" ht="12.75" customHeight="1" x14ac:dyDescent="0.3">
      <c r="A3764" s="141">
        <v>10</v>
      </c>
      <c r="B3764" s="141">
        <v>23</v>
      </c>
      <c r="C3764" s="146">
        <v>1023</v>
      </c>
      <c r="D3764" s="141" t="s">
        <v>7</v>
      </c>
      <c r="E3764" s="141">
        <v>2015</v>
      </c>
      <c r="F3764" s="151"/>
      <c r="G3764" s="157">
        <f t="shared" si="144"/>
        <v>33.379999999999995</v>
      </c>
      <c r="H3764" s="170"/>
      <c r="I3764" s="146">
        <v>33.379999999999995</v>
      </c>
      <c r="J3764" s="146"/>
      <c r="K3764" s="146"/>
      <c r="L3764" s="146">
        <v>0.62</v>
      </c>
      <c r="M3764" s="175"/>
      <c r="N3764" s="195"/>
      <c r="O3764" s="152">
        <f t="shared" si="143"/>
        <v>0.62</v>
      </c>
      <c r="P3764" s="169"/>
      <c r="Q3764" s="169"/>
      <c r="R3764" s="169"/>
      <c r="U3764" s="141" t="s">
        <v>63</v>
      </c>
    </row>
    <row r="3765" spans="1:21" ht="12.75" customHeight="1" x14ac:dyDescent="0.3">
      <c r="A3765" s="141">
        <v>10</v>
      </c>
      <c r="B3765" s="141">
        <v>24</v>
      </c>
      <c r="C3765" s="146">
        <v>1024</v>
      </c>
      <c r="D3765" s="141" t="s">
        <v>7</v>
      </c>
      <c r="E3765" s="141">
        <v>2015</v>
      </c>
      <c r="F3765" s="151"/>
      <c r="G3765" s="157">
        <f t="shared" si="144"/>
        <v>20.61</v>
      </c>
      <c r="H3765" s="170"/>
      <c r="I3765" s="146">
        <v>20.61</v>
      </c>
      <c r="J3765" s="146"/>
      <c r="K3765" s="146"/>
      <c r="L3765" s="146">
        <v>0.38</v>
      </c>
      <c r="M3765" s="175"/>
      <c r="N3765" s="195"/>
      <c r="O3765" s="152">
        <f t="shared" si="143"/>
        <v>0.38</v>
      </c>
      <c r="P3765" s="169"/>
      <c r="Q3765" s="169"/>
      <c r="R3765" s="169"/>
      <c r="U3765" s="141" t="s">
        <v>63</v>
      </c>
    </row>
    <row r="3766" spans="1:21" ht="12.75" customHeight="1" x14ac:dyDescent="0.3">
      <c r="A3766" s="141">
        <v>10</v>
      </c>
      <c r="B3766" s="141">
        <v>25</v>
      </c>
      <c r="C3766" s="146">
        <v>1025</v>
      </c>
      <c r="D3766" s="141" t="s">
        <v>7</v>
      </c>
      <c r="E3766" s="141">
        <v>2015</v>
      </c>
      <c r="F3766" s="151"/>
      <c r="G3766" s="157">
        <f t="shared" si="144"/>
        <v>19.63</v>
      </c>
      <c r="H3766" s="170"/>
      <c r="I3766" s="146">
        <v>19.63</v>
      </c>
      <c r="J3766" s="146"/>
      <c r="K3766" s="146"/>
      <c r="L3766" s="146">
        <v>0.36</v>
      </c>
      <c r="M3766" s="175"/>
      <c r="N3766" s="195"/>
      <c r="O3766" s="152">
        <f t="shared" si="143"/>
        <v>0.36</v>
      </c>
      <c r="P3766" s="169"/>
      <c r="Q3766" s="169"/>
      <c r="R3766" s="169"/>
      <c r="U3766" s="141" t="s">
        <v>63</v>
      </c>
    </row>
    <row r="3767" spans="1:21" ht="12.75" customHeight="1" x14ac:dyDescent="0.3">
      <c r="A3767" s="141">
        <v>10</v>
      </c>
      <c r="B3767" s="141">
        <v>26</v>
      </c>
      <c r="C3767" s="146">
        <v>1026</v>
      </c>
      <c r="D3767" s="141" t="s">
        <v>7</v>
      </c>
      <c r="E3767" s="141">
        <v>2015</v>
      </c>
      <c r="F3767" s="151"/>
      <c r="G3767" s="157">
        <f t="shared" si="144"/>
        <v>29.46</v>
      </c>
      <c r="H3767" s="170"/>
      <c r="I3767" s="146">
        <v>29.46</v>
      </c>
      <c r="J3767" s="146"/>
      <c r="K3767" s="146"/>
      <c r="L3767" s="146">
        <v>0.55000000000000004</v>
      </c>
      <c r="M3767" s="175"/>
      <c r="N3767" s="195"/>
      <c r="O3767" s="152">
        <f t="shared" si="143"/>
        <v>0.55000000000000004</v>
      </c>
      <c r="P3767" s="169"/>
      <c r="Q3767" s="169"/>
      <c r="R3767" s="169"/>
      <c r="U3767" s="141" t="s">
        <v>63</v>
      </c>
    </row>
    <row r="3768" spans="1:21" ht="12.75" customHeight="1" x14ac:dyDescent="0.3">
      <c r="A3768" s="141">
        <v>10</v>
      </c>
      <c r="B3768" s="141">
        <v>27</v>
      </c>
      <c r="C3768" s="146">
        <v>1027</v>
      </c>
      <c r="D3768" s="141" t="s">
        <v>7</v>
      </c>
      <c r="E3768" s="141">
        <v>2015</v>
      </c>
      <c r="F3768" s="151"/>
      <c r="G3768" s="157">
        <f t="shared" si="144"/>
        <v>27.490000000000002</v>
      </c>
      <c r="H3768" s="170"/>
      <c r="I3768" s="146">
        <v>27.490000000000002</v>
      </c>
      <c r="J3768" s="146"/>
      <c r="K3768" s="146"/>
      <c r="L3768" s="146">
        <v>0.51</v>
      </c>
      <c r="M3768" s="175"/>
      <c r="N3768" s="195"/>
      <c r="O3768" s="152">
        <f t="shared" si="143"/>
        <v>0.51</v>
      </c>
      <c r="P3768" s="169"/>
      <c r="Q3768" s="169"/>
      <c r="R3768" s="169"/>
      <c r="U3768" s="141" t="s">
        <v>63</v>
      </c>
    </row>
    <row r="3769" spans="1:21" ht="12.75" customHeight="1" x14ac:dyDescent="0.3">
      <c r="A3769" s="141">
        <v>10</v>
      </c>
      <c r="B3769" s="141">
        <v>28</v>
      </c>
      <c r="C3769" s="146">
        <v>1028</v>
      </c>
      <c r="D3769" s="141" t="s">
        <v>7</v>
      </c>
      <c r="E3769" s="141">
        <v>2015</v>
      </c>
      <c r="F3769" s="151"/>
      <c r="G3769" s="157">
        <f t="shared" si="144"/>
        <v>22.58</v>
      </c>
      <c r="H3769" s="170"/>
      <c r="I3769" s="146">
        <v>22.58</v>
      </c>
      <c r="J3769" s="146"/>
      <c r="K3769" s="146"/>
      <c r="L3769" s="146">
        <v>0.42</v>
      </c>
      <c r="M3769" s="175"/>
      <c r="N3769" s="175"/>
      <c r="O3769" s="152">
        <f t="shared" si="143"/>
        <v>0.42</v>
      </c>
      <c r="P3769" s="169"/>
      <c r="Q3769" s="169"/>
      <c r="R3769" s="169"/>
      <c r="U3769" s="141" t="s">
        <v>63</v>
      </c>
    </row>
    <row r="3770" spans="1:21" ht="12.75" customHeight="1" x14ac:dyDescent="0.3">
      <c r="A3770" s="141">
        <v>10</v>
      </c>
      <c r="B3770" s="141">
        <v>29</v>
      </c>
      <c r="C3770" s="146">
        <v>1029</v>
      </c>
      <c r="D3770" s="141" t="s">
        <v>7</v>
      </c>
      <c r="E3770" s="141">
        <v>2015</v>
      </c>
      <c r="F3770" s="151"/>
      <c r="G3770" s="157">
        <f t="shared" si="144"/>
        <v>27.490000000000002</v>
      </c>
      <c r="H3770" s="170"/>
      <c r="I3770" s="146">
        <v>27.490000000000002</v>
      </c>
      <c r="J3770" s="146"/>
      <c r="K3770" s="146"/>
      <c r="L3770" s="146">
        <v>0.51</v>
      </c>
      <c r="M3770" s="175"/>
      <c r="N3770" s="175"/>
      <c r="O3770" s="152">
        <f t="shared" si="143"/>
        <v>0.51</v>
      </c>
      <c r="P3770" s="169"/>
      <c r="Q3770" s="169"/>
      <c r="R3770" s="169"/>
      <c r="U3770" s="141" t="s">
        <v>63</v>
      </c>
    </row>
    <row r="3771" spans="1:21" ht="12.75" customHeight="1" x14ac:dyDescent="0.3">
      <c r="A3771" s="141">
        <v>10</v>
      </c>
      <c r="B3771" s="141">
        <v>30</v>
      </c>
      <c r="C3771" s="146">
        <v>1030</v>
      </c>
      <c r="D3771" s="141" t="s">
        <v>7</v>
      </c>
      <c r="E3771" s="141">
        <v>2015</v>
      </c>
      <c r="F3771" s="151"/>
      <c r="G3771" s="157">
        <f t="shared" si="144"/>
        <v>34.369999999999997</v>
      </c>
      <c r="H3771" s="170"/>
      <c r="I3771" s="146">
        <v>34.369999999999997</v>
      </c>
      <c r="J3771" s="146"/>
      <c r="K3771" s="146"/>
      <c r="L3771" s="146">
        <v>0.64</v>
      </c>
      <c r="M3771" s="175"/>
      <c r="N3771" s="175"/>
      <c r="O3771" s="152">
        <f t="shared" si="143"/>
        <v>0.64</v>
      </c>
      <c r="P3771" s="169"/>
      <c r="Q3771" s="169"/>
      <c r="R3771" s="169"/>
      <c r="U3771" s="141" t="s">
        <v>63</v>
      </c>
    </row>
    <row r="3772" spans="1:21" ht="12.75" customHeight="1" x14ac:dyDescent="0.3">
      <c r="A3772" s="141">
        <v>10</v>
      </c>
      <c r="B3772" s="141">
        <v>31</v>
      </c>
      <c r="C3772" s="146">
        <v>1031</v>
      </c>
      <c r="D3772" s="141" t="s">
        <v>7</v>
      </c>
      <c r="E3772" s="141">
        <v>2015</v>
      </c>
      <c r="F3772" s="151"/>
      <c r="G3772" s="157">
        <f t="shared" si="144"/>
        <v>36.330000000000005</v>
      </c>
      <c r="H3772" s="170"/>
      <c r="I3772" s="146">
        <v>36.330000000000005</v>
      </c>
      <c r="J3772" s="146"/>
      <c r="K3772" s="146"/>
      <c r="L3772" s="146">
        <v>0.67</v>
      </c>
      <c r="M3772" s="175"/>
      <c r="N3772" s="175"/>
      <c r="O3772" s="152">
        <f t="shared" si="143"/>
        <v>0.67</v>
      </c>
      <c r="P3772" s="169"/>
      <c r="Q3772" s="169"/>
      <c r="R3772" s="169"/>
      <c r="U3772" s="141" t="s">
        <v>63</v>
      </c>
    </row>
    <row r="3773" spans="1:21" ht="12.75" customHeight="1" x14ac:dyDescent="0.3">
      <c r="A3773" s="141">
        <v>11</v>
      </c>
      <c r="B3773" s="141">
        <v>1</v>
      </c>
      <c r="C3773" s="146">
        <v>1101</v>
      </c>
      <c r="D3773" s="141" t="s">
        <v>7</v>
      </c>
      <c r="E3773" s="141">
        <v>2015</v>
      </c>
      <c r="F3773" s="151"/>
      <c r="G3773" s="157">
        <f t="shared" si="144"/>
        <v>76.580000000000013</v>
      </c>
      <c r="H3773" s="170"/>
      <c r="I3773" s="146">
        <v>76.580000000000013</v>
      </c>
      <c r="J3773" s="146"/>
      <c r="K3773" s="146"/>
      <c r="L3773" s="146">
        <v>1.42</v>
      </c>
      <c r="M3773" s="175"/>
      <c r="N3773" s="175"/>
      <c r="O3773" s="152">
        <f t="shared" si="143"/>
        <v>1.42</v>
      </c>
      <c r="P3773" s="169"/>
      <c r="Q3773" s="169"/>
      <c r="R3773" s="169"/>
      <c r="U3773" s="141" t="s">
        <v>63</v>
      </c>
    </row>
    <row r="3774" spans="1:21" ht="12.75" customHeight="1" x14ac:dyDescent="0.3">
      <c r="A3774" s="141">
        <v>11</v>
      </c>
      <c r="B3774" s="141">
        <v>2</v>
      </c>
      <c r="C3774" s="146">
        <v>1102</v>
      </c>
      <c r="D3774" s="141" t="s">
        <v>7</v>
      </c>
      <c r="E3774" s="141">
        <v>2015</v>
      </c>
      <c r="F3774" s="151"/>
      <c r="G3774" s="157">
        <f t="shared" si="144"/>
        <v>67.75</v>
      </c>
      <c r="H3774" s="170"/>
      <c r="I3774" s="146">
        <v>67.75</v>
      </c>
      <c r="J3774" s="146"/>
      <c r="K3774" s="146"/>
      <c r="L3774" s="146">
        <v>1.26</v>
      </c>
      <c r="M3774" s="175"/>
      <c r="N3774" s="175"/>
      <c r="O3774" s="152">
        <f t="shared" si="143"/>
        <v>1.26</v>
      </c>
      <c r="P3774" s="169"/>
      <c r="Q3774" s="169"/>
      <c r="R3774" s="169"/>
      <c r="U3774" s="141" t="s">
        <v>63</v>
      </c>
    </row>
    <row r="3775" spans="1:21" ht="12.75" customHeight="1" x14ac:dyDescent="0.3">
      <c r="A3775" s="141">
        <v>11</v>
      </c>
      <c r="B3775" s="141">
        <v>3</v>
      </c>
      <c r="C3775" s="146">
        <v>1103</v>
      </c>
      <c r="D3775" s="141" t="s">
        <v>7</v>
      </c>
      <c r="E3775" s="141">
        <v>2015</v>
      </c>
      <c r="F3775" s="151"/>
      <c r="G3775" s="157">
        <f t="shared" si="144"/>
        <v>77.570000000000007</v>
      </c>
      <c r="H3775" s="170"/>
      <c r="I3775" s="146">
        <v>77.570000000000007</v>
      </c>
      <c r="J3775" s="146"/>
      <c r="K3775" s="146"/>
      <c r="L3775" s="146">
        <v>1.44</v>
      </c>
      <c r="M3775" s="175"/>
      <c r="N3775" s="175"/>
      <c r="O3775" s="171">
        <f t="shared" si="143"/>
        <v>1.44</v>
      </c>
      <c r="P3775" s="169"/>
      <c r="Q3775" s="169"/>
      <c r="R3775" s="169"/>
      <c r="U3775" s="141" t="s">
        <v>63</v>
      </c>
    </row>
    <row r="3776" spans="1:21" ht="12.75" customHeight="1" x14ac:dyDescent="0.3">
      <c r="A3776" s="141">
        <v>11</v>
      </c>
      <c r="B3776" s="141">
        <v>4</v>
      </c>
      <c r="C3776" s="146">
        <v>1104</v>
      </c>
      <c r="D3776" s="141" t="s">
        <v>7</v>
      </c>
      <c r="E3776" s="141">
        <v>2015</v>
      </c>
      <c r="F3776" s="151"/>
      <c r="G3776" s="157">
        <f t="shared" si="144"/>
        <v>81.490000000000009</v>
      </c>
      <c r="H3776" s="170"/>
      <c r="I3776" s="146">
        <v>81.490000000000009</v>
      </c>
      <c r="J3776" s="146"/>
      <c r="K3776" s="146"/>
      <c r="L3776" s="146">
        <v>1.51</v>
      </c>
      <c r="M3776" s="175"/>
      <c r="N3776" s="175"/>
      <c r="O3776" s="171">
        <f t="shared" si="143"/>
        <v>1.51</v>
      </c>
      <c r="P3776" s="169"/>
      <c r="Q3776" s="169"/>
      <c r="R3776" s="169"/>
      <c r="U3776" s="141" t="s">
        <v>63</v>
      </c>
    </row>
    <row r="3777" spans="1:21" ht="12.75" customHeight="1" x14ac:dyDescent="0.3">
      <c r="A3777" s="141">
        <v>11</v>
      </c>
      <c r="B3777" s="141">
        <v>5</v>
      </c>
      <c r="C3777" s="146">
        <v>1105</v>
      </c>
      <c r="D3777" s="141" t="s">
        <v>7</v>
      </c>
      <c r="E3777" s="141">
        <v>2015</v>
      </c>
      <c r="F3777" s="151"/>
      <c r="G3777" s="157">
        <f t="shared" si="144"/>
        <v>58.910000000000004</v>
      </c>
      <c r="H3777" s="170"/>
      <c r="I3777" s="146">
        <v>58.910000000000004</v>
      </c>
      <c r="J3777" s="146"/>
      <c r="K3777" s="146"/>
      <c r="L3777" s="146">
        <v>1.0900000000000001</v>
      </c>
      <c r="M3777" s="175"/>
      <c r="N3777" s="175"/>
      <c r="O3777" s="171">
        <f t="shared" si="143"/>
        <v>1.0900000000000001</v>
      </c>
      <c r="P3777" s="169"/>
      <c r="Q3777" s="169"/>
      <c r="R3777" s="169"/>
      <c r="U3777" s="141" t="s">
        <v>63</v>
      </c>
    </row>
    <row r="3778" spans="1:21" ht="12.75" customHeight="1" x14ac:dyDescent="0.3">
      <c r="A3778" s="141">
        <v>11</v>
      </c>
      <c r="B3778" s="141">
        <v>6</v>
      </c>
      <c r="C3778" s="146">
        <v>1106</v>
      </c>
      <c r="D3778" s="141" t="s">
        <v>7</v>
      </c>
      <c r="E3778" s="141">
        <v>2015</v>
      </c>
      <c r="F3778" s="151"/>
      <c r="G3778" s="157">
        <f t="shared" si="144"/>
        <v>47.13</v>
      </c>
      <c r="H3778" s="170"/>
      <c r="I3778" s="146">
        <v>47.13</v>
      </c>
      <c r="J3778" s="146"/>
      <c r="K3778" s="146"/>
      <c r="L3778" s="146">
        <v>0.87</v>
      </c>
      <c r="M3778" s="175"/>
      <c r="N3778" s="175"/>
      <c r="O3778" s="171">
        <f t="shared" si="143"/>
        <v>0.87</v>
      </c>
      <c r="P3778" s="169"/>
      <c r="Q3778" s="169"/>
      <c r="R3778" s="169"/>
      <c r="U3778" s="141" t="s">
        <v>63</v>
      </c>
    </row>
    <row r="3779" spans="1:21" ht="12.75" customHeight="1" x14ac:dyDescent="0.3">
      <c r="A3779" s="141">
        <v>11</v>
      </c>
      <c r="B3779" s="141">
        <v>7</v>
      </c>
      <c r="C3779" s="146">
        <v>1107</v>
      </c>
      <c r="D3779" s="141" t="s">
        <v>7</v>
      </c>
      <c r="E3779" s="141">
        <v>2015</v>
      </c>
      <c r="F3779" s="151"/>
      <c r="G3779" s="157">
        <f t="shared" si="144"/>
        <v>19.63</v>
      </c>
      <c r="H3779" s="170"/>
      <c r="I3779" s="146">
        <v>19.63</v>
      </c>
      <c r="J3779" s="146"/>
      <c r="K3779" s="146"/>
      <c r="L3779" s="146">
        <v>0.36</v>
      </c>
      <c r="M3779" s="175"/>
      <c r="N3779" s="175"/>
      <c r="O3779" s="171">
        <f t="shared" si="143"/>
        <v>0.36</v>
      </c>
      <c r="P3779" s="169"/>
      <c r="Q3779" s="169"/>
      <c r="R3779" s="169"/>
      <c r="U3779" s="141" t="s">
        <v>63</v>
      </c>
    </row>
    <row r="3780" spans="1:21" ht="12.75" customHeight="1" x14ac:dyDescent="0.3">
      <c r="A3780" s="141">
        <v>11</v>
      </c>
      <c r="B3780" s="141">
        <v>8</v>
      </c>
      <c r="C3780" s="146">
        <v>1108</v>
      </c>
      <c r="D3780" s="141" t="s">
        <v>7</v>
      </c>
      <c r="E3780" s="141">
        <v>2015</v>
      </c>
      <c r="F3780" s="151"/>
      <c r="G3780" s="157">
        <f t="shared" si="144"/>
        <v>15.709999999999999</v>
      </c>
      <c r="H3780" s="143"/>
      <c r="I3780" s="142">
        <v>15.709999999999999</v>
      </c>
      <c r="L3780" s="176">
        <v>0.28999999999999998</v>
      </c>
      <c r="O3780" s="171">
        <f t="shared" si="143"/>
        <v>0.28999999999999998</v>
      </c>
      <c r="P3780" s="169"/>
      <c r="Q3780" s="169"/>
      <c r="R3780" s="169"/>
      <c r="U3780" s="141" t="s">
        <v>63</v>
      </c>
    </row>
    <row r="3781" spans="1:21" ht="12.75" customHeight="1" x14ac:dyDescent="0.3">
      <c r="A3781" s="141">
        <v>11</v>
      </c>
      <c r="B3781" s="141">
        <v>9</v>
      </c>
      <c r="C3781" s="146">
        <v>1109</v>
      </c>
      <c r="D3781" s="141" t="s">
        <v>7</v>
      </c>
      <c r="E3781" s="141">
        <v>2015</v>
      </c>
      <c r="F3781" s="151"/>
      <c r="G3781" s="157">
        <f t="shared" si="144"/>
        <v>40.25</v>
      </c>
      <c r="H3781" s="143"/>
      <c r="I3781" s="142">
        <v>40.25</v>
      </c>
      <c r="L3781" s="176">
        <v>0.75</v>
      </c>
      <c r="O3781" s="171">
        <f>L3781+N3781</f>
        <v>0.75</v>
      </c>
      <c r="P3781" s="169"/>
      <c r="Q3781" s="169"/>
      <c r="R3781" s="169"/>
      <c r="U3781" s="141" t="s">
        <v>63</v>
      </c>
    </row>
    <row r="3782" spans="1:21" ht="12.75" customHeight="1" x14ac:dyDescent="0.3">
      <c r="A3782" s="141">
        <v>11</v>
      </c>
      <c r="B3782" s="141">
        <v>10</v>
      </c>
      <c r="C3782" s="146">
        <v>1110</v>
      </c>
      <c r="D3782" s="141" t="s">
        <v>7</v>
      </c>
      <c r="E3782" s="141">
        <v>2015</v>
      </c>
      <c r="F3782" s="151"/>
      <c r="G3782" s="157">
        <f t="shared" si="144"/>
        <v>50.07</v>
      </c>
      <c r="H3782" s="143"/>
      <c r="I3782" s="142">
        <v>50.07</v>
      </c>
      <c r="L3782" s="176">
        <v>0.93</v>
      </c>
      <c r="O3782" s="171">
        <f>L3782+N3782</f>
        <v>0.93</v>
      </c>
      <c r="P3782" s="169"/>
      <c r="Q3782" s="169"/>
      <c r="R3782" s="169"/>
      <c r="U3782" s="141" t="s">
        <v>63</v>
      </c>
    </row>
    <row r="3783" spans="1:21" ht="12.75" customHeight="1" x14ac:dyDescent="0.3">
      <c r="A3783" s="141">
        <v>11</v>
      </c>
      <c r="B3783" s="141">
        <v>11</v>
      </c>
      <c r="C3783" s="146">
        <v>1111</v>
      </c>
      <c r="D3783" s="141" t="s">
        <v>7</v>
      </c>
      <c r="E3783" s="141">
        <v>2015</v>
      </c>
      <c r="F3783" s="151"/>
      <c r="G3783" s="157">
        <f>I3783+K3783</f>
        <v>1.97</v>
      </c>
      <c r="H3783" s="143"/>
      <c r="I3783" s="142">
        <v>1.97</v>
      </c>
      <c r="L3783" s="176">
        <v>0.04</v>
      </c>
      <c r="O3783" s="171">
        <f>L3783+N3783</f>
        <v>0.04</v>
      </c>
      <c r="P3783" s="169"/>
      <c r="Q3783" s="169"/>
      <c r="R3783" s="169"/>
      <c r="U3783" s="141" t="s">
        <v>63</v>
      </c>
    </row>
    <row r="3784" spans="1:21" ht="12.75" customHeight="1" x14ac:dyDescent="0.3">
      <c r="A3784" s="141">
        <v>11</v>
      </c>
      <c r="B3784" s="141">
        <v>12</v>
      </c>
      <c r="C3784" s="146">
        <v>1112</v>
      </c>
      <c r="D3784" s="141" t="s">
        <v>7</v>
      </c>
      <c r="E3784" s="141">
        <v>2015</v>
      </c>
      <c r="F3784" s="151"/>
      <c r="G3784" s="157"/>
      <c r="H3784" s="143"/>
      <c r="L3784" s="176"/>
      <c r="O3784" s="152"/>
      <c r="P3784" s="169"/>
      <c r="Q3784" s="169"/>
      <c r="R3784" s="169"/>
    </row>
    <row r="3785" spans="1:21" ht="12.75" customHeight="1" x14ac:dyDescent="0.3">
      <c r="A3785" s="141">
        <v>11</v>
      </c>
      <c r="B3785" s="141">
        <v>13</v>
      </c>
      <c r="C3785" s="146">
        <v>1113</v>
      </c>
      <c r="D3785" s="141" t="s">
        <v>7</v>
      </c>
      <c r="E3785" s="141">
        <v>2015</v>
      </c>
      <c r="F3785" s="151"/>
      <c r="G3785" s="157"/>
      <c r="H3785" s="143"/>
      <c r="L3785" s="176"/>
      <c r="O3785" s="152"/>
      <c r="P3785" s="169"/>
      <c r="Q3785" s="169"/>
      <c r="R3785" s="169"/>
    </row>
    <row r="3786" spans="1:21" ht="12.75" customHeight="1" x14ac:dyDescent="0.3">
      <c r="A3786" s="141">
        <v>11</v>
      </c>
      <c r="B3786" s="141">
        <v>14</v>
      </c>
      <c r="C3786" s="146">
        <v>1114</v>
      </c>
      <c r="D3786" s="141" t="s">
        <v>7</v>
      </c>
      <c r="E3786" s="141">
        <v>2015</v>
      </c>
      <c r="F3786" s="151"/>
      <c r="G3786" s="157"/>
      <c r="H3786" s="143"/>
      <c r="L3786" s="176"/>
      <c r="O3786" s="152"/>
      <c r="P3786" s="169"/>
      <c r="Q3786" s="169"/>
      <c r="R3786" s="169"/>
    </row>
    <row r="3787" spans="1:21" ht="12.75" customHeight="1" x14ac:dyDescent="0.3">
      <c r="A3787" s="141">
        <v>11</v>
      </c>
      <c r="B3787" s="141">
        <v>15</v>
      </c>
      <c r="C3787" s="146">
        <v>1115</v>
      </c>
      <c r="D3787" s="141" t="s">
        <v>7</v>
      </c>
      <c r="E3787" s="141">
        <v>2015</v>
      </c>
      <c r="F3787" s="151"/>
      <c r="G3787" s="157"/>
      <c r="H3787" s="143"/>
      <c r="L3787" s="176"/>
      <c r="O3787" s="152"/>
      <c r="P3787" s="169"/>
      <c r="Q3787" s="169"/>
      <c r="R3787" s="169"/>
    </row>
    <row r="3788" spans="1:21" ht="12.75" customHeight="1" x14ac:dyDescent="0.3">
      <c r="A3788" s="141">
        <v>5</v>
      </c>
      <c r="B3788" s="141">
        <v>1</v>
      </c>
      <c r="C3788" s="146">
        <v>501</v>
      </c>
      <c r="D3788" s="141" t="s">
        <v>6</v>
      </c>
      <c r="E3788" s="141">
        <v>2014</v>
      </c>
      <c r="F3788" s="151"/>
      <c r="G3788" s="157">
        <f t="shared" ref="G3788:G3852" si="145">I3788+K3788</f>
        <v>0</v>
      </c>
      <c r="H3788" s="143"/>
      <c r="O3788" s="152">
        <f t="shared" ref="O3788:O3851" si="146">L3788+N3788</f>
        <v>0</v>
      </c>
      <c r="P3788" s="153"/>
      <c r="Q3788" s="153"/>
      <c r="R3788" s="153"/>
    </row>
    <row r="3789" spans="1:21" ht="12.75" customHeight="1" x14ac:dyDescent="0.3">
      <c r="A3789" s="141">
        <v>5</v>
      </c>
      <c r="B3789" s="141">
        <v>2</v>
      </c>
      <c r="C3789" s="146">
        <v>502</v>
      </c>
      <c r="D3789" s="141" t="s">
        <v>6</v>
      </c>
      <c r="E3789" s="141">
        <v>2014</v>
      </c>
      <c r="F3789" s="151"/>
      <c r="G3789" s="157">
        <f t="shared" si="145"/>
        <v>0</v>
      </c>
      <c r="H3789" s="143"/>
      <c r="O3789" s="152">
        <f t="shared" si="146"/>
        <v>0</v>
      </c>
      <c r="P3789" s="153"/>
      <c r="Q3789" s="153"/>
      <c r="R3789" s="153"/>
    </row>
    <row r="3790" spans="1:21" ht="12.75" customHeight="1" x14ac:dyDescent="0.3">
      <c r="A3790" s="141">
        <v>5</v>
      </c>
      <c r="B3790" s="141">
        <v>3</v>
      </c>
      <c r="C3790" s="146">
        <v>503</v>
      </c>
      <c r="D3790" s="141" t="s">
        <v>6</v>
      </c>
      <c r="E3790" s="141">
        <v>2014</v>
      </c>
      <c r="F3790" s="151"/>
      <c r="G3790" s="157">
        <f t="shared" si="145"/>
        <v>0</v>
      </c>
      <c r="H3790" s="143"/>
      <c r="O3790" s="152">
        <f t="shared" si="146"/>
        <v>0</v>
      </c>
      <c r="P3790" s="153"/>
      <c r="Q3790" s="153"/>
      <c r="R3790" s="153"/>
    </row>
    <row r="3791" spans="1:21" ht="12.75" customHeight="1" x14ac:dyDescent="0.3">
      <c r="A3791" s="141">
        <v>5</v>
      </c>
      <c r="B3791" s="141">
        <v>4</v>
      </c>
      <c r="C3791" s="146">
        <v>504</v>
      </c>
      <c r="D3791" s="141" t="s">
        <v>6</v>
      </c>
      <c r="E3791" s="141">
        <v>2014</v>
      </c>
      <c r="F3791" s="151"/>
      <c r="G3791" s="157">
        <f t="shared" si="145"/>
        <v>0</v>
      </c>
      <c r="H3791" s="143"/>
      <c r="O3791" s="152">
        <f t="shared" si="146"/>
        <v>0</v>
      </c>
      <c r="P3791" s="153"/>
      <c r="Q3791" s="153"/>
      <c r="R3791" s="153"/>
    </row>
    <row r="3792" spans="1:21" ht="12.75" customHeight="1" x14ac:dyDescent="0.3">
      <c r="A3792" s="141">
        <v>5</v>
      </c>
      <c r="B3792" s="141">
        <v>5</v>
      </c>
      <c r="C3792" s="146">
        <v>505</v>
      </c>
      <c r="D3792" s="141" t="s">
        <v>6</v>
      </c>
      <c r="E3792" s="141">
        <v>2014</v>
      </c>
      <c r="F3792" s="151"/>
      <c r="G3792" s="157">
        <f t="shared" si="145"/>
        <v>0</v>
      </c>
      <c r="H3792" s="143"/>
      <c r="O3792" s="152">
        <f t="shared" si="146"/>
        <v>0</v>
      </c>
      <c r="P3792" s="153"/>
      <c r="Q3792" s="153"/>
      <c r="R3792" s="153"/>
    </row>
    <row r="3793" spans="1:18" ht="12.75" customHeight="1" x14ac:dyDescent="0.3">
      <c r="A3793" s="141">
        <v>5</v>
      </c>
      <c r="B3793" s="141">
        <v>6</v>
      </c>
      <c r="C3793" s="146">
        <v>506</v>
      </c>
      <c r="D3793" s="141" t="s">
        <v>6</v>
      </c>
      <c r="E3793" s="141">
        <v>2014</v>
      </c>
      <c r="F3793" s="151"/>
      <c r="G3793" s="157">
        <f t="shared" si="145"/>
        <v>0</v>
      </c>
      <c r="H3793" s="143"/>
      <c r="O3793" s="152">
        <f t="shared" si="146"/>
        <v>0</v>
      </c>
      <c r="P3793" s="153"/>
      <c r="Q3793" s="153"/>
      <c r="R3793" s="153"/>
    </row>
    <row r="3794" spans="1:18" ht="12.75" customHeight="1" x14ac:dyDescent="0.3">
      <c r="A3794" s="141">
        <v>5</v>
      </c>
      <c r="B3794" s="141">
        <v>7</v>
      </c>
      <c r="C3794" s="146">
        <v>507</v>
      </c>
      <c r="D3794" s="141" t="s">
        <v>6</v>
      </c>
      <c r="E3794" s="141">
        <v>2014</v>
      </c>
      <c r="F3794" s="151"/>
      <c r="G3794" s="157">
        <f t="shared" si="145"/>
        <v>0</v>
      </c>
      <c r="H3794" s="143"/>
      <c r="O3794" s="152">
        <f t="shared" si="146"/>
        <v>0</v>
      </c>
      <c r="P3794" s="153"/>
      <c r="Q3794" s="153"/>
      <c r="R3794" s="153"/>
    </row>
    <row r="3795" spans="1:18" ht="12.75" customHeight="1" x14ac:dyDescent="0.3">
      <c r="A3795" s="141">
        <v>5</v>
      </c>
      <c r="B3795" s="141">
        <v>8</v>
      </c>
      <c r="C3795" s="146">
        <v>508</v>
      </c>
      <c r="D3795" s="141" t="s">
        <v>6</v>
      </c>
      <c r="E3795" s="141">
        <v>2014</v>
      </c>
      <c r="F3795" s="151"/>
      <c r="G3795" s="157">
        <f t="shared" si="145"/>
        <v>0</v>
      </c>
      <c r="H3795" s="143"/>
      <c r="O3795" s="152">
        <f t="shared" si="146"/>
        <v>0</v>
      </c>
      <c r="P3795" s="153"/>
      <c r="Q3795" s="153"/>
      <c r="R3795" s="153"/>
    </row>
    <row r="3796" spans="1:18" ht="12.75" customHeight="1" x14ac:dyDescent="0.3">
      <c r="A3796" s="141">
        <v>5</v>
      </c>
      <c r="B3796" s="141">
        <v>9</v>
      </c>
      <c r="C3796" s="146">
        <v>509</v>
      </c>
      <c r="D3796" s="141" t="s">
        <v>6</v>
      </c>
      <c r="E3796" s="141">
        <v>2014</v>
      </c>
      <c r="F3796" s="151"/>
      <c r="G3796" s="157">
        <f t="shared" si="145"/>
        <v>0</v>
      </c>
      <c r="H3796" s="143"/>
      <c r="O3796" s="152">
        <f t="shared" si="146"/>
        <v>0</v>
      </c>
      <c r="P3796" s="153"/>
      <c r="Q3796" s="153"/>
      <c r="R3796" s="153"/>
    </row>
    <row r="3797" spans="1:18" ht="12.75" customHeight="1" x14ac:dyDescent="0.3">
      <c r="A3797" s="141">
        <v>5</v>
      </c>
      <c r="B3797" s="141">
        <v>10</v>
      </c>
      <c r="C3797" s="146">
        <v>510</v>
      </c>
      <c r="D3797" s="141" t="s">
        <v>6</v>
      </c>
      <c r="E3797" s="141">
        <v>2014</v>
      </c>
      <c r="F3797" s="151"/>
      <c r="G3797" s="157">
        <f t="shared" si="145"/>
        <v>0</v>
      </c>
      <c r="H3797" s="143"/>
      <c r="I3797" s="154"/>
      <c r="J3797" s="155"/>
      <c r="K3797" s="154"/>
      <c r="L3797" s="154"/>
      <c r="M3797" s="155"/>
      <c r="N3797" s="154"/>
      <c r="O3797" s="152">
        <f t="shared" si="146"/>
        <v>0</v>
      </c>
      <c r="P3797" s="153"/>
      <c r="Q3797" s="153"/>
      <c r="R3797" s="153"/>
    </row>
    <row r="3798" spans="1:18" ht="12.75" customHeight="1" x14ac:dyDescent="0.3">
      <c r="A3798" s="141">
        <v>5</v>
      </c>
      <c r="B3798" s="141">
        <v>11</v>
      </c>
      <c r="C3798" s="146">
        <v>511</v>
      </c>
      <c r="D3798" s="141" t="s">
        <v>6</v>
      </c>
      <c r="E3798" s="141">
        <v>2014</v>
      </c>
      <c r="F3798" s="151"/>
      <c r="G3798" s="157">
        <f t="shared" si="145"/>
        <v>0</v>
      </c>
      <c r="H3798" s="143"/>
      <c r="I3798" s="154"/>
      <c r="J3798" s="155"/>
      <c r="K3798" s="154"/>
      <c r="L3798" s="154"/>
      <c r="M3798" s="155"/>
      <c r="N3798" s="154"/>
      <c r="O3798" s="152">
        <f t="shared" si="146"/>
        <v>0</v>
      </c>
      <c r="P3798" s="153"/>
      <c r="Q3798" s="153"/>
      <c r="R3798" s="153"/>
    </row>
    <row r="3799" spans="1:18" ht="12.75" customHeight="1" x14ac:dyDescent="0.3">
      <c r="A3799" s="141">
        <v>5</v>
      </c>
      <c r="B3799" s="141">
        <v>12</v>
      </c>
      <c r="C3799" s="146">
        <v>512</v>
      </c>
      <c r="D3799" s="141" t="s">
        <v>6</v>
      </c>
      <c r="E3799" s="141">
        <v>2014</v>
      </c>
      <c r="F3799" s="151"/>
      <c r="G3799" s="157">
        <f t="shared" si="145"/>
        <v>0</v>
      </c>
      <c r="H3799" s="143"/>
      <c r="I3799" s="154"/>
      <c r="J3799" s="155"/>
      <c r="K3799" s="154"/>
      <c r="L3799" s="154"/>
      <c r="M3799" s="155"/>
      <c r="N3799" s="154"/>
      <c r="O3799" s="152">
        <f t="shared" si="146"/>
        <v>0</v>
      </c>
      <c r="P3799" s="153"/>
      <c r="Q3799" s="153"/>
      <c r="R3799" s="153"/>
    </row>
    <row r="3800" spans="1:18" ht="12.75" customHeight="1" x14ac:dyDescent="0.3">
      <c r="A3800" s="141">
        <v>5</v>
      </c>
      <c r="B3800" s="141">
        <v>13</v>
      </c>
      <c r="C3800" s="146">
        <v>513</v>
      </c>
      <c r="D3800" s="141" t="s">
        <v>6</v>
      </c>
      <c r="E3800" s="141">
        <v>2014</v>
      </c>
      <c r="F3800" s="151"/>
      <c r="G3800" s="157">
        <f t="shared" si="145"/>
        <v>0</v>
      </c>
      <c r="H3800" s="143"/>
      <c r="I3800" s="154"/>
      <c r="J3800" s="155"/>
      <c r="K3800" s="154"/>
      <c r="L3800" s="154"/>
      <c r="M3800" s="155"/>
      <c r="N3800" s="154"/>
      <c r="O3800" s="152">
        <f t="shared" si="146"/>
        <v>0</v>
      </c>
      <c r="P3800" s="153"/>
      <c r="Q3800" s="153"/>
      <c r="R3800" s="153"/>
    </row>
    <row r="3801" spans="1:18" ht="12.75" customHeight="1" x14ac:dyDescent="0.3">
      <c r="A3801" s="141">
        <v>5</v>
      </c>
      <c r="B3801" s="141">
        <v>14</v>
      </c>
      <c r="C3801" s="146">
        <v>514</v>
      </c>
      <c r="D3801" s="141" t="s">
        <v>6</v>
      </c>
      <c r="E3801" s="141">
        <v>2014</v>
      </c>
      <c r="F3801" s="151"/>
      <c r="G3801" s="157">
        <f t="shared" si="145"/>
        <v>0</v>
      </c>
      <c r="H3801" s="143"/>
      <c r="I3801" s="154"/>
      <c r="J3801" s="155"/>
      <c r="K3801" s="154"/>
      <c r="L3801" s="154"/>
      <c r="M3801" s="155"/>
      <c r="N3801" s="154"/>
      <c r="O3801" s="152">
        <f t="shared" si="146"/>
        <v>0</v>
      </c>
      <c r="P3801" s="153"/>
      <c r="Q3801" s="153"/>
      <c r="R3801" s="153"/>
    </row>
    <row r="3802" spans="1:18" ht="12.75" customHeight="1" x14ac:dyDescent="0.3">
      <c r="A3802" s="141">
        <v>5</v>
      </c>
      <c r="B3802" s="141">
        <v>15</v>
      </c>
      <c r="C3802" s="146">
        <v>515</v>
      </c>
      <c r="D3802" s="141" t="s">
        <v>6</v>
      </c>
      <c r="E3802" s="141">
        <v>2014</v>
      </c>
      <c r="F3802" s="151"/>
      <c r="G3802" s="157">
        <f t="shared" si="145"/>
        <v>0</v>
      </c>
      <c r="H3802" s="143"/>
      <c r="I3802" s="154"/>
      <c r="J3802" s="155"/>
      <c r="K3802" s="154"/>
      <c r="L3802" s="154"/>
      <c r="M3802" s="155"/>
      <c r="N3802" s="154"/>
      <c r="O3802" s="152">
        <f t="shared" si="146"/>
        <v>0</v>
      </c>
      <c r="P3802" s="153"/>
      <c r="Q3802" s="153"/>
      <c r="R3802" s="153"/>
    </row>
    <row r="3803" spans="1:18" ht="12.75" customHeight="1" x14ac:dyDescent="0.3">
      <c r="A3803" s="141">
        <v>5</v>
      </c>
      <c r="B3803" s="141">
        <v>16</v>
      </c>
      <c r="C3803" s="146">
        <v>516</v>
      </c>
      <c r="D3803" s="141" t="s">
        <v>6</v>
      </c>
      <c r="E3803" s="141">
        <v>2014</v>
      </c>
      <c r="F3803" s="151"/>
      <c r="G3803" s="157">
        <f t="shared" si="145"/>
        <v>0</v>
      </c>
      <c r="H3803" s="143"/>
      <c r="I3803" s="154"/>
      <c r="J3803" s="155"/>
      <c r="K3803" s="154"/>
      <c r="L3803" s="154"/>
      <c r="M3803" s="155"/>
      <c r="N3803" s="154"/>
      <c r="O3803" s="152">
        <f t="shared" si="146"/>
        <v>0</v>
      </c>
      <c r="P3803" s="153"/>
      <c r="Q3803" s="153"/>
      <c r="R3803" s="153"/>
    </row>
    <row r="3804" spans="1:18" ht="12.75" customHeight="1" x14ac:dyDescent="0.3">
      <c r="A3804" s="141">
        <v>5</v>
      </c>
      <c r="B3804" s="141">
        <v>17</v>
      </c>
      <c r="C3804" s="146">
        <v>517</v>
      </c>
      <c r="D3804" s="141" t="s">
        <v>6</v>
      </c>
      <c r="E3804" s="141">
        <v>2014</v>
      </c>
      <c r="F3804" s="151"/>
      <c r="G3804" s="157">
        <f t="shared" si="145"/>
        <v>0</v>
      </c>
      <c r="H3804" s="143"/>
      <c r="I3804" s="154"/>
      <c r="J3804" s="155"/>
      <c r="K3804" s="154"/>
      <c r="L3804" s="154"/>
      <c r="M3804" s="155"/>
      <c r="N3804" s="154"/>
      <c r="O3804" s="152">
        <f t="shared" si="146"/>
        <v>0</v>
      </c>
      <c r="P3804" s="153"/>
      <c r="Q3804" s="153"/>
      <c r="R3804" s="153"/>
    </row>
    <row r="3805" spans="1:18" ht="12.75" customHeight="1" x14ac:dyDescent="0.3">
      <c r="A3805" s="141">
        <v>5</v>
      </c>
      <c r="B3805" s="141">
        <v>18</v>
      </c>
      <c r="C3805" s="146">
        <v>518</v>
      </c>
      <c r="D3805" s="141" t="s">
        <v>6</v>
      </c>
      <c r="E3805" s="141">
        <v>2014</v>
      </c>
      <c r="F3805" s="151"/>
      <c r="G3805" s="157">
        <f t="shared" si="145"/>
        <v>0</v>
      </c>
      <c r="H3805" s="143"/>
      <c r="I3805" s="154"/>
      <c r="J3805" s="155"/>
      <c r="K3805" s="154"/>
      <c r="L3805" s="154"/>
      <c r="M3805" s="155"/>
      <c r="N3805" s="154"/>
      <c r="O3805" s="152">
        <f t="shared" si="146"/>
        <v>0</v>
      </c>
      <c r="P3805" s="153"/>
      <c r="Q3805" s="153"/>
      <c r="R3805" s="153"/>
    </row>
    <row r="3806" spans="1:18" ht="12.75" customHeight="1" x14ac:dyDescent="0.3">
      <c r="A3806" s="141">
        <v>5</v>
      </c>
      <c r="B3806" s="141">
        <v>19</v>
      </c>
      <c r="C3806" s="146">
        <v>519</v>
      </c>
      <c r="D3806" s="141" t="s">
        <v>6</v>
      </c>
      <c r="E3806" s="141">
        <v>2014</v>
      </c>
      <c r="F3806" s="151"/>
      <c r="G3806" s="157">
        <f t="shared" si="145"/>
        <v>0</v>
      </c>
      <c r="H3806" s="143"/>
      <c r="I3806" s="154"/>
      <c r="J3806" s="155"/>
      <c r="K3806" s="154"/>
      <c r="L3806" s="154"/>
      <c r="M3806" s="155"/>
      <c r="N3806" s="154"/>
      <c r="O3806" s="152">
        <f t="shared" si="146"/>
        <v>0</v>
      </c>
      <c r="P3806" s="153"/>
      <c r="Q3806" s="153"/>
      <c r="R3806" s="153"/>
    </row>
    <row r="3807" spans="1:18" ht="12.75" customHeight="1" x14ac:dyDescent="0.3">
      <c r="A3807" s="141">
        <v>5</v>
      </c>
      <c r="B3807" s="141">
        <v>20</v>
      </c>
      <c r="C3807" s="146">
        <v>520</v>
      </c>
      <c r="D3807" s="141" t="s">
        <v>6</v>
      </c>
      <c r="E3807" s="141">
        <v>2014</v>
      </c>
      <c r="F3807" s="151"/>
      <c r="G3807" s="157">
        <f t="shared" si="145"/>
        <v>0</v>
      </c>
      <c r="H3807" s="143"/>
      <c r="I3807" s="154"/>
      <c r="J3807" s="155"/>
      <c r="K3807" s="154"/>
      <c r="L3807" s="154"/>
      <c r="M3807" s="155"/>
      <c r="N3807" s="154"/>
      <c r="O3807" s="152">
        <f t="shared" si="146"/>
        <v>0</v>
      </c>
      <c r="P3807" s="153"/>
      <c r="Q3807" s="153"/>
      <c r="R3807" s="153"/>
    </row>
    <row r="3808" spans="1:18" ht="12.75" customHeight="1" x14ac:dyDescent="0.3">
      <c r="A3808" s="141">
        <v>5</v>
      </c>
      <c r="B3808" s="141">
        <v>21</v>
      </c>
      <c r="C3808" s="146">
        <v>521</v>
      </c>
      <c r="D3808" s="141" t="s">
        <v>6</v>
      </c>
      <c r="E3808" s="141">
        <v>2014</v>
      </c>
      <c r="F3808" s="151"/>
      <c r="G3808" s="157">
        <f t="shared" si="145"/>
        <v>2</v>
      </c>
      <c r="H3808" s="143"/>
      <c r="I3808" s="177">
        <v>2</v>
      </c>
      <c r="J3808" s="155"/>
      <c r="K3808" s="155"/>
      <c r="L3808" s="177">
        <v>0</v>
      </c>
      <c r="M3808" s="155"/>
      <c r="N3808" s="154"/>
      <c r="O3808" s="152">
        <f t="shared" si="146"/>
        <v>0</v>
      </c>
      <c r="P3808" s="153"/>
      <c r="Q3808" s="153"/>
      <c r="R3808" s="153"/>
    </row>
    <row r="3809" spans="1:21" ht="12.75" customHeight="1" x14ac:dyDescent="0.3">
      <c r="A3809" s="141">
        <v>5</v>
      </c>
      <c r="B3809" s="141">
        <v>22</v>
      </c>
      <c r="C3809" s="146">
        <v>522</v>
      </c>
      <c r="D3809" s="141" t="s">
        <v>6</v>
      </c>
      <c r="E3809" s="141">
        <v>2014</v>
      </c>
      <c r="F3809" s="151"/>
      <c r="G3809" s="157">
        <f t="shared" si="145"/>
        <v>1</v>
      </c>
      <c r="H3809" s="143"/>
      <c r="I3809" s="177">
        <v>1</v>
      </c>
      <c r="J3809" s="155"/>
      <c r="K3809" s="155"/>
      <c r="L3809" s="177">
        <v>0</v>
      </c>
      <c r="M3809" s="155"/>
      <c r="N3809" s="154"/>
      <c r="O3809" s="152">
        <f t="shared" si="146"/>
        <v>0</v>
      </c>
      <c r="P3809" s="153"/>
      <c r="Q3809" s="153"/>
      <c r="R3809" s="153"/>
    </row>
    <row r="3810" spans="1:21" ht="12.75" customHeight="1" x14ac:dyDescent="0.3">
      <c r="A3810" s="141">
        <v>5</v>
      </c>
      <c r="B3810" s="141">
        <v>23</v>
      </c>
      <c r="C3810" s="146">
        <v>523</v>
      </c>
      <c r="D3810" s="141" t="s">
        <v>6</v>
      </c>
      <c r="E3810" s="141">
        <v>2014</v>
      </c>
      <c r="F3810" s="151"/>
      <c r="G3810" s="157">
        <f t="shared" si="145"/>
        <v>0</v>
      </c>
      <c r="H3810" s="143"/>
      <c r="I3810" s="177">
        <v>0</v>
      </c>
      <c r="J3810" s="155"/>
      <c r="K3810" s="155"/>
      <c r="L3810" s="177">
        <v>0</v>
      </c>
      <c r="M3810" s="155"/>
      <c r="N3810" s="155"/>
      <c r="O3810" s="152">
        <f t="shared" si="146"/>
        <v>0</v>
      </c>
      <c r="P3810" s="153"/>
      <c r="Q3810" s="153"/>
      <c r="R3810" s="153"/>
    </row>
    <row r="3811" spans="1:21" ht="12.75" customHeight="1" x14ac:dyDescent="0.3">
      <c r="A3811" s="141">
        <v>5</v>
      </c>
      <c r="B3811" s="141">
        <v>24</v>
      </c>
      <c r="C3811" s="146">
        <v>524</v>
      </c>
      <c r="D3811" s="141" t="s">
        <v>6</v>
      </c>
      <c r="E3811" s="141">
        <v>2014</v>
      </c>
      <c r="F3811" s="151"/>
      <c r="G3811" s="157">
        <f t="shared" si="145"/>
        <v>2</v>
      </c>
      <c r="H3811" s="143"/>
      <c r="I3811" s="177">
        <v>2</v>
      </c>
      <c r="J3811" s="155"/>
      <c r="K3811" s="155"/>
      <c r="L3811" s="177">
        <v>0</v>
      </c>
      <c r="M3811" s="155"/>
      <c r="N3811" s="155"/>
      <c r="O3811" s="152">
        <f t="shared" si="146"/>
        <v>0</v>
      </c>
      <c r="P3811" s="153"/>
      <c r="Q3811" s="153"/>
      <c r="R3811" s="153"/>
    </row>
    <row r="3812" spans="1:21" ht="12.75" customHeight="1" x14ac:dyDescent="0.3">
      <c r="A3812" s="141">
        <v>5</v>
      </c>
      <c r="B3812" s="141">
        <v>25</v>
      </c>
      <c r="C3812" s="146">
        <v>525</v>
      </c>
      <c r="D3812" s="141" t="s">
        <v>6</v>
      </c>
      <c r="E3812" s="141">
        <v>2014</v>
      </c>
      <c r="F3812" s="151"/>
      <c r="G3812" s="157">
        <f t="shared" si="145"/>
        <v>3</v>
      </c>
      <c r="H3812" s="143"/>
      <c r="I3812" s="177">
        <v>3</v>
      </c>
      <c r="J3812" s="155"/>
      <c r="K3812" s="155"/>
      <c r="L3812" s="177">
        <v>0</v>
      </c>
      <c r="M3812" s="155"/>
      <c r="N3812" s="155"/>
      <c r="O3812" s="152">
        <f t="shared" si="146"/>
        <v>0</v>
      </c>
      <c r="P3812" s="153"/>
      <c r="Q3812" s="153"/>
      <c r="R3812" s="153"/>
    </row>
    <row r="3813" spans="1:21" ht="12.75" customHeight="1" x14ac:dyDescent="0.3">
      <c r="A3813" s="141">
        <v>5</v>
      </c>
      <c r="B3813" s="141">
        <v>26</v>
      </c>
      <c r="C3813" s="146">
        <v>526</v>
      </c>
      <c r="D3813" s="141" t="s">
        <v>6</v>
      </c>
      <c r="E3813" s="141">
        <v>2014</v>
      </c>
      <c r="F3813" s="151"/>
      <c r="G3813" s="157">
        <f t="shared" si="145"/>
        <v>25</v>
      </c>
      <c r="I3813" s="177">
        <v>25</v>
      </c>
      <c r="J3813" s="155"/>
      <c r="K3813" s="155"/>
      <c r="L3813" s="177">
        <v>2</v>
      </c>
      <c r="M3813" s="155"/>
      <c r="N3813" s="155"/>
      <c r="O3813" s="152">
        <f t="shared" si="146"/>
        <v>2</v>
      </c>
      <c r="P3813" s="153"/>
      <c r="Q3813" s="153"/>
      <c r="R3813" s="153"/>
    </row>
    <row r="3814" spans="1:21" ht="12.75" customHeight="1" x14ac:dyDescent="0.3">
      <c r="A3814" s="141">
        <v>5</v>
      </c>
      <c r="B3814" s="141">
        <v>27</v>
      </c>
      <c r="C3814" s="146">
        <v>527</v>
      </c>
      <c r="D3814" s="141" t="s">
        <v>6</v>
      </c>
      <c r="E3814" s="141">
        <v>2014</v>
      </c>
      <c r="F3814" s="151"/>
      <c r="G3814" s="157">
        <f t="shared" si="145"/>
        <v>11</v>
      </c>
      <c r="I3814" s="177">
        <v>11</v>
      </c>
      <c r="J3814" s="155"/>
      <c r="K3814" s="155"/>
      <c r="L3814" s="177">
        <v>0</v>
      </c>
      <c r="M3814" s="155"/>
      <c r="N3814" s="155"/>
      <c r="O3814" s="152">
        <f t="shared" si="146"/>
        <v>0</v>
      </c>
      <c r="P3814" s="153"/>
      <c r="Q3814" s="153"/>
      <c r="R3814" s="153"/>
    </row>
    <row r="3815" spans="1:21" ht="12.75" customHeight="1" x14ac:dyDescent="0.3">
      <c r="A3815" s="141">
        <v>5</v>
      </c>
      <c r="B3815" s="141">
        <v>28</v>
      </c>
      <c r="C3815" s="146">
        <v>528</v>
      </c>
      <c r="D3815" s="141" t="s">
        <v>6</v>
      </c>
      <c r="E3815" s="141">
        <v>2014</v>
      </c>
      <c r="F3815" s="151"/>
      <c r="G3815" s="157">
        <f t="shared" si="145"/>
        <v>10</v>
      </c>
      <c r="I3815" s="177">
        <v>10</v>
      </c>
      <c r="J3815" s="155"/>
      <c r="K3815" s="155"/>
      <c r="L3815" s="177">
        <v>0</v>
      </c>
      <c r="M3815" s="155"/>
      <c r="N3815" s="155"/>
      <c r="O3815" s="152">
        <f t="shared" si="146"/>
        <v>0</v>
      </c>
      <c r="P3815" s="153"/>
      <c r="Q3815" s="153"/>
      <c r="R3815" s="153"/>
    </row>
    <row r="3816" spans="1:21" ht="12.75" customHeight="1" x14ac:dyDescent="0.3">
      <c r="A3816" s="141">
        <v>5</v>
      </c>
      <c r="B3816" s="141">
        <v>29</v>
      </c>
      <c r="C3816" s="146">
        <v>529</v>
      </c>
      <c r="D3816" s="141" t="s">
        <v>6</v>
      </c>
      <c r="E3816" s="141">
        <v>2014</v>
      </c>
      <c r="F3816" s="151"/>
      <c r="G3816" s="157">
        <f t="shared" si="145"/>
        <v>6</v>
      </c>
      <c r="I3816" s="177">
        <v>6</v>
      </c>
      <c r="J3816" s="155"/>
      <c r="K3816" s="155"/>
      <c r="L3816" s="177">
        <v>0</v>
      </c>
      <c r="M3816" s="155"/>
      <c r="N3816" s="155"/>
      <c r="O3816" s="152">
        <f t="shared" si="146"/>
        <v>0</v>
      </c>
      <c r="P3816" s="153"/>
      <c r="Q3816" s="153"/>
      <c r="R3816" s="153"/>
    </row>
    <row r="3817" spans="1:21" ht="12.75" customHeight="1" x14ac:dyDescent="0.3">
      <c r="A3817" s="141">
        <v>5</v>
      </c>
      <c r="B3817" s="141">
        <v>30</v>
      </c>
      <c r="C3817" s="146">
        <v>530</v>
      </c>
      <c r="D3817" s="141" t="s">
        <v>6</v>
      </c>
      <c r="E3817" s="141">
        <v>2014</v>
      </c>
      <c r="F3817" s="151"/>
      <c r="G3817" s="157">
        <f t="shared" si="145"/>
        <v>4</v>
      </c>
      <c r="I3817" s="177">
        <v>4</v>
      </c>
      <c r="J3817" s="155"/>
      <c r="K3817" s="155"/>
      <c r="L3817" s="177">
        <v>0</v>
      </c>
      <c r="M3817" s="155"/>
      <c r="N3817" s="155"/>
      <c r="O3817" s="152">
        <f t="shared" si="146"/>
        <v>0</v>
      </c>
      <c r="P3817" s="153"/>
      <c r="Q3817" s="153"/>
      <c r="R3817" s="153"/>
    </row>
    <row r="3818" spans="1:21" ht="12.75" customHeight="1" x14ac:dyDescent="0.3">
      <c r="A3818" s="141">
        <v>5</v>
      </c>
      <c r="B3818" s="141">
        <v>31</v>
      </c>
      <c r="C3818" s="146">
        <v>531</v>
      </c>
      <c r="D3818" s="141" t="s">
        <v>6</v>
      </c>
      <c r="E3818" s="141">
        <v>2014</v>
      </c>
      <c r="F3818" s="151"/>
      <c r="G3818" s="157">
        <f t="shared" si="145"/>
        <v>15</v>
      </c>
      <c r="I3818" s="177">
        <v>15</v>
      </c>
      <c r="J3818" s="155"/>
      <c r="K3818" s="155"/>
      <c r="L3818" s="177">
        <v>0</v>
      </c>
      <c r="M3818" s="155"/>
      <c r="N3818" s="155"/>
      <c r="O3818" s="152">
        <f t="shared" si="146"/>
        <v>0</v>
      </c>
      <c r="P3818" s="153"/>
      <c r="Q3818" s="153"/>
      <c r="R3818" s="153"/>
    </row>
    <row r="3819" spans="1:21" ht="12.75" customHeight="1" x14ac:dyDescent="0.3">
      <c r="A3819" s="141">
        <v>6</v>
      </c>
      <c r="B3819" s="141">
        <v>1</v>
      </c>
      <c r="C3819" s="146">
        <v>601</v>
      </c>
      <c r="D3819" s="141" t="s">
        <v>6</v>
      </c>
      <c r="E3819" s="141">
        <v>2014</v>
      </c>
      <c r="F3819" s="151"/>
      <c r="G3819" s="157">
        <f t="shared" si="145"/>
        <v>45</v>
      </c>
      <c r="I3819" s="177">
        <v>45</v>
      </c>
      <c r="J3819" s="155"/>
      <c r="K3819" s="155"/>
      <c r="L3819" s="177">
        <v>0</v>
      </c>
      <c r="M3819" s="155"/>
      <c r="N3819" s="155"/>
      <c r="O3819" s="152">
        <f t="shared" si="146"/>
        <v>0</v>
      </c>
      <c r="P3819" s="153"/>
      <c r="Q3819" s="153"/>
      <c r="R3819" s="153"/>
      <c r="S3819" s="144"/>
      <c r="T3819" s="144"/>
    </row>
    <row r="3820" spans="1:21" ht="12.75" customHeight="1" x14ac:dyDescent="0.3">
      <c r="A3820" s="141">
        <v>6</v>
      </c>
      <c r="B3820" s="141">
        <v>2</v>
      </c>
      <c r="C3820" s="146">
        <v>602</v>
      </c>
      <c r="D3820" s="141" t="s">
        <v>6</v>
      </c>
      <c r="E3820" s="141">
        <v>2014</v>
      </c>
      <c r="F3820" s="151"/>
      <c r="G3820" s="157">
        <f t="shared" si="145"/>
        <v>58</v>
      </c>
      <c r="H3820" s="143"/>
      <c r="I3820" s="177">
        <v>58</v>
      </c>
      <c r="J3820" s="155"/>
      <c r="K3820" s="155"/>
      <c r="L3820" s="177">
        <v>1</v>
      </c>
      <c r="M3820" s="158"/>
      <c r="N3820" s="155"/>
      <c r="O3820" s="152">
        <f t="shared" si="146"/>
        <v>1</v>
      </c>
      <c r="P3820" s="153"/>
      <c r="Q3820" s="153"/>
      <c r="R3820" s="153"/>
      <c r="S3820" s="144"/>
      <c r="T3820" s="144"/>
      <c r="U3820" s="144"/>
    </row>
    <row r="3821" spans="1:21" ht="12.75" customHeight="1" x14ac:dyDescent="0.3">
      <c r="A3821" s="141">
        <v>6</v>
      </c>
      <c r="B3821" s="141">
        <v>3</v>
      </c>
      <c r="C3821" s="146">
        <v>603</v>
      </c>
      <c r="D3821" s="141" t="s">
        <v>6</v>
      </c>
      <c r="E3821" s="141">
        <v>2014</v>
      </c>
      <c r="F3821" s="151"/>
      <c r="G3821" s="157">
        <f t="shared" si="145"/>
        <v>156</v>
      </c>
      <c r="H3821" s="143"/>
      <c r="I3821" s="177">
        <v>156</v>
      </c>
      <c r="J3821" s="155"/>
      <c r="K3821" s="155"/>
      <c r="L3821" s="177">
        <v>1</v>
      </c>
      <c r="M3821" s="158"/>
      <c r="N3821" s="155"/>
      <c r="O3821" s="152">
        <f t="shared" si="146"/>
        <v>1</v>
      </c>
      <c r="P3821" s="153"/>
      <c r="Q3821" s="153"/>
      <c r="R3821" s="153"/>
      <c r="S3821" s="144"/>
      <c r="T3821" s="144"/>
      <c r="U3821" s="144"/>
    </row>
    <row r="3822" spans="1:21" ht="12.75" customHeight="1" x14ac:dyDescent="0.3">
      <c r="A3822" s="141">
        <v>6</v>
      </c>
      <c r="B3822" s="141">
        <v>4</v>
      </c>
      <c r="C3822" s="146">
        <v>604</v>
      </c>
      <c r="D3822" s="141" t="s">
        <v>6</v>
      </c>
      <c r="E3822" s="141">
        <v>2014</v>
      </c>
      <c r="F3822" s="151"/>
      <c r="G3822" s="157">
        <f t="shared" si="145"/>
        <v>172</v>
      </c>
      <c r="H3822" s="143"/>
      <c r="I3822" s="177">
        <v>172</v>
      </c>
      <c r="J3822" s="155"/>
      <c r="K3822" s="155"/>
      <c r="L3822" s="177">
        <v>3</v>
      </c>
      <c r="M3822" s="158"/>
      <c r="N3822" s="155"/>
      <c r="O3822" s="152">
        <f t="shared" si="146"/>
        <v>3</v>
      </c>
      <c r="P3822" s="153"/>
      <c r="Q3822" s="153"/>
      <c r="R3822" s="153"/>
      <c r="S3822" s="159"/>
      <c r="T3822" s="159"/>
      <c r="U3822" s="159"/>
    </row>
    <row r="3823" spans="1:21" ht="12.75" customHeight="1" x14ac:dyDescent="0.3">
      <c r="A3823" s="141">
        <v>6</v>
      </c>
      <c r="B3823" s="141">
        <v>5</v>
      </c>
      <c r="C3823" s="146">
        <v>605</v>
      </c>
      <c r="D3823" s="141" t="s">
        <v>6</v>
      </c>
      <c r="E3823" s="141">
        <v>2014</v>
      </c>
      <c r="F3823" s="151"/>
      <c r="G3823" s="157">
        <f t="shared" si="145"/>
        <v>66</v>
      </c>
      <c r="H3823" s="143"/>
      <c r="I3823" s="177">
        <v>66</v>
      </c>
      <c r="J3823" s="155"/>
      <c r="K3823" s="155"/>
      <c r="L3823" s="177">
        <v>4</v>
      </c>
      <c r="M3823" s="158"/>
      <c r="N3823" s="155"/>
      <c r="O3823" s="152">
        <f t="shared" si="146"/>
        <v>4</v>
      </c>
      <c r="P3823" s="153"/>
      <c r="Q3823" s="153"/>
      <c r="R3823" s="153"/>
      <c r="S3823" s="159"/>
      <c r="T3823" s="159"/>
      <c r="U3823" s="159"/>
    </row>
    <row r="3824" spans="1:21" ht="12.75" customHeight="1" x14ac:dyDescent="0.3">
      <c r="A3824" s="141">
        <v>6</v>
      </c>
      <c r="B3824" s="141">
        <v>6</v>
      </c>
      <c r="C3824" s="146">
        <v>606</v>
      </c>
      <c r="D3824" s="141" t="s">
        <v>6</v>
      </c>
      <c r="E3824" s="141">
        <v>2014</v>
      </c>
      <c r="F3824" s="151"/>
      <c r="G3824" s="157">
        <f t="shared" si="145"/>
        <v>59</v>
      </c>
      <c r="H3824" s="143"/>
      <c r="I3824" s="177">
        <v>59</v>
      </c>
      <c r="J3824" s="155"/>
      <c r="K3824" s="155"/>
      <c r="L3824" s="177">
        <v>3</v>
      </c>
      <c r="M3824" s="158"/>
      <c r="N3824" s="155"/>
      <c r="O3824" s="152">
        <f t="shared" si="146"/>
        <v>3</v>
      </c>
      <c r="P3824" s="153"/>
      <c r="Q3824" s="153"/>
      <c r="R3824" s="153"/>
      <c r="S3824" s="159"/>
      <c r="T3824" s="159"/>
      <c r="U3824" s="159"/>
    </row>
    <row r="3825" spans="1:21" ht="12.75" customHeight="1" x14ac:dyDescent="0.3">
      <c r="A3825" s="141">
        <v>6</v>
      </c>
      <c r="B3825" s="141">
        <v>7</v>
      </c>
      <c r="C3825" s="146">
        <v>607</v>
      </c>
      <c r="D3825" s="141" t="s">
        <v>6</v>
      </c>
      <c r="E3825" s="141">
        <v>2014</v>
      </c>
      <c r="F3825" s="151"/>
      <c r="G3825" s="157">
        <f t="shared" si="145"/>
        <v>80</v>
      </c>
      <c r="H3825" s="143"/>
      <c r="I3825" s="177">
        <v>80</v>
      </c>
      <c r="J3825" s="155"/>
      <c r="K3825" s="155"/>
      <c r="L3825" s="177">
        <v>8</v>
      </c>
      <c r="M3825" s="158"/>
      <c r="N3825" s="155"/>
      <c r="O3825" s="152">
        <f t="shared" si="146"/>
        <v>8</v>
      </c>
      <c r="P3825" s="153"/>
      <c r="Q3825" s="153"/>
      <c r="R3825" s="153"/>
      <c r="S3825" s="159"/>
      <c r="T3825" s="159"/>
      <c r="U3825" s="159"/>
    </row>
    <row r="3826" spans="1:21" ht="13.5" customHeight="1" x14ac:dyDescent="0.3">
      <c r="A3826" s="141">
        <v>6</v>
      </c>
      <c r="B3826" s="141">
        <v>8</v>
      </c>
      <c r="C3826" s="146">
        <v>608</v>
      </c>
      <c r="D3826" s="141" t="s">
        <v>6</v>
      </c>
      <c r="E3826" s="141">
        <v>2014</v>
      </c>
      <c r="F3826" s="151"/>
      <c r="G3826" s="157">
        <f t="shared" si="145"/>
        <v>113</v>
      </c>
      <c r="H3826" s="143"/>
      <c r="I3826" s="177">
        <v>113</v>
      </c>
      <c r="J3826" s="155"/>
      <c r="K3826" s="155"/>
      <c r="L3826" s="177">
        <v>10</v>
      </c>
      <c r="M3826" s="158"/>
      <c r="N3826" s="155"/>
      <c r="O3826" s="152">
        <f t="shared" si="146"/>
        <v>10</v>
      </c>
      <c r="P3826" s="153"/>
      <c r="Q3826" s="153"/>
      <c r="R3826" s="153"/>
      <c r="S3826" s="159"/>
      <c r="T3826" s="159"/>
      <c r="U3826" s="159"/>
    </row>
    <row r="3827" spans="1:21" ht="12.75" customHeight="1" x14ac:dyDescent="0.3">
      <c r="A3827" s="141">
        <v>6</v>
      </c>
      <c r="B3827" s="141">
        <v>9</v>
      </c>
      <c r="C3827" s="146">
        <v>609</v>
      </c>
      <c r="D3827" s="141" t="s">
        <v>6</v>
      </c>
      <c r="E3827" s="141">
        <v>2014</v>
      </c>
      <c r="F3827" s="151"/>
      <c r="G3827" s="157">
        <f t="shared" si="145"/>
        <v>204.5</v>
      </c>
      <c r="H3827" s="143"/>
      <c r="I3827" s="177">
        <v>204.5</v>
      </c>
      <c r="J3827" s="155"/>
      <c r="K3827" s="155"/>
      <c r="L3827" s="177">
        <v>5</v>
      </c>
      <c r="M3827" s="158"/>
      <c r="N3827" s="155"/>
      <c r="O3827" s="152">
        <f t="shared" si="146"/>
        <v>5</v>
      </c>
      <c r="P3827" s="153"/>
      <c r="Q3827" s="153"/>
      <c r="R3827" s="153"/>
      <c r="S3827" s="159"/>
      <c r="T3827" s="159"/>
      <c r="U3827" s="159"/>
    </row>
    <row r="3828" spans="1:21" ht="12.75" customHeight="1" x14ac:dyDescent="0.3">
      <c r="A3828" s="141">
        <v>6</v>
      </c>
      <c r="B3828" s="141">
        <v>10</v>
      </c>
      <c r="C3828" s="146">
        <v>610</v>
      </c>
      <c r="D3828" s="141" t="s">
        <v>6</v>
      </c>
      <c r="E3828" s="141">
        <v>2014</v>
      </c>
      <c r="F3828" s="151"/>
      <c r="G3828" s="157">
        <f t="shared" si="145"/>
        <v>412</v>
      </c>
      <c r="H3828" s="143"/>
      <c r="I3828" s="177">
        <v>412</v>
      </c>
      <c r="J3828" s="155"/>
      <c r="K3828" s="155"/>
      <c r="L3828" s="177">
        <v>13</v>
      </c>
      <c r="M3828" s="158"/>
      <c r="N3828" s="155"/>
      <c r="O3828" s="152">
        <f t="shared" si="146"/>
        <v>13</v>
      </c>
      <c r="P3828" s="153"/>
      <c r="Q3828" s="153"/>
      <c r="R3828" s="153"/>
      <c r="S3828" s="159"/>
      <c r="T3828" s="159"/>
      <c r="U3828" s="159"/>
    </row>
    <row r="3829" spans="1:21" ht="12.75" customHeight="1" x14ac:dyDescent="0.3">
      <c r="A3829" s="141">
        <v>6</v>
      </c>
      <c r="B3829" s="141">
        <v>11</v>
      </c>
      <c r="C3829" s="146">
        <v>611</v>
      </c>
      <c r="D3829" s="141" t="s">
        <v>6</v>
      </c>
      <c r="E3829" s="141">
        <v>2014</v>
      </c>
      <c r="F3829" s="151"/>
      <c r="G3829" s="157">
        <f t="shared" si="145"/>
        <v>432</v>
      </c>
      <c r="H3829" s="143"/>
      <c r="I3829" s="177">
        <v>432</v>
      </c>
      <c r="J3829" s="155"/>
      <c r="K3829" s="155"/>
      <c r="L3829" s="177">
        <v>45</v>
      </c>
      <c r="M3829" s="158"/>
      <c r="N3829" s="155"/>
      <c r="O3829" s="152">
        <f t="shared" si="146"/>
        <v>45</v>
      </c>
      <c r="P3829" s="153"/>
      <c r="Q3829" s="153"/>
      <c r="R3829" s="153"/>
      <c r="S3829" s="159"/>
      <c r="T3829" s="159"/>
      <c r="U3829" s="159"/>
    </row>
    <row r="3830" spans="1:21" ht="12.75" customHeight="1" x14ac:dyDescent="0.3">
      <c r="A3830" s="141">
        <v>6</v>
      </c>
      <c r="B3830" s="141">
        <v>12</v>
      </c>
      <c r="C3830" s="146">
        <v>612</v>
      </c>
      <c r="D3830" s="141" t="s">
        <v>6</v>
      </c>
      <c r="E3830" s="141">
        <v>2014</v>
      </c>
      <c r="F3830" s="151"/>
      <c r="G3830" s="157">
        <f t="shared" si="145"/>
        <v>334</v>
      </c>
      <c r="H3830" s="143"/>
      <c r="I3830" s="177">
        <v>334</v>
      </c>
      <c r="J3830" s="155"/>
      <c r="K3830" s="155"/>
      <c r="L3830" s="177">
        <v>25</v>
      </c>
      <c r="M3830" s="158"/>
      <c r="N3830" s="155"/>
      <c r="O3830" s="152">
        <f t="shared" si="146"/>
        <v>25</v>
      </c>
      <c r="P3830" s="153"/>
      <c r="Q3830" s="153"/>
      <c r="R3830" s="153"/>
      <c r="S3830" s="159"/>
      <c r="T3830" s="159"/>
      <c r="U3830" s="159"/>
    </row>
    <row r="3831" spans="1:21" ht="12.75" customHeight="1" x14ac:dyDescent="0.3">
      <c r="A3831" s="141">
        <v>6</v>
      </c>
      <c r="B3831" s="141">
        <v>13</v>
      </c>
      <c r="C3831" s="146">
        <v>613</v>
      </c>
      <c r="D3831" s="141" t="s">
        <v>6</v>
      </c>
      <c r="E3831" s="141">
        <v>2014</v>
      </c>
      <c r="F3831" s="151"/>
      <c r="G3831" s="157">
        <f t="shared" si="145"/>
        <v>254</v>
      </c>
      <c r="H3831" s="143"/>
      <c r="I3831" s="177">
        <v>254</v>
      </c>
      <c r="J3831" s="155"/>
      <c r="K3831" s="155"/>
      <c r="L3831" s="177">
        <v>36</v>
      </c>
      <c r="M3831" s="158"/>
      <c r="N3831" s="155"/>
      <c r="O3831" s="152">
        <f t="shared" si="146"/>
        <v>36</v>
      </c>
      <c r="P3831" s="153"/>
      <c r="Q3831" s="153"/>
      <c r="R3831" s="153"/>
      <c r="S3831" s="159"/>
      <c r="T3831" s="159"/>
      <c r="U3831" s="159"/>
    </row>
    <row r="3832" spans="1:21" ht="12.75" customHeight="1" x14ac:dyDescent="0.3">
      <c r="A3832" s="141">
        <v>6</v>
      </c>
      <c r="B3832" s="141">
        <v>14</v>
      </c>
      <c r="C3832" s="146">
        <v>614</v>
      </c>
      <c r="D3832" s="141" t="s">
        <v>6</v>
      </c>
      <c r="E3832" s="141">
        <v>2014</v>
      </c>
      <c r="F3832" s="151"/>
      <c r="G3832" s="157">
        <f t="shared" si="145"/>
        <v>182</v>
      </c>
      <c r="H3832" s="160"/>
      <c r="I3832" s="177">
        <v>182</v>
      </c>
      <c r="J3832" s="155"/>
      <c r="K3832" s="155"/>
      <c r="L3832" s="177">
        <v>57</v>
      </c>
      <c r="M3832" s="158"/>
      <c r="N3832" s="155"/>
      <c r="O3832" s="152">
        <f t="shared" si="146"/>
        <v>57</v>
      </c>
      <c r="P3832" s="153"/>
      <c r="Q3832" s="153"/>
      <c r="R3832" s="153"/>
      <c r="S3832" s="159"/>
      <c r="T3832" s="159"/>
      <c r="U3832" s="159"/>
    </row>
    <row r="3833" spans="1:21" ht="12.75" customHeight="1" x14ac:dyDescent="0.3">
      <c r="A3833" s="141">
        <v>6</v>
      </c>
      <c r="B3833" s="141">
        <v>15</v>
      </c>
      <c r="C3833" s="146">
        <v>615</v>
      </c>
      <c r="D3833" s="141" t="s">
        <v>6</v>
      </c>
      <c r="E3833" s="141">
        <v>2014</v>
      </c>
      <c r="F3833" s="151"/>
      <c r="G3833" s="157">
        <f t="shared" si="145"/>
        <v>240</v>
      </c>
      <c r="H3833" s="143"/>
      <c r="I3833" s="177">
        <v>240</v>
      </c>
      <c r="J3833" s="155"/>
      <c r="K3833" s="155"/>
      <c r="L3833" s="177">
        <v>32</v>
      </c>
      <c r="M3833" s="158"/>
      <c r="N3833" s="155"/>
      <c r="O3833" s="152">
        <f t="shared" si="146"/>
        <v>32</v>
      </c>
      <c r="P3833" s="153"/>
      <c r="Q3833" s="153"/>
      <c r="R3833" s="153"/>
      <c r="S3833" s="159"/>
      <c r="T3833" s="159"/>
      <c r="U3833" s="159"/>
    </row>
    <row r="3834" spans="1:21" ht="12.75" customHeight="1" x14ac:dyDescent="0.3">
      <c r="A3834" s="141">
        <v>6</v>
      </c>
      <c r="B3834" s="141">
        <v>16</v>
      </c>
      <c r="C3834" s="146">
        <v>616</v>
      </c>
      <c r="D3834" s="141" t="s">
        <v>6</v>
      </c>
      <c r="E3834" s="141">
        <v>2014</v>
      </c>
      <c r="F3834" s="151"/>
      <c r="G3834" s="157">
        <f t="shared" si="145"/>
        <v>235</v>
      </c>
      <c r="H3834" s="143"/>
      <c r="I3834" s="177">
        <v>235</v>
      </c>
      <c r="J3834" s="155"/>
      <c r="K3834" s="155"/>
      <c r="L3834" s="177">
        <v>61</v>
      </c>
      <c r="M3834" s="158"/>
      <c r="N3834" s="155"/>
      <c r="O3834" s="152">
        <f t="shared" si="146"/>
        <v>61</v>
      </c>
      <c r="P3834" s="153"/>
      <c r="Q3834" s="153"/>
      <c r="R3834" s="153"/>
      <c r="S3834" s="159"/>
      <c r="T3834" s="159"/>
      <c r="U3834" s="159"/>
    </row>
    <row r="3835" spans="1:21" ht="12.75" customHeight="1" x14ac:dyDescent="0.3">
      <c r="A3835" s="141">
        <v>6</v>
      </c>
      <c r="B3835" s="141">
        <v>17</v>
      </c>
      <c r="C3835" s="146">
        <v>617</v>
      </c>
      <c r="D3835" s="141" t="s">
        <v>6</v>
      </c>
      <c r="E3835" s="141">
        <v>2014</v>
      </c>
      <c r="F3835" s="151"/>
      <c r="G3835" s="157">
        <f t="shared" si="145"/>
        <v>265</v>
      </c>
      <c r="H3835" s="143"/>
      <c r="I3835" s="177">
        <v>265</v>
      </c>
      <c r="J3835" s="155"/>
      <c r="K3835" s="155"/>
      <c r="L3835" s="177">
        <v>47</v>
      </c>
      <c r="M3835" s="158"/>
      <c r="N3835" s="155"/>
      <c r="O3835" s="152">
        <f t="shared" si="146"/>
        <v>47</v>
      </c>
      <c r="P3835" s="153"/>
      <c r="Q3835" s="153"/>
      <c r="R3835" s="153"/>
      <c r="S3835" s="159"/>
      <c r="T3835" s="159"/>
      <c r="U3835" s="159"/>
    </row>
    <row r="3836" spans="1:21" ht="12.75" customHeight="1" x14ac:dyDescent="0.3">
      <c r="A3836" s="141">
        <v>6</v>
      </c>
      <c r="B3836" s="141">
        <v>18</v>
      </c>
      <c r="C3836" s="146">
        <v>618</v>
      </c>
      <c r="D3836" s="141" t="s">
        <v>6</v>
      </c>
      <c r="E3836" s="141">
        <v>2014</v>
      </c>
      <c r="F3836" s="151"/>
      <c r="G3836" s="157">
        <f t="shared" si="145"/>
        <v>476</v>
      </c>
      <c r="I3836" s="177">
        <v>476</v>
      </c>
      <c r="J3836" s="155"/>
      <c r="K3836" s="155"/>
      <c r="L3836" s="177">
        <v>157</v>
      </c>
      <c r="M3836" s="158"/>
      <c r="N3836" s="155"/>
      <c r="O3836" s="152">
        <f t="shared" si="146"/>
        <v>157</v>
      </c>
      <c r="P3836" s="153"/>
      <c r="Q3836" s="153"/>
      <c r="R3836" s="153"/>
      <c r="S3836" s="159"/>
      <c r="T3836" s="159"/>
      <c r="U3836" s="159"/>
    </row>
    <row r="3837" spans="1:21" ht="12.75" customHeight="1" x14ac:dyDescent="0.3">
      <c r="A3837" s="141">
        <v>6</v>
      </c>
      <c r="B3837" s="141">
        <v>19</v>
      </c>
      <c r="C3837" s="146">
        <v>619</v>
      </c>
      <c r="D3837" s="141" t="s">
        <v>6</v>
      </c>
      <c r="E3837" s="141">
        <v>2014</v>
      </c>
      <c r="F3837" s="151"/>
      <c r="G3837" s="157">
        <f t="shared" si="145"/>
        <v>351</v>
      </c>
      <c r="I3837" s="177">
        <v>351</v>
      </c>
      <c r="J3837" s="155"/>
      <c r="K3837" s="155"/>
      <c r="L3837" s="177">
        <v>130</v>
      </c>
      <c r="M3837" s="158"/>
      <c r="N3837" s="155"/>
      <c r="O3837" s="152">
        <f t="shared" si="146"/>
        <v>130</v>
      </c>
      <c r="P3837" s="153"/>
      <c r="Q3837" s="153"/>
      <c r="R3837" s="153"/>
      <c r="S3837" s="159"/>
      <c r="T3837" s="159"/>
      <c r="U3837" s="159"/>
    </row>
    <row r="3838" spans="1:21" ht="12.75" customHeight="1" x14ac:dyDescent="0.3">
      <c r="A3838" s="141">
        <v>6</v>
      </c>
      <c r="B3838" s="141">
        <v>20</v>
      </c>
      <c r="C3838" s="146">
        <v>620</v>
      </c>
      <c r="D3838" s="141" t="s">
        <v>6</v>
      </c>
      <c r="E3838" s="141">
        <v>2014</v>
      </c>
      <c r="F3838" s="151"/>
      <c r="G3838" s="157">
        <f t="shared" si="145"/>
        <v>385</v>
      </c>
      <c r="I3838" s="177">
        <v>385</v>
      </c>
      <c r="J3838" s="155"/>
      <c r="K3838" s="155"/>
      <c r="L3838" s="177">
        <v>144</v>
      </c>
      <c r="M3838" s="158"/>
      <c r="N3838" s="155"/>
      <c r="O3838" s="152">
        <f t="shared" si="146"/>
        <v>144</v>
      </c>
      <c r="P3838" s="153"/>
      <c r="Q3838" s="153"/>
      <c r="R3838" s="153"/>
      <c r="S3838" s="159"/>
      <c r="T3838" s="159"/>
      <c r="U3838" s="159"/>
    </row>
    <row r="3839" spans="1:21" ht="12.75" customHeight="1" x14ac:dyDescent="0.3">
      <c r="A3839" s="141">
        <v>6</v>
      </c>
      <c r="B3839" s="141">
        <v>21</v>
      </c>
      <c r="C3839" s="146">
        <v>621</v>
      </c>
      <c r="D3839" s="141" t="s">
        <v>6</v>
      </c>
      <c r="E3839" s="141">
        <v>2014</v>
      </c>
      <c r="F3839" s="151"/>
      <c r="G3839" s="157">
        <f t="shared" si="145"/>
        <v>462</v>
      </c>
      <c r="I3839" s="177">
        <v>462</v>
      </c>
      <c r="J3839" s="155"/>
      <c r="K3839" s="155"/>
      <c r="L3839" s="177">
        <v>99</v>
      </c>
      <c r="M3839" s="158"/>
      <c r="N3839" s="155"/>
      <c r="O3839" s="152">
        <f t="shared" si="146"/>
        <v>99</v>
      </c>
      <c r="P3839" s="153"/>
      <c r="Q3839" s="153"/>
      <c r="R3839" s="153"/>
      <c r="S3839" s="159"/>
      <c r="T3839" s="159"/>
      <c r="U3839" s="159"/>
    </row>
    <row r="3840" spans="1:21" ht="12.75" customHeight="1" x14ac:dyDescent="0.3">
      <c r="A3840" s="141">
        <v>6</v>
      </c>
      <c r="B3840" s="141">
        <v>22</v>
      </c>
      <c r="C3840" s="146">
        <v>622</v>
      </c>
      <c r="D3840" s="141" t="s">
        <v>6</v>
      </c>
      <c r="E3840" s="141">
        <v>2014</v>
      </c>
      <c r="F3840" s="151"/>
      <c r="G3840" s="157">
        <f t="shared" si="145"/>
        <v>2829</v>
      </c>
      <c r="I3840" s="177">
        <v>2829</v>
      </c>
      <c r="J3840" s="155"/>
      <c r="K3840" s="155"/>
      <c r="L3840" s="177">
        <v>252</v>
      </c>
      <c r="M3840" s="158"/>
      <c r="N3840" s="155"/>
      <c r="O3840" s="152">
        <f t="shared" si="146"/>
        <v>252</v>
      </c>
      <c r="P3840" s="153"/>
      <c r="Q3840" s="153"/>
      <c r="R3840" s="153"/>
      <c r="S3840" s="159"/>
      <c r="T3840" s="159"/>
      <c r="U3840" s="159"/>
    </row>
    <row r="3841" spans="1:21" ht="12.75" customHeight="1" x14ac:dyDescent="0.3">
      <c r="A3841" s="141">
        <v>6</v>
      </c>
      <c r="B3841" s="141">
        <v>23</v>
      </c>
      <c r="C3841" s="146">
        <v>623</v>
      </c>
      <c r="D3841" s="141" t="s">
        <v>6</v>
      </c>
      <c r="E3841" s="141">
        <v>2014</v>
      </c>
      <c r="F3841" s="151"/>
      <c r="G3841" s="157">
        <f t="shared" si="145"/>
        <v>8316</v>
      </c>
      <c r="I3841" s="177">
        <v>8316</v>
      </c>
      <c r="J3841" s="155"/>
      <c r="K3841" s="155"/>
      <c r="L3841" s="177">
        <v>1551</v>
      </c>
      <c r="M3841" s="158"/>
      <c r="N3841" s="155"/>
      <c r="O3841" s="152">
        <f t="shared" si="146"/>
        <v>1551</v>
      </c>
      <c r="P3841" s="153"/>
      <c r="Q3841" s="153"/>
      <c r="R3841" s="153"/>
      <c r="S3841" s="159"/>
      <c r="T3841" s="159"/>
      <c r="U3841" s="159"/>
    </row>
    <row r="3842" spans="1:21" ht="12.75" customHeight="1" x14ac:dyDescent="0.3">
      <c r="A3842" s="141">
        <v>6</v>
      </c>
      <c r="B3842" s="141">
        <v>24</v>
      </c>
      <c r="C3842" s="146">
        <v>624</v>
      </c>
      <c r="D3842" s="141" t="s">
        <v>6</v>
      </c>
      <c r="E3842" s="141">
        <v>2014</v>
      </c>
      <c r="F3842" s="151"/>
      <c r="G3842" s="157">
        <f t="shared" si="145"/>
        <v>3185</v>
      </c>
      <c r="H3842" s="143"/>
      <c r="I3842" s="177">
        <v>3185</v>
      </c>
      <c r="J3842" s="155"/>
      <c r="K3842" s="155"/>
      <c r="L3842" s="177">
        <v>888</v>
      </c>
      <c r="M3842" s="158"/>
      <c r="N3842" s="155"/>
      <c r="O3842" s="152">
        <f t="shared" si="146"/>
        <v>888</v>
      </c>
      <c r="P3842" s="153"/>
      <c r="Q3842" s="153"/>
      <c r="R3842" s="153"/>
      <c r="S3842" s="159"/>
      <c r="T3842" s="159"/>
      <c r="U3842" s="159"/>
    </row>
    <row r="3843" spans="1:21" ht="12.75" customHeight="1" x14ac:dyDescent="0.3">
      <c r="A3843" s="141">
        <v>6</v>
      </c>
      <c r="B3843" s="141">
        <v>25</v>
      </c>
      <c r="C3843" s="146">
        <v>625</v>
      </c>
      <c r="D3843" s="141" t="s">
        <v>6</v>
      </c>
      <c r="E3843" s="141">
        <v>2014</v>
      </c>
      <c r="F3843" s="151"/>
      <c r="G3843" s="157">
        <f t="shared" si="145"/>
        <v>2996</v>
      </c>
      <c r="I3843" s="177">
        <v>2996</v>
      </c>
      <c r="J3843" s="155"/>
      <c r="K3843" s="155"/>
      <c r="L3843" s="177">
        <v>1833</v>
      </c>
      <c r="M3843" s="158"/>
      <c r="N3843" s="155"/>
      <c r="O3843" s="152">
        <f t="shared" si="146"/>
        <v>1833</v>
      </c>
      <c r="P3843" s="153"/>
      <c r="Q3843" s="153"/>
      <c r="R3843" s="153"/>
      <c r="S3843" s="159"/>
      <c r="T3843" s="159"/>
      <c r="U3843" s="159"/>
    </row>
    <row r="3844" spans="1:21" ht="12.75" customHeight="1" x14ac:dyDescent="0.3">
      <c r="A3844" s="141">
        <v>6</v>
      </c>
      <c r="B3844" s="141">
        <v>26</v>
      </c>
      <c r="C3844" s="146">
        <v>626</v>
      </c>
      <c r="D3844" s="141" t="s">
        <v>6</v>
      </c>
      <c r="E3844" s="141">
        <v>2014</v>
      </c>
      <c r="F3844" s="151"/>
      <c r="G3844" s="157">
        <f t="shared" si="145"/>
        <v>6648</v>
      </c>
      <c r="I3844" s="177">
        <v>6648</v>
      </c>
      <c r="J3844" s="155"/>
      <c r="K3844" s="155"/>
      <c r="L3844" s="177">
        <v>2028</v>
      </c>
      <c r="M3844" s="158"/>
      <c r="N3844" s="155"/>
      <c r="O3844" s="152">
        <f t="shared" si="146"/>
        <v>2028</v>
      </c>
      <c r="P3844" s="153"/>
      <c r="Q3844" s="153"/>
      <c r="R3844" s="153"/>
      <c r="S3844" s="159"/>
      <c r="T3844" s="159"/>
      <c r="U3844" s="159"/>
    </row>
    <row r="3845" spans="1:21" ht="12.75" customHeight="1" x14ac:dyDescent="0.3">
      <c r="A3845" s="141">
        <v>6</v>
      </c>
      <c r="B3845" s="141">
        <v>27</v>
      </c>
      <c r="C3845" s="146">
        <v>627</v>
      </c>
      <c r="D3845" s="141" t="s">
        <v>6</v>
      </c>
      <c r="E3845" s="141">
        <v>2014</v>
      </c>
      <c r="F3845" s="151"/>
      <c r="G3845" s="157">
        <f t="shared" si="145"/>
        <v>2792</v>
      </c>
      <c r="I3845" s="177">
        <v>2792</v>
      </c>
      <c r="J3845" s="155"/>
      <c r="K3845" s="155"/>
      <c r="L3845" s="177">
        <v>2181</v>
      </c>
      <c r="M3845" s="158"/>
      <c r="N3845" s="155"/>
      <c r="O3845" s="152">
        <f t="shared" si="146"/>
        <v>2181</v>
      </c>
      <c r="P3845" s="153"/>
      <c r="Q3845" s="153"/>
      <c r="R3845" s="153"/>
      <c r="S3845" s="159"/>
      <c r="T3845" s="159"/>
      <c r="U3845" s="159"/>
    </row>
    <row r="3846" spans="1:21" ht="12.75" customHeight="1" x14ac:dyDescent="0.3">
      <c r="A3846" s="141">
        <v>6</v>
      </c>
      <c r="B3846" s="141">
        <v>28</v>
      </c>
      <c r="C3846" s="146">
        <v>628</v>
      </c>
      <c r="D3846" s="141" t="s">
        <v>6</v>
      </c>
      <c r="E3846" s="141">
        <v>2014</v>
      </c>
      <c r="F3846" s="151"/>
      <c r="G3846" s="157">
        <f t="shared" si="145"/>
        <v>2364</v>
      </c>
      <c r="H3846" s="143"/>
      <c r="I3846" s="177">
        <v>2364</v>
      </c>
      <c r="J3846" s="155"/>
      <c r="K3846" s="155"/>
      <c r="L3846" s="177">
        <v>1083</v>
      </c>
      <c r="M3846" s="158"/>
      <c r="N3846" s="155"/>
      <c r="O3846" s="152">
        <f t="shared" si="146"/>
        <v>1083</v>
      </c>
      <c r="P3846" s="153"/>
      <c r="Q3846" s="153"/>
      <c r="R3846" s="153"/>
      <c r="S3846" s="159"/>
      <c r="T3846" s="159"/>
      <c r="U3846" s="159"/>
    </row>
    <row r="3847" spans="1:21" ht="12.75" customHeight="1" x14ac:dyDescent="0.3">
      <c r="A3847" s="141">
        <v>6</v>
      </c>
      <c r="B3847" s="141">
        <v>29</v>
      </c>
      <c r="C3847" s="146">
        <v>629</v>
      </c>
      <c r="D3847" s="141" t="s">
        <v>6</v>
      </c>
      <c r="E3847" s="141">
        <v>2014</v>
      </c>
      <c r="F3847" s="151"/>
      <c r="G3847" s="157">
        <f t="shared" si="145"/>
        <v>2100</v>
      </c>
      <c r="H3847" s="143"/>
      <c r="I3847" s="177">
        <v>2100</v>
      </c>
      <c r="J3847" s="155"/>
      <c r="K3847" s="155"/>
      <c r="L3847" s="177">
        <v>2154</v>
      </c>
      <c r="M3847" s="158"/>
      <c r="N3847" s="155"/>
      <c r="O3847" s="152">
        <f t="shared" si="146"/>
        <v>2154</v>
      </c>
      <c r="P3847" s="153"/>
      <c r="Q3847" s="153"/>
      <c r="R3847" s="153"/>
      <c r="S3847" s="159"/>
      <c r="T3847" s="159"/>
      <c r="U3847" s="159"/>
    </row>
    <row r="3848" spans="1:21" ht="12.75" customHeight="1" x14ac:dyDescent="0.3">
      <c r="A3848" s="141">
        <v>6</v>
      </c>
      <c r="B3848" s="141">
        <v>30</v>
      </c>
      <c r="C3848" s="146">
        <v>630</v>
      </c>
      <c r="D3848" s="141" t="s">
        <v>6</v>
      </c>
      <c r="E3848" s="141">
        <v>2014</v>
      </c>
      <c r="F3848" s="151"/>
      <c r="G3848" s="157">
        <f t="shared" si="145"/>
        <v>3087</v>
      </c>
      <c r="H3848" s="143"/>
      <c r="I3848" s="177">
        <v>3087</v>
      </c>
      <c r="J3848" s="155"/>
      <c r="K3848" s="155"/>
      <c r="L3848" s="177">
        <v>1206</v>
      </c>
      <c r="M3848" s="158"/>
      <c r="N3848" s="155"/>
      <c r="O3848" s="152">
        <f t="shared" si="146"/>
        <v>1206</v>
      </c>
      <c r="P3848" s="153"/>
      <c r="Q3848" s="153"/>
      <c r="R3848" s="153"/>
      <c r="S3848" s="159"/>
      <c r="T3848" s="159"/>
      <c r="U3848" s="159"/>
    </row>
    <row r="3849" spans="1:21" ht="12.75" customHeight="1" x14ac:dyDescent="0.3">
      <c r="A3849" s="141">
        <v>7</v>
      </c>
      <c r="B3849" s="141">
        <v>1</v>
      </c>
      <c r="C3849" s="146">
        <v>701</v>
      </c>
      <c r="D3849" s="141" t="s">
        <v>6</v>
      </c>
      <c r="E3849" s="141">
        <v>2014</v>
      </c>
      <c r="F3849" s="151"/>
      <c r="G3849" s="157">
        <f t="shared" si="145"/>
        <v>3267</v>
      </c>
      <c r="H3849" s="143"/>
      <c r="I3849" s="177">
        <v>3267</v>
      </c>
      <c r="K3849" s="155"/>
      <c r="L3849" s="177">
        <v>825</v>
      </c>
      <c r="M3849" s="158"/>
      <c r="N3849" s="155"/>
      <c r="O3849" s="152">
        <f t="shared" si="146"/>
        <v>825</v>
      </c>
      <c r="P3849" s="153"/>
      <c r="Q3849" s="153"/>
      <c r="R3849" s="153"/>
      <c r="S3849" s="159"/>
      <c r="T3849" s="159"/>
      <c r="U3849" s="159"/>
    </row>
    <row r="3850" spans="1:21" ht="12.75" customHeight="1" x14ac:dyDescent="0.3">
      <c r="A3850" s="141">
        <v>7</v>
      </c>
      <c r="B3850" s="141">
        <v>2</v>
      </c>
      <c r="C3850" s="146">
        <v>702</v>
      </c>
      <c r="D3850" s="141" t="s">
        <v>6</v>
      </c>
      <c r="E3850" s="141">
        <v>2014</v>
      </c>
      <c r="F3850" s="151"/>
      <c r="G3850" s="157">
        <f t="shared" si="145"/>
        <v>1968</v>
      </c>
      <c r="I3850" s="177">
        <v>1968</v>
      </c>
      <c r="K3850" s="155"/>
      <c r="L3850" s="177">
        <v>1674</v>
      </c>
      <c r="M3850" s="158"/>
      <c r="N3850" s="155"/>
      <c r="O3850" s="152">
        <f t="shared" si="146"/>
        <v>1674</v>
      </c>
      <c r="P3850" s="153"/>
      <c r="Q3850" s="153"/>
      <c r="R3850" s="153"/>
      <c r="S3850" s="159"/>
      <c r="T3850" s="159"/>
      <c r="U3850" s="159"/>
    </row>
    <row r="3851" spans="1:21" ht="12.75" customHeight="1" x14ac:dyDescent="0.3">
      <c r="A3851" s="141">
        <v>7</v>
      </c>
      <c r="B3851" s="141">
        <v>3</v>
      </c>
      <c r="C3851" s="146">
        <v>703</v>
      </c>
      <c r="D3851" s="141" t="s">
        <v>6</v>
      </c>
      <c r="E3851" s="141">
        <v>2014</v>
      </c>
      <c r="F3851" s="151"/>
      <c r="G3851" s="157">
        <f t="shared" si="145"/>
        <v>3252</v>
      </c>
      <c r="H3851" s="143"/>
      <c r="I3851" s="177">
        <v>3252</v>
      </c>
      <c r="K3851" s="155"/>
      <c r="L3851" s="177">
        <v>930</v>
      </c>
      <c r="M3851" s="158"/>
      <c r="N3851" s="155"/>
      <c r="O3851" s="152">
        <f t="shared" si="146"/>
        <v>930</v>
      </c>
      <c r="P3851" s="153"/>
      <c r="Q3851" s="153"/>
      <c r="R3851" s="153"/>
      <c r="S3851" s="159"/>
      <c r="T3851" s="159"/>
      <c r="U3851" s="159"/>
    </row>
    <row r="3852" spans="1:21" ht="12.75" customHeight="1" x14ac:dyDescent="0.3">
      <c r="A3852" s="141">
        <v>7</v>
      </c>
      <c r="B3852" s="141">
        <v>4</v>
      </c>
      <c r="C3852" s="146">
        <v>704</v>
      </c>
      <c r="D3852" s="141" t="s">
        <v>6</v>
      </c>
      <c r="E3852" s="141">
        <v>2014</v>
      </c>
      <c r="F3852" s="151"/>
      <c r="G3852" s="157">
        <f t="shared" si="145"/>
        <v>1890</v>
      </c>
      <c r="H3852" s="143"/>
      <c r="I3852" s="177">
        <v>1890</v>
      </c>
      <c r="K3852" s="155"/>
      <c r="L3852" s="177">
        <v>678</v>
      </c>
      <c r="M3852" s="158"/>
      <c r="N3852" s="155"/>
      <c r="O3852" s="152">
        <f t="shared" ref="O3852:O3915" si="147">L3852+N3852</f>
        <v>678</v>
      </c>
      <c r="P3852" s="153"/>
      <c r="Q3852" s="153"/>
      <c r="R3852" s="153"/>
      <c r="S3852" s="159"/>
      <c r="T3852" s="159"/>
      <c r="U3852" s="159"/>
    </row>
    <row r="3853" spans="1:21" ht="12.75" customHeight="1" x14ac:dyDescent="0.3">
      <c r="A3853" s="141">
        <v>7</v>
      </c>
      <c r="B3853" s="141">
        <v>5</v>
      </c>
      <c r="C3853" s="146">
        <v>705</v>
      </c>
      <c r="D3853" s="141" t="s">
        <v>6</v>
      </c>
      <c r="E3853" s="141">
        <v>2014</v>
      </c>
      <c r="F3853" s="151"/>
      <c r="G3853" s="157">
        <f t="shared" ref="G3853:G3916" si="148">I3853+K3853</f>
        <v>3450</v>
      </c>
      <c r="H3853" s="160"/>
      <c r="I3853" s="177">
        <v>3450</v>
      </c>
      <c r="K3853" s="155"/>
      <c r="L3853" s="177">
        <v>1140</v>
      </c>
      <c r="M3853" s="158"/>
      <c r="N3853" s="155"/>
      <c r="O3853" s="152">
        <f t="shared" si="147"/>
        <v>1140</v>
      </c>
      <c r="P3853" s="153"/>
      <c r="Q3853" s="153"/>
      <c r="R3853" s="153"/>
      <c r="S3853" s="159"/>
      <c r="T3853" s="159"/>
      <c r="U3853" s="159"/>
    </row>
    <row r="3854" spans="1:21" ht="12.75" customHeight="1" x14ac:dyDescent="0.3">
      <c r="A3854" s="141">
        <v>7</v>
      </c>
      <c r="B3854" s="141">
        <v>6</v>
      </c>
      <c r="C3854" s="146">
        <v>706</v>
      </c>
      <c r="D3854" s="141" t="s">
        <v>6</v>
      </c>
      <c r="E3854" s="141">
        <v>2014</v>
      </c>
      <c r="F3854" s="151"/>
      <c r="G3854" s="157">
        <f t="shared" si="148"/>
        <v>7722</v>
      </c>
      <c r="H3854" s="143"/>
      <c r="I3854" s="177">
        <v>7722</v>
      </c>
      <c r="K3854" s="155"/>
      <c r="L3854" s="177">
        <v>2154</v>
      </c>
      <c r="M3854" s="158"/>
      <c r="N3854" s="155"/>
      <c r="O3854" s="152">
        <f t="shared" si="147"/>
        <v>2154</v>
      </c>
      <c r="P3854" s="153"/>
      <c r="Q3854" s="153"/>
      <c r="R3854" s="153"/>
      <c r="S3854" s="159"/>
      <c r="T3854" s="159"/>
      <c r="U3854" s="159"/>
    </row>
    <row r="3855" spans="1:21" ht="12.75" customHeight="1" x14ac:dyDescent="0.3">
      <c r="A3855" s="141">
        <v>7</v>
      </c>
      <c r="B3855" s="141">
        <v>7</v>
      </c>
      <c r="C3855" s="146">
        <v>707</v>
      </c>
      <c r="D3855" s="141" t="s">
        <v>6</v>
      </c>
      <c r="E3855" s="141">
        <v>2014</v>
      </c>
      <c r="F3855" s="151"/>
      <c r="G3855" s="157">
        <f t="shared" si="148"/>
        <v>3948</v>
      </c>
      <c r="H3855" s="143"/>
      <c r="I3855" s="177">
        <v>3948</v>
      </c>
      <c r="K3855" s="155"/>
      <c r="L3855" s="177">
        <v>1902</v>
      </c>
      <c r="M3855" s="158"/>
      <c r="N3855" s="155"/>
      <c r="O3855" s="152">
        <f t="shared" si="147"/>
        <v>1902</v>
      </c>
      <c r="P3855" s="153"/>
      <c r="Q3855" s="153"/>
      <c r="R3855" s="153"/>
      <c r="S3855" s="159"/>
      <c r="T3855" s="159"/>
      <c r="U3855" s="159"/>
    </row>
    <row r="3856" spans="1:21" ht="12.75" customHeight="1" x14ac:dyDescent="0.3">
      <c r="A3856" s="141">
        <v>7</v>
      </c>
      <c r="B3856" s="141">
        <v>8</v>
      </c>
      <c r="C3856" s="146">
        <v>708</v>
      </c>
      <c r="D3856" s="141" t="s">
        <v>6</v>
      </c>
      <c r="E3856" s="141">
        <v>2014</v>
      </c>
      <c r="F3856" s="151"/>
      <c r="G3856" s="157">
        <f t="shared" si="148"/>
        <v>4398</v>
      </c>
      <c r="H3856" s="160"/>
      <c r="I3856" s="177">
        <v>4398</v>
      </c>
      <c r="K3856" s="155"/>
      <c r="L3856" s="177">
        <v>1170</v>
      </c>
      <c r="M3856" s="158"/>
      <c r="N3856" s="155"/>
      <c r="O3856" s="152">
        <f t="shared" si="147"/>
        <v>1170</v>
      </c>
      <c r="P3856" s="153"/>
      <c r="Q3856" s="153"/>
      <c r="R3856" s="153"/>
      <c r="S3856" s="159"/>
      <c r="T3856" s="159"/>
      <c r="U3856" s="159"/>
    </row>
    <row r="3857" spans="1:21" ht="12.75" customHeight="1" x14ac:dyDescent="0.3">
      <c r="A3857" s="141">
        <v>7</v>
      </c>
      <c r="B3857" s="141">
        <v>9</v>
      </c>
      <c r="C3857" s="146">
        <v>709</v>
      </c>
      <c r="D3857" s="141" t="s">
        <v>6</v>
      </c>
      <c r="E3857" s="141">
        <v>2014</v>
      </c>
      <c r="F3857" s="151"/>
      <c r="G3857" s="157">
        <f t="shared" si="148"/>
        <v>2238</v>
      </c>
      <c r="I3857" s="177">
        <v>2238</v>
      </c>
      <c r="K3857" s="155"/>
      <c r="L3857" s="177">
        <v>798</v>
      </c>
      <c r="M3857" s="158"/>
      <c r="N3857" s="155"/>
      <c r="O3857" s="152">
        <f t="shared" si="147"/>
        <v>798</v>
      </c>
      <c r="P3857" s="153"/>
      <c r="Q3857" s="153"/>
      <c r="R3857" s="153"/>
      <c r="S3857" s="159"/>
      <c r="T3857" s="159"/>
      <c r="U3857" s="159"/>
    </row>
    <row r="3858" spans="1:21" ht="12.75" customHeight="1" x14ac:dyDescent="0.3">
      <c r="A3858" s="141">
        <v>7</v>
      </c>
      <c r="B3858" s="141">
        <v>10</v>
      </c>
      <c r="C3858" s="146">
        <v>710</v>
      </c>
      <c r="D3858" s="141" t="s">
        <v>6</v>
      </c>
      <c r="E3858" s="141">
        <v>2014</v>
      </c>
      <c r="F3858" s="151"/>
      <c r="G3858" s="157">
        <f t="shared" si="148"/>
        <v>990</v>
      </c>
      <c r="I3858" s="177">
        <v>990</v>
      </c>
      <c r="K3858" s="155"/>
      <c r="L3858" s="177">
        <v>426</v>
      </c>
      <c r="M3858" s="158"/>
      <c r="N3858" s="155"/>
      <c r="O3858" s="152">
        <f t="shared" si="147"/>
        <v>426</v>
      </c>
      <c r="P3858" s="153"/>
      <c r="Q3858" s="153"/>
      <c r="R3858" s="153"/>
      <c r="S3858" s="159"/>
      <c r="T3858" s="159"/>
      <c r="U3858" s="159"/>
    </row>
    <row r="3859" spans="1:21" ht="12.75" customHeight="1" x14ac:dyDescent="0.3">
      <c r="A3859" s="141">
        <v>7</v>
      </c>
      <c r="B3859" s="141">
        <v>11</v>
      </c>
      <c r="C3859" s="146">
        <v>711</v>
      </c>
      <c r="D3859" s="141" t="s">
        <v>6</v>
      </c>
      <c r="E3859" s="141">
        <v>2014</v>
      </c>
      <c r="F3859" s="151"/>
      <c r="G3859" s="157">
        <f t="shared" si="148"/>
        <v>637.48500000000001</v>
      </c>
      <c r="H3859" s="161"/>
      <c r="I3859" s="177">
        <v>637.48500000000001</v>
      </c>
      <c r="J3859" s="175"/>
      <c r="K3859" s="173"/>
      <c r="L3859" s="177">
        <v>434.99400000000003</v>
      </c>
      <c r="M3859" s="158"/>
      <c r="N3859" s="155"/>
      <c r="O3859" s="152">
        <f t="shared" si="147"/>
        <v>434.99400000000003</v>
      </c>
      <c r="P3859" s="153"/>
      <c r="Q3859" s="153"/>
      <c r="R3859" s="153"/>
      <c r="S3859" s="144"/>
      <c r="T3859" s="144"/>
      <c r="U3859" s="159"/>
    </row>
    <row r="3860" spans="1:21" ht="12.75" customHeight="1" x14ac:dyDescent="0.3">
      <c r="A3860" s="141">
        <v>7</v>
      </c>
      <c r="B3860" s="141">
        <v>12</v>
      </c>
      <c r="C3860" s="146">
        <v>712</v>
      </c>
      <c r="D3860" s="141" t="s">
        <v>6</v>
      </c>
      <c r="E3860" s="141">
        <v>2014</v>
      </c>
      <c r="F3860" s="151"/>
      <c r="G3860" s="157">
        <f t="shared" si="148"/>
        <v>654</v>
      </c>
      <c r="I3860" s="177">
        <v>654</v>
      </c>
      <c r="K3860" s="155"/>
      <c r="L3860" s="177">
        <v>522</v>
      </c>
      <c r="M3860" s="158"/>
      <c r="N3860" s="155"/>
      <c r="O3860" s="152">
        <f t="shared" si="147"/>
        <v>522</v>
      </c>
      <c r="P3860" s="153"/>
      <c r="Q3860" s="153"/>
      <c r="R3860" s="153"/>
      <c r="U3860" s="159"/>
    </row>
    <row r="3861" spans="1:21" ht="12.75" customHeight="1" x14ac:dyDescent="0.3">
      <c r="A3861" s="141">
        <v>7</v>
      </c>
      <c r="B3861" s="141">
        <v>13</v>
      </c>
      <c r="C3861" s="146">
        <v>713</v>
      </c>
      <c r="D3861" s="141" t="s">
        <v>6</v>
      </c>
      <c r="E3861" s="141">
        <v>2014</v>
      </c>
      <c r="F3861" s="151"/>
      <c r="G3861" s="157">
        <f t="shared" si="148"/>
        <v>170</v>
      </c>
      <c r="I3861" s="177">
        <v>170</v>
      </c>
      <c r="K3861" s="155"/>
      <c r="L3861" s="177">
        <v>141</v>
      </c>
      <c r="M3861" s="158"/>
      <c r="N3861" s="155"/>
      <c r="O3861" s="152">
        <f t="shared" si="147"/>
        <v>141</v>
      </c>
      <c r="P3861" s="153"/>
      <c r="Q3861" s="153"/>
      <c r="R3861" s="153"/>
      <c r="U3861" s="159"/>
    </row>
    <row r="3862" spans="1:21" ht="12.75" customHeight="1" x14ac:dyDescent="0.3">
      <c r="A3862" s="141">
        <v>7</v>
      </c>
      <c r="B3862" s="141">
        <v>14</v>
      </c>
      <c r="C3862" s="146">
        <v>714</v>
      </c>
      <c r="D3862" s="141" t="s">
        <v>6</v>
      </c>
      <c r="E3862" s="141">
        <v>2014</v>
      </c>
      <c r="F3862" s="151"/>
      <c r="G3862" s="157">
        <f t="shared" si="148"/>
        <v>298</v>
      </c>
      <c r="H3862" s="143"/>
      <c r="I3862" s="177">
        <v>298</v>
      </c>
      <c r="L3862" s="177">
        <v>470</v>
      </c>
      <c r="M3862" s="158"/>
      <c r="N3862" s="155"/>
      <c r="O3862" s="152">
        <f t="shared" si="147"/>
        <v>470</v>
      </c>
      <c r="P3862" s="153"/>
      <c r="Q3862" s="153"/>
      <c r="R3862" s="153"/>
      <c r="U3862" s="159"/>
    </row>
    <row r="3863" spans="1:21" ht="12.75" customHeight="1" x14ac:dyDescent="0.3">
      <c r="A3863" s="141">
        <v>7</v>
      </c>
      <c r="B3863" s="141">
        <v>15</v>
      </c>
      <c r="C3863" s="146">
        <v>715</v>
      </c>
      <c r="D3863" s="141" t="s">
        <v>6</v>
      </c>
      <c r="E3863" s="141">
        <v>2014</v>
      </c>
      <c r="F3863" s="151"/>
      <c r="G3863" s="157">
        <f t="shared" si="148"/>
        <v>573</v>
      </c>
      <c r="H3863" s="143"/>
      <c r="I3863" s="177">
        <v>573</v>
      </c>
      <c r="K3863" s="178"/>
      <c r="L3863" s="177">
        <v>444</v>
      </c>
      <c r="M3863" s="158"/>
      <c r="N3863" s="155"/>
      <c r="O3863" s="152">
        <f t="shared" si="147"/>
        <v>444</v>
      </c>
      <c r="P3863" s="153"/>
      <c r="Q3863" s="153"/>
      <c r="R3863" s="153"/>
      <c r="U3863" s="159"/>
    </row>
    <row r="3864" spans="1:21" ht="12.75" customHeight="1" x14ac:dyDescent="0.3">
      <c r="A3864" s="141">
        <v>7</v>
      </c>
      <c r="B3864" s="141">
        <v>16</v>
      </c>
      <c r="C3864" s="146">
        <v>716</v>
      </c>
      <c r="D3864" s="141" t="s">
        <v>6</v>
      </c>
      <c r="E3864" s="141">
        <v>2014</v>
      </c>
      <c r="F3864" s="151"/>
      <c r="G3864" s="157">
        <f t="shared" si="148"/>
        <v>606</v>
      </c>
      <c r="I3864" s="177">
        <v>606</v>
      </c>
      <c r="K3864" s="178"/>
      <c r="L3864" s="177">
        <v>1154</v>
      </c>
      <c r="M3864" s="158"/>
      <c r="N3864" s="155"/>
      <c r="O3864" s="152">
        <f t="shared" si="147"/>
        <v>1154</v>
      </c>
      <c r="P3864" s="153"/>
      <c r="Q3864" s="153"/>
      <c r="R3864" s="153"/>
      <c r="U3864" s="159"/>
    </row>
    <row r="3865" spans="1:21" ht="12.75" customHeight="1" x14ac:dyDescent="0.3">
      <c r="A3865" s="141">
        <v>7</v>
      </c>
      <c r="B3865" s="141">
        <v>17</v>
      </c>
      <c r="C3865" s="146">
        <v>717</v>
      </c>
      <c r="D3865" s="141" t="s">
        <v>6</v>
      </c>
      <c r="E3865" s="141">
        <v>2014</v>
      </c>
      <c r="F3865" s="151"/>
      <c r="G3865" s="157">
        <f t="shared" si="148"/>
        <v>873</v>
      </c>
      <c r="I3865" s="177">
        <v>873</v>
      </c>
      <c r="K3865" s="178"/>
      <c r="L3865" s="177">
        <v>543</v>
      </c>
      <c r="M3865" s="155"/>
      <c r="N3865" s="155"/>
      <c r="O3865" s="152">
        <f t="shared" si="147"/>
        <v>543</v>
      </c>
      <c r="P3865" s="153"/>
      <c r="Q3865" s="153"/>
      <c r="R3865" s="153"/>
      <c r="U3865" s="159"/>
    </row>
    <row r="3866" spans="1:21" ht="12.75" customHeight="1" x14ac:dyDescent="0.3">
      <c r="A3866" s="141">
        <v>7</v>
      </c>
      <c r="B3866" s="141">
        <v>18</v>
      </c>
      <c r="C3866" s="146">
        <v>718</v>
      </c>
      <c r="D3866" s="141" t="s">
        <v>6</v>
      </c>
      <c r="E3866" s="141">
        <v>2014</v>
      </c>
      <c r="F3866" s="151"/>
      <c r="G3866" s="157">
        <f t="shared" si="148"/>
        <v>1218</v>
      </c>
      <c r="I3866" s="177">
        <v>1218</v>
      </c>
      <c r="K3866" s="178"/>
      <c r="L3866" s="177">
        <v>387</v>
      </c>
      <c r="M3866" s="155"/>
      <c r="N3866" s="155"/>
      <c r="O3866" s="152">
        <f t="shared" si="147"/>
        <v>387</v>
      </c>
      <c r="P3866" s="153"/>
      <c r="Q3866" s="153"/>
      <c r="R3866" s="153"/>
      <c r="U3866" s="159"/>
    </row>
    <row r="3867" spans="1:21" ht="12.75" customHeight="1" x14ac:dyDescent="0.3">
      <c r="A3867" s="141">
        <v>7</v>
      </c>
      <c r="B3867" s="141">
        <v>19</v>
      </c>
      <c r="C3867" s="146">
        <v>719</v>
      </c>
      <c r="D3867" s="141" t="s">
        <v>6</v>
      </c>
      <c r="E3867" s="141">
        <v>2014</v>
      </c>
      <c r="F3867" s="151"/>
      <c r="G3867" s="157">
        <f t="shared" si="148"/>
        <v>495</v>
      </c>
      <c r="I3867" s="177">
        <v>495</v>
      </c>
      <c r="K3867" s="178"/>
      <c r="L3867" s="177">
        <v>519</v>
      </c>
      <c r="M3867" s="155"/>
      <c r="N3867" s="155"/>
      <c r="O3867" s="152">
        <f t="shared" si="147"/>
        <v>519</v>
      </c>
      <c r="P3867" s="153"/>
      <c r="Q3867" s="153"/>
      <c r="R3867" s="153"/>
      <c r="U3867" s="159"/>
    </row>
    <row r="3868" spans="1:21" ht="12.75" customHeight="1" x14ac:dyDescent="0.3">
      <c r="A3868" s="141">
        <v>7</v>
      </c>
      <c r="B3868" s="141">
        <v>20</v>
      </c>
      <c r="C3868" s="146">
        <v>720</v>
      </c>
      <c r="D3868" s="141" t="s">
        <v>6</v>
      </c>
      <c r="E3868" s="141">
        <v>2014</v>
      </c>
      <c r="F3868" s="151"/>
      <c r="G3868" s="157">
        <f t="shared" si="148"/>
        <v>1288</v>
      </c>
      <c r="I3868" s="146">
        <v>1288</v>
      </c>
      <c r="L3868" s="146">
        <v>751</v>
      </c>
      <c r="M3868" s="155"/>
      <c r="N3868" s="155"/>
      <c r="O3868" s="152">
        <f t="shared" si="147"/>
        <v>751</v>
      </c>
      <c r="P3868" s="153"/>
      <c r="Q3868" s="153"/>
      <c r="R3868" s="153"/>
      <c r="U3868" s="159"/>
    </row>
    <row r="3869" spans="1:21" ht="12.75" customHeight="1" x14ac:dyDescent="0.3">
      <c r="A3869" s="141">
        <v>7</v>
      </c>
      <c r="B3869" s="141">
        <v>21</v>
      </c>
      <c r="C3869" s="146">
        <v>721</v>
      </c>
      <c r="D3869" s="141" t="s">
        <v>6</v>
      </c>
      <c r="E3869" s="141">
        <v>2014</v>
      </c>
      <c r="F3869" s="151"/>
      <c r="G3869" s="157">
        <f t="shared" si="148"/>
        <v>663</v>
      </c>
      <c r="I3869" s="146">
        <v>663</v>
      </c>
      <c r="L3869" s="146">
        <v>1083</v>
      </c>
      <c r="M3869" s="155"/>
      <c r="N3869" s="155"/>
      <c r="O3869" s="152">
        <f t="shared" si="147"/>
        <v>1083</v>
      </c>
      <c r="P3869" s="153"/>
      <c r="Q3869" s="153"/>
      <c r="R3869" s="153"/>
      <c r="U3869" s="159"/>
    </row>
    <row r="3870" spans="1:21" ht="12.75" customHeight="1" x14ac:dyDescent="0.3">
      <c r="A3870" s="141">
        <v>7</v>
      </c>
      <c r="B3870" s="141">
        <v>22</v>
      </c>
      <c r="C3870" s="146">
        <v>722</v>
      </c>
      <c r="D3870" s="141" t="s">
        <v>6</v>
      </c>
      <c r="E3870" s="141">
        <v>2014</v>
      </c>
      <c r="F3870" s="151"/>
      <c r="G3870" s="157">
        <f t="shared" si="148"/>
        <v>864</v>
      </c>
      <c r="H3870" s="143"/>
      <c r="I3870" s="146">
        <v>864</v>
      </c>
      <c r="K3870" s="178"/>
      <c r="L3870" s="146">
        <v>1904</v>
      </c>
      <c r="M3870" s="155"/>
      <c r="N3870" s="155"/>
      <c r="O3870" s="152">
        <f t="shared" si="147"/>
        <v>1904</v>
      </c>
      <c r="P3870" s="153"/>
      <c r="Q3870" s="153"/>
      <c r="R3870" s="153"/>
      <c r="U3870" s="159"/>
    </row>
    <row r="3871" spans="1:21" ht="12.75" customHeight="1" x14ac:dyDescent="0.3">
      <c r="A3871" s="141">
        <v>7</v>
      </c>
      <c r="B3871" s="141">
        <v>23</v>
      </c>
      <c r="C3871" s="146">
        <v>723</v>
      </c>
      <c r="D3871" s="141" t="s">
        <v>6</v>
      </c>
      <c r="E3871" s="141">
        <v>2014</v>
      </c>
      <c r="F3871" s="151"/>
      <c r="G3871" s="157">
        <f t="shared" si="148"/>
        <v>1571</v>
      </c>
      <c r="I3871" s="146">
        <v>1571</v>
      </c>
      <c r="L3871" s="146">
        <v>1799</v>
      </c>
      <c r="M3871" s="155"/>
      <c r="N3871" s="155"/>
      <c r="O3871" s="152">
        <f t="shared" si="147"/>
        <v>1799</v>
      </c>
      <c r="P3871" s="153"/>
      <c r="Q3871" s="153"/>
      <c r="R3871" s="153"/>
      <c r="U3871" s="159"/>
    </row>
    <row r="3872" spans="1:21" ht="12.75" customHeight="1" x14ac:dyDescent="0.3">
      <c r="A3872" s="141">
        <v>7</v>
      </c>
      <c r="B3872" s="141">
        <v>24</v>
      </c>
      <c r="C3872" s="146">
        <v>724</v>
      </c>
      <c r="D3872" s="141" t="s">
        <v>6</v>
      </c>
      <c r="E3872" s="141">
        <v>2014</v>
      </c>
      <c r="F3872" s="151"/>
      <c r="G3872" s="157">
        <f t="shared" si="148"/>
        <v>1311</v>
      </c>
      <c r="I3872" s="146">
        <v>1311</v>
      </c>
      <c r="K3872" s="179"/>
      <c r="L3872" s="146">
        <v>1596</v>
      </c>
      <c r="M3872" s="155"/>
      <c r="N3872" s="155"/>
      <c r="O3872" s="152">
        <f t="shared" si="147"/>
        <v>1596</v>
      </c>
      <c r="P3872" s="153"/>
      <c r="Q3872" s="153"/>
      <c r="R3872" s="153"/>
      <c r="U3872" s="159"/>
    </row>
    <row r="3873" spans="1:21" ht="12.75" customHeight="1" x14ac:dyDescent="0.3">
      <c r="A3873" s="141">
        <v>7</v>
      </c>
      <c r="B3873" s="141">
        <v>25</v>
      </c>
      <c r="C3873" s="146">
        <v>725</v>
      </c>
      <c r="D3873" s="141" t="s">
        <v>6</v>
      </c>
      <c r="E3873" s="141">
        <v>2014</v>
      </c>
      <c r="F3873" s="151"/>
      <c r="G3873" s="157">
        <f t="shared" si="148"/>
        <v>804</v>
      </c>
      <c r="I3873" s="146">
        <v>804</v>
      </c>
      <c r="L3873" s="146">
        <v>2082</v>
      </c>
      <c r="M3873" s="155"/>
      <c r="N3873" s="155"/>
      <c r="O3873" s="152">
        <f t="shared" si="147"/>
        <v>2082</v>
      </c>
      <c r="P3873" s="153"/>
      <c r="Q3873" s="153"/>
      <c r="R3873" s="153"/>
      <c r="U3873" s="159"/>
    </row>
    <row r="3874" spans="1:21" ht="12.75" customHeight="1" x14ac:dyDescent="0.3">
      <c r="A3874" s="141">
        <v>7</v>
      </c>
      <c r="B3874" s="141">
        <v>26</v>
      </c>
      <c r="C3874" s="146">
        <v>726</v>
      </c>
      <c r="D3874" s="141" t="s">
        <v>6</v>
      </c>
      <c r="E3874" s="141">
        <v>2014</v>
      </c>
      <c r="F3874" s="151"/>
      <c r="G3874" s="157">
        <f t="shared" si="148"/>
        <v>1275</v>
      </c>
      <c r="I3874" s="146">
        <v>1275</v>
      </c>
      <c r="K3874" s="156"/>
      <c r="L3874" s="146">
        <v>1149</v>
      </c>
      <c r="M3874" s="155"/>
      <c r="N3874" s="155"/>
      <c r="O3874" s="152">
        <f t="shared" si="147"/>
        <v>1149</v>
      </c>
      <c r="P3874" s="153"/>
      <c r="Q3874" s="153"/>
      <c r="R3874" s="153"/>
      <c r="U3874" s="159"/>
    </row>
    <row r="3875" spans="1:21" ht="12.75" customHeight="1" x14ac:dyDescent="0.3">
      <c r="A3875" s="141">
        <v>7</v>
      </c>
      <c r="B3875" s="141">
        <v>27</v>
      </c>
      <c r="C3875" s="146">
        <v>727</v>
      </c>
      <c r="D3875" s="141" t="s">
        <v>6</v>
      </c>
      <c r="E3875" s="141">
        <v>2014</v>
      </c>
      <c r="F3875" s="151"/>
      <c r="G3875" s="157">
        <f t="shared" si="148"/>
        <v>1107</v>
      </c>
      <c r="H3875" s="143"/>
      <c r="I3875" s="146">
        <v>1107</v>
      </c>
      <c r="K3875" s="156"/>
      <c r="L3875" s="146">
        <v>1188</v>
      </c>
      <c r="M3875" s="155"/>
      <c r="N3875" s="155"/>
      <c r="O3875" s="152">
        <f t="shared" si="147"/>
        <v>1188</v>
      </c>
      <c r="P3875" s="153"/>
      <c r="Q3875" s="153"/>
      <c r="R3875" s="153"/>
      <c r="U3875" s="180"/>
    </row>
    <row r="3876" spans="1:21" ht="12.75" customHeight="1" x14ac:dyDescent="0.3">
      <c r="A3876" s="141">
        <v>7</v>
      </c>
      <c r="B3876" s="141">
        <v>28</v>
      </c>
      <c r="C3876" s="146">
        <v>728</v>
      </c>
      <c r="D3876" s="141" t="s">
        <v>6</v>
      </c>
      <c r="E3876" s="141">
        <v>2014</v>
      </c>
      <c r="F3876" s="151"/>
      <c r="G3876" s="157">
        <f t="shared" si="148"/>
        <v>1644</v>
      </c>
      <c r="H3876" s="143"/>
      <c r="I3876" s="146">
        <v>1644</v>
      </c>
      <c r="K3876" s="156"/>
      <c r="L3876" s="146">
        <v>852</v>
      </c>
      <c r="M3876" s="155"/>
      <c r="N3876" s="155"/>
      <c r="O3876" s="152">
        <f t="shared" si="147"/>
        <v>852</v>
      </c>
      <c r="P3876" s="153"/>
      <c r="Q3876" s="153"/>
      <c r="R3876" s="153"/>
      <c r="U3876" s="159"/>
    </row>
    <row r="3877" spans="1:21" ht="12.75" customHeight="1" x14ac:dyDescent="0.3">
      <c r="A3877" s="141">
        <v>7</v>
      </c>
      <c r="B3877" s="141">
        <v>29</v>
      </c>
      <c r="C3877" s="146">
        <v>729</v>
      </c>
      <c r="D3877" s="141" t="s">
        <v>6</v>
      </c>
      <c r="E3877" s="141">
        <v>2014</v>
      </c>
      <c r="F3877" s="151"/>
      <c r="G3877" s="157">
        <f t="shared" si="148"/>
        <v>732</v>
      </c>
      <c r="H3877" s="143"/>
      <c r="I3877" s="146">
        <v>732</v>
      </c>
      <c r="L3877" s="146">
        <v>468</v>
      </c>
      <c r="M3877" s="155"/>
      <c r="N3877" s="155"/>
      <c r="O3877" s="152">
        <f t="shared" si="147"/>
        <v>468</v>
      </c>
      <c r="P3877" s="153"/>
      <c r="Q3877" s="153"/>
      <c r="R3877" s="153"/>
      <c r="U3877" s="159"/>
    </row>
    <row r="3878" spans="1:21" ht="12.75" customHeight="1" x14ac:dyDescent="0.3">
      <c r="A3878" s="141">
        <v>7</v>
      </c>
      <c r="B3878" s="141">
        <v>30</v>
      </c>
      <c r="C3878" s="146">
        <v>730</v>
      </c>
      <c r="D3878" s="141" t="s">
        <v>6</v>
      </c>
      <c r="E3878" s="141">
        <v>2014</v>
      </c>
      <c r="F3878" s="151"/>
      <c r="G3878" s="157">
        <f t="shared" si="148"/>
        <v>250</v>
      </c>
      <c r="H3878" s="143"/>
      <c r="I3878" s="146">
        <v>250</v>
      </c>
      <c r="K3878" s="178"/>
      <c r="L3878" s="146">
        <v>725</v>
      </c>
      <c r="M3878" s="155"/>
      <c r="N3878" s="155"/>
      <c r="O3878" s="152">
        <f t="shared" si="147"/>
        <v>725</v>
      </c>
      <c r="P3878" s="153"/>
      <c r="Q3878" s="153"/>
      <c r="R3878" s="153"/>
      <c r="U3878" s="180"/>
    </row>
    <row r="3879" spans="1:21" ht="12.75" customHeight="1" x14ac:dyDescent="0.3">
      <c r="A3879" s="141">
        <v>7</v>
      </c>
      <c r="B3879" s="141">
        <v>31</v>
      </c>
      <c r="C3879" s="146">
        <v>731</v>
      </c>
      <c r="D3879" s="141" t="s">
        <v>6</v>
      </c>
      <c r="E3879" s="141">
        <v>2014</v>
      </c>
      <c r="F3879" s="151"/>
      <c r="G3879" s="157">
        <f t="shared" si="148"/>
        <v>615</v>
      </c>
      <c r="H3879" s="143"/>
      <c r="I3879" s="146">
        <v>615</v>
      </c>
      <c r="L3879" s="146">
        <v>828</v>
      </c>
      <c r="M3879" s="155"/>
      <c r="N3879" s="155"/>
      <c r="O3879" s="152">
        <f t="shared" si="147"/>
        <v>828</v>
      </c>
      <c r="P3879" s="153"/>
      <c r="Q3879" s="153"/>
      <c r="R3879" s="153"/>
      <c r="U3879" s="159"/>
    </row>
    <row r="3880" spans="1:21" ht="12.75" customHeight="1" x14ac:dyDescent="0.3">
      <c r="A3880" s="141">
        <v>8</v>
      </c>
      <c r="B3880" s="141">
        <v>1</v>
      </c>
      <c r="C3880" s="146">
        <v>801</v>
      </c>
      <c r="D3880" s="141" t="s">
        <v>6</v>
      </c>
      <c r="E3880" s="141">
        <v>2014</v>
      </c>
      <c r="F3880" s="151"/>
      <c r="G3880" s="157">
        <f t="shared" si="148"/>
        <v>977</v>
      </c>
      <c r="H3880" s="143"/>
      <c r="I3880" s="146">
        <v>977</v>
      </c>
      <c r="L3880" s="146">
        <v>751</v>
      </c>
      <c r="M3880" s="155"/>
      <c r="N3880" s="155"/>
      <c r="O3880" s="152">
        <f t="shared" si="147"/>
        <v>751</v>
      </c>
      <c r="P3880" s="153"/>
      <c r="Q3880" s="153"/>
      <c r="R3880" s="153"/>
    </row>
    <row r="3881" spans="1:21" ht="12.75" customHeight="1" x14ac:dyDescent="0.3">
      <c r="A3881" s="141">
        <v>8</v>
      </c>
      <c r="B3881" s="141">
        <v>2</v>
      </c>
      <c r="C3881" s="146">
        <v>802</v>
      </c>
      <c r="D3881" s="141" t="s">
        <v>6</v>
      </c>
      <c r="E3881" s="141">
        <v>2014</v>
      </c>
      <c r="F3881" s="151"/>
      <c r="G3881" s="157">
        <f t="shared" si="148"/>
        <v>694</v>
      </c>
      <c r="H3881" s="143"/>
      <c r="I3881" s="146">
        <v>694</v>
      </c>
      <c r="L3881" s="146">
        <v>134</v>
      </c>
      <c r="M3881" s="155"/>
      <c r="N3881" s="155"/>
      <c r="O3881" s="152">
        <f t="shared" si="147"/>
        <v>134</v>
      </c>
      <c r="P3881" s="153"/>
      <c r="Q3881" s="153"/>
      <c r="R3881" s="153"/>
    </row>
    <row r="3882" spans="1:21" ht="12.75" customHeight="1" x14ac:dyDescent="0.3">
      <c r="A3882" s="141">
        <v>8</v>
      </c>
      <c r="B3882" s="141">
        <v>3</v>
      </c>
      <c r="C3882" s="146">
        <v>803</v>
      </c>
      <c r="D3882" s="141" t="s">
        <v>6</v>
      </c>
      <c r="E3882" s="141">
        <v>2014</v>
      </c>
      <c r="F3882" s="151"/>
      <c r="G3882" s="157">
        <f t="shared" si="148"/>
        <v>229</v>
      </c>
      <c r="H3882" s="143"/>
      <c r="I3882" s="146">
        <v>229</v>
      </c>
      <c r="L3882" s="146">
        <v>141</v>
      </c>
      <c r="M3882" s="155"/>
      <c r="N3882" s="155"/>
      <c r="O3882" s="152">
        <f t="shared" si="147"/>
        <v>141</v>
      </c>
      <c r="P3882" s="153"/>
      <c r="Q3882" s="153"/>
      <c r="R3882" s="153"/>
    </row>
    <row r="3883" spans="1:21" ht="12.75" customHeight="1" x14ac:dyDescent="0.3">
      <c r="A3883" s="141">
        <v>8</v>
      </c>
      <c r="B3883" s="141">
        <v>4</v>
      </c>
      <c r="C3883" s="146">
        <v>804</v>
      </c>
      <c r="D3883" s="141" t="s">
        <v>6</v>
      </c>
      <c r="E3883" s="141">
        <v>2014</v>
      </c>
      <c r="F3883" s="151"/>
      <c r="G3883" s="157">
        <f t="shared" si="148"/>
        <v>203</v>
      </c>
      <c r="H3883" s="143"/>
      <c r="I3883" s="146">
        <v>203</v>
      </c>
      <c r="L3883" s="146">
        <v>294</v>
      </c>
      <c r="M3883" s="155"/>
      <c r="N3883" s="155"/>
      <c r="O3883" s="152">
        <f t="shared" si="147"/>
        <v>294</v>
      </c>
      <c r="P3883" s="153"/>
      <c r="Q3883" s="153"/>
      <c r="R3883" s="153"/>
    </row>
    <row r="3884" spans="1:21" ht="12.75" customHeight="1" x14ac:dyDescent="0.3">
      <c r="A3884" s="141">
        <v>8</v>
      </c>
      <c r="B3884" s="141">
        <v>5</v>
      </c>
      <c r="C3884" s="146">
        <v>805</v>
      </c>
      <c r="D3884" s="141" t="s">
        <v>6</v>
      </c>
      <c r="E3884" s="141">
        <v>2014</v>
      </c>
      <c r="F3884" s="151"/>
      <c r="G3884" s="157">
        <f t="shared" si="148"/>
        <v>192</v>
      </c>
      <c r="H3884" s="143"/>
      <c r="I3884" s="146">
        <v>192</v>
      </c>
      <c r="L3884" s="146">
        <v>136</v>
      </c>
      <c r="M3884" s="155"/>
      <c r="N3884" s="155"/>
      <c r="O3884" s="152">
        <f t="shared" si="147"/>
        <v>136</v>
      </c>
      <c r="P3884" s="153"/>
      <c r="Q3884" s="153"/>
      <c r="R3884" s="153"/>
    </row>
    <row r="3885" spans="1:21" ht="12.75" customHeight="1" x14ac:dyDescent="0.3">
      <c r="A3885" s="141">
        <v>8</v>
      </c>
      <c r="B3885" s="141">
        <v>6</v>
      </c>
      <c r="C3885" s="146">
        <v>806</v>
      </c>
      <c r="D3885" s="141" t="s">
        <v>6</v>
      </c>
      <c r="E3885" s="141">
        <v>2014</v>
      </c>
      <c r="F3885" s="151"/>
      <c r="G3885" s="157">
        <f t="shared" si="148"/>
        <v>807</v>
      </c>
      <c r="H3885" s="143"/>
      <c r="I3885" s="146">
        <v>807</v>
      </c>
      <c r="L3885" s="146">
        <v>353</v>
      </c>
      <c r="M3885" s="155"/>
      <c r="N3885" s="155"/>
      <c r="O3885" s="152">
        <f t="shared" si="147"/>
        <v>353</v>
      </c>
      <c r="P3885" s="153"/>
      <c r="Q3885" s="153"/>
      <c r="R3885" s="153"/>
    </row>
    <row r="3886" spans="1:21" ht="12.75" customHeight="1" x14ac:dyDescent="0.3">
      <c r="A3886" s="141">
        <v>8</v>
      </c>
      <c r="B3886" s="141">
        <v>7</v>
      </c>
      <c r="C3886" s="146">
        <v>807</v>
      </c>
      <c r="D3886" s="141" t="s">
        <v>6</v>
      </c>
      <c r="E3886" s="141">
        <v>2014</v>
      </c>
      <c r="F3886" s="151"/>
      <c r="G3886" s="157">
        <f t="shared" si="148"/>
        <v>1065</v>
      </c>
      <c r="H3886" s="143"/>
      <c r="I3886" s="146">
        <v>1065</v>
      </c>
      <c r="L3886" s="146">
        <v>696</v>
      </c>
      <c r="M3886" s="155"/>
      <c r="N3886" s="155"/>
      <c r="O3886" s="152">
        <f t="shared" si="147"/>
        <v>696</v>
      </c>
      <c r="P3886" s="153"/>
      <c r="Q3886" s="153"/>
      <c r="R3886" s="153"/>
    </row>
    <row r="3887" spans="1:21" ht="12.75" customHeight="1" x14ac:dyDescent="0.3">
      <c r="A3887" s="141">
        <v>8</v>
      </c>
      <c r="B3887" s="141">
        <v>8</v>
      </c>
      <c r="C3887" s="146">
        <v>808</v>
      </c>
      <c r="D3887" s="141" t="s">
        <v>6</v>
      </c>
      <c r="E3887" s="141">
        <v>2014</v>
      </c>
      <c r="F3887" s="151"/>
      <c r="G3887" s="157">
        <f t="shared" si="148"/>
        <v>819</v>
      </c>
      <c r="H3887" s="143"/>
      <c r="I3887" s="146">
        <v>819</v>
      </c>
      <c r="L3887" s="146">
        <v>567</v>
      </c>
      <c r="M3887" s="155"/>
      <c r="N3887" s="155"/>
      <c r="O3887" s="152">
        <f t="shared" si="147"/>
        <v>567</v>
      </c>
      <c r="P3887" s="153"/>
      <c r="Q3887" s="153"/>
      <c r="R3887" s="153"/>
    </row>
    <row r="3888" spans="1:21" ht="12.75" customHeight="1" x14ac:dyDescent="0.3">
      <c r="A3888" s="141">
        <v>8</v>
      </c>
      <c r="B3888" s="141">
        <v>9</v>
      </c>
      <c r="C3888" s="146">
        <v>809</v>
      </c>
      <c r="D3888" s="141" t="s">
        <v>6</v>
      </c>
      <c r="E3888" s="141">
        <v>2014</v>
      </c>
      <c r="F3888" s="151"/>
      <c r="G3888" s="157">
        <f t="shared" si="148"/>
        <v>1057</v>
      </c>
      <c r="H3888" s="143"/>
      <c r="I3888" s="146">
        <v>1057</v>
      </c>
      <c r="L3888" s="146">
        <v>482</v>
      </c>
      <c r="M3888" s="155"/>
      <c r="N3888" s="155"/>
      <c r="O3888" s="152">
        <f t="shared" si="147"/>
        <v>482</v>
      </c>
      <c r="P3888" s="153"/>
      <c r="Q3888" s="153"/>
      <c r="R3888" s="153"/>
    </row>
    <row r="3889" spans="1:21" ht="12.75" customHeight="1" x14ac:dyDescent="0.3">
      <c r="A3889" s="141">
        <v>8</v>
      </c>
      <c r="B3889" s="141">
        <v>10</v>
      </c>
      <c r="C3889" s="146">
        <v>810</v>
      </c>
      <c r="D3889" s="141" t="s">
        <v>6</v>
      </c>
      <c r="E3889" s="141">
        <v>2014</v>
      </c>
      <c r="F3889" s="151"/>
      <c r="G3889" s="157">
        <f t="shared" si="148"/>
        <v>1041</v>
      </c>
      <c r="H3889" s="143"/>
      <c r="I3889" s="146">
        <v>1041</v>
      </c>
      <c r="L3889" s="146">
        <v>1479</v>
      </c>
      <c r="M3889" s="155"/>
      <c r="N3889" s="155"/>
      <c r="O3889" s="152">
        <f t="shared" si="147"/>
        <v>1479</v>
      </c>
      <c r="P3889" s="153"/>
      <c r="Q3889" s="153"/>
      <c r="R3889" s="153"/>
    </row>
    <row r="3890" spans="1:21" ht="12.75" customHeight="1" x14ac:dyDescent="0.3">
      <c r="A3890" s="141">
        <v>8</v>
      </c>
      <c r="B3890" s="141">
        <v>11</v>
      </c>
      <c r="C3890" s="146">
        <v>811</v>
      </c>
      <c r="D3890" s="141" t="s">
        <v>6</v>
      </c>
      <c r="E3890" s="141">
        <v>2014</v>
      </c>
      <c r="F3890" s="151"/>
      <c r="G3890" s="157">
        <f t="shared" si="148"/>
        <v>1837</v>
      </c>
      <c r="H3890" s="143"/>
      <c r="I3890" s="146">
        <v>1837</v>
      </c>
      <c r="L3890" s="146">
        <v>1017</v>
      </c>
      <c r="M3890" s="155"/>
      <c r="N3890" s="155"/>
      <c r="O3890" s="152">
        <f t="shared" si="147"/>
        <v>1017</v>
      </c>
      <c r="P3890" s="153"/>
      <c r="Q3890" s="153"/>
      <c r="R3890" s="153"/>
    </row>
    <row r="3891" spans="1:21" ht="12.75" customHeight="1" x14ac:dyDescent="0.3">
      <c r="A3891" s="141">
        <v>8</v>
      </c>
      <c r="B3891" s="141">
        <v>12</v>
      </c>
      <c r="C3891" s="146">
        <v>812</v>
      </c>
      <c r="D3891" s="141" t="s">
        <v>6</v>
      </c>
      <c r="E3891" s="141">
        <v>2014</v>
      </c>
      <c r="F3891" s="151"/>
      <c r="G3891" s="157">
        <f t="shared" si="148"/>
        <v>1507</v>
      </c>
      <c r="H3891" s="143"/>
      <c r="I3891" s="146">
        <v>1507</v>
      </c>
      <c r="L3891" s="146">
        <v>1491</v>
      </c>
      <c r="M3891" s="155"/>
      <c r="N3891" s="155"/>
      <c r="O3891" s="152">
        <f t="shared" si="147"/>
        <v>1491</v>
      </c>
      <c r="P3891" s="153"/>
      <c r="Q3891" s="153"/>
      <c r="R3891" s="153"/>
    </row>
    <row r="3892" spans="1:21" ht="12.75" customHeight="1" x14ac:dyDescent="0.3">
      <c r="A3892" s="141">
        <v>8</v>
      </c>
      <c r="B3892" s="141">
        <v>13</v>
      </c>
      <c r="C3892" s="146">
        <v>813</v>
      </c>
      <c r="D3892" s="141" t="s">
        <v>6</v>
      </c>
      <c r="E3892" s="141">
        <v>2014</v>
      </c>
      <c r="F3892" s="151"/>
      <c r="G3892" s="157">
        <f t="shared" si="148"/>
        <v>333</v>
      </c>
      <c r="H3892" s="143"/>
      <c r="I3892" s="146">
        <v>333</v>
      </c>
      <c r="L3892" s="175">
        <v>1236</v>
      </c>
      <c r="M3892" s="155"/>
      <c r="N3892" s="155"/>
      <c r="O3892" s="152">
        <f t="shared" si="147"/>
        <v>1236</v>
      </c>
      <c r="P3892" s="153"/>
      <c r="Q3892" s="153"/>
      <c r="R3892" s="153"/>
    </row>
    <row r="3893" spans="1:21" ht="12.75" customHeight="1" x14ac:dyDescent="0.3">
      <c r="A3893" s="141">
        <v>8</v>
      </c>
      <c r="B3893" s="141">
        <v>14</v>
      </c>
      <c r="C3893" s="146">
        <v>814</v>
      </c>
      <c r="D3893" s="141" t="s">
        <v>6</v>
      </c>
      <c r="E3893" s="141">
        <v>2014</v>
      </c>
      <c r="F3893" s="151"/>
      <c r="G3893" s="157">
        <f t="shared" si="148"/>
        <v>672</v>
      </c>
      <c r="H3893" s="143"/>
      <c r="I3893" s="146">
        <v>672</v>
      </c>
      <c r="L3893" s="146">
        <v>714</v>
      </c>
      <c r="M3893" s="155"/>
      <c r="N3893" s="155"/>
      <c r="O3893" s="152">
        <f t="shared" si="147"/>
        <v>714</v>
      </c>
      <c r="P3893" s="153"/>
      <c r="Q3893" s="153"/>
      <c r="R3893" s="153"/>
    </row>
    <row r="3894" spans="1:21" ht="12.75" customHeight="1" x14ac:dyDescent="0.3">
      <c r="A3894" s="141">
        <v>8</v>
      </c>
      <c r="B3894" s="141">
        <v>15</v>
      </c>
      <c r="C3894" s="146">
        <v>815</v>
      </c>
      <c r="D3894" s="141" t="s">
        <v>6</v>
      </c>
      <c r="E3894" s="141">
        <v>2014</v>
      </c>
      <c r="F3894" s="151"/>
      <c r="G3894" s="157">
        <f t="shared" si="148"/>
        <v>1836</v>
      </c>
      <c r="H3894" s="143"/>
      <c r="I3894" s="146">
        <v>1836</v>
      </c>
      <c r="L3894" s="146">
        <v>729</v>
      </c>
      <c r="M3894" s="155"/>
      <c r="N3894" s="155"/>
      <c r="O3894" s="152">
        <f t="shared" si="147"/>
        <v>729</v>
      </c>
      <c r="P3894" s="153"/>
      <c r="Q3894" s="153"/>
      <c r="R3894" s="153"/>
    </row>
    <row r="3895" spans="1:21" ht="12.75" customHeight="1" x14ac:dyDescent="0.3">
      <c r="A3895" s="141">
        <v>8</v>
      </c>
      <c r="B3895" s="141">
        <v>16</v>
      </c>
      <c r="C3895" s="146">
        <v>816</v>
      </c>
      <c r="D3895" s="141" t="s">
        <v>6</v>
      </c>
      <c r="E3895" s="141">
        <v>2014</v>
      </c>
      <c r="F3895" s="151"/>
      <c r="G3895" s="157">
        <f t="shared" si="148"/>
        <v>555</v>
      </c>
      <c r="H3895" s="143"/>
      <c r="I3895" s="146">
        <v>555</v>
      </c>
      <c r="L3895" s="146">
        <v>757</v>
      </c>
      <c r="M3895" s="155"/>
      <c r="N3895" s="155"/>
      <c r="O3895" s="152">
        <f t="shared" si="147"/>
        <v>757</v>
      </c>
      <c r="P3895" s="153"/>
      <c r="Q3895" s="153"/>
      <c r="R3895" s="153"/>
    </row>
    <row r="3896" spans="1:21" ht="12.75" customHeight="1" x14ac:dyDescent="0.3">
      <c r="A3896" s="141">
        <v>8</v>
      </c>
      <c r="B3896" s="141">
        <v>17</v>
      </c>
      <c r="C3896" s="146">
        <v>817</v>
      </c>
      <c r="D3896" s="141" t="s">
        <v>6</v>
      </c>
      <c r="E3896" s="141">
        <v>2014</v>
      </c>
      <c r="F3896" s="151"/>
      <c r="G3896" s="157">
        <f t="shared" si="148"/>
        <v>712</v>
      </c>
      <c r="H3896" s="143"/>
      <c r="I3896" s="146">
        <v>712</v>
      </c>
      <c r="L3896" s="146">
        <v>464</v>
      </c>
      <c r="M3896" s="155"/>
      <c r="N3896" s="155"/>
      <c r="O3896" s="152">
        <f t="shared" si="147"/>
        <v>464</v>
      </c>
      <c r="P3896" s="153"/>
      <c r="Q3896" s="153"/>
      <c r="R3896" s="153"/>
    </row>
    <row r="3897" spans="1:21" ht="12.75" customHeight="1" x14ac:dyDescent="0.3">
      <c r="A3897" s="141">
        <v>8</v>
      </c>
      <c r="B3897" s="141">
        <v>18</v>
      </c>
      <c r="C3897" s="146">
        <v>818</v>
      </c>
      <c r="D3897" s="141" t="s">
        <v>6</v>
      </c>
      <c r="E3897" s="141">
        <v>2014</v>
      </c>
      <c r="F3897" s="151"/>
      <c r="G3897" s="157">
        <f t="shared" si="148"/>
        <v>525</v>
      </c>
      <c r="H3897" s="143"/>
      <c r="I3897" s="146">
        <v>525</v>
      </c>
      <c r="L3897" s="146">
        <v>909</v>
      </c>
      <c r="M3897" s="155"/>
      <c r="N3897" s="155"/>
      <c r="O3897" s="152">
        <f t="shared" si="147"/>
        <v>909</v>
      </c>
      <c r="P3897" s="153"/>
      <c r="Q3897" s="153"/>
      <c r="R3897" s="153"/>
    </row>
    <row r="3898" spans="1:21" ht="12.75" customHeight="1" x14ac:dyDescent="0.3">
      <c r="A3898" s="141">
        <v>8</v>
      </c>
      <c r="B3898" s="141">
        <v>19</v>
      </c>
      <c r="C3898" s="146">
        <v>819</v>
      </c>
      <c r="D3898" s="141" t="s">
        <v>6</v>
      </c>
      <c r="E3898" s="141">
        <v>2014</v>
      </c>
      <c r="F3898" s="151"/>
      <c r="G3898" s="157">
        <f t="shared" si="148"/>
        <v>1204</v>
      </c>
      <c r="H3898" s="143"/>
      <c r="I3898" s="146">
        <v>1204</v>
      </c>
      <c r="L3898" s="146">
        <v>492</v>
      </c>
      <c r="M3898" s="155"/>
      <c r="N3898" s="155"/>
      <c r="O3898" s="152">
        <f t="shared" si="147"/>
        <v>492</v>
      </c>
      <c r="P3898" s="153"/>
      <c r="Q3898" s="153"/>
      <c r="R3898" s="153"/>
    </row>
    <row r="3899" spans="1:21" ht="12.75" customHeight="1" x14ac:dyDescent="0.3">
      <c r="A3899" s="141">
        <v>8</v>
      </c>
      <c r="B3899" s="141">
        <v>20</v>
      </c>
      <c r="C3899" s="146">
        <v>820</v>
      </c>
      <c r="D3899" s="141" t="s">
        <v>6</v>
      </c>
      <c r="E3899" s="141">
        <v>2014</v>
      </c>
      <c r="F3899" s="151"/>
      <c r="G3899" s="157">
        <f t="shared" si="148"/>
        <v>569</v>
      </c>
      <c r="H3899" s="143"/>
      <c r="I3899" s="146">
        <v>569</v>
      </c>
      <c r="L3899" s="146">
        <v>378</v>
      </c>
      <c r="M3899" s="155"/>
      <c r="N3899" s="155"/>
      <c r="O3899" s="152">
        <f t="shared" si="147"/>
        <v>378</v>
      </c>
      <c r="P3899" s="153"/>
      <c r="Q3899" s="153"/>
      <c r="R3899" s="153"/>
    </row>
    <row r="3900" spans="1:21" ht="12.75" customHeight="1" x14ac:dyDescent="0.3">
      <c r="A3900" s="141">
        <v>8</v>
      </c>
      <c r="B3900" s="141">
        <v>21</v>
      </c>
      <c r="C3900" s="146">
        <v>821</v>
      </c>
      <c r="D3900" s="141" t="s">
        <v>6</v>
      </c>
      <c r="E3900" s="141">
        <v>2014</v>
      </c>
      <c r="F3900" s="151"/>
      <c r="G3900" s="157">
        <f t="shared" si="148"/>
        <v>367</v>
      </c>
      <c r="H3900" s="143"/>
      <c r="I3900" s="146">
        <v>367</v>
      </c>
      <c r="L3900" s="146">
        <v>443</v>
      </c>
      <c r="M3900" s="155"/>
      <c r="N3900" s="155"/>
      <c r="O3900" s="152">
        <f t="shared" si="147"/>
        <v>443</v>
      </c>
      <c r="P3900" s="153"/>
      <c r="Q3900" s="153"/>
      <c r="R3900" s="153"/>
    </row>
    <row r="3901" spans="1:21" ht="12.75" customHeight="1" x14ac:dyDescent="0.3">
      <c r="A3901" s="141">
        <v>8</v>
      </c>
      <c r="B3901" s="141">
        <v>22</v>
      </c>
      <c r="C3901" s="146">
        <v>822</v>
      </c>
      <c r="D3901" s="141" t="s">
        <v>6</v>
      </c>
      <c r="E3901" s="141">
        <v>2014</v>
      </c>
      <c r="F3901" s="151"/>
      <c r="G3901" s="157">
        <f t="shared" si="148"/>
        <v>197</v>
      </c>
      <c r="H3901" s="143"/>
      <c r="I3901" s="146">
        <v>197</v>
      </c>
      <c r="L3901" s="146">
        <v>178</v>
      </c>
      <c r="M3901" s="155"/>
      <c r="N3901" s="155"/>
      <c r="O3901" s="152">
        <f t="shared" si="147"/>
        <v>178</v>
      </c>
      <c r="P3901" s="153"/>
      <c r="Q3901" s="153"/>
      <c r="R3901" s="153"/>
    </row>
    <row r="3902" spans="1:21" ht="12.75" customHeight="1" x14ac:dyDescent="0.3">
      <c r="A3902" s="141">
        <v>8</v>
      </c>
      <c r="B3902" s="141">
        <v>23</v>
      </c>
      <c r="C3902" s="146">
        <v>823</v>
      </c>
      <c r="D3902" s="141" t="s">
        <v>6</v>
      </c>
      <c r="E3902" s="141">
        <v>2014</v>
      </c>
      <c r="F3902" s="151"/>
      <c r="G3902" s="157">
        <f t="shared" si="148"/>
        <v>235</v>
      </c>
      <c r="H3902" s="143"/>
      <c r="I3902" s="146">
        <v>235</v>
      </c>
      <c r="K3902" s="178"/>
      <c r="L3902" s="146">
        <v>171</v>
      </c>
      <c r="M3902" s="155"/>
      <c r="N3902" s="155"/>
      <c r="O3902" s="152">
        <f t="shared" si="147"/>
        <v>171</v>
      </c>
      <c r="P3902" s="153"/>
      <c r="Q3902" s="153"/>
      <c r="R3902" s="153"/>
      <c r="U3902" s="182"/>
    </row>
    <row r="3903" spans="1:21" ht="12.75" customHeight="1" x14ac:dyDescent="0.3">
      <c r="A3903" s="141">
        <v>8</v>
      </c>
      <c r="B3903" s="141">
        <v>24</v>
      </c>
      <c r="C3903" s="146">
        <v>824</v>
      </c>
      <c r="D3903" s="141" t="s">
        <v>6</v>
      </c>
      <c r="E3903" s="141">
        <v>2014</v>
      </c>
      <c r="F3903" s="151"/>
      <c r="G3903" s="157">
        <f t="shared" si="148"/>
        <v>200</v>
      </c>
      <c r="H3903" s="143"/>
      <c r="I3903" s="146">
        <v>200</v>
      </c>
      <c r="L3903" s="146">
        <v>196</v>
      </c>
      <c r="M3903" s="155"/>
      <c r="N3903" s="155"/>
      <c r="O3903" s="152">
        <f t="shared" si="147"/>
        <v>196</v>
      </c>
      <c r="P3903" s="153"/>
      <c r="Q3903" s="153"/>
      <c r="R3903" s="153"/>
    </row>
    <row r="3904" spans="1:21" ht="12.75" customHeight="1" x14ac:dyDescent="0.3">
      <c r="A3904" s="141">
        <v>8</v>
      </c>
      <c r="B3904" s="141">
        <v>25</v>
      </c>
      <c r="C3904" s="146">
        <v>825</v>
      </c>
      <c r="D3904" s="141" t="s">
        <v>6</v>
      </c>
      <c r="E3904" s="141">
        <v>2014</v>
      </c>
      <c r="F3904" s="151"/>
      <c r="G3904" s="157">
        <f t="shared" si="148"/>
        <v>178</v>
      </c>
      <c r="H3904" s="143"/>
      <c r="I3904" s="146">
        <v>178</v>
      </c>
      <c r="L3904" s="146">
        <v>290</v>
      </c>
      <c r="M3904" s="155"/>
      <c r="N3904" s="155"/>
      <c r="O3904" s="152">
        <f t="shared" si="147"/>
        <v>290</v>
      </c>
      <c r="P3904" s="153"/>
      <c r="Q3904" s="153"/>
      <c r="R3904" s="153"/>
    </row>
    <row r="3905" spans="1:18" ht="12.75" customHeight="1" x14ac:dyDescent="0.3">
      <c r="A3905" s="141">
        <v>8</v>
      </c>
      <c r="B3905" s="141">
        <v>26</v>
      </c>
      <c r="C3905" s="146">
        <v>826</v>
      </c>
      <c r="D3905" s="141" t="s">
        <v>6</v>
      </c>
      <c r="E3905" s="141">
        <v>2014</v>
      </c>
      <c r="F3905" s="151"/>
      <c r="G3905" s="157">
        <f t="shared" si="148"/>
        <v>124</v>
      </c>
      <c r="H3905" s="143"/>
      <c r="I3905" s="146">
        <v>124</v>
      </c>
      <c r="L3905" s="146">
        <v>244</v>
      </c>
      <c r="M3905" s="155"/>
      <c r="N3905" s="155"/>
      <c r="O3905" s="152">
        <f t="shared" si="147"/>
        <v>244</v>
      </c>
      <c r="P3905" s="153"/>
      <c r="Q3905" s="153"/>
      <c r="R3905" s="153"/>
    </row>
    <row r="3906" spans="1:18" ht="12.75" customHeight="1" x14ac:dyDescent="0.3">
      <c r="A3906" s="141">
        <v>8</v>
      </c>
      <c r="B3906" s="141">
        <v>27</v>
      </c>
      <c r="C3906" s="146">
        <v>827</v>
      </c>
      <c r="D3906" s="141" t="s">
        <v>6</v>
      </c>
      <c r="E3906" s="141">
        <v>2014</v>
      </c>
      <c r="F3906" s="151"/>
      <c r="G3906" s="157">
        <f t="shared" si="148"/>
        <v>143.36363636363637</v>
      </c>
      <c r="H3906" s="143"/>
      <c r="I3906" s="146">
        <v>143.36363636363637</v>
      </c>
      <c r="L3906" s="146">
        <v>183.81818181818178</v>
      </c>
      <c r="M3906" s="155"/>
      <c r="N3906" s="155"/>
      <c r="O3906" s="152">
        <f t="shared" si="147"/>
        <v>183.81818181818178</v>
      </c>
      <c r="P3906" s="153"/>
      <c r="Q3906" s="153"/>
      <c r="R3906" s="153"/>
    </row>
    <row r="3907" spans="1:18" ht="12.75" customHeight="1" x14ac:dyDescent="0.3">
      <c r="A3907" s="141">
        <v>8</v>
      </c>
      <c r="B3907" s="141">
        <v>28</v>
      </c>
      <c r="C3907" s="146">
        <v>828</v>
      </c>
      <c r="D3907" s="141" t="s">
        <v>6</v>
      </c>
      <c r="E3907" s="141">
        <v>2014</v>
      </c>
      <c r="F3907" s="151"/>
      <c r="G3907" s="157">
        <f t="shared" si="148"/>
        <v>133.5272727272727</v>
      </c>
      <c r="H3907" s="143"/>
      <c r="I3907" s="146">
        <v>133.5272727272727</v>
      </c>
      <c r="J3907" s="183"/>
      <c r="K3907" s="183"/>
      <c r="L3907" s="175">
        <v>166.23636363636362</v>
      </c>
      <c r="M3907" s="155"/>
      <c r="N3907" s="155"/>
      <c r="O3907" s="152">
        <f t="shared" si="147"/>
        <v>166.23636363636362</v>
      </c>
      <c r="P3907" s="153"/>
      <c r="Q3907" s="153"/>
      <c r="R3907" s="153"/>
    </row>
    <row r="3908" spans="1:18" ht="12.75" customHeight="1" x14ac:dyDescent="0.3">
      <c r="A3908" s="141">
        <v>8</v>
      </c>
      <c r="B3908" s="141">
        <v>29</v>
      </c>
      <c r="C3908" s="146">
        <v>829</v>
      </c>
      <c r="D3908" s="141" t="s">
        <v>6</v>
      </c>
      <c r="E3908" s="141">
        <v>2014</v>
      </c>
      <c r="F3908" s="151"/>
      <c r="G3908" s="157">
        <f t="shared" si="148"/>
        <v>123.69090909090913</v>
      </c>
      <c r="H3908" s="143"/>
      <c r="I3908" s="146">
        <v>123.69090909090913</v>
      </c>
      <c r="J3908" s="183"/>
      <c r="K3908" s="183"/>
      <c r="L3908" s="175">
        <v>148.65454545454546</v>
      </c>
      <c r="M3908" s="155"/>
      <c r="N3908" s="155"/>
      <c r="O3908" s="152">
        <f t="shared" si="147"/>
        <v>148.65454545454546</v>
      </c>
      <c r="P3908" s="153"/>
      <c r="Q3908" s="153"/>
      <c r="R3908" s="153"/>
    </row>
    <row r="3909" spans="1:18" ht="12.75" customHeight="1" x14ac:dyDescent="0.3">
      <c r="A3909" s="141">
        <v>8</v>
      </c>
      <c r="B3909" s="141">
        <v>30</v>
      </c>
      <c r="C3909" s="146">
        <v>830</v>
      </c>
      <c r="D3909" s="141" t="s">
        <v>6</v>
      </c>
      <c r="E3909" s="141">
        <v>2014</v>
      </c>
      <c r="F3909" s="151"/>
      <c r="G3909" s="157">
        <f t="shared" si="148"/>
        <v>113.85454545454547</v>
      </c>
      <c r="H3909" s="143"/>
      <c r="I3909" s="146">
        <v>113.85454545454547</v>
      </c>
      <c r="J3909" s="183"/>
      <c r="K3909" s="183"/>
      <c r="L3909" s="175">
        <v>131.07272727272726</v>
      </c>
      <c r="M3909" s="155"/>
      <c r="N3909" s="155"/>
      <c r="O3909" s="152">
        <f t="shared" si="147"/>
        <v>131.07272727272726</v>
      </c>
      <c r="P3909" s="153"/>
      <c r="Q3909" s="153"/>
      <c r="R3909" s="153"/>
    </row>
    <row r="3910" spans="1:18" ht="12.75" customHeight="1" x14ac:dyDescent="0.3">
      <c r="A3910" s="141">
        <v>8</v>
      </c>
      <c r="B3910" s="141">
        <v>31</v>
      </c>
      <c r="C3910" s="146">
        <v>831</v>
      </c>
      <c r="D3910" s="141" t="s">
        <v>6</v>
      </c>
      <c r="E3910" s="141">
        <v>2014</v>
      </c>
      <c r="F3910" s="151"/>
      <c r="G3910" s="157">
        <f t="shared" si="148"/>
        <v>104.01818181818183</v>
      </c>
      <c r="H3910" s="143"/>
      <c r="I3910" s="146">
        <v>104.01818181818183</v>
      </c>
      <c r="J3910" s="183"/>
      <c r="K3910" s="183"/>
      <c r="L3910" s="175">
        <v>113.49090909090911</v>
      </c>
      <c r="M3910" s="155"/>
      <c r="N3910" s="155"/>
      <c r="O3910" s="152">
        <f t="shared" si="147"/>
        <v>113.49090909090911</v>
      </c>
      <c r="P3910" s="153"/>
      <c r="Q3910" s="153"/>
      <c r="R3910" s="153"/>
    </row>
    <row r="3911" spans="1:18" ht="12.75" customHeight="1" x14ac:dyDescent="0.3">
      <c r="A3911" s="141">
        <v>9</v>
      </c>
      <c r="B3911" s="141">
        <v>1</v>
      </c>
      <c r="C3911" s="146">
        <v>901</v>
      </c>
      <c r="D3911" s="141" t="s">
        <v>6</v>
      </c>
      <c r="E3911" s="141">
        <v>2014</v>
      </c>
      <c r="F3911" s="151"/>
      <c r="G3911" s="157">
        <f t="shared" si="148"/>
        <v>94.181818181818187</v>
      </c>
      <c r="H3911" s="143"/>
      <c r="I3911" s="146">
        <v>94.181818181818187</v>
      </c>
      <c r="J3911" s="183"/>
      <c r="K3911" s="183"/>
      <c r="L3911" s="175">
        <v>95.909090909090892</v>
      </c>
      <c r="M3911" s="155"/>
      <c r="N3911" s="155"/>
      <c r="O3911" s="152">
        <f t="shared" si="147"/>
        <v>95.909090909090892</v>
      </c>
      <c r="P3911" s="154"/>
      <c r="Q3911" s="153"/>
      <c r="R3911" s="153"/>
    </row>
    <row r="3912" spans="1:18" ht="12.75" customHeight="1" x14ac:dyDescent="0.3">
      <c r="A3912" s="141">
        <v>9</v>
      </c>
      <c r="B3912" s="141">
        <v>2</v>
      </c>
      <c r="C3912" s="146">
        <v>902</v>
      </c>
      <c r="D3912" s="141" t="s">
        <v>6</v>
      </c>
      <c r="E3912" s="141">
        <v>2014</v>
      </c>
      <c r="F3912" s="162">
        <f>Q3912</f>
        <v>0</v>
      </c>
      <c r="G3912" s="157">
        <f t="shared" si="148"/>
        <v>84.345454545454544</v>
      </c>
      <c r="H3912" s="143"/>
      <c r="I3912" s="146">
        <v>84.345454545454544</v>
      </c>
      <c r="J3912" s="183"/>
      <c r="K3912" s="183"/>
      <c r="L3912" s="175">
        <v>78.327272727272728</v>
      </c>
      <c r="M3912" s="155"/>
      <c r="N3912" s="155"/>
      <c r="O3912" s="152">
        <f t="shared" si="147"/>
        <v>78.327272727272728</v>
      </c>
      <c r="P3912" s="154"/>
      <c r="Q3912" s="163"/>
      <c r="R3912" s="163"/>
    </row>
    <row r="3913" spans="1:18" ht="12.75" customHeight="1" x14ac:dyDescent="0.3">
      <c r="A3913" s="141">
        <v>9</v>
      </c>
      <c r="B3913" s="141">
        <v>3</v>
      </c>
      <c r="C3913" s="146">
        <v>903</v>
      </c>
      <c r="D3913" s="141" t="s">
        <v>6</v>
      </c>
      <c r="E3913" s="141">
        <v>2014</v>
      </c>
      <c r="F3913" s="162">
        <f>Q3913</f>
        <v>0</v>
      </c>
      <c r="G3913" s="157">
        <f t="shared" si="148"/>
        <v>74.509090909090887</v>
      </c>
      <c r="H3913" s="143"/>
      <c r="I3913" s="146">
        <v>74.509090909090887</v>
      </c>
      <c r="J3913" s="183"/>
      <c r="K3913" s="183"/>
      <c r="L3913" s="175">
        <v>60.745454545454557</v>
      </c>
      <c r="M3913" s="155"/>
      <c r="N3913" s="155"/>
      <c r="O3913" s="152">
        <f t="shared" si="147"/>
        <v>60.745454545454557</v>
      </c>
      <c r="P3913" s="154"/>
      <c r="Q3913" s="163"/>
      <c r="R3913" s="163"/>
    </row>
    <row r="3914" spans="1:18" ht="12.75" customHeight="1" x14ac:dyDescent="0.3">
      <c r="A3914" s="141">
        <v>9</v>
      </c>
      <c r="B3914" s="141">
        <v>4</v>
      </c>
      <c r="C3914" s="146">
        <v>904</v>
      </c>
      <c r="D3914" s="141" t="s">
        <v>6</v>
      </c>
      <c r="E3914" s="141">
        <v>2014</v>
      </c>
      <c r="F3914" s="162">
        <f>Q3914</f>
        <v>0</v>
      </c>
      <c r="G3914" s="157">
        <f t="shared" si="148"/>
        <v>64.672727272727258</v>
      </c>
      <c r="H3914" s="143"/>
      <c r="I3914" s="146">
        <v>64.672727272727258</v>
      </c>
      <c r="J3914" s="183"/>
      <c r="K3914" s="183"/>
      <c r="L3914" s="175">
        <v>43.163636363636364</v>
      </c>
      <c r="M3914" s="155"/>
      <c r="N3914" s="155"/>
      <c r="O3914" s="152">
        <f t="shared" si="147"/>
        <v>43.163636363636364</v>
      </c>
      <c r="P3914" s="154"/>
      <c r="Q3914" s="163"/>
      <c r="R3914" s="163"/>
    </row>
    <row r="3915" spans="1:18" ht="12.75" customHeight="1" x14ac:dyDescent="0.3">
      <c r="A3915" s="141">
        <v>9</v>
      </c>
      <c r="B3915" s="141">
        <v>5</v>
      </c>
      <c r="C3915" s="146">
        <v>905</v>
      </c>
      <c r="D3915" s="141" t="s">
        <v>6</v>
      </c>
      <c r="E3915" s="141">
        <v>2014</v>
      </c>
      <c r="F3915" s="162">
        <f t="shared" ref="F3915:F3974" si="149">Q3915</f>
        <v>0</v>
      </c>
      <c r="G3915" s="157">
        <f t="shared" si="148"/>
        <v>31.109090909090913</v>
      </c>
      <c r="H3915" s="143"/>
      <c r="I3915" s="146">
        <v>31.109090909090913</v>
      </c>
      <c r="J3915" s="183"/>
      <c r="K3915" s="183"/>
      <c r="L3915" s="175">
        <v>21.081818181818178</v>
      </c>
      <c r="M3915" s="155"/>
      <c r="N3915" s="154"/>
      <c r="O3915" s="152">
        <f t="shared" si="147"/>
        <v>21.081818181818178</v>
      </c>
      <c r="P3915" s="154"/>
      <c r="Q3915" s="164"/>
      <c r="R3915" s="164"/>
    </row>
    <row r="3916" spans="1:18" ht="12.75" customHeight="1" x14ac:dyDescent="0.3">
      <c r="A3916" s="141">
        <v>9</v>
      </c>
      <c r="B3916" s="141">
        <v>6</v>
      </c>
      <c r="C3916" s="146">
        <v>906</v>
      </c>
      <c r="D3916" s="141" t="s">
        <v>6</v>
      </c>
      <c r="E3916" s="141">
        <v>2014</v>
      </c>
      <c r="F3916" s="162">
        <f t="shared" si="149"/>
        <v>0</v>
      </c>
      <c r="G3916" s="157">
        <f t="shared" si="148"/>
        <v>45</v>
      </c>
      <c r="H3916" s="143"/>
      <c r="I3916" s="146">
        <v>45</v>
      </c>
      <c r="J3916" s="183"/>
      <c r="K3916" s="183"/>
      <c r="L3916" s="175">
        <v>8</v>
      </c>
      <c r="M3916" s="155"/>
      <c r="N3916" s="154"/>
      <c r="O3916" s="152">
        <f t="shared" ref="O3916:O3921" si="150">L3916+N3916</f>
        <v>8</v>
      </c>
      <c r="P3916" s="154"/>
      <c r="Q3916" s="165"/>
      <c r="R3916" s="165"/>
    </row>
    <row r="3917" spans="1:18" ht="12.75" customHeight="1" x14ac:dyDescent="0.3">
      <c r="A3917" s="141">
        <v>9</v>
      </c>
      <c r="B3917" s="141">
        <v>7</v>
      </c>
      <c r="C3917" s="146">
        <v>907</v>
      </c>
      <c r="D3917" s="141" t="s">
        <v>6</v>
      </c>
      <c r="E3917" s="141">
        <v>2014</v>
      </c>
      <c r="F3917" s="162">
        <f t="shared" si="149"/>
        <v>0</v>
      </c>
      <c r="G3917" s="157">
        <f t="shared" ref="G3917:G3922" si="151">I3917+K3917</f>
        <v>56</v>
      </c>
      <c r="H3917" s="143"/>
      <c r="I3917" s="146">
        <v>56</v>
      </c>
      <c r="J3917" s="183"/>
      <c r="K3917" s="183"/>
      <c r="L3917" s="175">
        <v>4</v>
      </c>
      <c r="M3917" s="155"/>
      <c r="N3917" s="154"/>
      <c r="O3917" s="152">
        <f t="shared" si="150"/>
        <v>4</v>
      </c>
      <c r="P3917" s="154"/>
      <c r="Q3917" s="161"/>
      <c r="R3917" s="161"/>
    </row>
    <row r="3918" spans="1:18" ht="12.75" customHeight="1" x14ac:dyDescent="0.3">
      <c r="A3918" s="141">
        <v>9</v>
      </c>
      <c r="B3918" s="141">
        <v>8</v>
      </c>
      <c r="C3918" s="146">
        <v>908</v>
      </c>
      <c r="D3918" s="141" t="s">
        <v>6</v>
      </c>
      <c r="E3918" s="141">
        <v>2014</v>
      </c>
      <c r="F3918" s="162">
        <f t="shared" si="149"/>
        <v>0</v>
      </c>
      <c r="G3918" s="157">
        <f t="shared" si="151"/>
        <v>70</v>
      </c>
      <c r="I3918" s="146">
        <v>70</v>
      </c>
      <c r="J3918" s="183"/>
      <c r="K3918" s="183"/>
      <c r="L3918" s="175">
        <v>16</v>
      </c>
      <c r="M3918" s="155"/>
      <c r="N3918" s="154"/>
      <c r="O3918" s="152">
        <f t="shared" si="150"/>
        <v>16</v>
      </c>
      <c r="P3918" s="154"/>
      <c r="Q3918" s="161"/>
      <c r="R3918" s="161"/>
    </row>
    <row r="3919" spans="1:18" ht="12.75" customHeight="1" x14ac:dyDescent="0.3">
      <c r="A3919" s="141">
        <v>9</v>
      </c>
      <c r="B3919" s="141">
        <v>9</v>
      </c>
      <c r="C3919" s="146">
        <v>909</v>
      </c>
      <c r="D3919" s="141" t="s">
        <v>6</v>
      </c>
      <c r="E3919" s="141">
        <v>2014</v>
      </c>
      <c r="F3919" s="162">
        <f t="shared" si="149"/>
        <v>0</v>
      </c>
      <c r="G3919" s="157">
        <f t="shared" si="151"/>
        <v>19</v>
      </c>
      <c r="H3919" s="143"/>
      <c r="I3919" s="146">
        <v>19</v>
      </c>
      <c r="J3919" s="183"/>
      <c r="K3919" s="183"/>
      <c r="L3919" s="175">
        <v>18</v>
      </c>
      <c r="M3919" s="155"/>
      <c r="N3919" s="154"/>
      <c r="O3919" s="152">
        <f t="shared" si="150"/>
        <v>18</v>
      </c>
      <c r="P3919" s="154"/>
      <c r="Q3919" s="161"/>
      <c r="R3919" s="161"/>
    </row>
    <row r="3920" spans="1:18" ht="12.75" customHeight="1" x14ac:dyDescent="0.3">
      <c r="A3920" s="141">
        <v>9</v>
      </c>
      <c r="B3920" s="141">
        <v>10</v>
      </c>
      <c r="C3920" s="146">
        <v>910</v>
      </c>
      <c r="D3920" s="141" t="s">
        <v>6</v>
      </c>
      <c r="E3920" s="141">
        <v>2014</v>
      </c>
      <c r="F3920" s="162">
        <f t="shared" si="149"/>
        <v>0</v>
      </c>
      <c r="G3920" s="157">
        <f t="shared" si="151"/>
        <v>27</v>
      </c>
      <c r="H3920" s="143"/>
      <c r="I3920" s="146">
        <v>27</v>
      </c>
      <c r="L3920" s="175">
        <v>7</v>
      </c>
      <c r="M3920" s="155"/>
      <c r="N3920" s="154"/>
      <c r="O3920" s="152">
        <f t="shared" si="150"/>
        <v>7</v>
      </c>
      <c r="P3920" s="154"/>
      <c r="Q3920" s="161"/>
      <c r="R3920" s="161"/>
    </row>
    <row r="3921" spans="1:18" ht="12.75" customHeight="1" x14ac:dyDescent="0.3">
      <c r="A3921" s="141">
        <v>9</v>
      </c>
      <c r="B3921" s="141">
        <v>11</v>
      </c>
      <c r="C3921" s="146">
        <v>911</v>
      </c>
      <c r="D3921" s="141" t="s">
        <v>6</v>
      </c>
      <c r="E3921" s="141">
        <v>2014</v>
      </c>
      <c r="F3921" s="162">
        <f t="shared" si="149"/>
        <v>0</v>
      </c>
      <c r="G3921" s="157">
        <f t="shared" si="151"/>
        <v>15</v>
      </c>
      <c r="H3921" s="143"/>
      <c r="I3921" s="146">
        <v>15</v>
      </c>
      <c r="L3921" s="146">
        <v>3</v>
      </c>
      <c r="M3921" s="155"/>
      <c r="N3921" s="154"/>
      <c r="O3921" s="152">
        <f t="shared" si="150"/>
        <v>3</v>
      </c>
      <c r="P3921" s="154"/>
      <c r="Q3921" s="161"/>
      <c r="R3921" s="161"/>
    </row>
    <row r="3922" spans="1:18" ht="12.75" customHeight="1" x14ac:dyDescent="0.3">
      <c r="A3922" s="141">
        <v>9</v>
      </c>
      <c r="B3922" s="141">
        <v>12</v>
      </c>
      <c r="C3922" s="146">
        <v>912</v>
      </c>
      <c r="D3922" s="141" t="s">
        <v>6</v>
      </c>
      <c r="E3922" s="141">
        <v>2014</v>
      </c>
      <c r="F3922" s="162">
        <f t="shared" si="149"/>
        <v>0</v>
      </c>
      <c r="G3922" s="157">
        <f t="shared" si="151"/>
        <v>10</v>
      </c>
      <c r="H3922" s="143"/>
      <c r="I3922" s="146">
        <v>10</v>
      </c>
      <c r="L3922" s="146">
        <v>2</v>
      </c>
      <c r="M3922" s="154"/>
      <c r="N3922" s="154"/>
      <c r="O3922" s="152">
        <f>L3922+N3922</f>
        <v>2</v>
      </c>
      <c r="P3922" s="154"/>
      <c r="Q3922" s="161"/>
      <c r="R3922" s="161"/>
    </row>
    <row r="3923" spans="1:18" ht="12.75" customHeight="1" x14ac:dyDescent="0.3">
      <c r="A3923" s="141">
        <v>9</v>
      </c>
      <c r="B3923" s="141">
        <v>13</v>
      </c>
      <c r="C3923" s="146">
        <v>913</v>
      </c>
      <c r="D3923" s="141" t="s">
        <v>6</v>
      </c>
      <c r="E3923" s="141">
        <v>2014</v>
      </c>
      <c r="F3923" s="162">
        <f t="shared" si="149"/>
        <v>0</v>
      </c>
      <c r="G3923" s="157">
        <f>I3923+K3923</f>
        <v>9</v>
      </c>
      <c r="H3923" s="143"/>
      <c r="I3923" s="175">
        <v>9</v>
      </c>
      <c r="L3923" s="175">
        <v>3</v>
      </c>
      <c r="M3923" s="155"/>
      <c r="N3923" s="154"/>
      <c r="O3923" s="152">
        <f t="shared" ref="O3923:O3978" si="152">L3923+N3923</f>
        <v>3</v>
      </c>
      <c r="P3923" s="154"/>
      <c r="Q3923" s="161"/>
      <c r="R3923" s="161"/>
    </row>
    <row r="3924" spans="1:18" ht="12.75" customHeight="1" x14ac:dyDescent="0.3">
      <c r="A3924" s="141">
        <v>9</v>
      </c>
      <c r="B3924" s="141">
        <v>14</v>
      </c>
      <c r="C3924" s="146">
        <v>914</v>
      </c>
      <c r="D3924" s="141" t="s">
        <v>6</v>
      </c>
      <c r="E3924" s="141">
        <v>2014</v>
      </c>
      <c r="F3924" s="162">
        <f t="shared" si="149"/>
        <v>0</v>
      </c>
      <c r="G3924" s="157">
        <f t="shared" ref="G3924:G3978" si="153">I3924+K3924</f>
        <v>8</v>
      </c>
      <c r="H3924" s="143"/>
      <c r="I3924" s="175">
        <v>8</v>
      </c>
      <c r="L3924" s="175">
        <v>5</v>
      </c>
      <c r="M3924" s="155"/>
      <c r="N3924" s="154"/>
      <c r="O3924" s="152">
        <f t="shared" si="152"/>
        <v>5</v>
      </c>
      <c r="P3924" s="154"/>
      <c r="Q3924" s="161"/>
      <c r="R3924" s="161"/>
    </row>
    <row r="3925" spans="1:18" ht="12.75" customHeight="1" x14ac:dyDescent="0.3">
      <c r="A3925" s="141">
        <v>9</v>
      </c>
      <c r="B3925" s="141">
        <v>15</v>
      </c>
      <c r="C3925" s="146">
        <v>915</v>
      </c>
      <c r="D3925" s="141" t="s">
        <v>6</v>
      </c>
      <c r="E3925" s="141">
        <v>2014</v>
      </c>
      <c r="F3925" s="162">
        <f t="shared" si="149"/>
        <v>0</v>
      </c>
      <c r="G3925" s="157">
        <f t="shared" si="153"/>
        <v>14</v>
      </c>
      <c r="H3925" s="143"/>
      <c r="I3925" s="146">
        <v>14</v>
      </c>
      <c r="L3925" s="146">
        <v>5</v>
      </c>
      <c r="M3925" s="155"/>
      <c r="N3925" s="154"/>
      <c r="O3925" s="152">
        <f t="shared" si="152"/>
        <v>5</v>
      </c>
      <c r="P3925" s="154"/>
      <c r="Q3925" s="161"/>
      <c r="R3925" s="161"/>
    </row>
    <row r="3926" spans="1:18" ht="12.75" customHeight="1" x14ac:dyDescent="0.3">
      <c r="A3926" s="141">
        <v>9</v>
      </c>
      <c r="B3926" s="141">
        <v>16</v>
      </c>
      <c r="C3926" s="146">
        <v>916</v>
      </c>
      <c r="D3926" s="141" t="s">
        <v>6</v>
      </c>
      <c r="E3926" s="141">
        <v>2014</v>
      </c>
      <c r="F3926" s="162">
        <f t="shared" si="149"/>
        <v>0</v>
      </c>
      <c r="G3926" s="157">
        <f t="shared" si="153"/>
        <v>16</v>
      </c>
      <c r="H3926" s="143"/>
      <c r="I3926" s="146">
        <v>16</v>
      </c>
      <c r="L3926" s="146">
        <v>1</v>
      </c>
      <c r="M3926" s="155"/>
      <c r="N3926" s="154"/>
      <c r="O3926" s="152">
        <f t="shared" si="152"/>
        <v>1</v>
      </c>
      <c r="P3926" s="154"/>
      <c r="Q3926" s="161"/>
      <c r="R3926" s="161"/>
    </row>
    <row r="3927" spans="1:18" ht="12.75" customHeight="1" x14ac:dyDescent="0.3">
      <c r="A3927" s="141">
        <v>9</v>
      </c>
      <c r="B3927" s="141">
        <v>17</v>
      </c>
      <c r="C3927" s="146">
        <v>917</v>
      </c>
      <c r="D3927" s="141" t="s">
        <v>6</v>
      </c>
      <c r="E3927" s="141">
        <v>2014</v>
      </c>
      <c r="F3927" s="162">
        <f t="shared" si="149"/>
        <v>0</v>
      </c>
      <c r="G3927" s="157">
        <f t="shared" si="153"/>
        <v>13</v>
      </c>
      <c r="H3927" s="143"/>
      <c r="I3927" s="175">
        <v>13</v>
      </c>
      <c r="L3927" s="175">
        <v>9</v>
      </c>
      <c r="O3927" s="152">
        <f t="shared" si="152"/>
        <v>9</v>
      </c>
      <c r="P3927" s="166"/>
      <c r="Q3927" s="161"/>
      <c r="R3927" s="161"/>
    </row>
    <row r="3928" spans="1:18" ht="12.75" customHeight="1" x14ac:dyDescent="0.3">
      <c r="A3928" s="141">
        <v>9</v>
      </c>
      <c r="B3928" s="141">
        <v>18</v>
      </c>
      <c r="C3928" s="146">
        <v>918</v>
      </c>
      <c r="D3928" s="141" t="s">
        <v>6</v>
      </c>
      <c r="E3928" s="141">
        <v>2014</v>
      </c>
      <c r="F3928" s="162">
        <f t="shared" si="149"/>
        <v>0</v>
      </c>
      <c r="G3928" s="157">
        <f t="shared" si="153"/>
        <v>6</v>
      </c>
      <c r="H3928" s="143"/>
      <c r="I3928" s="175">
        <v>6</v>
      </c>
      <c r="L3928" s="175">
        <v>2</v>
      </c>
      <c r="O3928" s="152">
        <f t="shared" si="152"/>
        <v>2</v>
      </c>
      <c r="P3928" s="166"/>
      <c r="Q3928" s="161"/>
      <c r="R3928" s="161"/>
    </row>
    <row r="3929" spans="1:18" ht="12.75" customHeight="1" x14ac:dyDescent="0.3">
      <c r="A3929" s="141">
        <v>9</v>
      </c>
      <c r="B3929" s="141">
        <v>19</v>
      </c>
      <c r="C3929" s="146">
        <v>919</v>
      </c>
      <c r="D3929" s="141" t="s">
        <v>6</v>
      </c>
      <c r="E3929" s="141">
        <v>2014</v>
      </c>
      <c r="F3929" s="162">
        <f t="shared" si="149"/>
        <v>0</v>
      </c>
      <c r="G3929" s="157">
        <f t="shared" si="153"/>
        <v>5</v>
      </c>
      <c r="H3929" s="143"/>
      <c r="I3929" s="175">
        <v>5</v>
      </c>
      <c r="L3929" s="175">
        <v>0</v>
      </c>
      <c r="O3929" s="152">
        <f t="shared" si="152"/>
        <v>0</v>
      </c>
      <c r="P3929" s="166"/>
      <c r="Q3929" s="161"/>
      <c r="R3929" s="161"/>
    </row>
    <row r="3930" spans="1:18" ht="12.75" customHeight="1" x14ac:dyDescent="0.3">
      <c r="A3930" s="141">
        <v>9</v>
      </c>
      <c r="B3930" s="141">
        <v>20</v>
      </c>
      <c r="C3930" s="146">
        <v>920</v>
      </c>
      <c r="D3930" s="141" t="s">
        <v>6</v>
      </c>
      <c r="E3930" s="141">
        <v>2014</v>
      </c>
      <c r="F3930" s="162">
        <f t="shared" si="149"/>
        <v>0</v>
      </c>
      <c r="G3930" s="157">
        <f t="shared" si="153"/>
        <v>5</v>
      </c>
      <c r="H3930" s="143"/>
      <c r="I3930" s="175">
        <v>5</v>
      </c>
      <c r="L3930" s="175">
        <v>1</v>
      </c>
      <c r="O3930" s="152">
        <f t="shared" si="152"/>
        <v>1</v>
      </c>
      <c r="P3930" s="166"/>
      <c r="Q3930" s="161"/>
      <c r="R3930" s="161"/>
    </row>
    <row r="3931" spans="1:18" ht="12.75" customHeight="1" x14ac:dyDescent="0.3">
      <c r="A3931" s="141">
        <v>9</v>
      </c>
      <c r="B3931" s="141">
        <v>21</v>
      </c>
      <c r="C3931" s="146">
        <v>921</v>
      </c>
      <c r="D3931" s="141" t="s">
        <v>6</v>
      </c>
      <c r="E3931" s="141">
        <v>2014</v>
      </c>
      <c r="F3931" s="162">
        <f t="shared" si="149"/>
        <v>0</v>
      </c>
      <c r="G3931" s="157">
        <f t="shared" si="153"/>
        <v>0</v>
      </c>
      <c r="H3931" s="143"/>
      <c r="I3931" s="175">
        <v>0</v>
      </c>
      <c r="L3931" s="175">
        <v>5</v>
      </c>
      <c r="O3931" s="152">
        <f t="shared" si="152"/>
        <v>5</v>
      </c>
      <c r="P3931" s="166"/>
      <c r="Q3931" s="161"/>
      <c r="R3931" s="161"/>
    </row>
    <row r="3932" spans="1:18" ht="12.75" customHeight="1" x14ac:dyDescent="0.3">
      <c r="A3932" s="141">
        <v>9</v>
      </c>
      <c r="B3932" s="141">
        <v>22</v>
      </c>
      <c r="C3932" s="146">
        <v>922</v>
      </c>
      <c r="D3932" s="141" t="s">
        <v>6</v>
      </c>
      <c r="E3932" s="141">
        <v>2014</v>
      </c>
      <c r="F3932" s="162">
        <f t="shared" si="149"/>
        <v>0</v>
      </c>
      <c r="G3932" s="157">
        <f t="shared" si="153"/>
        <v>8</v>
      </c>
      <c r="H3932" s="143"/>
      <c r="I3932" s="146">
        <v>8</v>
      </c>
      <c r="L3932" s="146">
        <v>3</v>
      </c>
      <c r="O3932" s="152">
        <f t="shared" si="152"/>
        <v>3</v>
      </c>
      <c r="P3932" s="166"/>
      <c r="Q3932" s="161"/>
      <c r="R3932" s="161"/>
    </row>
    <row r="3933" spans="1:18" ht="12.75" customHeight="1" x14ac:dyDescent="0.3">
      <c r="A3933" s="141">
        <v>9</v>
      </c>
      <c r="B3933" s="141">
        <v>23</v>
      </c>
      <c r="C3933" s="146">
        <v>923</v>
      </c>
      <c r="D3933" s="141" t="s">
        <v>6</v>
      </c>
      <c r="E3933" s="141">
        <v>2014</v>
      </c>
      <c r="F3933" s="162">
        <f t="shared" si="149"/>
        <v>0</v>
      </c>
      <c r="G3933" s="157">
        <f t="shared" si="153"/>
        <v>2</v>
      </c>
      <c r="H3933" s="143"/>
      <c r="I3933" s="146">
        <v>2</v>
      </c>
      <c r="L3933" s="146">
        <v>3</v>
      </c>
      <c r="O3933" s="152">
        <f t="shared" si="152"/>
        <v>3</v>
      </c>
      <c r="P3933" s="166"/>
      <c r="Q3933" s="161"/>
      <c r="R3933" s="161"/>
    </row>
    <row r="3934" spans="1:18" ht="12.75" customHeight="1" x14ac:dyDescent="0.3">
      <c r="A3934" s="141">
        <v>9</v>
      </c>
      <c r="B3934" s="141">
        <v>24</v>
      </c>
      <c r="C3934" s="146">
        <v>924</v>
      </c>
      <c r="D3934" s="141" t="s">
        <v>6</v>
      </c>
      <c r="E3934" s="141">
        <v>2014</v>
      </c>
      <c r="F3934" s="162">
        <f t="shared" si="149"/>
        <v>0</v>
      </c>
      <c r="G3934" s="157">
        <f t="shared" si="153"/>
        <v>14</v>
      </c>
      <c r="H3934" s="143"/>
      <c r="I3934" s="146">
        <v>14</v>
      </c>
      <c r="L3934" s="146">
        <v>8</v>
      </c>
      <c r="O3934" s="152">
        <f t="shared" si="152"/>
        <v>8</v>
      </c>
      <c r="P3934" s="166"/>
      <c r="Q3934" s="161"/>
      <c r="R3934" s="161"/>
    </row>
    <row r="3935" spans="1:18" ht="12.75" customHeight="1" x14ac:dyDescent="0.3">
      <c r="A3935" s="141">
        <v>9</v>
      </c>
      <c r="B3935" s="141">
        <v>25</v>
      </c>
      <c r="C3935" s="146">
        <v>925</v>
      </c>
      <c r="D3935" s="141" t="s">
        <v>6</v>
      </c>
      <c r="E3935" s="141">
        <v>2014</v>
      </c>
      <c r="F3935" s="162">
        <f t="shared" si="149"/>
        <v>0</v>
      </c>
      <c r="G3935" s="157">
        <f t="shared" si="153"/>
        <v>16</v>
      </c>
      <c r="H3935" s="143"/>
      <c r="I3935" s="146">
        <v>16</v>
      </c>
      <c r="L3935" s="146">
        <v>14</v>
      </c>
      <c r="O3935" s="152">
        <f t="shared" si="152"/>
        <v>14</v>
      </c>
      <c r="P3935" s="166"/>
      <c r="Q3935" s="161"/>
      <c r="R3935" s="161"/>
    </row>
    <row r="3936" spans="1:18" ht="12.75" customHeight="1" x14ac:dyDescent="0.3">
      <c r="A3936" s="141">
        <v>9</v>
      </c>
      <c r="B3936" s="141">
        <v>26</v>
      </c>
      <c r="C3936" s="146">
        <v>926</v>
      </c>
      <c r="D3936" s="141" t="s">
        <v>6</v>
      </c>
      <c r="E3936" s="141">
        <v>2014</v>
      </c>
      <c r="F3936" s="162">
        <f t="shared" si="149"/>
        <v>0</v>
      </c>
      <c r="G3936" s="157">
        <f t="shared" si="153"/>
        <v>1</v>
      </c>
      <c r="H3936" s="143"/>
      <c r="I3936" s="146">
        <v>1</v>
      </c>
      <c r="L3936" s="146">
        <v>2</v>
      </c>
      <c r="O3936" s="152">
        <f t="shared" si="152"/>
        <v>2</v>
      </c>
      <c r="P3936" s="166"/>
      <c r="Q3936" s="161"/>
      <c r="R3936" s="161"/>
    </row>
    <row r="3937" spans="1:18" ht="12.75" customHeight="1" x14ac:dyDescent="0.3">
      <c r="A3937" s="141">
        <v>9</v>
      </c>
      <c r="B3937" s="141">
        <v>27</v>
      </c>
      <c r="C3937" s="146">
        <v>927</v>
      </c>
      <c r="D3937" s="141" t="s">
        <v>6</v>
      </c>
      <c r="E3937" s="141">
        <v>2014</v>
      </c>
      <c r="F3937" s="162">
        <f t="shared" si="149"/>
        <v>0</v>
      </c>
      <c r="G3937" s="157">
        <f t="shared" si="153"/>
        <v>3</v>
      </c>
      <c r="H3937" s="143"/>
      <c r="I3937" s="146">
        <v>3</v>
      </c>
      <c r="L3937" s="146">
        <v>0</v>
      </c>
      <c r="O3937" s="152">
        <f t="shared" si="152"/>
        <v>0</v>
      </c>
      <c r="P3937" s="166"/>
      <c r="Q3937" s="161"/>
      <c r="R3937" s="161"/>
    </row>
    <row r="3938" spans="1:18" ht="12.75" customHeight="1" x14ac:dyDescent="0.3">
      <c r="A3938" s="141">
        <v>9</v>
      </c>
      <c r="B3938" s="141">
        <v>28</v>
      </c>
      <c r="C3938" s="146">
        <v>928</v>
      </c>
      <c r="D3938" s="141" t="s">
        <v>6</v>
      </c>
      <c r="E3938" s="141">
        <v>2014</v>
      </c>
      <c r="F3938" s="162">
        <f t="shared" si="149"/>
        <v>0</v>
      </c>
      <c r="G3938" s="157">
        <f t="shared" si="153"/>
        <v>2</v>
      </c>
      <c r="H3938" s="143"/>
      <c r="I3938" s="146">
        <v>2</v>
      </c>
      <c r="L3938" s="146">
        <v>1</v>
      </c>
      <c r="O3938" s="152">
        <f t="shared" si="152"/>
        <v>1</v>
      </c>
      <c r="P3938" s="166"/>
      <c r="Q3938" s="161"/>
      <c r="R3938" s="161"/>
    </row>
    <row r="3939" spans="1:18" ht="12.75" customHeight="1" x14ac:dyDescent="0.3">
      <c r="A3939" s="141">
        <v>9</v>
      </c>
      <c r="B3939" s="141">
        <v>29</v>
      </c>
      <c r="C3939" s="146">
        <v>929</v>
      </c>
      <c r="D3939" s="141" t="s">
        <v>6</v>
      </c>
      <c r="E3939" s="141">
        <v>2014</v>
      </c>
      <c r="F3939" s="162">
        <f t="shared" si="149"/>
        <v>0</v>
      </c>
      <c r="G3939" s="157">
        <f t="shared" si="153"/>
        <v>5</v>
      </c>
      <c r="H3939" s="143"/>
      <c r="I3939" s="146">
        <v>5</v>
      </c>
      <c r="L3939" s="146">
        <v>2</v>
      </c>
      <c r="O3939" s="152">
        <f t="shared" si="152"/>
        <v>2</v>
      </c>
      <c r="P3939" s="166"/>
      <c r="Q3939" s="161"/>
      <c r="R3939" s="161"/>
    </row>
    <row r="3940" spans="1:18" ht="12.75" customHeight="1" x14ac:dyDescent="0.3">
      <c r="A3940" s="141">
        <v>9</v>
      </c>
      <c r="B3940" s="141">
        <v>30</v>
      </c>
      <c r="C3940" s="146">
        <v>930</v>
      </c>
      <c r="D3940" s="141" t="s">
        <v>6</v>
      </c>
      <c r="E3940" s="141">
        <v>2014</v>
      </c>
      <c r="F3940" s="162">
        <f t="shared" si="149"/>
        <v>0</v>
      </c>
      <c r="G3940" s="157">
        <f t="shared" si="153"/>
        <v>2</v>
      </c>
      <c r="H3940" s="143"/>
      <c r="I3940" s="146">
        <v>2</v>
      </c>
      <c r="L3940" s="146">
        <v>3</v>
      </c>
      <c r="O3940" s="152">
        <f t="shared" si="152"/>
        <v>3</v>
      </c>
      <c r="P3940" s="166"/>
      <c r="Q3940" s="161"/>
      <c r="R3940" s="161"/>
    </row>
    <row r="3941" spans="1:18" ht="12.75" customHeight="1" x14ac:dyDescent="0.3">
      <c r="A3941" s="141">
        <v>10</v>
      </c>
      <c r="B3941" s="141">
        <v>1</v>
      </c>
      <c r="C3941" s="146">
        <v>1001</v>
      </c>
      <c r="D3941" s="141" t="s">
        <v>6</v>
      </c>
      <c r="E3941" s="141">
        <v>2014</v>
      </c>
      <c r="F3941" s="162">
        <f t="shared" si="149"/>
        <v>0</v>
      </c>
      <c r="G3941" s="157">
        <f t="shared" si="153"/>
        <v>4</v>
      </c>
      <c r="H3941" s="143"/>
      <c r="I3941" s="146">
        <v>4</v>
      </c>
      <c r="L3941" s="146">
        <v>3</v>
      </c>
      <c r="O3941" s="152">
        <f t="shared" si="152"/>
        <v>3</v>
      </c>
      <c r="P3941" s="166"/>
      <c r="Q3941" s="161"/>
      <c r="R3941" s="161"/>
    </row>
    <row r="3942" spans="1:18" ht="12.75" customHeight="1" x14ac:dyDescent="0.3">
      <c r="A3942" s="141">
        <v>10</v>
      </c>
      <c r="B3942" s="141">
        <v>2</v>
      </c>
      <c r="C3942" s="146">
        <v>1002</v>
      </c>
      <c r="D3942" s="141" t="s">
        <v>6</v>
      </c>
      <c r="E3942" s="141">
        <v>2014</v>
      </c>
      <c r="F3942" s="162">
        <f t="shared" si="149"/>
        <v>0</v>
      </c>
      <c r="G3942" s="157">
        <f t="shared" si="153"/>
        <v>4</v>
      </c>
      <c r="H3942" s="143"/>
      <c r="I3942" s="146">
        <v>4</v>
      </c>
      <c r="L3942" s="146">
        <v>0</v>
      </c>
      <c r="O3942" s="152">
        <f t="shared" si="152"/>
        <v>0</v>
      </c>
      <c r="P3942" s="166"/>
      <c r="Q3942" s="161"/>
      <c r="R3942" s="161"/>
    </row>
    <row r="3943" spans="1:18" ht="12.75" customHeight="1" x14ac:dyDescent="0.3">
      <c r="A3943" s="141">
        <v>10</v>
      </c>
      <c r="B3943" s="141">
        <v>3</v>
      </c>
      <c r="C3943" s="146">
        <v>1003</v>
      </c>
      <c r="D3943" s="141" t="s">
        <v>6</v>
      </c>
      <c r="E3943" s="141">
        <v>2014</v>
      </c>
      <c r="F3943" s="162">
        <f t="shared" si="149"/>
        <v>0</v>
      </c>
      <c r="G3943" s="157">
        <f t="shared" si="153"/>
        <v>2</v>
      </c>
      <c r="H3943" s="143"/>
      <c r="I3943" s="146">
        <v>2</v>
      </c>
      <c r="L3943" s="146">
        <v>0</v>
      </c>
      <c r="O3943" s="152">
        <f t="shared" si="152"/>
        <v>0</v>
      </c>
      <c r="P3943" s="166"/>
      <c r="Q3943" s="161"/>
      <c r="R3943" s="161"/>
    </row>
    <row r="3944" spans="1:18" ht="12.75" customHeight="1" x14ac:dyDescent="0.3">
      <c r="A3944" s="141">
        <v>10</v>
      </c>
      <c r="B3944" s="141">
        <v>4</v>
      </c>
      <c r="C3944" s="146">
        <v>1004</v>
      </c>
      <c r="D3944" s="141" t="s">
        <v>6</v>
      </c>
      <c r="E3944" s="141">
        <v>2014</v>
      </c>
      <c r="F3944" s="162">
        <f t="shared" si="149"/>
        <v>0</v>
      </c>
      <c r="G3944" s="157">
        <f t="shared" si="153"/>
        <v>9</v>
      </c>
      <c r="H3944" s="143"/>
      <c r="I3944" s="146">
        <v>9</v>
      </c>
      <c r="L3944" s="146">
        <v>2</v>
      </c>
      <c r="O3944" s="152">
        <f t="shared" si="152"/>
        <v>2</v>
      </c>
      <c r="P3944" s="166"/>
      <c r="Q3944" s="161"/>
      <c r="R3944" s="161"/>
    </row>
    <row r="3945" spans="1:18" ht="12.75" customHeight="1" x14ac:dyDescent="0.3">
      <c r="A3945" s="141">
        <v>10</v>
      </c>
      <c r="B3945" s="141">
        <v>5</v>
      </c>
      <c r="C3945" s="146">
        <v>1005</v>
      </c>
      <c r="D3945" s="141" t="s">
        <v>6</v>
      </c>
      <c r="E3945" s="141">
        <v>2014</v>
      </c>
      <c r="F3945" s="162">
        <f t="shared" si="149"/>
        <v>0</v>
      </c>
      <c r="G3945" s="157">
        <f t="shared" si="153"/>
        <v>25</v>
      </c>
      <c r="H3945" s="143"/>
      <c r="I3945" s="146">
        <v>25</v>
      </c>
      <c r="L3945" s="146">
        <v>5</v>
      </c>
      <c r="O3945" s="152">
        <f t="shared" si="152"/>
        <v>5</v>
      </c>
      <c r="P3945" s="166"/>
      <c r="Q3945" s="161"/>
      <c r="R3945" s="161"/>
    </row>
    <row r="3946" spans="1:18" ht="12.75" customHeight="1" x14ac:dyDescent="0.3">
      <c r="A3946" s="141">
        <v>10</v>
      </c>
      <c r="B3946" s="141">
        <v>6</v>
      </c>
      <c r="C3946" s="146">
        <v>1006</v>
      </c>
      <c r="D3946" s="141" t="s">
        <v>6</v>
      </c>
      <c r="E3946" s="141">
        <v>2014</v>
      </c>
      <c r="F3946" s="162">
        <f t="shared" si="149"/>
        <v>0</v>
      </c>
      <c r="G3946" s="157">
        <f t="shared" si="153"/>
        <v>20</v>
      </c>
      <c r="H3946" s="143"/>
      <c r="I3946" s="146">
        <v>20</v>
      </c>
      <c r="L3946" s="146">
        <v>14.5</v>
      </c>
      <c r="O3946" s="152">
        <f t="shared" si="152"/>
        <v>14.5</v>
      </c>
      <c r="P3946" s="166"/>
      <c r="Q3946" s="161"/>
      <c r="R3946" s="161"/>
    </row>
    <row r="3947" spans="1:18" ht="12.75" customHeight="1" x14ac:dyDescent="0.3">
      <c r="A3947" s="141">
        <v>10</v>
      </c>
      <c r="B3947" s="141">
        <v>7</v>
      </c>
      <c r="C3947" s="146">
        <v>1007</v>
      </c>
      <c r="D3947" s="141" t="s">
        <v>6</v>
      </c>
      <c r="E3947" s="141">
        <v>2014</v>
      </c>
      <c r="F3947" s="162">
        <f t="shared" si="149"/>
        <v>0</v>
      </c>
      <c r="G3947" s="157">
        <f t="shared" si="153"/>
        <v>20</v>
      </c>
      <c r="H3947" s="143"/>
      <c r="I3947" s="146">
        <v>20</v>
      </c>
      <c r="L3947" s="146">
        <v>10</v>
      </c>
      <c r="O3947" s="152">
        <f t="shared" si="152"/>
        <v>10</v>
      </c>
      <c r="P3947" s="166"/>
      <c r="Q3947" s="161"/>
      <c r="R3947" s="161"/>
    </row>
    <row r="3948" spans="1:18" ht="12.75" customHeight="1" x14ac:dyDescent="0.3">
      <c r="A3948" s="141">
        <v>10</v>
      </c>
      <c r="B3948" s="141">
        <v>8</v>
      </c>
      <c r="C3948" s="146">
        <v>1008</v>
      </c>
      <c r="D3948" s="141" t="s">
        <v>6</v>
      </c>
      <c r="E3948" s="141">
        <v>2014</v>
      </c>
      <c r="F3948" s="162">
        <f t="shared" si="149"/>
        <v>0</v>
      </c>
      <c r="G3948" s="157">
        <f t="shared" si="153"/>
        <v>17</v>
      </c>
      <c r="H3948" s="143"/>
      <c r="I3948" s="146">
        <v>17</v>
      </c>
      <c r="L3948" s="146">
        <v>11</v>
      </c>
      <c r="O3948" s="152">
        <f t="shared" si="152"/>
        <v>11</v>
      </c>
      <c r="P3948" s="166"/>
      <c r="Q3948" s="161"/>
      <c r="R3948" s="161"/>
    </row>
    <row r="3949" spans="1:18" ht="12.75" customHeight="1" x14ac:dyDescent="0.3">
      <c r="A3949" s="141">
        <v>10</v>
      </c>
      <c r="B3949" s="141">
        <v>9</v>
      </c>
      <c r="C3949" s="146">
        <v>1009</v>
      </c>
      <c r="D3949" s="141" t="s">
        <v>6</v>
      </c>
      <c r="E3949" s="141">
        <v>2014</v>
      </c>
      <c r="F3949" s="162">
        <f t="shared" si="149"/>
        <v>0</v>
      </c>
      <c r="G3949" s="157">
        <f t="shared" si="153"/>
        <v>23</v>
      </c>
      <c r="H3949" s="143"/>
      <c r="I3949" s="146">
        <v>23</v>
      </c>
      <c r="L3949" s="146">
        <v>3</v>
      </c>
      <c r="O3949" s="152">
        <f t="shared" si="152"/>
        <v>3</v>
      </c>
      <c r="P3949" s="166"/>
      <c r="Q3949" s="161"/>
      <c r="R3949" s="161"/>
    </row>
    <row r="3950" spans="1:18" ht="12.75" customHeight="1" x14ac:dyDescent="0.3">
      <c r="A3950" s="141">
        <v>10</v>
      </c>
      <c r="B3950" s="141">
        <v>10</v>
      </c>
      <c r="C3950" s="146">
        <v>1010</v>
      </c>
      <c r="D3950" s="141" t="s">
        <v>6</v>
      </c>
      <c r="E3950" s="141">
        <v>2014</v>
      </c>
      <c r="F3950" s="162">
        <f t="shared" si="149"/>
        <v>0</v>
      </c>
      <c r="G3950" s="157">
        <f t="shared" si="153"/>
        <v>18</v>
      </c>
      <c r="H3950" s="143"/>
      <c r="I3950" s="146">
        <v>18</v>
      </c>
      <c r="L3950" s="146">
        <v>3</v>
      </c>
      <c r="O3950" s="152">
        <f t="shared" si="152"/>
        <v>3</v>
      </c>
      <c r="P3950" s="166"/>
      <c r="Q3950" s="161"/>
      <c r="R3950" s="161"/>
    </row>
    <row r="3951" spans="1:18" ht="12.75" customHeight="1" x14ac:dyDescent="0.3">
      <c r="A3951" s="141">
        <v>10</v>
      </c>
      <c r="B3951" s="141">
        <v>11</v>
      </c>
      <c r="C3951" s="146">
        <v>1011</v>
      </c>
      <c r="D3951" s="141" t="s">
        <v>6</v>
      </c>
      <c r="E3951" s="141">
        <v>2014</v>
      </c>
      <c r="F3951" s="162">
        <f t="shared" si="149"/>
        <v>0</v>
      </c>
      <c r="G3951" s="157">
        <f t="shared" si="153"/>
        <v>27</v>
      </c>
      <c r="H3951" s="143"/>
      <c r="I3951" s="146">
        <v>27</v>
      </c>
      <c r="L3951" s="146">
        <v>11</v>
      </c>
      <c r="O3951" s="152">
        <f t="shared" si="152"/>
        <v>11</v>
      </c>
      <c r="P3951" s="142"/>
      <c r="Q3951" s="161"/>
      <c r="R3951" s="161"/>
    </row>
    <row r="3952" spans="1:18" ht="12.75" customHeight="1" x14ac:dyDescent="0.3">
      <c r="A3952" s="141">
        <v>10</v>
      </c>
      <c r="B3952" s="141">
        <v>12</v>
      </c>
      <c r="C3952" s="146">
        <v>1012</v>
      </c>
      <c r="D3952" s="141" t="s">
        <v>6</v>
      </c>
      <c r="E3952" s="141">
        <v>2014</v>
      </c>
      <c r="F3952" s="162">
        <f t="shared" si="149"/>
        <v>0</v>
      </c>
      <c r="G3952" s="157">
        <f t="shared" si="153"/>
        <v>10</v>
      </c>
      <c r="H3952" s="143"/>
      <c r="I3952" s="146">
        <v>10</v>
      </c>
      <c r="L3952" s="146">
        <v>8</v>
      </c>
      <c r="O3952" s="152">
        <f t="shared" si="152"/>
        <v>8</v>
      </c>
      <c r="P3952" s="142"/>
      <c r="Q3952" s="166"/>
      <c r="R3952" s="166"/>
    </row>
    <row r="3953" spans="1:18" ht="12.75" customHeight="1" x14ac:dyDescent="0.3">
      <c r="A3953" s="141">
        <v>10</v>
      </c>
      <c r="B3953" s="141">
        <v>13</v>
      </c>
      <c r="C3953" s="146">
        <v>1013</v>
      </c>
      <c r="D3953" s="141" t="s">
        <v>6</v>
      </c>
      <c r="E3953" s="141">
        <v>2014</v>
      </c>
      <c r="F3953" s="162">
        <f t="shared" si="149"/>
        <v>0</v>
      </c>
      <c r="G3953" s="157">
        <f t="shared" si="153"/>
        <v>5</v>
      </c>
      <c r="H3953" s="143"/>
      <c r="I3953" s="146">
        <v>5</v>
      </c>
      <c r="L3953" s="146">
        <v>5</v>
      </c>
      <c r="O3953" s="152">
        <f t="shared" si="152"/>
        <v>5</v>
      </c>
      <c r="P3953" s="142"/>
      <c r="Q3953" s="166"/>
      <c r="R3953" s="166"/>
    </row>
    <row r="3954" spans="1:18" ht="12.75" customHeight="1" x14ac:dyDescent="0.3">
      <c r="A3954" s="141">
        <v>10</v>
      </c>
      <c r="B3954" s="141">
        <v>14</v>
      </c>
      <c r="C3954" s="146">
        <v>1014</v>
      </c>
      <c r="D3954" s="141" t="s">
        <v>6</v>
      </c>
      <c r="E3954" s="141">
        <v>2014</v>
      </c>
      <c r="F3954" s="162">
        <f t="shared" si="149"/>
        <v>0</v>
      </c>
      <c r="G3954" s="157">
        <f t="shared" si="153"/>
        <v>39</v>
      </c>
      <c r="H3954" s="143"/>
      <c r="I3954" s="146">
        <v>39</v>
      </c>
      <c r="L3954" s="146">
        <v>19</v>
      </c>
      <c r="O3954" s="152">
        <f t="shared" si="152"/>
        <v>19</v>
      </c>
      <c r="P3954" s="142"/>
      <c r="Q3954" s="166"/>
      <c r="R3954" s="166"/>
    </row>
    <row r="3955" spans="1:18" ht="12.75" customHeight="1" x14ac:dyDescent="0.3">
      <c r="A3955" s="141">
        <v>10</v>
      </c>
      <c r="B3955" s="141">
        <v>15</v>
      </c>
      <c r="C3955" s="146">
        <v>1015</v>
      </c>
      <c r="D3955" s="141" t="s">
        <v>6</v>
      </c>
      <c r="E3955" s="141">
        <v>2014</v>
      </c>
      <c r="F3955" s="162">
        <f t="shared" si="149"/>
        <v>0</v>
      </c>
      <c r="G3955" s="157">
        <f t="shared" si="153"/>
        <v>81</v>
      </c>
      <c r="H3955" s="143"/>
      <c r="I3955" s="146">
        <v>81</v>
      </c>
      <c r="L3955" s="146">
        <v>67</v>
      </c>
      <c r="O3955" s="152">
        <f t="shared" si="152"/>
        <v>67</v>
      </c>
      <c r="P3955" s="142"/>
      <c r="Q3955" s="166"/>
      <c r="R3955" s="166"/>
    </row>
    <row r="3956" spans="1:18" ht="12.75" customHeight="1" x14ac:dyDescent="0.3">
      <c r="A3956" s="141">
        <v>10</v>
      </c>
      <c r="B3956" s="141">
        <v>16</v>
      </c>
      <c r="C3956" s="146">
        <v>1016</v>
      </c>
      <c r="D3956" s="141" t="s">
        <v>6</v>
      </c>
      <c r="E3956" s="141">
        <v>2014</v>
      </c>
      <c r="F3956" s="162">
        <f t="shared" si="149"/>
        <v>0</v>
      </c>
      <c r="G3956" s="157">
        <f t="shared" si="153"/>
        <v>78</v>
      </c>
      <c r="H3956" s="143"/>
      <c r="I3956" s="146">
        <v>78</v>
      </c>
      <c r="L3956" s="146">
        <v>10</v>
      </c>
      <c r="O3956" s="152">
        <f t="shared" si="152"/>
        <v>10</v>
      </c>
      <c r="P3956" s="142"/>
      <c r="Q3956" s="166"/>
      <c r="R3956" s="166"/>
    </row>
    <row r="3957" spans="1:18" ht="12.75" customHeight="1" x14ac:dyDescent="0.3">
      <c r="A3957" s="141">
        <v>10</v>
      </c>
      <c r="B3957" s="141">
        <v>17</v>
      </c>
      <c r="C3957" s="146">
        <v>1017</v>
      </c>
      <c r="D3957" s="141" t="s">
        <v>6</v>
      </c>
      <c r="E3957" s="141">
        <v>2014</v>
      </c>
      <c r="F3957" s="162">
        <f t="shared" si="149"/>
        <v>0</v>
      </c>
      <c r="G3957" s="157">
        <f t="shared" si="153"/>
        <v>38</v>
      </c>
      <c r="H3957" s="143"/>
      <c r="I3957" s="146">
        <v>38</v>
      </c>
      <c r="L3957" s="146">
        <v>4</v>
      </c>
      <c r="O3957" s="152">
        <f t="shared" si="152"/>
        <v>4</v>
      </c>
      <c r="P3957" s="142"/>
      <c r="Q3957" s="166"/>
      <c r="R3957" s="166"/>
    </row>
    <row r="3958" spans="1:18" ht="12.75" customHeight="1" x14ac:dyDescent="0.3">
      <c r="A3958" s="141">
        <v>10</v>
      </c>
      <c r="B3958" s="141">
        <v>18</v>
      </c>
      <c r="C3958" s="146">
        <v>1018</v>
      </c>
      <c r="D3958" s="141" t="s">
        <v>6</v>
      </c>
      <c r="E3958" s="141">
        <v>2014</v>
      </c>
      <c r="F3958" s="162">
        <f t="shared" si="149"/>
        <v>0</v>
      </c>
      <c r="G3958" s="157">
        <f t="shared" si="153"/>
        <v>4</v>
      </c>
      <c r="H3958" s="143"/>
      <c r="I3958" s="146">
        <v>4</v>
      </c>
      <c r="L3958" s="146">
        <v>0</v>
      </c>
      <c r="O3958" s="152">
        <f t="shared" si="152"/>
        <v>0</v>
      </c>
      <c r="P3958" s="142"/>
      <c r="Q3958" s="166"/>
      <c r="R3958" s="166"/>
    </row>
    <row r="3959" spans="1:18" ht="12.75" customHeight="1" x14ac:dyDescent="0.3">
      <c r="A3959" s="141">
        <v>10</v>
      </c>
      <c r="B3959" s="141">
        <v>19</v>
      </c>
      <c r="C3959" s="146">
        <v>1019</v>
      </c>
      <c r="D3959" s="141" t="s">
        <v>6</v>
      </c>
      <c r="E3959" s="141">
        <v>2014</v>
      </c>
      <c r="F3959" s="162">
        <f t="shared" si="149"/>
        <v>0</v>
      </c>
      <c r="G3959" s="157">
        <f t="shared" si="153"/>
        <v>4</v>
      </c>
      <c r="H3959" s="143"/>
      <c r="I3959" s="146">
        <v>4</v>
      </c>
      <c r="L3959" s="146">
        <v>0</v>
      </c>
      <c r="O3959" s="152">
        <f t="shared" si="152"/>
        <v>0</v>
      </c>
      <c r="P3959" s="142"/>
      <c r="Q3959" s="166"/>
      <c r="R3959" s="166"/>
    </row>
    <row r="3960" spans="1:18" ht="12.75" customHeight="1" x14ac:dyDescent="0.3">
      <c r="A3960" s="141">
        <v>10</v>
      </c>
      <c r="B3960" s="141">
        <v>20</v>
      </c>
      <c r="C3960" s="146">
        <v>1020</v>
      </c>
      <c r="D3960" s="141" t="s">
        <v>6</v>
      </c>
      <c r="E3960" s="141">
        <v>2014</v>
      </c>
      <c r="F3960" s="162">
        <f t="shared" si="149"/>
        <v>0</v>
      </c>
      <c r="G3960" s="157">
        <f t="shared" si="153"/>
        <v>0</v>
      </c>
      <c r="H3960" s="143"/>
      <c r="I3960" s="145"/>
      <c r="L3960" s="145"/>
      <c r="O3960" s="152">
        <f t="shared" si="152"/>
        <v>0</v>
      </c>
      <c r="P3960" s="142"/>
      <c r="Q3960" s="166"/>
      <c r="R3960" s="166"/>
    </row>
    <row r="3961" spans="1:18" ht="12.75" customHeight="1" x14ac:dyDescent="0.3">
      <c r="A3961" s="141">
        <v>10</v>
      </c>
      <c r="B3961" s="141">
        <v>21</v>
      </c>
      <c r="C3961" s="146">
        <v>1021</v>
      </c>
      <c r="D3961" s="141" t="s">
        <v>6</v>
      </c>
      <c r="E3961" s="141">
        <v>2014</v>
      </c>
      <c r="F3961" s="162">
        <f t="shared" si="149"/>
        <v>0</v>
      </c>
      <c r="G3961" s="157">
        <f t="shared" si="153"/>
        <v>0</v>
      </c>
      <c r="H3961" s="143"/>
      <c r="I3961" s="145"/>
      <c r="L3961" s="145"/>
      <c r="O3961" s="152">
        <f t="shared" si="152"/>
        <v>0</v>
      </c>
      <c r="P3961" s="142"/>
      <c r="Q3961" s="166"/>
      <c r="R3961" s="166"/>
    </row>
    <row r="3962" spans="1:18" ht="12.75" customHeight="1" x14ac:dyDescent="0.3">
      <c r="A3962" s="141">
        <v>10</v>
      </c>
      <c r="B3962" s="141">
        <v>22</v>
      </c>
      <c r="C3962" s="146">
        <v>1022</v>
      </c>
      <c r="D3962" s="141" t="s">
        <v>6</v>
      </c>
      <c r="E3962" s="141">
        <v>2014</v>
      </c>
      <c r="F3962" s="162">
        <f t="shared" si="149"/>
        <v>0</v>
      </c>
      <c r="G3962" s="157">
        <f t="shared" si="153"/>
        <v>0</v>
      </c>
      <c r="H3962" s="143"/>
      <c r="I3962" s="145"/>
      <c r="L3962" s="145"/>
      <c r="O3962" s="152">
        <f t="shared" si="152"/>
        <v>0</v>
      </c>
      <c r="P3962" s="142"/>
      <c r="Q3962" s="166"/>
      <c r="R3962" s="166"/>
    </row>
    <row r="3963" spans="1:18" ht="12.75" customHeight="1" x14ac:dyDescent="0.3">
      <c r="A3963" s="141">
        <v>10</v>
      </c>
      <c r="B3963" s="141">
        <v>23</v>
      </c>
      <c r="C3963" s="146">
        <v>1023</v>
      </c>
      <c r="D3963" s="141" t="s">
        <v>6</v>
      </c>
      <c r="E3963" s="141">
        <v>2014</v>
      </c>
      <c r="F3963" s="162">
        <f t="shared" si="149"/>
        <v>0</v>
      </c>
      <c r="G3963" s="157">
        <f t="shared" si="153"/>
        <v>0</v>
      </c>
      <c r="H3963" s="143"/>
      <c r="I3963" s="145"/>
      <c r="L3963" s="145"/>
      <c r="O3963" s="152">
        <f t="shared" si="152"/>
        <v>0</v>
      </c>
      <c r="P3963" s="142"/>
      <c r="Q3963" s="166"/>
      <c r="R3963" s="166"/>
    </row>
    <row r="3964" spans="1:18" ht="12.75" customHeight="1" x14ac:dyDescent="0.3">
      <c r="A3964" s="141">
        <v>10</v>
      </c>
      <c r="B3964" s="141">
        <v>24</v>
      </c>
      <c r="C3964" s="146">
        <v>1024</v>
      </c>
      <c r="D3964" s="141" t="s">
        <v>6</v>
      </c>
      <c r="E3964" s="141">
        <v>2014</v>
      </c>
      <c r="F3964" s="162">
        <f t="shared" si="149"/>
        <v>0</v>
      </c>
      <c r="G3964" s="157">
        <f t="shared" si="153"/>
        <v>0</v>
      </c>
      <c r="H3964" s="143"/>
      <c r="I3964" s="145"/>
      <c r="L3964" s="145"/>
      <c r="O3964" s="152">
        <f t="shared" si="152"/>
        <v>0</v>
      </c>
      <c r="P3964" s="142"/>
      <c r="Q3964" s="166"/>
      <c r="R3964" s="166"/>
    </row>
    <row r="3965" spans="1:18" ht="12.75" customHeight="1" x14ac:dyDescent="0.3">
      <c r="A3965" s="141">
        <v>10</v>
      </c>
      <c r="B3965" s="141">
        <v>25</v>
      </c>
      <c r="C3965" s="146">
        <v>1025</v>
      </c>
      <c r="D3965" s="141" t="s">
        <v>6</v>
      </c>
      <c r="E3965" s="141">
        <v>2014</v>
      </c>
      <c r="F3965" s="162">
        <f t="shared" si="149"/>
        <v>0</v>
      </c>
      <c r="G3965" s="157">
        <f t="shared" si="153"/>
        <v>0</v>
      </c>
      <c r="H3965" s="143"/>
      <c r="I3965" s="145"/>
      <c r="L3965" s="145"/>
      <c r="O3965" s="152">
        <f t="shared" si="152"/>
        <v>0</v>
      </c>
      <c r="P3965" s="142"/>
      <c r="Q3965" s="166"/>
      <c r="R3965" s="166"/>
    </row>
    <row r="3966" spans="1:18" ht="12.75" customHeight="1" x14ac:dyDescent="0.3">
      <c r="A3966" s="141">
        <v>10</v>
      </c>
      <c r="B3966" s="141">
        <v>26</v>
      </c>
      <c r="C3966" s="146">
        <v>1026</v>
      </c>
      <c r="D3966" s="141" t="s">
        <v>6</v>
      </c>
      <c r="E3966" s="141">
        <v>2014</v>
      </c>
      <c r="F3966" s="162">
        <f t="shared" si="149"/>
        <v>0</v>
      </c>
      <c r="G3966" s="157">
        <f t="shared" si="153"/>
        <v>0</v>
      </c>
      <c r="H3966" s="143"/>
      <c r="I3966" s="145"/>
      <c r="L3966" s="145"/>
      <c r="O3966" s="152">
        <f t="shared" si="152"/>
        <v>0</v>
      </c>
      <c r="P3966" s="142"/>
      <c r="Q3966" s="166"/>
      <c r="R3966" s="166"/>
    </row>
    <row r="3967" spans="1:18" ht="12.75" customHeight="1" x14ac:dyDescent="0.3">
      <c r="A3967" s="141">
        <v>10</v>
      </c>
      <c r="B3967" s="141">
        <v>27</v>
      </c>
      <c r="C3967" s="146">
        <v>1027</v>
      </c>
      <c r="D3967" s="141" t="s">
        <v>6</v>
      </c>
      <c r="E3967" s="141">
        <v>2014</v>
      </c>
      <c r="F3967" s="162">
        <f t="shared" si="149"/>
        <v>0</v>
      </c>
      <c r="G3967" s="157">
        <f t="shared" si="153"/>
        <v>0</v>
      </c>
      <c r="H3967" s="143"/>
      <c r="I3967" s="145"/>
      <c r="L3967" s="145"/>
      <c r="O3967" s="152">
        <f t="shared" si="152"/>
        <v>0</v>
      </c>
      <c r="P3967" s="142"/>
      <c r="Q3967" s="166"/>
      <c r="R3967" s="166"/>
    </row>
    <row r="3968" spans="1:18" ht="12.75" customHeight="1" x14ac:dyDescent="0.3">
      <c r="A3968" s="141">
        <v>10</v>
      </c>
      <c r="B3968" s="141">
        <v>28</v>
      </c>
      <c r="C3968" s="146">
        <v>1028</v>
      </c>
      <c r="D3968" s="141" t="s">
        <v>6</v>
      </c>
      <c r="E3968" s="141">
        <v>2014</v>
      </c>
      <c r="F3968" s="162">
        <f t="shared" si="149"/>
        <v>0</v>
      </c>
      <c r="G3968" s="157">
        <f t="shared" si="153"/>
        <v>0</v>
      </c>
      <c r="H3968" s="143"/>
      <c r="I3968" s="145"/>
      <c r="L3968" s="145"/>
      <c r="O3968" s="152">
        <f t="shared" si="152"/>
        <v>0</v>
      </c>
      <c r="P3968" s="142"/>
      <c r="Q3968" s="166"/>
      <c r="R3968" s="166"/>
    </row>
    <row r="3969" spans="1:18" ht="12.75" customHeight="1" x14ac:dyDescent="0.3">
      <c r="A3969" s="141">
        <v>10</v>
      </c>
      <c r="B3969" s="141">
        <v>29</v>
      </c>
      <c r="C3969" s="146">
        <v>1029</v>
      </c>
      <c r="D3969" s="141" t="s">
        <v>6</v>
      </c>
      <c r="E3969" s="141">
        <v>2014</v>
      </c>
      <c r="F3969" s="162">
        <f t="shared" si="149"/>
        <v>0</v>
      </c>
      <c r="G3969" s="157">
        <f t="shared" si="153"/>
        <v>0</v>
      </c>
      <c r="H3969" s="143"/>
      <c r="I3969" s="145"/>
      <c r="L3969" s="145"/>
      <c r="O3969" s="152">
        <f t="shared" si="152"/>
        <v>0</v>
      </c>
      <c r="P3969" s="142"/>
      <c r="Q3969" s="166"/>
      <c r="R3969" s="166"/>
    </row>
    <row r="3970" spans="1:18" ht="12.75" customHeight="1" x14ac:dyDescent="0.3">
      <c r="A3970" s="141">
        <v>10</v>
      </c>
      <c r="B3970" s="141">
        <v>30</v>
      </c>
      <c r="C3970" s="146">
        <v>1030</v>
      </c>
      <c r="D3970" s="141" t="s">
        <v>6</v>
      </c>
      <c r="E3970" s="141">
        <v>2014</v>
      </c>
      <c r="F3970" s="162">
        <f t="shared" si="149"/>
        <v>0</v>
      </c>
      <c r="G3970" s="157">
        <f t="shared" si="153"/>
        <v>0</v>
      </c>
      <c r="H3970" s="143"/>
      <c r="I3970" s="145"/>
      <c r="L3970" s="145"/>
      <c r="O3970" s="152">
        <f t="shared" si="152"/>
        <v>0</v>
      </c>
      <c r="P3970" s="142"/>
      <c r="Q3970" s="166"/>
      <c r="R3970" s="166"/>
    </row>
    <row r="3971" spans="1:18" ht="12.75" customHeight="1" x14ac:dyDescent="0.3">
      <c r="A3971" s="141">
        <v>10</v>
      </c>
      <c r="B3971" s="141">
        <v>31</v>
      </c>
      <c r="C3971" s="146">
        <v>1031</v>
      </c>
      <c r="D3971" s="141" t="s">
        <v>6</v>
      </c>
      <c r="E3971" s="141">
        <v>2014</v>
      </c>
      <c r="F3971" s="162">
        <f t="shared" si="149"/>
        <v>0</v>
      </c>
      <c r="G3971" s="157">
        <f t="shared" si="153"/>
        <v>0</v>
      </c>
      <c r="H3971" s="143"/>
      <c r="I3971" s="145"/>
      <c r="L3971" s="145"/>
      <c r="O3971" s="152">
        <f t="shared" si="152"/>
        <v>0</v>
      </c>
      <c r="P3971" s="142"/>
      <c r="Q3971" s="166"/>
      <c r="R3971" s="166"/>
    </row>
    <row r="3972" spans="1:18" ht="12.75" customHeight="1" x14ac:dyDescent="0.3">
      <c r="A3972" s="141">
        <v>11</v>
      </c>
      <c r="B3972" s="141">
        <v>1</v>
      </c>
      <c r="C3972" s="146">
        <v>1101</v>
      </c>
      <c r="D3972" s="141" t="s">
        <v>6</v>
      </c>
      <c r="E3972" s="141">
        <v>2014</v>
      </c>
      <c r="F3972" s="162">
        <f t="shared" si="149"/>
        <v>0</v>
      </c>
      <c r="G3972" s="157">
        <f t="shared" si="153"/>
        <v>0</v>
      </c>
      <c r="H3972" s="143"/>
      <c r="I3972" s="145"/>
      <c r="L3972" s="145"/>
      <c r="O3972" s="152">
        <f t="shared" si="152"/>
        <v>0</v>
      </c>
      <c r="P3972" s="142"/>
      <c r="Q3972" s="166"/>
      <c r="R3972" s="166"/>
    </row>
    <row r="3973" spans="1:18" ht="12.75" customHeight="1" x14ac:dyDescent="0.3">
      <c r="A3973" s="141">
        <v>11</v>
      </c>
      <c r="B3973" s="141">
        <v>2</v>
      </c>
      <c r="C3973" s="146">
        <v>1102</v>
      </c>
      <c r="D3973" s="141" t="s">
        <v>6</v>
      </c>
      <c r="E3973" s="141">
        <v>2014</v>
      </c>
      <c r="F3973" s="162">
        <f t="shared" si="149"/>
        <v>0</v>
      </c>
      <c r="G3973" s="157">
        <f t="shared" si="153"/>
        <v>0</v>
      </c>
      <c r="H3973" s="143"/>
      <c r="I3973" s="145"/>
      <c r="L3973" s="145"/>
      <c r="O3973" s="152">
        <f t="shared" si="152"/>
        <v>0</v>
      </c>
      <c r="P3973" s="142"/>
      <c r="Q3973" s="166"/>
      <c r="R3973" s="166"/>
    </row>
    <row r="3974" spans="1:18" ht="12.75" customHeight="1" x14ac:dyDescent="0.3">
      <c r="A3974" s="141">
        <v>11</v>
      </c>
      <c r="B3974" s="141">
        <v>3</v>
      </c>
      <c r="C3974" s="146">
        <v>1103</v>
      </c>
      <c r="D3974" s="141" t="s">
        <v>6</v>
      </c>
      <c r="E3974" s="141">
        <v>2014</v>
      </c>
      <c r="F3974" s="162">
        <f t="shared" si="149"/>
        <v>0</v>
      </c>
      <c r="G3974" s="157">
        <f t="shared" si="153"/>
        <v>0</v>
      </c>
      <c r="H3974" s="143"/>
      <c r="I3974" s="145"/>
      <c r="L3974" s="145"/>
      <c r="O3974" s="152">
        <f t="shared" si="152"/>
        <v>0</v>
      </c>
      <c r="P3974" s="142"/>
      <c r="Q3974" s="166"/>
      <c r="R3974" s="166"/>
    </row>
    <row r="3975" spans="1:18" ht="12.75" customHeight="1" x14ac:dyDescent="0.3">
      <c r="A3975" s="141">
        <v>11</v>
      </c>
      <c r="B3975" s="141">
        <v>4</v>
      </c>
      <c r="C3975" s="146">
        <v>1104</v>
      </c>
      <c r="D3975" s="141" t="s">
        <v>6</v>
      </c>
      <c r="E3975" s="141">
        <v>2014</v>
      </c>
      <c r="F3975" s="162">
        <f>Q3975</f>
        <v>0</v>
      </c>
      <c r="G3975" s="157">
        <f t="shared" si="153"/>
        <v>0</v>
      </c>
      <c r="H3975" s="143"/>
      <c r="I3975" s="145"/>
      <c r="L3975" s="145"/>
      <c r="O3975" s="152">
        <f t="shared" si="152"/>
        <v>0</v>
      </c>
      <c r="P3975" s="142"/>
      <c r="Q3975" s="167"/>
      <c r="R3975" s="167"/>
    </row>
    <row r="3976" spans="1:18" ht="12.75" customHeight="1" x14ac:dyDescent="0.3">
      <c r="A3976" s="141">
        <v>11</v>
      </c>
      <c r="B3976" s="141">
        <v>5</v>
      </c>
      <c r="C3976" s="146">
        <v>1105</v>
      </c>
      <c r="D3976" s="141" t="s">
        <v>6</v>
      </c>
      <c r="E3976" s="141">
        <v>2014</v>
      </c>
      <c r="F3976" s="162">
        <f>Q3976</f>
        <v>0</v>
      </c>
      <c r="G3976" s="157">
        <f t="shared" si="153"/>
        <v>0</v>
      </c>
      <c r="H3976" s="143"/>
      <c r="I3976" s="145"/>
      <c r="L3976" s="145"/>
      <c r="O3976" s="152">
        <f t="shared" si="152"/>
        <v>0</v>
      </c>
      <c r="P3976" s="142"/>
      <c r="Q3976" s="167"/>
      <c r="R3976" s="167"/>
    </row>
    <row r="3977" spans="1:18" ht="12.75" customHeight="1" x14ac:dyDescent="0.3">
      <c r="A3977" s="141">
        <v>11</v>
      </c>
      <c r="B3977" s="141">
        <v>6</v>
      </c>
      <c r="C3977" s="146">
        <v>1106</v>
      </c>
      <c r="D3977" s="141" t="s">
        <v>6</v>
      </c>
      <c r="E3977" s="141">
        <v>2014</v>
      </c>
      <c r="F3977" s="162">
        <f>Q3977</f>
        <v>0</v>
      </c>
      <c r="G3977" s="157">
        <f t="shared" si="153"/>
        <v>0</v>
      </c>
      <c r="H3977" s="143"/>
      <c r="I3977" s="145"/>
      <c r="L3977" s="145"/>
      <c r="O3977" s="152">
        <f t="shared" si="152"/>
        <v>0</v>
      </c>
      <c r="P3977" s="142"/>
      <c r="Q3977" s="167"/>
      <c r="R3977" s="167"/>
    </row>
    <row r="3978" spans="1:18" ht="12.75" customHeight="1" x14ac:dyDescent="0.3">
      <c r="A3978" s="141">
        <v>11</v>
      </c>
      <c r="B3978" s="141">
        <v>7</v>
      </c>
      <c r="C3978" s="146">
        <v>1107</v>
      </c>
      <c r="D3978" s="141" t="s">
        <v>6</v>
      </c>
      <c r="E3978" s="141">
        <v>2014</v>
      </c>
      <c r="F3978" s="162"/>
      <c r="G3978" s="157">
        <f t="shared" si="153"/>
        <v>0</v>
      </c>
      <c r="H3978" s="143"/>
      <c r="I3978" s="145"/>
      <c r="L3978" s="145"/>
      <c r="O3978" s="152">
        <f t="shared" si="152"/>
        <v>0</v>
      </c>
      <c r="P3978" s="142"/>
      <c r="Q3978" s="168"/>
      <c r="R3978" s="168"/>
    </row>
    <row r="3979" spans="1:18" ht="12.75" customHeight="1" x14ac:dyDescent="0.3">
      <c r="A3979" s="141">
        <v>11</v>
      </c>
      <c r="B3979" s="141">
        <v>8</v>
      </c>
      <c r="C3979" s="146">
        <v>1108</v>
      </c>
      <c r="D3979" s="141" t="s">
        <v>6</v>
      </c>
      <c r="E3979" s="141">
        <v>2014</v>
      </c>
      <c r="F3979" s="162"/>
      <c r="G3979" s="157"/>
      <c r="H3979" s="143"/>
      <c r="O3979" s="152"/>
      <c r="P3979" s="142"/>
      <c r="Q3979" s="168"/>
      <c r="R3979" s="168"/>
    </row>
    <row r="3980" spans="1:18" ht="12.75" customHeight="1" x14ac:dyDescent="0.3">
      <c r="A3980" s="141">
        <v>11</v>
      </c>
      <c r="B3980" s="141">
        <v>9</v>
      </c>
      <c r="C3980" s="146">
        <v>1109</v>
      </c>
      <c r="D3980" s="141" t="s">
        <v>6</v>
      </c>
      <c r="E3980" s="141">
        <v>2014</v>
      </c>
      <c r="F3980" s="162"/>
      <c r="G3980" s="157"/>
      <c r="H3980" s="143"/>
      <c r="O3980" s="152"/>
      <c r="P3980" s="142"/>
      <c r="Q3980" s="142"/>
      <c r="R3980" s="142"/>
    </row>
    <row r="3981" spans="1:18" ht="12.75" customHeight="1" x14ac:dyDescent="0.3">
      <c r="A3981" s="141">
        <v>11</v>
      </c>
      <c r="B3981" s="141">
        <v>10</v>
      </c>
      <c r="C3981" s="146">
        <v>1110</v>
      </c>
      <c r="D3981" s="141" t="s">
        <v>6</v>
      </c>
      <c r="E3981" s="141">
        <v>2014</v>
      </c>
      <c r="F3981" s="162"/>
      <c r="G3981" s="157"/>
      <c r="H3981" s="143"/>
      <c r="O3981" s="152"/>
      <c r="P3981" s="142"/>
      <c r="Q3981" s="142"/>
      <c r="R3981" s="142"/>
    </row>
    <row r="3982" spans="1:18" ht="12.75" customHeight="1" x14ac:dyDescent="0.3">
      <c r="A3982" s="141">
        <v>11</v>
      </c>
      <c r="B3982" s="141">
        <v>11</v>
      </c>
      <c r="C3982" s="146">
        <v>1111</v>
      </c>
      <c r="D3982" s="141" t="s">
        <v>6</v>
      </c>
      <c r="E3982" s="141">
        <v>2014</v>
      </c>
      <c r="F3982" s="162"/>
      <c r="G3982" s="157"/>
      <c r="H3982" s="143"/>
      <c r="O3982" s="152"/>
      <c r="P3982" s="142"/>
      <c r="Q3982" s="142"/>
      <c r="R3982" s="142"/>
    </row>
    <row r="3983" spans="1:18" ht="12.75" customHeight="1" x14ac:dyDescent="0.3">
      <c r="A3983" s="141">
        <v>11</v>
      </c>
      <c r="B3983" s="141">
        <v>12</v>
      </c>
      <c r="C3983" s="146">
        <v>1112</v>
      </c>
      <c r="D3983" s="141" t="s">
        <v>6</v>
      </c>
      <c r="E3983" s="141">
        <v>2014</v>
      </c>
      <c r="F3983" s="162"/>
      <c r="G3983" s="157"/>
      <c r="H3983" s="143"/>
      <c r="O3983" s="152"/>
      <c r="P3983" s="142"/>
      <c r="Q3983" s="142"/>
      <c r="R3983" s="142"/>
    </row>
    <row r="3984" spans="1:18" ht="12.75" customHeight="1" x14ac:dyDescent="0.3">
      <c r="A3984" s="141">
        <v>11</v>
      </c>
      <c r="B3984" s="141">
        <v>13</v>
      </c>
      <c r="C3984" s="146">
        <v>1113</v>
      </c>
      <c r="D3984" s="141" t="s">
        <v>6</v>
      </c>
      <c r="E3984" s="141">
        <v>2014</v>
      </c>
      <c r="F3984" s="162"/>
      <c r="G3984" s="157"/>
      <c r="H3984" s="143"/>
      <c r="O3984" s="152"/>
      <c r="P3984" s="142"/>
      <c r="Q3984" s="142"/>
      <c r="R3984" s="142"/>
    </row>
    <row r="3985" spans="1:18" ht="12.75" customHeight="1" x14ac:dyDescent="0.3">
      <c r="A3985" s="141">
        <v>11</v>
      </c>
      <c r="B3985" s="141">
        <v>14</v>
      </c>
      <c r="C3985" s="146">
        <v>1114</v>
      </c>
      <c r="D3985" s="141" t="s">
        <v>6</v>
      </c>
      <c r="E3985" s="141">
        <v>2014</v>
      </c>
      <c r="F3985" s="151"/>
      <c r="G3985" s="157"/>
      <c r="H3985" s="143"/>
      <c r="O3985" s="152"/>
      <c r="P3985" s="142"/>
      <c r="Q3985" s="142"/>
      <c r="R3985" s="142"/>
    </row>
    <row r="3986" spans="1:18" ht="12.75" customHeight="1" x14ac:dyDescent="0.3">
      <c r="A3986" s="141">
        <v>11</v>
      </c>
      <c r="B3986" s="141">
        <v>15</v>
      </c>
      <c r="C3986" s="146">
        <v>1115</v>
      </c>
      <c r="D3986" s="141" t="s">
        <v>6</v>
      </c>
      <c r="E3986" s="141">
        <v>2014</v>
      </c>
      <c r="F3986" s="151"/>
      <c r="G3986" s="157"/>
      <c r="H3986" s="143"/>
      <c r="O3986" s="152"/>
      <c r="P3986" s="142"/>
      <c r="Q3986" s="142"/>
      <c r="R3986" s="142"/>
    </row>
    <row r="3987" spans="1:18" ht="12.75" customHeight="1" x14ac:dyDescent="0.3">
      <c r="A3987" s="141">
        <v>5</v>
      </c>
      <c r="B3987" s="141">
        <v>1</v>
      </c>
      <c r="C3987" s="146">
        <v>501</v>
      </c>
      <c r="D3987" s="141" t="s">
        <v>7</v>
      </c>
      <c r="E3987" s="141">
        <v>2014</v>
      </c>
      <c r="F3987" s="151"/>
      <c r="G3987" s="157">
        <f t="shared" ref="G3987:G4051" si="154">I3987+K3987</f>
        <v>0</v>
      </c>
      <c r="H3987" s="143"/>
      <c r="I3987" s="145">
        <v>0</v>
      </c>
      <c r="K3987" s="156"/>
      <c r="L3987" s="145">
        <v>0</v>
      </c>
      <c r="M3987" s="156"/>
      <c r="N3987" s="156"/>
      <c r="O3987" s="152">
        <f t="shared" ref="O3987:O4043" si="155">L3987+N3987</f>
        <v>0</v>
      </c>
      <c r="P3987" s="169"/>
      <c r="Q3987" s="169"/>
      <c r="R3987" s="169"/>
    </row>
    <row r="3988" spans="1:18" ht="12.75" customHeight="1" x14ac:dyDescent="0.3">
      <c r="A3988" s="141">
        <v>5</v>
      </c>
      <c r="B3988" s="141">
        <v>2</v>
      </c>
      <c r="C3988" s="146">
        <v>502</v>
      </c>
      <c r="D3988" s="141" t="s">
        <v>7</v>
      </c>
      <c r="E3988" s="141">
        <v>2014</v>
      </c>
      <c r="F3988" s="151"/>
      <c r="G3988" s="157">
        <f t="shared" si="154"/>
        <v>4</v>
      </c>
      <c r="H3988" s="143"/>
      <c r="I3988" s="145">
        <v>4</v>
      </c>
      <c r="K3988" s="156"/>
      <c r="L3988" s="145">
        <v>0</v>
      </c>
      <c r="M3988" s="156"/>
      <c r="N3988" s="156"/>
      <c r="O3988" s="152">
        <f t="shared" si="155"/>
        <v>0</v>
      </c>
      <c r="P3988" s="169"/>
      <c r="Q3988" s="169"/>
      <c r="R3988" s="169"/>
    </row>
    <row r="3989" spans="1:18" ht="12.75" customHeight="1" x14ac:dyDescent="0.3">
      <c r="A3989" s="141">
        <v>5</v>
      </c>
      <c r="B3989" s="141">
        <v>3</v>
      </c>
      <c r="C3989" s="146">
        <v>503</v>
      </c>
      <c r="D3989" s="141" t="s">
        <v>7</v>
      </c>
      <c r="E3989" s="141">
        <v>2014</v>
      </c>
      <c r="F3989" s="151"/>
      <c r="G3989" s="157">
        <f t="shared" si="154"/>
        <v>7</v>
      </c>
      <c r="H3989" s="143"/>
      <c r="I3989" s="145">
        <v>7</v>
      </c>
      <c r="K3989" s="156"/>
      <c r="L3989" s="145">
        <v>0</v>
      </c>
      <c r="M3989" s="156"/>
      <c r="N3989" s="156"/>
      <c r="O3989" s="152">
        <f t="shared" si="155"/>
        <v>0</v>
      </c>
      <c r="P3989" s="169"/>
      <c r="Q3989" s="169"/>
      <c r="R3989" s="169"/>
    </row>
    <row r="3990" spans="1:18" ht="12.75" customHeight="1" x14ac:dyDescent="0.3">
      <c r="A3990" s="141">
        <v>5</v>
      </c>
      <c r="B3990" s="141">
        <v>4</v>
      </c>
      <c r="C3990" s="146">
        <v>504</v>
      </c>
      <c r="D3990" s="141" t="s">
        <v>7</v>
      </c>
      <c r="E3990" s="141">
        <v>2014</v>
      </c>
      <c r="F3990" s="151"/>
      <c r="G3990" s="157">
        <f t="shared" si="154"/>
        <v>5</v>
      </c>
      <c r="H3990" s="143"/>
      <c r="I3990" s="145">
        <v>5</v>
      </c>
      <c r="K3990" s="156"/>
      <c r="L3990" s="145">
        <v>0</v>
      </c>
      <c r="M3990" s="156"/>
      <c r="N3990" s="156"/>
      <c r="O3990" s="152">
        <f t="shared" si="155"/>
        <v>0</v>
      </c>
      <c r="P3990" s="169"/>
      <c r="Q3990" s="169"/>
      <c r="R3990" s="169"/>
    </row>
    <row r="3991" spans="1:18" ht="12.75" customHeight="1" x14ac:dyDescent="0.3">
      <c r="A3991" s="141">
        <v>5</v>
      </c>
      <c r="B3991" s="141">
        <v>5</v>
      </c>
      <c r="C3991" s="146">
        <v>505</v>
      </c>
      <c r="D3991" s="141" t="s">
        <v>7</v>
      </c>
      <c r="E3991" s="141">
        <v>2014</v>
      </c>
      <c r="F3991" s="151"/>
      <c r="G3991" s="157">
        <f t="shared" si="154"/>
        <v>4</v>
      </c>
      <c r="H3991" s="143"/>
      <c r="I3991" s="145">
        <v>4</v>
      </c>
      <c r="K3991" s="156"/>
      <c r="L3991" s="145">
        <v>0</v>
      </c>
      <c r="M3991" s="156"/>
      <c r="N3991" s="156"/>
      <c r="O3991" s="152">
        <f t="shared" si="155"/>
        <v>0</v>
      </c>
      <c r="P3991" s="169"/>
      <c r="Q3991" s="169"/>
      <c r="R3991" s="169"/>
    </row>
    <row r="3992" spans="1:18" ht="12.75" customHeight="1" x14ac:dyDescent="0.3">
      <c r="A3992" s="141">
        <v>5</v>
      </c>
      <c r="B3992" s="141">
        <v>6</v>
      </c>
      <c r="C3992" s="146">
        <v>506</v>
      </c>
      <c r="D3992" s="141" t="s">
        <v>7</v>
      </c>
      <c r="E3992" s="141">
        <v>2014</v>
      </c>
      <c r="F3992" s="151"/>
      <c r="G3992" s="157">
        <f t="shared" si="154"/>
        <v>4</v>
      </c>
      <c r="H3992" s="143"/>
      <c r="I3992" s="145">
        <v>4</v>
      </c>
      <c r="K3992" s="156"/>
      <c r="L3992" s="145">
        <v>0</v>
      </c>
      <c r="M3992" s="156"/>
      <c r="N3992" s="156"/>
      <c r="O3992" s="152">
        <f t="shared" si="155"/>
        <v>0</v>
      </c>
      <c r="P3992" s="169"/>
      <c r="Q3992" s="169"/>
      <c r="R3992" s="169"/>
    </row>
    <row r="3993" spans="1:18" ht="12.75" customHeight="1" x14ac:dyDescent="0.3">
      <c r="A3993" s="141">
        <v>5</v>
      </c>
      <c r="B3993" s="141">
        <v>7</v>
      </c>
      <c r="C3993" s="146">
        <v>507</v>
      </c>
      <c r="D3993" s="141" t="s">
        <v>7</v>
      </c>
      <c r="E3993" s="141">
        <v>2014</v>
      </c>
      <c r="F3993" s="151"/>
      <c r="G3993" s="157">
        <f t="shared" si="154"/>
        <v>4</v>
      </c>
      <c r="H3993" s="143"/>
      <c r="I3993" s="145">
        <v>4</v>
      </c>
      <c r="K3993" s="156"/>
      <c r="L3993" s="145">
        <v>0</v>
      </c>
      <c r="M3993" s="156"/>
      <c r="N3993" s="156"/>
      <c r="O3993" s="152">
        <f t="shared" si="155"/>
        <v>0</v>
      </c>
      <c r="P3993" s="169"/>
      <c r="Q3993" s="169"/>
      <c r="R3993" s="169"/>
    </row>
    <row r="3994" spans="1:18" ht="12.75" customHeight="1" x14ac:dyDescent="0.3">
      <c r="A3994" s="141">
        <v>5</v>
      </c>
      <c r="B3994" s="141">
        <v>8</v>
      </c>
      <c r="C3994" s="146">
        <v>508</v>
      </c>
      <c r="D3994" s="141" t="s">
        <v>7</v>
      </c>
      <c r="E3994" s="141">
        <v>2014</v>
      </c>
      <c r="F3994" s="151"/>
      <c r="G3994" s="157">
        <f t="shared" si="154"/>
        <v>4</v>
      </c>
      <c r="H3994" s="143"/>
      <c r="I3994" s="145">
        <v>4</v>
      </c>
      <c r="K3994" s="156"/>
      <c r="L3994" s="145">
        <v>0</v>
      </c>
      <c r="M3994" s="156"/>
      <c r="N3994" s="156"/>
      <c r="O3994" s="152">
        <f t="shared" si="155"/>
        <v>0</v>
      </c>
      <c r="P3994" s="169"/>
      <c r="Q3994" s="169"/>
      <c r="R3994" s="169"/>
    </row>
    <row r="3995" spans="1:18" ht="12.75" customHeight="1" x14ac:dyDescent="0.3">
      <c r="A3995" s="141">
        <v>5</v>
      </c>
      <c r="B3995" s="141">
        <v>9</v>
      </c>
      <c r="C3995" s="146">
        <v>509</v>
      </c>
      <c r="D3995" s="141" t="s">
        <v>7</v>
      </c>
      <c r="E3995" s="141">
        <v>2014</v>
      </c>
      <c r="F3995" s="151"/>
      <c r="G3995" s="157">
        <f t="shared" si="154"/>
        <v>3</v>
      </c>
      <c r="H3995" s="143"/>
      <c r="I3995" s="145">
        <v>3</v>
      </c>
      <c r="K3995" s="156"/>
      <c r="L3995" s="145">
        <v>0</v>
      </c>
      <c r="M3995" s="156"/>
      <c r="N3995" s="156"/>
      <c r="O3995" s="152">
        <f t="shared" si="155"/>
        <v>0</v>
      </c>
      <c r="P3995" s="169"/>
      <c r="Q3995" s="169"/>
      <c r="R3995" s="169"/>
    </row>
    <row r="3996" spans="1:18" ht="12.75" customHeight="1" x14ac:dyDescent="0.3">
      <c r="A3996" s="141">
        <v>5</v>
      </c>
      <c r="B3996" s="141">
        <v>10</v>
      </c>
      <c r="C3996" s="146">
        <v>510</v>
      </c>
      <c r="D3996" s="141" t="s">
        <v>7</v>
      </c>
      <c r="E3996" s="141">
        <v>2014</v>
      </c>
      <c r="F3996" s="151"/>
      <c r="G3996" s="157">
        <f t="shared" si="154"/>
        <v>6</v>
      </c>
      <c r="H3996" s="143"/>
      <c r="I3996" s="145">
        <v>6</v>
      </c>
      <c r="K3996" s="156"/>
      <c r="L3996" s="145">
        <v>0</v>
      </c>
      <c r="M3996" s="156"/>
      <c r="N3996" s="156"/>
      <c r="O3996" s="152">
        <f t="shared" si="155"/>
        <v>0</v>
      </c>
      <c r="P3996" s="169"/>
      <c r="Q3996" s="169"/>
      <c r="R3996" s="169"/>
    </row>
    <row r="3997" spans="1:18" ht="12.75" customHeight="1" x14ac:dyDescent="0.3">
      <c r="A3997" s="141">
        <v>5</v>
      </c>
      <c r="B3997" s="141">
        <v>11</v>
      </c>
      <c r="C3997" s="146">
        <v>511</v>
      </c>
      <c r="D3997" s="141" t="s">
        <v>7</v>
      </c>
      <c r="E3997" s="141">
        <v>2014</v>
      </c>
      <c r="F3997" s="151"/>
      <c r="G3997" s="157">
        <f t="shared" si="154"/>
        <v>3</v>
      </c>
      <c r="H3997" s="143"/>
      <c r="I3997" s="145">
        <v>3</v>
      </c>
      <c r="K3997" s="156"/>
      <c r="L3997" s="145">
        <v>0</v>
      </c>
      <c r="M3997" s="156"/>
      <c r="N3997" s="156"/>
      <c r="O3997" s="152">
        <f t="shared" si="155"/>
        <v>0</v>
      </c>
      <c r="P3997" s="169"/>
      <c r="Q3997" s="169"/>
      <c r="R3997" s="169"/>
    </row>
    <row r="3998" spans="1:18" ht="12.75" customHeight="1" x14ac:dyDescent="0.3">
      <c r="A3998" s="141">
        <v>5</v>
      </c>
      <c r="B3998" s="141">
        <v>12</v>
      </c>
      <c r="C3998" s="146">
        <v>512</v>
      </c>
      <c r="D3998" s="141" t="s">
        <v>7</v>
      </c>
      <c r="E3998" s="141">
        <v>2014</v>
      </c>
      <c r="F3998" s="151"/>
      <c r="G3998" s="157">
        <f t="shared" si="154"/>
        <v>14</v>
      </c>
      <c r="H3998" s="143"/>
      <c r="I3998" s="145">
        <v>14</v>
      </c>
      <c r="K3998" s="156"/>
      <c r="L3998" s="145">
        <v>0</v>
      </c>
      <c r="M3998" s="156"/>
      <c r="N3998" s="156"/>
      <c r="O3998" s="152">
        <f t="shared" si="155"/>
        <v>0</v>
      </c>
      <c r="P3998" s="169"/>
      <c r="Q3998" s="169"/>
      <c r="R3998" s="169"/>
    </row>
    <row r="3999" spans="1:18" ht="12.75" customHeight="1" x14ac:dyDescent="0.3">
      <c r="A3999" s="141">
        <v>5</v>
      </c>
      <c r="B3999" s="141">
        <v>13</v>
      </c>
      <c r="C3999" s="146">
        <v>513</v>
      </c>
      <c r="D3999" s="141" t="s">
        <v>7</v>
      </c>
      <c r="E3999" s="141">
        <v>2014</v>
      </c>
      <c r="F3999" s="151"/>
      <c r="G3999" s="157">
        <f t="shared" si="154"/>
        <v>24</v>
      </c>
      <c r="H3999" s="143"/>
      <c r="I3999" s="145">
        <v>24</v>
      </c>
      <c r="K3999" s="156"/>
      <c r="L3999" s="145">
        <v>1</v>
      </c>
      <c r="M3999" s="156"/>
      <c r="N3999" s="156"/>
      <c r="O3999" s="152">
        <f t="shared" si="155"/>
        <v>1</v>
      </c>
      <c r="P3999" s="169"/>
      <c r="Q3999" s="169"/>
      <c r="R3999" s="169"/>
    </row>
    <row r="4000" spans="1:18" ht="12.75" customHeight="1" x14ac:dyDescent="0.3">
      <c r="A4000" s="141">
        <v>5</v>
      </c>
      <c r="B4000" s="141">
        <v>14</v>
      </c>
      <c r="C4000" s="146">
        <v>514</v>
      </c>
      <c r="D4000" s="141" t="s">
        <v>7</v>
      </c>
      <c r="E4000" s="141">
        <v>2014</v>
      </c>
      <c r="F4000" s="151"/>
      <c r="G4000" s="157">
        <f t="shared" si="154"/>
        <v>43</v>
      </c>
      <c r="H4000" s="143"/>
      <c r="I4000" s="145">
        <v>43</v>
      </c>
      <c r="K4000" s="156"/>
      <c r="L4000" s="145">
        <v>0</v>
      </c>
      <c r="M4000" s="156"/>
      <c r="N4000" s="156"/>
      <c r="O4000" s="152">
        <f t="shared" si="155"/>
        <v>0</v>
      </c>
      <c r="P4000" s="169"/>
      <c r="Q4000" s="169"/>
      <c r="R4000" s="169"/>
    </row>
    <row r="4001" spans="1:21" ht="12.75" customHeight="1" x14ac:dyDescent="0.3">
      <c r="A4001" s="141">
        <v>5</v>
      </c>
      <c r="B4001" s="141">
        <v>15</v>
      </c>
      <c r="C4001" s="146">
        <v>515</v>
      </c>
      <c r="D4001" s="141" t="s">
        <v>7</v>
      </c>
      <c r="E4001" s="141">
        <v>2014</v>
      </c>
      <c r="F4001" s="151"/>
      <c r="G4001" s="157">
        <f t="shared" si="154"/>
        <v>122</v>
      </c>
      <c r="H4001" s="143"/>
      <c r="I4001" s="145">
        <v>122</v>
      </c>
      <c r="K4001" s="156"/>
      <c r="L4001" s="145">
        <v>0</v>
      </c>
      <c r="M4001" s="156"/>
      <c r="N4001" s="156"/>
      <c r="O4001" s="152">
        <f t="shared" si="155"/>
        <v>0</v>
      </c>
      <c r="P4001" s="169"/>
      <c r="Q4001" s="169"/>
      <c r="R4001" s="169"/>
    </row>
    <row r="4002" spans="1:21" ht="12.75" customHeight="1" x14ac:dyDescent="0.3">
      <c r="A4002" s="141">
        <v>5</v>
      </c>
      <c r="B4002" s="141">
        <v>16</v>
      </c>
      <c r="C4002" s="146">
        <v>516</v>
      </c>
      <c r="D4002" s="141" t="s">
        <v>7</v>
      </c>
      <c r="E4002" s="141">
        <v>2014</v>
      </c>
      <c r="F4002" s="151"/>
      <c r="G4002" s="157">
        <f t="shared" si="154"/>
        <v>103</v>
      </c>
      <c r="H4002" s="143"/>
      <c r="I4002" s="145">
        <v>103</v>
      </c>
      <c r="K4002" s="156"/>
      <c r="L4002" s="145">
        <v>0</v>
      </c>
      <c r="M4002" s="156"/>
      <c r="N4002" s="156"/>
      <c r="O4002" s="152">
        <f t="shared" si="155"/>
        <v>0</v>
      </c>
      <c r="P4002" s="169"/>
      <c r="Q4002" s="169"/>
      <c r="R4002" s="169"/>
    </row>
    <row r="4003" spans="1:21" ht="12.75" customHeight="1" x14ac:dyDescent="0.3">
      <c r="A4003" s="141">
        <v>5</v>
      </c>
      <c r="B4003" s="141">
        <v>17</v>
      </c>
      <c r="C4003" s="146">
        <v>517</v>
      </c>
      <c r="D4003" s="141" t="s">
        <v>7</v>
      </c>
      <c r="E4003" s="141">
        <v>2014</v>
      </c>
      <c r="F4003" s="151"/>
      <c r="G4003" s="157">
        <f t="shared" si="154"/>
        <v>55</v>
      </c>
      <c r="H4003" s="143"/>
      <c r="I4003" s="145">
        <v>55</v>
      </c>
      <c r="K4003" s="156"/>
      <c r="L4003" s="145">
        <v>0</v>
      </c>
      <c r="M4003" s="156"/>
      <c r="N4003" s="156"/>
      <c r="O4003" s="152">
        <f t="shared" si="155"/>
        <v>0</v>
      </c>
      <c r="P4003" s="169"/>
      <c r="Q4003" s="169"/>
      <c r="R4003" s="169"/>
    </row>
    <row r="4004" spans="1:21" ht="12.75" customHeight="1" x14ac:dyDescent="0.3">
      <c r="A4004" s="141">
        <v>5</v>
      </c>
      <c r="B4004" s="141">
        <v>18</v>
      </c>
      <c r="C4004" s="146">
        <v>518</v>
      </c>
      <c r="D4004" s="141" t="s">
        <v>7</v>
      </c>
      <c r="E4004" s="141">
        <v>2014</v>
      </c>
      <c r="F4004" s="151"/>
      <c r="G4004" s="157">
        <f t="shared" si="154"/>
        <v>60</v>
      </c>
      <c r="H4004" s="143"/>
      <c r="I4004" s="145">
        <v>60</v>
      </c>
      <c r="K4004" s="156"/>
      <c r="L4004" s="145">
        <v>0</v>
      </c>
      <c r="M4004" s="156"/>
      <c r="N4004" s="156"/>
      <c r="O4004" s="152">
        <f t="shared" si="155"/>
        <v>0</v>
      </c>
      <c r="P4004" s="169"/>
      <c r="Q4004" s="169"/>
      <c r="R4004" s="169"/>
    </row>
    <row r="4005" spans="1:21" ht="12.75" customHeight="1" x14ac:dyDescent="0.3">
      <c r="A4005" s="141">
        <v>5</v>
      </c>
      <c r="B4005" s="141">
        <v>19</v>
      </c>
      <c r="C4005" s="146">
        <v>519</v>
      </c>
      <c r="D4005" s="141" t="s">
        <v>7</v>
      </c>
      <c r="E4005" s="141">
        <v>2014</v>
      </c>
      <c r="F4005" s="151"/>
      <c r="G4005" s="157">
        <f t="shared" si="154"/>
        <v>42</v>
      </c>
      <c r="H4005" s="143"/>
      <c r="I4005" s="145">
        <v>42</v>
      </c>
      <c r="K4005" s="156"/>
      <c r="L4005" s="145">
        <v>0</v>
      </c>
      <c r="M4005" s="156"/>
      <c r="N4005" s="156"/>
      <c r="O4005" s="152">
        <f t="shared" si="155"/>
        <v>0</v>
      </c>
      <c r="P4005" s="169"/>
      <c r="Q4005" s="169"/>
      <c r="R4005" s="169"/>
    </row>
    <row r="4006" spans="1:21" ht="12.75" customHeight="1" x14ac:dyDescent="0.3">
      <c r="A4006" s="141">
        <v>5</v>
      </c>
      <c r="B4006" s="141">
        <v>20</v>
      </c>
      <c r="C4006" s="146">
        <v>520</v>
      </c>
      <c r="D4006" s="141" t="s">
        <v>7</v>
      </c>
      <c r="E4006" s="141">
        <v>2014</v>
      </c>
      <c r="F4006" s="151"/>
      <c r="G4006" s="157">
        <f t="shared" si="154"/>
        <v>36</v>
      </c>
      <c r="H4006" s="143"/>
      <c r="I4006" s="145">
        <v>36</v>
      </c>
      <c r="K4006" s="156"/>
      <c r="L4006" s="145">
        <v>0</v>
      </c>
      <c r="M4006" s="156"/>
      <c r="N4006" s="156"/>
      <c r="O4006" s="152">
        <f t="shared" si="155"/>
        <v>0</v>
      </c>
      <c r="P4006" s="169"/>
      <c r="Q4006" s="169"/>
      <c r="R4006" s="169"/>
    </row>
    <row r="4007" spans="1:21" ht="12.75" customHeight="1" x14ac:dyDescent="0.3">
      <c r="A4007" s="141">
        <v>5</v>
      </c>
      <c r="B4007" s="141">
        <v>21</v>
      </c>
      <c r="C4007" s="146">
        <v>521</v>
      </c>
      <c r="D4007" s="141" t="s">
        <v>7</v>
      </c>
      <c r="E4007" s="141">
        <v>2014</v>
      </c>
      <c r="F4007" s="151"/>
      <c r="G4007" s="157">
        <f t="shared" si="154"/>
        <v>29</v>
      </c>
      <c r="H4007" s="143"/>
      <c r="I4007" s="145">
        <v>29</v>
      </c>
      <c r="K4007" s="156"/>
      <c r="L4007" s="145">
        <v>0</v>
      </c>
      <c r="M4007" s="156"/>
      <c r="N4007" s="156"/>
      <c r="O4007" s="152">
        <f t="shared" si="155"/>
        <v>0</v>
      </c>
      <c r="P4007" s="169"/>
      <c r="Q4007" s="169"/>
      <c r="R4007" s="169"/>
    </row>
    <row r="4008" spans="1:21" ht="12.75" customHeight="1" x14ac:dyDescent="0.3">
      <c r="A4008" s="141">
        <v>5</v>
      </c>
      <c r="B4008" s="141">
        <v>22</v>
      </c>
      <c r="C4008" s="146">
        <v>522</v>
      </c>
      <c r="D4008" s="141" t="s">
        <v>7</v>
      </c>
      <c r="E4008" s="141">
        <v>2014</v>
      </c>
      <c r="F4008" s="151"/>
      <c r="G4008" s="157">
        <f t="shared" si="154"/>
        <v>37</v>
      </c>
      <c r="H4008" s="143"/>
      <c r="I4008" s="145">
        <v>37</v>
      </c>
      <c r="K4008" s="156"/>
      <c r="L4008" s="145">
        <v>0</v>
      </c>
      <c r="M4008" s="156"/>
      <c r="N4008" s="156"/>
      <c r="O4008" s="152">
        <f t="shared" si="155"/>
        <v>0</v>
      </c>
      <c r="P4008" s="169"/>
      <c r="Q4008" s="169"/>
      <c r="R4008" s="169"/>
    </row>
    <row r="4009" spans="1:21" ht="12.75" customHeight="1" x14ac:dyDescent="0.3">
      <c r="A4009" s="141">
        <v>5</v>
      </c>
      <c r="B4009" s="141">
        <v>23</v>
      </c>
      <c r="C4009" s="146">
        <v>523</v>
      </c>
      <c r="D4009" s="141" t="s">
        <v>7</v>
      </c>
      <c r="E4009" s="141">
        <v>2014</v>
      </c>
      <c r="F4009" s="151"/>
      <c r="G4009" s="157">
        <f t="shared" si="154"/>
        <v>13</v>
      </c>
      <c r="H4009" s="143"/>
      <c r="I4009" s="145">
        <v>13</v>
      </c>
      <c r="K4009" s="156"/>
      <c r="L4009" s="145">
        <v>0</v>
      </c>
      <c r="M4009" s="156"/>
      <c r="N4009" s="156"/>
      <c r="O4009" s="152">
        <f t="shared" si="155"/>
        <v>0</v>
      </c>
      <c r="P4009" s="169"/>
      <c r="Q4009" s="169"/>
      <c r="R4009" s="169"/>
    </row>
    <row r="4010" spans="1:21" ht="12.75" customHeight="1" x14ac:dyDescent="0.3">
      <c r="A4010" s="141">
        <v>5</v>
      </c>
      <c r="B4010" s="141">
        <v>24</v>
      </c>
      <c r="C4010" s="146">
        <v>524</v>
      </c>
      <c r="D4010" s="141" t="s">
        <v>7</v>
      </c>
      <c r="E4010" s="141">
        <v>2014</v>
      </c>
      <c r="F4010" s="151"/>
      <c r="G4010" s="157">
        <f t="shared" si="154"/>
        <v>239</v>
      </c>
      <c r="H4010" s="143"/>
      <c r="I4010" s="145">
        <v>239</v>
      </c>
      <c r="K4010" s="156"/>
      <c r="L4010" s="145">
        <v>2</v>
      </c>
      <c r="M4010" s="156"/>
      <c r="N4010" s="156"/>
      <c r="O4010" s="152">
        <f t="shared" si="155"/>
        <v>2</v>
      </c>
      <c r="P4010" s="169"/>
      <c r="Q4010" s="169"/>
      <c r="R4010" s="169"/>
    </row>
    <row r="4011" spans="1:21" ht="12.75" customHeight="1" x14ac:dyDescent="0.3">
      <c r="A4011" s="141">
        <v>5</v>
      </c>
      <c r="B4011" s="141">
        <v>25</v>
      </c>
      <c r="C4011" s="146">
        <v>525</v>
      </c>
      <c r="D4011" s="141" t="s">
        <v>7</v>
      </c>
      <c r="E4011" s="141">
        <v>2014</v>
      </c>
      <c r="F4011" s="151"/>
      <c r="G4011" s="157">
        <f t="shared" si="154"/>
        <v>153</v>
      </c>
      <c r="H4011" s="143"/>
      <c r="I4011" s="145">
        <v>153</v>
      </c>
      <c r="K4011" s="156"/>
      <c r="L4011" s="145">
        <v>1</v>
      </c>
      <c r="M4011" s="156"/>
      <c r="N4011" s="156"/>
      <c r="O4011" s="152">
        <f t="shared" si="155"/>
        <v>1</v>
      </c>
      <c r="P4011" s="169"/>
      <c r="Q4011" s="169"/>
      <c r="R4011" s="169"/>
    </row>
    <row r="4012" spans="1:21" ht="12.75" customHeight="1" x14ac:dyDescent="0.3">
      <c r="A4012" s="141">
        <v>5</v>
      </c>
      <c r="B4012" s="141">
        <v>26</v>
      </c>
      <c r="C4012" s="146">
        <v>526</v>
      </c>
      <c r="D4012" s="141" t="s">
        <v>7</v>
      </c>
      <c r="E4012" s="141">
        <v>2014</v>
      </c>
      <c r="F4012" s="151"/>
      <c r="G4012" s="157">
        <f t="shared" si="154"/>
        <v>174</v>
      </c>
      <c r="H4012" s="143"/>
      <c r="I4012" s="145">
        <v>174</v>
      </c>
      <c r="K4012" s="156"/>
      <c r="L4012" s="145">
        <v>1</v>
      </c>
      <c r="M4012" s="156"/>
      <c r="N4012" s="156"/>
      <c r="O4012" s="152">
        <f t="shared" si="155"/>
        <v>1</v>
      </c>
      <c r="P4012" s="169"/>
      <c r="Q4012" s="169"/>
      <c r="R4012" s="169"/>
    </row>
    <row r="4013" spans="1:21" ht="12.75" customHeight="1" x14ac:dyDescent="0.3">
      <c r="A4013" s="141">
        <v>5</v>
      </c>
      <c r="B4013" s="141">
        <v>27</v>
      </c>
      <c r="C4013" s="146">
        <v>527</v>
      </c>
      <c r="D4013" s="141" t="s">
        <v>7</v>
      </c>
      <c r="E4013" s="141">
        <v>2014</v>
      </c>
      <c r="F4013" s="151"/>
      <c r="G4013" s="157">
        <f t="shared" si="154"/>
        <v>109</v>
      </c>
      <c r="H4013" s="143"/>
      <c r="I4013" s="145">
        <v>109</v>
      </c>
      <c r="K4013" s="156"/>
      <c r="L4013" s="145">
        <v>0</v>
      </c>
      <c r="M4013" s="156"/>
      <c r="N4013" s="156"/>
      <c r="O4013" s="152">
        <f t="shared" si="155"/>
        <v>0</v>
      </c>
      <c r="P4013" s="169"/>
      <c r="Q4013" s="169"/>
      <c r="R4013" s="169"/>
    </row>
    <row r="4014" spans="1:21" ht="12.75" customHeight="1" x14ac:dyDescent="0.3">
      <c r="A4014" s="141">
        <v>5</v>
      </c>
      <c r="B4014" s="141">
        <v>28</v>
      </c>
      <c r="C4014" s="146">
        <v>528</v>
      </c>
      <c r="D4014" s="141" t="s">
        <v>7</v>
      </c>
      <c r="E4014" s="141">
        <v>2014</v>
      </c>
      <c r="F4014" s="151"/>
      <c r="G4014" s="157">
        <f t="shared" si="154"/>
        <v>62</v>
      </c>
      <c r="H4014" s="143"/>
      <c r="I4014" s="145">
        <v>62</v>
      </c>
      <c r="K4014" s="156"/>
      <c r="L4014" s="145">
        <v>1</v>
      </c>
      <c r="M4014" s="156"/>
      <c r="N4014" s="156"/>
      <c r="O4014" s="152">
        <f t="shared" si="155"/>
        <v>1</v>
      </c>
      <c r="P4014" s="169"/>
      <c r="Q4014" s="169"/>
      <c r="R4014" s="169"/>
    </row>
    <row r="4015" spans="1:21" ht="12.75" customHeight="1" x14ac:dyDescent="0.3">
      <c r="A4015" s="141">
        <v>5</v>
      </c>
      <c r="B4015" s="141">
        <v>29</v>
      </c>
      <c r="C4015" s="146">
        <v>529</v>
      </c>
      <c r="D4015" s="141" t="s">
        <v>7</v>
      </c>
      <c r="E4015" s="141">
        <v>2014</v>
      </c>
      <c r="F4015" s="151"/>
      <c r="G4015" s="157">
        <f t="shared" si="154"/>
        <v>170</v>
      </c>
      <c r="H4015" s="143"/>
      <c r="I4015" s="145">
        <v>170</v>
      </c>
      <c r="K4015" s="156"/>
      <c r="L4015" s="145">
        <v>1</v>
      </c>
      <c r="M4015" s="156"/>
      <c r="N4015" s="156"/>
      <c r="O4015" s="152">
        <f t="shared" si="155"/>
        <v>1</v>
      </c>
      <c r="P4015" s="169"/>
      <c r="Q4015" s="169"/>
      <c r="R4015" s="169"/>
      <c r="S4015" s="144"/>
      <c r="T4015" s="144"/>
      <c r="U4015" s="144"/>
    </row>
    <row r="4016" spans="1:21" ht="12.75" customHeight="1" x14ac:dyDescent="0.3">
      <c r="A4016" s="141">
        <v>5</v>
      </c>
      <c r="B4016" s="141">
        <v>30</v>
      </c>
      <c r="C4016" s="146">
        <v>530</v>
      </c>
      <c r="D4016" s="141" t="s">
        <v>7</v>
      </c>
      <c r="E4016" s="141">
        <v>2014</v>
      </c>
      <c r="F4016" s="151"/>
      <c r="G4016" s="157">
        <f t="shared" si="154"/>
        <v>474</v>
      </c>
      <c r="H4016" s="143"/>
      <c r="I4016" s="145">
        <v>474</v>
      </c>
      <c r="K4016" s="156"/>
      <c r="L4016" s="145">
        <v>1</v>
      </c>
      <c r="M4016" s="156"/>
      <c r="N4016" s="156"/>
      <c r="O4016" s="152">
        <f t="shared" si="155"/>
        <v>1</v>
      </c>
      <c r="P4016" s="169"/>
      <c r="Q4016" s="169"/>
      <c r="R4016" s="169"/>
      <c r="S4016" s="144"/>
      <c r="T4016" s="144"/>
      <c r="U4016" s="144"/>
    </row>
    <row r="4017" spans="1:21" ht="12.75" customHeight="1" x14ac:dyDescent="0.3">
      <c r="A4017" s="141">
        <v>5</v>
      </c>
      <c r="B4017" s="141">
        <v>31</v>
      </c>
      <c r="C4017" s="146">
        <v>531</v>
      </c>
      <c r="D4017" s="141" t="s">
        <v>7</v>
      </c>
      <c r="E4017" s="141">
        <v>2014</v>
      </c>
      <c r="F4017" s="151"/>
      <c r="G4017" s="157">
        <f t="shared" si="154"/>
        <v>613</v>
      </c>
      <c r="H4017" s="170"/>
      <c r="I4017" s="145">
        <v>613</v>
      </c>
      <c r="K4017" s="156"/>
      <c r="L4017" s="145">
        <v>8</v>
      </c>
      <c r="M4017" s="156"/>
      <c r="N4017" s="156"/>
      <c r="O4017" s="152">
        <f t="shared" si="155"/>
        <v>8</v>
      </c>
      <c r="P4017" s="169"/>
      <c r="Q4017" s="169"/>
      <c r="R4017" s="169"/>
      <c r="S4017" s="159"/>
      <c r="T4017" s="159"/>
      <c r="U4017" s="144"/>
    </row>
    <row r="4018" spans="1:21" ht="12.75" customHeight="1" x14ac:dyDescent="0.3">
      <c r="A4018" s="141">
        <v>6</v>
      </c>
      <c r="B4018" s="141">
        <v>1</v>
      </c>
      <c r="C4018" s="146">
        <v>601</v>
      </c>
      <c r="D4018" s="141" t="s">
        <v>7</v>
      </c>
      <c r="E4018" s="141">
        <v>2014</v>
      </c>
      <c r="F4018" s="151"/>
      <c r="G4018" s="157">
        <f t="shared" si="154"/>
        <v>416</v>
      </c>
      <c r="H4018" s="170"/>
      <c r="I4018" s="145">
        <v>416</v>
      </c>
      <c r="K4018" s="156"/>
      <c r="L4018" s="145">
        <v>6</v>
      </c>
      <c r="M4018" s="156"/>
      <c r="N4018" s="156"/>
      <c r="O4018" s="152">
        <f t="shared" si="155"/>
        <v>6</v>
      </c>
      <c r="P4018" s="169"/>
      <c r="Q4018" s="169"/>
      <c r="R4018" s="169"/>
      <c r="S4018" s="159"/>
      <c r="T4018" s="159"/>
      <c r="U4018" s="144"/>
    </row>
    <row r="4019" spans="1:21" ht="12.75" customHeight="1" x14ac:dyDescent="0.3">
      <c r="A4019" s="141">
        <v>6</v>
      </c>
      <c r="B4019" s="141">
        <v>2</v>
      </c>
      <c r="C4019" s="146">
        <v>602</v>
      </c>
      <c r="D4019" s="141" t="s">
        <v>7</v>
      </c>
      <c r="E4019" s="141">
        <v>2014</v>
      </c>
      <c r="F4019" s="151"/>
      <c r="G4019" s="157">
        <f t="shared" si="154"/>
        <v>1165</v>
      </c>
      <c r="H4019" s="170"/>
      <c r="I4019" s="145">
        <v>1165</v>
      </c>
      <c r="K4019" s="156"/>
      <c r="L4019" s="145">
        <v>40</v>
      </c>
      <c r="M4019" s="156"/>
      <c r="N4019" s="156"/>
      <c r="O4019" s="152">
        <f t="shared" si="155"/>
        <v>40</v>
      </c>
      <c r="P4019" s="169"/>
      <c r="Q4019" s="169"/>
      <c r="R4019" s="169"/>
      <c r="S4019" s="159"/>
      <c r="T4019" s="159"/>
      <c r="U4019" s="144"/>
    </row>
    <row r="4020" spans="1:21" ht="12.75" customHeight="1" x14ac:dyDescent="0.3">
      <c r="A4020" s="141">
        <v>6</v>
      </c>
      <c r="B4020" s="141">
        <v>3</v>
      </c>
      <c r="C4020" s="146">
        <v>603</v>
      </c>
      <c r="D4020" s="141" t="s">
        <v>7</v>
      </c>
      <c r="E4020" s="141">
        <v>2014</v>
      </c>
      <c r="F4020" s="151"/>
      <c r="G4020" s="157">
        <f t="shared" si="154"/>
        <v>976</v>
      </c>
      <c r="H4020" s="170"/>
      <c r="I4020" s="145">
        <v>976</v>
      </c>
      <c r="K4020" s="156"/>
      <c r="L4020" s="145">
        <v>47</v>
      </c>
      <c r="M4020" s="156"/>
      <c r="N4020" s="156"/>
      <c r="O4020" s="152">
        <f t="shared" si="155"/>
        <v>47</v>
      </c>
      <c r="P4020" s="169"/>
      <c r="Q4020" s="169"/>
      <c r="R4020" s="169"/>
      <c r="S4020" s="159"/>
      <c r="T4020" s="159"/>
      <c r="U4020" s="144"/>
    </row>
    <row r="4021" spans="1:21" ht="12.75" customHeight="1" x14ac:dyDescent="0.3">
      <c r="A4021" s="141">
        <v>6</v>
      </c>
      <c r="B4021" s="141">
        <v>4</v>
      </c>
      <c r="C4021" s="146">
        <v>604</v>
      </c>
      <c r="D4021" s="141" t="s">
        <v>7</v>
      </c>
      <c r="E4021" s="141">
        <v>2014</v>
      </c>
      <c r="F4021" s="151"/>
      <c r="G4021" s="157">
        <f t="shared" si="154"/>
        <v>1405</v>
      </c>
      <c r="H4021" s="170"/>
      <c r="I4021" s="145">
        <v>1405</v>
      </c>
      <c r="K4021" s="156"/>
      <c r="L4021" s="145">
        <v>127</v>
      </c>
      <c r="M4021" s="156"/>
      <c r="N4021" s="156"/>
      <c r="O4021" s="152">
        <f t="shared" si="155"/>
        <v>127</v>
      </c>
      <c r="P4021" s="169"/>
      <c r="Q4021" s="169"/>
      <c r="R4021" s="169"/>
      <c r="S4021" s="159"/>
      <c r="T4021" s="159"/>
      <c r="U4021" s="144"/>
    </row>
    <row r="4022" spans="1:21" ht="12.75" customHeight="1" x14ac:dyDescent="0.3">
      <c r="A4022" s="141">
        <v>6</v>
      </c>
      <c r="B4022" s="141">
        <v>5</v>
      </c>
      <c r="C4022" s="146">
        <v>605</v>
      </c>
      <c r="D4022" s="141" t="s">
        <v>7</v>
      </c>
      <c r="E4022" s="141">
        <v>2014</v>
      </c>
      <c r="F4022" s="151"/>
      <c r="G4022" s="157">
        <f t="shared" si="154"/>
        <v>739</v>
      </c>
      <c r="H4022" s="170"/>
      <c r="I4022" s="145">
        <v>739</v>
      </c>
      <c r="K4022" s="156"/>
      <c r="L4022" s="145">
        <v>68</v>
      </c>
      <c r="M4022" s="156"/>
      <c r="N4022" s="156"/>
      <c r="O4022" s="152">
        <f t="shared" si="155"/>
        <v>68</v>
      </c>
      <c r="P4022" s="169"/>
      <c r="Q4022" s="169"/>
      <c r="R4022" s="169"/>
      <c r="S4022" s="159"/>
      <c r="T4022" s="159"/>
      <c r="U4022" s="144"/>
    </row>
    <row r="4023" spans="1:21" ht="12.75" customHeight="1" x14ac:dyDescent="0.3">
      <c r="A4023" s="141">
        <v>6</v>
      </c>
      <c r="B4023" s="141">
        <v>6</v>
      </c>
      <c r="C4023" s="146">
        <v>606</v>
      </c>
      <c r="D4023" s="141" t="s">
        <v>7</v>
      </c>
      <c r="E4023" s="141">
        <v>2014</v>
      </c>
      <c r="F4023" s="151"/>
      <c r="G4023" s="157">
        <f t="shared" si="154"/>
        <v>797</v>
      </c>
      <c r="H4023" s="170"/>
      <c r="I4023" s="145">
        <v>797</v>
      </c>
      <c r="K4023" s="156"/>
      <c r="L4023" s="145">
        <v>89</v>
      </c>
      <c r="M4023" s="156"/>
      <c r="N4023" s="156"/>
      <c r="O4023" s="152">
        <f t="shared" si="155"/>
        <v>89</v>
      </c>
      <c r="P4023" s="169"/>
      <c r="Q4023" s="169"/>
      <c r="R4023" s="169"/>
      <c r="S4023" s="159"/>
      <c r="T4023" s="159"/>
      <c r="U4023" s="144"/>
    </row>
    <row r="4024" spans="1:21" ht="12.75" customHeight="1" x14ac:dyDescent="0.3">
      <c r="A4024" s="141">
        <v>6</v>
      </c>
      <c r="B4024" s="141">
        <v>7</v>
      </c>
      <c r="C4024" s="146">
        <v>607</v>
      </c>
      <c r="D4024" s="141" t="s">
        <v>7</v>
      </c>
      <c r="E4024" s="141">
        <v>2014</v>
      </c>
      <c r="F4024" s="151"/>
      <c r="G4024" s="157">
        <f t="shared" si="154"/>
        <v>756</v>
      </c>
      <c r="H4024" s="170"/>
      <c r="I4024" s="145">
        <v>756</v>
      </c>
      <c r="K4024" s="156"/>
      <c r="L4024" s="145">
        <v>50</v>
      </c>
      <c r="M4024" s="156"/>
      <c r="N4024" s="156"/>
      <c r="O4024" s="152">
        <f t="shared" si="155"/>
        <v>50</v>
      </c>
      <c r="P4024" s="169"/>
      <c r="Q4024" s="169"/>
      <c r="R4024" s="169"/>
      <c r="S4024" s="159"/>
      <c r="T4024" s="159"/>
      <c r="U4024" s="144"/>
    </row>
    <row r="4025" spans="1:21" ht="12.75" customHeight="1" x14ac:dyDescent="0.3">
      <c r="A4025" s="141">
        <v>6</v>
      </c>
      <c r="B4025" s="141">
        <v>8</v>
      </c>
      <c r="C4025" s="146">
        <v>608</v>
      </c>
      <c r="D4025" s="141" t="s">
        <v>7</v>
      </c>
      <c r="E4025" s="141">
        <v>2014</v>
      </c>
      <c r="F4025" s="151"/>
      <c r="G4025" s="157">
        <f t="shared" si="154"/>
        <v>609</v>
      </c>
      <c r="H4025" s="170"/>
      <c r="I4025" s="145">
        <v>609</v>
      </c>
      <c r="K4025" s="156"/>
      <c r="L4025" s="145">
        <v>63</v>
      </c>
      <c r="M4025" s="156"/>
      <c r="N4025" s="156"/>
      <c r="O4025" s="152">
        <f t="shared" si="155"/>
        <v>63</v>
      </c>
      <c r="P4025" s="169"/>
      <c r="Q4025" s="169"/>
      <c r="R4025" s="169"/>
      <c r="S4025" s="159"/>
      <c r="T4025" s="159"/>
      <c r="U4025" s="144"/>
    </row>
    <row r="4026" spans="1:21" ht="12.75" customHeight="1" x14ac:dyDescent="0.3">
      <c r="A4026" s="141">
        <v>6</v>
      </c>
      <c r="B4026" s="141">
        <v>9</v>
      </c>
      <c r="C4026" s="146">
        <v>609</v>
      </c>
      <c r="D4026" s="141" t="s">
        <v>7</v>
      </c>
      <c r="E4026" s="141">
        <v>2014</v>
      </c>
      <c r="F4026" s="151"/>
      <c r="G4026" s="157">
        <f t="shared" si="154"/>
        <v>1361</v>
      </c>
      <c r="H4026" s="170"/>
      <c r="I4026" s="145">
        <v>1361</v>
      </c>
      <c r="J4026" s="145"/>
      <c r="K4026" s="145"/>
      <c r="L4026" s="145">
        <v>184</v>
      </c>
      <c r="M4026" s="145"/>
      <c r="N4026" s="145"/>
      <c r="O4026" s="152">
        <f t="shared" si="155"/>
        <v>184</v>
      </c>
      <c r="P4026" s="169"/>
      <c r="Q4026" s="169"/>
      <c r="R4026" s="169"/>
      <c r="S4026" s="159"/>
      <c r="T4026" s="159"/>
      <c r="U4026" s="144"/>
    </row>
    <row r="4027" spans="1:21" ht="12.75" customHeight="1" x14ac:dyDescent="0.3">
      <c r="A4027" s="141">
        <v>6</v>
      </c>
      <c r="B4027" s="141">
        <v>10</v>
      </c>
      <c r="C4027" s="146">
        <v>610</v>
      </c>
      <c r="D4027" s="141" t="s">
        <v>7</v>
      </c>
      <c r="E4027" s="141">
        <v>2014</v>
      </c>
      <c r="F4027" s="151"/>
      <c r="G4027" s="157">
        <f t="shared" si="154"/>
        <v>3477.1729479949877</v>
      </c>
      <c r="H4027" s="170"/>
      <c r="I4027" s="145">
        <v>3334</v>
      </c>
      <c r="J4027" s="145"/>
      <c r="K4027" s="146">
        <v>143.17294799498748</v>
      </c>
      <c r="L4027" s="145">
        <v>773</v>
      </c>
      <c r="M4027" s="145"/>
      <c r="N4027" s="146">
        <v>33.195167606516293</v>
      </c>
      <c r="O4027" s="152">
        <f t="shared" si="155"/>
        <v>806.19516760651629</v>
      </c>
      <c r="P4027" s="169"/>
      <c r="Q4027" s="169"/>
      <c r="R4027" s="169"/>
      <c r="S4027" s="159"/>
      <c r="T4027" s="159"/>
      <c r="U4027" s="144"/>
    </row>
    <row r="4028" spans="1:21" ht="12.75" customHeight="1" x14ac:dyDescent="0.3">
      <c r="A4028" s="141">
        <v>6</v>
      </c>
      <c r="B4028" s="141">
        <v>11</v>
      </c>
      <c r="C4028" s="146">
        <v>611</v>
      </c>
      <c r="D4028" s="141" t="s">
        <v>7</v>
      </c>
      <c r="E4028" s="141">
        <v>2014</v>
      </c>
      <c r="F4028" s="151"/>
      <c r="G4028" s="157">
        <f t="shared" si="154"/>
        <v>1322.1214912280702</v>
      </c>
      <c r="H4028" s="170"/>
      <c r="I4028" s="145">
        <v>1281</v>
      </c>
      <c r="J4028" s="145"/>
      <c r="K4028" s="146">
        <v>41.121491228070177</v>
      </c>
      <c r="L4028" s="145">
        <v>210</v>
      </c>
      <c r="M4028" s="145"/>
      <c r="N4028" s="146">
        <v>6.7412280701754392</v>
      </c>
      <c r="O4028" s="152">
        <f t="shared" si="155"/>
        <v>216.74122807017545</v>
      </c>
      <c r="P4028" s="169"/>
      <c r="Q4028" s="169"/>
      <c r="R4028" s="169"/>
      <c r="S4028" s="159"/>
      <c r="T4028" s="159"/>
      <c r="U4028" s="144"/>
    </row>
    <row r="4029" spans="1:21" ht="12.75" customHeight="1" x14ac:dyDescent="0.3">
      <c r="A4029" s="141">
        <v>6</v>
      </c>
      <c r="B4029" s="141">
        <v>12</v>
      </c>
      <c r="C4029" s="146">
        <v>612</v>
      </c>
      <c r="D4029" s="141" t="s">
        <v>7</v>
      </c>
      <c r="E4029" s="141">
        <v>2014</v>
      </c>
      <c r="F4029" s="151"/>
      <c r="G4029" s="157">
        <f t="shared" si="154"/>
        <v>2829.9083463868005</v>
      </c>
      <c r="H4029" s="170"/>
      <c r="I4029" s="145">
        <v>2771</v>
      </c>
      <c r="J4029" s="145"/>
      <c r="K4029" s="146">
        <v>58.908346386800332</v>
      </c>
      <c r="L4029" s="145">
        <v>585</v>
      </c>
      <c r="M4029" s="145"/>
      <c r="N4029" s="146">
        <v>12.436442669172932</v>
      </c>
      <c r="O4029" s="152">
        <f t="shared" si="155"/>
        <v>597.43644266917295</v>
      </c>
      <c r="P4029" s="169"/>
      <c r="Q4029" s="169"/>
      <c r="R4029" s="169"/>
      <c r="S4029" s="159"/>
      <c r="T4029" s="159"/>
      <c r="U4029" s="144"/>
    </row>
    <row r="4030" spans="1:21" ht="12.75" customHeight="1" x14ac:dyDescent="0.3">
      <c r="A4030" s="141">
        <v>6</v>
      </c>
      <c r="B4030" s="141">
        <v>13</v>
      </c>
      <c r="C4030" s="146">
        <v>613</v>
      </c>
      <c r="D4030" s="141" t="s">
        <v>7</v>
      </c>
      <c r="E4030" s="141">
        <v>2014</v>
      </c>
      <c r="F4030" s="151"/>
      <c r="G4030" s="157">
        <f t="shared" si="154"/>
        <v>1632.8333333333333</v>
      </c>
      <c r="H4030" s="170"/>
      <c r="I4030" s="145">
        <v>1616</v>
      </c>
      <c r="J4030" s="145"/>
      <c r="K4030" s="146">
        <v>16.833333333333336</v>
      </c>
      <c r="L4030" s="145">
        <v>285</v>
      </c>
      <c r="M4030" s="145"/>
      <c r="N4030" s="146">
        <v>2.9687500000000004</v>
      </c>
      <c r="O4030" s="152">
        <f t="shared" si="155"/>
        <v>287.96875</v>
      </c>
      <c r="P4030" s="169"/>
      <c r="Q4030" s="169"/>
      <c r="R4030" s="169"/>
      <c r="S4030" s="159"/>
      <c r="T4030" s="159"/>
      <c r="U4030" s="144"/>
    </row>
    <row r="4031" spans="1:21" ht="12.75" customHeight="1" x14ac:dyDescent="0.3">
      <c r="A4031" s="141">
        <v>6</v>
      </c>
      <c r="B4031" s="141">
        <v>14</v>
      </c>
      <c r="C4031" s="146">
        <v>614</v>
      </c>
      <c r="D4031" s="141" t="s">
        <v>7</v>
      </c>
      <c r="E4031" s="141">
        <v>2014</v>
      </c>
      <c r="F4031" s="151"/>
      <c r="G4031" s="157">
        <f t="shared" si="154"/>
        <v>1316.3958795345654</v>
      </c>
      <c r="H4031" s="170"/>
      <c r="I4031" s="145">
        <v>1284</v>
      </c>
      <c r="J4031" s="145"/>
      <c r="K4031" s="146">
        <v>32.39587953456536</v>
      </c>
      <c r="L4031" s="145">
        <v>179</v>
      </c>
      <c r="M4031" s="145"/>
      <c r="N4031" s="146">
        <v>4.5162480036504675</v>
      </c>
      <c r="O4031" s="152">
        <f t="shared" si="155"/>
        <v>183.51624800365047</v>
      </c>
      <c r="P4031" s="169"/>
      <c r="Q4031" s="169"/>
      <c r="R4031" s="169"/>
      <c r="S4031" s="159"/>
      <c r="T4031" s="159"/>
      <c r="U4031" s="144"/>
    </row>
    <row r="4032" spans="1:21" ht="12.75" customHeight="1" x14ac:dyDescent="0.3">
      <c r="A4032" s="141">
        <v>6</v>
      </c>
      <c r="B4032" s="141">
        <v>15</v>
      </c>
      <c r="C4032" s="146">
        <v>615</v>
      </c>
      <c r="D4032" s="141" t="s">
        <v>7</v>
      </c>
      <c r="E4032" s="141">
        <v>2014</v>
      </c>
      <c r="F4032" s="151"/>
      <c r="G4032" s="157">
        <f t="shared" si="154"/>
        <v>785.2333746862879</v>
      </c>
      <c r="H4032" s="170"/>
      <c r="I4032" s="145">
        <v>755</v>
      </c>
      <c r="J4032" s="145"/>
      <c r="K4032" s="146">
        <v>30.233374686287927</v>
      </c>
      <c r="L4032" s="145">
        <v>113</v>
      </c>
      <c r="M4032" s="145"/>
      <c r="N4032" s="146">
        <v>4.5249951517225639</v>
      </c>
      <c r="O4032" s="152">
        <f t="shared" si="155"/>
        <v>117.52499515172256</v>
      </c>
      <c r="P4032" s="169"/>
      <c r="Q4032" s="169"/>
      <c r="R4032" s="169"/>
      <c r="S4032" s="159"/>
      <c r="T4032" s="159"/>
      <c r="U4032" s="144"/>
    </row>
    <row r="4033" spans="1:21" ht="12.75" customHeight="1" x14ac:dyDescent="0.3">
      <c r="A4033" s="141">
        <v>6</v>
      </c>
      <c r="B4033" s="141">
        <v>16</v>
      </c>
      <c r="C4033" s="146">
        <v>616</v>
      </c>
      <c r="D4033" s="141" t="s">
        <v>7</v>
      </c>
      <c r="E4033" s="141">
        <v>2014</v>
      </c>
      <c r="F4033" s="151"/>
      <c r="G4033" s="157">
        <f t="shared" si="154"/>
        <v>1204.6478062970568</v>
      </c>
      <c r="H4033" s="170"/>
      <c r="I4033" s="145">
        <v>1142</v>
      </c>
      <c r="J4033" s="145"/>
      <c r="K4033" s="146">
        <v>62.647806297056803</v>
      </c>
      <c r="L4033" s="145">
        <v>288</v>
      </c>
      <c r="M4033" s="145"/>
      <c r="N4033" s="146">
        <v>15.799096509240245</v>
      </c>
      <c r="O4033" s="152">
        <f t="shared" si="155"/>
        <v>303.79909650924026</v>
      </c>
      <c r="P4033" s="169"/>
      <c r="Q4033" s="169"/>
      <c r="R4033" s="169"/>
      <c r="S4033" s="159"/>
      <c r="T4033" s="159"/>
      <c r="U4033" s="144"/>
    </row>
    <row r="4034" spans="1:21" ht="12.75" customHeight="1" x14ac:dyDescent="0.3">
      <c r="A4034" s="141">
        <v>6</v>
      </c>
      <c r="B4034" s="141">
        <v>17</v>
      </c>
      <c r="C4034" s="146">
        <v>617</v>
      </c>
      <c r="D4034" s="141" t="s">
        <v>7</v>
      </c>
      <c r="E4034" s="141">
        <v>2014</v>
      </c>
      <c r="F4034" s="151"/>
      <c r="G4034" s="157">
        <f t="shared" si="154"/>
        <v>2749.0563797627196</v>
      </c>
      <c r="H4034" s="170"/>
      <c r="I4034" s="145">
        <v>2570</v>
      </c>
      <c r="J4034" s="145"/>
      <c r="K4034" s="146">
        <v>179.05637976271956</v>
      </c>
      <c r="L4034" s="145">
        <v>1035</v>
      </c>
      <c r="M4034" s="145"/>
      <c r="N4034" s="146">
        <v>72.110254106776168</v>
      </c>
      <c r="O4034" s="152">
        <f t="shared" si="155"/>
        <v>1107.1102541067762</v>
      </c>
      <c r="P4034" s="169"/>
      <c r="Q4034" s="169"/>
      <c r="R4034" s="169"/>
      <c r="S4034" s="159"/>
      <c r="T4034" s="159"/>
      <c r="U4034" s="144"/>
    </row>
    <row r="4035" spans="1:21" ht="12.75" customHeight="1" x14ac:dyDescent="0.3">
      <c r="A4035" s="141">
        <v>6</v>
      </c>
      <c r="B4035" s="141">
        <v>18</v>
      </c>
      <c r="C4035" s="146">
        <v>618</v>
      </c>
      <c r="D4035" s="141" t="s">
        <v>7</v>
      </c>
      <c r="E4035" s="141">
        <v>2014</v>
      </c>
      <c r="F4035" s="151"/>
      <c r="G4035" s="157">
        <f t="shared" si="154"/>
        <v>5836.7010266940451</v>
      </c>
      <c r="H4035" s="170"/>
      <c r="I4035" s="145">
        <v>5382</v>
      </c>
      <c r="J4035" s="145"/>
      <c r="K4035" s="146">
        <v>454.70102669404514</v>
      </c>
      <c r="L4035" s="145">
        <v>947</v>
      </c>
      <c r="M4035" s="145"/>
      <c r="N4035" s="146">
        <v>80.007780059320098</v>
      </c>
      <c r="O4035" s="152">
        <f t="shared" si="155"/>
        <v>1027.0077800593201</v>
      </c>
      <c r="P4035" s="169"/>
      <c r="Q4035" s="169"/>
      <c r="R4035" s="169"/>
      <c r="S4035" s="159"/>
      <c r="T4035" s="159"/>
      <c r="U4035" s="144"/>
    </row>
    <row r="4036" spans="1:21" ht="12.75" customHeight="1" x14ac:dyDescent="0.3">
      <c r="A4036" s="141">
        <v>6</v>
      </c>
      <c r="B4036" s="141">
        <v>19</v>
      </c>
      <c r="C4036" s="146">
        <v>619</v>
      </c>
      <c r="D4036" s="141" t="s">
        <v>7</v>
      </c>
      <c r="E4036" s="141">
        <v>2014</v>
      </c>
      <c r="F4036" s="151"/>
      <c r="G4036" s="157">
        <f t="shared" si="154"/>
        <v>1419.9986912168715</v>
      </c>
      <c r="H4036" s="170"/>
      <c r="I4036" s="145">
        <v>1292</v>
      </c>
      <c r="J4036" s="145"/>
      <c r="K4036" s="146">
        <v>127.99869121687149</v>
      </c>
      <c r="L4036" s="145">
        <v>336</v>
      </c>
      <c r="M4036" s="145"/>
      <c r="N4036" s="146">
        <v>33.287585331941813</v>
      </c>
      <c r="O4036" s="152">
        <f t="shared" si="155"/>
        <v>369.28758533194184</v>
      </c>
      <c r="P4036" s="169"/>
      <c r="Q4036" s="169"/>
      <c r="R4036" s="169"/>
      <c r="S4036" s="159"/>
      <c r="T4036" s="159"/>
      <c r="U4036" s="144"/>
    </row>
    <row r="4037" spans="1:21" ht="12.75" customHeight="1" x14ac:dyDescent="0.3">
      <c r="A4037" s="141">
        <v>6</v>
      </c>
      <c r="B4037" s="141">
        <v>20</v>
      </c>
      <c r="C4037" s="146">
        <v>620</v>
      </c>
      <c r="D4037" s="141" t="s">
        <v>7</v>
      </c>
      <c r="E4037" s="141">
        <v>2014</v>
      </c>
      <c r="F4037" s="151"/>
      <c r="G4037" s="157">
        <f t="shared" si="154"/>
        <v>1608.117641917768</v>
      </c>
      <c r="H4037" s="170"/>
      <c r="I4037" s="145">
        <v>1444</v>
      </c>
      <c r="J4037" s="145"/>
      <c r="K4037" s="146">
        <v>164.11764191776805</v>
      </c>
      <c r="L4037" s="145">
        <v>389</v>
      </c>
      <c r="M4037" s="145"/>
      <c r="N4037" s="146">
        <v>44.211747026323948</v>
      </c>
      <c r="O4037" s="152">
        <f t="shared" si="155"/>
        <v>433.21174702632396</v>
      </c>
      <c r="P4037" s="169"/>
      <c r="Q4037" s="169"/>
      <c r="R4037" s="169"/>
      <c r="S4037" s="159"/>
      <c r="T4037" s="159"/>
      <c r="U4037" s="144"/>
    </row>
    <row r="4038" spans="1:21" ht="12.75" customHeight="1" x14ac:dyDescent="0.3">
      <c r="A4038" s="141">
        <v>6</v>
      </c>
      <c r="B4038" s="141">
        <v>21</v>
      </c>
      <c r="C4038" s="146">
        <v>621</v>
      </c>
      <c r="D4038" s="141" t="s">
        <v>7</v>
      </c>
      <c r="E4038" s="141">
        <v>2014</v>
      </c>
      <c r="F4038" s="151"/>
      <c r="G4038" s="157">
        <f t="shared" si="154"/>
        <v>1263.628305977415</v>
      </c>
      <c r="H4038" s="170"/>
      <c r="I4038" s="145">
        <v>1120</v>
      </c>
      <c r="J4038" s="145"/>
      <c r="K4038" s="146">
        <v>143.62830597741495</v>
      </c>
      <c r="L4038" s="145">
        <v>226</v>
      </c>
      <c r="M4038" s="145"/>
      <c r="N4038" s="146">
        <v>28.982140313299805</v>
      </c>
      <c r="O4038" s="152">
        <f t="shared" si="155"/>
        <v>254.98214031329979</v>
      </c>
      <c r="P4038" s="169"/>
      <c r="Q4038" s="169"/>
      <c r="R4038" s="169"/>
      <c r="S4038" s="159"/>
      <c r="T4038" s="159"/>
      <c r="U4038" s="144"/>
    </row>
    <row r="4039" spans="1:21" ht="12.75" customHeight="1" x14ac:dyDescent="0.3">
      <c r="A4039" s="141">
        <v>6</v>
      </c>
      <c r="B4039" s="141">
        <v>22</v>
      </c>
      <c r="C4039" s="146">
        <v>622</v>
      </c>
      <c r="D4039" s="141" t="s">
        <v>7</v>
      </c>
      <c r="E4039" s="141">
        <v>2014</v>
      </c>
      <c r="F4039" s="151"/>
      <c r="G4039" s="157">
        <f t="shared" si="154"/>
        <v>10333.416788410104</v>
      </c>
      <c r="H4039" s="170"/>
      <c r="I4039" s="145">
        <v>9042</v>
      </c>
      <c r="J4039" s="145"/>
      <c r="K4039" s="146">
        <v>1291.4167884101037</v>
      </c>
      <c r="L4039" s="145">
        <v>3000</v>
      </c>
      <c r="M4039" s="145"/>
      <c r="N4039" s="146">
        <v>428.47272342737347</v>
      </c>
      <c r="O4039" s="152">
        <f t="shared" si="155"/>
        <v>3428.4727234273732</v>
      </c>
      <c r="P4039" s="169"/>
      <c r="Q4039" s="169"/>
      <c r="R4039" s="169"/>
      <c r="S4039" s="159"/>
      <c r="T4039" s="159"/>
      <c r="U4039" s="144"/>
    </row>
    <row r="4040" spans="1:21" ht="12.75" customHeight="1" x14ac:dyDescent="0.3">
      <c r="A4040" s="141">
        <v>6</v>
      </c>
      <c r="B4040" s="141">
        <v>23</v>
      </c>
      <c r="C4040" s="146">
        <v>623</v>
      </c>
      <c r="D4040" s="141" t="s">
        <v>7</v>
      </c>
      <c r="E4040" s="141">
        <v>2014</v>
      </c>
      <c r="F4040" s="151"/>
      <c r="G4040" s="157">
        <f t="shared" si="154"/>
        <v>15395.853498754328</v>
      </c>
      <c r="I4040" s="145">
        <v>13302</v>
      </c>
      <c r="J4040" s="145"/>
      <c r="K4040" s="146">
        <v>2093.853498754328</v>
      </c>
      <c r="L4040" s="145">
        <v>6054</v>
      </c>
      <c r="M4040" s="145"/>
      <c r="N4040" s="146">
        <v>952.95362212138798</v>
      </c>
      <c r="O4040" s="152">
        <f t="shared" si="155"/>
        <v>7006.9536221213875</v>
      </c>
      <c r="P4040" s="169"/>
      <c r="Q4040" s="169"/>
      <c r="R4040" s="169"/>
      <c r="S4040" s="159"/>
      <c r="T4040" s="159"/>
      <c r="U4040" s="144"/>
    </row>
    <row r="4041" spans="1:21" ht="12.75" customHeight="1" x14ac:dyDescent="0.3">
      <c r="A4041" s="141">
        <v>6</v>
      </c>
      <c r="B4041" s="141">
        <v>24</v>
      </c>
      <c r="C4041" s="146">
        <v>624</v>
      </c>
      <c r="D4041" s="141" t="s">
        <v>7</v>
      </c>
      <c r="E4041" s="141">
        <v>2014</v>
      </c>
      <c r="F4041" s="151"/>
      <c r="G4041" s="157">
        <f t="shared" si="154"/>
        <v>13773.868679462665</v>
      </c>
      <c r="H4041" s="146"/>
      <c r="I4041" s="145">
        <v>11752.5118</v>
      </c>
      <c r="J4041" s="145"/>
      <c r="K4041" s="146">
        <v>2021.3568794626649</v>
      </c>
      <c r="L4041" s="145">
        <v>3360.5860000000002</v>
      </c>
      <c r="M4041" s="145"/>
      <c r="N4041" s="146">
        <v>577.99930310437287</v>
      </c>
      <c r="O4041" s="152">
        <f t="shared" si="155"/>
        <v>3938.585303104373</v>
      </c>
      <c r="P4041" s="169"/>
      <c r="Q4041" s="169"/>
      <c r="R4041" s="169"/>
      <c r="S4041" s="159"/>
      <c r="T4041" s="159"/>
      <c r="U4041" s="144"/>
    </row>
    <row r="4042" spans="1:21" ht="12.75" customHeight="1" x14ac:dyDescent="0.3">
      <c r="A4042" s="141">
        <v>6</v>
      </c>
      <c r="B4042" s="141">
        <v>25</v>
      </c>
      <c r="C4042" s="146">
        <v>625</v>
      </c>
      <c r="D4042" s="141" t="s">
        <v>7</v>
      </c>
      <c r="E4042" s="141">
        <v>2014</v>
      </c>
      <c r="F4042" s="151"/>
      <c r="G4042" s="157">
        <f t="shared" si="154"/>
        <v>9393.1077077494556</v>
      </c>
      <c r="H4042" s="146"/>
      <c r="I4042" s="145">
        <v>7848</v>
      </c>
      <c r="J4042" s="145"/>
      <c r="K4042" s="146">
        <v>1545.1077077494551</v>
      </c>
      <c r="L4042" s="145">
        <v>1980</v>
      </c>
      <c r="M4042" s="145"/>
      <c r="N4042" s="146">
        <v>389.82075195513778</v>
      </c>
      <c r="O4042" s="152">
        <f t="shared" si="155"/>
        <v>2369.8207519551379</v>
      </c>
      <c r="P4042" s="169"/>
      <c r="Q4042" s="169"/>
      <c r="R4042" s="169"/>
      <c r="S4042" s="159"/>
      <c r="T4042" s="159"/>
      <c r="U4042" s="144"/>
    </row>
    <row r="4043" spans="1:21" ht="12.75" customHeight="1" x14ac:dyDescent="0.3">
      <c r="A4043" s="141">
        <v>6</v>
      </c>
      <c r="B4043" s="141">
        <v>26</v>
      </c>
      <c r="C4043" s="146">
        <v>626</v>
      </c>
      <c r="D4043" s="141" t="s">
        <v>7</v>
      </c>
      <c r="E4043" s="141">
        <v>2014</v>
      </c>
      <c r="F4043" s="151"/>
      <c r="G4043" s="157">
        <f t="shared" si="154"/>
        <v>5665.9583692674878</v>
      </c>
      <c r="H4043" s="146"/>
      <c r="I4043" s="145">
        <v>4637.5200000000004</v>
      </c>
      <c r="J4043" s="145"/>
      <c r="K4043" s="146">
        <v>1028.4383692674874</v>
      </c>
      <c r="L4043" s="145">
        <v>3269.6400000000003</v>
      </c>
      <c r="M4043" s="145"/>
      <c r="N4043" s="146">
        <v>725.09083080865355</v>
      </c>
      <c r="O4043" s="152">
        <f t="shared" si="155"/>
        <v>3994.730830808654</v>
      </c>
      <c r="P4043" s="169"/>
      <c r="Q4043" s="169"/>
      <c r="R4043" s="169"/>
      <c r="S4043" s="159"/>
      <c r="T4043" s="159"/>
      <c r="U4043" s="144"/>
    </row>
    <row r="4044" spans="1:21" ht="12.75" customHeight="1" x14ac:dyDescent="0.3">
      <c r="A4044" s="141">
        <v>6</v>
      </c>
      <c r="B4044" s="141">
        <v>27</v>
      </c>
      <c r="C4044" s="146">
        <v>627</v>
      </c>
      <c r="D4044" s="141" t="s">
        <v>7</v>
      </c>
      <c r="E4044" s="141">
        <v>2014</v>
      </c>
      <c r="F4044" s="151"/>
      <c r="G4044" s="157">
        <f t="shared" si="154"/>
        <v>13361.398362835587</v>
      </c>
      <c r="H4044" s="146"/>
      <c r="I4044" s="145">
        <v>10717.84</v>
      </c>
      <c r="J4044" s="145"/>
      <c r="K4044" s="146">
        <v>2643.5583628355876</v>
      </c>
      <c r="L4044" s="145">
        <v>2643.62</v>
      </c>
      <c r="M4044" s="145"/>
      <c r="N4044" s="146">
        <v>652.04964425289199</v>
      </c>
      <c r="O4044" s="152">
        <f t="shared" ref="O4044:O4107" si="156">L4044+N4044</f>
        <v>3295.6696442528919</v>
      </c>
      <c r="P4044" s="169"/>
      <c r="Q4044" s="169"/>
      <c r="R4044" s="169"/>
      <c r="S4044" s="159"/>
      <c r="T4044" s="159"/>
      <c r="U4044" s="144"/>
    </row>
    <row r="4045" spans="1:21" ht="12.75" customHeight="1" x14ac:dyDescent="0.3">
      <c r="A4045" s="141">
        <v>6</v>
      </c>
      <c r="B4045" s="141">
        <v>28</v>
      </c>
      <c r="C4045" s="146">
        <v>628</v>
      </c>
      <c r="D4045" s="141" t="s">
        <v>7</v>
      </c>
      <c r="E4045" s="141">
        <v>2014</v>
      </c>
      <c r="F4045" s="151"/>
      <c r="G4045" s="157">
        <f t="shared" si="154"/>
        <v>8156.9583977689063</v>
      </c>
      <c r="H4045" s="170"/>
      <c r="I4045" s="145">
        <v>6738</v>
      </c>
      <c r="J4045" s="145"/>
      <c r="K4045" s="146">
        <v>1418.958397768906</v>
      </c>
      <c r="L4045" s="145">
        <v>2262</v>
      </c>
      <c r="M4045" s="145"/>
      <c r="N4045" s="146">
        <v>476.35557966062117</v>
      </c>
      <c r="O4045" s="152">
        <f t="shared" si="156"/>
        <v>2738.3555796606211</v>
      </c>
      <c r="P4045" s="169"/>
      <c r="Q4045" s="169"/>
      <c r="R4045" s="169"/>
      <c r="S4045" s="159"/>
      <c r="T4045" s="159"/>
      <c r="U4045" s="144"/>
    </row>
    <row r="4046" spans="1:21" ht="12.75" customHeight="1" x14ac:dyDescent="0.3">
      <c r="A4046" s="141">
        <v>6</v>
      </c>
      <c r="B4046" s="141">
        <v>29</v>
      </c>
      <c r="C4046" s="146">
        <v>629</v>
      </c>
      <c r="D4046" s="141" t="s">
        <v>7</v>
      </c>
      <c r="E4046" s="141">
        <v>2014</v>
      </c>
      <c r="F4046" s="151"/>
      <c r="G4046" s="157">
        <f t="shared" si="154"/>
        <v>8823.0738080957381</v>
      </c>
      <c r="H4046" s="170"/>
      <c r="I4046" s="145">
        <v>7512</v>
      </c>
      <c r="J4046" s="145"/>
      <c r="K4046" s="146">
        <v>1311.0738080957371</v>
      </c>
      <c r="L4046" s="145">
        <v>3264</v>
      </c>
      <c r="M4046" s="145"/>
      <c r="N4046" s="146">
        <v>569.66785271891456</v>
      </c>
      <c r="O4046" s="152">
        <f t="shared" si="156"/>
        <v>3833.6678527189147</v>
      </c>
      <c r="P4046" s="169"/>
      <c r="Q4046" s="169"/>
      <c r="R4046" s="169"/>
      <c r="S4046" s="159"/>
      <c r="T4046" s="159"/>
      <c r="U4046" s="144"/>
    </row>
    <row r="4047" spans="1:21" ht="12.75" customHeight="1" x14ac:dyDescent="0.3">
      <c r="A4047" s="141">
        <v>6</v>
      </c>
      <c r="B4047" s="141">
        <v>30</v>
      </c>
      <c r="C4047" s="146">
        <v>630</v>
      </c>
      <c r="D4047" s="141" t="s">
        <v>7</v>
      </c>
      <c r="E4047" s="141">
        <v>2014</v>
      </c>
      <c r="F4047" s="151"/>
      <c r="G4047" s="157">
        <f t="shared" si="154"/>
        <v>8291.5279552003412</v>
      </c>
      <c r="H4047" s="170"/>
      <c r="I4047" s="145">
        <v>7283.04</v>
      </c>
      <c r="J4047" s="145"/>
      <c r="K4047" s="146">
        <v>1008.4879552003412</v>
      </c>
      <c r="L4047" s="145">
        <v>1267.8</v>
      </c>
      <c r="M4047" s="145"/>
      <c r="N4047" s="146">
        <v>175.55320712271146</v>
      </c>
      <c r="O4047" s="152">
        <f t="shared" si="156"/>
        <v>1443.3532071227114</v>
      </c>
      <c r="P4047" s="169"/>
      <c r="Q4047" s="169"/>
      <c r="R4047" s="169"/>
      <c r="S4047" s="159"/>
      <c r="T4047" s="159"/>
      <c r="U4047" s="144"/>
    </row>
    <row r="4048" spans="1:21" ht="12.75" customHeight="1" x14ac:dyDescent="0.3">
      <c r="A4048" s="141">
        <v>7</v>
      </c>
      <c r="B4048" s="141">
        <v>1</v>
      </c>
      <c r="C4048" s="146">
        <v>701</v>
      </c>
      <c r="D4048" s="141" t="s">
        <v>7</v>
      </c>
      <c r="E4048" s="141">
        <v>2014</v>
      </c>
      <c r="F4048" s="151"/>
      <c r="G4048" s="157">
        <f t="shared" si="154"/>
        <v>7411.5084304310049</v>
      </c>
      <c r="H4048" s="170"/>
      <c r="I4048" s="145">
        <v>6723</v>
      </c>
      <c r="J4048" s="145"/>
      <c r="K4048" s="146">
        <v>688.50843043100508</v>
      </c>
      <c r="L4048" s="145">
        <v>1917</v>
      </c>
      <c r="M4048" s="145"/>
      <c r="N4048" s="146">
        <v>196.32168096627052</v>
      </c>
      <c r="O4048" s="152">
        <f t="shared" si="156"/>
        <v>2113.3216809662704</v>
      </c>
      <c r="P4048" s="169"/>
      <c r="Q4048" s="169"/>
      <c r="R4048" s="169"/>
      <c r="S4048" s="159"/>
      <c r="T4048" s="159"/>
      <c r="U4048" s="144"/>
    </row>
    <row r="4049" spans="1:21" ht="12.75" customHeight="1" x14ac:dyDescent="0.3">
      <c r="A4049" s="141">
        <v>7</v>
      </c>
      <c r="B4049" s="141">
        <v>2</v>
      </c>
      <c r="C4049" s="146">
        <v>702</v>
      </c>
      <c r="D4049" s="141" t="s">
        <v>7</v>
      </c>
      <c r="E4049" s="141">
        <v>2014</v>
      </c>
      <c r="F4049" s="151"/>
      <c r="G4049" s="157">
        <f t="shared" si="154"/>
        <v>3137.1571646105835</v>
      </c>
      <c r="H4049" s="170"/>
      <c r="I4049" s="145">
        <v>2862</v>
      </c>
      <c r="J4049" s="145"/>
      <c r="K4049" s="146">
        <v>275.15716461058366</v>
      </c>
      <c r="L4049" s="145">
        <v>1524</v>
      </c>
      <c r="M4049" s="145"/>
      <c r="N4049" s="146">
        <v>146.51974803163156</v>
      </c>
      <c r="O4049" s="152">
        <f t="shared" si="156"/>
        <v>1670.5197480316315</v>
      </c>
      <c r="P4049" s="169"/>
      <c r="Q4049" s="169"/>
      <c r="R4049" s="169"/>
      <c r="S4049" s="159"/>
      <c r="T4049" s="159"/>
      <c r="U4049" s="144"/>
    </row>
    <row r="4050" spans="1:21" ht="12.75" customHeight="1" x14ac:dyDescent="0.3">
      <c r="A4050" s="141">
        <v>7</v>
      </c>
      <c r="B4050" s="141">
        <v>3</v>
      </c>
      <c r="C4050" s="146">
        <v>703</v>
      </c>
      <c r="D4050" s="141" t="s">
        <v>7</v>
      </c>
      <c r="E4050" s="141">
        <v>2014</v>
      </c>
      <c r="F4050" s="151"/>
      <c r="G4050" s="157">
        <f t="shared" si="154"/>
        <v>12308.733727328472</v>
      </c>
      <c r="H4050" s="170"/>
      <c r="I4050" s="145">
        <v>11293.74</v>
      </c>
      <c r="J4050" s="145"/>
      <c r="K4050" s="146">
        <v>1014.9937273284714</v>
      </c>
      <c r="L4050" s="145">
        <v>2286.9180000000001</v>
      </c>
      <c r="M4050" s="145"/>
      <c r="N4050" s="146">
        <v>205.53044650528287</v>
      </c>
      <c r="O4050" s="152">
        <f t="shared" si="156"/>
        <v>2492.4484465052828</v>
      </c>
      <c r="P4050" s="169"/>
      <c r="Q4050" s="169"/>
      <c r="R4050" s="169"/>
      <c r="S4050" s="159"/>
      <c r="T4050" s="159"/>
      <c r="U4050" s="144"/>
    </row>
    <row r="4051" spans="1:21" ht="12.75" customHeight="1" x14ac:dyDescent="0.3">
      <c r="A4051" s="141">
        <v>7</v>
      </c>
      <c r="B4051" s="141">
        <v>4</v>
      </c>
      <c r="C4051" s="146">
        <v>704</v>
      </c>
      <c r="D4051" s="141" t="s">
        <v>7</v>
      </c>
      <c r="E4051" s="141">
        <v>2014</v>
      </c>
      <c r="F4051" s="151"/>
      <c r="G4051" s="157">
        <f t="shared" si="154"/>
        <v>5310.7378903554172</v>
      </c>
      <c r="H4051" s="170"/>
      <c r="I4051" s="145">
        <v>4901</v>
      </c>
      <c r="J4051" s="145"/>
      <c r="K4051" s="146">
        <v>409.73789035541756</v>
      </c>
      <c r="L4051" s="145">
        <v>998</v>
      </c>
      <c r="M4051" s="145"/>
      <c r="N4051" s="146">
        <v>83.435709972394761</v>
      </c>
      <c r="O4051" s="152">
        <f t="shared" si="156"/>
        <v>1081.4357099723948</v>
      </c>
      <c r="P4051" s="169"/>
      <c r="Q4051" s="169"/>
      <c r="R4051" s="169"/>
      <c r="S4051" s="159"/>
      <c r="T4051" s="159"/>
      <c r="U4051" s="144"/>
    </row>
    <row r="4052" spans="1:21" ht="12.75" customHeight="1" x14ac:dyDescent="0.3">
      <c r="A4052" s="141">
        <v>7</v>
      </c>
      <c r="B4052" s="141">
        <v>5</v>
      </c>
      <c r="C4052" s="146">
        <v>705</v>
      </c>
      <c r="D4052" s="141" t="s">
        <v>7</v>
      </c>
      <c r="E4052" s="141">
        <v>2014</v>
      </c>
      <c r="F4052" s="151"/>
      <c r="G4052" s="157">
        <f t="shared" ref="G4052:G4115" si="157">I4052+K4052</f>
        <v>9552.3466001668821</v>
      </c>
      <c r="H4052" s="170"/>
      <c r="I4052" s="145">
        <v>8892</v>
      </c>
      <c r="J4052" s="145"/>
      <c r="K4052" s="146">
        <v>660.34660016688201</v>
      </c>
      <c r="L4052" s="145">
        <v>1560</v>
      </c>
      <c r="M4052" s="145"/>
      <c r="N4052" s="146">
        <v>115.85028073103193</v>
      </c>
      <c r="O4052" s="152">
        <f t="shared" si="156"/>
        <v>1675.8502807310319</v>
      </c>
      <c r="P4052" s="169"/>
      <c r="Q4052" s="169"/>
      <c r="R4052" s="169"/>
      <c r="S4052" s="159"/>
      <c r="T4052" s="159"/>
      <c r="U4052" s="144"/>
    </row>
    <row r="4053" spans="1:21" ht="12.75" customHeight="1" x14ac:dyDescent="0.3">
      <c r="A4053" s="141">
        <v>7</v>
      </c>
      <c r="B4053" s="141">
        <v>6</v>
      </c>
      <c r="C4053" s="146">
        <v>706</v>
      </c>
      <c r="D4053" s="141" t="s">
        <v>7</v>
      </c>
      <c r="E4053" s="141">
        <v>2014</v>
      </c>
      <c r="F4053" s="151"/>
      <c r="G4053" s="157">
        <f t="shared" si="157"/>
        <v>16523.346588927005</v>
      </c>
      <c r="H4053" s="170"/>
      <c r="I4053" s="145">
        <v>15516</v>
      </c>
      <c r="J4053" s="145"/>
      <c r="K4053" s="146">
        <v>1007.3465889270053</v>
      </c>
      <c r="L4053" s="145">
        <v>3252</v>
      </c>
      <c r="M4053" s="145"/>
      <c r="N4053" s="146">
        <v>211.12987285322384</v>
      </c>
      <c r="O4053" s="152">
        <f t="shared" si="156"/>
        <v>3463.1298728532238</v>
      </c>
      <c r="P4053" s="169"/>
      <c r="Q4053" s="169"/>
      <c r="R4053" s="169"/>
      <c r="S4053" s="159"/>
      <c r="T4053" s="159"/>
      <c r="U4053" s="144"/>
    </row>
    <row r="4054" spans="1:21" ht="12.75" customHeight="1" x14ac:dyDescent="0.3">
      <c r="A4054" s="141">
        <v>7</v>
      </c>
      <c r="B4054" s="141">
        <v>7</v>
      </c>
      <c r="C4054" s="146">
        <v>707</v>
      </c>
      <c r="D4054" s="141" t="s">
        <v>7</v>
      </c>
      <c r="E4054" s="141">
        <v>2014</v>
      </c>
      <c r="F4054" s="151"/>
      <c r="G4054" s="157">
        <f t="shared" si="157"/>
        <v>10246.08137263278</v>
      </c>
      <c r="H4054" s="172"/>
      <c r="I4054" s="145">
        <v>9706.5600000000013</v>
      </c>
      <c r="J4054" s="145"/>
      <c r="K4054" s="146">
        <v>539.52137263277746</v>
      </c>
      <c r="L4054" s="145">
        <v>3426.24</v>
      </c>
      <c r="M4054" s="145"/>
      <c r="N4054" s="146">
        <v>190.44127968810031</v>
      </c>
      <c r="O4054" s="152">
        <f t="shared" si="156"/>
        <v>3616.6812796880999</v>
      </c>
      <c r="P4054" s="169"/>
      <c r="Q4054" s="169"/>
      <c r="R4054" s="169"/>
      <c r="S4054" s="159"/>
      <c r="T4054" s="159"/>
      <c r="U4054" s="144"/>
    </row>
    <row r="4055" spans="1:21" ht="12.75" customHeight="1" x14ac:dyDescent="0.3">
      <c r="A4055" s="141">
        <v>7</v>
      </c>
      <c r="B4055" s="141">
        <v>8</v>
      </c>
      <c r="C4055" s="146">
        <v>708</v>
      </c>
      <c r="D4055" s="141" t="s">
        <v>7</v>
      </c>
      <c r="E4055" s="141">
        <v>2014</v>
      </c>
      <c r="F4055" s="151"/>
      <c r="G4055" s="157">
        <f t="shared" si="157"/>
        <v>6459.5058530510587</v>
      </c>
      <c r="H4055" s="172"/>
      <c r="I4055" s="145">
        <v>6174</v>
      </c>
      <c r="J4055" s="145"/>
      <c r="K4055" s="146">
        <v>285.50585305105858</v>
      </c>
      <c r="L4055" s="145">
        <v>942</v>
      </c>
      <c r="M4055" s="145"/>
      <c r="N4055" s="146">
        <v>43.561145703611459</v>
      </c>
      <c r="O4055" s="152">
        <f t="shared" si="156"/>
        <v>985.56114570361149</v>
      </c>
      <c r="P4055" s="169"/>
      <c r="Q4055" s="169"/>
      <c r="R4055" s="169"/>
      <c r="S4055" s="159"/>
      <c r="T4055" s="159"/>
      <c r="U4055" s="144"/>
    </row>
    <row r="4056" spans="1:21" ht="12.75" customHeight="1" x14ac:dyDescent="0.3">
      <c r="A4056" s="141">
        <v>7</v>
      </c>
      <c r="B4056" s="141">
        <v>9</v>
      </c>
      <c r="C4056" s="146">
        <v>709</v>
      </c>
      <c r="D4056" s="141" t="s">
        <v>7</v>
      </c>
      <c r="E4056" s="141">
        <v>2014</v>
      </c>
      <c r="F4056" s="151"/>
      <c r="G4056" s="157">
        <f t="shared" si="157"/>
        <v>3178.4735263594853</v>
      </c>
      <c r="H4056" s="146"/>
      <c r="I4056" s="145">
        <v>2922</v>
      </c>
      <c r="J4056" s="145"/>
      <c r="K4056" s="146">
        <v>256.47352635948522</v>
      </c>
      <c r="L4056" s="145">
        <v>720</v>
      </c>
      <c r="M4056" s="145"/>
      <c r="N4056" s="146">
        <v>63.196762141967618</v>
      </c>
      <c r="O4056" s="152">
        <f t="shared" si="156"/>
        <v>783.19676214196761</v>
      </c>
      <c r="P4056" s="169"/>
      <c r="Q4056" s="169"/>
      <c r="R4056" s="169"/>
      <c r="S4056" s="159"/>
      <c r="T4056" s="159"/>
      <c r="U4056" s="144"/>
    </row>
    <row r="4057" spans="1:21" ht="12.75" customHeight="1" x14ac:dyDescent="0.3">
      <c r="A4057" s="141">
        <v>7</v>
      </c>
      <c r="B4057" s="141">
        <v>10</v>
      </c>
      <c r="C4057" s="146">
        <v>710</v>
      </c>
      <c r="D4057" s="141" t="s">
        <v>7</v>
      </c>
      <c r="E4057" s="141">
        <v>2014</v>
      </c>
      <c r="F4057" s="151"/>
      <c r="G4057" s="157">
        <f t="shared" si="157"/>
        <v>3293.72602532171</v>
      </c>
      <c r="H4057" s="146"/>
      <c r="I4057" s="145">
        <v>2916.6</v>
      </c>
      <c r="J4057" s="145"/>
      <c r="K4057" s="146">
        <v>377.12602532171019</v>
      </c>
      <c r="L4057" s="145">
        <v>676.02</v>
      </c>
      <c r="M4057" s="145"/>
      <c r="N4057" s="146">
        <v>87.411621627231199</v>
      </c>
      <c r="O4057" s="152">
        <f t="shared" si="156"/>
        <v>763.43162162723115</v>
      </c>
      <c r="P4057" s="169"/>
      <c r="Q4057" s="169"/>
      <c r="R4057" s="169"/>
      <c r="S4057" s="159"/>
      <c r="T4057" s="159"/>
      <c r="U4057" s="144"/>
    </row>
    <row r="4058" spans="1:21" ht="12.75" customHeight="1" x14ac:dyDescent="0.3">
      <c r="A4058" s="141">
        <v>7</v>
      </c>
      <c r="B4058" s="141">
        <v>11</v>
      </c>
      <c r="C4058" s="146">
        <v>711</v>
      </c>
      <c r="D4058" s="141" t="s">
        <v>7</v>
      </c>
      <c r="E4058" s="141">
        <v>2014</v>
      </c>
      <c r="F4058" s="151"/>
      <c r="G4058" s="157">
        <f t="shared" si="157"/>
        <v>3307.2997499999997</v>
      </c>
      <c r="H4058" s="172"/>
      <c r="I4058" s="145">
        <v>2824.74</v>
      </c>
      <c r="J4058" s="145"/>
      <c r="K4058" s="146">
        <v>482.55974999999995</v>
      </c>
      <c r="L4058" s="145">
        <v>1219.9000000000001</v>
      </c>
      <c r="M4058" s="145"/>
      <c r="N4058" s="146">
        <v>208.39958333333334</v>
      </c>
      <c r="O4058" s="152">
        <f t="shared" si="156"/>
        <v>1428.2995833333334</v>
      </c>
      <c r="P4058" s="169"/>
      <c r="Q4058" s="169"/>
      <c r="R4058" s="169"/>
      <c r="S4058" s="144"/>
      <c r="T4058" s="144"/>
      <c r="U4058" s="144"/>
    </row>
    <row r="4059" spans="1:21" ht="12.75" customHeight="1" x14ac:dyDescent="0.3">
      <c r="A4059" s="141">
        <v>7</v>
      </c>
      <c r="B4059" s="141">
        <v>12</v>
      </c>
      <c r="C4059" s="146">
        <v>712</v>
      </c>
      <c r="D4059" s="141" t="s">
        <v>7</v>
      </c>
      <c r="E4059" s="141">
        <v>2014</v>
      </c>
      <c r="F4059" s="151"/>
      <c r="G4059" s="157">
        <f t="shared" si="157"/>
        <v>2159.9098035535535</v>
      </c>
      <c r="H4059" s="146"/>
      <c r="I4059" s="145">
        <v>1914</v>
      </c>
      <c r="J4059" s="145"/>
      <c r="K4059" s="146">
        <v>245.90980355355356</v>
      </c>
      <c r="L4059" s="145">
        <v>750</v>
      </c>
      <c r="M4059" s="145"/>
      <c r="N4059" s="146">
        <v>96.359640890890887</v>
      </c>
      <c r="O4059" s="152">
        <f t="shared" si="156"/>
        <v>846.35964089089089</v>
      </c>
      <c r="P4059" s="169"/>
      <c r="Q4059" s="169"/>
      <c r="R4059" s="169"/>
      <c r="S4059" s="144"/>
      <c r="T4059" s="144"/>
      <c r="U4059" s="144"/>
    </row>
    <row r="4060" spans="1:21" ht="12.75" customHeight="1" x14ac:dyDescent="0.3">
      <c r="A4060" s="141">
        <v>7</v>
      </c>
      <c r="B4060" s="141">
        <v>13</v>
      </c>
      <c r="C4060" s="146">
        <v>713</v>
      </c>
      <c r="D4060" s="141" t="s">
        <v>7</v>
      </c>
      <c r="E4060" s="141">
        <v>2014</v>
      </c>
      <c r="F4060" s="151"/>
      <c r="G4060" s="157">
        <f t="shared" si="157"/>
        <v>1746.4901401401401</v>
      </c>
      <c r="H4060" s="146"/>
      <c r="I4060" s="145">
        <v>1608</v>
      </c>
      <c r="J4060" s="145"/>
      <c r="K4060" s="146">
        <v>138.49014014014014</v>
      </c>
      <c r="L4060" s="145">
        <v>552</v>
      </c>
      <c r="M4060" s="145"/>
      <c r="N4060" s="146">
        <v>47.541391391391393</v>
      </c>
      <c r="O4060" s="152">
        <f t="shared" si="156"/>
        <v>599.54139139139136</v>
      </c>
      <c r="P4060" s="169"/>
      <c r="Q4060" s="169"/>
      <c r="R4060" s="169"/>
      <c r="U4060" s="144"/>
    </row>
    <row r="4061" spans="1:21" ht="12.75" customHeight="1" x14ac:dyDescent="0.3">
      <c r="A4061" s="141">
        <v>7</v>
      </c>
      <c r="B4061" s="141">
        <v>14</v>
      </c>
      <c r="C4061" s="146">
        <v>714</v>
      </c>
      <c r="D4061" s="141" t="s">
        <v>7</v>
      </c>
      <c r="E4061" s="141">
        <v>2014</v>
      </c>
      <c r="F4061" s="151"/>
      <c r="G4061" s="157">
        <f t="shared" si="157"/>
        <v>1020.8089151651652</v>
      </c>
      <c r="H4061" s="170"/>
      <c r="I4061" s="145">
        <v>978</v>
      </c>
      <c r="J4061" s="145"/>
      <c r="K4061" s="146">
        <v>42.80891516516516</v>
      </c>
      <c r="L4061" s="145">
        <v>297</v>
      </c>
      <c r="M4061" s="145"/>
      <c r="N4061" s="146">
        <v>13.000253378378378</v>
      </c>
      <c r="O4061" s="152">
        <f t="shared" si="156"/>
        <v>310.00025337837837</v>
      </c>
      <c r="P4061" s="169"/>
      <c r="Q4061" s="169"/>
      <c r="R4061" s="169"/>
      <c r="U4061" s="144"/>
    </row>
    <row r="4062" spans="1:21" ht="12.75" customHeight="1" x14ac:dyDescent="0.3">
      <c r="A4062" s="141">
        <v>7</v>
      </c>
      <c r="B4062" s="141">
        <v>15</v>
      </c>
      <c r="C4062" s="146">
        <v>715</v>
      </c>
      <c r="D4062" s="141" t="s">
        <v>7</v>
      </c>
      <c r="E4062" s="141">
        <v>2014</v>
      </c>
      <c r="F4062" s="151"/>
      <c r="G4062" s="157">
        <f t="shared" si="157"/>
        <v>1456.061895228562</v>
      </c>
      <c r="H4062" s="170"/>
      <c r="I4062" s="145">
        <v>1454</v>
      </c>
      <c r="J4062" s="145"/>
      <c r="K4062" s="146">
        <v>2.0618952285618959</v>
      </c>
      <c r="L4062" s="145">
        <v>1515</v>
      </c>
      <c r="M4062" s="145"/>
      <c r="N4062" s="146">
        <v>2.148398398398399</v>
      </c>
      <c r="O4062" s="152">
        <f t="shared" si="156"/>
        <v>1517.1483983983985</v>
      </c>
      <c r="P4062" s="169"/>
      <c r="Q4062" s="169"/>
      <c r="R4062" s="169"/>
      <c r="U4062" s="144"/>
    </row>
    <row r="4063" spans="1:21" ht="12.75" customHeight="1" x14ac:dyDescent="0.3">
      <c r="A4063" s="141">
        <v>7</v>
      </c>
      <c r="B4063" s="141">
        <v>16</v>
      </c>
      <c r="C4063" s="146">
        <v>716</v>
      </c>
      <c r="D4063" s="141" t="s">
        <v>7</v>
      </c>
      <c r="E4063" s="141">
        <v>2014</v>
      </c>
      <c r="F4063" s="151"/>
      <c r="G4063" s="157">
        <f t="shared" si="157"/>
        <v>1969.955022195699</v>
      </c>
      <c r="H4063" s="146"/>
      <c r="I4063" s="145">
        <v>1961</v>
      </c>
      <c r="J4063" s="145"/>
      <c r="K4063" s="146">
        <v>8.9550221956989269</v>
      </c>
      <c r="L4063" s="145">
        <v>1771</v>
      </c>
      <c r="M4063" s="145"/>
      <c r="N4063" s="146">
        <v>8.0873759860187651</v>
      </c>
      <c r="O4063" s="152">
        <f t="shared" si="156"/>
        <v>1779.0873759860187</v>
      </c>
      <c r="P4063" s="169"/>
      <c r="Q4063" s="169"/>
      <c r="R4063" s="169"/>
      <c r="U4063" s="144"/>
    </row>
    <row r="4064" spans="1:21" ht="12.75" customHeight="1" x14ac:dyDescent="0.3">
      <c r="A4064" s="141">
        <v>7</v>
      </c>
      <c r="B4064" s="141">
        <v>17</v>
      </c>
      <c r="C4064" s="146">
        <v>717</v>
      </c>
      <c r="D4064" s="141" t="s">
        <v>7</v>
      </c>
      <c r="E4064" s="141">
        <v>2014</v>
      </c>
      <c r="F4064" s="151"/>
      <c r="G4064" s="157">
        <f t="shared" si="157"/>
        <v>1008.9746770367717</v>
      </c>
      <c r="H4064" s="146"/>
      <c r="I4064" s="145">
        <v>1001.25</v>
      </c>
      <c r="J4064" s="145"/>
      <c r="K4064" s="146">
        <v>7.7246770367717099</v>
      </c>
      <c r="L4064" s="145">
        <v>2092.5</v>
      </c>
      <c r="M4064" s="145"/>
      <c r="N4064" s="146">
        <v>16.143707065612787</v>
      </c>
      <c r="O4064" s="152">
        <f t="shared" si="156"/>
        <v>2108.6437070656129</v>
      </c>
      <c r="P4064" s="169"/>
      <c r="Q4064" s="169"/>
      <c r="R4064" s="169"/>
      <c r="U4064" s="144"/>
    </row>
    <row r="4065" spans="1:21" ht="12.75" customHeight="1" x14ac:dyDescent="0.3">
      <c r="A4065" s="141">
        <v>7</v>
      </c>
      <c r="B4065" s="141">
        <v>18</v>
      </c>
      <c r="C4065" s="146">
        <v>718</v>
      </c>
      <c r="D4065" s="141" t="s">
        <v>7</v>
      </c>
      <c r="E4065" s="141">
        <v>2014</v>
      </c>
      <c r="F4065" s="151"/>
      <c r="G4065" s="157">
        <f t="shared" si="157"/>
        <v>1511.9380351754764</v>
      </c>
      <c r="H4065" s="146"/>
      <c r="I4065" s="145">
        <v>1495.6895999999999</v>
      </c>
      <c r="J4065" s="145"/>
      <c r="K4065" s="146">
        <v>16.248435175476608</v>
      </c>
      <c r="L4065" s="145">
        <v>508.89359999999999</v>
      </c>
      <c r="M4065" s="145"/>
      <c r="N4065" s="146">
        <v>5.5283694362887346</v>
      </c>
      <c r="O4065" s="152">
        <f t="shared" si="156"/>
        <v>514.42196943628869</v>
      </c>
      <c r="P4065" s="169"/>
      <c r="Q4065" s="169"/>
      <c r="R4065" s="169"/>
      <c r="U4065" s="144"/>
    </row>
    <row r="4066" spans="1:21" ht="12.75" customHeight="1" x14ac:dyDescent="0.3">
      <c r="A4066" s="141">
        <v>7</v>
      </c>
      <c r="B4066" s="141">
        <v>19</v>
      </c>
      <c r="C4066" s="146">
        <v>719</v>
      </c>
      <c r="D4066" s="141" t="s">
        <v>7</v>
      </c>
      <c r="E4066" s="141">
        <v>2014</v>
      </c>
      <c r="F4066" s="151"/>
      <c r="G4066" s="157">
        <f t="shared" si="157"/>
        <v>985.61964625031999</v>
      </c>
      <c r="H4066" s="146"/>
      <c r="I4066" s="145">
        <v>972</v>
      </c>
      <c r="J4066" s="145"/>
      <c r="K4066" s="146">
        <v>13.619646250319951</v>
      </c>
      <c r="L4066" s="145">
        <v>2097</v>
      </c>
      <c r="M4066" s="145"/>
      <c r="N4066" s="146">
        <v>29.383125706708785</v>
      </c>
      <c r="O4066" s="152">
        <f t="shared" si="156"/>
        <v>2126.3831257067086</v>
      </c>
      <c r="P4066" s="169"/>
      <c r="Q4066" s="169"/>
      <c r="R4066" s="169"/>
      <c r="U4066" s="144"/>
    </row>
    <row r="4067" spans="1:21" ht="12.75" customHeight="1" x14ac:dyDescent="0.3">
      <c r="A4067" s="141">
        <v>7</v>
      </c>
      <c r="B4067" s="141">
        <v>20</v>
      </c>
      <c r="C4067" s="146">
        <v>720</v>
      </c>
      <c r="D4067" s="141" t="s">
        <v>7</v>
      </c>
      <c r="E4067" s="141">
        <v>2014</v>
      </c>
      <c r="F4067" s="151"/>
      <c r="G4067" s="157">
        <f t="shared" si="157"/>
        <v>1975.3256055246388</v>
      </c>
      <c r="H4067" s="146"/>
      <c r="I4067" s="145">
        <v>1942</v>
      </c>
      <c r="K4067" s="175">
        <v>33.325605524638867</v>
      </c>
      <c r="L4067" s="145">
        <v>1037.5</v>
      </c>
      <c r="M4067" s="145"/>
      <c r="N4067" s="175">
        <v>17.803973085382506</v>
      </c>
      <c r="O4067" s="152">
        <f t="shared" si="156"/>
        <v>1055.3039730853825</v>
      </c>
      <c r="P4067" s="169"/>
      <c r="Q4067" s="169"/>
      <c r="R4067" s="169"/>
      <c r="U4067" s="144"/>
    </row>
    <row r="4068" spans="1:21" ht="12.75" customHeight="1" x14ac:dyDescent="0.3">
      <c r="A4068" s="141">
        <v>7</v>
      </c>
      <c r="B4068" s="141">
        <v>21</v>
      </c>
      <c r="C4068" s="146">
        <v>721</v>
      </c>
      <c r="D4068" s="141" t="s">
        <v>7</v>
      </c>
      <c r="E4068" s="141">
        <v>2014</v>
      </c>
      <c r="F4068" s="151"/>
      <c r="G4068" s="157">
        <f t="shared" si="157"/>
        <v>3890.4379509777023</v>
      </c>
      <c r="H4068" s="146"/>
      <c r="I4068" s="145">
        <v>3813</v>
      </c>
      <c r="K4068" s="175">
        <v>77.437950977702243</v>
      </c>
      <c r="L4068" s="145">
        <v>2802</v>
      </c>
      <c r="M4068" s="145"/>
      <c r="N4068" s="175">
        <v>56.905622512331938</v>
      </c>
      <c r="O4068" s="152">
        <f t="shared" si="156"/>
        <v>2858.9056225123318</v>
      </c>
      <c r="P4068" s="169"/>
      <c r="Q4068" s="169"/>
      <c r="R4068" s="169"/>
      <c r="U4068" s="144"/>
    </row>
    <row r="4069" spans="1:21" ht="12.75" customHeight="1" x14ac:dyDescent="0.3">
      <c r="A4069" s="141">
        <v>7</v>
      </c>
      <c r="B4069" s="141">
        <v>22</v>
      </c>
      <c r="C4069" s="146">
        <v>722</v>
      </c>
      <c r="D4069" s="141" t="s">
        <v>7</v>
      </c>
      <c r="E4069" s="141">
        <v>2014</v>
      </c>
      <c r="F4069" s="151"/>
      <c r="G4069" s="157">
        <f t="shared" si="157"/>
        <v>6721.0447752182417</v>
      </c>
      <c r="H4069" s="170"/>
      <c r="I4069" s="145">
        <v>6567</v>
      </c>
      <c r="K4069" s="175">
        <v>154.04477521824214</v>
      </c>
      <c r="L4069" s="145">
        <v>4141</v>
      </c>
      <c r="M4069" s="145"/>
      <c r="N4069" s="175">
        <v>97.13711195047064</v>
      </c>
      <c r="O4069" s="152">
        <f t="shared" si="156"/>
        <v>4238.1371119504711</v>
      </c>
      <c r="P4069" s="169"/>
      <c r="Q4069" s="169"/>
      <c r="R4069" s="169"/>
      <c r="U4069" s="144"/>
    </row>
    <row r="4070" spans="1:21" ht="12.75" customHeight="1" x14ac:dyDescent="0.3">
      <c r="A4070" s="141">
        <v>7</v>
      </c>
      <c r="B4070" s="141">
        <v>23</v>
      </c>
      <c r="C4070" s="146">
        <v>723</v>
      </c>
      <c r="D4070" s="141" t="s">
        <v>7</v>
      </c>
      <c r="E4070" s="141">
        <v>2014</v>
      </c>
      <c r="F4070" s="151"/>
      <c r="G4070" s="157">
        <f t="shared" si="157"/>
        <v>5359.2631723172854</v>
      </c>
      <c r="H4070" s="146"/>
      <c r="I4070" s="145">
        <v>5142</v>
      </c>
      <c r="K4070" s="181">
        <v>217.26317231728495</v>
      </c>
      <c r="L4070" s="145">
        <v>3393</v>
      </c>
      <c r="M4070" s="145"/>
      <c r="N4070" s="181">
        <v>143.36327181496458</v>
      </c>
      <c r="O4070" s="152">
        <f t="shared" si="156"/>
        <v>3536.3632718149647</v>
      </c>
      <c r="P4070" s="169"/>
      <c r="Q4070" s="169"/>
      <c r="R4070" s="169"/>
      <c r="U4070" s="144"/>
    </row>
    <row r="4071" spans="1:21" ht="12.75" customHeight="1" x14ac:dyDescent="0.3">
      <c r="A4071" s="141">
        <v>7</v>
      </c>
      <c r="B4071" s="141">
        <v>24</v>
      </c>
      <c r="C4071" s="146">
        <v>724</v>
      </c>
      <c r="D4071" s="141" t="s">
        <v>7</v>
      </c>
      <c r="E4071" s="141">
        <v>2014</v>
      </c>
      <c r="F4071" s="151"/>
      <c r="G4071" s="157">
        <f t="shared" si="157"/>
        <v>5781.6500802195096</v>
      </c>
      <c r="H4071" s="146"/>
      <c r="I4071" s="145">
        <v>5449</v>
      </c>
      <c r="K4071" s="181">
        <v>332.65008021950962</v>
      </c>
      <c r="L4071" s="145">
        <v>3493</v>
      </c>
      <c r="M4071" s="145"/>
      <c r="N4071" s="181">
        <v>213.24036157216867</v>
      </c>
      <c r="O4071" s="152">
        <f t="shared" si="156"/>
        <v>3706.2403615721687</v>
      </c>
      <c r="P4071" s="169"/>
      <c r="Q4071" s="169"/>
      <c r="R4071" s="169"/>
      <c r="U4071" s="144"/>
    </row>
    <row r="4072" spans="1:21" ht="12.75" customHeight="1" x14ac:dyDescent="0.3">
      <c r="A4072" s="141">
        <v>7</v>
      </c>
      <c r="B4072" s="141">
        <v>25</v>
      </c>
      <c r="C4072" s="146">
        <v>725</v>
      </c>
      <c r="D4072" s="141" t="s">
        <v>7</v>
      </c>
      <c r="E4072" s="141">
        <v>2014</v>
      </c>
      <c r="F4072" s="151"/>
      <c r="G4072" s="157">
        <f t="shared" si="157"/>
        <v>4389.5624774666503</v>
      </c>
      <c r="H4072" s="146"/>
      <c r="I4072" s="145">
        <v>4065</v>
      </c>
      <c r="K4072" s="145">
        <v>324.56247746665071</v>
      </c>
      <c r="L4072" s="145">
        <v>4284</v>
      </c>
      <c r="M4072" s="145"/>
      <c r="N4072" s="181">
        <v>342.04813123422667</v>
      </c>
      <c r="O4072" s="152">
        <f t="shared" si="156"/>
        <v>4626.0481312342263</v>
      </c>
      <c r="P4072" s="169"/>
      <c r="Q4072" s="169"/>
      <c r="R4072" s="169"/>
      <c r="U4072" s="144"/>
    </row>
    <row r="4073" spans="1:21" ht="12.75" customHeight="1" x14ac:dyDescent="0.3">
      <c r="A4073" s="141">
        <v>7</v>
      </c>
      <c r="B4073" s="141">
        <v>26</v>
      </c>
      <c r="C4073" s="146">
        <v>726</v>
      </c>
      <c r="D4073" s="141" t="s">
        <v>7</v>
      </c>
      <c r="E4073" s="141">
        <v>2014</v>
      </c>
      <c r="F4073" s="151"/>
      <c r="G4073" s="157">
        <f t="shared" si="157"/>
        <v>4861.7655000729183</v>
      </c>
      <c r="H4073" s="146"/>
      <c r="I4073" s="145">
        <v>4533</v>
      </c>
      <c r="K4073" s="145">
        <v>328.76550007291848</v>
      </c>
      <c r="L4073" s="145">
        <v>2964</v>
      </c>
      <c r="M4073" s="145"/>
      <c r="N4073" s="181">
        <v>214.97042625548872</v>
      </c>
      <c r="O4073" s="152">
        <f t="shared" si="156"/>
        <v>3178.9704262554887</v>
      </c>
      <c r="P4073" s="169"/>
      <c r="Q4073" s="169"/>
      <c r="R4073" s="169"/>
      <c r="U4073" s="144"/>
    </row>
    <row r="4074" spans="1:21" ht="12.75" customHeight="1" x14ac:dyDescent="0.3">
      <c r="A4074" s="141">
        <v>7</v>
      </c>
      <c r="B4074" s="141">
        <v>27</v>
      </c>
      <c r="C4074" s="146">
        <v>727</v>
      </c>
      <c r="D4074" s="141" t="s">
        <v>7</v>
      </c>
      <c r="E4074" s="141">
        <v>2014</v>
      </c>
      <c r="F4074" s="151"/>
      <c r="G4074" s="157">
        <f t="shared" si="157"/>
        <v>2968.7433380408711</v>
      </c>
      <c r="H4074" s="170"/>
      <c r="I4074" s="145">
        <v>2787</v>
      </c>
      <c r="K4074" s="145">
        <v>181.74333804087092</v>
      </c>
      <c r="L4074" s="145">
        <v>2013</v>
      </c>
      <c r="M4074" s="145"/>
      <c r="N4074" s="181">
        <v>131.269945990769</v>
      </c>
      <c r="O4074" s="152">
        <f t="shared" si="156"/>
        <v>2144.269945990769</v>
      </c>
      <c r="P4074" s="169"/>
      <c r="Q4074" s="169"/>
      <c r="R4074" s="169"/>
      <c r="U4074" s="144"/>
    </row>
    <row r="4075" spans="1:21" ht="12.75" customHeight="1" x14ac:dyDescent="0.3">
      <c r="A4075" s="141">
        <v>7</v>
      </c>
      <c r="B4075" s="141">
        <v>28</v>
      </c>
      <c r="C4075" s="146">
        <v>728</v>
      </c>
      <c r="D4075" s="141" t="s">
        <v>7</v>
      </c>
      <c r="E4075" s="141">
        <v>2014</v>
      </c>
      <c r="F4075" s="151"/>
      <c r="G4075" s="157">
        <f t="shared" si="157"/>
        <v>2266.1826131910275</v>
      </c>
      <c r="H4075" s="170"/>
      <c r="I4075" s="145">
        <v>2142.1620000000003</v>
      </c>
      <c r="K4075" s="145">
        <v>124.02061319102744</v>
      </c>
      <c r="L4075" s="145">
        <v>2080.2330000000002</v>
      </c>
      <c r="M4075" s="193"/>
      <c r="N4075" s="181">
        <v>120.43522956723655</v>
      </c>
      <c r="O4075" s="152">
        <f t="shared" si="156"/>
        <v>2200.6682295672367</v>
      </c>
      <c r="P4075" s="169"/>
      <c r="Q4075" s="169"/>
      <c r="R4075" s="169"/>
      <c r="U4075" s="144"/>
    </row>
    <row r="4076" spans="1:21" ht="12.75" customHeight="1" x14ac:dyDescent="0.3">
      <c r="A4076" s="141">
        <v>7</v>
      </c>
      <c r="B4076" s="141">
        <v>29</v>
      </c>
      <c r="C4076" s="146">
        <v>729</v>
      </c>
      <c r="D4076" s="141" t="s">
        <v>7</v>
      </c>
      <c r="E4076" s="141">
        <v>2014</v>
      </c>
      <c r="F4076" s="151"/>
      <c r="G4076" s="157">
        <f t="shared" si="157"/>
        <v>903.49796906058248</v>
      </c>
      <c r="H4076" s="170"/>
      <c r="I4076" s="145">
        <v>860</v>
      </c>
      <c r="K4076" s="145">
        <v>43.497969060582498</v>
      </c>
      <c r="L4076" s="145">
        <v>806</v>
      </c>
      <c r="M4076" s="193"/>
      <c r="N4076" s="181">
        <v>40.766701235848245</v>
      </c>
      <c r="O4076" s="152">
        <f t="shared" si="156"/>
        <v>846.76670123584825</v>
      </c>
      <c r="P4076" s="169"/>
      <c r="Q4076" s="169"/>
      <c r="R4076" s="169"/>
      <c r="U4076" s="144"/>
    </row>
    <row r="4077" spans="1:21" ht="12.75" customHeight="1" x14ac:dyDescent="0.3">
      <c r="A4077" s="141">
        <v>7</v>
      </c>
      <c r="B4077" s="141">
        <v>30</v>
      </c>
      <c r="C4077" s="146">
        <v>730</v>
      </c>
      <c r="D4077" s="141" t="s">
        <v>7</v>
      </c>
      <c r="E4077" s="141">
        <v>2014</v>
      </c>
      <c r="F4077" s="151"/>
      <c r="G4077" s="157">
        <f t="shared" si="157"/>
        <v>485.99824890633812</v>
      </c>
      <c r="H4077" s="170"/>
      <c r="I4077" s="145">
        <v>473</v>
      </c>
      <c r="K4077" s="145">
        <v>12.998248906338096</v>
      </c>
      <c r="L4077" s="145">
        <v>788</v>
      </c>
      <c r="M4077" s="193"/>
      <c r="N4077" s="181">
        <v>21.654588030009343</v>
      </c>
      <c r="O4077" s="152">
        <f t="shared" si="156"/>
        <v>809.65458803000934</v>
      </c>
      <c r="P4077" s="169"/>
      <c r="Q4077" s="169"/>
      <c r="R4077" s="169"/>
      <c r="U4077" s="144"/>
    </row>
    <row r="4078" spans="1:21" ht="12.75" customHeight="1" x14ac:dyDescent="0.3">
      <c r="A4078" s="141">
        <v>7</v>
      </c>
      <c r="B4078" s="141">
        <v>31</v>
      </c>
      <c r="C4078" s="146">
        <v>731</v>
      </c>
      <c r="D4078" s="141" t="s">
        <v>7</v>
      </c>
      <c r="E4078" s="141">
        <v>2014</v>
      </c>
      <c r="F4078" s="151"/>
      <c r="G4078" s="157">
        <f t="shared" si="157"/>
        <v>716.12425871740106</v>
      </c>
      <c r="H4078" s="170"/>
      <c r="I4078" s="145">
        <v>713</v>
      </c>
      <c r="K4078" s="145">
        <v>3.1242587174010557</v>
      </c>
      <c r="L4078" s="145">
        <v>433</v>
      </c>
      <c r="M4078" s="193"/>
      <c r="N4078" s="181">
        <v>1.8973408480149467</v>
      </c>
      <c r="O4078" s="152">
        <f t="shared" si="156"/>
        <v>434.89734084801495</v>
      </c>
      <c r="P4078" s="169"/>
      <c r="Q4078" s="169"/>
      <c r="R4078" s="169"/>
      <c r="U4078" s="144"/>
    </row>
    <row r="4079" spans="1:21" ht="12.75" customHeight="1" x14ac:dyDescent="0.3">
      <c r="A4079" s="141">
        <v>8</v>
      </c>
      <c r="B4079" s="141">
        <v>1</v>
      </c>
      <c r="C4079" s="146">
        <v>801</v>
      </c>
      <c r="D4079" s="141" t="s">
        <v>7</v>
      </c>
      <c r="E4079" s="141">
        <v>2014</v>
      </c>
      <c r="F4079" s="151"/>
      <c r="G4079" s="157">
        <f t="shared" si="157"/>
        <v>719.2806276775683</v>
      </c>
      <c r="H4079" s="170"/>
      <c r="I4079" s="145">
        <v>733</v>
      </c>
      <c r="K4079" s="145">
        <v>-13.719372322431697</v>
      </c>
      <c r="L4079" s="145">
        <v>331</v>
      </c>
      <c r="M4079" s="193"/>
      <c r="N4079" s="181">
        <v>-6.1952417990789792</v>
      </c>
      <c r="O4079" s="152">
        <f t="shared" si="156"/>
        <v>324.80475820092101</v>
      </c>
      <c r="P4079" s="169"/>
      <c r="Q4079" s="169"/>
      <c r="R4079" s="169"/>
    </row>
    <row r="4080" spans="1:21" ht="12.75" customHeight="1" x14ac:dyDescent="0.3">
      <c r="A4080" s="141">
        <v>8</v>
      </c>
      <c r="B4080" s="141">
        <v>2</v>
      </c>
      <c r="C4080" s="146">
        <v>802</v>
      </c>
      <c r="D4080" s="141" t="s">
        <v>7</v>
      </c>
      <c r="E4080" s="141">
        <v>2014</v>
      </c>
      <c r="F4080" s="151"/>
      <c r="G4080" s="157">
        <f t="shared" si="157"/>
        <v>992.67931322559275</v>
      </c>
      <c r="H4080" s="170"/>
      <c r="I4080" s="145">
        <v>1036</v>
      </c>
      <c r="K4080" s="145">
        <v>-43.320686774407292</v>
      </c>
      <c r="L4080" s="145">
        <v>559</v>
      </c>
      <c r="M4080" s="193"/>
      <c r="N4080" s="181">
        <v>-23.37477211090123</v>
      </c>
      <c r="O4080" s="152">
        <f t="shared" si="156"/>
        <v>535.62522788909882</v>
      </c>
      <c r="P4080" s="169"/>
      <c r="Q4080" s="169"/>
      <c r="R4080" s="169"/>
    </row>
    <row r="4081" spans="1:18" ht="12.75" customHeight="1" x14ac:dyDescent="0.3">
      <c r="A4081" s="141">
        <v>8</v>
      </c>
      <c r="B4081" s="141">
        <v>3</v>
      </c>
      <c r="C4081" s="146">
        <v>803</v>
      </c>
      <c r="D4081" s="141" t="s">
        <v>7</v>
      </c>
      <c r="E4081" s="141">
        <v>2014</v>
      </c>
      <c r="F4081" s="151"/>
      <c r="G4081" s="157">
        <f t="shared" si="157"/>
        <v>446.9711429641427</v>
      </c>
      <c r="H4081" s="170"/>
      <c r="I4081" s="145">
        <v>478</v>
      </c>
      <c r="K4081" s="145">
        <v>-31.0288570358573</v>
      </c>
      <c r="L4081" s="145">
        <v>353</v>
      </c>
      <c r="M4081" s="193"/>
      <c r="N4081" s="181">
        <v>-22.914616179200056</v>
      </c>
      <c r="O4081" s="152">
        <f t="shared" si="156"/>
        <v>330.08538382079996</v>
      </c>
      <c r="P4081" s="169"/>
      <c r="Q4081" s="169"/>
      <c r="R4081" s="169"/>
    </row>
    <row r="4082" spans="1:18" ht="12.75" customHeight="1" x14ac:dyDescent="0.3">
      <c r="A4082" s="141">
        <v>8</v>
      </c>
      <c r="B4082" s="141">
        <v>4</v>
      </c>
      <c r="C4082" s="146">
        <v>804</v>
      </c>
      <c r="D4082" s="141" t="s">
        <v>7</v>
      </c>
      <c r="E4082" s="141">
        <v>2014</v>
      </c>
      <c r="F4082" s="151"/>
      <c r="G4082" s="157">
        <f t="shared" si="157"/>
        <v>145.91799696285048</v>
      </c>
      <c r="H4082" s="170"/>
      <c r="I4082" s="145">
        <v>160</v>
      </c>
      <c r="K4082" s="145">
        <v>-14.082003037149526</v>
      </c>
      <c r="L4082" s="145">
        <v>240</v>
      </c>
      <c r="M4082" s="177"/>
      <c r="N4082" s="181">
        <v>-21.12300455572429</v>
      </c>
      <c r="O4082" s="152">
        <f t="shared" si="156"/>
        <v>218.87699544427571</v>
      </c>
      <c r="P4082" s="169"/>
      <c r="Q4082" s="169"/>
      <c r="R4082" s="169"/>
    </row>
    <row r="4083" spans="1:18" ht="12.75" customHeight="1" x14ac:dyDescent="0.3">
      <c r="A4083" s="141">
        <v>8</v>
      </c>
      <c r="B4083" s="141">
        <v>5</v>
      </c>
      <c r="C4083" s="146">
        <v>805</v>
      </c>
      <c r="D4083" s="141" t="s">
        <v>7</v>
      </c>
      <c r="E4083" s="141">
        <v>2014</v>
      </c>
      <c r="F4083" s="151"/>
      <c r="G4083" s="157">
        <f t="shared" si="157"/>
        <v>60.444444444444443</v>
      </c>
      <c r="H4083" s="170"/>
      <c r="I4083" s="145">
        <v>68</v>
      </c>
      <c r="K4083" s="145">
        <v>-7.5555555555555562</v>
      </c>
      <c r="L4083" s="145">
        <v>52</v>
      </c>
      <c r="M4083" s="177"/>
      <c r="N4083" s="181">
        <v>-5.7777777777777786</v>
      </c>
      <c r="O4083" s="152">
        <f t="shared" si="156"/>
        <v>46.222222222222221</v>
      </c>
      <c r="P4083" s="169"/>
      <c r="Q4083" s="169"/>
      <c r="R4083" s="169"/>
    </row>
    <row r="4084" spans="1:18" ht="12.75" customHeight="1" x14ac:dyDescent="0.3">
      <c r="A4084" s="141">
        <v>8</v>
      </c>
      <c r="B4084" s="141">
        <v>6</v>
      </c>
      <c r="C4084" s="146">
        <v>806</v>
      </c>
      <c r="D4084" s="141" t="s">
        <v>7</v>
      </c>
      <c r="E4084" s="141">
        <v>2014</v>
      </c>
      <c r="F4084" s="151"/>
      <c r="G4084" s="157">
        <f t="shared" si="157"/>
        <v>131.19279486273123</v>
      </c>
      <c r="H4084" s="170"/>
      <c r="I4084" s="145">
        <v>137</v>
      </c>
      <c r="K4084" s="145">
        <v>-5.807205137268765</v>
      </c>
      <c r="L4084" s="145">
        <v>94</v>
      </c>
      <c r="M4084" s="177"/>
      <c r="N4084" s="181">
        <v>-3.9845057146223644</v>
      </c>
      <c r="O4084" s="152">
        <f t="shared" si="156"/>
        <v>90.015494285377642</v>
      </c>
      <c r="P4084" s="169"/>
      <c r="Q4084" s="169"/>
      <c r="R4084" s="169"/>
    </row>
    <row r="4085" spans="1:18" ht="12.75" customHeight="1" x14ac:dyDescent="0.3">
      <c r="A4085" s="141">
        <v>8</v>
      </c>
      <c r="B4085" s="141">
        <v>7</v>
      </c>
      <c r="C4085" s="146">
        <v>807</v>
      </c>
      <c r="D4085" s="141" t="s">
        <v>7</v>
      </c>
      <c r="E4085" s="141">
        <v>2014</v>
      </c>
      <c r="F4085" s="151"/>
      <c r="G4085" s="157">
        <f t="shared" si="157"/>
        <v>1081.7564510427712</v>
      </c>
      <c r="H4085" s="170"/>
      <c r="I4085" s="145">
        <v>1054</v>
      </c>
      <c r="K4085" s="145">
        <v>27.756451042771292</v>
      </c>
      <c r="L4085" s="145">
        <v>942</v>
      </c>
      <c r="M4085" s="177"/>
      <c r="N4085" s="181">
        <v>24.80699893955461</v>
      </c>
      <c r="O4085" s="152">
        <f t="shared" si="156"/>
        <v>966.80699893955466</v>
      </c>
      <c r="P4085" s="169"/>
      <c r="Q4085" s="169"/>
      <c r="R4085" s="169"/>
    </row>
    <row r="4086" spans="1:18" ht="12.75" customHeight="1" x14ac:dyDescent="0.3">
      <c r="A4086" s="141">
        <v>8</v>
      </c>
      <c r="B4086" s="141">
        <v>8</v>
      </c>
      <c r="C4086" s="146">
        <v>808</v>
      </c>
      <c r="D4086" s="141" t="s">
        <v>7</v>
      </c>
      <c r="E4086" s="141">
        <v>2014</v>
      </c>
      <c r="F4086" s="151"/>
      <c r="G4086" s="157">
        <f t="shared" si="157"/>
        <v>1787.1332626369742</v>
      </c>
      <c r="H4086" s="170"/>
      <c r="I4086" s="145">
        <v>1632</v>
      </c>
      <c r="K4086" s="145">
        <v>155.13326263697419</v>
      </c>
      <c r="L4086" s="145">
        <v>1419</v>
      </c>
      <c r="M4086" s="177"/>
      <c r="N4086" s="181">
        <v>134.8860904913397</v>
      </c>
      <c r="O4086" s="152">
        <f t="shared" si="156"/>
        <v>1553.8860904913397</v>
      </c>
      <c r="P4086" s="169"/>
      <c r="Q4086" s="169"/>
      <c r="R4086" s="169"/>
    </row>
    <row r="4087" spans="1:18" ht="12.75" customHeight="1" x14ac:dyDescent="0.3">
      <c r="A4087" s="141">
        <v>8</v>
      </c>
      <c r="B4087" s="141">
        <v>9</v>
      </c>
      <c r="C4087" s="146">
        <v>809</v>
      </c>
      <c r="D4087" s="141" t="s">
        <v>7</v>
      </c>
      <c r="E4087" s="141">
        <v>2014</v>
      </c>
      <c r="F4087" s="151"/>
      <c r="G4087" s="157">
        <f t="shared" si="157"/>
        <v>645.98959437963947</v>
      </c>
      <c r="H4087" s="170"/>
      <c r="I4087" s="145">
        <v>603</v>
      </c>
      <c r="K4087" s="145">
        <v>42.989594379639449</v>
      </c>
      <c r="L4087" s="145">
        <v>399</v>
      </c>
      <c r="M4087" s="177"/>
      <c r="N4087" s="181">
        <v>28.445851007423116</v>
      </c>
      <c r="O4087" s="152">
        <f t="shared" si="156"/>
        <v>427.44585100742313</v>
      </c>
      <c r="P4087" s="169"/>
      <c r="Q4087" s="169"/>
      <c r="R4087" s="169"/>
    </row>
    <row r="4088" spans="1:18" ht="12.75" customHeight="1" x14ac:dyDescent="0.3">
      <c r="A4088" s="141">
        <v>8</v>
      </c>
      <c r="B4088" s="141">
        <v>10</v>
      </c>
      <c r="C4088" s="146">
        <v>810</v>
      </c>
      <c r="D4088" s="141" t="s">
        <v>7</v>
      </c>
      <c r="E4088" s="141">
        <v>2014</v>
      </c>
      <c r="F4088" s="151"/>
      <c r="G4088" s="157">
        <f t="shared" si="157"/>
        <v>175.98480028278544</v>
      </c>
      <c r="H4088" s="170"/>
      <c r="I4088" s="145">
        <v>168</v>
      </c>
      <c r="K4088" s="145">
        <v>7.9848002827854359</v>
      </c>
      <c r="L4088" s="145">
        <v>246</v>
      </c>
      <c r="M4088" s="177"/>
      <c r="N4088" s="181">
        <v>11.692028985507246</v>
      </c>
      <c r="O4088" s="152">
        <f t="shared" si="156"/>
        <v>257.69202898550725</v>
      </c>
      <c r="P4088" s="169"/>
      <c r="Q4088" s="169"/>
      <c r="R4088" s="169"/>
    </row>
    <row r="4089" spans="1:18" ht="12.75" customHeight="1" x14ac:dyDescent="0.3">
      <c r="A4089" s="141">
        <v>8</v>
      </c>
      <c r="B4089" s="141">
        <v>11</v>
      </c>
      <c r="C4089" s="146">
        <v>811</v>
      </c>
      <c r="D4089" s="141" t="s">
        <v>7</v>
      </c>
      <c r="E4089" s="141">
        <v>2014</v>
      </c>
      <c r="F4089" s="151"/>
      <c r="G4089" s="157">
        <f t="shared" si="157"/>
        <v>19.451521444562271</v>
      </c>
      <c r="H4089" s="170"/>
      <c r="I4089" s="145">
        <v>19</v>
      </c>
      <c r="K4089" s="145">
        <v>0.45152144456227172</v>
      </c>
      <c r="L4089" s="145">
        <v>16</v>
      </c>
      <c r="M4089" s="177"/>
      <c r="N4089" s="181">
        <v>0.38022858489454459</v>
      </c>
      <c r="O4089" s="152">
        <f t="shared" si="156"/>
        <v>16.380228584894546</v>
      </c>
      <c r="P4089" s="169"/>
      <c r="Q4089" s="169"/>
      <c r="R4089" s="169"/>
    </row>
    <row r="4090" spans="1:18" ht="12.75" customHeight="1" x14ac:dyDescent="0.3">
      <c r="A4090" s="141">
        <v>8</v>
      </c>
      <c r="B4090" s="141">
        <v>12</v>
      </c>
      <c r="C4090" s="146">
        <v>812</v>
      </c>
      <c r="D4090" s="141" t="s">
        <v>7</v>
      </c>
      <c r="E4090" s="141">
        <v>2014</v>
      </c>
      <c r="F4090" s="151"/>
      <c r="G4090" s="157">
        <f t="shared" si="157"/>
        <v>23</v>
      </c>
      <c r="H4090" s="170"/>
      <c r="I4090" s="145">
        <v>23</v>
      </c>
      <c r="K4090" s="145">
        <v>0</v>
      </c>
      <c r="L4090" s="145">
        <v>24</v>
      </c>
      <c r="M4090" s="177"/>
      <c r="N4090" s="181">
        <v>0</v>
      </c>
      <c r="O4090" s="152">
        <f t="shared" si="156"/>
        <v>24</v>
      </c>
      <c r="P4090" s="169"/>
      <c r="Q4090" s="169"/>
      <c r="R4090" s="169"/>
    </row>
    <row r="4091" spans="1:18" ht="12.75" customHeight="1" x14ac:dyDescent="0.3">
      <c r="A4091" s="141">
        <v>8</v>
      </c>
      <c r="B4091" s="141">
        <v>13</v>
      </c>
      <c r="C4091" s="146">
        <v>813</v>
      </c>
      <c r="D4091" s="141" t="s">
        <v>7</v>
      </c>
      <c r="E4091" s="141">
        <v>2014</v>
      </c>
      <c r="F4091" s="151"/>
      <c r="G4091" s="157">
        <f t="shared" si="157"/>
        <v>348.0888888888889</v>
      </c>
      <c r="H4091" s="170"/>
      <c r="I4091" s="145">
        <v>356</v>
      </c>
      <c r="K4091" s="145">
        <v>-7.9111111111111114</v>
      </c>
      <c r="L4091" s="145">
        <v>771</v>
      </c>
      <c r="M4091" s="177"/>
      <c r="N4091" s="181">
        <v>-17.133333333333333</v>
      </c>
      <c r="O4091" s="152">
        <f t="shared" si="156"/>
        <v>753.86666666666667</v>
      </c>
      <c r="P4091" s="169"/>
      <c r="Q4091" s="169"/>
      <c r="R4091" s="169"/>
    </row>
    <row r="4092" spans="1:18" ht="12.75" customHeight="1" x14ac:dyDescent="0.3">
      <c r="A4092" s="141">
        <v>8</v>
      </c>
      <c r="B4092" s="141">
        <v>14</v>
      </c>
      <c r="C4092" s="146">
        <v>814</v>
      </c>
      <c r="D4092" s="141" t="s">
        <v>7</v>
      </c>
      <c r="E4092" s="141">
        <v>2014</v>
      </c>
      <c r="F4092" s="151"/>
      <c r="G4092" s="157">
        <f t="shared" si="157"/>
        <v>239.84444444444443</v>
      </c>
      <c r="H4092" s="170"/>
      <c r="I4092" s="145">
        <v>251</v>
      </c>
      <c r="K4092" s="145">
        <v>-11.155555555555557</v>
      </c>
      <c r="L4092" s="145">
        <v>580</v>
      </c>
      <c r="M4092" s="177"/>
      <c r="N4092" s="181">
        <v>-25.777777777777779</v>
      </c>
      <c r="O4092" s="152">
        <f t="shared" si="156"/>
        <v>554.22222222222217</v>
      </c>
      <c r="P4092" s="169"/>
      <c r="Q4092" s="169"/>
      <c r="R4092" s="169"/>
    </row>
    <row r="4093" spans="1:18" ht="12.75" customHeight="1" x14ac:dyDescent="0.3">
      <c r="A4093" s="141">
        <v>8</v>
      </c>
      <c r="B4093" s="141">
        <v>15</v>
      </c>
      <c r="C4093" s="146">
        <v>815</v>
      </c>
      <c r="D4093" s="141" t="s">
        <v>7</v>
      </c>
      <c r="E4093" s="141">
        <v>2014</v>
      </c>
      <c r="F4093" s="151"/>
      <c r="G4093" s="157">
        <f t="shared" si="157"/>
        <v>100.8</v>
      </c>
      <c r="H4093" s="170"/>
      <c r="I4093" s="145">
        <v>108</v>
      </c>
      <c r="K4093" s="145">
        <v>-7.2</v>
      </c>
      <c r="L4093" s="145">
        <v>73</v>
      </c>
      <c r="M4093" s="177"/>
      <c r="N4093" s="181">
        <v>-4.8666666666666663</v>
      </c>
      <c r="O4093" s="152">
        <f t="shared" si="156"/>
        <v>68.13333333333334</v>
      </c>
      <c r="P4093" s="169"/>
      <c r="Q4093" s="169"/>
      <c r="R4093" s="169"/>
    </row>
    <row r="4094" spans="1:18" ht="12.75" customHeight="1" x14ac:dyDescent="0.3">
      <c r="A4094" s="141">
        <v>8</v>
      </c>
      <c r="B4094" s="141">
        <v>16</v>
      </c>
      <c r="C4094" s="146">
        <v>816</v>
      </c>
      <c r="D4094" s="141" t="s">
        <v>7</v>
      </c>
      <c r="E4094" s="141">
        <v>2014</v>
      </c>
      <c r="F4094" s="151"/>
      <c r="G4094" s="157">
        <f t="shared" si="157"/>
        <v>134.94642857142858</v>
      </c>
      <c r="H4094" s="170"/>
      <c r="I4094" s="145">
        <v>135</v>
      </c>
      <c r="K4094" s="145">
        <v>-5.3571428571426508E-2</v>
      </c>
      <c r="L4094" s="145">
        <v>209</v>
      </c>
      <c r="M4094" s="177"/>
      <c r="N4094" s="181">
        <v>-8.2936507936504741E-2</v>
      </c>
      <c r="O4094" s="152">
        <f t="shared" si="156"/>
        <v>208.91706349206351</v>
      </c>
      <c r="P4094" s="169"/>
      <c r="Q4094" s="169"/>
      <c r="R4094" s="169"/>
    </row>
    <row r="4095" spans="1:18" ht="12.75" customHeight="1" x14ac:dyDescent="0.3">
      <c r="A4095" s="141">
        <v>8</v>
      </c>
      <c r="B4095" s="141">
        <v>17</v>
      </c>
      <c r="C4095" s="146">
        <v>817</v>
      </c>
      <c r="D4095" s="141" t="s">
        <v>7</v>
      </c>
      <c r="E4095" s="141">
        <v>2014</v>
      </c>
      <c r="F4095" s="151"/>
      <c r="G4095" s="157">
        <f t="shared" si="157"/>
        <v>87.401587301587298</v>
      </c>
      <c r="H4095" s="170"/>
      <c r="I4095" s="145">
        <v>82</v>
      </c>
      <c r="K4095" s="145">
        <v>5.4015873015873037</v>
      </c>
      <c r="L4095" s="145">
        <v>82</v>
      </c>
      <c r="M4095" s="177"/>
      <c r="N4095" s="181">
        <v>5.4015873015873037</v>
      </c>
      <c r="O4095" s="152">
        <f t="shared" si="156"/>
        <v>87.401587301587298</v>
      </c>
      <c r="P4095" s="169"/>
      <c r="Q4095" s="169"/>
      <c r="R4095" s="169"/>
    </row>
    <row r="4096" spans="1:18" ht="12.75" customHeight="1" x14ac:dyDescent="0.3">
      <c r="A4096" s="141">
        <v>8</v>
      </c>
      <c r="B4096" s="141">
        <v>18</v>
      </c>
      <c r="C4096" s="146">
        <v>818</v>
      </c>
      <c r="D4096" s="141" t="s">
        <v>7</v>
      </c>
      <c r="E4096" s="141">
        <v>2014</v>
      </c>
      <c r="F4096" s="151"/>
      <c r="G4096" s="157">
        <f t="shared" si="157"/>
        <v>84.910714285714292</v>
      </c>
      <c r="H4096" s="170"/>
      <c r="I4096" s="145">
        <v>75</v>
      </c>
      <c r="K4096" s="145">
        <v>9.9107142857142883</v>
      </c>
      <c r="L4096" s="145">
        <v>211</v>
      </c>
      <c r="M4096" s="177"/>
      <c r="N4096" s="181">
        <v>27.882142857142863</v>
      </c>
      <c r="O4096" s="152">
        <f t="shared" si="156"/>
        <v>238.88214285714287</v>
      </c>
      <c r="P4096" s="169"/>
      <c r="Q4096" s="169"/>
      <c r="R4096" s="169"/>
    </row>
    <row r="4097" spans="1:18" ht="12.75" customHeight="1" x14ac:dyDescent="0.3">
      <c r="A4097" s="141">
        <v>8</v>
      </c>
      <c r="B4097" s="141">
        <v>19</v>
      </c>
      <c r="C4097" s="146">
        <v>819</v>
      </c>
      <c r="D4097" s="141" t="s">
        <v>7</v>
      </c>
      <c r="E4097" s="141">
        <v>2014</v>
      </c>
      <c r="F4097" s="151"/>
      <c r="G4097" s="157">
        <f t="shared" si="157"/>
        <v>311.58730158730157</v>
      </c>
      <c r="H4097" s="170"/>
      <c r="I4097" s="145">
        <v>260</v>
      </c>
      <c r="K4097" s="145">
        <v>51.587301587301596</v>
      </c>
      <c r="L4097" s="145">
        <v>110</v>
      </c>
      <c r="M4097" s="177"/>
      <c r="N4097" s="181">
        <v>21.82539682539683</v>
      </c>
      <c r="O4097" s="152">
        <f t="shared" si="156"/>
        <v>131.82539682539684</v>
      </c>
      <c r="P4097" s="169"/>
      <c r="Q4097" s="169"/>
      <c r="R4097" s="169"/>
    </row>
    <row r="4098" spans="1:18" ht="12.75" customHeight="1" x14ac:dyDescent="0.3">
      <c r="A4098" s="141">
        <v>8</v>
      </c>
      <c r="B4098" s="141">
        <v>20</v>
      </c>
      <c r="C4098" s="146">
        <v>820</v>
      </c>
      <c r="D4098" s="141" t="s">
        <v>7</v>
      </c>
      <c r="E4098" s="141">
        <v>2014</v>
      </c>
      <c r="F4098" s="151"/>
      <c r="G4098" s="157">
        <f t="shared" si="157"/>
        <v>323.31141193036353</v>
      </c>
      <c r="H4098" s="170"/>
      <c r="I4098" s="145">
        <v>267</v>
      </c>
      <c r="K4098" s="145">
        <v>56.311411930363555</v>
      </c>
      <c r="L4098" s="145">
        <v>232</v>
      </c>
      <c r="M4098" s="177"/>
      <c r="N4098" s="142">
        <v>48.929766171701665</v>
      </c>
      <c r="O4098" s="152">
        <f t="shared" si="156"/>
        <v>280.92976617170166</v>
      </c>
      <c r="P4098" s="169"/>
      <c r="Q4098" s="169"/>
      <c r="R4098" s="169"/>
    </row>
    <row r="4099" spans="1:18" ht="12.75" customHeight="1" x14ac:dyDescent="0.3">
      <c r="A4099" s="141">
        <v>8</v>
      </c>
      <c r="B4099" s="141">
        <v>21</v>
      </c>
      <c r="C4099" s="146">
        <v>821</v>
      </c>
      <c r="D4099" s="141" t="s">
        <v>7</v>
      </c>
      <c r="E4099" s="141">
        <v>2014</v>
      </c>
      <c r="F4099" s="151"/>
      <c r="G4099" s="157">
        <f t="shared" si="157"/>
        <v>148.03087130909711</v>
      </c>
      <c r="H4099" s="170"/>
      <c r="I4099" s="145">
        <v>121</v>
      </c>
      <c r="K4099" s="145">
        <v>27.030871309097119</v>
      </c>
      <c r="L4099" s="145">
        <v>140</v>
      </c>
      <c r="M4099" s="177"/>
      <c r="N4099" s="142">
        <v>31.275388291517327</v>
      </c>
      <c r="O4099" s="152">
        <f t="shared" si="156"/>
        <v>171.27538829151732</v>
      </c>
      <c r="P4099" s="169"/>
      <c r="Q4099" s="169"/>
      <c r="R4099" s="169"/>
    </row>
    <row r="4100" spans="1:18" ht="12.75" customHeight="1" x14ac:dyDescent="0.3">
      <c r="A4100" s="141">
        <v>8</v>
      </c>
      <c r="B4100" s="141">
        <v>22</v>
      </c>
      <c r="C4100" s="146">
        <v>822</v>
      </c>
      <c r="D4100" s="141" t="s">
        <v>7</v>
      </c>
      <c r="E4100" s="141">
        <v>2014</v>
      </c>
      <c r="F4100" s="151"/>
      <c r="G4100" s="157">
        <f t="shared" si="157"/>
        <v>59.322580645161295</v>
      </c>
      <c r="H4100" s="170"/>
      <c r="I4100" s="145">
        <v>48</v>
      </c>
      <c r="K4100" s="145">
        <v>11.322580645161292</v>
      </c>
      <c r="L4100" s="145">
        <v>79</v>
      </c>
      <c r="M4100" s="177"/>
      <c r="N4100" s="142">
        <v>18.635080645161292</v>
      </c>
      <c r="O4100" s="152">
        <f t="shared" si="156"/>
        <v>97.635080645161295</v>
      </c>
      <c r="P4100" s="169"/>
      <c r="Q4100" s="169"/>
      <c r="R4100" s="169"/>
    </row>
    <row r="4101" spans="1:18" ht="12.75" customHeight="1" x14ac:dyDescent="0.3">
      <c r="A4101" s="141">
        <v>8</v>
      </c>
      <c r="B4101" s="141">
        <v>23</v>
      </c>
      <c r="C4101" s="146">
        <v>823</v>
      </c>
      <c r="D4101" s="141" t="s">
        <v>7</v>
      </c>
      <c r="E4101" s="141">
        <v>2014</v>
      </c>
      <c r="F4101" s="151"/>
      <c r="G4101" s="157">
        <f t="shared" si="157"/>
        <v>54.13810483870968</v>
      </c>
      <c r="H4101" s="170"/>
      <c r="I4101" s="145">
        <v>46</v>
      </c>
      <c r="K4101" s="145">
        <v>8.1381048387096779</v>
      </c>
      <c r="L4101" s="145">
        <v>50</v>
      </c>
      <c r="M4101" s="177"/>
      <c r="N4101" s="142">
        <v>8.8457661290322598</v>
      </c>
      <c r="O4101" s="152">
        <f t="shared" si="156"/>
        <v>58.845766129032256</v>
      </c>
      <c r="P4101" s="169"/>
      <c r="Q4101" s="169"/>
      <c r="R4101" s="169"/>
    </row>
    <row r="4102" spans="1:18" ht="12.75" customHeight="1" x14ac:dyDescent="0.3">
      <c r="A4102" s="141">
        <v>8</v>
      </c>
      <c r="B4102" s="141">
        <v>24</v>
      </c>
      <c r="C4102" s="146">
        <v>824</v>
      </c>
      <c r="D4102" s="141" t="s">
        <v>7</v>
      </c>
      <c r="E4102" s="141">
        <v>2014</v>
      </c>
      <c r="F4102" s="151"/>
      <c r="G4102" s="157">
        <f t="shared" si="157"/>
        <v>109.55846774193549</v>
      </c>
      <c r="H4102" s="170"/>
      <c r="I4102" s="145">
        <v>98</v>
      </c>
      <c r="K4102" s="145">
        <v>11.558467741935486</v>
      </c>
      <c r="L4102" s="145">
        <v>102</v>
      </c>
      <c r="M4102" s="177"/>
      <c r="N4102" s="142">
        <v>12.030241935483874</v>
      </c>
      <c r="O4102" s="152">
        <f t="shared" si="156"/>
        <v>114.03024193548387</v>
      </c>
      <c r="P4102" s="169"/>
      <c r="Q4102" s="169"/>
      <c r="R4102" s="169"/>
    </row>
    <row r="4103" spans="1:18" ht="12.75" customHeight="1" x14ac:dyDescent="0.3">
      <c r="A4103" s="141">
        <v>8</v>
      </c>
      <c r="B4103" s="141">
        <v>25</v>
      </c>
      <c r="C4103" s="146">
        <v>825</v>
      </c>
      <c r="D4103" s="141" t="s">
        <v>7</v>
      </c>
      <c r="E4103" s="141">
        <v>2014</v>
      </c>
      <c r="F4103" s="151"/>
      <c r="G4103" s="157">
        <f t="shared" si="157"/>
        <v>81.540826612903231</v>
      </c>
      <c r="H4103" s="170"/>
      <c r="I4103" s="145">
        <v>77</v>
      </c>
      <c r="K4103" s="145">
        <v>4.5408266129032269</v>
      </c>
      <c r="L4103" s="145">
        <v>121</v>
      </c>
      <c r="M4103" s="177"/>
      <c r="N4103" s="142">
        <v>7.1355846774193568</v>
      </c>
      <c r="O4103" s="152">
        <f t="shared" si="156"/>
        <v>128.13558467741936</v>
      </c>
      <c r="P4103" s="169"/>
      <c r="Q4103" s="169"/>
      <c r="R4103" s="169"/>
    </row>
    <row r="4104" spans="1:18" ht="12.75" customHeight="1" x14ac:dyDescent="0.3">
      <c r="A4104" s="141">
        <v>8</v>
      </c>
      <c r="B4104" s="141">
        <v>26</v>
      </c>
      <c r="C4104" s="146">
        <v>826</v>
      </c>
      <c r="D4104" s="141" t="s">
        <v>7</v>
      </c>
      <c r="E4104" s="141">
        <v>2014</v>
      </c>
      <c r="F4104" s="151"/>
      <c r="G4104" s="157">
        <f t="shared" si="157"/>
        <v>33</v>
      </c>
      <c r="H4104" s="170"/>
      <c r="I4104" s="145">
        <v>33</v>
      </c>
      <c r="K4104" s="145">
        <v>0</v>
      </c>
      <c r="L4104" s="145">
        <v>52</v>
      </c>
      <c r="M4104" s="177"/>
      <c r="N4104" s="142">
        <v>0</v>
      </c>
      <c r="O4104" s="152">
        <f t="shared" si="156"/>
        <v>52</v>
      </c>
      <c r="P4104" s="169"/>
      <c r="Q4104" s="169"/>
      <c r="R4104" s="169"/>
    </row>
    <row r="4105" spans="1:18" ht="12.75" customHeight="1" x14ac:dyDescent="0.3">
      <c r="A4105" s="141">
        <v>8</v>
      </c>
      <c r="B4105" s="141">
        <v>27</v>
      </c>
      <c r="C4105" s="146">
        <v>827</v>
      </c>
      <c r="D4105" s="141" t="s">
        <v>7</v>
      </c>
      <c r="E4105" s="141">
        <v>2014</v>
      </c>
      <c r="F4105" s="151"/>
      <c r="G4105" s="157">
        <f t="shared" si="157"/>
        <v>28.774774774774777</v>
      </c>
      <c r="H4105" s="170"/>
      <c r="I4105" s="145">
        <v>28</v>
      </c>
      <c r="K4105" s="145">
        <v>0.77477477477477485</v>
      </c>
      <c r="L4105" s="145">
        <v>24</v>
      </c>
      <c r="M4105" s="177"/>
      <c r="N4105" s="142">
        <v>0.6640926640926641</v>
      </c>
      <c r="O4105" s="152">
        <f t="shared" si="156"/>
        <v>24.664092664092664</v>
      </c>
      <c r="P4105" s="169"/>
      <c r="Q4105" s="169"/>
      <c r="R4105" s="169"/>
    </row>
    <row r="4106" spans="1:18" ht="12.75" customHeight="1" x14ac:dyDescent="0.3">
      <c r="A4106" s="141">
        <v>8</v>
      </c>
      <c r="B4106" s="141">
        <v>28</v>
      </c>
      <c r="C4106" s="146">
        <v>828</v>
      </c>
      <c r="D4106" s="141" t="s">
        <v>7</v>
      </c>
      <c r="E4106" s="141">
        <v>2014</v>
      </c>
      <c r="F4106" s="151"/>
      <c r="G4106" s="157">
        <f t="shared" si="157"/>
        <v>25.328185328185327</v>
      </c>
      <c r="H4106" s="170"/>
      <c r="I4106" s="145">
        <v>24</v>
      </c>
      <c r="J4106" s="146"/>
      <c r="K4106" s="145">
        <v>1.3281853281853282</v>
      </c>
      <c r="L4106" s="145">
        <v>22</v>
      </c>
      <c r="M4106" s="177"/>
      <c r="N4106" s="142">
        <v>1.2175032175032177</v>
      </c>
      <c r="O4106" s="152">
        <f t="shared" si="156"/>
        <v>23.217503217503218</v>
      </c>
      <c r="P4106" s="169"/>
      <c r="Q4106" s="169"/>
      <c r="R4106" s="169"/>
    </row>
    <row r="4107" spans="1:18" ht="12.75" customHeight="1" x14ac:dyDescent="0.3">
      <c r="A4107" s="141">
        <v>8</v>
      </c>
      <c r="B4107" s="141">
        <v>29</v>
      </c>
      <c r="C4107" s="146">
        <v>829</v>
      </c>
      <c r="D4107" s="141" t="s">
        <v>7</v>
      </c>
      <c r="E4107" s="141">
        <v>2014</v>
      </c>
      <c r="F4107" s="151"/>
      <c r="G4107" s="157">
        <f t="shared" si="157"/>
        <v>19.494208494208493</v>
      </c>
      <c r="H4107" s="170"/>
      <c r="I4107" s="145">
        <v>18</v>
      </c>
      <c r="J4107" s="146"/>
      <c r="K4107" s="145">
        <v>1.4942084942084941</v>
      </c>
      <c r="L4107" s="145">
        <v>10</v>
      </c>
      <c r="M4107" s="177"/>
      <c r="N4107" s="142">
        <v>0.83011583011583012</v>
      </c>
      <c r="O4107" s="152">
        <f t="shared" si="156"/>
        <v>10.83011583011583</v>
      </c>
      <c r="P4107" s="169"/>
      <c r="Q4107" s="169"/>
      <c r="R4107" s="169"/>
    </row>
    <row r="4108" spans="1:18" ht="12.75" customHeight="1" x14ac:dyDescent="0.3">
      <c r="A4108" s="141">
        <v>8</v>
      </c>
      <c r="B4108" s="141">
        <v>30</v>
      </c>
      <c r="C4108" s="146">
        <v>830</v>
      </c>
      <c r="D4108" s="141" t="s">
        <v>7</v>
      </c>
      <c r="E4108" s="141">
        <v>2014</v>
      </c>
      <c r="F4108" s="151"/>
      <c r="G4108" s="157">
        <f t="shared" si="157"/>
        <v>23.324324324324323</v>
      </c>
      <c r="H4108" s="170"/>
      <c r="I4108" s="145">
        <v>21</v>
      </c>
      <c r="J4108" s="146"/>
      <c r="K4108" s="145">
        <v>2.3243243243243246</v>
      </c>
      <c r="L4108" s="145">
        <v>15</v>
      </c>
      <c r="M4108" s="177"/>
      <c r="N4108" s="142">
        <v>1.6602316602316602</v>
      </c>
      <c r="O4108" s="152">
        <f t="shared" ref="O4108:O4125" si="158">L4108+N4108</f>
        <v>16.660231660231659</v>
      </c>
      <c r="P4108" s="169"/>
      <c r="Q4108" s="169"/>
      <c r="R4108" s="169"/>
    </row>
    <row r="4109" spans="1:18" ht="12.75" customHeight="1" x14ac:dyDescent="0.3">
      <c r="A4109" s="141">
        <v>8</v>
      </c>
      <c r="B4109" s="141">
        <v>31</v>
      </c>
      <c r="C4109" s="146">
        <v>831</v>
      </c>
      <c r="D4109" s="141" t="s">
        <v>7</v>
      </c>
      <c r="E4109" s="141">
        <v>2014</v>
      </c>
      <c r="F4109" s="151"/>
      <c r="G4109" s="157">
        <f t="shared" si="157"/>
        <v>18.213642213642213</v>
      </c>
      <c r="H4109" s="170"/>
      <c r="I4109" s="145">
        <v>16</v>
      </c>
      <c r="J4109" s="146"/>
      <c r="K4109" s="145">
        <v>2.2136422136422138</v>
      </c>
      <c r="L4109" s="145">
        <v>30</v>
      </c>
      <c r="M4109" s="177"/>
      <c r="N4109" s="142">
        <v>4.1505791505791505</v>
      </c>
      <c r="O4109" s="152">
        <f t="shared" si="158"/>
        <v>34.150579150579148</v>
      </c>
      <c r="P4109" s="169"/>
      <c r="Q4109" s="169"/>
      <c r="R4109" s="169"/>
    </row>
    <row r="4110" spans="1:18" ht="12.75" customHeight="1" x14ac:dyDescent="0.3">
      <c r="A4110" s="141">
        <v>9</v>
      </c>
      <c r="B4110" s="141">
        <v>1</v>
      </c>
      <c r="C4110" s="146">
        <v>901</v>
      </c>
      <c r="D4110" s="141" t="s">
        <v>7</v>
      </c>
      <c r="E4110" s="141">
        <v>2014</v>
      </c>
      <c r="F4110" s="151"/>
      <c r="G4110" s="157">
        <f t="shared" si="157"/>
        <v>5.8301158301158305</v>
      </c>
      <c r="H4110" s="170"/>
      <c r="I4110" s="145">
        <v>5</v>
      </c>
      <c r="J4110" s="146"/>
      <c r="K4110" s="145">
        <v>0.83011583011583012</v>
      </c>
      <c r="L4110" s="145">
        <v>17</v>
      </c>
      <c r="M4110" s="177"/>
      <c r="N4110" s="142">
        <v>2.8223938223938223</v>
      </c>
      <c r="O4110" s="152">
        <f t="shared" si="158"/>
        <v>19.822393822393821</v>
      </c>
      <c r="P4110" s="169"/>
      <c r="Q4110" s="169"/>
      <c r="R4110" s="169"/>
    </row>
    <row r="4111" spans="1:18" ht="12.75" customHeight="1" x14ac:dyDescent="0.3">
      <c r="A4111" s="141">
        <v>9</v>
      </c>
      <c r="B4111" s="141">
        <v>2</v>
      </c>
      <c r="C4111" s="146">
        <v>902</v>
      </c>
      <c r="D4111" s="141" t="s">
        <v>7</v>
      </c>
      <c r="E4111" s="141">
        <v>2014</v>
      </c>
      <c r="F4111" s="151"/>
      <c r="G4111" s="157">
        <f t="shared" si="157"/>
        <v>15.518018018018019</v>
      </c>
      <c r="H4111" s="170"/>
      <c r="I4111" s="145">
        <v>13</v>
      </c>
      <c r="J4111" s="146"/>
      <c r="K4111" s="145">
        <v>2.5180180180180183</v>
      </c>
      <c r="L4111" s="145">
        <v>18</v>
      </c>
      <c r="M4111" s="177"/>
      <c r="N4111" s="142">
        <v>3.4864864864864868</v>
      </c>
      <c r="O4111" s="152">
        <f t="shared" si="158"/>
        <v>21.486486486486488</v>
      </c>
      <c r="P4111" s="169"/>
      <c r="Q4111" s="169"/>
      <c r="R4111" s="169"/>
    </row>
    <row r="4112" spans="1:18" ht="12.75" customHeight="1" x14ac:dyDescent="0.3">
      <c r="A4112" s="141">
        <v>9</v>
      </c>
      <c r="B4112" s="141">
        <v>3</v>
      </c>
      <c r="C4112" s="146">
        <v>903</v>
      </c>
      <c r="D4112" s="141" t="s">
        <v>7</v>
      </c>
      <c r="E4112" s="141">
        <v>2014</v>
      </c>
      <c r="F4112" s="151"/>
      <c r="G4112" s="157">
        <f t="shared" si="157"/>
        <v>28.735199485199487</v>
      </c>
      <c r="H4112" s="170"/>
      <c r="I4112" s="145">
        <v>23</v>
      </c>
      <c r="J4112" s="146"/>
      <c r="K4112" s="145">
        <v>5.7351994851994856</v>
      </c>
      <c r="L4112" s="145">
        <v>14</v>
      </c>
      <c r="M4112" s="177"/>
      <c r="N4112" s="142">
        <v>3.4909909909909915</v>
      </c>
      <c r="O4112" s="152">
        <f t="shared" si="158"/>
        <v>17.490990990990991</v>
      </c>
      <c r="P4112" s="169"/>
      <c r="Q4112" s="169"/>
      <c r="R4112" s="169"/>
    </row>
    <row r="4113" spans="1:18" ht="12.75" customHeight="1" x14ac:dyDescent="0.3">
      <c r="A4113" s="141">
        <v>9</v>
      </c>
      <c r="B4113" s="141">
        <v>4</v>
      </c>
      <c r="C4113" s="146">
        <v>904</v>
      </c>
      <c r="D4113" s="141" t="s">
        <v>7</v>
      </c>
      <c r="E4113" s="141">
        <v>2014</v>
      </c>
      <c r="F4113" s="151"/>
      <c r="G4113" s="157">
        <f t="shared" si="157"/>
        <v>15.660231660231661</v>
      </c>
      <c r="H4113" s="170"/>
      <c r="I4113" s="145">
        <v>12</v>
      </c>
      <c r="J4113" s="146"/>
      <c r="K4113" s="145">
        <v>3.6602316602316609</v>
      </c>
      <c r="L4113" s="145">
        <v>10</v>
      </c>
      <c r="M4113" s="177"/>
      <c r="N4113" s="142">
        <v>3.0501930501930508</v>
      </c>
      <c r="O4113" s="152">
        <f t="shared" si="158"/>
        <v>13.050193050193052</v>
      </c>
      <c r="P4113" s="169"/>
      <c r="Q4113" s="169"/>
      <c r="R4113" s="169"/>
    </row>
    <row r="4114" spans="1:18" ht="12.75" customHeight="1" x14ac:dyDescent="0.3">
      <c r="A4114" s="141">
        <v>9</v>
      </c>
      <c r="B4114" s="141">
        <v>5</v>
      </c>
      <c r="C4114" s="146">
        <v>905</v>
      </c>
      <c r="D4114" s="141" t="s">
        <v>7</v>
      </c>
      <c r="E4114" s="141">
        <v>2014</v>
      </c>
      <c r="F4114" s="151"/>
      <c r="G4114" s="157">
        <f t="shared" si="157"/>
        <v>12.246138996138997</v>
      </c>
      <c r="H4114" s="170"/>
      <c r="I4114" s="145">
        <v>9</v>
      </c>
      <c r="J4114" s="146"/>
      <c r="K4114" s="145">
        <v>3.2461389961389968</v>
      </c>
      <c r="L4114" s="145">
        <v>12</v>
      </c>
      <c r="M4114" s="177"/>
      <c r="N4114" s="142">
        <v>4.3281853281853291</v>
      </c>
      <c r="O4114" s="152">
        <f t="shared" si="158"/>
        <v>16.328185328185327</v>
      </c>
      <c r="P4114" s="169"/>
      <c r="Q4114" s="169"/>
      <c r="R4114" s="169"/>
    </row>
    <row r="4115" spans="1:18" ht="12.75" customHeight="1" x14ac:dyDescent="0.3">
      <c r="A4115" s="141">
        <v>9</v>
      </c>
      <c r="B4115" s="141">
        <v>6</v>
      </c>
      <c r="C4115" s="146">
        <v>906</v>
      </c>
      <c r="D4115" s="141" t="s">
        <v>7</v>
      </c>
      <c r="E4115" s="141">
        <v>2014</v>
      </c>
      <c r="F4115" s="151"/>
      <c r="G4115" s="157">
        <f t="shared" si="157"/>
        <v>7.0817245817245826</v>
      </c>
      <c r="H4115" s="170"/>
      <c r="I4115" s="145">
        <v>5</v>
      </c>
      <c r="J4115" s="146"/>
      <c r="K4115" s="145">
        <v>2.0817245817245822</v>
      </c>
      <c r="L4115" s="145">
        <v>2</v>
      </c>
      <c r="M4115" s="177"/>
      <c r="N4115" s="142">
        <v>0.83268983268983288</v>
      </c>
      <c r="O4115" s="152">
        <f t="shared" si="158"/>
        <v>2.8326898326898329</v>
      </c>
      <c r="P4115" s="169"/>
      <c r="Q4115" s="169"/>
      <c r="R4115" s="169"/>
    </row>
    <row r="4116" spans="1:18" ht="12.75" customHeight="1" x14ac:dyDescent="0.3">
      <c r="A4116" s="141">
        <v>9</v>
      </c>
      <c r="B4116" s="141">
        <v>7</v>
      </c>
      <c r="C4116" s="146">
        <v>907</v>
      </c>
      <c r="D4116" s="141" t="s">
        <v>7</v>
      </c>
      <c r="E4116" s="141">
        <v>2014</v>
      </c>
      <c r="F4116" s="151"/>
      <c r="G4116" s="157">
        <f t="shared" ref="G4116:G4128" si="159">I4116+K4116</f>
        <v>5.8880308880308885</v>
      </c>
      <c r="H4116" s="170"/>
      <c r="I4116" s="145">
        <v>4</v>
      </c>
      <c r="J4116" s="146"/>
      <c r="K4116" s="145">
        <v>1.8880308880308885</v>
      </c>
      <c r="L4116" s="145">
        <v>2</v>
      </c>
      <c r="M4116" s="177"/>
      <c r="N4116" s="142">
        <v>0.94401544401544424</v>
      </c>
      <c r="O4116" s="152">
        <f t="shared" si="158"/>
        <v>2.9440154440154442</v>
      </c>
      <c r="P4116" s="169"/>
      <c r="Q4116" s="169"/>
      <c r="R4116" s="169"/>
    </row>
    <row r="4117" spans="1:18" ht="12.75" customHeight="1" x14ac:dyDescent="0.3">
      <c r="A4117" s="141">
        <v>9</v>
      </c>
      <c r="B4117" s="141">
        <v>8</v>
      </c>
      <c r="C4117" s="146">
        <v>908</v>
      </c>
      <c r="D4117" s="141" t="s">
        <v>7</v>
      </c>
      <c r="E4117" s="141">
        <v>2014</v>
      </c>
      <c r="F4117" s="151"/>
      <c r="G4117" s="157">
        <f t="shared" si="159"/>
        <v>4.583011583011583</v>
      </c>
      <c r="H4117" s="170"/>
      <c r="I4117" s="145">
        <v>3</v>
      </c>
      <c r="J4117" s="146"/>
      <c r="K4117" s="145">
        <v>1.5830115830115834</v>
      </c>
      <c r="L4117" s="145">
        <v>2</v>
      </c>
      <c r="M4117" s="177"/>
      <c r="N4117" s="142">
        <v>1.0553410553410556</v>
      </c>
      <c r="O4117" s="152">
        <f t="shared" si="158"/>
        <v>3.0553410553410556</v>
      </c>
      <c r="P4117" s="169"/>
      <c r="Q4117" s="169"/>
      <c r="R4117" s="169"/>
    </row>
    <row r="4118" spans="1:18" ht="12.75" customHeight="1" x14ac:dyDescent="0.3">
      <c r="A4118" s="141">
        <v>9</v>
      </c>
      <c r="B4118" s="141">
        <v>9</v>
      </c>
      <c r="C4118" s="146">
        <v>909</v>
      </c>
      <c r="D4118" s="141" t="s">
        <v>7</v>
      </c>
      <c r="E4118" s="141">
        <v>2014</v>
      </c>
      <c r="F4118" s="151"/>
      <c r="G4118" s="157">
        <f t="shared" si="159"/>
        <v>1.5833333333333335</v>
      </c>
      <c r="H4118" s="170"/>
      <c r="I4118" s="145">
        <v>1</v>
      </c>
      <c r="J4118" s="146"/>
      <c r="K4118" s="145">
        <v>0.58333333333333337</v>
      </c>
      <c r="L4118" s="145">
        <v>0</v>
      </c>
      <c r="M4118" s="177"/>
      <c r="N4118" s="142">
        <v>0</v>
      </c>
      <c r="O4118" s="152">
        <f t="shared" si="158"/>
        <v>0</v>
      </c>
      <c r="P4118" s="169"/>
      <c r="Q4118" s="169"/>
      <c r="R4118" s="169"/>
    </row>
    <row r="4119" spans="1:18" ht="12.75" customHeight="1" x14ac:dyDescent="0.3">
      <c r="A4119" s="141">
        <v>9</v>
      </c>
      <c r="B4119" s="141">
        <v>10</v>
      </c>
      <c r="C4119" s="146">
        <v>910</v>
      </c>
      <c r="D4119" s="141" t="s">
        <v>7</v>
      </c>
      <c r="E4119" s="141">
        <v>2014</v>
      </c>
      <c r="F4119" s="151"/>
      <c r="G4119" s="157">
        <f t="shared" si="159"/>
        <v>6.2444777138654697</v>
      </c>
      <c r="H4119" s="170"/>
      <c r="I4119" s="145">
        <v>4</v>
      </c>
      <c r="J4119" s="146"/>
      <c r="K4119" s="145">
        <v>2.2444777138654692</v>
      </c>
      <c r="L4119" s="145">
        <v>0</v>
      </c>
      <c r="M4119" s="177"/>
      <c r="N4119" s="142">
        <v>0</v>
      </c>
      <c r="O4119" s="152">
        <f t="shared" si="158"/>
        <v>0</v>
      </c>
      <c r="P4119" s="169"/>
      <c r="Q4119" s="169"/>
      <c r="R4119" s="169"/>
    </row>
    <row r="4120" spans="1:18" ht="12.75" customHeight="1" x14ac:dyDescent="0.3">
      <c r="A4120" s="141">
        <v>9</v>
      </c>
      <c r="B4120" s="141">
        <v>11</v>
      </c>
      <c r="C4120" s="146">
        <v>911</v>
      </c>
      <c r="D4120" s="141" t="s">
        <v>7</v>
      </c>
      <c r="E4120" s="141">
        <v>2014</v>
      </c>
      <c r="F4120" s="151"/>
      <c r="G4120" s="157">
        <f t="shared" si="159"/>
        <v>3.0778110471988027</v>
      </c>
      <c r="H4120" s="170"/>
      <c r="I4120" s="145">
        <v>2</v>
      </c>
      <c r="J4120" s="146"/>
      <c r="K4120" s="145">
        <v>1.0778110471988025</v>
      </c>
      <c r="L4120" s="145">
        <v>2</v>
      </c>
      <c r="M4120" s="177"/>
      <c r="N4120" s="142">
        <v>1.0778110471988025</v>
      </c>
      <c r="O4120" s="152">
        <f t="shared" si="158"/>
        <v>3.0778110471988027</v>
      </c>
      <c r="P4120" s="169"/>
      <c r="Q4120" s="169"/>
      <c r="R4120" s="169"/>
    </row>
    <row r="4121" spans="1:18" ht="12.75" customHeight="1" x14ac:dyDescent="0.3">
      <c r="A4121" s="141">
        <v>9</v>
      </c>
      <c r="B4121" s="141">
        <v>12</v>
      </c>
      <c r="C4121" s="146">
        <v>912</v>
      </c>
      <c r="D4121" s="141" t="s">
        <v>7</v>
      </c>
      <c r="E4121" s="141">
        <v>2014</v>
      </c>
      <c r="F4121" s="151"/>
      <c r="G4121" s="157">
        <f t="shared" si="159"/>
        <v>1.5166916187324353</v>
      </c>
      <c r="H4121" s="170"/>
      <c r="I4121" s="145">
        <v>1</v>
      </c>
      <c r="J4121" s="146"/>
      <c r="K4121" s="145">
        <v>0.51669161873243519</v>
      </c>
      <c r="L4121" s="145">
        <v>0</v>
      </c>
      <c r="M4121" s="177"/>
      <c r="N4121" s="175">
        <v>0</v>
      </c>
      <c r="O4121" s="152">
        <f t="shared" si="158"/>
        <v>0</v>
      </c>
      <c r="P4121" s="169"/>
      <c r="Q4121" s="169"/>
      <c r="R4121" s="169"/>
    </row>
    <row r="4122" spans="1:18" ht="12.75" customHeight="1" x14ac:dyDescent="0.3">
      <c r="A4122" s="141">
        <v>9</v>
      </c>
      <c r="B4122" s="141">
        <v>13</v>
      </c>
      <c r="C4122" s="146">
        <v>913</v>
      </c>
      <c r="D4122" s="141" t="s">
        <v>7</v>
      </c>
      <c r="E4122" s="141">
        <v>2014</v>
      </c>
      <c r="F4122" s="151"/>
      <c r="G4122" s="157">
        <f t="shared" si="159"/>
        <v>8.9668662831928145</v>
      </c>
      <c r="H4122" s="170"/>
      <c r="I4122" s="145">
        <v>6</v>
      </c>
      <c r="J4122" s="146"/>
      <c r="K4122" s="145">
        <v>2.9668662831928145</v>
      </c>
      <c r="L4122" s="145">
        <v>1</v>
      </c>
      <c r="M4122" s="177"/>
      <c r="N4122" s="184">
        <v>0.49447771386546913</v>
      </c>
      <c r="O4122" s="152">
        <f t="shared" si="158"/>
        <v>1.4944777138654692</v>
      </c>
      <c r="P4122" s="169"/>
      <c r="Q4122" s="169"/>
      <c r="R4122" s="169"/>
    </row>
    <row r="4123" spans="1:18" ht="12.75" customHeight="1" x14ac:dyDescent="0.3">
      <c r="A4123" s="141">
        <v>9</v>
      </c>
      <c r="B4123" s="141">
        <v>14</v>
      </c>
      <c r="C4123" s="146">
        <v>914</v>
      </c>
      <c r="D4123" s="141" t="s">
        <v>7</v>
      </c>
      <c r="E4123" s="141">
        <v>2014</v>
      </c>
      <c r="F4123" s="151"/>
      <c r="G4123" s="157">
        <f t="shared" si="159"/>
        <v>7.3613190449925154</v>
      </c>
      <c r="H4123" s="170"/>
      <c r="I4123" s="145">
        <v>5</v>
      </c>
      <c r="J4123" s="146"/>
      <c r="K4123" s="145">
        <v>2.3613190449925154</v>
      </c>
      <c r="L4123" s="145">
        <v>0</v>
      </c>
      <c r="M4123" s="146"/>
      <c r="N4123" s="146">
        <v>0</v>
      </c>
      <c r="O4123" s="152">
        <f t="shared" si="158"/>
        <v>0</v>
      </c>
      <c r="P4123" s="169"/>
      <c r="Q4123" s="169"/>
      <c r="R4123" s="169"/>
    </row>
    <row r="4124" spans="1:18" ht="12.75" customHeight="1" x14ac:dyDescent="0.3">
      <c r="A4124" s="141">
        <v>9</v>
      </c>
      <c r="B4124" s="141">
        <v>15</v>
      </c>
      <c r="C4124" s="146">
        <v>915</v>
      </c>
      <c r="D4124" s="141" t="s">
        <v>7</v>
      </c>
      <c r="E4124" s="141">
        <v>2014</v>
      </c>
      <c r="F4124" s="151"/>
      <c r="G4124" s="157">
        <f t="shared" si="159"/>
        <v>1.4500499041315371</v>
      </c>
      <c r="H4124" s="170"/>
      <c r="I4124" s="145">
        <v>1</v>
      </c>
      <c r="J4124" s="146"/>
      <c r="K4124" s="145">
        <v>0.450049904131537</v>
      </c>
      <c r="L4124" s="145">
        <v>1</v>
      </c>
      <c r="M4124" s="146"/>
      <c r="N4124" s="185">
        <v>0.450049904131537</v>
      </c>
      <c r="O4124" s="152">
        <f t="shared" si="158"/>
        <v>1.4500499041315371</v>
      </c>
      <c r="P4124" s="169"/>
      <c r="Q4124" s="169"/>
      <c r="R4124" s="169"/>
    </row>
    <row r="4125" spans="1:18" ht="12.75" customHeight="1" x14ac:dyDescent="0.3">
      <c r="A4125" s="141">
        <v>9</v>
      </c>
      <c r="B4125" s="141">
        <v>16</v>
      </c>
      <c r="C4125" s="146">
        <v>916</v>
      </c>
      <c r="D4125" s="141" t="s">
        <v>7</v>
      </c>
      <c r="E4125" s="141">
        <v>2014</v>
      </c>
      <c r="F4125" s="151"/>
      <c r="G4125" s="157">
        <f t="shared" si="159"/>
        <v>11.422687994116567</v>
      </c>
      <c r="H4125" s="170"/>
      <c r="I4125" s="145">
        <v>8</v>
      </c>
      <c r="J4125" s="146"/>
      <c r="K4125" s="145">
        <v>3.4226879941165662</v>
      </c>
      <c r="L4125" s="145">
        <v>1</v>
      </c>
      <c r="M4125" s="146"/>
      <c r="N4125" s="186">
        <v>0.42783599926457078</v>
      </c>
      <c r="O4125" s="152">
        <f t="shared" si="158"/>
        <v>1.4278359992645708</v>
      </c>
      <c r="P4125" s="169"/>
      <c r="Q4125" s="169"/>
      <c r="R4125" s="169"/>
    </row>
    <row r="4126" spans="1:18" ht="12.75" customHeight="1" x14ac:dyDescent="0.3">
      <c r="A4126" s="141">
        <v>9</v>
      </c>
      <c r="B4126" s="141">
        <v>17</v>
      </c>
      <c r="C4126" s="146">
        <v>917</v>
      </c>
      <c r="D4126" s="141" t="s">
        <v>7</v>
      </c>
      <c r="E4126" s="141">
        <v>2014</v>
      </c>
      <c r="F4126" s="151"/>
      <c r="G4126" s="157">
        <f t="shared" si="159"/>
        <v>0</v>
      </c>
      <c r="H4126" s="170"/>
      <c r="I4126" s="145">
        <v>0</v>
      </c>
      <c r="J4126" s="146"/>
      <c r="K4126" s="145">
        <v>0</v>
      </c>
      <c r="L4126" s="145">
        <v>2</v>
      </c>
      <c r="M4126" s="146"/>
      <c r="N4126" s="186">
        <v>2.0704479990194278</v>
      </c>
      <c r="O4126" s="152">
        <f t="shared" ref="O4126:O4137" si="160">L4126+N4126</f>
        <v>4.0704479990194278</v>
      </c>
      <c r="P4126" s="169"/>
      <c r="Q4126" s="169"/>
      <c r="R4126" s="169"/>
    </row>
    <row r="4127" spans="1:18" ht="12.75" customHeight="1" x14ac:dyDescent="0.3">
      <c r="A4127" s="141">
        <v>9</v>
      </c>
      <c r="B4127" s="141">
        <v>18</v>
      </c>
      <c r="C4127" s="146">
        <v>918</v>
      </c>
      <c r="D4127" s="141" t="s">
        <v>7</v>
      </c>
      <c r="E4127" s="141">
        <v>2014</v>
      </c>
      <c r="F4127" s="151"/>
      <c r="G4127" s="157">
        <f t="shared" si="159"/>
        <v>23.783507997793713</v>
      </c>
      <c r="H4127" s="170"/>
      <c r="I4127" s="145">
        <v>9</v>
      </c>
      <c r="J4127" s="146"/>
      <c r="K4127" s="145">
        <v>14.783507997793713</v>
      </c>
      <c r="L4127" s="145">
        <v>1</v>
      </c>
      <c r="M4127" s="146"/>
      <c r="N4127" s="186">
        <v>1.6426119997548569</v>
      </c>
      <c r="O4127" s="152">
        <f t="shared" si="160"/>
        <v>2.6426119997548572</v>
      </c>
      <c r="P4127" s="169"/>
      <c r="Q4127" s="169"/>
      <c r="R4127" s="169"/>
    </row>
    <row r="4128" spans="1:18" ht="12.75" customHeight="1" x14ac:dyDescent="0.3">
      <c r="A4128" s="141">
        <v>9</v>
      </c>
      <c r="B4128" s="141">
        <v>19</v>
      </c>
      <c r="C4128" s="146">
        <v>919</v>
      </c>
      <c r="D4128" s="141" t="s">
        <v>7</v>
      </c>
      <c r="E4128" s="141">
        <v>2014</v>
      </c>
      <c r="F4128" s="151"/>
      <c r="G4128" s="157">
        <f t="shared" si="159"/>
        <v>22.75</v>
      </c>
      <c r="H4128" s="170"/>
      <c r="I4128" s="146">
        <v>7</v>
      </c>
      <c r="J4128" s="146"/>
      <c r="K4128" s="187">
        <v>15.75</v>
      </c>
      <c r="L4128" s="146">
        <v>15</v>
      </c>
      <c r="M4128" s="146"/>
      <c r="N4128" s="187">
        <v>33.75</v>
      </c>
      <c r="O4128" s="152">
        <f t="shared" si="160"/>
        <v>48.75</v>
      </c>
      <c r="P4128" s="169"/>
      <c r="Q4128" s="169"/>
      <c r="R4128" s="169"/>
    </row>
    <row r="4129" spans="1:18" ht="12.75" customHeight="1" x14ac:dyDescent="0.3">
      <c r="A4129" s="141">
        <v>9</v>
      </c>
      <c r="B4129" s="141">
        <v>20</v>
      </c>
      <c r="C4129" s="146">
        <v>920</v>
      </c>
      <c r="D4129" s="141" t="s">
        <v>7</v>
      </c>
      <c r="E4129" s="141">
        <v>2014</v>
      </c>
      <c r="F4129" s="151"/>
      <c r="G4129" s="157">
        <f t="shared" ref="G4129:G4136" si="161">I4129+K4129</f>
        <v>13.802083333333334</v>
      </c>
      <c r="H4129" s="170"/>
      <c r="I4129" s="146">
        <v>5</v>
      </c>
      <c r="J4129" s="146"/>
      <c r="K4129" s="187">
        <v>8.8020833333333339</v>
      </c>
      <c r="L4129" s="146">
        <v>1</v>
      </c>
      <c r="M4129" s="146"/>
      <c r="N4129" s="187">
        <v>1.7604166666666667</v>
      </c>
      <c r="O4129" s="152">
        <f t="shared" si="160"/>
        <v>2.760416666666667</v>
      </c>
      <c r="P4129" s="169"/>
      <c r="Q4129" s="169"/>
      <c r="R4129" s="169"/>
    </row>
    <row r="4130" spans="1:18" ht="12.75" customHeight="1" x14ac:dyDescent="0.3">
      <c r="A4130" s="141">
        <v>9</v>
      </c>
      <c r="B4130" s="141">
        <v>21</v>
      </c>
      <c r="C4130" s="146">
        <v>921</v>
      </c>
      <c r="D4130" s="141" t="s">
        <v>7</v>
      </c>
      <c r="E4130" s="141">
        <v>2014</v>
      </c>
      <c r="F4130" s="151"/>
      <c r="G4130" s="157">
        <f t="shared" si="161"/>
        <v>15.895833333333334</v>
      </c>
      <c r="H4130" s="170"/>
      <c r="I4130" s="146">
        <v>7</v>
      </c>
      <c r="J4130" s="146"/>
      <c r="K4130" s="187">
        <v>8.8958333333333339</v>
      </c>
      <c r="L4130" s="146">
        <v>6</v>
      </c>
      <c r="M4130" s="146"/>
      <c r="N4130" s="187">
        <v>7.6250000000000009</v>
      </c>
      <c r="O4130" s="152">
        <f t="shared" si="160"/>
        <v>13.625</v>
      </c>
      <c r="P4130" s="169"/>
      <c r="Q4130" s="169"/>
      <c r="R4130" s="169"/>
    </row>
    <row r="4131" spans="1:18" ht="12.75" customHeight="1" x14ac:dyDescent="0.3">
      <c r="A4131" s="141">
        <v>9</v>
      </c>
      <c r="B4131" s="141">
        <v>22</v>
      </c>
      <c r="C4131" s="146">
        <v>922</v>
      </c>
      <c r="D4131" s="141" t="s">
        <v>7</v>
      </c>
      <c r="E4131" s="141">
        <v>2014</v>
      </c>
      <c r="F4131" s="151"/>
      <c r="G4131" s="157">
        <f t="shared" si="161"/>
        <v>1.7812500000000002</v>
      </c>
      <c r="H4131" s="170"/>
      <c r="I4131" s="146">
        <v>1</v>
      </c>
      <c r="J4131" s="146"/>
      <c r="K4131" s="187">
        <v>0.78125000000000022</v>
      </c>
      <c r="L4131" s="146">
        <v>1</v>
      </c>
      <c r="M4131" s="146"/>
      <c r="N4131" s="187">
        <v>0.78125000000000022</v>
      </c>
      <c r="O4131" s="152">
        <f t="shared" si="160"/>
        <v>1.7812500000000002</v>
      </c>
      <c r="P4131" s="169"/>
      <c r="Q4131" s="169"/>
      <c r="R4131" s="169"/>
    </row>
    <row r="4132" spans="1:18" ht="12.75" customHeight="1" x14ac:dyDescent="0.3">
      <c r="A4132" s="141">
        <v>9</v>
      </c>
      <c r="B4132" s="141">
        <v>23</v>
      </c>
      <c r="C4132" s="146">
        <v>923</v>
      </c>
      <c r="D4132" s="141" t="s">
        <v>7</v>
      </c>
      <c r="E4132" s="141">
        <v>2014</v>
      </c>
      <c r="F4132" s="151"/>
      <c r="G4132" s="157">
        <f t="shared" si="161"/>
        <v>6.4583333333333339</v>
      </c>
      <c r="H4132" s="170"/>
      <c r="I4132" s="146">
        <v>5</v>
      </c>
      <c r="J4132" s="146"/>
      <c r="K4132" s="187">
        <v>1.4583333333333335</v>
      </c>
      <c r="L4132" s="146">
        <v>4</v>
      </c>
      <c r="M4132" s="146"/>
      <c r="N4132" s="187">
        <v>1.1666666666666667</v>
      </c>
      <c r="O4132" s="152">
        <f t="shared" si="160"/>
        <v>5.166666666666667</v>
      </c>
      <c r="P4132" s="169"/>
      <c r="Q4132" s="169"/>
      <c r="R4132" s="169"/>
    </row>
    <row r="4133" spans="1:18" ht="12.75" customHeight="1" x14ac:dyDescent="0.3">
      <c r="A4133" s="141">
        <v>9</v>
      </c>
      <c r="B4133" s="141">
        <v>24</v>
      </c>
      <c r="C4133" s="146">
        <v>924</v>
      </c>
      <c r="D4133" s="141" t="s">
        <v>7</v>
      </c>
      <c r="E4133" s="141">
        <v>2014</v>
      </c>
      <c r="F4133" s="151"/>
      <c r="G4133" s="157">
        <f t="shared" si="161"/>
        <v>17.00925925925926</v>
      </c>
      <c r="H4133" s="170"/>
      <c r="I4133" s="146">
        <v>14</v>
      </c>
      <c r="J4133" s="146"/>
      <c r="K4133" s="187">
        <v>3.0092592592592591</v>
      </c>
      <c r="L4133" s="146">
        <v>9</v>
      </c>
      <c r="M4133" s="146"/>
      <c r="N4133" s="187">
        <v>1.9345238095238095</v>
      </c>
      <c r="O4133" s="152">
        <f t="shared" si="160"/>
        <v>10.93452380952381</v>
      </c>
      <c r="P4133" s="169"/>
      <c r="Q4133" s="169"/>
      <c r="R4133" s="169"/>
    </row>
    <row r="4134" spans="1:18" ht="12.75" customHeight="1" x14ac:dyDescent="0.3">
      <c r="A4134" s="141">
        <v>9</v>
      </c>
      <c r="B4134" s="141">
        <v>25</v>
      </c>
      <c r="C4134" s="146">
        <v>925</v>
      </c>
      <c r="D4134" s="141" t="s">
        <v>7</v>
      </c>
      <c r="E4134" s="141">
        <v>2014</v>
      </c>
      <c r="F4134" s="151"/>
      <c r="G4134" s="157">
        <f t="shared" si="161"/>
        <v>649.92791005291008</v>
      </c>
      <c r="H4134" s="170"/>
      <c r="I4134" s="146">
        <v>571</v>
      </c>
      <c r="J4134" s="146"/>
      <c r="K4134" s="187">
        <v>78.927910052910036</v>
      </c>
      <c r="L4134" s="146">
        <v>128</v>
      </c>
      <c r="M4134" s="146"/>
      <c r="N4134" s="187">
        <v>17.693121693121689</v>
      </c>
      <c r="O4134" s="152">
        <f t="shared" si="160"/>
        <v>145.6931216931217</v>
      </c>
      <c r="P4134" s="169"/>
      <c r="Q4134" s="169"/>
      <c r="R4134" s="169"/>
    </row>
    <row r="4135" spans="1:18" ht="12.75" customHeight="1" x14ac:dyDescent="0.3">
      <c r="A4135" s="141">
        <v>9</v>
      </c>
      <c r="B4135" s="141">
        <v>26</v>
      </c>
      <c r="C4135" s="146">
        <v>926</v>
      </c>
      <c r="D4135" s="141" t="s">
        <v>7</v>
      </c>
      <c r="E4135" s="141">
        <v>2014</v>
      </c>
      <c r="F4135" s="151"/>
      <c r="G4135" s="157">
        <f t="shared" si="161"/>
        <v>366.22023809523807</v>
      </c>
      <c r="H4135" s="170"/>
      <c r="I4135" s="146">
        <v>345</v>
      </c>
      <c r="J4135" s="146"/>
      <c r="K4135" s="187">
        <v>21.220238095238095</v>
      </c>
      <c r="L4135" s="146">
        <v>150</v>
      </c>
      <c r="M4135" s="146"/>
      <c r="N4135" s="187">
        <v>9.2261904761904763</v>
      </c>
      <c r="O4135" s="152">
        <f t="shared" si="160"/>
        <v>159.22619047619048</v>
      </c>
      <c r="P4135" s="169"/>
      <c r="Q4135" s="169"/>
      <c r="R4135" s="169"/>
    </row>
    <row r="4136" spans="1:18" ht="12.75" customHeight="1" x14ac:dyDescent="0.3">
      <c r="A4136" s="141">
        <v>9</v>
      </c>
      <c r="B4136" s="141">
        <v>27</v>
      </c>
      <c r="C4136" s="146">
        <v>927</v>
      </c>
      <c r="D4136" s="141" t="s">
        <v>7</v>
      </c>
      <c r="E4136" s="141">
        <v>2014</v>
      </c>
      <c r="F4136" s="151"/>
      <c r="G4136" s="157">
        <f t="shared" si="161"/>
        <v>162.81528679653678</v>
      </c>
      <c r="H4136" s="170"/>
      <c r="I4136" s="146">
        <v>157</v>
      </c>
      <c r="J4136" s="146"/>
      <c r="K4136" s="187">
        <v>5.815286796536796</v>
      </c>
      <c r="L4136" s="146">
        <v>80</v>
      </c>
      <c r="M4136" s="146"/>
      <c r="N4136" s="187">
        <v>2.9632034632034632</v>
      </c>
      <c r="O4136" s="152">
        <f t="shared" si="160"/>
        <v>82.963203463203456</v>
      </c>
      <c r="P4136" s="169"/>
      <c r="Q4136" s="169"/>
      <c r="R4136" s="169"/>
    </row>
    <row r="4137" spans="1:18" ht="12.75" customHeight="1" x14ac:dyDescent="0.3">
      <c r="A4137" s="141">
        <v>9</v>
      </c>
      <c r="B4137" s="141">
        <v>28</v>
      </c>
      <c r="C4137" s="146">
        <v>928</v>
      </c>
      <c r="D4137" s="141" t="s">
        <v>7</v>
      </c>
      <c r="E4137" s="141">
        <v>2014</v>
      </c>
      <c r="F4137" s="151"/>
      <c r="G4137" s="157">
        <f t="shared" ref="G4137:G4145" si="162">I4137+K4137</f>
        <v>66.829761904761909</v>
      </c>
      <c r="H4137" s="170"/>
      <c r="I4137" s="146">
        <v>66</v>
      </c>
      <c r="J4137" s="146"/>
      <c r="K4137" s="187">
        <v>0.82976190476190448</v>
      </c>
      <c r="L4137" s="146">
        <v>54</v>
      </c>
      <c r="M4137" s="146"/>
      <c r="N4137" s="187">
        <v>0.67889610389610366</v>
      </c>
      <c r="O4137" s="152">
        <f t="shared" si="160"/>
        <v>54.678896103896101</v>
      </c>
      <c r="P4137" s="169"/>
      <c r="Q4137" s="169"/>
      <c r="R4137" s="169"/>
    </row>
    <row r="4138" spans="1:18" ht="12.75" customHeight="1" x14ac:dyDescent="0.3">
      <c r="A4138" s="141">
        <v>9</v>
      </c>
      <c r="B4138" s="141">
        <v>29</v>
      </c>
      <c r="C4138" s="146">
        <v>929</v>
      </c>
      <c r="D4138" s="141" t="s">
        <v>7</v>
      </c>
      <c r="E4138" s="141">
        <v>2014</v>
      </c>
      <c r="F4138" s="151"/>
      <c r="G4138" s="157">
        <f t="shared" si="162"/>
        <v>51.381421356421356</v>
      </c>
      <c r="H4138" s="170"/>
      <c r="I4138" s="146">
        <v>52</v>
      </c>
      <c r="J4138" s="146"/>
      <c r="K4138" s="187">
        <v>-0.61857864357864401</v>
      </c>
      <c r="L4138" s="146">
        <v>30</v>
      </c>
      <c r="M4138" s="177"/>
      <c r="N4138" s="188">
        <v>-0.35687229437229462</v>
      </c>
      <c r="O4138" s="152">
        <f>L4138+N4138</f>
        <v>29.643127705627705</v>
      </c>
      <c r="P4138" s="169"/>
      <c r="Q4138" s="169"/>
      <c r="R4138" s="169"/>
    </row>
    <row r="4139" spans="1:18" ht="12.75" customHeight="1" x14ac:dyDescent="0.3">
      <c r="A4139" s="141">
        <v>9</v>
      </c>
      <c r="B4139" s="141">
        <v>30</v>
      </c>
      <c r="C4139" s="146">
        <v>930</v>
      </c>
      <c r="D4139" s="141" t="s">
        <v>7</v>
      </c>
      <c r="E4139" s="141">
        <v>2014</v>
      </c>
      <c r="F4139" s="151"/>
      <c r="G4139" s="157">
        <f t="shared" si="162"/>
        <v>39.509090909090908</v>
      </c>
      <c r="H4139" s="170"/>
      <c r="I4139" s="146">
        <v>41</v>
      </c>
      <c r="J4139" s="146"/>
      <c r="K4139" s="187">
        <v>-1.4909090909090912</v>
      </c>
      <c r="L4139" s="146">
        <v>19</v>
      </c>
      <c r="M4139" s="177"/>
      <c r="N4139" s="188">
        <v>-0.69090909090909103</v>
      </c>
      <c r="O4139" s="152">
        <f>L4139+N4139</f>
        <v>18.309090909090909</v>
      </c>
      <c r="P4139" s="169"/>
      <c r="Q4139" s="169"/>
      <c r="R4139" s="169"/>
    </row>
    <row r="4140" spans="1:18" ht="12.75" customHeight="1" x14ac:dyDescent="0.3">
      <c r="A4140" s="141">
        <v>10</v>
      </c>
      <c r="B4140" s="141">
        <v>1</v>
      </c>
      <c r="C4140" s="146">
        <v>1001</v>
      </c>
      <c r="D4140" s="141" t="s">
        <v>7</v>
      </c>
      <c r="E4140" s="141">
        <v>2014</v>
      </c>
      <c r="F4140" s="151"/>
      <c r="G4140" s="157">
        <f t="shared" si="162"/>
        <v>31.204545454545453</v>
      </c>
      <c r="H4140" s="170"/>
      <c r="I4140" s="146">
        <v>30</v>
      </c>
      <c r="J4140" s="146"/>
      <c r="K4140" s="187">
        <v>1.2045454545454546</v>
      </c>
      <c r="L4140" s="146">
        <v>8</v>
      </c>
      <c r="M4140" s="177"/>
      <c r="N4140" s="188">
        <v>0.32121212121212123</v>
      </c>
      <c r="O4140" s="152">
        <f>L4140+N4140</f>
        <v>8.3212121212121204</v>
      </c>
      <c r="P4140" s="169"/>
      <c r="Q4140" s="169"/>
      <c r="R4140" s="169"/>
    </row>
    <row r="4141" spans="1:18" ht="12.75" customHeight="1" x14ac:dyDescent="0.3">
      <c r="A4141" s="141">
        <v>10</v>
      </c>
      <c r="B4141" s="141">
        <v>2</v>
      </c>
      <c r="C4141" s="146">
        <v>1002</v>
      </c>
      <c r="D4141" s="141" t="s">
        <v>7</v>
      </c>
      <c r="E4141" s="141">
        <v>2014</v>
      </c>
      <c r="F4141" s="151"/>
      <c r="G4141" s="157">
        <f t="shared" si="162"/>
        <v>23.45</v>
      </c>
      <c r="H4141" s="170"/>
      <c r="I4141" s="146">
        <v>21</v>
      </c>
      <c r="J4141" s="146"/>
      <c r="K4141" s="187">
        <v>2.4500000000000002</v>
      </c>
      <c r="L4141" s="146">
        <v>2</v>
      </c>
      <c r="M4141" s="177"/>
      <c r="N4141" s="188">
        <v>0.23333333333333334</v>
      </c>
      <c r="O4141" s="152">
        <f t="shared" ref="O4141:O4172" si="163">L4141+N4141</f>
        <v>2.2333333333333334</v>
      </c>
      <c r="P4141" s="169"/>
      <c r="Q4141" s="169"/>
      <c r="R4141" s="169"/>
    </row>
    <row r="4142" spans="1:18" ht="12.75" customHeight="1" x14ac:dyDescent="0.3">
      <c r="A4142" s="141">
        <v>10</v>
      </c>
      <c r="B4142" s="141">
        <v>3</v>
      </c>
      <c r="C4142" s="146">
        <v>1003</v>
      </c>
      <c r="D4142" s="141" t="s">
        <v>7</v>
      </c>
      <c r="E4142" s="141">
        <v>2014</v>
      </c>
      <c r="F4142" s="151"/>
      <c r="G4142" s="157">
        <f t="shared" si="162"/>
        <v>19.09090909090909</v>
      </c>
      <c r="H4142" s="170"/>
      <c r="I4142" s="146">
        <v>16</v>
      </c>
      <c r="J4142" s="146"/>
      <c r="K4142" s="190">
        <v>3.0909090909090908</v>
      </c>
      <c r="L4142" s="146">
        <v>7</v>
      </c>
      <c r="M4142" s="177"/>
      <c r="N4142" s="188">
        <v>1.3522727272727273</v>
      </c>
      <c r="O4142" s="152">
        <f t="shared" si="163"/>
        <v>8.3522727272727266</v>
      </c>
      <c r="P4142" s="169"/>
      <c r="Q4142" s="169"/>
      <c r="R4142" s="169"/>
    </row>
    <row r="4143" spans="1:18" ht="12.75" customHeight="1" x14ac:dyDescent="0.3">
      <c r="A4143" s="141">
        <v>10</v>
      </c>
      <c r="B4143" s="141">
        <v>4</v>
      </c>
      <c r="C4143" s="146">
        <v>1004</v>
      </c>
      <c r="D4143" s="141" t="s">
        <v>7</v>
      </c>
      <c r="E4143" s="141">
        <v>2014</v>
      </c>
      <c r="F4143" s="151"/>
      <c r="G4143" s="157">
        <f t="shared" si="162"/>
        <v>31.832386363636363</v>
      </c>
      <c r="H4143" s="170"/>
      <c r="I4143" s="146">
        <v>27</v>
      </c>
      <c r="J4143" s="146"/>
      <c r="K4143" s="190">
        <v>4.8323863636363642</v>
      </c>
      <c r="L4143" s="146">
        <v>14</v>
      </c>
      <c r="M4143" s="177"/>
      <c r="N4143" s="192">
        <v>2.5056818181818183</v>
      </c>
      <c r="O4143" s="152">
        <f t="shared" si="163"/>
        <v>16.50568181818182</v>
      </c>
      <c r="P4143" s="169"/>
      <c r="Q4143" s="169"/>
      <c r="R4143" s="169"/>
    </row>
    <row r="4144" spans="1:18" ht="12.75" customHeight="1" x14ac:dyDescent="0.3">
      <c r="A4144" s="141">
        <v>10</v>
      </c>
      <c r="B4144" s="141">
        <v>5</v>
      </c>
      <c r="C4144" s="146">
        <v>1005</v>
      </c>
      <c r="D4144" s="141" t="s">
        <v>7</v>
      </c>
      <c r="E4144" s="141">
        <v>2014</v>
      </c>
      <c r="F4144" s="151"/>
      <c r="G4144" s="157">
        <f t="shared" si="162"/>
        <v>78.039772727272734</v>
      </c>
      <c r="H4144" s="170"/>
      <c r="I4144" s="146">
        <v>67</v>
      </c>
      <c r="J4144" s="146"/>
      <c r="K4144" s="190">
        <v>11.039772727272728</v>
      </c>
      <c r="L4144" s="146">
        <v>10</v>
      </c>
      <c r="M4144" s="177"/>
      <c r="N4144" s="192">
        <v>1.6477272727272729</v>
      </c>
      <c r="O4144" s="152">
        <f t="shared" si="163"/>
        <v>11.647727272727273</v>
      </c>
      <c r="P4144" s="169"/>
      <c r="Q4144" s="169"/>
      <c r="R4144" s="169"/>
    </row>
    <row r="4145" spans="1:18" ht="12.75" customHeight="1" x14ac:dyDescent="0.3">
      <c r="A4145" s="141">
        <v>10</v>
      </c>
      <c r="B4145" s="141">
        <v>6</v>
      </c>
      <c r="C4145" s="146">
        <v>1006</v>
      </c>
      <c r="D4145" s="141" t="s">
        <v>7</v>
      </c>
      <c r="E4145" s="141">
        <v>2014</v>
      </c>
      <c r="F4145" s="151"/>
      <c r="G4145" s="157">
        <f t="shared" si="162"/>
        <v>199.04829545454547</v>
      </c>
      <c r="H4145" s="170"/>
      <c r="I4145" s="146">
        <v>173</v>
      </c>
      <c r="J4145" s="146"/>
      <c r="K4145" s="190">
        <v>26.04829545454546</v>
      </c>
      <c r="L4145" s="146">
        <v>56</v>
      </c>
      <c r="M4145" s="177"/>
      <c r="N4145" s="192">
        <v>8.4318181818181834</v>
      </c>
      <c r="O4145" s="152">
        <f t="shared" si="163"/>
        <v>64.431818181818187</v>
      </c>
      <c r="P4145" s="169"/>
      <c r="Q4145" s="169"/>
      <c r="R4145" s="169"/>
    </row>
    <row r="4146" spans="1:18" ht="12.75" customHeight="1" x14ac:dyDescent="0.3">
      <c r="A4146" s="141">
        <v>10</v>
      </c>
      <c r="B4146" s="141">
        <v>7</v>
      </c>
      <c r="C4146" s="146">
        <v>1007</v>
      </c>
      <c r="D4146" s="141" t="s">
        <v>7</v>
      </c>
      <c r="E4146" s="141">
        <v>2014</v>
      </c>
      <c r="F4146" s="151"/>
      <c r="G4146" s="157">
        <f t="shared" ref="G4146:G4177" si="164">I4146+K4146</f>
        <v>180.68181818181819</v>
      </c>
      <c r="H4146" s="170"/>
      <c r="I4146" s="146">
        <v>159</v>
      </c>
      <c r="J4146" s="146"/>
      <c r="K4146" s="190">
        <v>21.681818181818183</v>
      </c>
      <c r="L4146" s="146">
        <v>24</v>
      </c>
      <c r="M4146" s="177"/>
      <c r="N4146" s="192">
        <v>3.2727272727272734</v>
      </c>
      <c r="O4146" s="152">
        <f t="shared" si="163"/>
        <v>27.272727272727273</v>
      </c>
      <c r="P4146" s="169"/>
      <c r="Q4146" s="169"/>
      <c r="R4146" s="169"/>
    </row>
    <row r="4147" spans="1:18" ht="12.75" customHeight="1" x14ac:dyDescent="0.3">
      <c r="A4147" s="141">
        <v>10</v>
      </c>
      <c r="B4147" s="141">
        <v>8</v>
      </c>
      <c r="C4147" s="146">
        <v>1008</v>
      </c>
      <c r="D4147" s="141" t="s">
        <v>7</v>
      </c>
      <c r="E4147" s="141">
        <v>2014</v>
      </c>
      <c r="F4147" s="151"/>
      <c r="G4147" s="157">
        <f t="shared" si="164"/>
        <v>94.972027972027973</v>
      </c>
      <c r="H4147" s="170"/>
      <c r="I4147" s="146">
        <v>81</v>
      </c>
      <c r="J4147" s="146"/>
      <c r="K4147" s="190">
        <v>13.972027972027973</v>
      </c>
      <c r="L4147" s="146">
        <v>43</v>
      </c>
      <c r="M4147" s="175"/>
      <c r="N4147" s="189">
        <v>7.4172494172494181</v>
      </c>
      <c r="O4147" s="152">
        <f t="shared" si="163"/>
        <v>50.417249417249415</v>
      </c>
      <c r="P4147" s="169"/>
      <c r="Q4147" s="169"/>
      <c r="R4147" s="169"/>
    </row>
    <row r="4148" spans="1:18" ht="12.75" customHeight="1" x14ac:dyDescent="0.3">
      <c r="A4148" s="141">
        <v>10</v>
      </c>
      <c r="B4148" s="141">
        <v>9</v>
      </c>
      <c r="C4148" s="146">
        <v>1009</v>
      </c>
      <c r="D4148" s="141" t="s">
        <v>7</v>
      </c>
      <c r="E4148" s="141">
        <v>2014</v>
      </c>
      <c r="F4148" s="151"/>
      <c r="G4148" s="157">
        <f t="shared" si="164"/>
        <v>217.55244755244755</v>
      </c>
      <c r="H4148" s="170"/>
      <c r="I4148" s="146">
        <v>180</v>
      </c>
      <c r="J4148" s="146"/>
      <c r="K4148" s="190">
        <v>37.552447552447553</v>
      </c>
      <c r="L4148" s="146">
        <v>62</v>
      </c>
      <c r="M4148" s="175"/>
      <c r="N4148" s="189">
        <v>12.934731934731936</v>
      </c>
      <c r="O4148" s="152">
        <f t="shared" si="163"/>
        <v>74.934731934731929</v>
      </c>
      <c r="P4148" s="169"/>
      <c r="Q4148" s="169"/>
      <c r="R4148" s="169"/>
    </row>
    <row r="4149" spans="1:18" ht="12.75" customHeight="1" x14ac:dyDescent="0.3">
      <c r="A4149" s="141">
        <v>10</v>
      </c>
      <c r="B4149" s="141">
        <v>10</v>
      </c>
      <c r="C4149" s="146">
        <v>1010</v>
      </c>
      <c r="D4149" s="141" t="s">
        <v>7</v>
      </c>
      <c r="E4149" s="141">
        <v>2014</v>
      </c>
      <c r="F4149" s="151"/>
      <c r="G4149" s="157">
        <f t="shared" si="164"/>
        <v>241.48251748251749</v>
      </c>
      <c r="H4149" s="170"/>
      <c r="I4149" s="146">
        <v>194</v>
      </c>
      <c r="J4149" s="146"/>
      <c r="K4149" s="191">
        <v>47.482517482517487</v>
      </c>
      <c r="L4149" s="175">
        <v>21</v>
      </c>
      <c r="M4149" s="175"/>
      <c r="N4149" s="189">
        <v>5.1398601398601409</v>
      </c>
      <c r="O4149" s="152">
        <f t="shared" si="163"/>
        <v>26.13986013986014</v>
      </c>
      <c r="P4149" s="169"/>
      <c r="Q4149" s="169"/>
      <c r="R4149" s="169"/>
    </row>
    <row r="4150" spans="1:18" ht="12.75" customHeight="1" x14ac:dyDescent="0.3">
      <c r="A4150" s="141">
        <v>10</v>
      </c>
      <c r="B4150" s="141">
        <v>11</v>
      </c>
      <c r="C4150" s="146">
        <v>1011</v>
      </c>
      <c r="D4150" s="141" t="s">
        <v>7</v>
      </c>
      <c r="E4150" s="141">
        <v>2014</v>
      </c>
      <c r="F4150" s="151"/>
      <c r="G4150" s="157">
        <f t="shared" si="164"/>
        <v>81.785875582750577</v>
      </c>
      <c r="H4150" s="170"/>
      <c r="I4150" s="146">
        <v>69</v>
      </c>
      <c r="J4150" s="146"/>
      <c r="K4150" s="191">
        <v>12.785875582750585</v>
      </c>
      <c r="L4150" s="175">
        <v>30</v>
      </c>
      <c r="M4150" s="175"/>
      <c r="N4150" s="189">
        <v>5.5590763403263406</v>
      </c>
      <c r="O4150" s="152">
        <f t="shared" si="163"/>
        <v>35.559076340326342</v>
      </c>
      <c r="P4150" s="169"/>
      <c r="Q4150" s="169"/>
      <c r="R4150" s="169"/>
    </row>
    <row r="4151" spans="1:18" ht="12.75" customHeight="1" x14ac:dyDescent="0.3">
      <c r="A4151" s="141">
        <v>10</v>
      </c>
      <c r="B4151" s="141">
        <v>12</v>
      </c>
      <c r="C4151" s="146">
        <v>1012</v>
      </c>
      <c r="D4151" s="141" t="s">
        <v>7</v>
      </c>
      <c r="E4151" s="141">
        <v>2014</v>
      </c>
      <c r="F4151" s="151"/>
      <c r="G4151" s="157">
        <f t="shared" si="164"/>
        <v>65.299290986790993</v>
      </c>
      <c r="H4151" s="170"/>
      <c r="I4151" s="146">
        <v>58</v>
      </c>
      <c r="J4151" s="146"/>
      <c r="K4151" s="191">
        <v>7.2992909867909876</v>
      </c>
      <c r="L4151" s="175">
        <v>34</v>
      </c>
      <c r="M4151" s="175"/>
      <c r="N4151" s="189">
        <v>4.2788947163947171</v>
      </c>
      <c r="O4151" s="152">
        <f t="shared" si="163"/>
        <v>38.278894716394717</v>
      </c>
      <c r="P4151" s="169"/>
      <c r="Q4151" s="169"/>
      <c r="R4151" s="169"/>
    </row>
    <row r="4152" spans="1:18" ht="12.75" customHeight="1" x14ac:dyDescent="0.3">
      <c r="A4152" s="141">
        <v>10</v>
      </c>
      <c r="B4152" s="141">
        <v>13</v>
      </c>
      <c r="C4152" s="146">
        <v>1013</v>
      </c>
      <c r="D4152" s="141" t="s">
        <v>7</v>
      </c>
      <c r="E4152" s="141">
        <v>2014</v>
      </c>
      <c r="F4152" s="151"/>
      <c r="G4152" s="157">
        <f t="shared" si="164"/>
        <v>78.913388694638698</v>
      </c>
      <c r="H4152" s="170"/>
      <c r="I4152" s="146">
        <v>74</v>
      </c>
      <c r="J4152" s="146"/>
      <c r="K4152" s="191">
        <v>4.9133886946386944</v>
      </c>
      <c r="L4152" s="175">
        <v>42</v>
      </c>
      <c r="M4152" s="175"/>
      <c r="N4152" s="189">
        <v>2.7886800699300696</v>
      </c>
      <c r="O4152" s="152">
        <f t="shared" si="163"/>
        <v>44.788680069930066</v>
      </c>
      <c r="P4152" s="169"/>
      <c r="Q4152" s="169"/>
      <c r="R4152" s="169"/>
    </row>
    <row r="4153" spans="1:18" ht="12.75" customHeight="1" x14ac:dyDescent="0.3">
      <c r="A4153" s="141">
        <v>10</v>
      </c>
      <c r="B4153" s="141">
        <v>14</v>
      </c>
      <c r="C4153" s="146">
        <v>1014</v>
      </c>
      <c r="D4153" s="141" t="s">
        <v>7</v>
      </c>
      <c r="E4153" s="141">
        <v>2014</v>
      </c>
      <c r="F4153" s="151"/>
      <c r="G4153" s="157">
        <f t="shared" si="164"/>
        <v>826.70138888888891</v>
      </c>
      <c r="H4153" s="170"/>
      <c r="I4153" s="146">
        <v>821</v>
      </c>
      <c r="J4153" s="146"/>
      <c r="K4153" s="191">
        <v>5.7013888888888893</v>
      </c>
      <c r="L4153" s="175">
        <v>505</v>
      </c>
      <c r="M4153" s="175"/>
      <c r="N4153" s="189">
        <v>3.5069444444444446</v>
      </c>
      <c r="O4153" s="152">
        <f t="shared" si="163"/>
        <v>508.50694444444446</v>
      </c>
      <c r="P4153" s="169"/>
      <c r="Q4153" s="169"/>
      <c r="R4153" s="169"/>
    </row>
    <row r="4154" spans="1:18" ht="12.75" customHeight="1" x14ac:dyDescent="0.3">
      <c r="A4154" s="141">
        <v>10</v>
      </c>
      <c r="B4154" s="141">
        <v>15</v>
      </c>
      <c r="C4154" s="146">
        <v>1015</v>
      </c>
      <c r="D4154" s="141" t="s">
        <v>7</v>
      </c>
      <c r="E4154" s="141">
        <v>2014</v>
      </c>
      <c r="F4154" s="151"/>
      <c r="G4154" s="157">
        <f t="shared" si="164"/>
        <v>1165.0347222222222</v>
      </c>
      <c r="H4154" s="170"/>
      <c r="I4154" s="146">
        <v>1157</v>
      </c>
      <c r="J4154" s="146"/>
      <c r="K4154" s="191">
        <v>8.0347222222222232</v>
      </c>
      <c r="L4154" s="175">
        <v>807</v>
      </c>
      <c r="M4154" s="175"/>
      <c r="N4154" s="189">
        <v>5.604166666666667</v>
      </c>
      <c r="O4154" s="152">
        <f t="shared" si="163"/>
        <v>812.60416666666663</v>
      </c>
      <c r="P4154" s="169"/>
      <c r="Q4154" s="169"/>
      <c r="R4154" s="169"/>
    </row>
    <row r="4155" spans="1:18" ht="12.75" customHeight="1" x14ac:dyDescent="0.3">
      <c r="A4155" s="141">
        <v>10</v>
      </c>
      <c r="B4155" s="141">
        <v>16</v>
      </c>
      <c r="C4155" s="146">
        <v>1016</v>
      </c>
      <c r="D4155" s="141" t="s">
        <v>7</v>
      </c>
      <c r="E4155" s="141">
        <v>2014</v>
      </c>
      <c r="F4155" s="151"/>
      <c r="G4155" s="157">
        <f t="shared" si="164"/>
        <v>1029.0972222222222</v>
      </c>
      <c r="H4155" s="170"/>
      <c r="I4155" s="146">
        <v>1022</v>
      </c>
      <c r="J4155" s="146"/>
      <c r="K4155" s="191">
        <v>7.0972222222222223</v>
      </c>
      <c r="L4155" s="175">
        <v>111</v>
      </c>
      <c r="M4155" s="175"/>
      <c r="N4155" s="189">
        <v>0.77083333333333337</v>
      </c>
      <c r="O4155" s="152">
        <f t="shared" si="163"/>
        <v>111.77083333333333</v>
      </c>
      <c r="P4155" s="169"/>
      <c r="Q4155" s="169"/>
      <c r="R4155" s="169"/>
    </row>
    <row r="4156" spans="1:18" ht="12.75" customHeight="1" x14ac:dyDescent="0.3">
      <c r="A4156" s="141">
        <v>10</v>
      </c>
      <c r="B4156" s="141">
        <v>17</v>
      </c>
      <c r="C4156" s="146">
        <v>1017</v>
      </c>
      <c r="D4156" s="141" t="s">
        <v>7</v>
      </c>
      <c r="E4156" s="141">
        <v>2014</v>
      </c>
      <c r="F4156" s="151"/>
      <c r="G4156" s="157">
        <f t="shared" si="164"/>
        <v>671.63194444444446</v>
      </c>
      <c r="H4156" s="170"/>
      <c r="I4156" s="146">
        <v>667</v>
      </c>
      <c r="J4156" s="146"/>
      <c r="K4156" s="191">
        <v>4.6319444444444446</v>
      </c>
      <c r="L4156" s="175">
        <v>55</v>
      </c>
      <c r="M4156" s="175"/>
      <c r="N4156" s="189">
        <v>0.38194444444444448</v>
      </c>
      <c r="O4156" s="152">
        <f t="shared" si="163"/>
        <v>55.381944444444443</v>
      </c>
      <c r="P4156" s="169"/>
      <c r="Q4156" s="169"/>
      <c r="R4156" s="169"/>
    </row>
    <row r="4157" spans="1:18" ht="12.75" customHeight="1" x14ac:dyDescent="0.3">
      <c r="A4157" s="141">
        <v>10</v>
      </c>
      <c r="B4157" s="141">
        <v>18</v>
      </c>
      <c r="C4157" s="146">
        <v>1018</v>
      </c>
      <c r="D4157" s="141" t="s">
        <v>7</v>
      </c>
      <c r="E4157" s="141">
        <v>2014</v>
      </c>
      <c r="F4157" s="151"/>
      <c r="G4157" s="157">
        <f t="shared" si="164"/>
        <v>418.88888888888891</v>
      </c>
      <c r="H4157" s="170"/>
      <c r="I4157" s="146">
        <v>416</v>
      </c>
      <c r="J4157" s="146"/>
      <c r="K4157" s="191">
        <v>2.8888888888888893</v>
      </c>
      <c r="L4157" s="175">
        <v>44</v>
      </c>
      <c r="M4157" s="175"/>
      <c r="N4157" s="189">
        <v>0.30555555555555558</v>
      </c>
      <c r="O4157" s="152">
        <f t="shared" si="163"/>
        <v>44.305555555555557</v>
      </c>
      <c r="P4157" s="169"/>
      <c r="Q4157" s="169"/>
      <c r="R4157" s="169"/>
    </row>
    <row r="4158" spans="1:18" ht="12.75" customHeight="1" x14ac:dyDescent="0.3">
      <c r="A4158" s="141">
        <v>10</v>
      </c>
      <c r="B4158" s="141">
        <v>19</v>
      </c>
      <c r="C4158" s="146">
        <v>1019</v>
      </c>
      <c r="D4158" s="141" t="s">
        <v>7</v>
      </c>
      <c r="E4158" s="141">
        <v>2014</v>
      </c>
      <c r="F4158" s="151"/>
      <c r="G4158" s="157">
        <f t="shared" si="164"/>
        <v>266.84027777777777</v>
      </c>
      <c r="H4158" s="170"/>
      <c r="I4158" s="146">
        <v>265</v>
      </c>
      <c r="J4158" s="146"/>
      <c r="K4158" s="191">
        <v>1.8402777777777779</v>
      </c>
      <c r="L4158" s="175">
        <v>82</v>
      </c>
      <c r="M4158" s="175"/>
      <c r="N4158" s="189">
        <v>0.56944444444444453</v>
      </c>
      <c r="O4158" s="152">
        <f t="shared" si="163"/>
        <v>82.569444444444443</v>
      </c>
      <c r="P4158" s="169"/>
      <c r="Q4158" s="169"/>
      <c r="R4158" s="169"/>
    </row>
    <row r="4159" spans="1:18" ht="12.75" customHeight="1" x14ac:dyDescent="0.3">
      <c r="A4159" s="141">
        <v>10</v>
      </c>
      <c r="B4159" s="141">
        <v>20</v>
      </c>
      <c r="C4159" s="146">
        <v>1020</v>
      </c>
      <c r="D4159" s="141" t="s">
        <v>7</v>
      </c>
      <c r="E4159" s="141">
        <v>2014</v>
      </c>
      <c r="F4159" s="151"/>
      <c r="G4159" s="157">
        <f t="shared" si="164"/>
        <v>172.1875</v>
      </c>
      <c r="H4159" s="170"/>
      <c r="I4159" s="146">
        <v>171</v>
      </c>
      <c r="J4159" s="146"/>
      <c r="K4159" s="191">
        <v>1.1875</v>
      </c>
      <c r="L4159" s="175">
        <v>80</v>
      </c>
      <c r="M4159" s="175"/>
      <c r="N4159" s="189">
        <v>0.55555555555555558</v>
      </c>
      <c r="O4159" s="152">
        <f t="shared" si="163"/>
        <v>80.555555555555557</v>
      </c>
      <c r="P4159" s="169"/>
      <c r="Q4159" s="169"/>
      <c r="R4159" s="169"/>
    </row>
    <row r="4160" spans="1:18" ht="12.75" customHeight="1" x14ac:dyDescent="0.3">
      <c r="A4160" s="141">
        <v>10</v>
      </c>
      <c r="B4160" s="141">
        <v>21</v>
      </c>
      <c r="C4160" s="146">
        <v>1021</v>
      </c>
      <c r="D4160" s="141" t="s">
        <v>7</v>
      </c>
      <c r="E4160" s="141">
        <v>2014</v>
      </c>
      <c r="F4160" s="151"/>
      <c r="G4160" s="157">
        <f t="shared" si="164"/>
        <v>73.506944444444443</v>
      </c>
      <c r="H4160" s="170"/>
      <c r="I4160" s="146">
        <v>73</v>
      </c>
      <c r="J4160" s="146"/>
      <c r="K4160" s="175">
        <v>0.50694444444444453</v>
      </c>
      <c r="L4160" s="175">
        <v>4</v>
      </c>
      <c r="M4160" s="175"/>
      <c r="N4160" s="175">
        <v>2.777777777777778E-2</v>
      </c>
      <c r="O4160" s="152">
        <f t="shared" si="163"/>
        <v>4.0277777777777777</v>
      </c>
      <c r="P4160" s="169"/>
      <c r="Q4160" s="169"/>
      <c r="R4160" s="169"/>
    </row>
    <row r="4161" spans="1:18" ht="12.75" customHeight="1" x14ac:dyDescent="0.3">
      <c r="A4161" s="141">
        <v>10</v>
      </c>
      <c r="B4161" s="141">
        <v>22</v>
      </c>
      <c r="C4161" s="146">
        <v>1022</v>
      </c>
      <c r="D4161" s="141" t="s">
        <v>7</v>
      </c>
      <c r="E4161" s="141">
        <v>2014</v>
      </c>
      <c r="F4161" s="151"/>
      <c r="G4161" s="157">
        <f t="shared" si="164"/>
        <v>0</v>
      </c>
      <c r="H4161" s="170"/>
      <c r="I4161" s="146"/>
      <c r="J4161" s="146"/>
      <c r="K4161" s="146"/>
      <c r="L4161" s="146"/>
      <c r="M4161" s="175"/>
      <c r="N4161" s="175"/>
      <c r="O4161" s="152">
        <f t="shared" si="163"/>
        <v>0</v>
      </c>
      <c r="P4161" s="169"/>
      <c r="Q4161" s="169"/>
      <c r="R4161" s="169"/>
    </row>
    <row r="4162" spans="1:18" ht="12.75" customHeight="1" x14ac:dyDescent="0.3">
      <c r="A4162" s="141">
        <v>10</v>
      </c>
      <c r="B4162" s="141">
        <v>23</v>
      </c>
      <c r="C4162" s="146">
        <v>1023</v>
      </c>
      <c r="D4162" s="141" t="s">
        <v>7</v>
      </c>
      <c r="E4162" s="141">
        <v>2014</v>
      </c>
      <c r="F4162" s="151"/>
      <c r="G4162" s="157">
        <f t="shared" si="164"/>
        <v>0</v>
      </c>
      <c r="H4162" s="170"/>
      <c r="I4162" s="146"/>
      <c r="J4162" s="146"/>
      <c r="K4162" s="146"/>
      <c r="L4162" s="146"/>
      <c r="M4162" s="175"/>
      <c r="N4162" s="175"/>
      <c r="O4162" s="152">
        <f t="shared" si="163"/>
        <v>0</v>
      </c>
      <c r="P4162" s="169"/>
      <c r="Q4162" s="169"/>
      <c r="R4162" s="169"/>
    </row>
    <row r="4163" spans="1:18" ht="12.75" customHeight="1" x14ac:dyDescent="0.3">
      <c r="A4163" s="141">
        <v>10</v>
      </c>
      <c r="B4163" s="141">
        <v>24</v>
      </c>
      <c r="C4163" s="146">
        <v>1024</v>
      </c>
      <c r="D4163" s="141" t="s">
        <v>7</v>
      </c>
      <c r="E4163" s="141">
        <v>2014</v>
      </c>
      <c r="F4163" s="151"/>
      <c r="G4163" s="157">
        <f t="shared" si="164"/>
        <v>0</v>
      </c>
      <c r="H4163" s="170"/>
      <c r="I4163" s="146"/>
      <c r="J4163" s="146"/>
      <c r="K4163" s="146"/>
      <c r="L4163" s="146"/>
      <c r="M4163" s="175"/>
      <c r="N4163" s="174"/>
      <c r="O4163" s="152">
        <f t="shared" si="163"/>
        <v>0</v>
      </c>
      <c r="P4163" s="169"/>
      <c r="Q4163" s="169"/>
      <c r="R4163" s="169"/>
    </row>
    <row r="4164" spans="1:18" ht="12.75" customHeight="1" x14ac:dyDescent="0.3">
      <c r="A4164" s="141">
        <v>10</v>
      </c>
      <c r="B4164" s="141">
        <v>25</v>
      </c>
      <c r="C4164" s="146">
        <v>1025</v>
      </c>
      <c r="D4164" s="141" t="s">
        <v>7</v>
      </c>
      <c r="E4164" s="141">
        <v>2014</v>
      </c>
      <c r="F4164" s="151"/>
      <c r="G4164" s="157">
        <f t="shared" si="164"/>
        <v>0</v>
      </c>
      <c r="H4164" s="170"/>
      <c r="I4164" s="146"/>
      <c r="J4164" s="146"/>
      <c r="K4164" s="146"/>
      <c r="L4164" s="146"/>
      <c r="M4164" s="175"/>
      <c r="N4164" s="174"/>
      <c r="O4164" s="152">
        <f t="shared" si="163"/>
        <v>0</v>
      </c>
      <c r="P4164" s="169"/>
      <c r="Q4164" s="169"/>
      <c r="R4164" s="169"/>
    </row>
    <row r="4165" spans="1:18" ht="12.75" customHeight="1" x14ac:dyDescent="0.3">
      <c r="A4165" s="141">
        <v>10</v>
      </c>
      <c r="B4165" s="141">
        <v>26</v>
      </c>
      <c r="C4165" s="146">
        <v>1026</v>
      </c>
      <c r="D4165" s="141" t="s">
        <v>7</v>
      </c>
      <c r="E4165" s="141">
        <v>2014</v>
      </c>
      <c r="F4165" s="151"/>
      <c r="G4165" s="157">
        <f t="shared" si="164"/>
        <v>0</v>
      </c>
      <c r="H4165" s="170"/>
      <c r="I4165" s="146"/>
      <c r="J4165" s="146"/>
      <c r="K4165" s="146"/>
      <c r="L4165" s="146"/>
      <c r="M4165" s="175"/>
      <c r="N4165" s="174"/>
      <c r="O4165" s="152">
        <f t="shared" si="163"/>
        <v>0</v>
      </c>
      <c r="P4165" s="169"/>
      <c r="Q4165" s="169"/>
      <c r="R4165" s="169"/>
    </row>
    <row r="4166" spans="1:18" ht="12.75" customHeight="1" x14ac:dyDescent="0.3">
      <c r="A4166" s="141">
        <v>10</v>
      </c>
      <c r="B4166" s="141">
        <v>27</v>
      </c>
      <c r="C4166" s="146">
        <v>1027</v>
      </c>
      <c r="D4166" s="141" t="s">
        <v>7</v>
      </c>
      <c r="E4166" s="141">
        <v>2014</v>
      </c>
      <c r="F4166" s="151"/>
      <c r="G4166" s="157">
        <f t="shared" si="164"/>
        <v>0</v>
      </c>
      <c r="H4166" s="170"/>
      <c r="I4166" s="146"/>
      <c r="J4166" s="146"/>
      <c r="K4166" s="146"/>
      <c r="L4166" s="146"/>
      <c r="M4166" s="175"/>
      <c r="N4166" s="175"/>
      <c r="O4166" s="152">
        <f t="shared" si="163"/>
        <v>0</v>
      </c>
      <c r="P4166" s="169"/>
      <c r="Q4166" s="169"/>
      <c r="R4166" s="169"/>
    </row>
    <row r="4167" spans="1:18" ht="12.75" customHeight="1" x14ac:dyDescent="0.3">
      <c r="A4167" s="141">
        <v>10</v>
      </c>
      <c r="B4167" s="141">
        <v>28</v>
      </c>
      <c r="C4167" s="146">
        <v>1028</v>
      </c>
      <c r="D4167" s="141" t="s">
        <v>7</v>
      </c>
      <c r="E4167" s="141">
        <v>2014</v>
      </c>
      <c r="F4167" s="151"/>
      <c r="G4167" s="157">
        <f t="shared" si="164"/>
        <v>0</v>
      </c>
      <c r="H4167" s="170"/>
      <c r="I4167" s="146"/>
      <c r="J4167" s="146"/>
      <c r="K4167" s="146"/>
      <c r="L4167" s="146"/>
      <c r="M4167" s="175"/>
      <c r="N4167" s="175"/>
      <c r="O4167" s="152">
        <f t="shared" si="163"/>
        <v>0</v>
      </c>
      <c r="P4167" s="169"/>
      <c r="Q4167" s="169"/>
      <c r="R4167" s="169"/>
    </row>
    <row r="4168" spans="1:18" ht="12.75" customHeight="1" x14ac:dyDescent="0.3">
      <c r="A4168" s="141">
        <v>10</v>
      </c>
      <c r="B4168" s="141">
        <v>29</v>
      </c>
      <c r="C4168" s="146">
        <v>1029</v>
      </c>
      <c r="D4168" s="141" t="s">
        <v>7</v>
      </c>
      <c r="E4168" s="141">
        <v>2014</v>
      </c>
      <c r="F4168" s="151"/>
      <c r="G4168" s="157">
        <f t="shared" si="164"/>
        <v>0</v>
      </c>
      <c r="H4168" s="170"/>
      <c r="I4168" s="146"/>
      <c r="J4168" s="146"/>
      <c r="K4168" s="146"/>
      <c r="L4168" s="146"/>
      <c r="M4168" s="175"/>
      <c r="N4168" s="175"/>
      <c r="O4168" s="152">
        <f t="shared" si="163"/>
        <v>0</v>
      </c>
      <c r="P4168" s="169"/>
      <c r="Q4168" s="169"/>
      <c r="R4168" s="169"/>
    </row>
    <row r="4169" spans="1:18" ht="12.75" customHeight="1" x14ac:dyDescent="0.3">
      <c r="A4169" s="141">
        <v>10</v>
      </c>
      <c r="B4169" s="141">
        <v>30</v>
      </c>
      <c r="C4169" s="146">
        <v>1030</v>
      </c>
      <c r="D4169" s="141" t="s">
        <v>7</v>
      </c>
      <c r="E4169" s="141">
        <v>2014</v>
      </c>
      <c r="F4169" s="151"/>
      <c r="G4169" s="157">
        <f t="shared" si="164"/>
        <v>0</v>
      </c>
      <c r="H4169" s="170"/>
      <c r="I4169" s="146"/>
      <c r="J4169" s="146"/>
      <c r="K4169" s="146"/>
      <c r="L4169" s="146"/>
      <c r="M4169" s="175"/>
      <c r="N4169" s="175"/>
      <c r="O4169" s="152">
        <f t="shared" si="163"/>
        <v>0</v>
      </c>
      <c r="P4169" s="169"/>
      <c r="Q4169" s="169"/>
      <c r="R4169" s="169"/>
    </row>
    <row r="4170" spans="1:18" ht="12.75" customHeight="1" x14ac:dyDescent="0.3">
      <c r="A4170" s="141">
        <v>10</v>
      </c>
      <c r="B4170" s="141">
        <v>31</v>
      </c>
      <c r="C4170" s="146">
        <v>1031</v>
      </c>
      <c r="D4170" s="141" t="s">
        <v>7</v>
      </c>
      <c r="E4170" s="141">
        <v>2014</v>
      </c>
      <c r="F4170" s="151"/>
      <c r="G4170" s="157">
        <f t="shared" si="164"/>
        <v>0</v>
      </c>
      <c r="H4170" s="170"/>
      <c r="I4170" s="146"/>
      <c r="J4170" s="146"/>
      <c r="K4170" s="146"/>
      <c r="L4170" s="146"/>
      <c r="M4170" s="175"/>
      <c r="N4170" s="175"/>
      <c r="O4170" s="152">
        <f t="shared" si="163"/>
        <v>0</v>
      </c>
      <c r="P4170" s="169"/>
      <c r="Q4170" s="169"/>
      <c r="R4170" s="169"/>
    </row>
    <row r="4171" spans="1:18" ht="12.75" customHeight="1" x14ac:dyDescent="0.3">
      <c r="A4171" s="141">
        <v>11</v>
      </c>
      <c r="B4171" s="141">
        <v>1</v>
      </c>
      <c r="C4171" s="146">
        <v>1101</v>
      </c>
      <c r="D4171" s="141" t="s">
        <v>7</v>
      </c>
      <c r="E4171" s="141">
        <v>2014</v>
      </c>
      <c r="F4171" s="151"/>
      <c r="G4171" s="157">
        <f t="shared" si="164"/>
        <v>0</v>
      </c>
      <c r="H4171" s="170"/>
      <c r="I4171" s="146"/>
      <c r="J4171" s="146"/>
      <c r="K4171" s="146"/>
      <c r="L4171" s="146"/>
      <c r="M4171" s="175"/>
      <c r="N4171" s="175"/>
      <c r="O4171" s="152">
        <f t="shared" si="163"/>
        <v>0</v>
      </c>
      <c r="P4171" s="169"/>
      <c r="Q4171" s="169"/>
      <c r="R4171" s="169"/>
    </row>
    <row r="4172" spans="1:18" ht="12.75" customHeight="1" x14ac:dyDescent="0.3">
      <c r="A4172" s="141">
        <v>11</v>
      </c>
      <c r="B4172" s="141">
        <v>2</v>
      </c>
      <c r="C4172" s="146">
        <v>1102</v>
      </c>
      <c r="D4172" s="141" t="s">
        <v>7</v>
      </c>
      <c r="E4172" s="141">
        <v>2014</v>
      </c>
      <c r="F4172" s="151"/>
      <c r="G4172" s="157">
        <f t="shared" si="164"/>
        <v>0</v>
      </c>
      <c r="H4172" s="170"/>
      <c r="I4172" s="146"/>
      <c r="J4172" s="146"/>
      <c r="K4172" s="146"/>
      <c r="L4172" s="146"/>
      <c r="M4172" s="175"/>
      <c r="N4172" s="175"/>
      <c r="O4172" s="152">
        <f t="shared" si="163"/>
        <v>0</v>
      </c>
      <c r="P4172" s="169"/>
      <c r="Q4172" s="169"/>
      <c r="R4172" s="169"/>
    </row>
    <row r="4173" spans="1:18" ht="12.75" customHeight="1" x14ac:dyDescent="0.3">
      <c r="A4173" s="141">
        <v>11</v>
      </c>
      <c r="B4173" s="141">
        <v>3</v>
      </c>
      <c r="C4173" s="146">
        <v>1103</v>
      </c>
      <c r="D4173" s="141" t="s">
        <v>7</v>
      </c>
      <c r="E4173" s="141">
        <v>2014</v>
      </c>
      <c r="F4173" s="151"/>
      <c r="G4173" s="157">
        <f t="shared" si="164"/>
        <v>0</v>
      </c>
      <c r="H4173" s="170"/>
      <c r="I4173" s="146"/>
      <c r="J4173" s="146"/>
      <c r="K4173" s="146"/>
      <c r="L4173" s="146"/>
      <c r="M4173" s="175"/>
      <c r="N4173" s="175"/>
      <c r="O4173" s="171">
        <f>L4173+N4173</f>
        <v>0</v>
      </c>
      <c r="P4173" s="169"/>
      <c r="Q4173" s="169"/>
      <c r="R4173" s="169"/>
    </row>
    <row r="4174" spans="1:18" ht="12.75" customHeight="1" x14ac:dyDescent="0.3">
      <c r="A4174" s="141">
        <v>11</v>
      </c>
      <c r="B4174" s="141">
        <v>4</v>
      </c>
      <c r="C4174" s="146">
        <v>1104</v>
      </c>
      <c r="D4174" s="141" t="s">
        <v>7</v>
      </c>
      <c r="E4174" s="141">
        <v>2014</v>
      </c>
      <c r="F4174" s="151"/>
      <c r="G4174" s="157">
        <f t="shared" si="164"/>
        <v>0</v>
      </c>
      <c r="H4174" s="170"/>
      <c r="I4174" s="146"/>
      <c r="J4174" s="146"/>
      <c r="K4174" s="146"/>
      <c r="L4174" s="146"/>
      <c r="M4174" s="175"/>
      <c r="N4174" s="175"/>
      <c r="O4174" s="171">
        <f>L4174+N4174</f>
        <v>0</v>
      </c>
      <c r="P4174" s="169"/>
      <c r="Q4174" s="169"/>
      <c r="R4174" s="169"/>
    </row>
    <row r="4175" spans="1:18" ht="12.75" customHeight="1" x14ac:dyDescent="0.3">
      <c r="A4175" s="141">
        <v>11</v>
      </c>
      <c r="B4175" s="141">
        <v>5</v>
      </c>
      <c r="C4175" s="146">
        <v>1105</v>
      </c>
      <c r="D4175" s="141" t="s">
        <v>7</v>
      </c>
      <c r="E4175" s="141">
        <v>2014</v>
      </c>
      <c r="F4175" s="151"/>
      <c r="G4175" s="157">
        <f t="shared" si="164"/>
        <v>0</v>
      </c>
      <c r="H4175" s="170"/>
      <c r="I4175" s="146"/>
      <c r="J4175" s="146"/>
      <c r="K4175" s="146"/>
      <c r="L4175" s="146"/>
      <c r="M4175" s="175"/>
      <c r="N4175" s="175"/>
      <c r="O4175" s="171">
        <f>L4175+N4175</f>
        <v>0</v>
      </c>
      <c r="P4175" s="169"/>
      <c r="Q4175" s="169"/>
      <c r="R4175" s="169"/>
    </row>
    <row r="4176" spans="1:18" ht="12.75" customHeight="1" x14ac:dyDescent="0.3">
      <c r="A4176" s="141">
        <v>11</v>
      </c>
      <c r="B4176" s="141">
        <v>6</v>
      </c>
      <c r="C4176" s="146">
        <v>1106</v>
      </c>
      <c r="D4176" s="141" t="s">
        <v>7</v>
      </c>
      <c r="E4176" s="141">
        <v>2014</v>
      </c>
      <c r="F4176" s="151"/>
      <c r="G4176" s="157">
        <f t="shared" si="164"/>
        <v>0</v>
      </c>
      <c r="H4176" s="170"/>
      <c r="I4176" s="146"/>
      <c r="J4176" s="146"/>
      <c r="K4176" s="146"/>
      <c r="L4176" s="146"/>
      <c r="M4176" s="175"/>
      <c r="N4176" s="175"/>
      <c r="O4176" s="171">
        <f>L4176+N4176</f>
        <v>0</v>
      </c>
      <c r="P4176" s="169"/>
      <c r="Q4176" s="169"/>
      <c r="R4176" s="169"/>
    </row>
    <row r="4177" spans="1:18" ht="12.75" customHeight="1" x14ac:dyDescent="0.3">
      <c r="A4177" s="141">
        <v>11</v>
      </c>
      <c r="B4177" s="141">
        <v>7</v>
      </c>
      <c r="C4177" s="146">
        <v>1107</v>
      </c>
      <c r="D4177" s="141" t="s">
        <v>7</v>
      </c>
      <c r="E4177" s="141">
        <v>2014</v>
      </c>
      <c r="F4177" s="151"/>
      <c r="G4177" s="157">
        <f t="shared" si="164"/>
        <v>0</v>
      </c>
      <c r="H4177" s="170"/>
      <c r="I4177" s="146"/>
      <c r="J4177" s="146"/>
      <c r="K4177" s="146"/>
      <c r="L4177" s="146"/>
      <c r="M4177" s="175"/>
      <c r="N4177" s="175"/>
      <c r="O4177" s="171">
        <f>L4177+N4177</f>
        <v>0</v>
      </c>
      <c r="P4177" s="169"/>
      <c r="Q4177" s="169"/>
      <c r="R4177" s="169"/>
    </row>
    <row r="4178" spans="1:18" ht="12.75" customHeight="1" x14ac:dyDescent="0.3">
      <c r="A4178" s="141">
        <v>11</v>
      </c>
      <c r="B4178" s="141">
        <v>8</v>
      </c>
      <c r="C4178" s="146">
        <v>1108</v>
      </c>
      <c r="D4178" s="141" t="s">
        <v>7</v>
      </c>
      <c r="E4178" s="141">
        <v>2014</v>
      </c>
      <c r="F4178" s="151"/>
      <c r="G4178" s="157"/>
      <c r="H4178" s="143"/>
      <c r="L4178" s="176"/>
      <c r="O4178" s="152"/>
      <c r="P4178" s="169"/>
      <c r="Q4178" s="169"/>
      <c r="R4178" s="169"/>
    </row>
    <row r="4179" spans="1:18" ht="12.75" customHeight="1" x14ac:dyDescent="0.3">
      <c r="A4179" s="141">
        <v>11</v>
      </c>
      <c r="B4179" s="141">
        <v>9</v>
      </c>
      <c r="C4179" s="146">
        <v>1109</v>
      </c>
      <c r="D4179" s="141" t="s">
        <v>7</v>
      </c>
      <c r="E4179" s="141">
        <v>2014</v>
      </c>
      <c r="F4179" s="151"/>
      <c r="G4179" s="157"/>
      <c r="H4179" s="143"/>
      <c r="L4179" s="176"/>
      <c r="O4179" s="152"/>
      <c r="P4179" s="169"/>
      <c r="Q4179" s="169"/>
      <c r="R4179" s="169"/>
    </row>
    <row r="4180" spans="1:18" ht="12.75" customHeight="1" x14ac:dyDescent="0.3">
      <c r="A4180" s="141">
        <v>11</v>
      </c>
      <c r="B4180" s="141">
        <v>10</v>
      </c>
      <c r="C4180" s="146">
        <v>1110</v>
      </c>
      <c r="D4180" s="141" t="s">
        <v>7</v>
      </c>
      <c r="E4180" s="141">
        <v>2014</v>
      </c>
      <c r="F4180" s="151"/>
      <c r="G4180" s="157"/>
      <c r="H4180" s="143"/>
      <c r="L4180" s="176"/>
      <c r="O4180" s="152"/>
      <c r="P4180" s="169"/>
      <c r="Q4180" s="169"/>
      <c r="R4180" s="169"/>
    </row>
    <row r="4181" spans="1:18" ht="12.75" customHeight="1" x14ac:dyDescent="0.3">
      <c r="A4181" s="141">
        <v>11</v>
      </c>
      <c r="B4181" s="141">
        <v>11</v>
      </c>
      <c r="C4181" s="146">
        <v>1111</v>
      </c>
      <c r="D4181" s="141" t="s">
        <v>7</v>
      </c>
      <c r="E4181" s="141">
        <v>2014</v>
      </c>
      <c r="F4181" s="151"/>
      <c r="G4181" s="157"/>
      <c r="H4181" s="143"/>
      <c r="L4181" s="176"/>
      <c r="O4181" s="152"/>
      <c r="P4181" s="169"/>
      <c r="Q4181" s="169"/>
      <c r="R4181" s="169"/>
    </row>
    <row r="4182" spans="1:18" ht="12.75" customHeight="1" x14ac:dyDescent="0.3">
      <c r="A4182" s="141">
        <v>11</v>
      </c>
      <c r="B4182" s="141">
        <v>12</v>
      </c>
      <c r="C4182" s="146">
        <v>1112</v>
      </c>
      <c r="D4182" s="141" t="s">
        <v>7</v>
      </c>
      <c r="E4182" s="141">
        <v>2014</v>
      </c>
      <c r="F4182" s="151"/>
      <c r="G4182" s="157"/>
      <c r="H4182" s="143"/>
      <c r="L4182" s="176"/>
      <c r="O4182" s="152"/>
      <c r="P4182" s="169"/>
      <c r="Q4182" s="169"/>
      <c r="R4182" s="169"/>
    </row>
    <row r="4183" spans="1:18" ht="12.75" customHeight="1" x14ac:dyDescent="0.3">
      <c r="A4183" s="141">
        <v>11</v>
      </c>
      <c r="B4183" s="141">
        <v>13</v>
      </c>
      <c r="C4183" s="146">
        <v>1113</v>
      </c>
      <c r="D4183" s="141" t="s">
        <v>7</v>
      </c>
      <c r="E4183" s="141">
        <v>2014</v>
      </c>
      <c r="F4183" s="151"/>
      <c r="G4183" s="157"/>
      <c r="H4183" s="143"/>
      <c r="L4183" s="176"/>
      <c r="O4183" s="152"/>
      <c r="P4183" s="169"/>
      <c r="Q4183" s="169"/>
      <c r="R4183" s="169"/>
    </row>
    <row r="4184" spans="1:18" ht="12.75" customHeight="1" x14ac:dyDescent="0.3">
      <c r="A4184" s="141">
        <v>11</v>
      </c>
      <c r="B4184" s="141">
        <v>14</v>
      </c>
      <c r="C4184" s="146">
        <v>1114</v>
      </c>
      <c r="D4184" s="141" t="s">
        <v>7</v>
      </c>
      <c r="E4184" s="141">
        <v>2014</v>
      </c>
      <c r="F4184" s="151"/>
      <c r="G4184" s="157"/>
      <c r="H4184" s="143"/>
      <c r="L4184" s="176"/>
      <c r="O4184" s="152"/>
      <c r="P4184" s="169"/>
      <c r="Q4184" s="169"/>
      <c r="R4184" s="169"/>
    </row>
    <row r="4185" spans="1:18" ht="12.75" customHeight="1" x14ac:dyDescent="0.3">
      <c r="A4185" s="141">
        <v>11</v>
      </c>
      <c r="B4185" s="141">
        <v>15</v>
      </c>
      <c r="C4185" s="146">
        <v>1115</v>
      </c>
      <c r="D4185" s="141" t="s">
        <v>7</v>
      </c>
      <c r="E4185" s="141">
        <v>2014</v>
      </c>
      <c r="F4185" s="151"/>
      <c r="G4185" s="157"/>
      <c r="H4185" s="143"/>
      <c r="L4185" s="176"/>
      <c r="O4185" s="152"/>
      <c r="P4185" s="169"/>
      <c r="Q4185" s="169"/>
      <c r="R4185" s="169"/>
    </row>
    <row r="4186" spans="1:18" customFormat="1" ht="12.75" customHeight="1" x14ac:dyDescent="0.25">
      <c r="A4186">
        <v>5</v>
      </c>
      <c r="B4186">
        <v>1</v>
      </c>
      <c r="C4186" s="3">
        <v>501</v>
      </c>
      <c r="D4186" t="s">
        <v>6</v>
      </c>
      <c r="E4186">
        <v>2013</v>
      </c>
      <c r="F4186" s="57"/>
      <c r="G4186" s="73">
        <f t="shared" ref="G4186:G4217" si="165">I4186+K4186</f>
        <v>0</v>
      </c>
      <c r="H4186" s="7"/>
      <c r="I4186" s="107"/>
      <c r="J4186" s="103"/>
      <c r="K4186" s="103"/>
      <c r="L4186" s="103"/>
      <c r="M4186" s="103"/>
      <c r="N4186" s="103"/>
      <c r="O4186" s="22">
        <f t="shared" ref="O4186:O4217" si="166">L4186+N4186</f>
        <v>0</v>
      </c>
      <c r="P4186" s="58"/>
      <c r="Q4186" s="58"/>
      <c r="R4186" s="58"/>
    </row>
    <row r="4187" spans="1:18" customFormat="1" ht="12.75" customHeight="1" x14ac:dyDescent="0.25">
      <c r="A4187">
        <v>5</v>
      </c>
      <c r="B4187">
        <v>2</v>
      </c>
      <c r="C4187" s="3">
        <v>502</v>
      </c>
      <c r="D4187" t="s">
        <v>6</v>
      </c>
      <c r="E4187">
        <v>2013</v>
      </c>
      <c r="F4187" s="57"/>
      <c r="G4187" s="73">
        <f t="shared" si="165"/>
        <v>0</v>
      </c>
      <c r="H4187" s="7"/>
      <c r="I4187" s="107"/>
      <c r="J4187" s="103"/>
      <c r="K4187" s="103"/>
      <c r="L4187" s="103"/>
      <c r="M4187" s="103"/>
      <c r="N4187" s="103"/>
      <c r="O4187" s="22">
        <f t="shared" si="166"/>
        <v>0</v>
      </c>
      <c r="P4187" s="58"/>
      <c r="Q4187" s="58"/>
      <c r="R4187" s="58"/>
    </row>
    <row r="4188" spans="1:18" customFormat="1" ht="12.75" customHeight="1" x14ac:dyDescent="0.25">
      <c r="A4188">
        <v>5</v>
      </c>
      <c r="B4188">
        <v>3</v>
      </c>
      <c r="C4188" s="3">
        <v>503</v>
      </c>
      <c r="D4188" t="s">
        <v>6</v>
      </c>
      <c r="E4188">
        <v>2013</v>
      </c>
      <c r="F4188" s="57"/>
      <c r="G4188" s="73">
        <f t="shared" si="165"/>
        <v>0</v>
      </c>
      <c r="H4188" s="7"/>
      <c r="I4188" s="107"/>
      <c r="J4188" s="103"/>
      <c r="K4188" s="103"/>
      <c r="L4188" s="103"/>
      <c r="M4188" s="103"/>
      <c r="N4188" s="103"/>
      <c r="O4188" s="22">
        <f t="shared" si="166"/>
        <v>0</v>
      </c>
      <c r="P4188" s="58"/>
      <c r="Q4188" s="58"/>
      <c r="R4188" s="58"/>
    </row>
    <row r="4189" spans="1:18" customFormat="1" ht="12.75" customHeight="1" x14ac:dyDescent="0.25">
      <c r="A4189">
        <v>5</v>
      </c>
      <c r="B4189">
        <v>4</v>
      </c>
      <c r="C4189" s="3">
        <v>504</v>
      </c>
      <c r="D4189" t="s">
        <v>6</v>
      </c>
      <c r="E4189">
        <v>2013</v>
      </c>
      <c r="F4189" s="57"/>
      <c r="G4189" s="73">
        <f t="shared" si="165"/>
        <v>0</v>
      </c>
      <c r="H4189" s="7"/>
      <c r="I4189" s="107"/>
      <c r="J4189" s="103"/>
      <c r="K4189" s="103"/>
      <c r="L4189" s="103"/>
      <c r="M4189" s="103"/>
      <c r="N4189" s="103"/>
      <c r="O4189" s="22">
        <f t="shared" si="166"/>
        <v>0</v>
      </c>
      <c r="P4189" s="58"/>
      <c r="Q4189" s="58"/>
      <c r="R4189" s="58"/>
    </row>
    <row r="4190" spans="1:18" customFormat="1" ht="12.75" customHeight="1" x14ac:dyDescent="0.25">
      <c r="A4190">
        <v>5</v>
      </c>
      <c r="B4190">
        <v>5</v>
      </c>
      <c r="C4190" s="3">
        <v>505</v>
      </c>
      <c r="D4190" t="s">
        <v>6</v>
      </c>
      <c r="E4190">
        <v>2013</v>
      </c>
      <c r="F4190" s="57"/>
      <c r="G4190" s="73">
        <f t="shared" si="165"/>
        <v>0</v>
      </c>
      <c r="H4190" s="7"/>
      <c r="I4190" s="107"/>
      <c r="J4190" s="103"/>
      <c r="K4190" s="103"/>
      <c r="L4190" s="103"/>
      <c r="M4190" s="103"/>
      <c r="N4190" s="103"/>
      <c r="O4190" s="22">
        <f t="shared" si="166"/>
        <v>0</v>
      </c>
      <c r="P4190" s="58"/>
      <c r="Q4190" s="58"/>
      <c r="R4190" s="58"/>
    </row>
    <row r="4191" spans="1:18" customFormat="1" ht="12.75" customHeight="1" x14ac:dyDescent="0.25">
      <c r="A4191">
        <v>5</v>
      </c>
      <c r="B4191">
        <v>6</v>
      </c>
      <c r="C4191" s="3">
        <v>506</v>
      </c>
      <c r="D4191" t="s">
        <v>6</v>
      </c>
      <c r="E4191">
        <v>2013</v>
      </c>
      <c r="F4191" s="57"/>
      <c r="G4191" s="73">
        <f t="shared" si="165"/>
        <v>0</v>
      </c>
      <c r="H4191" s="7"/>
      <c r="I4191" s="107"/>
      <c r="J4191" s="103"/>
      <c r="K4191" s="103"/>
      <c r="L4191" s="103"/>
      <c r="M4191" s="103"/>
      <c r="N4191" s="103"/>
      <c r="O4191" s="22">
        <f t="shared" si="166"/>
        <v>0</v>
      </c>
      <c r="P4191" s="58"/>
      <c r="Q4191" s="58"/>
      <c r="R4191" s="58"/>
    </row>
    <row r="4192" spans="1:18" customFormat="1" ht="12.75" customHeight="1" x14ac:dyDescent="0.25">
      <c r="A4192">
        <v>5</v>
      </c>
      <c r="B4192">
        <v>7</v>
      </c>
      <c r="C4192" s="3">
        <v>507</v>
      </c>
      <c r="D4192" t="s">
        <v>6</v>
      </c>
      <c r="E4192">
        <v>2013</v>
      </c>
      <c r="F4192" s="57"/>
      <c r="G4192" s="73">
        <f t="shared" si="165"/>
        <v>0</v>
      </c>
      <c r="H4192" s="7"/>
      <c r="I4192" s="107"/>
      <c r="J4192" s="103"/>
      <c r="K4192" s="103"/>
      <c r="L4192" s="103"/>
      <c r="M4192" s="103"/>
      <c r="N4192" s="103"/>
      <c r="O4192" s="22">
        <f t="shared" si="166"/>
        <v>0</v>
      </c>
      <c r="P4192" s="58"/>
      <c r="Q4192" s="58"/>
      <c r="R4192" s="58"/>
    </row>
    <row r="4193" spans="1:18" customFormat="1" ht="12.75" customHeight="1" x14ac:dyDescent="0.25">
      <c r="A4193">
        <v>5</v>
      </c>
      <c r="B4193">
        <v>8</v>
      </c>
      <c r="C4193" s="3">
        <v>508</v>
      </c>
      <c r="D4193" t="s">
        <v>6</v>
      </c>
      <c r="E4193">
        <v>2013</v>
      </c>
      <c r="F4193" s="57"/>
      <c r="G4193" s="73">
        <f t="shared" si="165"/>
        <v>0</v>
      </c>
      <c r="H4193" s="7"/>
      <c r="I4193" s="107"/>
      <c r="J4193" s="103"/>
      <c r="K4193" s="103"/>
      <c r="L4193" s="103"/>
      <c r="M4193" s="103"/>
      <c r="N4193" s="103"/>
      <c r="O4193" s="22">
        <f t="shared" si="166"/>
        <v>0</v>
      </c>
      <c r="P4193" s="58"/>
      <c r="Q4193" s="58"/>
      <c r="R4193" s="58"/>
    </row>
    <row r="4194" spans="1:18" customFormat="1" ht="12.75" customHeight="1" x14ac:dyDescent="0.25">
      <c r="A4194">
        <v>5</v>
      </c>
      <c r="B4194">
        <v>9</v>
      </c>
      <c r="C4194" s="3">
        <v>509</v>
      </c>
      <c r="D4194" t="s">
        <v>6</v>
      </c>
      <c r="E4194">
        <v>2013</v>
      </c>
      <c r="F4194" s="57"/>
      <c r="G4194" s="73">
        <f t="shared" si="165"/>
        <v>0</v>
      </c>
      <c r="H4194" s="7"/>
      <c r="I4194" s="107"/>
      <c r="J4194" s="103"/>
      <c r="K4194" s="103"/>
      <c r="L4194" s="103"/>
      <c r="M4194" s="103"/>
      <c r="N4194" s="103"/>
      <c r="O4194" s="22">
        <f t="shared" si="166"/>
        <v>0</v>
      </c>
      <c r="P4194" s="58"/>
      <c r="Q4194" s="58"/>
      <c r="R4194" s="58"/>
    </row>
    <row r="4195" spans="1:18" customFormat="1" ht="12.75" customHeight="1" x14ac:dyDescent="0.25">
      <c r="A4195">
        <v>5</v>
      </c>
      <c r="B4195">
        <v>10</v>
      </c>
      <c r="C4195" s="3">
        <v>510</v>
      </c>
      <c r="D4195" t="s">
        <v>6</v>
      </c>
      <c r="E4195">
        <v>2013</v>
      </c>
      <c r="F4195" s="57"/>
      <c r="G4195" s="73">
        <f t="shared" si="165"/>
        <v>0</v>
      </c>
      <c r="H4195" s="7"/>
      <c r="I4195" s="104"/>
      <c r="J4195" s="79"/>
      <c r="K4195" s="104"/>
      <c r="L4195" s="104"/>
      <c r="M4195" s="79"/>
      <c r="N4195" s="104"/>
      <c r="O4195" s="22">
        <f t="shared" si="166"/>
        <v>0</v>
      </c>
      <c r="P4195" s="58"/>
      <c r="Q4195" s="58"/>
      <c r="R4195" s="58"/>
    </row>
    <row r="4196" spans="1:18" customFormat="1" ht="12.75" customHeight="1" x14ac:dyDescent="0.25">
      <c r="A4196">
        <v>5</v>
      </c>
      <c r="B4196">
        <v>11</v>
      </c>
      <c r="C4196" s="3">
        <v>511</v>
      </c>
      <c r="D4196" t="s">
        <v>6</v>
      </c>
      <c r="E4196">
        <v>2013</v>
      </c>
      <c r="F4196" s="57"/>
      <c r="G4196" s="73">
        <f t="shared" si="165"/>
        <v>0</v>
      </c>
      <c r="H4196" s="7"/>
      <c r="I4196" s="104"/>
      <c r="J4196" s="79"/>
      <c r="K4196" s="104"/>
      <c r="L4196" s="104"/>
      <c r="M4196" s="79"/>
      <c r="N4196" s="104"/>
      <c r="O4196" s="22">
        <f t="shared" si="166"/>
        <v>0</v>
      </c>
      <c r="P4196" s="58"/>
      <c r="Q4196" s="58"/>
      <c r="R4196" s="58"/>
    </row>
    <row r="4197" spans="1:18" customFormat="1" ht="12.75" customHeight="1" x14ac:dyDescent="0.25">
      <c r="A4197">
        <v>5</v>
      </c>
      <c r="B4197">
        <v>12</v>
      </c>
      <c r="C4197" s="3">
        <v>512</v>
      </c>
      <c r="D4197" t="s">
        <v>6</v>
      </c>
      <c r="E4197">
        <v>2013</v>
      </c>
      <c r="F4197" s="57"/>
      <c r="G4197" s="73">
        <f t="shared" si="165"/>
        <v>0</v>
      </c>
      <c r="H4197" s="7"/>
      <c r="I4197" s="104"/>
      <c r="J4197" s="79"/>
      <c r="K4197" s="104"/>
      <c r="L4197" s="104"/>
      <c r="M4197" s="79"/>
      <c r="N4197" s="104"/>
      <c r="O4197" s="22">
        <f t="shared" si="166"/>
        <v>0</v>
      </c>
      <c r="P4197" s="58"/>
      <c r="Q4197" s="58"/>
      <c r="R4197" s="58"/>
    </row>
    <row r="4198" spans="1:18" customFormat="1" ht="12.75" customHeight="1" x14ac:dyDescent="0.25">
      <c r="A4198">
        <v>5</v>
      </c>
      <c r="B4198">
        <v>13</v>
      </c>
      <c r="C4198" s="3">
        <v>513</v>
      </c>
      <c r="D4198" t="s">
        <v>6</v>
      </c>
      <c r="E4198">
        <v>2013</v>
      </c>
      <c r="F4198" s="57"/>
      <c r="G4198" s="73">
        <f t="shared" si="165"/>
        <v>0</v>
      </c>
      <c r="H4198" s="7"/>
      <c r="I4198" s="104"/>
      <c r="J4198" s="79"/>
      <c r="K4198" s="104"/>
      <c r="L4198" s="104"/>
      <c r="M4198" s="79"/>
      <c r="N4198" s="104"/>
      <c r="O4198" s="22">
        <f t="shared" si="166"/>
        <v>0</v>
      </c>
      <c r="P4198" s="58"/>
      <c r="Q4198" s="58"/>
      <c r="R4198" s="58"/>
    </row>
    <row r="4199" spans="1:18" customFormat="1" ht="12.75" customHeight="1" x14ac:dyDescent="0.25">
      <c r="A4199">
        <v>5</v>
      </c>
      <c r="B4199">
        <v>14</v>
      </c>
      <c r="C4199" s="3">
        <v>514</v>
      </c>
      <c r="D4199" t="s">
        <v>6</v>
      </c>
      <c r="E4199">
        <v>2013</v>
      </c>
      <c r="F4199" s="57"/>
      <c r="G4199" s="73">
        <f t="shared" si="165"/>
        <v>0</v>
      </c>
      <c r="H4199" s="7"/>
      <c r="I4199" s="104"/>
      <c r="J4199" s="79"/>
      <c r="K4199" s="104"/>
      <c r="L4199" s="104"/>
      <c r="M4199" s="79"/>
      <c r="N4199" s="104"/>
      <c r="O4199" s="22">
        <f t="shared" si="166"/>
        <v>0</v>
      </c>
      <c r="P4199" s="58"/>
      <c r="Q4199" s="58"/>
      <c r="R4199" s="58"/>
    </row>
    <row r="4200" spans="1:18" customFormat="1" ht="12.75" customHeight="1" x14ac:dyDescent="0.25">
      <c r="A4200">
        <v>5</v>
      </c>
      <c r="B4200">
        <v>15</v>
      </c>
      <c r="C4200" s="3">
        <v>515</v>
      </c>
      <c r="D4200" t="s">
        <v>6</v>
      </c>
      <c r="E4200">
        <v>2013</v>
      </c>
      <c r="F4200" s="57"/>
      <c r="G4200" s="73">
        <f t="shared" si="165"/>
        <v>0</v>
      </c>
      <c r="H4200" s="7"/>
      <c r="I4200" s="104"/>
      <c r="J4200" s="79"/>
      <c r="K4200" s="104"/>
      <c r="L4200" s="104"/>
      <c r="M4200" s="79"/>
      <c r="N4200" s="104"/>
      <c r="O4200" s="22">
        <f t="shared" si="166"/>
        <v>0</v>
      </c>
      <c r="P4200" s="58"/>
      <c r="Q4200" s="58"/>
      <c r="R4200" s="58"/>
    </row>
    <row r="4201" spans="1:18" customFormat="1" ht="12.75" customHeight="1" x14ac:dyDescent="0.25">
      <c r="A4201">
        <v>5</v>
      </c>
      <c r="B4201">
        <v>16</v>
      </c>
      <c r="C4201" s="3">
        <v>516</v>
      </c>
      <c r="D4201" t="s">
        <v>6</v>
      </c>
      <c r="E4201">
        <v>2013</v>
      </c>
      <c r="F4201" s="57"/>
      <c r="G4201" s="73">
        <f t="shared" si="165"/>
        <v>0</v>
      </c>
      <c r="H4201" s="7"/>
      <c r="I4201" s="104"/>
      <c r="J4201" s="79"/>
      <c r="K4201" s="104"/>
      <c r="L4201" s="104"/>
      <c r="M4201" s="79"/>
      <c r="N4201" s="104"/>
      <c r="O4201" s="22">
        <f t="shared" si="166"/>
        <v>0</v>
      </c>
      <c r="P4201" s="58"/>
      <c r="Q4201" s="58"/>
      <c r="R4201" s="58"/>
    </row>
    <row r="4202" spans="1:18" customFormat="1" ht="12.75" customHeight="1" x14ac:dyDescent="0.25">
      <c r="A4202">
        <v>5</v>
      </c>
      <c r="B4202">
        <v>17</v>
      </c>
      <c r="C4202" s="3">
        <v>517</v>
      </c>
      <c r="D4202" t="s">
        <v>6</v>
      </c>
      <c r="E4202">
        <v>2013</v>
      </c>
      <c r="F4202" s="57"/>
      <c r="G4202" s="73">
        <f t="shared" si="165"/>
        <v>0</v>
      </c>
      <c r="H4202" s="7"/>
      <c r="I4202" s="104"/>
      <c r="J4202" s="79"/>
      <c r="K4202" s="104"/>
      <c r="L4202" s="104"/>
      <c r="M4202" s="79"/>
      <c r="N4202" s="104"/>
      <c r="O4202" s="22">
        <f t="shared" si="166"/>
        <v>0</v>
      </c>
      <c r="P4202" s="58"/>
      <c r="Q4202" s="58"/>
      <c r="R4202" s="58"/>
    </row>
    <row r="4203" spans="1:18" customFormat="1" ht="12.75" customHeight="1" x14ac:dyDescent="0.25">
      <c r="A4203">
        <v>5</v>
      </c>
      <c r="B4203">
        <v>18</v>
      </c>
      <c r="C4203" s="3">
        <v>518</v>
      </c>
      <c r="D4203" t="s">
        <v>6</v>
      </c>
      <c r="E4203">
        <v>2013</v>
      </c>
      <c r="F4203" s="57"/>
      <c r="G4203" s="73">
        <f t="shared" si="165"/>
        <v>0</v>
      </c>
      <c r="H4203" s="7"/>
      <c r="I4203" s="104"/>
      <c r="J4203" s="79"/>
      <c r="K4203" s="104"/>
      <c r="L4203" s="104"/>
      <c r="M4203" s="79"/>
      <c r="N4203" s="104"/>
      <c r="O4203" s="22">
        <f t="shared" si="166"/>
        <v>0</v>
      </c>
      <c r="P4203" s="58"/>
      <c r="Q4203" s="58"/>
      <c r="R4203" s="58"/>
    </row>
    <row r="4204" spans="1:18" customFormat="1" ht="12.75" customHeight="1" x14ac:dyDescent="0.25">
      <c r="A4204">
        <v>5</v>
      </c>
      <c r="B4204">
        <v>19</v>
      </c>
      <c r="C4204" s="3">
        <v>519</v>
      </c>
      <c r="D4204" t="s">
        <v>6</v>
      </c>
      <c r="E4204">
        <v>2013</v>
      </c>
      <c r="F4204" s="57"/>
      <c r="G4204" s="73">
        <f t="shared" si="165"/>
        <v>0</v>
      </c>
      <c r="H4204" s="7"/>
      <c r="I4204" s="104"/>
      <c r="J4204" s="79"/>
      <c r="K4204" s="104"/>
      <c r="L4204" s="104"/>
      <c r="M4204" s="79"/>
      <c r="N4204" s="104"/>
      <c r="O4204" s="22">
        <f t="shared" si="166"/>
        <v>0</v>
      </c>
      <c r="P4204" s="58"/>
      <c r="Q4204" s="58"/>
      <c r="R4204" s="58"/>
    </row>
    <row r="4205" spans="1:18" customFormat="1" ht="12.75" customHeight="1" x14ac:dyDescent="0.25">
      <c r="A4205">
        <v>5</v>
      </c>
      <c r="B4205">
        <v>20</v>
      </c>
      <c r="C4205" s="3">
        <v>520</v>
      </c>
      <c r="D4205" t="s">
        <v>6</v>
      </c>
      <c r="E4205">
        <v>2013</v>
      </c>
      <c r="F4205" s="57"/>
      <c r="G4205" s="73">
        <f t="shared" si="165"/>
        <v>0</v>
      </c>
      <c r="H4205" s="7"/>
      <c r="I4205" s="104"/>
      <c r="J4205" s="79"/>
      <c r="K4205" s="104"/>
      <c r="L4205" s="104"/>
      <c r="M4205" s="79"/>
      <c r="N4205" s="104"/>
      <c r="O4205" s="22">
        <f t="shared" si="166"/>
        <v>0</v>
      </c>
      <c r="P4205" s="58"/>
      <c r="Q4205" s="58"/>
      <c r="R4205" s="58"/>
    </row>
    <row r="4206" spans="1:18" customFormat="1" ht="12.75" customHeight="1" x14ac:dyDescent="0.25">
      <c r="A4206">
        <v>5</v>
      </c>
      <c r="B4206">
        <v>21</v>
      </c>
      <c r="C4206" s="3">
        <v>521</v>
      </c>
      <c r="D4206" t="s">
        <v>6</v>
      </c>
      <c r="E4206">
        <v>2013</v>
      </c>
      <c r="F4206" s="57"/>
      <c r="G4206" s="73">
        <f t="shared" si="165"/>
        <v>0</v>
      </c>
      <c r="H4206" s="7"/>
      <c r="I4206" s="104"/>
      <c r="J4206" s="79"/>
      <c r="K4206" s="104"/>
      <c r="L4206" s="104"/>
      <c r="M4206" s="79"/>
      <c r="N4206" s="104"/>
      <c r="O4206" s="22">
        <f t="shared" si="166"/>
        <v>0</v>
      </c>
      <c r="P4206" s="58"/>
      <c r="Q4206" s="58"/>
      <c r="R4206" s="58"/>
    </row>
    <row r="4207" spans="1:18" customFormat="1" ht="12.75" customHeight="1" x14ac:dyDescent="0.25">
      <c r="A4207">
        <v>5</v>
      </c>
      <c r="B4207">
        <v>22</v>
      </c>
      <c r="C4207" s="3">
        <v>522</v>
      </c>
      <c r="D4207" t="s">
        <v>6</v>
      </c>
      <c r="E4207">
        <v>2013</v>
      </c>
      <c r="F4207" s="57"/>
      <c r="G4207" s="73">
        <f t="shared" si="165"/>
        <v>0</v>
      </c>
      <c r="H4207" s="7"/>
      <c r="I4207" s="104"/>
      <c r="J4207" s="79"/>
      <c r="K4207" s="104"/>
      <c r="L4207" s="104"/>
      <c r="M4207" s="79"/>
      <c r="N4207" s="104"/>
      <c r="O4207" s="22">
        <f t="shared" si="166"/>
        <v>0</v>
      </c>
      <c r="P4207" s="58"/>
      <c r="Q4207" s="58"/>
      <c r="R4207" s="58"/>
    </row>
    <row r="4208" spans="1:18" customFormat="1" ht="12.75" customHeight="1" x14ac:dyDescent="0.25">
      <c r="A4208">
        <v>5</v>
      </c>
      <c r="B4208">
        <v>23</v>
      </c>
      <c r="C4208" s="3">
        <v>523</v>
      </c>
      <c r="D4208" t="s">
        <v>6</v>
      </c>
      <c r="E4208">
        <v>2013</v>
      </c>
      <c r="F4208" s="57"/>
      <c r="G4208" s="73">
        <f t="shared" si="165"/>
        <v>0</v>
      </c>
      <c r="H4208" s="7"/>
      <c r="I4208" s="79"/>
      <c r="J4208" s="79"/>
      <c r="K4208" s="79"/>
      <c r="L4208" s="79"/>
      <c r="M4208" s="79"/>
      <c r="N4208" s="79"/>
      <c r="O4208" s="22">
        <f t="shared" si="166"/>
        <v>0</v>
      </c>
      <c r="P4208" s="58"/>
      <c r="Q4208" s="58"/>
      <c r="R4208" s="58"/>
    </row>
    <row r="4209" spans="1:21" customFormat="1" ht="12.75" customHeight="1" x14ac:dyDescent="0.25">
      <c r="A4209">
        <v>5</v>
      </c>
      <c r="B4209">
        <v>24</v>
      </c>
      <c r="C4209" s="3">
        <v>524</v>
      </c>
      <c r="D4209" t="s">
        <v>6</v>
      </c>
      <c r="E4209">
        <v>2013</v>
      </c>
      <c r="F4209" s="57"/>
      <c r="G4209" s="73">
        <f t="shared" si="165"/>
        <v>0</v>
      </c>
      <c r="H4209" s="7"/>
      <c r="I4209" s="79"/>
      <c r="J4209" s="79"/>
      <c r="K4209" s="79"/>
      <c r="L4209" s="79"/>
      <c r="M4209" s="79"/>
      <c r="N4209" s="79"/>
      <c r="O4209" s="22">
        <f t="shared" si="166"/>
        <v>0</v>
      </c>
      <c r="P4209" s="58"/>
      <c r="Q4209" s="58"/>
      <c r="R4209" s="58"/>
    </row>
    <row r="4210" spans="1:21" customFormat="1" ht="12.75" customHeight="1" x14ac:dyDescent="0.25">
      <c r="A4210">
        <v>5</v>
      </c>
      <c r="B4210">
        <v>25</v>
      </c>
      <c r="C4210" s="3">
        <v>525</v>
      </c>
      <c r="D4210" t="s">
        <v>6</v>
      </c>
      <c r="E4210">
        <v>2013</v>
      </c>
      <c r="F4210" s="57"/>
      <c r="G4210" s="73">
        <f t="shared" si="165"/>
        <v>0</v>
      </c>
      <c r="H4210" s="7"/>
      <c r="I4210" s="79"/>
      <c r="J4210" s="79"/>
      <c r="K4210" s="79"/>
      <c r="L4210" s="79"/>
      <c r="M4210" s="79"/>
      <c r="N4210" s="79"/>
      <c r="O4210" s="22">
        <f t="shared" si="166"/>
        <v>0</v>
      </c>
      <c r="P4210" s="58"/>
      <c r="Q4210" s="58"/>
      <c r="R4210" s="58"/>
    </row>
    <row r="4211" spans="1:21" customFormat="1" ht="12.75" customHeight="1" x14ac:dyDescent="0.25">
      <c r="A4211">
        <v>5</v>
      </c>
      <c r="B4211">
        <v>26</v>
      </c>
      <c r="C4211" s="3">
        <v>526</v>
      </c>
      <c r="D4211" t="s">
        <v>6</v>
      </c>
      <c r="E4211">
        <v>2013</v>
      </c>
      <c r="F4211" s="57"/>
      <c r="G4211" s="73">
        <f t="shared" si="165"/>
        <v>0</v>
      </c>
      <c r="I4211" s="79"/>
      <c r="J4211" s="79"/>
      <c r="K4211" s="79"/>
      <c r="L4211" s="79"/>
      <c r="M4211" s="79"/>
      <c r="N4211" s="79"/>
      <c r="O4211" s="22">
        <f t="shared" si="166"/>
        <v>0</v>
      </c>
      <c r="P4211" s="58"/>
      <c r="Q4211" s="58"/>
      <c r="R4211" s="58"/>
    </row>
    <row r="4212" spans="1:21" customFormat="1" ht="12.75" customHeight="1" x14ac:dyDescent="0.25">
      <c r="A4212">
        <v>5</v>
      </c>
      <c r="B4212">
        <v>27</v>
      </c>
      <c r="C4212" s="3">
        <v>527</v>
      </c>
      <c r="D4212" t="s">
        <v>6</v>
      </c>
      <c r="E4212">
        <v>2013</v>
      </c>
      <c r="F4212" s="57"/>
      <c r="G4212" s="73">
        <f t="shared" si="165"/>
        <v>0</v>
      </c>
      <c r="I4212" s="79"/>
      <c r="J4212" s="79"/>
      <c r="K4212" s="79"/>
      <c r="L4212" s="79"/>
      <c r="M4212" s="79"/>
      <c r="N4212" s="79"/>
      <c r="O4212" s="22">
        <f t="shared" si="166"/>
        <v>0</v>
      </c>
      <c r="P4212" s="58"/>
      <c r="Q4212" s="58"/>
      <c r="R4212" s="58"/>
    </row>
    <row r="4213" spans="1:21" customFormat="1" ht="12.75" customHeight="1" x14ac:dyDescent="0.25">
      <c r="A4213">
        <v>5</v>
      </c>
      <c r="B4213">
        <v>28</v>
      </c>
      <c r="C4213" s="3">
        <v>528</v>
      </c>
      <c r="D4213" t="s">
        <v>6</v>
      </c>
      <c r="E4213">
        <v>2013</v>
      </c>
      <c r="F4213" s="57"/>
      <c r="G4213" s="73">
        <f t="shared" si="165"/>
        <v>0</v>
      </c>
      <c r="I4213" s="79"/>
      <c r="J4213" s="79"/>
      <c r="K4213" s="79"/>
      <c r="L4213" s="79"/>
      <c r="M4213" s="79"/>
      <c r="N4213" s="79"/>
      <c r="O4213" s="22">
        <f t="shared" si="166"/>
        <v>0</v>
      </c>
      <c r="P4213" s="58"/>
      <c r="Q4213" s="58"/>
      <c r="R4213" s="58"/>
    </row>
    <row r="4214" spans="1:21" customFormat="1" ht="12.75" customHeight="1" x14ac:dyDescent="0.25">
      <c r="A4214">
        <v>5</v>
      </c>
      <c r="B4214">
        <v>29</v>
      </c>
      <c r="C4214" s="3">
        <v>529</v>
      </c>
      <c r="D4214" t="s">
        <v>6</v>
      </c>
      <c r="E4214">
        <v>2013</v>
      </c>
      <c r="F4214" s="57"/>
      <c r="G4214" s="73">
        <f t="shared" si="165"/>
        <v>0</v>
      </c>
      <c r="I4214" s="79"/>
      <c r="J4214" s="79"/>
      <c r="K4214" s="79"/>
      <c r="L4214" s="79"/>
      <c r="M4214" s="79"/>
      <c r="N4214" s="79"/>
      <c r="O4214" s="22">
        <f t="shared" si="166"/>
        <v>0</v>
      </c>
      <c r="P4214" s="58"/>
      <c r="Q4214" s="58"/>
      <c r="R4214" s="58"/>
    </row>
    <row r="4215" spans="1:21" customFormat="1" ht="12.75" customHeight="1" x14ac:dyDescent="0.25">
      <c r="A4215">
        <v>5</v>
      </c>
      <c r="B4215">
        <v>30</v>
      </c>
      <c r="C4215" s="3">
        <v>530</v>
      </c>
      <c r="D4215" t="s">
        <v>6</v>
      </c>
      <c r="E4215">
        <v>2013</v>
      </c>
      <c r="F4215" s="57"/>
      <c r="G4215" s="73">
        <f t="shared" si="165"/>
        <v>0</v>
      </c>
      <c r="I4215" s="79"/>
      <c r="J4215" s="79"/>
      <c r="K4215" s="79"/>
      <c r="L4215" s="79"/>
      <c r="M4215" s="79"/>
      <c r="N4215" s="79"/>
      <c r="O4215" s="22">
        <f t="shared" si="166"/>
        <v>0</v>
      </c>
      <c r="P4215" s="58"/>
      <c r="Q4215" s="58"/>
      <c r="R4215" s="58"/>
    </row>
    <row r="4216" spans="1:21" customFormat="1" ht="12.75" customHeight="1" x14ac:dyDescent="0.25">
      <c r="A4216">
        <v>5</v>
      </c>
      <c r="B4216">
        <v>31</v>
      </c>
      <c r="C4216" s="3">
        <v>531</v>
      </c>
      <c r="D4216" t="s">
        <v>6</v>
      </c>
      <c r="E4216">
        <v>2013</v>
      </c>
      <c r="F4216" s="57"/>
      <c r="G4216" s="73">
        <f t="shared" si="165"/>
        <v>0</v>
      </c>
      <c r="I4216" s="79"/>
      <c r="J4216" s="79"/>
      <c r="K4216" s="79"/>
      <c r="L4216" s="79"/>
      <c r="M4216" s="79"/>
      <c r="N4216" s="79"/>
      <c r="O4216" s="22">
        <f t="shared" si="166"/>
        <v>0</v>
      </c>
      <c r="P4216" s="58"/>
      <c r="Q4216" s="58"/>
      <c r="R4216" s="58"/>
    </row>
    <row r="4217" spans="1:21" customFormat="1" ht="12.75" customHeight="1" x14ac:dyDescent="0.25">
      <c r="A4217">
        <v>6</v>
      </c>
      <c r="B4217">
        <v>1</v>
      </c>
      <c r="C4217" s="3">
        <v>601</v>
      </c>
      <c r="D4217" t="s">
        <v>6</v>
      </c>
      <c r="E4217">
        <v>2013</v>
      </c>
      <c r="F4217" s="57"/>
      <c r="G4217" s="73">
        <f t="shared" si="165"/>
        <v>0</v>
      </c>
      <c r="I4217" s="130"/>
      <c r="J4217" s="130"/>
      <c r="K4217" s="130"/>
      <c r="L4217" s="130"/>
      <c r="M4217" s="79"/>
      <c r="N4217" s="79"/>
      <c r="O4217" s="22">
        <f t="shared" si="166"/>
        <v>0</v>
      </c>
      <c r="P4217" s="58"/>
      <c r="Q4217" s="58"/>
      <c r="R4217" s="58"/>
      <c r="S4217" s="1"/>
      <c r="T4217" s="1"/>
    </row>
    <row r="4218" spans="1:21" customFormat="1" ht="12.75" customHeight="1" x14ac:dyDescent="0.25">
      <c r="A4218">
        <v>6</v>
      </c>
      <c r="B4218">
        <v>2</v>
      </c>
      <c r="C4218" s="3">
        <v>602</v>
      </c>
      <c r="D4218" t="s">
        <v>6</v>
      </c>
      <c r="E4218">
        <v>2013</v>
      </c>
      <c r="F4218" s="57"/>
      <c r="G4218" s="73">
        <f t="shared" ref="G4218:G4281" si="167">I4218+K4218</f>
        <v>0</v>
      </c>
      <c r="H4218" s="7"/>
      <c r="I4218" s="132"/>
      <c r="J4218" s="132"/>
      <c r="K4218" s="132"/>
      <c r="L4218" s="132"/>
      <c r="M4218" s="129"/>
      <c r="N4218" s="79"/>
      <c r="O4218" s="22">
        <f t="shared" ref="O4218:O4281" si="168">L4218+N4218</f>
        <v>0</v>
      </c>
      <c r="P4218" s="58"/>
      <c r="Q4218" s="58"/>
      <c r="R4218" s="58"/>
      <c r="S4218" s="1"/>
      <c r="T4218" s="1"/>
      <c r="U4218" s="1"/>
    </row>
    <row r="4219" spans="1:21" customFormat="1" ht="12.75" customHeight="1" x14ac:dyDescent="0.25">
      <c r="A4219">
        <v>6</v>
      </c>
      <c r="B4219">
        <v>3</v>
      </c>
      <c r="C4219" s="3">
        <v>603</v>
      </c>
      <c r="D4219" t="s">
        <v>6</v>
      </c>
      <c r="E4219">
        <v>2013</v>
      </c>
      <c r="F4219" s="57"/>
      <c r="G4219" s="73">
        <f t="shared" si="167"/>
        <v>0</v>
      </c>
      <c r="H4219" s="7"/>
      <c r="I4219" s="134"/>
      <c r="J4219" s="134"/>
      <c r="K4219" s="134"/>
      <c r="L4219" s="134"/>
      <c r="M4219" s="129"/>
      <c r="N4219" s="79"/>
      <c r="O4219" s="22">
        <f t="shared" si="168"/>
        <v>0</v>
      </c>
      <c r="P4219" s="58"/>
      <c r="Q4219" s="58"/>
      <c r="R4219" s="58"/>
      <c r="S4219" s="1"/>
      <c r="T4219" s="1"/>
      <c r="U4219" s="1"/>
    </row>
    <row r="4220" spans="1:21" customFormat="1" ht="12.75" customHeight="1" x14ac:dyDescent="0.25">
      <c r="A4220">
        <v>6</v>
      </c>
      <c r="B4220">
        <v>4</v>
      </c>
      <c r="C4220" s="3">
        <v>604</v>
      </c>
      <c r="D4220" t="s">
        <v>6</v>
      </c>
      <c r="E4220">
        <v>2013</v>
      </c>
      <c r="F4220" s="57"/>
      <c r="G4220" s="73">
        <f t="shared" si="167"/>
        <v>321</v>
      </c>
      <c r="H4220" s="7"/>
      <c r="I4220" s="6">
        <v>321</v>
      </c>
      <c r="J4220" s="103"/>
      <c r="K4220" s="103"/>
      <c r="L4220" s="6">
        <v>36</v>
      </c>
      <c r="M4220" s="129"/>
      <c r="N4220" s="79"/>
      <c r="O4220" s="22">
        <f t="shared" si="168"/>
        <v>36</v>
      </c>
      <c r="P4220" s="58"/>
      <c r="Q4220" s="58"/>
      <c r="R4220" s="58"/>
      <c r="S4220" s="128"/>
      <c r="T4220" s="128"/>
      <c r="U4220" s="138"/>
    </row>
    <row r="4221" spans="1:21" customFormat="1" ht="12.75" customHeight="1" x14ac:dyDescent="0.25">
      <c r="A4221">
        <v>6</v>
      </c>
      <c r="B4221">
        <v>5</v>
      </c>
      <c r="C4221" s="3">
        <v>605</v>
      </c>
      <c r="D4221" t="s">
        <v>6</v>
      </c>
      <c r="E4221">
        <v>2013</v>
      </c>
      <c r="F4221" s="57"/>
      <c r="G4221" s="73">
        <f t="shared" si="167"/>
        <v>459</v>
      </c>
      <c r="H4221" s="7"/>
      <c r="I4221" s="6">
        <v>459</v>
      </c>
      <c r="J4221" s="103"/>
      <c r="K4221" s="103"/>
      <c r="L4221" s="6">
        <v>156</v>
      </c>
      <c r="M4221" s="129"/>
      <c r="N4221" s="79"/>
      <c r="O4221" s="22">
        <f t="shared" si="168"/>
        <v>156</v>
      </c>
      <c r="P4221" s="58"/>
      <c r="Q4221" s="58"/>
      <c r="R4221" s="58"/>
      <c r="S4221" s="128"/>
      <c r="T4221" s="128"/>
      <c r="U4221" s="138"/>
    </row>
    <row r="4222" spans="1:21" customFormat="1" ht="12.75" customHeight="1" x14ac:dyDescent="0.25">
      <c r="A4222">
        <v>6</v>
      </c>
      <c r="B4222">
        <v>6</v>
      </c>
      <c r="C4222" s="3">
        <v>606</v>
      </c>
      <c r="D4222" t="s">
        <v>6</v>
      </c>
      <c r="E4222">
        <v>2013</v>
      </c>
      <c r="F4222" s="57"/>
      <c r="G4222" s="73">
        <f t="shared" si="167"/>
        <v>328.5</v>
      </c>
      <c r="H4222" s="7"/>
      <c r="I4222" s="6">
        <v>328.5</v>
      </c>
      <c r="J4222" s="103"/>
      <c r="K4222" s="103"/>
      <c r="L4222" s="6">
        <v>193.5</v>
      </c>
      <c r="M4222" s="129"/>
      <c r="N4222" s="79"/>
      <c r="O4222" s="22">
        <f t="shared" si="168"/>
        <v>193.5</v>
      </c>
      <c r="P4222" s="58"/>
      <c r="Q4222" s="58"/>
      <c r="R4222" s="58"/>
      <c r="S4222" s="128"/>
      <c r="T4222" s="128"/>
      <c r="U4222" s="138"/>
    </row>
    <row r="4223" spans="1:21" customFormat="1" ht="12.75" customHeight="1" x14ac:dyDescent="0.25">
      <c r="A4223">
        <v>6</v>
      </c>
      <c r="B4223">
        <v>7</v>
      </c>
      <c r="C4223" s="3">
        <v>607</v>
      </c>
      <c r="D4223" t="s">
        <v>6</v>
      </c>
      <c r="E4223">
        <v>2013</v>
      </c>
      <c r="F4223" s="57"/>
      <c r="G4223" s="73">
        <f t="shared" si="167"/>
        <v>534</v>
      </c>
      <c r="H4223" s="7"/>
      <c r="I4223" s="6">
        <v>534</v>
      </c>
      <c r="J4223" s="103"/>
      <c r="K4223" s="103"/>
      <c r="L4223" s="6">
        <v>132</v>
      </c>
      <c r="M4223" s="129"/>
      <c r="N4223" s="79"/>
      <c r="O4223" s="22">
        <f t="shared" si="168"/>
        <v>132</v>
      </c>
      <c r="P4223" s="58"/>
      <c r="Q4223" s="58"/>
      <c r="R4223" s="58"/>
      <c r="S4223" s="128"/>
      <c r="T4223" s="128"/>
      <c r="U4223" s="138"/>
    </row>
    <row r="4224" spans="1:21" customFormat="1" ht="12.75" customHeight="1" x14ac:dyDescent="0.25">
      <c r="A4224">
        <v>6</v>
      </c>
      <c r="B4224">
        <v>8</v>
      </c>
      <c r="C4224" s="3">
        <v>608</v>
      </c>
      <c r="D4224" t="s">
        <v>6</v>
      </c>
      <c r="E4224">
        <v>2013</v>
      </c>
      <c r="F4224" s="57"/>
      <c r="G4224" s="73">
        <f t="shared" si="167"/>
        <v>655.5</v>
      </c>
      <c r="H4224" s="7"/>
      <c r="I4224" s="6">
        <v>655.5</v>
      </c>
      <c r="J4224" s="103"/>
      <c r="K4224" s="103"/>
      <c r="L4224" s="6">
        <v>142.5</v>
      </c>
      <c r="M4224" s="129"/>
      <c r="N4224" s="79"/>
      <c r="O4224" s="22">
        <f t="shared" si="168"/>
        <v>142.5</v>
      </c>
      <c r="P4224" s="58"/>
      <c r="Q4224" s="58"/>
      <c r="R4224" s="58"/>
      <c r="S4224" s="128"/>
      <c r="T4224" s="128"/>
      <c r="U4224" s="138"/>
    </row>
    <row r="4225" spans="1:21" customFormat="1" ht="12.75" customHeight="1" x14ac:dyDescent="0.25">
      <c r="A4225">
        <v>6</v>
      </c>
      <c r="B4225">
        <v>9</v>
      </c>
      <c r="C4225" s="3">
        <v>609</v>
      </c>
      <c r="D4225" t="s">
        <v>6</v>
      </c>
      <c r="E4225">
        <v>2013</v>
      </c>
      <c r="F4225" s="57"/>
      <c r="G4225" s="73">
        <f t="shared" si="167"/>
        <v>666</v>
      </c>
      <c r="H4225" s="7"/>
      <c r="I4225" s="6">
        <v>666</v>
      </c>
      <c r="J4225" s="103"/>
      <c r="K4225" s="103"/>
      <c r="L4225" s="6">
        <v>105</v>
      </c>
      <c r="M4225" s="129"/>
      <c r="N4225" s="79"/>
      <c r="O4225" s="22">
        <f t="shared" si="168"/>
        <v>105</v>
      </c>
      <c r="P4225" s="58"/>
      <c r="Q4225" s="58"/>
      <c r="R4225" s="58"/>
      <c r="S4225" s="128"/>
      <c r="T4225" s="128"/>
      <c r="U4225" s="138"/>
    </row>
    <row r="4226" spans="1:21" customFormat="1" ht="12.75" customHeight="1" x14ac:dyDescent="0.25">
      <c r="A4226">
        <v>6</v>
      </c>
      <c r="B4226">
        <v>10</v>
      </c>
      <c r="C4226" s="3">
        <v>610</v>
      </c>
      <c r="D4226" t="s">
        <v>6</v>
      </c>
      <c r="E4226">
        <v>2013</v>
      </c>
      <c r="F4226" s="57"/>
      <c r="G4226" s="73">
        <f t="shared" si="167"/>
        <v>678</v>
      </c>
      <c r="H4226" s="7"/>
      <c r="I4226" s="6">
        <v>678</v>
      </c>
      <c r="J4226" s="103"/>
      <c r="K4226" s="103"/>
      <c r="L4226" s="6">
        <v>108</v>
      </c>
      <c r="M4226" s="129"/>
      <c r="N4226" s="79"/>
      <c r="O4226" s="22">
        <f t="shared" si="168"/>
        <v>108</v>
      </c>
      <c r="P4226" s="58"/>
      <c r="Q4226" s="58"/>
      <c r="R4226" s="58"/>
      <c r="S4226" s="128"/>
      <c r="T4226" s="128"/>
      <c r="U4226" s="138"/>
    </row>
    <row r="4227" spans="1:21" customFormat="1" ht="12.75" customHeight="1" x14ac:dyDescent="0.25">
      <c r="A4227">
        <v>6</v>
      </c>
      <c r="B4227">
        <v>11</v>
      </c>
      <c r="C4227" s="3">
        <v>611</v>
      </c>
      <c r="D4227" t="s">
        <v>6</v>
      </c>
      <c r="E4227">
        <v>2013</v>
      </c>
      <c r="F4227" s="57"/>
      <c r="G4227" s="73">
        <f t="shared" si="167"/>
        <v>846</v>
      </c>
      <c r="H4227" s="7"/>
      <c r="I4227" s="6">
        <v>846</v>
      </c>
      <c r="J4227" s="103"/>
      <c r="K4227" s="103"/>
      <c r="L4227" s="6">
        <v>132</v>
      </c>
      <c r="M4227" s="129"/>
      <c r="N4227" s="79"/>
      <c r="O4227" s="22">
        <f t="shared" si="168"/>
        <v>132</v>
      </c>
      <c r="P4227" s="58"/>
      <c r="Q4227" s="58"/>
      <c r="R4227" s="58"/>
      <c r="S4227" s="128"/>
      <c r="T4227" s="128"/>
      <c r="U4227" s="138"/>
    </row>
    <row r="4228" spans="1:21" customFormat="1" ht="12.75" customHeight="1" x14ac:dyDescent="0.25">
      <c r="A4228">
        <v>6</v>
      </c>
      <c r="B4228">
        <v>12</v>
      </c>
      <c r="C4228" s="3">
        <v>612</v>
      </c>
      <c r="D4228" t="s">
        <v>6</v>
      </c>
      <c r="E4228">
        <v>2013</v>
      </c>
      <c r="F4228" s="57"/>
      <c r="G4228" s="73">
        <f t="shared" si="167"/>
        <v>687</v>
      </c>
      <c r="H4228" s="7"/>
      <c r="I4228" s="6">
        <v>687</v>
      </c>
      <c r="J4228" s="103"/>
      <c r="K4228" s="103"/>
      <c r="L4228" s="6">
        <v>126</v>
      </c>
      <c r="M4228" s="129"/>
      <c r="N4228" s="79"/>
      <c r="O4228" s="22">
        <f t="shared" si="168"/>
        <v>126</v>
      </c>
      <c r="P4228" s="58"/>
      <c r="Q4228" s="58"/>
      <c r="R4228" s="58"/>
      <c r="S4228" s="128"/>
      <c r="T4228" s="128"/>
      <c r="U4228" s="138"/>
    </row>
    <row r="4229" spans="1:21" customFormat="1" ht="12.75" customHeight="1" x14ac:dyDescent="0.25">
      <c r="A4229">
        <v>6</v>
      </c>
      <c r="B4229">
        <v>13</v>
      </c>
      <c r="C4229" s="3">
        <v>613</v>
      </c>
      <c r="D4229" t="s">
        <v>6</v>
      </c>
      <c r="E4229">
        <v>2013</v>
      </c>
      <c r="F4229" s="57"/>
      <c r="G4229" s="73">
        <f t="shared" si="167"/>
        <v>1335</v>
      </c>
      <c r="H4229" s="7"/>
      <c r="I4229" s="6">
        <v>1335</v>
      </c>
      <c r="J4229" s="103"/>
      <c r="K4229" s="103"/>
      <c r="L4229" s="6">
        <v>189</v>
      </c>
      <c r="M4229" s="129"/>
      <c r="N4229" s="79"/>
      <c r="O4229" s="22">
        <f t="shared" si="168"/>
        <v>189</v>
      </c>
      <c r="P4229" s="58"/>
      <c r="Q4229" s="58"/>
      <c r="R4229" s="58"/>
      <c r="S4229" s="128"/>
      <c r="T4229" s="128"/>
      <c r="U4229" s="138"/>
    </row>
    <row r="4230" spans="1:21" customFormat="1" ht="12.75" customHeight="1" x14ac:dyDescent="0.25">
      <c r="A4230">
        <v>6</v>
      </c>
      <c r="B4230">
        <v>14</v>
      </c>
      <c r="C4230" s="3">
        <v>614</v>
      </c>
      <c r="D4230" t="s">
        <v>6</v>
      </c>
      <c r="E4230">
        <v>2013</v>
      </c>
      <c r="F4230" s="57"/>
      <c r="G4230" s="73">
        <f t="shared" si="167"/>
        <v>1431</v>
      </c>
      <c r="H4230" s="31"/>
      <c r="I4230" s="6">
        <v>1431</v>
      </c>
      <c r="J4230" s="103"/>
      <c r="K4230" s="103"/>
      <c r="L4230" s="6">
        <v>171</v>
      </c>
      <c r="M4230" s="129"/>
      <c r="N4230" s="79"/>
      <c r="O4230" s="22">
        <f t="shared" si="168"/>
        <v>171</v>
      </c>
      <c r="P4230" s="58"/>
      <c r="Q4230" s="58"/>
      <c r="R4230" s="58"/>
      <c r="S4230" s="128"/>
      <c r="T4230" s="128"/>
      <c r="U4230" s="138"/>
    </row>
    <row r="4231" spans="1:21" customFormat="1" ht="12.75" customHeight="1" x14ac:dyDescent="0.25">
      <c r="A4231">
        <v>6</v>
      </c>
      <c r="B4231">
        <v>15</v>
      </c>
      <c r="C4231" s="3">
        <v>615</v>
      </c>
      <c r="D4231" t="s">
        <v>6</v>
      </c>
      <c r="E4231">
        <v>2013</v>
      </c>
      <c r="F4231" s="57"/>
      <c r="G4231" s="73">
        <f t="shared" si="167"/>
        <v>1197</v>
      </c>
      <c r="H4231" s="7"/>
      <c r="I4231" s="6">
        <v>1197</v>
      </c>
      <c r="J4231" s="103"/>
      <c r="K4231" s="103"/>
      <c r="L4231" s="6">
        <v>93</v>
      </c>
      <c r="M4231" s="129"/>
      <c r="N4231" s="79"/>
      <c r="O4231" s="22">
        <f t="shared" si="168"/>
        <v>93</v>
      </c>
      <c r="P4231" s="58"/>
      <c r="Q4231" s="58"/>
      <c r="R4231" s="58"/>
      <c r="S4231" s="128"/>
      <c r="T4231" s="128"/>
      <c r="U4231" s="138"/>
    </row>
    <row r="4232" spans="1:21" customFormat="1" ht="12.75" customHeight="1" x14ac:dyDescent="0.25">
      <c r="A4232">
        <v>6</v>
      </c>
      <c r="B4232">
        <v>16</v>
      </c>
      <c r="C4232" s="3">
        <v>616</v>
      </c>
      <c r="D4232" t="s">
        <v>6</v>
      </c>
      <c r="E4232">
        <v>2013</v>
      </c>
      <c r="F4232" s="57"/>
      <c r="G4232" s="73">
        <f t="shared" si="167"/>
        <v>1215</v>
      </c>
      <c r="H4232" s="7"/>
      <c r="I4232" s="6">
        <v>1215</v>
      </c>
      <c r="J4232" s="103"/>
      <c r="K4232" s="103"/>
      <c r="L4232" s="6">
        <v>168</v>
      </c>
      <c r="M4232" s="129"/>
      <c r="N4232" s="79"/>
      <c r="O4232" s="22">
        <f t="shared" si="168"/>
        <v>168</v>
      </c>
      <c r="P4232" s="58"/>
      <c r="Q4232" s="58"/>
      <c r="R4232" s="58"/>
      <c r="S4232" s="128"/>
      <c r="T4232" s="128"/>
      <c r="U4232" s="138"/>
    </row>
    <row r="4233" spans="1:21" customFormat="1" ht="12.75" customHeight="1" x14ac:dyDescent="0.25">
      <c r="A4233">
        <v>6</v>
      </c>
      <c r="B4233">
        <v>17</v>
      </c>
      <c r="C4233" s="3">
        <v>617</v>
      </c>
      <c r="D4233" t="s">
        <v>6</v>
      </c>
      <c r="E4233">
        <v>2013</v>
      </c>
      <c r="F4233" s="57"/>
      <c r="G4233" s="73">
        <f t="shared" si="167"/>
        <v>849</v>
      </c>
      <c r="H4233" s="7"/>
      <c r="I4233" s="6">
        <v>849</v>
      </c>
      <c r="J4233" s="103"/>
      <c r="K4233" s="103"/>
      <c r="L4233" s="6">
        <v>261</v>
      </c>
      <c r="M4233" s="129"/>
      <c r="N4233" s="79"/>
      <c r="O4233" s="22">
        <f t="shared" si="168"/>
        <v>261</v>
      </c>
      <c r="P4233" s="58"/>
      <c r="Q4233" s="58"/>
      <c r="R4233" s="58"/>
      <c r="S4233" s="128"/>
      <c r="T4233" s="128"/>
      <c r="U4233" s="138"/>
    </row>
    <row r="4234" spans="1:21" customFormat="1" ht="12.75" customHeight="1" x14ac:dyDescent="0.25">
      <c r="A4234">
        <v>6</v>
      </c>
      <c r="B4234">
        <v>18</v>
      </c>
      <c r="C4234" s="3">
        <v>618</v>
      </c>
      <c r="D4234" t="s">
        <v>6</v>
      </c>
      <c r="E4234">
        <v>2013</v>
      </c>
      <c r="F4234" s="57"/>
      <c r="G4234" s="73">
        <f t="shared" si="167"/>
        <v>558</v>
      </c>
      <c r="I4234" s="6">
        <v>558</v>
      </c>
      <c r="J4234" s="103"/>
      <c r="K4234" s="103"/>
      <c r="L4234" s="6">
        <v>199.5</v>
      </c>
      <c r="M4234" s="129"/>
      <c r="N4234" s="79"/>
      <c r="O4234" s="22">
        <f t="shared" si="168"/>
        <v>199.5</v>
      </c>
      <c r="P4234" s="58"/>
      <c r="Q4234" s="58"/>
      <c r="R4234" s="58"/>
      <c r="S4234" s="128"/>
      <c r="T4234" s="128"/>
      <c r="U4234" s="138"/>
    </row>
    <row r="4235" spans="1:21" customFormat="1" ht="12.75" customHeight="1" x14ac:dyDescent="0.25">
      <c r="A4235">
        <v>6</v>
      </c>
      <c r="B4235">
        <v>19</v>
      </c>
      <c r="C4235" s="3">
        <v>619</v>
      </c>
      <c r="D4235" t="s">
        <v>6</v>
      </c>
      <c r="E4235">
        <v>2013</v>
      </c>
      <c r="F4235" s="57"/>
      <c r="G4235" s="73">
        <f t="shared" si="167"/>
        <v>589.5</v>
      </c>
      <c r="I4235" s="6">
        <v>589.5</v>
      </c>
      <c r="J4235" s="103"/>
      <c r="K4235" s="103"/>
      <c r="L4235" s="6">
        <v>244.5</v>
      </c>
      <c r="M4235" s="129"/>
      <c r="N4235" s="79"/>
      <c r="O4235" s="22">
        <f t="shared" si="168"/>
        <v>244.5</v>
      </c>
      <c r="P4235" s="58"/>
      <c r="Q4235" s="58"/>
      <c r="R4235" s="58"/>
      <c r="S4235" s="128"/>
      <c r="T4235" s="128"/>
      <c r="U4235" s="138"/>
    </row>
    <row r="4236" spans="1:21" customFormat="1" ht="12.75" customHeight="1" x14ac:dyDescent="0.25">
      <c r="A4236">
        <v>6</v>
      </c>
      <c r="B4236">
        <v>20</v>
      </c>
      <c r="C4236" s="3">
        <v>620</v>
      </c>
      <c r="D4236" t="s">
        <v>6</v>
      </c>
      <c r="E4236">
        <v>2013</v>
      </c>
      <c r="F4236" s="57"/>
      <c r="G4236" s="73">
        <f t="shared" si="167"/>
        <v>723</v>
      </c>
      <c r="I4236" s="6">
        <v>723</v>
      </c>
      <c r="J4236" s="103"/>
      <c r="K4236" s="103"/>
      <c r="L4236" s="6">
        <v>180</v>
      </c>
      <c r="M4236" s="129"/>
      <c r="N4236" s="79"/>
      <c r="O4236" s="22">
        <f t="shared" si="168"/>
        <v>180</v>
      </c>
      <c r="P4236" s="58"/>
      <c r="Q4236" s="58"/>
      <c r="R4236" s="58"/>
      <c r="S4236" s="128"/>
      <c r="T4236" s="128"/>
      <c r="U4236" s="138"/>
    </row>
    <row r="4237" spans="1:21" customFormat="1" ht="12.75" customHeight="1" x14ac:dyDescent="0.25">
      <c r="A4237">
        <v>6</v>
      </c>
      <c r="B4237">
        <v>21</v>
      </c>
      <c r="C4237" s="3">
        <v>621</v>
      </c>
      <c r="D4237" t="s">
        <v>6</v>
      </c>
      <c r="E4237">
        <v>2013</v>
      </c>
      <c r="F4237" s="57"/>
      <c r="G4237" s="73">
        <f t="shared" si="167"/>
        <v>1473</v>
      </c>
      <c r="I4237" s="6">
        <v>1473</v>
      </c>
      <c r="J4237" s="103"/>
      <c r="K4237" s="103"/>
      <c r="L4237" s="6">
        <v>648</v>
      </c>
      <c r="M4237" s="129"/>
      <c r="N4237" s="79"/>
      <c r="O4237" s="22">
        <f t="shared" si="168"/>
        <v>648</v>
      </c>
      <c r="P4237" s="58"/>
      <c r="Q4237" s="58"/>
      <c r="R4237" s="58"/>
      <c r="S4237" s="128"/>
      <c r="T4237" s="128"/>
      <c r="U4237" s="138"/>
    </row>
    <row r="4238" spans="1:21" customFormat="1" ht="12.75" customHeight="1" x14ac:dyDescent="0.25">
      <c r="A4238">
        <v>6</v>
      </c>
      <c r="B4238">
        <v>22</v>
      </c>
      <c r="C4238" s="3">
        <v>622</v>
      </c>
      <c r="D4238" t="s">
        <v>6</v>
      </c>
      <c r="E4238">
        <v>2013</v>
      </c>
      <c r="F4238" s="57"/>
      <c r="G4238" s="73">
        <f t="shared" si="167"/>
        <v>1233</v>
      </c>
      <c r="I4238" s="6">
        <v>1233</v>
      </c>
      <c r="J4238" s="103"/>
      <c r="K4238" s="103"/>
      <c r="L4238" s="6">
        <v>690</v>
      </c>
      <c r="M4238" s="129"/>
      <c r="N4238" s="79"/>
      <c r="O4238" s="22">
        <f t="shared" si="168"/>
        <v>690</v>
      </c>
      <c r="P4238" s="58"/>
      <c r="Q4238" s="58"/>
      <c r="R4238" s="58"/>
      <c r="S4238" s="128"/>
      <c r="T4238" s="128"/>
      <c r="U4238" s="138"/>
    </row>
    <row r="4239" spans="1:21" customFormat="1" ht="12.75" customHeight="1" x14ac:dyDescent="0.25">
      <c r="A4239">
        <v>6</v>
      </c>
      <c r="B4239">
        <v>23</v>
      </c>
      <c r="C4239" s="3">
        <v>623</v>
      </c>
      <c r="D4239" t="s">
        <v>6</v>
      </c>
      <c r="E4239">
        <v>2013</v>
      </c>
      <c r="F4239" s="57"/>
      <c r="G4239" s="73">
        <f t="shared" si="167"/>
        <v>3357</v>
      </c>
      <c r="I4239" s="6">
        <v>3357</v>
      </c>
      <c r="J4239" s="103"/>
      <c r="K4239" s="103"/>
      <c r="L4239" s="6">
        <v>1020</v>
      </c>
      <c r="M4239" s="129"/>
      <c r="N4239" s="79"/>
      <c r="O4239" s="22">
        <f t="shared" si="168"/>
        <v>1020</v>
      </c>
      <c r="P4239" s="58"/>
      <c r="Q4239" s="58"/>
      <c r="R4239" s="58"/>
      <c r="S4239" s="128"/>
      <c r="T4239" s="128"/>
      <c r="U4239" s="138"/>
    </row>
    <row r="4240" spans="1:21" customFormat="1" ht="12.75" customHeight="1" x14ac:dyDescent="0.25">
      <c r="A4240">
        <v>6</v>
      </c>
      <c r="B4240">
        <v>24</v>
      </c>
      <c r="C4240" s="3">
        <v>624</v>
      </c>
      <c r="D4240" t="s">
        <v>6</v>
      </c>
      <c r="E4240">
        <v>2013</v>
      </c>
      <c r="F4240" s="57"/>
      <c r="G4240" s="73">
        <f t="shared" si="167"/>
        <v>5232</v>
      </c>
      <c r="H4240" s="7"/>
      <c r="I4240" s="6">
        <v>5232</v>
      </c>
      <c r="J4240" s="103"/>
      <c r="K4240" s="103"/>
      <c r="L4240" s="6">
        <v>2691</v>
      </c>
      <c r="M4240" s="129"/>
      <c r="N4240" s="79"/>
      <c r="O4240" s="22">
        <f t="shared" si="168"/>
        <v>2691</v>
      </c>
      <c r="P4240" s="58"/>
      <c r="Q4240" s="58"/>
      <c r="R4240" s="58"/>
      <c r="S4240" s="128"/>
      <c r="T4240" s="128"/>
      <c r="U4240" s="138"/>
    </row>
    <row r="4241" spans="1:21" customFormat="1" ht="12.75" customHeight="1" x14ac:dyDescent="0.25">
      <c r="A4241">
        <v>6</v>
      </c>
      <c r="B4241">
        <v>25</v>
      </c>
      <c r="C4241" s="3">
        <v>625</v>
      </c>
      <c r="D4241" t="s">
        <v>6</v>
      </c>
      <c r="E4241">
        <v>2013</v>
      </c>
      <c r="F4241" s="57"/>
      <c r="G4241" s="73">
        <f t="shared" si="167"/>
        <v>2721</v>
      </c>
      <c r="I4241" s="6">
        <v>2721</v>
      </c>
      <c r="J4241" s="103"/>
      <c r="K4241" s="103"/>
      <c r="L4241" s="6">
        <v>1437</v>
      </c>
      <c r="M4241" s="129"/>
      <c r="N4241" s="79"/>
      <c r="O4241" s="22">
        <f t="shared" si="168"/>
        <v>1437</v>
      </c>
      <c r="P4241" s="58"/>
      <c r="Q4241" s="58"/>
      <c r="R4241" s="58"/>
      <c r="S4241" s="128"/>
      <c r="T4241" s="128"/>
      <c r="U4241" s="138"/>
    </row>
    <row r="4242" spans="1:21" customFormat="1" ht="12.75" customHeight="1" x14ac:dyDescent="0.25">
      <c r="A4242">
        <v>6</v>
      </c>
      <c r="B4242">
        <v>26</v>
      </c>
      <c r="C4242" s="3">
        <v>626</v>
      </c>
      <c r="D4242" t="s">
        <v>6</v>
      </c>
      <c r="E4242">
        <v>2013</v>
      </c>
      <c r="F4242" s="57"/>
      <c r="G4242" s="73">
        <f t="shared" si="167"/>
        <v>1020</v>
      </c>
      <c r="I4242" s="6">
        <v>1020</v>
      </c>
      <c r="J4242" s="103"/>
      <c r="K4242" s="103"/>
      <c r="L4242" s="6">
        <v>1230</v>
      </c>
      <c r="M4242" s="129"/>
      <c r="N4242" s="79"/>
      <c r="O4242" s="22">
        <f t="shared" si="168"/>
        <v>1230</v>
      </c>
      <c r="P4242" s="58"/>
      <c r="Q4242" s="58"/>
      <c r="R4242" s="58"/>
      <c r="S4242" s="128"/>
      <c r="T4242" s="128"/>
      <c r="U4242" s="138"/>
    </row>
    <row r="4243" spans="1:21" customFormat="1" ht="12.75" customHeight="1" x14ac:dyDescent="0.25">
      <c r="A4243">
        <v>6</v>
      </c>
      <c r="B4243">
        <v>27</v>
      </c>
      <c r="C4243" s="3">
        <v>627</v>
      </c>
      <c r="D4243" t="s">
        <v>6</v>
      </c>
      <c r="E4243">
        <v>2013</v>
      </c>
      <c r="F4243" s="57"/>
      <c r="G4243" s="73">
        <f t="shared" si="167"/>
        <v>1506</v>
      </c>
      <c r="I4243" s="6">
        <v>1506</v>
      </c>
      <c r="J4243" s="103"/>
      <c r="K4243" s="103"/>
      <c r="L4243" s="6">
        <v>1431</v>
      </c>
      <c r="M4243" s="129"/>
      <c r="N4243" s="79"/>
      <c r="O4243" s="22">
        <f t="shared" si="168"/>
        <v>1431</v>
      </c>
      <c r="P4243" s="58"/>
      <c r="Q4243" s="58"/>
      <c r="R4243" s="58"/>
      <c r="S4243" s="128"/>
      <c r="T4243" s="128"/>
      <c r="U4243" s="138"/>
    </row>
    <row r="4244" spans="1:21" customFormat="1" ht="12.75" customHeight="1" x14ac:dyDescent="0.25">
      <c r="A4244">
        <v>6</v>
      </c>
      <c r="B4244">
        <v>28</v>
      </c>
      <c r="C4244" s="3">
        <v>628</v>
      </c>
      <c r="D4244" t="s">
        <v>6</v>
      </c>
      <c r="E4244">
        <v>2013</v>
      </c>
      <c r="F4244" s="57"/>
      <c r="G4244" s="73">
        <f t="shared" si="167"/>
        <v>1110</v>
      </c>
      <c r="H4244" s="7"/>
      <c r="I4244" s="6">
        <v>1110</v>
      </c>
      <c r="J4244" s="103"/>
      <c r="K4244" s="103"/>
      <c r="L4244" s="6">
        <v>630</v>
      </c>
      <c r="M4244" s="129"/>
      <c r="N4244" s="79"/>
      <c r="O4244" s="22">
        <f t="shared" si="168"/>
        <v>630</v>
      </c>
      <c r="P4244" s="58"/>
      <c r="Q4244" s="58"/>
      <c r="R4244" s="58"/>
      <c r="S4244" s="128"/>
      <c r="T4244" s="128"/>
      <c r="U4244" s="138"/>
    </row>
    <row r="4245" spans="1:21" customFormat="1" ht="12.75" customHeight="1" x14ac:dyDescent="0.25">
      <c r="A4245">
        <v>6</v>
      </c>
      <c r="B4245">
        <v>29</v>
      </c>
      <c r="C4245" s="3">
        <v>629</v>
      </c>
      <c r="D4245" t="s">
        <v>6</v>
      </c>
      <c r="E4245">
        <v>2013</v>
      </c>
      <c r="F4245" s="57"/>
      <c r="G4245" s="73">
        <f t="shared" si="167"/>
        <v>1116</v>
      </c>
      <c r="H4245" s="7"/>
      <c r="I4245" s="6">
        <v>1116</v>
      </c>
      <c r="J4245" s="103"/>
      <c r="K4245" s="103"/>
      <c r="L4245" s="6">
        <v>732</v>
      </c>
      <c r="M4245" s="129"/>
      <c r="N4245" s="79"/>
      <c r="O4245" s="22">
        <f t="shared" si="168"/>
        <v>732</v>
      </c>
      <c r="P4245" s="58"/>
      <c r="Q4245" s="58"/>
      <c r="R4245" s="58"/>
      <c r="S4245" s="128"/>
      <c r="T4245" s="128"/>
      <c r="U4245" s="138"/>
    </row>
    <row r="4246" spans="1:21" customFormat="1" ht="12.75" customHeight="1" x14ac:dyDescent="0.25">
      <c r="A4246">
        <v>6</v>
      </c>
      <c r="B4246">
        <v>30</v>
      </c>
      <c r="C4246" s="3">
        <v>630</v>
      </c>
      <c r="D4246" t="s">
        <v>6</v>
      </c>
      <c r="E4246">
        <v>2013</v>
      </c>
      <c r="F4246" s="57"/>
      <c r="G4246" s="73">
        <f t="shared" si="167"/>
        <v>1056</v>
      </c>
      <c r="H4246" s="7"/>
      <c r="I4246" s="6">
        <v>1056</v>
      </c>
      <c r="J4246" s="103"/>
      <c r="K4246" s="103"/>
      <c r="L4246" s="6">
        <v>1290</v>
      </c>
      <c r="M4246" s="129"/>
      <c r="N4246" s="79"/>
      <c r="O4246" s="22">
        <f t="shared" si="168"/>
        <v>1290</v>
      </c>
      <c r="P4246" s="58"/>
      <c r="Q4246" s="58"/>
      <c r="R4246" s="58"/>
      <c r="S4246" s="128"/>
      <c r="T4246" s="128"/>
      <c r="U4246" s="138"/>
    </row>
    <row r="4247" spans="1:21" customFormat="1" ht="12.75" customHeight="1" x14ac:dyDescent="0.25">
      <c r="A4247">
        <v>7</v>
      </c>
      <c r="B4247">
        <v>1</v>
      </c>
      <c r="C4247" s="3">
        <v>701</v>
      </c>
      <c r="D4247" t="s">
        <v>6</v>
      </c>
      <c r="E4247">
        <v>2013</v>
      </c>
      <c r="F4247" s="57"/>
      <c r="G4247" s="73">
        <f t="shared" si="167"/>
        <v>2976</v>
      </c>
      <c r="H4247" s="7"/>
      <c r="I4247" s="6">
        <v>2976</v>
      </c>
      <c r="J4247" s="103"/>
      <c r="K4247" s="103"/>
      <c r="L4247" s="6">
        <v>3789</v>
      </c>
      <c r="M4247" s="129"/>
      <c r="N4247" s="79"/>
      <c r="O4247" s="22">
        <f t="shared" si="168"/>
        <v>3789</v>
      </c>
      <c r="P4247" s="58"/>
      <c r="Q4247" s="58"/>
      <c r="R4247" s="58"/>
      <c r="S4247" s="128"/>
      <c r="T4247" s="128"/>
      <c r="U4247" s="138"/>
    </row>
    <row r="4248" spans="1:21" customFormat="1" ht="12.75" customHeight="1" x14ac:dyDescent="0.25">
      <c r="A4248">
        <v>7</v>
      </c>
      <c r="B4248">
        <v>2</v>
      </c>
      <c r="C4248" s="3">
        <v>702</v>
      </c>
      <c r="D4248" t="s">
        <v>6</v>
      </c>
      <c r="E4248">
        <v>2013</v>
      </c>
      <c r="F4248" s="57"/>
      <c r="G4248" s="73">
        <f t="shared" si="167"/>
        <v>2880</v>
      </c>
      <c r="I4248" s="6">
        <v>2880</v>
      </c>
      <c r="J4248" s="103"/>
      <c r="K4248" s="103"/>
      <c r="L4248" s="6">
        <v>3636</v>
      </c>
      <c r="M4248" s="129"/>
      <c r="N4248" s="79"/>
      <c r="O4248" s="22">
        <f t="shared" si="168"/>
        <v>3636</v>
      </c>
      <c r="P4248" s="58"/>
      <c r="Q4248" s="58"/>
      <c r="R4248" s="58"/>
      <c r="S4248" s="128"/>
      <c r="T4248" s="128"/>
      <c r="U4248" s="138"/>
    </row>
    <row r="4249" spans="1:21" customFormat="1" ht="12.75" customHeight="1" x14ac:dyDescent="0.25">
      <c r="A4249">
        <v>7</v>
      </c>
      <c r="B4249">
        <v>3</v>
      </c>
      <c r="C4249" s="3">
        <v>703</v>
      </c>
      <c r="D4249" t="s">
        <v>6</v>
      </c>
      <c r="E4249">
        <v>2013</v>
      </c>
      <c r="F4249" s="57"/>
      <c r="G4249" s="73">
        <f t="shared" si="167"/>
        <v>2712</v>
      </c>
      <c r="H4249" s="7"/>
      <c r="I4249" s="6">
        <v>2712</v>
      </c>
      <c r="J4249" s="103"/>
      <c r="K4249" s="103"/>
      <c r="L4249" s="6">
        <v>3066</v>
      </c>
      <c r="M4249" s="129"/>
      <c r="N4249" s="79"/>
      <c r="O4249" s="22">
        <f t="shared" si="168"/>
        <v>3066</v>
      </c>
      <c r="P4249" s="58"/>
      <c r="Q4249" s="58"/>
      <c r="R4249" s="58"/>
      <c r="S4249" s="128"/>
      <c r="T4249" s="128"/>
      <c r="U4249" s="138"/>
    </row>
    <row r="4250" spans="1:21" customFormat="1" ht="12.75" customHeight="1" x14ac:dyDescent="0.25">
      <c r="A4250">
        <v>7</v>
      </c>
      <c r="B4250">
        <v>4</v>
      </c>
      <c r="C4250" s="3">
        <v>704</v>
      </c>
      <c r="D4250" t="s">
        <v>6</v>
      </c>
      <c r="E4250">
        <v>2013</v>
      </c>
      <c r="F4250" s="57"/>
      <c r="G4250" s="73">
        <f t="shared" si="167"/>
        <v>2421</v>
      </c>
      <c r="H4250" s="7"/>
      <c r="I4250" s="6">
        <v>2421</v>
      </c>
      <c r="J4250" s="103"/>
      <c r="K4250" s="103"/>
      <c r="L4250" s="6">
        <v>3771</v>
      </c>
      <c r="M4250" s="129"/>
      <c r="N4250" s="79"/>
      <c r="O4250" s="22">
        <f t="shared" si="168"/>
        <v>3771</v>
      </c>
      <c r="P4250" s="58"/>
      <c r="Q4250" s="58"/>
      <c r="R4250" s="58"/>
      <c r="S4250" s="128"/>
      <c r="T4250" s="128"/>
      <c r="U4250" s="138"/>
    </row>
    <row r="4251" spans="1:21" customFormat="1" ht="12.75" customHeight="1" x14ac:dyDescent="0.25">
      <c r="A4251">
        <v>7</v>
      </c>
      <c r="B4251">
        <v>5</v>
      </c>
      <c r="C4251" s="3">
        <v>705</v>
      </c>
      <c r="D4251" t="s">
        <v>6</v>
      </c>
      <c r="E4251">
        <v>2013</v>
      </c>
      <c r="F4251" s="57"/>
      <c r="G4251" s="73">
        <f t="shared" si="167"/>
        <v>612</v>
      </c>
      <c r="H4251" s="62"/>
      <c r="I4251" s="6">
        <v>612</v>
      </c>
      <c r="J4251" s="103"/>
      <c r="K4251" s="103"/>
      <c r="L4251" s="6">
        <v>1170</v>
      </c>
      <c r="M4251" s="129"/>
      <c r="N4251" s="79"/>
      <c r="O4251" s="22">
        <f t="shared" si="168"/>
        <v>1170</v>
      </c>
      <c r="P4251" s="58"/>
      <c r="Q4251" s="58"/>
      <c r="R4251" s="58"/>
      <c r="S4251" s="128"/>
      <c r="T4251" s="128"/>
      <c r="U4251" s="138"/>
    </row>
    <row r="4252" spans="1:21" customFormat="1" ht="12.75" customHeight="1" x14ac:dyDescent="0.25">
      <c r="A4252">
        <v>7</v>
      </c>
      <c r="B4252">
        <v>6</v>
      </c>
      <c r="C4252" s="3">
        <v>706</v>
      </c>
      <c r="D4252" t="s">
        <v>6</v>
      </c>
      <c r="E4252">
        <v>2013</v>
      </c>
      <c r="F4252" s="57"/>
      <c r="G4252" s="73">
        <f t="shared" si="167"/>
        <v>589.5</v>
      </c>
      <c r="H4252" s="7"/>
      <c r="I4252" s="6">
        <v>589.5</v>
      </c>
      <c r="J4252" s="103"/>
      <c r="K4252" s="103"/>
      <c r="L4252" s="6">
        <v>1161</v>
      </c>
      <c r="M4252" s="129"/>
      <c r="N4252" s="79"/>
      <c r="O4252" s="22">
        <f t="shared" si="168"/>
        <v>1161</v>
      </c>
      <c r="P4252" s="58"/>
      <c r="Q4252" s="58"/>
      <c r="R4252" s="58"/>
      <c r="S4252" s="128"/>
      <c r="T4252" s="128"/>
      <c r="U4252" s="138"/>
    </row>
    <row r="4253" spans="1:21" customFormat="1" ht="12.75" customHeight="1" x14ac:dyDescent="0.25">
      <c r="A4253">
        <v>7</v>
      </c>
      <c r="B4253">
        <v>7</v>
      </c>
      <c r="C4253" s="3">
        <v>707</v>
      </c>
      <c r="D4253" t="s">
        <v>6</v>
      </c>
      <c r="E4253">
        <v>2013</v>
      </c>
      <c r="F4253" s="57"/>
      <c r="G4253" s="73">
        <f t="shared" si="167"/>
        <v>348</v>
      </c>
      <c r="H4253" s="7"/>
      <c r="I4253" s="6">
        <v>348</v>
      </c>
      <c r="J4253" s="103"/>
      <c r="K4253" s="103"/>
      <c r="L4253" s="6">
        <v>960</v>
      </c>
      <c r="M4253" s="129"/>
      <c r="N4253" s="79"/>
      <c r="O4253" s="22">
        <f t="shared" si="168"/>
        <v>960</v>
      </c>
      <c r="P4253" s="58"/>
      <c r="Q4253" s="58"/>
      <c r="R4253" s="58"/>
      <c r="S4253" s="128"/>
      <c r="T4253" s="128"/>
      <c r="U4253" s="138"/>
    </row>
    <row r="4254" spans="1:21" customFormat="1" ht="12.75" customHeight="1" x14ac:dyDescent="0.25">
      <c r="A4254">
        <v>7</v>
      </c>
      <c r="B4254">
        <v>8</v>
      </c>
      <c r="C4254" s="3">
        <v>708</v>
      </c>
      <c r="D4254" t="s">
        <v>6</v>
      </c>
      <c r="E4254">
        <v>2013</v>
      </c>
      <c r="F4254" s="57"/>
      <c r="G4254" s="73">
        <f t="shared" si="167"/>
        <v>198</v>
      </c>
      <c r="H4254" s="62"/>
      <c r="I4254" s="6">
        <v>198</v>
      </c>
      <c r="J4254" s="103"/>
      <c r="K4254" s="103"/>
      <c r="L4254" s="6">
        <v>411</v>
      </c>
      <c r="M4254" s="129"/>
      <c r="N4254" s="79"/>
      <c r="O4254" s="22">
        <f t="shared" si="168"/>
        <v>411</v>
      </c>
      <c r="P4254" s="58"/>
      <c r="Q4254" s="58"/>
      <c r="R4254" s="58"/>
      <c r="S4254" s="128"/>
      <c r="T4254" s="128"/>
      <c r="U4254" s="138"/>
    </row>
    <row r="4255" spans="1:21" customFormat="1" ht="12.75" customHeight="1" x14ac:dyDescent="0.25">
      <c r="A4255">
        <v>7</v>
      </c>
      <c r="B4255">
        <v>9</v>
      </c>
      <c r="C4255" s="3">
        <v>709</v>
      </c>
      <c r="D4255" t="s">
        <v>6</v>
      </c>
      <c r="E4255">
        <v>2013</v>
      </c>
      <c r="F4255" s="57"/>
      <c r="G4255" s="73">
        <f t="shared" si="167"/>
        <v>147</v>
      </c>
      <c r="I4255" s="6">
        <v>147</v>
      </c>
      <c r="J4255" s="103"/>
      <c r="K4255" s="103"/>
      <c r="L4255" s="6">
        <v>474</v>
      </c>
      <c r="M4255" s="129"/>
      <c r="N4255" s="79"/>
      <c r="O4255" s="22">
        <f t="shared" si="168"/>
        <v>474</v>
      </c>
      <c r="P4255" s="58"/>
      <c r="Q4255" s="58"/>
      <c r="R4255" s="58"/>
      <c r="S4255" s="128"/>
      <c r="T4255" s="128"/>
      <c r="U4255" s="138"/>
    </row>
    <row r="4256" spans="1:21" customFormat="1" ht="12.75" customHeight="1" x14ac:dyDescent="0.25">
      <c r="A4256">
        <v>7</v>
      </c>
      <c r="B4256">
        <v>10</v>
      </c>
      <c r="C4256" s="3">
        <v>710</v>
      </c>
      <c r="D4256" t="s">
        <v>6</v>
      </c>
      <c r="E4256">
        <v>2013</v>
      </c>
      <c r="F4256" s="57"/>
      <c r="G4256" s="73">
        <f t="shared" si="167"/>
        <v>132</v>
      </c>
      <c r="I4256" s="6">
        <v>132</v>
      </c>
      <c r="J4256" s="103"/>
      <c r="K4256" s="103"/>
      <c r="L4256" s="6">
        <v>717</v>
      </c>
      <c r="M4256" s="129"/>
      <c r="N4256" s="79"/>
      <c r="O4256" s="22">
        <f t="shared" si="168"/>
        <v>717</v>
      </c>
      <c r="P4256" s="58"/>
      <c r="Q4256" s="58"/>
      <c r="R4256" s="58"/>
      <c r="S4256" s="128"/>
      <c r="T4256" s="128"/>
      <c r="U4256" s="138"/>
    </row>
    <row r="4257" spans="1:21" customFormat="1" ht="12.75" customHeight="1" x14ac:dyDescent="0.25">
      <c r="A4257">
        <v>7</v>
      </c>
      <c r="B4257">
        <v>11</v>
      </c>
      <c r="C4257" s="3">
        <v>711</v>
      </c>
      <c r="D4257" t="s">
        <v>6</v>
      </c>
      <c r="E4257">
        <v>2013</v>
      </c>
      <c r="F4257" s="57"/>
      <c r="G4257" s="73">
        <f t="shared" si="167"/>
        <v>219</v>
      </c>
      <c r="H4257" s="32"/>
      <c r="I4257" s="6">
        <v>219</v>
      </c>
      <c r="J4257" s="103"/>
      <c r="K4257" s="103"/>
      <c r="L4257" s="6">
        <v>1314</v>
      </c>
      <c r="M4257" s="129"/>
      <c r="N4257" s="79"/>
      <c r="O4257" s="22">
        <f t="shared" si="168"/>
        <v>1314</v>
      </c>
      <c r="P4257" s="58"/>
      <c r="Q4257" s="58"/>
      <c r="R4257" s="58"/>
      <c r="S4257" s="1"/>
      <c r="T4257" s="1"/>
      <c r="U4257" s="138"/>
    </row>
    <row r="4258" spans="1:21" customFormat="1" ht="12.75" customHeight="1" x14ac:dyDescent="0.25">
      <c r="A4258">
        <v>7</v>
      </c>
      <c r="B4258">
        <v>12</v>
      </c>
      <c r="C4258" s="3">
        <v>712</v>
      </c>
      <c r="D4258" t="s">
        <v>6</v>
      </c>
      <c r="E4258">
        <v>2013</v>
      </c>
      <c r="F4258" s="57"/>
      <c r="G4258" s="73">
        <f t="shared" si="167"/>
        <v>537</v>
      </c>
      <c r="I4258" s="6">
        <v>537</v>
      </c>
      <c r="J4258" s="103"/>
      <c r="K4258" s="103"/>
      <c r="L4258" s="6">
        <v>717</v>
      </c>
      <c r="M4258" s="129"/>
      <c r="N4258" s="79"/>
      <c r="O4258" s="22">
        <f t="shared" si="168"/>
        <v>717</v>
      </c>
      <c r="P4258" s="58"/>
      <c r="Q4258" s="58"/>
      <c r="R4258" s="58"/>
      <c r="U4258" s="138"/>
    </row>
    <row r="4259" spans="1:21" customFormat="1" ht="12.75" customHeight="1" x14ac:dyDescent="0.25">
      <c r="A4259">
        <v>7</v>
      </c>
      <c r="B4259">
        <v>13</v>
      </c>
      <c r="C4259" s="3">
        <v>713</v>
      </c>
      <c r="D4259" t="s">
        <v>6</v>
      </c>
      <c r="E4259">
        <v>2013</v>
      </c>
      <c r="F4259" s="57"/>
      <c r="G4259" s="73">
        <f t="shared" si="167"/>
        <v>624</v>
      </c>
      <c r="I4259" s="6">
        <v>624</v>
      </c>
      <c r="J4259" s="103"/>
      <c r="K4259" s="103"/>
      <c r="L4259" s="6">
        <v>1026</v>
      </c>
      <c r="M4259" s="129"/>
      <c r="N4259" s="79"/>
      <c r="O4259" s="22">
        <f t="shared" si="168"/>
        <v>1026</v>
      </c>
      <c r="P4259" s="58"/>
      <c r="Q4259" s="58"/>
      <c r="R4259" s="58"/>
      <c r="U4259" s="138"/>
    </row>
    <row r="4260" spans="1:21" customFormat="1" ht="12.75" customHeight="1" x14ac:dyDescent="0.25">
      <c r="A4260">
        <v>7</v>
      </c>
      <c r="B4260">
        <v>14</v>
      </c>
      <c r="C4260" s="3">
        <v>714</v>
      </c>
      <c r="D4260" t="s">
        <v>6</v>
      </c>
      <c r="E4260">
        <v>2013</v>
      </c>
      <c r="F4260" s="57"/>
      <c r="G4260" s="73">
        <f t="shared" si="167"/>
        <v>1008</v>
      </c>
      <c r="H4260" s="7"/>
      <c r="I4260" s="6">
        <v>1008</v>
      </c>
      <c r="J4260" s="103"/>
      <c r="K4260" s="103"/>
      <c r="L4260" s="6">
        <v>1476</v>
      </c>
      <c r="M4260" s="129"/>
      <c r="N4260" s="79"/>
      <c r="O4260" s="22">
        <f t="shared" si="168"/>
        <v>1476</v>
      </c>
      <c r="P4260" s="58"/>
      <c r="Q4260" s="58"/>
      <c r="R4260" s="58"/>
      <c r="U4260" s="138"/>
    </row>
    <row r="4261" spans="1:21" customFormat="1" ht="12.75" customHeight="1" x14ac:dyDescent="0.25">
      <c r="A4261">
        <v>7</v>
      </c>
      <c r="B4261">
        <v>15</v>
      </c>
      <c r="C4261" s="3">
        <v>715</v>
      </c>
      <c r="D4261" t="s">
        <v>6</v>
      </c>
      <c r="E4261">
        <v>2013</v>
      </c>
      <c r="F4261" s="57"/>
      <c r="G4261" s="73">
        <f t="shared" si="167"/>
        <v>432</v>
      </c>
      <c r="H4261" s="7"/>
      <c r="I4261" s="6">
        <v>432</v>
      </c>
      <c r="J4261" s="103"/>
      <c r="K4261" s="103"/>
      <c r="L4261" s="6">
        <v>933</v>
      </c>
      <c r="M4261" s="129"/>
      <c r="N4261" s="79"/>
      <c r="O4261" s="22">
        <f t="shared" si="168"/>
        <v>933</v>
      </c>
      <c r="P4261" s="58"/>
      <c r="Q4261" s="58"/>
      <c r="R4261" s="58"/>
      <c r="U4261" s="138"/>
    </row>
    <row r="4262" spans="1:21" customFormat="1" ht="12.75" customHeight="1" x14ac:dyDescent="0.25">
      <c r="A4262">
        <v>7</v>
      </c>
      <c r="B4262">
        <v>16</v>
      </c>
      <c r="C4262" s="3">
        <v>716</v>
      </c>
      <c r="D4262" t="s">
        <v>6</v>
      </c>
      <c r="E4262">
        <v>2013</v>
      </c>
      <c r="F4262" s="57"/>
      <c r="G4262" s="73">
        <f t="shared" si="167"/>
        <v>231</v>
      </c>
      <c r="I4262" s="6">
        <v>231</v>
      </c>
      <c r="J4262" s="103"/>
      <c r="K4262" s="103"/>
      <c r="L4262" s="6">
        <v>1794</v>
      </c>
      <c r="M4262" s="129"/>
      <c r="N4262" s="79"/>
      <c r="O4262" s="22">
        <f t="shared" si="168"/>
        <v>1794</v>
      </c>
      <c r="P4262" s="58"/>
      <c r="Q4262" s="58"/>
      <c r="R4262" s="58"/>
      <c r="U4262" s="138"/>
    </row>
    <row r="4263" spans="1:21" customFormat="1" ht="12.75" customHeight="1" x14ac:dyDescent="0.25">
      <c r="A4263">
        <v>7</v>
      </c>
      <c r="B4263">
        <v>17</v>
      </c>
      <c r="C4263" s="3">
        <v>717</v>
      </c>
      <c r="D4263" t="s">
        <v>6</v>
      </c>
      <c r="E4263">
        <v>2013</v>
      </c>
      <c r="F4263" s="57"/>
      <c r="G4263" s="73">
        <f t="shared" si="167"/>
        <v>378</v>
      </c>
      <c r="I4263" s="6">
        <v>378</v>
      </c>
      <c r="J4263" s="103"/>
      <c r="K4263" s="103"/>
      <c r="L4263" s="6">
        <v>1827</v>
      </c>
      <c r="M4263" s="79"/>
      <c r="N4263" s="79"/>
      <c r="O4263" s="22">
        <f t="shared" si="168"/>
        <v>1827</v>
      </c>
      <c r="P4263" s="58"/>
      <c r="Q4263" s="58"/>
      <c r="R4263" s="58"/>
      <c r="U4263" s="138"/>
    </row>
    <row r="4264" spans="1:21" customFormat="1" ht="12.75" customHeight="1" x14ac:dyDescent="0.25">
      <c r="A4264">
        <v>7</v>
      </c>
      <c r="B4264">
        <v>18</v>
      </c>
      <c r="C4264" s="3">
        <v>718</v>
      </c>
      <c r="D4264" t="s">
        <v>6</v>
      </c>
      <c r="E4264">
        <v>2013</v>
      </c>
      <c r="F4264" s="57"/>
      <c r="G4264" s="73">
        <f t="shared" si="167"/>
        <v>912</v>
      </c>
      <c r="I4264" s="6">
        <v>912</v>
      </c>
      <c r="J4264" s="103"/>
      <c r="K4264" s="103"/>
      <c r="L4264" s="6">
        <v>3378</v>
      </c>
      <c r="M4264" s="79"/>
      <c r="N4264" s="79"/>
      <c r="O4264" s="22">
        <f t="shared" si="168"/>
        <v>3378</v>
      </c>
      <c r="P4264" s="58"/>
      <c r="Q4264" s="58"/>
      <c r="R4264" s="58"/>
      <c r="U4264" s="138"/>
    </row>
    <row r="4265" spans="1:21" customFormat="1" ht="12.75" customHeight="1" x14ac:dyDescent="0.25">
      <c r="A4265">
        <v>7</v>
      </c>
      <c r="B4265">
        <v>19</v>
      </c>
      <c r="C4265" s="3">
        <v>719</v>
      </c>
      <c r="D4265" t="s">
        <v>6</v>
      </c>
      <c r="E4265">
        <v>2013</v>
      </c>
      <c r="F4265" s="57"/>
      <c r="G4265" s="73">
        <f t="shared" si="167"/>
        <v>5037</v>
      </c>
      <c r="I4265" s="6">
        <v>5037</v>
      </c>
      <c r="J4265" s="103"/>
      <c r="K4265" s="103"/>
      <c r="L4265" s="6">
        <v>4164</v>
      </c>
      <c r="M4265" s="79"/>
      <c r="N4265" s="79"/>
      <c r="O4265" s="22">
        <f t="shared" si="168"/>
        <v>4164</v>
      </c>
      <c r="P4265" s="58"/>
      <c r="Q4265" s="58"/>
      <c r="R4265" s="58"/>
      <c r="U4265" s="138"/>
    </row>
    <row r="4266" spans="1:21" customFormat="1" ht="12.75" customHeight="1" x14ac:dyDescent="0.25">
      <c r="A4266">
        <v>7</v>
      </c>
      <c r="B4266">
        <v>20</v>
      </c>
      <c r="C4266" s="3">
        <v>720</v>
      </c>
      <c r="D4266" t="s">
        <v>6</v>
      </c>
      <c r="E4266">
        <v>2013</v>
      </c>
      <c r="F4266" s="57"/>
      <c r="G4266" s="73">
        <f t="shared" si="167"/>
        <v>4266</v>
      </c>
      <c r="I4266" s="6">
        <v>4266</v>
      </c>
      <c r="J4266" s="103"/>
      <c r="K4266" s="103"/>
      <c r="L4266" s="6">
        <v>8019</v>
      </c>
      <c r="M4266" s="79"/>
      <c r="N4266" s="79"/>
      <c r="O4266" s="22">
        <f t="shared" si="168"/>
        <v>8019</v>
      </c>
      <c r="P4266" s="58"/>
      <c r="Q4266" s="58"/>
      <c r="R4266" s="58"/>
      <c r="U4266" s="138"/>
    </row>
    <row r="4267" spans="1:21" customFormat="1" ht="12.75" customHeight="1" x14ac:dyDescent="0.25">
      <c r="A4267">
        <v>7</v>
      </c>
      <c r="B4267">
        <v>21</v>
      </c>
      <c r="C4267" s="3">
        <v>721</v>
      </c>
      <c r="D4267" t="s">
        <v>6</v>
      </c>
      <c r="E4267">
        <v>2013</v>
      </c>
      <c r="F4267" s="57"/>
      <c r="G4267" s="73">
        <f t="shared" si="167"/>
        <v>5610</v>
      </c>
      <c r="I4267" s="6">
        <v>5610</v>
      </c>
      <c r="J4267" s="103"/>
      <c r="K4267" s="103"/>
      <c r="L4267" s="6">
        <v>9222</v>
      </c>
      <c r="M4267" s="79"/>
      <c r="N4267" s="79"/>
      <c r="O4267" s="22">
        <f t="shared" si="168"/>
        <v>9222</v>
      </c>
      <c r="P4267" s="58"/>
      <c r="Q4267" s="58"/>
      <c r="R4267" s="58"/>
      <c r="U4267" s="138"/>
    </row>
    <row r="4268" spans="1:21" customFormat="1" ht="12.75" customHeight="1" x14ac:dyDescent="0.25">
      <c r="A4268">
        <v>7</v>
      </c>
      <c r="B4268">
        <v>22</v>
      </c>
      <c r="C4268" s="3">
        <v>722</v>
      </c>
      <c r="D4268" t="s">
        <v>6</v>
      </c>
      <c r="E4268">
        <v>2013</v>
      </c>
      <c r="F4268" s="57"/>
      <c r="G4268" s="73">
        <f t="shared" si="167"/>
        <v>1914</v>
      </c>
      <c r="H4268" s="7"/>
      <c r="I4268" s="6">
        <v>1914</v>
      </c>
      <c r="J4268" s="103"/>
      <c r="K4268" s="103"/>
      <c r="L4268" s="6">
        <v>5754</v>
      </c>
      <c r="M4268" s="79"/>
      <c r="N4268" s="79"/>
      <c r="O4268" s="22">
        <f t="shared" si="168"/>
        <v>5754</v>
      </c>
      <c r="P4268" s="58"/>
      <c r="Q4268" s="58"/>
      <c r="R4268" s="58"/>
      <c r="U4268" s="138"/>
    </row>
    <row r="4269" spans="1:21" customFormat="1" ht="12.75" customHeight="1" x14ac:dyDescent="0.25">
      <c r="A4269">
        <v>7</v>
      </c>
      <c r="B4269">
        <v>23</v>
      </c>
      <c r="C4269" s="3">
        <v>723</v>
      </c>
      <c r="D4269" t="s">
        <v>6</v>
      </c>
      <c r="E4269">
        <v>2013</v>
      </c>
      <c r="F4269" s="57"/>
      <c r="G4269" s="73">
        <f t="shared" si="167"/>
        <v>600</v>
      </c>
      <c r="I4269" s="6">
        <v>600</v>
      </c>
      <c r="J4269" s="103"/>
      <c r="K4269" s="103"/>
      <c r="L4269" s="6">
        <v>3306</v>
      </c>
      <c r="M4269" s="79"/>
      <c r="N4269" s="79"/>
      <c r="O4269" s="22">
        <f t="shared" si="168"/>
        <v>3306</v>
      </c>
      <c r="P4269" s="58"/>
      <c r="Q4269" s="58"/>
      <c r="R4269" s="58"/>
      <c r="U4269" s="138"/>
    </row>
    <row r="4270" spans="1:21" customFormat="1" ht="12.75" customHeight="1" x14ac:dyDescent="0.25">
      <c r="A4270">
        <v>7</v>
      </c>
      <c r="B4270">
        <v>24</v>
      </c>
      <c r="C4270" s="3">
        <v>724</v>
      </c>
      <c r="D4270" t="s">
        <v>6</v>
      </c>
      <c r="E4270">
        <v>2013</v>
      </c>
      <c r="F4270" s="57"/>
      <c r="G4270" s="73">
        <f t="shared" si="167"/>
        <v>438</v>
      </c>
      <c r="I4270" s="6">
        <v>438</v>
      </c>
      <c r="J4270" s="103"/>
      <c r="K4270" s="103"/>
      <c r="L4270" s="6">
        <v>2832</v>
      </c>
      <c r="M4270" s="79"/>
      <c r="N4270" s="79"/>
      <c r="O4270" s="22">
        <f t="shared" si="168"/>
        <v>2832</v>
      </c>
      <c r="P4270" s="58"/>
      <c r="Q4270" s="58"/>
      <c r="R4270" s="58"/>
      <c r="U4270" s="138"/>
    </row>
    <row r="4271" spans="1:21" customFormat="1" ht="12.75" customHeight="1" x14ac:dyDescent="0.25">
      <c r="A4271">
        <v>7</v>
      </c>
      <c r="B4271">
        <v>25</v>
      </c>
      <c r="C4271" s="3">
        <v>725</v>
      </c>
      <c r="D4271" t="s">
        <v>6</v>
      </c>
      <c r="E4271">
        <v>2013</v>
      </c>
      <c r="F4271" s="57"/>
      <c r="G4271" s="73">
        <f t="shared" si="167"/>
        <v>516</v>
      </c>
      <c r="I4271" s="6">
        <v>516</v>
      </c>
      <c r="J4271" s="103"/>
      <c r="K4271" s="103"/>
      <c r="L4271" s="6">
        <v>3606</v>
      </c>
      <c r="M4271" s="79"/>
      <c r="N4271" s="79"/>
      <c r="O4271" s="22">
        <f t="shared" si="168"/>
        <v>3606</v>
      </c>
      <c r="P4271" s="58"/>
      <c r="Q4271" s="58"/>
      <c r="R4271" s="58"/>
      <c r="U4271" s="138"/>
    </row>
    <row r="4272" spans="1:21" customFormat="1" ht="12.75" customHeight="1" x14ac:dyDescent="0.25">
      <c r="A4272">
        <v>7</v>
      </c>
      <c r="B4272">
        <v>26</v>
      </c>
      <c r="C4272" s="3">
        <v>726</v>
      </c>
      <c r="D4272" t="s">
        <v>6</v>
      </c>
      <c r="E4272">
        <v>2013</v>
      </c>
      <c r="F4272" s="57"/>
      <c r="G4272" s="73">
        <f t="shared" si="167"/>
        <v>1548</v>
      </c>
      <c r="I4272" s="6">
        <v>1548</v>
      </c>
      <c r="J4272" s="103"/>
      <c r="K4272" s="103"/>
      <c r="L4272" s="6">
        <v>2751</v>
      </c>
      <c r="M4272" s="79"/>
      <c r="N4272" s="79"/>
      <c r="O4272" s="22">
        <f t="shared" si="168"/>
        <v>2751</v>
      </c>
      <c r="P4272" s="58"/>
      <c r="Q4272" s="58"/>
      <c r="R4272" s="58"/>
      <c r="U4272" s="138"/>
    </row>
    <row r="4273" spans="1:21" customFormat="1" ht="12.75" customHeight="1" x14ac:dyDescent="0.25">
      <c r="A4273">
        <v>7</v>
      </c>
      <c r="B4273">
        <v>27</v>
      </c>
      <c r="C4273" s="3">
        <v>727</v>
      </c>
      <c r="D4273" t="s">
        <v>6</v>
      </c>
      <c r="E4273">
        <v>2013</v>
      </c>
      <c r="F4273" s="57"/>
      <c r="G4273" s="73">
        <f t="shared" si="167"/>
        <v>1728</v>
      </c>
      <c r="H4273" s="7"/>
      <c r="I4273" s="6">
        <v>1728</v>
      </c>
      <c r="J4273" s="103"/>
      <c r="K4273" s="103"/>
      <c r="L4273" s="6">
        <v>1164</v>
      </c>
      <c r="M4273" s="79"/>
      <c r="N4273" s="79"/>
      <c r="O4273" s="22">
        <f t="shared" si="168"/>
        <v>1164</v>
      </c>
      <c r="P4273" s="58"/>
      <c r="Q4273" s="58"/>
      <c r="R4273" s="58"/>
      <c r="U4273" s="138"/>
    </row>
    <row r="4274" spans="1:21" customFormat="1" ht="12.75" customHeight="1" x14ac:dyDescent="0.25">
      <c r="A4274">
        <v>7</v>
      </c>
      <c r="B4274">
        <v>28</v>
      </c>
      <c r="C4274" s="3">
        <v>728</v>
      </c>
      <c r="D4274" t="s">
        <v>6</v>
      </c>
      <c r="E4274">
        <v>2013</v>
      </c>
      <c r="F4274" s="57"/>
      <c r="G4274" s="73">
        <f t="shared" si="167"/>
        <v>570</v>
      </c>
      <c r="H4274" s="7"/>
      <c r="I4274" s="6">
        <v>570</v>
      </c>
      <c r="J4274" s="103"/>
      <c r="K4274" s="103"/>
      <c r="L4274" s="6">
        <v>1626</v>
      </c>
      <c r="M4274" s="79"/>
      <c r="N4274" s="79"/>
      <c r="O4274" s="22">
        <f t="shared" si="168"/>
        <v>1626</v>
      </c>
      <c r="P4274" s="58"/>
      <c r="Q4274" s="58"/>
      <c r="R4274" s="58"/>
      <c r="U4274" s="138"/>
    </row>
    <row r="4275" spans="1:21" customFormat="1" ht="12.75" customHeight="1" x14ac:dyDescent="0.25">
      <c r="A4275">
        <v>7</v>
      </c>
      <c r="B4275">
        <v>29</v>
      </c>
      <c r="C4275" s="3">
        <v>729</v>
      </c>
      <c r="D4275" t="s">
        <v>6</v>
      </c>
      <c r="E4275">
        <v>2013</v>
      </c>
      <c r="F4275" s="57"/>
      <c r="G4275" s="73">
        <f t="shared" si="167"/>
        <v>246</v>
      </c>
      <c r="H4275" s="7"/>
      <c r="I4275" s="6">
        <v>246</v>
      </c>
      <c r="J4275" s="103"/>
      <c r="K4275" s="103"/>
      <c r="L4275" s="6">
        <v>2301</v>
      </c>
      <c r="M4275" s="79"/>
      <c r="N4275" s="79"/>
      <c r="O4275" s="22">
        <f t="shared" si="168"/>
        <v>2301</v>
      </c>
      <c r="P4275" s="58"/>
      <c r="Q4275" s="58"/>
      <c r="R4275" s="58"/>
      <c r="U4275" s="138"/>
    </row>
    <row r="4276" spans="1:21" customFormat="1" ht="12.75" customHeight="1" x14ac:dyDescent="0.25">
      <c r="A4276">
        <v>7</v>
      </c>
      <c r="B4276">
        <v>30</v>
      </c>
      <c r="C4276" s="3">
        <v>730</v>
      </c>
      <c r="D4276" t="s">
        <v>6</v>
      </c>
      <c r="E4276">
        <v>2013</v>
      </c>
      <c r="F4276" s="57"/>
      <c r="G4276" s="73">
        <f t="shared" si="167"/>
        <v>150</v>
      </c>
      <c r="H4276" s="7"/>
      <c r="I4276" s="6">
        <v>150</v>
      </c>
      <c r="J4276" s="103"/>
      <c r="K4276" s="103"/>
      <c r="L4276" s="6">
        <v>1290</v>
      </c>
      <c r="M4276" s="79"/>
      <c r="N4276" s="79"/>
      <c r="O4276" s="22">
        <f t="shared" si="168"/>
        <v>1290</v>
      </c>
      <c r="P4276" s="58"/>
      <c r="Q4276" s="58"/>
      <c r="R4276" s="58"/>
      <c r="U4276" s="138"/>
    </row>
    <row r="4277" spans="1:21" customFormat="1" ht="12.75" customHeight="1" x14ac:dyDescent="0.25">
      <c r="A4277">
        <v>7</v>
      </c>
      <c r="B4277">
        <v>31</v>
      </c>
      <c r="C4277" s="3">
        <v>731</v>
      </c>
      <c r="D4277" t="s">
        <v>6</v>
      </c>
      <c r="E4277">
        <v>2013</v>
      </c>
      <c r="F4277" s="57"/>
      <c r="G4277" s="73">
        <f t="shared" si="167"/>
        <v>123</v>
      </c>
      <c r="H4277" s="7"/>
      <c r="I4277" s="6">
        <v>123</v>
      </c>
      <c r="J4277" s="103"/>
      <c r="K4277" s="103"/>
      <c r="L4277" s="6">
        <v>1368</v>
      </c>
      <c r="M4277" s="79"/>
      <c r="N4277" s="79"/>
      <c r="O4277" s="22">
        <f t="shared" si="168"/>
        <v>1368</v>
      </c>
      <c r="P4277" s="58"/>
      <c r="Q4277" s="58"/>
      <c r="R4277" s="58"/>
      <c r="U4277" s="138"/>
    </row>
    <row r="4278" spans="1:21" customFormat="1" ht="12.75" customHeight="1" x14ac:dyDescent="0.25">
      <c r="A4278">
        <v>8</v>
      </c>
      <c r="B4278">
        <v>1</v>
      </c>
      <c r="C4278" s="3">
        <v>801</v>
      </c>
      <c r="D4278" t="s">
        <v>6</v>
      </c>
      <c r="E4278">
        <v>2013</v>
      </c>
      <c r="F4278" s="57"/>
      <c r="G4278" s="73">
        <f t="shared" si="167"/>
        <v>126</v>
      </c>
      <c r="H4278" s="7"/>
      <c r="I4278" s="6">
        <v>126</v>
      </c>
      <c r="J4278" s="103"/>
      <c r="K4278" s="103"/>
      <c r="L4278" s="6">
        <v>1428</v>
      </c>
      <c r="M4278" s="79"/>
      <c r="N4278" s="79"/>
      <c r="O4278" s="22">
        <f t="shared" si="168"/>
        <v>1428</v>
      </c>
      <c r="P4278" s="58"/>
      <c r="Q4278" s="58"/>
      <c r="R4278" s="58"/>
    </row>
    <row r="4279" spans="1:21" customFormat="1" ht="12.75" customHeight="1" x14ac:dyDescent="0.25">
      <c r="A4279">
        <v>8</v>
      </c>
      <c r="B4279">
        <v>2</v>
      </c>
      <c r="C4279" s="3">
        <v>802</v>
      </c>
      <c r="D4279" t="s">
        <v>6</v>
      </c>
      <c r="E4279">
        <v>2013</v>
      </c>
      <c r="F4279" s="57"/>
      <c r="G4279" s="73">
        <f t="shared" si="167"/>
        <v>399</v>
      </c>
      <c r="H4279" s="7"/>
      <c r="I4279" s="6">
        <v>399</v>
      </c>
      <c r="J4279" s="103"/>
      <c r="K4279" s="103"/>
      <c r="L4279" s="6">
        <v>390</v>
      </c>
      <c r="M4279" s="79"/>
      <c r="N4279" s="79"/>
      <c r="O4279" s="22">
        <f t="shared" si="168"/>
        <v>390</v>
      </c>
      <c r="P4279" s="58"/>
      <c r="Q4279" s="58"/>
      <c r="R4279" s="58"/>
    </row>
    <row r="4280" spans="1:21" customFormat="1" ht="12.75" customHeight="1" x14ac:dyDescent="0.25">
      <c r="A4280">
        <v>8</v>
      </c>
      <c r="B4280">
        <v>3</v>
      </c>
      <c r="C4280" s="3">
        <v>803</v>
      </c>
      <c r="D4280" t="s">
        <v>6</v>
      </c>
      <c r="E4280">
        <v>2013</v>
      </c>
      <c r="F4280" s="57"/>
      <c r="G4280" s="73">
        <f t="shared" si="167"/>
        <v>105</v>
      </c>
      <c r="H4280" s="7"/>
      <c r="I4280" s="6">
        <v>105</v>
      </c>
      <c r="J4280" s="103"/>
      <c r="K4280" s="103"/>
      <c r="L4280" s="6">
        <v>279</v>
      </c>
      <c r="M4280" s="79"/>
      <c r="N4280" s="79"/>
      <c r="O4280" s="22">
        <f t="shared" si="168"/>
        <v>279</v>
      </c>
      <c r="P4280" s="58"/>
      <c r="Q4280" s="58"/>
      <c r="R4280" s="58"/>
    </row>
    <row r="4281" spans="1:21" customFormat="1" ht="12.75" customHeight="1" x14ac:dyDescent="0.25">
      <c r="A4281">
        <v>8</v>
      </c>
      <c r="B4281">
        <v>4</v>
      </c>
      <c r="C4281" s="3">
        <v>804</v>
      </c>
      <c r="D4281" t="s">
        <v>6</v>
      </c>
      <c r="E4281">
        <v>2013</v>
      </c>
      <c r="F4281" s="57"/>
      <c r="G4281" s="73">
        <f t="shared" si="167"/>
        <v>96</v>
      </c>
      <c r="H4281" s="7"/>
      <c r="I4281" s="6">
        <v>96</v>
      </c>
      <c r="J4281" s="103"/>
      <c r="K4281" s="103"/>
      <c r="L4281" s="6">
        <v>444</v>
      </c>
      <c r="M4281" s="79"/>
      <c r="N4281" s="79"/>
      <c r="O4281" s="22">
        <f t="shared" si="168"/>
        <v>444</v>
      </c>
      <c r="P4281" s="58"/>
      <c r="Q4281" s="58"/>
      <c r="R4281" s="58"/>
    </row>
    <row r="4282" spans="1:21" customFormat="1" ht="12.75" customHeight="1" x14ac:dyDescent="0.25">
      <c r="A4282">
        <v>8</v>
      </c>
      <c r="B4282">
        <v>5</v>
      </c>
      <c r="C4282" s="3">
        <v>805</v>
      </c>
      <c r="D4282" t="s">
        <v>6</v>
      </c>
      <c r="E4282">
        <v>2013</v>
      </c>
      <c r="F4282" s="57"/>
      <c r="G4282" s="73">
        <f t="shared" ref="G4282:G4345" si="169">I4282+K4282</f>
        <v>105</v>
      </c>
      <c r="H4282" s="7"/>
      <c r="I4282" s="6">
        <v>105</v>
      </c>
      <c r="J4282" s="103"/>
      <c r="K4282" s="103"/>
      <c r="L4282" s="6">
        <v>744</v>
      </c>
      <c r="M4282" s="79"/>
      <c r="N4282" s="79"/>
      <c r="O4282" s="22">
        <f t="shared" ref="O4282:O4345" si="170">L4282+N4282</f>
        <v>744</v>
      </c>
      <c r="P4282" s="58"/>
      <c r="Q4282" s="58"/>
      <c r="R4282" s="58"/>
    </row>
    <row r="4283" spans="1:21" customFormat="1" ht="12.75" customHeight="1" x14ac:dyDescent="0.25">
      <c r="A4283">
        <v>8</v>
      </c>
      <c r="B4283">
        <v>6</v>
      </c>
      <c r="C4283" s="3">
        <v>806</v>
      </c>
      <c r="D4283" t="s">
        <v>6</v>
      </c>
      <c r="E4283">
        <v>2013</v>
      </c>
      <c r="F4283" s="57"/>
      <c r="G4283" s="73">
        <f t="shared" si="169"/>
        <v>114</v>
      </c>
      <c r="H4283" s="7"/>
      <c r="I4283" s="6">
        <v>114</v>
      </c>
      <c r="J4283" s="103"/>
      <c r="K4283" s="103"/>
      <c r="L4283" s="6">
        <v>951</v>
      </c>
      <c r="M4283" s="79"/>
      <c r="N4283" s="79"/>
      <c r="O4283" s="22">
        <f t="shared" si="170"/>
        <v>951</v>
      </c>
      <c r="P4283" s="58"/>
      <c r="Q4283" s="58"/>
      <c r="R4283" s="58"/>
    </row>
    <row r="4284" spans="1:21" customFormat="1" ht="12.75" customHeight="1" x14ac:dyDescent="0.25">
      <c r="A4284">
        <v>8</v>
      </c>
      <c r="B4284">
        <v>7</v>
      </c>
      <c r="C4284" s="3">
        <v>807</v>
      </c>
      <c r="D4284" t="s">
        <v>6</v>
      </c>
      <c r="E4284">
        <v>2013</v>
      </c>
      <c r="F4284" s="57"/>
      <c r="G4284" s="73">
        <f t="shared" si="169"/>
        <v>51</v>
      </c>
      <c r="H4284" s="7"/>
      <c r="I4284" s="6">
        <v>51</v>
      </c>
      <c r="J4284" s="103"/>
      <c r="K4284" s="103"/>
      <c r="L4284" s="6">
        <v>582</v>
      </c>
      <c r="M4284" s="79"/>
      <c r="N4284" s="79"/>
      <c r="O4284" s="22">
        <f t="shared" si="170"/>
        <v>582</v>
      </c>
      <c r="P4284" s="58"/>
      <c r="Q4284" s="58"/>
      <c r="R4284" s="58"/>
    </row>
    <row r="4285" spans="1:21" customFormat="1" ht="12.75" customHeight="1" x14ac:dyDescent="0.25">
      <c r="A4285">
        <v>8</v>
      </c>
      <c r="B4285">
        <v>8</v>
      </c>
      <c r="C4285" s="3">
        <v>808</v>
      </c>
      <c r="D4285" t="s">
        <v>6</v>
      </c>
      <c r="E4285">
        <v>2013</v>
      </c>
      <c r="F4285" s="57"/>
      <c r="G4285" s="73">
        <f t="shared" si="169"/>
        <v>639</v>
      </c>
      <c r="H4285" s="7"/>
      <c r="I4285" s="6">
        <v>639</v>
      </c>
      <c r="J4285" s="103"/>
      <c r="K4285" s="103"/>
      <c r="L4285" s="6">
        <v>1485</v>
      </c>
      <c r="M4285" s="79"/>
      <c r="N4285" s="79"/>
      <c r="O4285" s="22">
        <f t="shared" si="170"/>
        <v>1485</v>
      </c>
      <c r="P4285" s="58"/>
      <c r="Q4285" s="58"/>
      <c r="R4285" s="58"/>
    </row>
    <row r="4286" spans="1:21" customFormat="1" ht="12.75" customHeight="1" x14ac:dyDescent="0.25">
      <c r="A4286">
        <v>8</v>
      </c>
      <c r="B4286">
        <v>9</v>
      </c>
      <c r="C4286" s="3">
        <v>809</v>
      </c>
      <c r="D4286" t="s">
        <v>6</v>
      </c>
      <c r="E4286">
        <v>2013</v>
      </c>
      <c r="F4286" s="57"/>
      <c r="G4286" s="73">
        <f t="shared" si="169"/>
        <v>609</v>
      </c>
      <c r="H4286" s="7"/>
      <c r="I4286" s="6">
        <v>609</v>
      </c>
      <c r="J4286" s="103"/>
      <c r="K4286" s="103"/>
      <c r="L4286" s="6">
        <v>702</v>
      </c>
      <c r="M4286" s="79"/>
      <c r="N4286" s="79"/>
      <c r="O4286" s="22">
        <f t="shared" si="170"/>
        <v>702</v>
      </c>
      <c r="P4286" s="58"/>
      <c r="Q4286" s="58"/>
      <c r="R4286" s="58"/>
    </row>
    <row r="4287" spans="1:21" customFormat="1" ht="12.75" customHeight="1" x14ac:dyDescent="0.25">
      <c r="A4287">
        <v>8</v>
      </c>
      <c r="B4287">
        <v>10</v>
      </c>
      <c r="C4287" s="3">
        <v>810</v>
      </c>
      <c r="D4287" t="s">
        <v>6</v>
      </c>
      <c r="E4287">
        <v>2013</v>
      </c>
      <c r="F4287" s="57"/>
      <c r="G4287" s="73">
        <f t="shared" si="169"/>
        <v>303</v>
      </c>
      <c r="H4287" s="7"/>
      <c r="I4287" s="6">
        <v>303</v>
      </c>
      <c r="J4287" s="103"/>
      <c r="K4287" s="103"/>
      <c r="L4287" s="6">
        <v>1596</v>
      </c>
      <c r="M4287" s="79"/>
      <c r="N4287" s="79"/>
      <c r="O4287" s="22">
        <f t="shared" si="170"/>
        <v>1596</v>
      </c>
      <c r="P4287" s="58"/>
      <c r="Q4287" s="58"/>
      <c r="R4287" s="58"/>
    </row>
    <row r="4288" spans="1:21" customFormat="1" ht="12.75" customHeight="1" x14ac:dyDescent="0.25">
      <c r="A4288">
        <v>8</v>
      </c>
      <c r="B4288">
        <v>11</v>
      </c>
      <c r="C4288" s="3">
        <v>811</v>
      </c>
      <c r="D4288" t="s">
        <v>6</v>
      </c>
      <c r="E4288">
        <v>2013</v>
      </c>
      <c r="F4288" s="57"/>
      <c r="G4288" s="73">
        <f t="shared" si="169"/>
        <v>288</v>
      </c>
      <c r="H4288" s="7"/>
      <c r="I4288" s="6">
        <v>288</v>
      </c>
      <c r="J4288" s="103"/>
      <c r="K4288" s="103"/>
      <c r="L4288" s="6">
        <v>681</v>
      </c>
      <c r="M4288" s="79"/>
      <c r="N4288" s="79"/>
      <c r="O4288" s="22">
        <f t="shared" si="170"/>
        <v>681</v>
      </c>
      <c r="P4288" s="58"/>
      <c r="Q4288" s="58"/>
      <c r="R4288" s="58"/>
    </row>
    <row r="4289" spans="1:18" customFormat="1" ht="12.75" customHeight="1" x14ac:dyDescent="0.25">
      <c r="A4289">
        <v>8</v>
      </c>
      <c r="B4289">
        <v>12</v>
      </c>
      <c r="C4289" s="3">
        <v>812</v>
      </c>
      <c r="D4289" t="s">
        <v>6</v>
      </c>
      <c r="E4289">
        <v>2013</v>
      </c>
      <c r="F4289" s="57"/>
      <c r="G4289" s="73">
        <f t="shared" si="169"/>
        <v>21</v>
      </c>
      <c r="H4289" s="7"/>
      <c r="I4289" s="6">
        <v>21</v>
      </c>
      <c r="J4289" s="103"/>
      <c r="K4289" s="103"/>
      <c r="L4289" s="6">
        <v>759</v>
      </c>
      <c r="M4289" s="79"/>
      <c r="N4289" s="79"/>
      <c r="O4289" s="22">
        <f t="shared" si="170"/>
        <v>759</v>
      </c>
      <c r="P4289" s="58"/>
      <c r="Q4289" s="58"/>
      <c r="R4289" s="58"/>
    </row>
    <row r="4290" spans="1:18" customFormat="1" ht="12.75" customHeight="1" x14ac:dyDescent="0.25">
      <c r="A4290">
        <v>8</v>
      </c>
      <c r="B4290">
        <v>13</v>
      </c>
      <c r="C4290" s="3">
        <v>813</v>
      </c>
      <c r="D4290" t="s">
        <v>6</v>
      </c>
      <c r="E4290">
        <v>2013</v>
      </c>
      <c r="F4290" s="57"/>
      <c r="G4290" s="73">
        <f t="shared" si="169"/>
        <v>33</v>
      </c>
      <c r="H4290" s="7"/>
      <c r="I4290" s="6">
        <v>33</v>
      </c>
      <c r="J4290" s="103"/>
      <c r="K4290" s="103"/>
      <c r="L4290" s="6">
        <v>699</v>
      </c>
      <c r="M4290" s="79"/>
      <c r="N4290" s="79"/>
      <c r="O4290" s="22">
        <f t="shared" si="170"/>
        <v>699</v>
      </c>
      <c r="P4290" s="58"/>
      <c r="Q4290" s="58"/>
      <c r="R4290" s="58"/>
    </row>
    <row r="4291" spans="1:18" customFormat="1" ht="12.75" customHeight="1" x14ac:dyDescent="0.25">
      <c r="A4291">
        <v>8</v>
      </c>
      <c r="B4291">
        <v>14</v>
      </c>
      <c r="C4291" s="3">
        <v>814</v>
      </c>
      <c r="D4291" t="s">
        <v>6</v>
      </c>
      <c r="E4291">
        <v>2013</v>
      </c>
      <c r="F4291" s="57"/>
      <c r="G4291" s="73">
        <f t="shared" si="169"/>
        <v>24</v>
      </c>
      <c r="H4291" s="7"/>
      <c r="I4291" s="6">
        <v>24</v>
      </c>
      <c r="J4291" s="103"/>
      <c r="K4291" s="103"/>
      <c r="L4291" s="6">
        <v>393</v>
      </c>
      <c r="M4291" s="79"/>
      <c r="N4291" s="79"/>
      <c r="O4291" s="22">
        <f t="shared" si="170"/>
        <v>393</v>
      </c>
      <c r="P4291" s="58"/>
      <c r="Q4291" s="58"/>
      <c r="R4291" s="58"/>
    </row>
    <row r="4292" spans="1:18" customFormat="1" ht="12.75" customHeight="1" x14ac:dyDescent="0.25">
      <c r="A4292">
        <v>8</v>
      </c>
      <c r="B4292">
        <v>15</v>
      </c>
      <c r="C4292" s="3">
        <v>815</v>
      </c>
      <c r="D4292" t="s">
        <v>6</v>
      </c>
      <c r="E4292">
        <v>2013</v>
      </c>
      <c r="F4292" s="57"/>
      <c r="G4292" s="73">
        <f t="shared" si="169"/>
        <v>30</v>
      </c>
      <c r="H4292" s="7"/>
      <c r="I4292" s="6">
        <v>30</v>
      </c>
      <c r="J4292" s="103"/>
      <c r="K4292" s="103"/>
      <c r="L4292" s="6">
        <v>363</v>
      </c>
      <c r="M4292" s="79"/>
      <c r="N4292" s="79"/>
      <c r="O4292" s="22">
        <f t="shared" si="170"/>
        <v>363</v>
      </c>
      <c r="P4292" s="58"/>
      <c r="Q4292" s="58"/>
      <c r="R4292" s="58"/>
    </row>
    <row r="4293" spans="1:18" customFormat="1" ht="12.75" customHeight="1" x14ac:dyDescent="0.25">
      <c r="A4293">
        <v>8</v>
      </c>
      <c r="B4293">
        <v>16</v>
      </c>
      <c r="C4293" s="3">
        <v>816</v>
      </c>
      <c r="D4293" t="s">
        <v>6</v>
      </c>
      <c r="E4293">
        <v>2013</v>
      </c>
      <c r="F4293" s="57"/>
      <c r="G4293" s="73">
        <f t="shared" si="169"/>
        <v>126</v>
      </c>
      <c r="H4293" s="7"/>
      <c r="I4293" s="6">
        <v>126</v>
      </c>
      <c r="J4293" s="103"/>
      <c r="K4293" s="103"/>
      <c r="L4293" s="6">
        <v>486</v>
      </c>
      <c r="M4293" s="79"/>
      <c r="N4293" s="79"/>
      <c r="O4293" s="22">
        <f t="shared" si="170"/>
        <v>486</v>
      </c>
      <c r="P4293" s="58"/>
      <c r="Q4293" s="58"/>
      <c r="R4293" s="58"/>
    </row>
    <row r="4294" spans="1:18" customFormat="1" ht="12.75" customHeight="1" x14ac:dyDescent="0.25">
      <c r="A4294">
        <v>8</v>
      </c>
      <c r="B4294">
        <v>17</v>
      </c>
      <c r="C4294" s="3">
        <v>817</v>
      </c>
      <c r="D4294" t="s">
        <v>6</v>
      </c>
      <c r="E4294">
        <v>2013</v>
      </c>
      <c r="F4294" s="57"/>
      <c r="G4294" s="73">
        <f t="shared" si="169"/>
        <v>183</v>
      </c>
      <c r="H4294" s="7"/>
      <c r="I4294" s="6">
        <v>183</v>
      </c>
      <c r="J4294" s="103"/>
      <c r="K4294" s="103"/>
      <c r="L4294" s="6">
        <v>492</v>
      </c>
      <c r="M4294" s="79"/>
      <c r="N4294" s="79"/>
      <c r="O4294" s="22">
        <f t="shared" si="170"/>
        <v>492</v>
      </c>
      <c r="P4294" s="58"/>
      <c r="Q4294" s="58"/>
      <c r="R4294" s="58"/>
    </row>
    <row r="4295" spans="1:18" customFormat="1" ht="12.75" customHeight="1" x14ac:dyDescent="0.25">
      <c r="A4295">
        <v>8</v>
      </c>
      <c r="B4295">
        <v>18</v>
      </c>
      <c r="C4295" s="3">
        <v>818</v>
      </c>
      <c r="D4295" t="s">
        <v>6</v>
      </c>
      <c r="E4295">
        <v>2013</v>
      </c>
      <c r="F4295" s="57"/>
      <c r="G4295" s="73">
        <f t="shared" si="169"/>
        <v>45</v>
      </c>
      <c r="H4295" s="7"/>
      <c r="I4295" s="6">
        <v>45</v>
      </c>
      <c r="J4295" s="103"/>
      <c r="K4295" s="103"/>
      <c r="L4295" s="6">
        <v>165</v>
      </c>
      <c r="M4295" s="79"/>
      <c r="N4295" s="79"/>
      <c r="O4295" s="22">
        <f t="shared" si="170"/>
        <v>165</v>
      </c>
      <c r="P4295" s="58"/>
      <c r="Q4295" s="58"/>
      <c r="R4295" s="58"/>
    </row>
    <row r="4296" spans="1:18" customFormat="1" ht="12.75" customHeight="1" x14ac:dyDescent="0.25">
      <c r="A4296">
        <v>8</v>
      </c>
      <c r="B4296">
        <v>19</v>
      </c>
      <c r="C4296" s="3">
        <v>819</v>
      </c>
      <c r="D4296" t="s">
        <v>6</v>
      </c>
      <c r="E4296">
        <v>2013</v>
      </c>
      <c r="F4296" s="57"/>
      <c r="G4296" s="73">
        <f t="shared" si="169"/>
        <v>45</v>
      </c>
      <c r="H4296" s="7"/>
      <c r="I4296" s="6">
        <v>45</v>
      </c>
      <c r="J4296" s="103"/>
      <c r="K4296" s="103"/>
      <c r="L4296" s="6">
        <v>267</v>
      </c>
      <c r="M4296" s="79"/>
      <c r="N4296" s="79"/>
      <c r="O4296" s="22">
        <f t="shared" si="170"/>
        <v>267</v>
      </c>
      <c r="P4296" s="58"/>
      <c r="Q4296" s="58"/>
      <c r="R4296" s="58"/>
    </row>
    <row r="4297" spans="1:18" customFormat="1" ht="12.75" customHeight="1" x14ac:dyDescent="0.25">
      <c r="A4297">
        <v>8</v>
      </c>
      <c r="B4297">
        <v>20</v>
      </c>
      <c r="C4297" s="3">
        <v>820</v>
      </c>
      <c r="D4297" t="s">
        <v>6</v>
      </c>
      <c r="E4297">
        <v>2013</v>
      </c>
      <c r="F4297" s="57"/>
      <c r="G4297" s="73">
        <f t="shared" si="169"/>
        <v>129</v>
      </c>
      <c r="H4297" s="7"/>
      <c r="I4297" s="6">
        <v>129</v>
      </c>
      <c r="J4297" s="103"/>
      <c r="K4297" s="103"/>
      <c r="L4297" s="6">
        <v>75</v>
      </c>
      <c r="M4297" s="79"/>
      <c r="N4297" s="79"/>
      <c r="O4297" s="22">
        <f t="shared" si="170"/>
        <v>75</v>
      </c>
      <c r="P4297" s="58"/>
      <c r="Q4297" s="58"/>
      <c r="R4297" s="58"/>
    </row>
    <row r="4298" spans="1:18" customFormat="1" ht="12.75" customHeight="1" x14ac:dyDescent="0.25">
      <c r="A4298">
        <v>8</v>
      </c>
      <c r="B4298">
        <v>21</v>
      </c>
      <c r="C4298" s="3">
        <v>821</v>
      </c>
      <c r="D4298" t="s">
        <v>6</v>
      </c>
      <c r="E4298">
        <v>2013</v>
      </c>
      <c r="F4298" s="57"/>
      <c r="G4298" s="73">
        <f t="shared" si="169"/>
        <v>15</v>
      </c>
      <c r="H4298" s="7"/>
      <c r="I4298" s="6">
        <v>15</v>
      </c>
      <c r="J4298" s="103"/>
      <c r="K4298" s="103"/>
      <c r="L4298" s="6">
        <v>63</v>
      </c>
      <c r="M4298" s="79"/>
      <c r="N4298" s="79"/>
      <c r="O4298" s="22">
        <f t="shared" si="170"/>
        <v>63</v>
      </c>
      <c r="P4298" s="58"/>
      <c r="Q4298" s="58"/>
      <c r="R4298" s="58"/>
    </row>
    <row r="4299" spans="1:18" customFormat="1" ht="12.75" customHeight="1" x14ac:dyDescent="0.25">
      <c r="A4299">
        <v>8</v>
      </c>
      <c r="B4299">
        <v>22</v>
      </c>
      <c r="C4299" s="3">
        <v>822</v>
      </c>
      <c r="D4299" t="s">
        <v>6</v>
      </c>
      <c r="E4299">
        <v>2013</v>
      </c>
      <c r="F4299" s="57"/>
      <c r="G4299" s="73">
        <f t="shared" si="169"/>
        <v>30</v>
      </c>
      <c r="H4299" s="7"/>
      <c r="I4299" s="6">
        <v>30</v>
      </c>
      <c r="J4299" s="103"/>
      <c r="K4299" s="103"/>
      <c r="L4299" s="6">
        <v>114</v>
      </c>
      <c r="M4299" s="79"/>
      <c r="N4299" s="79"/>
      <c r="O4299" s="22">
        <f t="shared" si="170"/>
        <v>114</v>
      </c>
      <c r="P4299" s="58"/>
      <c r="Q4299" s="58"/>
      <c r="R4299" s="58"/>
    </row>
    <row r="4300" spans="1:18" customFormat="1" ht="12.75" customHeight="1" x14ac:dyDescent="0.25">
      <c r="A4300">
        <v>8</v>
      </c>
      <c r="B4300">
        <v>23</v>
      </c>
      <c r="C4300" s="3">
        <v>823</v>
      </c>
      <c r="D4300" t="s">
        <v>6</v>
      </c>
      <c r="E4300">
        <v>2013</v>
      </c>
      <c r="F4300" s="57"/>
      <c r="G4300" s="73">
        <f t="shared" si="169"/>
        <v>60</v>
      </c>
      <c r="H4300" s="7"/>
      <c r="I4300" s="6">
        <v>60</v>
      </c>
      <c r="J4300" s="103"/>
      <c r="K4300" s="103"/>
      <c r="L4300" s="6">
        <v>87</v>
      </c>
      <c r="M4300" s="79"/>
      <c r="N4300" s="79"/>
      <c r="O4300" s="22">
        <f t="shared" si="170"/>
        <v>87</v>
      </c>
      <c r="P4300" s="58"/>
      <c r="Q4300" s="58"/>
      <c r="R4300" s="58"/>
    </row>
    <row r="4301" spans="1:18" customFormat="1" ht="12.75" customHeight="1" x14ac:dyDescent="0.25">
      <c r="A4301">
        <v>8</v>
      </c>
      <c r="B4301">
        <v>24</v>
      </c>
      <c r="C4301" s="3">
        <v>824</v>
      </c>
      <c r="D4301" t="s">
        <v>6</v>
      </c>
      <c r="E4301">
        <v>2013</v>
      </c>
      <c r="F4301" s="57"/>
      <c r="G4301" s="73">
        <f t="shared" si="169"/>
        <v>9</v>
      </c>
      <c r="H4301" s="7"/>
      <c r="I4301" s="6">
        <v>9</v>
      </c>
      <c r="J4301" s="103"/>
      <c r="K4301" s="103"/>
      <c r="L4301" s="6">
        <v>108</v>
      </c>
      <c r="M4301" s="79"/>
      <c r="N4301" s="79"/>
      <c r="O4301" s="22">
        <f t="shared" si="170"/>
        <v>108</v>
      </c>
      <c r="P4301" s="58"/>
      <c r="Q4301" s="58"/>
      <c r="R4301" s="58"/>
    </row>
    <row r="4302" spans="1:18" customFormat="1" ht="12.75" customHeight="1" x14ac:dyDescent="0.25">
      <c r="A4302">
        <v>8</v>
      </c>
      <c r="B4302">
        <v>25</v>
      </c>
      <c r="C4302" s="3">
        <v>825</v>
      </c>
      <c r="D4302" t="s">
        <v>6</v>
      </c>
      <c r="E4302">
        <v>2013</v>
      </c>
      <c r="F4302" s="57"/>
      <c r="G4302" s="73">
        <f t="shared" si="169"/>
        <v>90</v>
      </c>
      <c r="H4302" s="7"/>
      <c r="I4302" s="6">
        <v>90</v>
      </c>
      <c r="J4302" s="103"/>
      <c r="K4302" s="103"/>
      <c r="L4302" s="6">
        <v>42</v>
      </c>
      <c r="M4302" s="79"/>
      <c r="N4302" s="79"/>
      <c r="O4302" s="22">
        <f t="shared" si="170"/>
        <v>42</v>
      </c>
      <c r="P4302" s="58"/>
      <c r="Q4302" s="58"/>
      <c r="R4302" s="58"/>
    </row>
    <row r="4303" spans="1:18" customFormat="1" ht="12.75" customHeight="1" x14ac:dyDescent="0.25">
      <c r="A4303">
        <v>8</v>
      </c>
      <c r="B4303">
        <v>26</v>
      </c>
      <c r="C4303" s="3">
        <v>826</v>
      </c>
      <c r="D4303" t="s">
        <v>6</v>
      </c>
      <c r="E4303">
        <v>2013</v>
      </c>
      <c r="F4303" s="57"/>
      <c r="G4303" s="73">
        <f t="shared" si="169"/>
        <v>3</v>
      </c>
      <c r="H4303" s="7"/>
      <c r="I4303" s="6">
        <v>3</v>
      </c>
      <c r="J4303" s="103"/>
      <c r="K4303" s="103"/>
      <c r="L4303" s="6">
        <v>60</v>
      </c>
      <c r="M4303" s="79"/>
      <c r="N4303" s="79"/>
      <c r="O4303" s="22">
        <f t="shared" si="170"/>
        <v>60</v>
      </c>
      <c r="P4303" s="58"/>
      <c r="Q4303" s="58"/>
      <c r="R4303" s="58"/>
    </row>
    <row r="4304" spans="1:18" customFormat="1" ht="12.75" customHeight="1" x14ac:dyDescent="0.25">
      <c r="A4304">
        <v>8</v>
      </c>
      <c r="B4304">
        <v>27</v>
      </c>
      <c r="C4304" s="3">
        <v>827</v>
      </c>
      <c r="D4304" t="s">
        <v>6</v>
      </c>
      <c r="E4304">
        <v>2013</v>
      </c>
      <c r="F4304" s="57"/>
      <c r="G4304" s="73">
        <f t="shared" si="169"/>
        <v>12</v>
      </c>
      <c r="H4304" s="7"/>
      <c r="I4304" s="6">
        <v>12</v>
      </c>
      <c r="J4304" s="103"/>
      <c r="K4304" s="103"/>
      <c r="L4304" s="6">
        <v>84</v>
      </c>
      <c r="M4304" s="79"/>
      <c r="N4304" s="79"/>
      <c r="O4304" s="22">
        <f t="shared" si="170"/>
        <v>84</v>
      </c>
      <c r="P4304" s="58"/>
      <c r="Q4304" s="58"/>
      <c r="R4304" s="58"/>
    </row>
    <row r="4305" spans="1:18" customFormat="1" ht="12.75" customHeight="1" x14ac:dyDescent="0.25">
      <c r="A4305">
        <v>8</v>
      </c>
      <c r="B4305">
        <v>28</v>
      </c>
      <c r="C4305" s="3">
        <v>828</v>
      </c>
      <c r="D4305" t="s">
        <v>6</v>
      </c>
      <c r="E4305">
        <v>2013</v>
      </c>
      <c r="F4305" s="57"/>
      <c r="G4305" s="73">
        <f t="shared" si="169"/>
        <v>3</v>
      </c>
      <c r="H4305" s="7"/>
      <c r="I4305" s="6">
        <v>3</v>
      </c>
      <c r="J4305" s="103"/>
      <c r="K4305" s="103"/>
      <c r="L4305" s="6">
        <v>69</v>
      </c>
      <c r="M4305" s="79"/>
      <c r="N4305" s="79"/>
      <c r="O4305" s="22">
        <f t="shared" si="170"/>
        <v>69</v>
      </c>
      <c r="P4305" s="58"/>
      <c r="Q4305" s="58"/>
      <c r="R4305" s="58"/>
    </row>
    <row r="4306" spans="1:18" customFormat="1" ht="12.75" customHeight="1" x14ac:dyDescent="0.25">
      <c r="A4306">
        <v>8</v>
      </c>
      <c r="B4306">
        <v>29</v>
      </c>
      <c r="C4306" s="3">
        <v>829</v>
      </c>
      <c r="D4306" t="s">
        <v>6</v>
      </c>
      <c r="E4306">
        <v>2013</v>
      </c>
      <c r="F4306" s="57"/>
      <c r="G4306" s="73">
        <f t="shared" si="169"/>
        <v>0</v>
      </c>
      <c r="H4306" s="7"/>
      <c r="I4306" s="6">
        <v>0</v>
      </c>
      <c r="J4306" s="103"/>
      <c r="K4306" s="103"/>
      <c r="L4306" s="6">
        <v>213</v>
      </c>
      <c r="M4306" s="79"/>
      <c r="N4306" s="79"/>
      <c r="O4306" s="22">
        <f t="shared" si="170"/>
        <v>213</v>
      </c>
      <c r="P4306" s="58"/>
      <c r="Q4306" s="58"/>
      <c r="R4306" s="58"/>
    </row>
    <row r="4307" spans="1:18" customFormat="1" ht="12.75" customHeight="1" x14ac:dyDescent="0.25">
      <c r="A4307">
        <v>8</v>
      </c>
      <c r="B4307">
        <v>30</v>
      </c>
      <c r="C4307" s="3">
        <v>830</v>
      </c>
      <c r="D4307" t="s">
        <v>6</v>
      </c>
      <c r="E4307">
        <v>2013</v>
      </c>
      <c r="F4307" s="57"/>
      <c r="G4307" s="73">
        <f t="shared" si="169"/>
        <v>16.5</v>
      </c>
      <c r="H4307" s="7"/>
      <c r="I4307" s="6">
        <v>16.5</v>
      </c>
      <c r="J4307" s="103"/>
      <c r="K4307" s="103"/>
      <c r="L4307" s="6">
        <v>141</v>
      </c>
      <c r="M4307" s="79"/>
      <c r="N4307" s="79"/>
      <c r="O4307" s="22">
        <f t="shared" si="170"/>
        <v>141</v>
      </c>
      <c r="P4307" s="58"/>
      <c r="Q4307" s="58"/>
      <c r="R4307" s="58"/>
    </row>
    <row r="4308" spans="1:18" customFormat="1" ht="12.75" customHeight="1" x14ac:dyDescent="0.25">
      <c r="A4308">
        <v>8</v>
      </c>
      <c r="B4308">
        <v>31</v>
      </c>
      <c r="C4308" s="3">
        <v>831</v>
      </c>
      <c r="D4308" t="s">
        <v>6</v>
      </c>
      <c r="E4308">
        <v>2013</v>
      </c>
      <c r="F4308" s="57"/>
      <c r="G4308" s="73">
        <f t="shared" si="169"/>
        <v>36</v>
      </c>
      <c r="H4308" s="7"/>
      <c r="I4308" s="6">
        <v>36</v>
      </c>
      <c r="J4308" s="103"/>
      <c r="K4308" s="103"/>
      <c r="L4308" s="6">
        <v>21</v>
      </c>
      <c r="M4308" s="79"/>
      <c r="N4308" s="79"/>
      <c r="O4308" s="22">
        <f t="shared" si="170"/>
        <v>21</v>
      </c>
      <c r="P4308" s="58"/>
      <c r="Q4308" s="58"/>
      <c r="R4308" s="58"/>
    </row>
    <row r="4309" spans="1:18" customFormat="1" ht="12.75" customHeight="1" x14ac:dyDescent="0.25">
      <c r="A4309">
        <v>9</v>
      </c>
      <c r="B4309">
        <v>1</v>
      </c>
      <c r="C4309" s="3">
        <v>901</v>
      </c>
      <c r="D4309" t="s">
        <v>6</v>
      </c>
      <c r="E4309">
        <v>2013</v>
      </c>
      <c r="F4309" s="57"/>
      <c r="G4309" s="73">
        <f t="shared" si="169"/>
        <v>21</v>
      </c>
      <c r="H4309" s="7"/>
      <c r="I4309" s="6">
        <v>21</v>
      </c>
      <c r="J4309" s="103"/>
      <c r="K4309" s="103"/>
      <c r="L4309" s="6">
        <v>27</v>
      </c>
      <c r="M4309" s="79"/>
      <c r="N4309" s="79"/>
      <c r="O4309" s="22">
        <f t="shared" si="170"/>
        <v>27</v>
      </c>
      <c r="P4309" s="104"/>
      <c r="Q4309" s="58"/>
      <c r="R4309" s="58"/>
    </row>
    <row r="4310" spans="1:18" customFormat="1" ht="12.75" customHeight="1" x14ac:dyDescent="0.25">
      <c r="A4310">
        <v>9</v>
      </c>
      <c r="B4310">
        <v>2</v>
      </c>
      <c r="C4310" s="3">
        <v>902</v>
      </c>
      <c r="D4310" t="s">
        <v>6</v>
      </c>
      <c r="E4310">
        <v>2013</v>
      </c>
      <c r="F4310" s="81">
        <f>Q4310</f>
        <v>0</v>
      </c>
      <c r="G4310" s="73">
        <f t="shared" si="169"/>
        <v>3</v>
      </c>
      <c r="H4310" s="7"/>
      <c r="I4310" s="6">
        <v>3</v>
      </c>
      <c r="J4310" s="103"/>
      <c r="K4310" s="103"/>
      <c r="L4310" s="6">
        <v>36</v>
      </c>
      <c r="M4310" s="79"/>
      <c r="N4310" s="79"/>
      <c r="O4310" s="22">
        <f t="shared" si="170"/>
        <v>36</v>
      </c>
      <c r="P4310" s="104"/>
      <c r="Q4310" s="118"/>
      <c r="R4310" s="118"/>
    </row>
    <row r="4311" spans="1:18" customFormat="1" ht="12.75" customHeight="1" x14ac:dyDescent="0.25">
      <c r="A4311">
        <v>9</v>
      </c>
      <c r="B4311">
        <v>3</v>
      </c>
      <c r="C4311" s="3">
        <v>903</v>
      </c>
      <c r="D4311" t="s">
        <v>6</v>
      </c>
      <c r="E4311">
        <v>2013</v>
      </c>
      <c r="F4311" s="81">
        <f>Q4311</f>
        <v>0</v>
      </c>
      <c r="G4311" s="73">
        <f t="shared" si="169"/>
        <v>3</v>
      </c>
      <c r="H4311" s="7"/>
      <c r="I4311" s="6">
        <v>3</v>
      </c>
      <c r="J4311" s="103"/>
      <c r="K4311" s="103"/>
      <c r="L4311" s="6">
        <v>21</v>
      </c>
      <c r="M4311" s="79"/>
      <c r="N4311" s="79"/>
      <c r="O4311" s="22">
        <f t="shared" si="170"/>
        <v>21</v>
      </c>
      <c r="P4311" s="104"/>
      <c r="Q4311" s="118"/>
      <c r="R4311" s="118"/>
    </row>
    <row r="4312" spans="1:18" customFormat="1" ht="12.75" customHeight="1" x14ac:dyDescent="0.25">
      <c r="A4312">
        <v>9</v>
      </c>
      <c r="B4312">
        <v>4</v>
      </c>
      <c r="C4312" s="3">
        <v>904</v>
      </c>
      <c r="D4312" t="s">
        <v>6</v>
      </c>
      <c r="E4312">
        <v>2013</v>
      </c>
      <c r="F4312" s="81">
        <f>Q4312</f>
        <v>0</v>
      </c>
      <c r="G4312" s="73">
        <f t="shared" si="169"/>
        <v>0</v>
      </c>
      <c r="H4312" s="7"/>
      <c r="I4312" s="6">
        <v>0</v>
      </c>
      <c r="J4312" s="103"/>
      <c r="K4312" s="103"/>
      <c r="L4312" s="6">
        <v>9</v>
      </c>
      <c r="M4312" s="79"/>
      <c r="N4312" s="79"/>
      <c r="O4312" s="22">
        <f t="shared" si="170"/>
        <v>9</v>
      </c>
      <c r="P4312" s="104"/>
      <c r="Q4312" s="118"/>
      <c r="R4312" s="118"/>
    </row>
    <row r="4313" spans="1:18" customFormat="1" ht="12.75" customHeight="1" x14ac:dyDescent="0.25">
      <c r="A4313">
        <v>9</v>
      </c>
      <c r="B4313">
        <v>5</v>
      </c>
      <c r="C4313" s="3">
        <v>905</v>
      </c>
      <c r="D4313" t="s">
        <v>6</v>
      </c>
      <c r="E4313">
        <v>2013</v>
      </c>
      <c r="F4313" s="81">
        <f t="shared" ref="F4313:F4372" si="171">Q4313</f>
        <v>0</v>
      </c>
      <c r="G4313" s="73">
        <f t="shared" si="169"/>
        <v>3</v>
      </c>
      <c r="H4313" s="7"/>
      <c r="I4313" s="6">
        <v>3</v>
      </c>
      <c r="J4313" s="103"/>
      <c r="K4313" s="103"/>
      <c r="L4313" s="6">
        <v>3</v>
      </c>
      <c r="M4313" s="79"/>
      <c r="N4313" s="104"/>
      <c r="O4313" s="22">
        <f t="shared" si="170"/>
        <v>3</v>
      </c>
      <c r="P4313" s="104"/>
      <c r="Q4313" s="119"/>
      <c r="R4313" s="119"/>
    </row>
    <row r="4314" spans="1:18" customFormat="1" ht="12.75" customHeight="1" x14ac:dyDescent="0.25">
      <c r="A4314">
        <v>9</v>
      </c>
      <c r="B4314">
        <v>6</v>
      </c>
      <c r="C4314" s="3">
        <v>906</v>
      </c>
      <c r="D4314" t="s">
        <v>6</v>
      </c>
      <c r="E4314">
        <v>2013</v>
      </c>
      <c r="F4314" s="81">
        <f t="shared" si="171"/>
        <v>0</v>
      </c>
      <c r="G4314" s="73">
        <f t="shared" si="169"/>
        <v>0</v>
      </c>
      <c r="H4314" s="7"/>
      <c r="I4314" s="6">
        <v>0</v>
      </c>
      <c r="J4314" s="103"/>
      <c r="K4314" s="103"/>
      <c r="L4314" s="6">
        <v>0</v>
      </c>
      <c r="M4314" s="79"/>
      <c r="N4314" s="104"/>
      <c r="O4314" s="22">
        <f t="shared" si="170"/>
        <v>0</v>
      </c>
      <c r="P4314" s="104"/>
      <c r="Q4314" s="125"/>
      <c r="R4314" s="125"/>
    </row>
    <row r="4315" spans="1:18" customFormat="1" ht="12.75" customHeight="1" x14ac:dyDescent="0.25">
      <c r="A4315">
        <v>9</v>
      </c>
      <c r="B4315">
        <v>7</v>
      </c>
      <c r="C4315" s="3">
        <v>907</v>
      </c>
      <c r="D4315" t="s">
        <v>6</v>
      </c>
      <c r="E4315">
        <v>2013</v>
      </c>
      <c r="F4315" s="81">
        <f t="shared" si="171"/>
        <v>0</v>
      </c>
      <c r="G4315" s="73">
        <f t="shared" si="169"/>
        <v>0</v>
      </c>
      <c r="H4315" s="7"/>
      <c r="I4315" s="6">
        <v>0</v>
      </c>
      <c r="J4315" s="103"/>
      <c r="K4315" s="103"/>
      <c r="L4315" s="6">
        <v>9</v>
      </c>
      <c r="M4315" s="79"/>
      <c r="N4315" s="104"/>
      <c r="O4315" s="22">
        <f t="shared" si="170"/>
        <v>9</v>
      </c>
      <c r="P4315" s="104"/>
      <c r="Q4315" s="8"/>
      <c r="R4315" s="8"/>
    </row>
    <row r="4316" spans="1:18" customFormat="1" ht="12.75" customHeight="1" x14ac:dyDescent="0.25">
      <c r="A4316">
        <v>9</v>
      </c>
      <c r="B4316">
        <v>8</v>
      </c>
      <c r="C4316" s="3">
        <v>908</v>
      </c>
      <c r="D4316" t="s">
        <v>6</v>
      </c>
      <c r="E4316">
        <v>2013</v>
      </c>
      <c r="F4316" s="81">
        <f t="shared" si="171"/>
        <v>0</v>
      </c>
      <c r="G4316" s="73">
        <f t="shared" si="169"/>
        <v>3</v>
      </c>
      <c r="I4316" s="6">
        <v>3</v>
      </c>
      <c r="J4316" s="103"/>
      <c r="K4316" s="103"/>
      <c r="L4316" s="6">
        <v>9</v>
      </c>
      <c r="M4316" s="79"/>
      <c r="N4316" s="104"/>
      <c r="O4316" s="22">
        <f t="shared" si="170"/>
        <v>9</v>
      </c>
      <c r="P4316" s="104"/>
      <c r="Q4316" s="8"/>
      <c r="R4316" s="8"/>
    </row>
    <row r="4317" spans="1:18" customFormat="1" ht="12.75" customHeight="1" x14ac:dyDescent="0.25">
      <c r="A4317">
        <v>9</v>
      </c>
      <c r="B4317">
        <v>9</v>
      </c>
      <c r="C4317" s="3">
        <v>909</v>
      </c>
      <c r="D4317" t="s">
        <v>6</v>
      </c>
      <c r="E4317">
        <v>2013</v>
      </c>
      <c r="F4317" s="81">
        <f t="shared" si="171"/>
        <v>0</v>
      </c>
      <c r="G4317" s="73">
        <f t="shared" si="169"/>
        <v>18</v>
      </c>
      <c r="H4317" s="7"/>
      <c r="I4317" s="6">
        <v>18</v>
      </c>
      <c r="J4317" s="103"/>
      <c r="K4317" s="103"/>
      <c r="L4317" s="6">
        <v>3</v>
      </c>
      <c r="M4317" s="79"/>
      <c r="N4317" s="104"/>
      <c r="O4317" s="22">
        <f t="shared" si="170"/>
        <v>3</v>
      </c>
      <c r="P4317" s="104"/>
      <c r="Q4317" s="8"/>
      <c r="R4317" s="8"/>
    </row>
    <row r="4318" spans="1:18" customFormat="1" ht="12.75" customHeight="1" x14ac:dyDescent="0.25">
      <c r="A4318">
        <v>9</v>
      </c>
      <c r="B4318">
        <v>10</v>
      </c>
      <c r="C4318" s="3">
        <v>910</v>
      </c>
      <c r="D4318" t="s">
        <v>6</v>
      </c>
      <c r="E4318">
        <v>2013</v>
      </c>
      <c r="F4318" s="81">
        <f t="shared" si="171"/>
        <v>0</v>
      </c>
      <c r="G4318" s="73">
        <f t="shared" si="169"/>
        <v>4</v>
      </c>
      <c r="H4318" s="7"/>
      <c r="I4318" s="6">
        <v>4</v>
      </c>
      <c r="J4318" s="103"/>
      <c r="K4318" s="103"/>
      <c r="L4318" s="6">
        <v>10</v>
      </c>
      <c r="M4318" s="79"/>
      <c r="N4318" s="104"/>
      <c r="O4318" s="22">
        <f t="shared" si="170"/>
        <v>10</v>
      </c>
      <c r="P4318" s="104"/>
      <c r="Q4318" s="8"/>
      <c r="R4318" s="8"/>
    </row>
    <row r="4319" spans="1:18" customFormat="1" ht="12.75" customHeight="1" x14ac:dyDescent="0.25">
      <c r="A4319">
        <v>9</v>
      </c>
      <c r="B4319">
        <v>11</v>
      </c>
      <c r="C4319" s="3">
        <v>911</v>
      </c>
      <c r="D4319" t="s">
        <v>6</v>
      </c>
      <c r="E4319">
        <v>2013</v>
      </c>
      <c r="F4319" s="81">
        <f t="shared" si="171"/>
        <v>0</v>
      </c>
      <c r="G4319" s="73">
        <f t="shared" si="169"/>
        <v>6</v>
      </c>
      <c r="H4319" s="7"/>
      <c r="I4319" s="6">
        <v>6</v>
      </c>
      <c r="J4319" s="103"/>
      <c r="K4319" s="103"/>
      <c r="L4319" s="6">
        <v>1</v>
      </c>
      <c r="M4319" s="79"/>
      <c r="N4319" s="104"/>
      <c r="O4319" s="22">
        <f t="shared" si="170"/>
        <v>1</v>
      </c>
      <c r="P4319" s="104"/>
      <c r="Q4319" s="8"/>
      <c r="R4319" s="8"/>
    </row>
    <row r="4320" spans="1:18" customFormat="1" ht="12.75" customHeight="1" x14ac:dyDescent="0.25">
      <c r="A4320">
        <v>9</v>
      </c>
      <c r="B4320">
        <v>12</v>
      </c>
      <c r="C4320" s="3">
        <v>912</v>
      </c>
      <c r="D4320" t="s">
        <v>6</v>
      </c>
      <c r="E4320">
        <v>2013</v>
      </c>
      <c r="F4320" s="81">
        <f t="shared" si="171"/>
        <v>0</v>
      </c>
      <c r="G4320" s="73">
        <f t="shared" si="169"/>
        <v>1</v>
      </c>
      <c r="H4320" s="7"/>
      <c r="I4320" s="6">
        <v>1</v>
      </c>
      <c r="J4320" s="103"/>
      <c r="K4320" s="103"/>
      <c r="L4320" s="6">
        <v>0</v>
      </c>
      <c r="M4320" s="104"/>
      <c r="N4320" s="104"/>
      <c r="O4320" s="22">
        <f t="shared" si="170"/>
        <v>0</v>
      </c>
      <c r="P4320" s="104"/>
      <c r="Q4320" s="8"/>
      <c r="R4320" s="8"/>
    </row>
    <row r="4321" spans="1:18" customFormat="1" ht="12.75" customHeight="1" x14ac:dyDescent="0.25">
      <c r="A4321">
        <v>9</v>
      </c>
      <c r="B4321">
        <v>13</v>
      </c>
      <c r="C4321" s="3">
        <v>913</v>
      </c>
      <c r="D4321" t="s">
        <v>6</v>
      </c>
      <c r="E4321">
        <v>2013</v>
      </c>
      <c r="F4321" s="81">
        <f t="shared" si="171"/>
        <v>0</v>
      </c>
      <c r="G4321" s="73">
        <f t="shared" si="169"/>
        <v>0</v>
      </c>
      <c r="H4321" s="7"/>
      <c r="I4321" s="6">
        <v>0</v>
      </c>
      <c r="J4321" s="103"/>
      <c r="K4321" s="103"/>
      <c r="L4321" s="6">
        <v>8</v>
      </c>
      <c r="M4321" s="79"/>
      <c r="N4321" s="104"/>
      <c r="O4321" s="22">
        <f t="shared" si="170"/>
        <v>8</v>
      </c>
      <c r="P4321" s="104"/>
      <c r="Q4321" s="8"/>
      <c r="R4321" s="8"/>
    </row>
    <row r="4322" spans="1:18" customFormat="1" ht="12.75" customHeight="1" x14ac:dyDescent="0.25">
      <c r="A4322">
        <v>9</v>
      </c>
      <c r="B4322">
        <v>14</v>
      </c>
      <c r="C4322" s="3">
        <v>914</v>
      </c>
      <c r="D4322" t="s">
        <v>6</v>
      </c>
      <c r="E4322">
        <v>2013</v>
      </c>
      <c r="F4322" s="81">
        <f t="shared" si="171"/>
        <v>0</v>
      </c>
      <c r="G4322" s="73">
        <f t="shared" si="169"/>
        <v>0</v>
      </c>
      <c r="H4322" s="7"/>
      <c r="I4322" s="6">
        <v>0</v>
      </c>
      <c r="J4322" s="103"/>
      <c r="K4322" s="103"/>
      <c r="L4322" s="6">
        <v>0</v>
      </c>
      <c r="M4322" s="79"/>
      <c r="N4322" s="104"/>
      <c r="O4322" s="22">
        <f t="shared" si="170"/>
        <v>0</v>
      </c>
      <c r="P4322" s="104"/>
      <c r="Q4322" s="8"/>
      <c r="R4322" s="8"/>
    </row>
    <row r="4323" spans="1:18" customFormat="1" ht="12.75" customHeight="1" x14ac:dyDescent="0.25">
      <c r="A4323">
        <v>9</v>
      </c>
      <c r="B4323">
        <v>15</v>
      </c>
      <c r="C4323" s="3">
        <v>915</v>
      </c>
      <c r="D4323" t="s">
        <v>6</v>
      </c>
      <c r="E4323">
        <v>2013</v>
      </c>
      <c r="F4323" s="81">
        <f t="shared" si="171"/>
        <v>0</v>
      </c>
      <c r="G4323" s="73">
        <f t="shared" si="169"/>
        <v>0</v>
      </c>
      <c r="H4323" s="7"/>
      <c r="I4323" s="6">
        <v>0</v>
      </c>
      <c r="J4323" s="103"/>
      <c r="K4323" s="103"/>
      <c r="L4323" s="6">
        <v>0</v>
      </c>
      <c r="M4323" s="79"/>
      <c r="N4323" s="104"/>
      <c r="O4323" s="22">
        <f t="shared" si="170"/>
        <v>0</v>
      </c>
      <c r="P4323" s="104"/>
      <c r="Q4323" s="8"/>
      <c r="R4323" s="8"/>
    </row>
    <row r="4324" spans="1:18" customFormat="1" ht="12.75" customHeight="1" x14ac:dyDescent="0.25">
      <c r="A4324">
        <v>9</v>
      </c>
      <c r="B4324">
        <v>16</v>
      </c>
      <c r="C4324" s="3">
        <v>916</v>
      </c>
      <c r="D4324" t="s">
        <v>6</v>
      </c>
      <c r="E4324">
        <v>2013</v>
      </c>
      <c r="F4324" s="81">
        <f t="shared" si="171"/>
        <v>0</v>
      </c>
      <c r="G4324" s="73">
        <f t="shared" si="169"/>
        <v>0</v>
      </c>
      <c r="H4324" s="7"/>
      <c r="I4324" s="6">
        <v>0</v>
      </c>
      <c r="J4324" s="103"/>
      <c r="K4324" s="103"/>
      <c r="L4324" s="6">
        <v>0</v>
      </c>
      <c r="M4324" s="79"/>
      <c r="N4324" s="104"/>
      <c r="O4324" s="22">
        <f t="shared" si="170"/>
        <v>0</v>
      </c>
      <c r="P4324" s="104"/>
      <c r="Q4324" s="8"/>
      <c r="R4324" s="8"/>
    </row>
    <row r="4325" spans="1:18" customFormat="1" ht="12.75" customHeight="1" x14ac:dyDescent="0.25">
      <c r="A4325">
        <v>9</v>
      </c>
      <c r="B4325">
        <v>17</v>
      </c>
      <c r="C4325" s="3">
        <v>917</v>
      </c>
      <c r="D4325" t="s">
        <v>6</v>
      </c>
      <c r="E4325">
        <v>2013</v>
      </c>
      <c r="F4325" s="81">
        <f t="shared" si="171"/>
        <v>0</v>
      </c>
      <c r="G4325" s="73">
        <f t="shared" si="169"/>
        <v>4</v>
      </c>
      <c r="H4325" s="7"/>
      <c r="I4325" s="6">
        <v>4</v>
      </c>
      <c r="J4325" s="103"/>
      <c r="K4325" s="103"/>
      <c r="L4325" s="6">
        <v>1</v>
      </c>
      <c r="M4325" s="103"/>
      <c r="N4325" s="103"/>
      <c r="O4325" s="22">
        <f t="shared" si="170"/>
        <v>1</v>
      </c>
      <c r="P4325" s="121"/>
      <c r="Q4325" s="8"/>
      <c r="R4325" s="8"/>
    </row>
    <row r="4326" spans="1:18" customFormat="1" ht="12.75" customHeight="1" x14ac:dyDescent="0.25">
      <c r="A4326">
        <v>9</v>
      </c>
      <c r="B4326">
        <v>18</v>
      </c>
      <c r="C4326" s="3">
        <v>918</v>
      </c>
      <c r="D4326" t="s">
        <v>6</v>
      </c>
      <c r="E4326">
        <v>2013</v>
      </c>
      <c r="F4326" s="81">
        <f t="shared" si="171"/>
        <v>0</v>
      </c>
      <c r="G4326" s="73">
        <f t="shared" si="169"/>
        <v>1</v>
      </c>
      <c r="H4326" s="7"/>
      <c r="I4326" s="6">
        <v>1</v>
      </c>
      <c r="J4326" s="103"/>
      <c r="K4326" s="103"/>
      <c r="L4326" s="6">
        <v>3</v>
      </c>
      <c r="M4326" s="103"/>
      <c r="N4326" s="103"/>
      <c r="O4326" s="22">
        <f t="shared" si="170"/>
        <v>3</v>
      </c>
      <c r="P4326" s="121"/>
      <c r="Q4326" s="8"/>
      <c r="R4326" s="8"/>
    </row>
    <row r="4327" spans="1:18" customFormat="1" ht="12.75" customHeight="1" x14ac:dyDescent="0.25">
      <c r="A4327">
        <v>9</v>
      </c>
      <c r="B4327">
        <v>19</v>
      </c>
      <c r="C4327" s="3">
        <v>919</v>
      </c>
      <c r="D4327" t="s">
        <v>6</v>
      </c>
      <c r="E4327">
        <v>2013</v>
      </c>
      <c r="F4327" s="81">
        <f t="shared" si="171"/>
        <v>0</v>
      </c>
      <c r="G4327" s="73">
        <f t="shared" si="169"/>
        <v>2</v>
      </c>
      <c r="H4327" s="7"/>
      <c r="I4327" s="6">
        <v>2</v>
      </c>
      <c r="J4327" s="103"/>
      <c r="K4327" s="103"/>
      <c r="L4327" s="6">
        <v>5</v>
      </c>
      <c r="M4327" s="103"/>
      <c r="N4327" s="103"/>
      <c r="O4327" s="22">
        <f t="shared" si="170"/>
        <v>5</v>
      </c>
      <c r="P4327" s="121"/>
      <c r="Q4327" s="8"/>
      <c r="R4327" s="8"/>
    </row>
    <row r="4328" spans="1:18" customFormat="1" ht="12.75" customHeight="1" x14ac:dyDescent="0.25">
      <c r="A4328">
        <v>9</v>
      </c>
      <c r="B4328">
        <v>20</v>
      </c>
      <c r="C4328" s="3">
        <v>920</v>
      </c>
      <c r="D4328" t="s">
        <v>6</v>
      </c>
      <c r="E4328">
        <v>2013</v>
      </c>
      <c r="F4328" s="81">
        <f t="shared" si="171"/>
        <v>0</v>
      </c>
      <c r="G4328" s="73">
        <f t="shared" si="169"/>
        <v>0</v>
      </c>
      <c r="H4328" s="7"/>
      <c r="I4328" s="6">
        <v>0</v>
      </c>
      <c r="J4328" s="103"/>
      <c r="K4328" s="103"/>
      <c r="L4328" s="6">
        <v>0</v>
      </c>
      <c r="M4328" s="103"/>
      <c r="N4328" s="103"/>
      <c r="O4328" s="22">
        <f t="shared" si="170"/>
        <v>0</v>
      </c>
      <c r="P4328" s="121"/>
      <c r="Q4328" s="8"/>
      <c r="R4328" s="8"/>
    </row>
    <row r="4329" spans="1:18" customFormat="1" ht="12.75" customHeight="1" x14ac:dyDescent="0.25">
      <c r="A4329">
        <v>9</v>
      </c>
      <c r="B4329">
        <v>21</v>
      </c>
      <c r="C4329" s="3">
        <v>921</v>
      </c>
      <c r="D4329" t="s">
        <v>6</v>
      </c>
      <c r="E4329">
        <v>2013</v>
      </c>
      <c r="F4329" s="81">
        <f t="shared" si="171"/>
        <v>0</v>
      </c>
      <c r="G4329" s="73">
        <f t="shared" si="169"/>
        <v>0</v>
      </c>
      <c r="H4329" s="7"/>
      <c r="I4329" s="6">
        <v>0</v>
      </c>
      <c r="J4329" s="103"/>
      <c r="K4329" s="103"/>
      <c r="L4329" s="6">
        <v>4</v>
      </c>
      <c r="M4329" s="103"/>
      <c r="N4329" s="103"/>
      <c r="O4329" s="22">
        <f t="shared" si="170"/>
        <v>4</v>
      </c>
      <c r="P4329" s="121"/>
      <c r="Q4329" s="8"/>
      <c r="R4329" s="8"/>
    </row>
    <row r="4330" spans="1:18" customFormat="1" ht="12.75" customHeight="1" x14ac:dyDescent="0.25">
      <c r="A4330">
        <v>9</v>
      </c>
      <c r="B4330">
        <v>22</v>
      </c>
      <c r="C4330" s="3">
        <v>922</v>
      </c>
      <c r="D4330" t="s">
        <v>6</v>
      </c>
      <c r="E4330">
        <v>2013</v>
      </c>
      <c r="F4330" s="81">
        <f t="shared" si="171"/>
        <v>0</v>
      </c>
      <c r="G4330" s="73">
        <f t="shared" si="169"/>
        <v>0</v>
      </c>
      <c r="H4330" s="7"/>
      <c r="I4330" s="6">
        <v>0</v>
      </c>
      <c r="J4330" s="103"/>
      <c r="K4330" s="103"/>
      <c r="L4330" s="6">
        <v>0</v>
      </c>
      <c r="M4330" s="103"/>
      <c r="N4330" s="103"/>
      <c r="O4330" s="22">
        <f t="shared" si="170"/>
        <v>0</v>
      </c>
      <c r="P4330" s="121"/>
      <c r="Q4330" s="8"/>
      <c r="R4330" s="8"/>
    </row>
    <row r="4331" spans="1:18" customFormat="1" ht="12.75" customHeight="1" x14ac:dyDescent="0.25">
      <c r="A4331">
        <v>9</v>
      </c>
      <c r="B4331">
        <v>23</v>
      </c>
      <c r="C4331" s="3">
        <v>923</v>
      </c>
      <c r="D4331" t="s">
        <v>6</v>
      </c>
      <c r="E4331">
        <v>2013</v>
      </c>
      <c r="F4331" s="81">
        <f t="shared" si="171"/>
        <v>0</v>
      </c>
      <c r="G4331" s="73">
        <f t="shared" si="169"/>
        <v>0</v>
      </c>
      <c r="H4331" s="7"/>
      <c r="I4331" s="6">
        <v>0</v>
      </c>
      <c r="J4331" s="103"/>
      <c r="K4331" s="103"/>
      <c r="L4331" s="6">
        <v>2</v>
      </c>
      <c r="M4331" s="103"/>
      <c r="N4331" s="103"/>
      <c r="O4331" s="22">
        <f t="shared" si="170"/>
        <v>2</v>
      </c>
      <c r="P4331" s="121"/>
      <c r="Q4331" s="8"/>
      <c r="R4331" s="8"/>
    </row>
    <row r="4332" spans="1:18" customFormat="1" ht="12.75" customHeight="1" x14ac:dyDescent="0.25">
      <c r="A4332">
        <v>9</v>
      </c>
      <c r="B4332">
        <v>24</v>
      </c>
      <c r="C4332" s="3">
        <v>924</v>
      </c>
      <c r="D4332" t="s">
        <v>6</v>
      </c>
      <c r="E4332">
        <v>2013</v>
      </c>
      <c r="F4332" s="81">
        <f t="shared" si="171"/>
        <v>0</v>
      </c>
      <c r="G4332" s="73">
        <f t="shared" si="169"/>
        <v>0</v>
      </c>
      <c r="H4332" s="7"/>
      <c r="I4332" s="6">
        <v>0</v>
      </c>
      <c r="J4332" s="103"/>
      <c r="K4332" s="103"/>
      <c r="L4332" s="6">
        <v>0</v>
      </c>
      <c r="M4332" s="103"/>
      <c r="N4332" s="103"/>
      <c r="O4332" s="22">
        <f t="shared" si="170"/>
        <v>0</v>
      </c>
      <c r="P4332" s="121"/>
      <c r="Q4332" s="8"/>
      <c r="R4332" s="8"/>
    </row>
    <row r="4333" spans="1:18" customFormat="1" ht="12.75" customHeight="1" x14ac:dyDescent="0.25">
      <c r="A4333">
        <v>9</v>
      </c>
      <c r="B4333">
        <v>25</v>
      </c>
      <c r="C4333" s="3">
        <v>925</v>
      </c>
      <c r="D4333" t="s">
        <v>6</v>
      </c>
      <c r="E4333">
        <v>2013</v>
      </c>
      <c r="F4333" s="81">
        <f t="shared" si="171"/>
        <v>0</v>
      </c>
      <c r="G4333" s="73">
        <f t="shared" si="169"/>
        <v>1</v>
      </c>
      <c r="H4333" s="7"/>
      <c r="I4333" s="6">
        <v>1</v>
      </c>
      <c r="J4333" s="103"/>
      <c r="K4333" s="103"/>
      <c r="L4333" s="6">
        <v>4</v>
      </c>
      <c r="M4333" s="103"/>
      <c r="N4333" s="103"/>
      <c r="O4333" s="22">
        <f t="shared" si="170"/>
        <v>4</v>
      </c>
      <c r="P4333" s="121"/>
      <c r="Q4333" s="8"/>
      <c r="R4333" s="8"/>
    </row>
    <row r="4334" spans="1:18" customFormat="1" ht="12.75" customHeight="1" x14ac:dyDescent="0.25">
      <c r="A4334">
        <v>9</v>
      </c>
      <c r="B4334">
        <v>26</v>
      </c>
      <c r="C4334" s="3">
        <v>926</v>
      </c>
      <c r="D4334" t="s">
        <v>6</v>
      </c>
      <c r="E4334">
        <v>2013</v>
      </c>
      <c r="F4334" s="81">
        <f t="shared" si="171"/>
        <v>0</v>
      </c>
      <c r="G4334" s="73">
        <f t="shared" si="169"/>
        <v>1</v>
      </c>
      <c r="H4334" s="7"/>
      <c r="I4334" s="6">
        <v>1</v>
      </c>
      <c r="J4334" s="103"/>
      <c r="K4334" s="103"/>
      <c r="L4334" s="6">
        <v>0</v>
      </c>
      <c r="M4334" s="103"/>
      <c r="N4334" s="103"/>
      <c r="O4334" s="22">
        <f t="shared" si="170"/>
        <v>0</v>
      </c>
      <c r="P4334" s="121"/>
      <c r="Q4334" s="8"/>
      <c r="R4334" s="8"/>
    </row>
    <row r="4335" spans="1:18" customFormat="1" ht="12.75" customHeight="1" x14ac:dyDescent="0.25">
      <c r="A4335">
        <v>9</v>
      </c>
      <c r="B4335">
        <v>27</v>
      </c>
      <c r="C4335" s="3">
        <v>927</v>
      </c>
      <c r="D4335" t="s">
        <v>6</v>
      </c>
      <c r="E4335">
        <v>2013</v>
      </c>
      <c r="F4335" s="81">
        <f t="shared" si="171"/>
        <v>0</v>
      </c>
      <c r="G4335" s="73">
        <f t="shared" si="169"/>
        <v>0</v>
      </c>
      <c r="H4335" s="7"/>
      <c r="I4335" s="6">
        <v>0</v>
      </c>
      <c r="J4335" s="103"/>
      <c r="K4335" s="103"/>
      <c r="L4335" s="6">
        <v>0</v>
      </c>
      <c r="M4335" s="103"/>
      <c r="N4335" s="103"/>
      <c r="O4335" s="22">
        <f t="shared" si="170"/>
        <v>0</v>
      </c>
      <c r="P4335" s="121"/>
      <c r="Q4335" s="8"/>
      <c r="R4335" s="8"/>
    </row>
    <row r="4336" spans="1:18" customFormat="1" ht="12.75" customHeight="1" x14ac:dyDescent="0.25">
      <c r="A4336">
        <v>9</v>
      </c>
      <c r="B4336">
        <v>28</v>
      </c>
      <c r="C4336" s="3">
        <v>928</v>
      </c>
      <c r="D4336" t="s">
        <v>6</v>
      </c>
      <c r="E4336">
        <v>2013</v>
      </c>
      <c r="F4336" s="81">
        <f t="shared" si="171"/>
        <v>0</v>
      </c>
      <c r="G4336" s="73">
        <f t="shared" si="169"/>
        <v>1</v>
      </c>
      <c r="H4336" s="7"/>
      <c r="I4336" s="6">
        <v>1</v>
      </c>
      <c r="J4336" s="103"/>
      <c r="K4336" s="103"/>
      <c r="L4336" s="6">
        <v>0</v>
      </c>
      <c r="M4336" s="103"/>
      <c r="N4336" s="103"/>
      <c r="O4336" s="22">
        <f t="shared" si="170"/>
        <v>0</v>
      </c>
      <c r="P4336" s="121"/>
      <c r="Q4336" s="8"/>
      <c r="R4336" s="8"/>
    </row>
    <row r="4337" spans="1:18" customFormat="1" ht="12.75" customHeight="1" x14ac:dyDescent="0.25">
      <c r="A4337">
        <v>9</v>
      </c>
      <c r="B4337">
        <v>29</v>
      </c>
      <c r="C4337" s="3">
        <v>929</v>
      </c>
      <c r="D4337" t="s">
        <v>6</v>
      </c>
      <c r="E4337">
        <v>2013</v>
      </c>
      <c r="F4337" s="81">
        <f t="shared" si="171"/>
        <v>0</v>
      </c>
      <c r="G4337" s="73">
        <f t="shared" si="169"/>
        <v>0</v>
      </c>
      <c r="H4337" s="7"/>
      <c r="I4337" s="6">
        <v>0</v>
      </c>
      <c r="J4337" s="103"/>
      <c r="K4337" s="103"/>
      <c r="L4337" s="6">
        <v>1</v>
      </c>
      <c r="M4337" s="103"/>
      <c r="N4337" s="103"/>
      <c r="O4337" s="22">
        <f t="shared" si="170"/>
        <v>1</v>
      </c>
      <c r="P4337" s="121"/>
      <c r="Q4337" s="8"/>
      <c r="R4337" s="8"/>
    </row>
    <row r="4338" spans="1:18" customFormat="1" ht="12.75" customHeight="1" x14ac:dyDescent="0.25">
      <c r="A4338">
        <v>9</v>
      </c>
      <c r="B4338">
        <v>30</v>
      </c>
      <c r="C4338" s="3">
        <v>930</v>
      </c>
      <c r="D4338" t="s">
        <v>6</v>
      </c>
      <c r="E4338">
        <v>2013</v>
      </c>
      <c r="F4338" s="81">
        <f t="shared" si="171"/>
        <v>0</v>
      </c>
      <c r="G4338" s="73">
        <f t="shared" si="169"/>
        <v>9</v>
      </c>
      <c r="H4338" s="7"/>
      <c r="I4338" s="6">
        <v>9</v>
      </c>
      <c r="J4338" s="103"/>
      <c r="K4338" s="103"/>
      <c r="L4338" s="6">
        <v>9.5</v>
      </c>
      <c r="M4338" s="103"/>
      <c r="N4338" s="103"/>
      <c r="O4338" s="22">
        <f t="shared" si="170"/>
        <v>9.5</v>
      </c>
      <c r="P4338" s="121"/>
      <c r="Q4338" s="8"/>
      <c r="R4338" s="8"/>
    </row>
    <row r="4339" spans="1:18" customFormat="1" ht="12.75" customHeight="1" x14ac:dyDescent="0.25">
      <c r="A4339">
        <v>10</v>
      </c>
      <c r="B4339">
        <v>1</v>
      </c>
      <c r="C4339" s="3">
        <v>1001</v>
      </c>
      <c r="D4339" t="s">
        <v>6</v>
      </c>
      <c r="E4339">
        <v>2013</v>
      </c>
      <c r="F4339" s="81">
        <f t="shared" si="171"/>
        <v>0</v>
      </c>
      <c r="G4339" s="73">
        <f t="shared" si="169"/>
        <v>9</v>
      </c>
      <c r="H4339" s="7"/>
      <c r="I4339" s="6">
        <v>9</v>
      </c>
      <c r="J4339" s="103"/>
      <c r="K4339" s="103"/>
      <c r="L4339" s="6">
        <v>9.5</v>
      </c>
      <c r="M4339" s="103"/>
      <c r="N4339" s="103"/>
      <c r="O4339" s="22">
        <f t="shared" si="170"/>
        <v>9.5</v>
      </c>
      <c r="P4339" s="121"/>
      <c r="Q4339" s="8"/>
      <c r="R4339" s="8"/>
    </row>
    <row r="4340" spans="1:18" customFormat="1" ht="12.75" customHeight="1" x14ac:dyDescent="0.25">
      <c r="A4340">
        <v>10</v>
      </c>
      <c r="B4340">
        <v>2</v>
      </c>
      <c r="C4340" s="3">
        <v>1002</v>
      </c>
      <c r="D4340" t="s">
        <v>6</v>
      </c>
      <c r="E4340">
        <v>2013</v>
      </c>
      <c r="F4340" s="81">
        <f t="shared" si="171"/>
        <v>0</v>
      </c>
      <c r="G4340" s="73">
        <f t="shared" si="169"/>
        <v>9</v>
      </c>
      <c r="H4340" s="7"/>
      <c r="I4340" s="6">
        <v>9</v>
      </c>
      <c r="J4340" s="103"/>
      <c r="K4340" s="103"/>
      <c r="L4340" s="6">
        <v>9.5</v>
      </c>
      <c r="M4340" s="103"/>
      <c r="N4340" s="103"/>
      <c r="O4340" s="22">
        <f t="shared" si="170"/>
        <v>9.5</v>
      </c>
      <c r="P4340" s="121"/>
      <c r="Q4340" s="8"/>
      <c r="R4340" s="8"/>
    </row>
    <row r="4341" spans="1:18" customFormat="1" ht="12.75" customHeight="1" x14ac:dyDescent="0.25">
      <c r="A4341">
        <v>10</v>
      </c>
      <c r="B4341">
        <v>3</v>
      </c>
      <c r="C4341" s="3">
        <v>1003</v>
      </c>
      <c r="D4341" t="s">
        <v>6</v>
      </c>
      <c r="E4341">
        <v>2013</v>
      </c>
      <c r="F4341" s="81">
        <f t="shared" si="171"/>
        <v>0</v>
      </c>
      <c r="G4341" s="73">
        <f t="shared" si="169"/>
        <v>9</v>
      </c>
      <c r="H4341" s="7"/>
      <c r="I4341" s="6">
        <v>9</v>
      </c>
      <c r="J4341" s="103"/>
      <c r="K4341" s="103"/>
      <c r="L4341" s="6">
        <v>9.5</v>
      </c>
      <c r="M4341" s="103"/>
      <c r="N4341" s="103"/>
      <c r="O4341" s="22">
        <f t="shared" si="170"/>
        <v>9.5</v>
      </c>
      <c r="P4341" s="121"/>
      <c r="Q4341" s="8"/>
      <c r="R4341" s="8"/>
    </row>
    <row r="4342" spans="1:18" customFormat="1" ht="12.75" customHeight="1" x14ac:dyDescent="0.25">
      <c r="A4342">
        <v>10</v>
      </c>
      <c r="B4342">
        <v>4</v>
      </c>
      <c r="C4342" s="3">
        <v>1004</v>
      </c>
      <c r="D4342" t="s">
        <v>6</v>
      </c>
      <c r="E4342">
        <v>2013</v>
      </c>
      <c r="F4342" s="81">
        <f t="shared" si="171"/>
        <v>0</v>
      </c>
      <c r="G4342" s="73">
        <f t="shared" si="169"/>
        <v>20</v>
      </c>
      <c r="H4342" s="7"/>
      <c r="I4342" s="6">
        <v>20</v>
      </c>
      <c r="J4342" s="103"/>
      <c r="K4342" s="103"/>
      <c r="L4342" s="6">
        <v>2</v>
      </c>
      <c r="M4342" s="103"/>
      <c r="N4342" s="103"/>
      <c r="O4342" s="22">
        <f t="shared" si="170"/>
        <v>2</v>
      </c>
      <c r="P4342" s="121"/>
      <c r="Q4342" s="8"/>
      <c r="R4342" s="8"/>
    </row>
    <row r="4343" spans="1:18" customFormat="1" ht="12.75" customHeight="1" x14ac:dyDescent="0.25">
      <c r="A4343">
        <v>10</v>
      </c>
      <c r="B4343">
        <v>5</v>
      </c>
      <c r="C4343" s="3">
        <v>1005</v>
      </c>
      <c r="D4343" t="s">
        <v>6</v>
      </c>
      <c r="E4343">
        <v>2013</v>
      </c>
      <c r="F4343" s="81">
        <f t="shared" si="171"/>
        <v>0</v>
      </c>
      <c r="G4343" s="73">
        <f t="shared" si="169"/>
        <v>18</v>
      </c>
      <c r="H4343" s="7"/>
      <c r="I4343" s="6">
        <v>18</v>
      </c>
      <c r="J4343" s="103"/>
      <c r="K4343" s="103"/>
      <c r="L4343" s="6">
        <v>18</v>
      </c>
      <c r="M4343" s="103"/>
      <c r="N4343" s="103"/>
      <c r="O4343" s="22">
        <f t="shared" si="170"/>
        <v>18</v>
      </c>
      <c r="P4343" s="121"/>
      <c r="Q4343" s="8"/>
      <c r="R4343" s="8"/>
    </row>
    <row r="4344" spans="1:18" customFormat="1" ht="12.75" customHeight="1" x14ac:dyDescent="0.25">
      <c r="A4344">
        <v>10</v>
      </c>
      <c r="B4344">
        <v>6</v>
      </c>
      <c r="C4344" s="3">
        <v>1006</v>
      </c>
      <c r="D4344" t="s">
        <v>6</v>
      </c>
      <c r="E4344">
        <v>2013</v>
      </c>
      <c r="F4344" s="81">
        <f t="shared" si="171"/>
        <v>0</v>
      </c>
      <c r="G4344" s="73">
        <f t="shared" si="169"/>
        <v>12</v>
      </c>
      <c r="H4344" s="7"/>
      <c r="I4344" s="6">
        <v>12</v>
      </c>
      <c r="J4344" s="103"/>
      <c r="K4344" s="103"/>
      <c r="L4344" s="6">
        <v>6</v>
      </c>
      <c r="M4344" s="103"/>
      <c r="N4344" s="103"/>
      <c r="O4344" s="22">
        <f t="shared" si="170"/>
        <v>6</v>
      </c>
      <c r="P4344" s="121"/>
      <c r="Q4344" s="8"/>
      <c r="R4344" s="8"/>
    </row>
    <row r="4345" spans="1:18" customFormat="1" ht="12.75" customHeight="1" x14ac:dyDescent="0.25">
      <c r="A4345">
        <v>10</v>
      </c>
      <c r="B4345">
        <v>7</v>
      </c>
      <c r="C4345" s="3">
        <v>1007</v>
      </c>
      <c r="D4345" t="s">
        <v>6</v>
      </c>
      <c r="E4345">
        <v>2013</v>
      </c>
      <c r="F4345" s="81">
        <f t="shared" si="171"/>
        <v>0</v>
      </c>
      <c r="G4345" s="73">
        <f t="shared" si="169"/>
        <v>0</v>
      </c>
      <c r="H4345" s="7"/>
      <c r="I4345" s="6">
        <v>0</v>
      </c>
      <c r="J4345" s="103"/>
      <c r="K4345" s="103"/>
      <c r="L4345" s="6">
        <v>13</v>
      </c>
      <c r="M4345" s="103"/>
      <c r="N4345" s="103"/>
      <c r="O4345" s="22">
        <f t="shared" si="170"/>
        <v>13</v>
      </c>
      <c r="P4345" s="121"/>
      <c r="Q4345" s="8"/>
      <c r="R4345" s="8"/>
    </row>
    <row r="4346" spans="1:18" customFormat="1" ht="12.75" customHeight="1" x14ac:dyDescent="0.25">
      <c r="A4346">
        <v>10</v>
      </c>
      <c r="B4346">
        <v>8</v>
      </c>
      <c r="C4346" s="3">
        <v>1008</v>
      </c>
      <c r="D4346" t="s">
        <v>6</v>
      </c>
      <c r="E4346">
        <v>2013</v>
      </c>
      <c r="F4346" s="81">
        <f t="shared" si="171"/>
        <v>0</v>
      </c>
      <c r="G4346" s="73">
        <f t="shared" ref="G4346:G4376" si="172">I4346+K4346</f>
        <v>7</v>
      </c>
      <c r="H4346" s="7"/>
      <c r="I4346" s="6">
        <v>7</v>
      </c>
      <c r="J4346" s="103"/>
      <c r="K4346" s="103"/>
      <c r="L4346" s="6">
        <v>10</v>
      </c>
      <c r="M4346" s="103"/>
      <c r="N4346" s="103"/>
      <c r="O4346" s="22">
        <f t="shared" ref="O4346:O4376" si="173">L4346+N4346</f>
        <v>10</v>
      </c>
      <c r="P4346" s="121"/>
      <c r="Q4346" s="8"/>
      <c r="R4346" s="8"/>
    </row>
    <row r="4347" spans="1:18" customFormat="1" ht="12.75" customHeight="1" x14ac:dyDescent="0.25">
      <c r="A4347">
        <v>10</v>
      </c>
      <c r="B4347">
        <v>9</v>
      </c>
      <c r="C4347" s="3">
        <v>1009</v>
      </c>
      <c r="D4347" t="s">
        <v>6</v>
      </c>
      <c r="E4347">
        <v>2013</v>
      </c>
      <c r="F4347" s="81">
        <f t="shared" si="171"/>
        <v>0</v>
      </c>
      <c r="G4347" s="73">
        <f t="shared" si="172"/>
        <v>2</v>
      </c>
      <c r="H4347" s="7"/>
      <c r="I4347" s="6">
        <v>2</v>
      </c>
      <c r="J4347" s="103"/>
      <c r="K4347" s="103"/>
      <c r="L4347" s="6">
        <v>2</v>
      </c>
      <c r="M4347" s="103"/>
      <c r="N4347" s="103"/>
      <c r="O4347" s="22">
        <f t="shared" si="173"/>
        <v>2</v>
      </c>
      <c r="P4347" s="121"/>
      <c r="Q4347" s="8"/>
      <c r="R4347" s="8"/>
    </row>
    <row r="4348" spans="1:18" customFormat="1" ht="12.75" customHeight="1" x14ac:dyDescent="0.25">
      <c r="A4348">
        <v>10</v>
      </c>
      <c r="B4348">
        <v>10</v>
      </c>
      <c r="C4348" s="3">
        <v>1010</v>
      </c>
      <c r="D4348" t="s">
        <v>6</v>
      </c>
      <c r="E4348">
        <v>2013</v>
      </c>
      <c r="F4348" s="81">
        <f t="shared" si="171"/>
        <v>0</v>
      </c>
      <c r="G4348" s="73">
        <f t="shared" si="172"/>
        <v>4</v>
      </c>
      <c r="H4348" s="7"/>
      <c r="I4348" s="6">
        <v>4</v>
      </c>
      <c r="J4348" s="103"/>
      <c r="K4348" s="103"/>
      <c r="L4348" s="6">
        <v>6</v>
      </c>
      <c r="M4348" s="103"/>
      <c r="N4348" s="103"/>
      <c r="O4348" s="22">
        <f t="shared" si="173"/>
        <v>6</v>
      </c>
      <c r="P4348" s="121"/>
      <c r="Q4348" s="8"/>
      <c r="R4348" s="8"/>
    </row>
    <row r="4349" spans="1:18" customFormat="1" ht="12.75" customHeight="1" x14ac:dyDescent="0.25">
      <c r="A4349">
        <v>10</v>
      </c>
      <c r="B4349">
        <v>11</v>
      </c>
      <c r="C4349" s="3">
        <v>1011</v>
      </c>
      <c r="D4349" t="s">
        <v>6</v>
      </c>
      <c r="E4349">
        <v>2013</v>
      </c>
      <c r="F4349" s="81">
        <f t="shared" si="171"/>
        <v>0</v>
      </c>
      <c r="G4349" s="73">
        <f t="shared" si="172"/>
        <v>6</v>
      </c>
      <c r="H4349" s="7"/>
      <c r="I4349" s="6">
        <v>6</v>
      </c>
      <c r="J4349" s="103"/>
      <c r="K4349" s="103"/>
      <c r="L4349" s="6">
        <v>3</v>
      </c>
      <c r="M4349" s="103"/>
      <c r="N4349" s="103"/>
      <c r="O4349" s="22">
        <f t="shared" si="173"/>
        <v>3</v>
      </c>
      <c r="P4349" s="116"/>
      <c r="Q4349" s="8"/>
      <c r="R4349" s="8"/>
    </row>
    <row r="4350" spans="1:18" customFormat="1" ht="12.75" customHeight="1" x14ac:dyDescent="0.25">
      <c r="A4350">
        <v>10</v>
      </c>
      <c r="B4350">
        <v>12</v>
      </c>
      <c r="C4350" s="3">
        <v>1012</v>
      </c>
      <c r="D4350" t="s">
        <v>6</v>
      </c>
      <c r="E4350">
        <v>2013</v>
      </c>
      <c r="F4350" s="81">
        <f t="shared" si="171"/>
        <v>0</v>
      </c>
      <c r="G4350" s="73">
        <f t="shared" si="172"/>
        <v>12</v>
      </c>
      <c r="H4350" s="7"/>
      <c r="I4350" s="6">
        <v>12</v>
      </c>
      <c r="J4350" s="103"/>
      <c r="K4350" s="103"/>
      <c r="L4350" s="6">
        <v>2</v>
      </c>
      <c r="M4350" s="103"/>
      <c r="N4350" s="103"/>
      <c r="O4350" s="22">
        <f t="shared" si="173"/>
        <v>2</v>
      </c>
      <c r="P4350" s="116"/>
      <c r="Q4350" s="126"/>
      <c r="R4350" s="126"/>
    </row>
    <row r="4351" spans="1:18" customFormat="1" ht="12.75" customHeight="1" x14ac:dyDescent="0.25">
      <c r="A4351">
        <v>10</v>
      </c>
      <c r="B4351">
        <v>13</v>
      </c>
      <c r="C4351" s="3">
        <v>1013</v>
      </c>
      <c r="D4351" t="s">
        <v>6</v>
      </c>
      <c r="E4351">
        <v>2013</v>
      </c>
      <c r="F4351" s="81">
        <f t="shared" si="171"/>
        <v>0</v>
      </c>
      <c r="G4351" s="73">
        <f t="shared" si="172"/>
        <v>1</v>
      </c>
      <c r="H4351" s="7"/>
      <c r="I4351" s="6">
        <v>1</v>
      </c>
      <c r="J4351" s="103"/>
      <c r="K4351" s="103"/>
      <c r="L4351" s="6">
        <v>4</v>
      </c>
      <c r="M4351" s="103"/>
      <c r="N4351" s="103"/>
      <c r="O4351" s="22">
        <f t="shared" si="173"/>
        <v>4</v>
      </c>
      <c r="P4351" s="116"/>
      <c r="Q4351" s="126"/>
      <c r="R4351" s="126"/>
    </row>
    <row r="4352" spans="1:18" customFormat="1" ht="12.75" customHeight="1" x14ac:dyDescent="0.25">
      <c r="A4352">
        <v>10</v>
      </c>
      <c r="B4352">
        <v>14</v>
      </c>
      <c r="C4352" s="3">
        <v>1014</v>
      </c>
      <c r="D4352" t="s">
        <v>6</v>
      </c>
      <c r="E4352">
        <v>2013</v>
      </c>
      <c r="F4352" s="81">
        <f t="shared" si="171"/>
        <v>0</v>
      </c>
      <c r="G4352" s="73">
        <f t="shared" si="172"/>
        <v>5</v>
      </c>
      <c r="H4352" s="7"/>
      <c r="I4352" s="6">
        <v>5</v>
      </c>
      <c r="J4352" s="103"/>
      <c r="K4352" s="103"/>
      <c r="L4352" s="6">
        <v>4</v>
      </c>
      <c r="M4352" s="103"/>
      <c r="N4352" s="103"/>
      <c r="O4352" s="22">
        <f t="shared" si="173"/>
        <v>4</v>
      </c>
      <c r="P4352" s="116"/>
      <c r="Q4352" s="126"/>
      <c r="R4352" s="126"/>
    </row>
    <row r="4353" spans="1:18" customFormat="1" ht="12.75" customHeight="1" x14ac:dyDescent="0.25">
      <c r="A4353">
        <v>10</v>
      </c>
      <c r="B4353">
        <v>15</v>
      </c>
      <c r="C4353" s="3">
        <v>1015</v>
      </c>
      <c r="D4353" t="s">
        <v>6</v>
      </c>
      <c r="E4353">
        <v>2013</v>
      </c>
      <c r="F4353" s="81">
        <f t="shared" si="171"/>
        <v>0</v>
      </c>
      <c r="G4353" s="73">
        <f t="shared" si="172"/>
        <v>0</v>
      </c>
      <c r="H4353" s="7"/>
      <c r="I4353" s="6">
        <v>0</v>
      </c>
      <c r="J4353" s="103"/>
      <c r="K4353" s="103"/>
      <c r="L4353" s="6">
        <v>3</v>
      </c>
      <c r="M4353" s="103"/>
      <c r="N4353" s="103"/>
      <c r="O4353" s="22">
        <f t="shared" si="173"/>
        <v>3</v>
      </c>
      <c r="P4353" s="116"/>
      <c r="Q4353" s="126"/>
      <c r="R4353" s="126"/>
    </row>
    <row r="4354" spans="1:18" customFormat="1" ht="12.75" customHeight="1" x14ac:dyDescent="0.25">
      <c r="A4354">
        <v>10</v>
      </c>
      <c r="B4354">
        <v>16</v>
      </c>
      <c r="C4354" s="3">
        <v>1016</v>
      </c>
      <c r="D4354" t="s">
        <v>6</v>
      </c>
      <c r="E4354">
        <v>2013</v>
      </c>
      <c r="F4354" s="81">
        <f t="shared" si="171"/>
        <v>0</v>
      </c>
      <c r="G4354" s="73">
        <f t="shared" si="172"/>
        <v>0</v>
      </c>
      <c r="H4354" s="7"/>
      <c r="I4354" s="6">
        <v>0</v>
      </c>
      <c r="J4354" s="103"/>
      <c r="K4354" s="103"/>
      <c r="L4354" s="6">
        <v>4.5</v>
      </c>
      <c r="M4354" s="103"/>
      <c r="N4354" s="103"/>
      <c r="O4354" s="22">
        <f t="shared" si="173"/>
        <v>4.5</v>
      </c>
      <c r="P4354" s="116"/>
      <c r="Q4354" s="126"/>
      <c r="R4354" s="126"/>
    </row>
    <row r="4355" spans="1:18" customFormat="1" ht="12.75" customHeight="1" x14ac:dyDescent="0.25">
      <c r="A4355">
        <v>10</v>
      </c>
      <c r="B4355">
        <v>17</v>
      </c>
      <c r="C4355" s="3">
        <v>1017</v>
      </c>
      <c r="D4355" t="s">
        <v>6</v>
      </c>
      <c r="E4355">
        <v>2013</v>
      </c>
      <c r="F4355" s="81">
        <f t="shared" si="171"/>
        <v>0</v>
      </c>
      <c r="G4355" s="73">
        <f t="shared" si="172"/>
        <v>0</v>
      </c>
      <c r="H4355" s="7"/>
      <c r="I4355" s="6">
        <v>0</v>
      </c>
      <c r="J4355" s="103"/>
      <c r="K4355" s="103"/>
      <c r="L4355" s="6">
        <v>2</v>
      </c>
      <c r="M4355" s="103"/>
      <c r="N4355" s="103"/>
      <c r="O4355" s="22">
        <f t="shared" si="173"/>
        <v>2</v>
      </c>
      <c r="P4355" s="116"/>
      <c r="Q4355" s="126"/>
      <c r="R4355" s="126"/>
    </row>
    <row r="4356" spans="1:18" customFormat="1" ht="12.75" customHeight="1" x14ac:dyDescent="0.25">
      <c r="A4356">
        <v>10</v>
      </c>
      <c r="B4356">
        <v>18</v>
      </c>
      <c r="C4356" s="3">
        <v>1018</v>
      </c>
      <c r="D4356" t="s">
        <v>6</v>
      </c>
      <c r="E4356">
        <v>2013</v>
      </c>
      <c r="F4356" s="81">
        <f t="shared" si="171"/>
        <v>0</v>
      </c>
      <c r="G4356" s="73">
        <f t="shared" si="172"/>
        <v>1</v>
      </c>
      <c r="H4356" s="7"/>
      <c r="I4356" s="6">
        <v>1</v>
      </c>
      <c r="J4356" s="103"/>
      <c r="K4356" s="103"/>
      <c r="L4356" s="6">
        <v>1</v>
      </c>
      <c r="M4356" s="103"/>
      <c r="N4356" s="103"/>
      <c r="O4356" s="22">
        <f t="shared" si="173"/>
        <v>1</v>
      </c>
      <c r="P4356" s="116"/>
      <c r="Q4356" s="126"/>
      <c r="R4356" s="126"/>
    </row>
    <row r="4357" spans="1:18" customFormat="1" ht="12.75" customHeight="1" x14ac:dyDescent="0.25">
      <c r="A4357">
        <v>10</v>
      </c>
      <c r="B4357">
        <v>19</v>
      </c>
      <c r="C4357" s="3">
        <v>1019</v>
      </c>
      <c r="D4357" t="s">
        <v>6</v>
      </c>
      <c r="E4357">
        <v>2013</v>
      </c>
      <c r="F4357" s="81">
        <f t="shared" si="171"/>
        <v>0</v>
      </c>
      <c r="G4357" s="73">
        <f t="shared" si="172"/>
        <v>0</v>
      </c>
      <c r="H4357" s="7"/>
      <c r="I4357" s="6">
        <v>0</v>
      </c>
      <c r="J4357" s="103"/>
      <c r="K4357" s="103"/>
      <c r="L4357" s="6">
        <v>3</v>
      </c>
      <c r="M4357" s="103"/>
      <c r="N4357" s="103"/>
      <c r="O4357" s="22">
        <f t="shared" si="173"/>
        <v>3</v>
      </c>
      <c r="P4357" s="116"/>
      <c r="Q4357" s="126"/>
      <c r="R4357" s="126"/>
    </row>
    <row r="4358" spans="1:18" customFormat="1" ht="12.75" customHeight="1" x14ac:dyDescent="0.25">
      <c r="A4358">
        <v>10</v>
      </c>
      <c r="B4358">
        <v>20</v>
      </c>
      <c r="C4358" s="3">
        <v>1020</v>
      </c>
      <c r="D4358" t="s">
        <v>6</v>
      </c>
      <c r="E4358">
        <v>2013</v>
      </c>
      <c r="F4358" s="81">
        <f t="shared" si="171"/>
        <v>0</v>
      </c>
      <c r="G4358" s="73">
        <f t="shared" si="172"/>
        <v>0</v>
      </c>
      <c r="H4358" s="7"/>
      <c r="I4358" s="6">
        <v>0</v>
      </c>
      <c r="J4358" s="103"/>
      <c r="K4358" s="103"/>
      <c r="L4358" s="6">
        <v>1</v>
      </c>
      <c r="M4358" s="103"/>
      <c r="N4358" s="103"/>
      <c r="O4358" s="22">
        <f t="shared" si="173"/>
        <v>1</v>
      </c>
      <c r="P4358" s="116"/>
      <c r="Q4358" s="126"/>
      <c r="R4358" s="126"/>
    </row>
    <row r="4359" spans="1:18" customFormat="1" ht="12.75" customHeight="1" x14ac:dyDescent="0.25">
      <c r="A4359">
        <v>10</v>
      </c>
      <c r="B4359">
        <v>21</v>
      </c>
      <c r="C4359" s="3">
        <v>1021</v>
      </c>
      <c r="D4359" t="s">
        <v>6</v>
      </c>
      <c r="E4359">
        <v>2013</v>
      </c>
      <c r="F4359" s="81">
        <f t="shared" si="171"/>
        <v>0</v>
      </c>
      <c r="G4359" s="73">
        <f t="shared" si="172"/>
        <v>0</v>
      </c>
      <c r="H4359" s="7"/>
      <c r="I4359" s="6">
        <v>0</v>
      </c>
      <c r="J4359" s="103"/>
      <c r="K4359" s="103"/>
      <c r="L4359" s="6">
        <v>1</v>
      </c>
      <c r="M4359" s="103"/>
      <c r="N4359" s="103"/>
      <c r="O4359" s="22">
        <f t="shared" si="173"/>
        <v>1</v>
      </c>
      <c r="P4359" s="116"/>
      <c r="Q4359" s="126"/>
      <c r="R4359" s="126"/>
    </row>
    <row r="4360" spans="1:18" customFormat="1" ht="12.75" customHeight="1" x14ac:dyDescent="0.25">
      <c r="A4360">
        <v>10</v>
      </c>
      <c r="B4360">
        <v>22</v>
      </c>
      <c r="C4360" s="3">
        <v>1022</v>
      </c>
      <c r="D4360" t="s">
        <v>6</v>
      </c>
      <c r="E4360">
        <v>2013</v>
      </c>
      <c r="F4360" s="81">
        <f t="shared" si="171"/>
        <v>0</v>
      </c>
      <c r="G4360" s="73">
        <f t="shared" si="172"/>
        <v>0</v>
      </c>
      <c r="H4360" s="7"/>
      <c r="I4360" s="6">
        <v>0</v>
      </c>
      <c r="J4360" s="103"/>
      <c r="K4360" s="103"/>
      <c r="L4360" s="6">
        <v>4</v>
      </c>
      <c r="M4360" s="103"/>
      <c r="N4360" s="103"/>
      <c r="O4360" s="22">
        <f t="shared" si="173"/>
        <v>4</v>
      </c>
      <c r="P4360" s="116"/>
      <c r="Q4360" s="126"/>
      <c r="R4360" s="126"/>
    </row>
    <row r="4361" spans="1:18" customFormat="1" ht="12.75" customHeight="1" x14ac:dyDescent="0.25">
      <c r="A4361">
        <v>10</v>
      </c>
      <c r="B4361">
        <v>23</v>
      </c>
      <c r="C4361" s="3">
        <v>1023</v>
      </c>
      <c r="D4361" t="s">
        <v>6</v>
      </c>
      <c r="E4361">
        <v>2013</v>
      </c>
      <c r="F4361" s="81">
        <f t="shared" si="171"/>
        <v>0</v>
      </c>
      <c r="G4361" s="73">
        <f t="shared" si="172"/>
        <v>0</v>
      </c>
      <c r="H4361" s="7"/>
      <c r="I4361" s="6">
        <v>0</v>
      </c>
      <c r="J4361" s="103"/>
      <c r="K4361" s="103"/>
      <c r="L4361" s="6">
        <v>2</v>
      </c>
      <c r="M4361" s="103"/>
      <c r="N4361" s="103"/>
      <c r="O4361" s="22">
        <f t="shared" si="173"/>
        <v>2</v>
      </c>
      <c r="P4361" s="116"/>
      <c r="Q4361" s="126"/>
      <c r="R4361" s="126"/>
    </row>
    <row r="4362" spans="1:18" customFormat="1" ht="12.75" customHeight="1" x14ac:dyDescent="0.25">
      <c r="A4362">
        <v>10</v>
      </c>
      <c r="B4362">
        <v>24</v>
      </c>
      <c r="C4362" s="3">
        <v>1024</v>
      </c>
      <c r="D4362" t="s">
        <v>6</v>
      </c>
      <c r="E4362">
        <v>2013</v>
      </c>
      <c r="F4362" s="81">
        <f t="shared" si="171"/>
        <v>0</v>
      </c>
      <c r="G4362" s="73">
        <f t="shared" si="172"/>
        <v>1</v>
      </c>
      <c r="H4362" s="7"/>
      <c r="I4362" s="6">
        <v>1</v>
      </c>
      <c r="J4362" s="103"/>
      <c r="K4362" s="103"/>
      <c r="L4362" s="6">
        <v>2</v>
      </c>
      <c r="M4362" s="103"/>
      <c r="N4362" s="103"/>
      <c r="O4362" s="22">
        <f t="shared" si="173"/>
        <v>2</v>
      </c>
      <c r="P4362" s="116"/>
      <c r="Q4362" s="126"/>
      <c r="R4362" s="126"/>
    </row>
    <row r="4363" spans="1:18" customFormat="1" ht="12.75" customHeight="1" x14ac:dyDescent="0.25">
      <c r="A4363">
        <v>10</v>
      </c>
      <c r="B4363">
        <v>25</v>
      </c>
      <c r="C4363" s="3">
        <v>1025</v>
      </c>
      <c r="D4363" t="s">
        <v>6</v>
      </c>
      <c r="E4363">
        <v>2013</v>
      </c>
      <c r="F4363" s="81">
        <f t="shared" si="171"/>
        <v>0</v>
      </c>
      <c r="G4363" s="73">
        <f t="shared" si="172"/>
        <v>3</v>
      </c>
      <c r="H4363" s="7"/>
      <c r="I4363" s="6">
        <v>3</v>
      </c>
      <c r="J4363" s="103"/>
      <c r="K4363" s="103"/>
      <c r="L4363" s="6">
        <v>0</v>
      </c>
      <c r="M4363" s="103"/>
      <c r="N4363" s="103"/>
      <c r="O4363" s="22">
        <f t="shared" si="173"/>
        <v>0</v>
      </c>
      <c r="P4363" s="116"/>
      <c r="Q4363" s="126"/>
      <c r="R4363" s="126"/>
    </row>
    <row r="4364" spans="1:18" customFormat="1" ht="12.75" customHeight="1" x14ac:dyDescent="0.25">
      <c r="A4364">
        <v>10</v>
      </c>
      <c r="B4364">
        <v>26</v>
      </c>
      <c r="C4364" s="3">
        <v>1026</v>
      </c>
      <c r="D4364" t="s">
        <v>6</v>
      </c>
      <c r="E4364">
        <v>2013</v>
      </c>
      <c r="F4364" s="81">
        <f t="shared" si="171"/>
        <v>0</v>
      </c>
      <c r="G4364" s="73">
        <f t="shared" si="172"/>
        <v>0</v>
      </c>
      <c r="H4364" s="7"/>
      <c r="I4364" s="6">
        <v>0</v>
      </c>
      <c r="J4364" s="103"/>
      <c r="K4364" s="103"/>
      <c r="L4364" s="6">
        <v>3</v>
      </c>
      <c r="M4364" s="103"/>
      <c r="N4364" s="103"/>
      <c r="O4364" s="22">
        <f t="shared" si="173"/>
        <v>3</v>
      </c>
      <c r="P4364" s="116"/>
      <c r="Q4364" s="126"/>
      <c r="R4364" s="126"/>
    </row>
    <row r="4365" spans="1:18" customFormat="1" ht="12.75" customHeight="1" x14ac:dyDescent="0.25">
      <c r="A4365">
        <v>10</v>
      </c>
      <c r="B4365">
        <v>27</v>
      </c>
      <c r="C4365" s="3">
        <v>1027</v>
      </c>
      <c r="D4365" t="s">
        <v>6</v>
      </c>
      <c r="E4365">
        <v>2013</v>
      </c>
      <c r="F4365" s="81">
        <f t="shared" si="171"/>
        <v>0</v>
      </c>
      <c r="G4365" s="73">
        <f t="shared" si="172"/>
        <v>2</v>
      </c>
      <c r="H4365" s="7"/>
      <c r="I4365" s="6">
        <v>2</v>
      </c>
      <c r="J4365" s="103"/>
      <c r="K4365" s="103"/>
      <c r="L4365" s="6">
        <v>0</v>
      </c>
      <c r="M4365" s="103"/>
      <c r="N4365" s="103"/>
      <c r="O4365" s="22">
        <f t="shared" si="173"/>
        <v>0</v>
      </c>
      <c r="P4365" s="116"/>
      <c r="Q4365" s="126"/>
      <c r="R4365" s="126"/>
    </row>
    <row r="4366" spans="1:18" customFormat="1" ht="12.75" customHeight="1" x14ac:dyDescent="0.25">
      <c r="A4366">
        <v>10</v>
      </c>
      <c r="B4366">
        <v>28</v>
      </c>
      <c r="C4366" s="3">
        <v>1028</v>
      </c>
      <c r="D4366" t="s">
        <v>6</v>
      </c>
      <c r="E4366">
        <v>2013</v>
      </c>
      <c r="F4366" s="81">
        <f t="shared" si="171"/>
        <v>0</v>
      </c>
      <c r="G4366" s="73">
        <f t="shared" si="172"/>
        <v>0</v>
      </c>
      <c r="H4366" s="7"/>
      <c r="I4366" s="6">
        <v>0</v>
      </c>
      <c r="J4366" s="103"/>
      <c r="K4366" s="103"/>
      <c r="L4366" s="6">
        <v>0</v>
      </c>
      <c r="M4366" s="103"/>
      <c r="N4366" s="103"/>
      <c r="O4366" s="22">
        <f t="shared" si="173"/>
        <v>0</v>
      </c>
      <c r="P4366" s="116"/>
      <c r="Q4366" s="126"/>
      <c r="R4366" s="126"/>
    </row>
    <row r="4367" spans="1:18" customFormat="1" ht="12.75" customHeight="1" x14ac:dyDescent="0.25">
      <c r="A4367">
        <v>10</v>
      </c>
      <c r="B4367">
        <v>29</v>
      </c>
      <c r="C4367" s="3">
        <v>1029</v>
      </c>
      <c r="D4367" t="s">
        <v>6</v>
      </c>
      <c r="E4367">
        <v>2013</v>
      </c>
      <c r="F4367" s="81">
        <f t="shared" si="171"/>
        <v>0</v>
      </c>
      <c r="G4367" s="73">
        <f t="shared" si="172"/>
        <v>0</v>
      </c>
      <c r="H4367" s="7"/>
      <c r="I4367" s="6">
        <v>0</v>
      </c>
      <c r="J4367" s="103"/>
      <c r="K4367" s="103"/>
      <c r="L4367" s="6">
        <v>0</v>
      </c>
      <c r="M4367" s="103"/>
      <c r="N4367" s="103"/>
      <c r="O4367" s="22">
        <f t="shared" si="173"/>
        <v>0</v>
      </c>
      <c r="P4367" s="116"/>
      <c r="Q4367" s="126"/>
      <c r="R4367" s="126"/>
    </row>
    <row r="4368" spans="1:18" customFormat="1" ht="12.75" customHeight="1" x14ac:dyDescent="0.25">
      <c r="A4368">
        <v>10</v>
      </c>
      <c r="B4368">
        <v>30</v>
      </c>
      <c r="C4368" s="3">
        <v>1030</v>
      </c>
      <c r="D4368" t="s">
        <v>6</v>
      </c>
      <c r="E4368">
        <v>2013</v>
      </c>
      <c r="F4368" s="81">
        <f t="shared" si="171"/>
        <v>0</v>
      </c>
      <c r="G4368" s="73">
        <f t="shared" si="172"/>
        <v>0</v>
      </c>
      <c r="H4368" s="7"/>
      <c r="I4368" s="6">
        <v>0</v>
      </c>
      <c r="J4368" s="103"/>
      <c r="K4368" s="103"/>
      <c r="L4368" s="6">
        <v>0</v>
      </c>
      <c r="M4368" s="103"/>
      <c r="N4368" s="103"/>
      <c r="O4368" s="22">
        <f t="shared" si="173"/>
        <v>0</v>
      </c>
      <c r="P4368" s="116"/>
      <c r="Q4368" s="126"/>
      <c r="R4368" s="126"/>
    </row>
    <row r="4369" spans="1:18" customFormat="1" ht="12.75" customHeight="1" x14ac:dyDescent="0.25">
      <c r="A4369">
        <v>10</v>
      </c>
      <c r="B4369">
        <v>31</v>
      </c>
      <c r="C4369" s="3">
        <v>1031</v>
      </c>
      <c r="D4369" t="s">
        <v>6</v>
      </c>
      <c r="E4369">
        <v>2013</v>
      </c>
      <c r="F4369" s="81">
        <f t="shared" si="171"/>
        <v>0</v>
      </c>
      <c r="G4369" s="73">
        <f t="shared" si="172"/>
        <v>1</v>
      </c>
      <c r="H4369" s="7"/>
      <c r="I4369" s="6">
        <v>1</v>
      </c>
      <c r="J4369" s="103"/>
      <c r="K4369" s="103"/>
      <c r="L4369" s="6">
        <v>4</v>
      </c>
      <c r="M4369" s="103"/>
      <c r="N4369" s="103"/>
      <c r="O4369" s="22">
        <f t="shared" si="173"/>
        <v>4</v>
      </c>
      <c r="P4369" s="116"/>
      <c r="Q4369" s="126"/>
      <c r="R4369" s="126"/>
    </row>
    <row r="4370" spans="1:18" customFormat="1" ht="12.75" customHeight="1" x14ac:dyDescent="0.25">
      <c r="A4370">
        <v>11</v>
      </c>
      <c r="B4370">
        <v>1</v>
      </c>
      <c r="C4370" s="3">
        <v>1101</v>
      </c>
      <c r="D4370" t="s">
        <v>6</v>
      </c>
      <c r="E4370">
        <v>2013</v>
      </c>
      <c r="F4370" s="81">
        <f t="shared" si="171"/>
        <v>0</v>
      </c>
      <c r="G4370" s="73">
        <f t="shared" si="172"/>
        <v>3</v>
      </c>
      <c r="H4370" s="7"/>
      <c r="I4370" s="6">
        <v>3</v>
      </c>
      <c r="J4370" s="103"/>
      <c r="K4370" s="103"/>
      <c r="L4370" s="6">
        <v>8</v>
      </c>
      <c r="M4370" s="103"/>
      <c r="N4370" s="103"/>
      <c r="O4370" s="22">
        <f t="shared" si="173"/>
        <v>8</v>
      </c>
      <c r="P4370" s="116"/>
      <c r="Q4370" s="126"/>
      <c r="R4370" s="126"/>
    </row>
    <row r="4371" spans="1:18" customFormat="1" ht="12.75" customHeight="1" x14ac:dyDescent="0.25">
      <c r="A4371">
        <v>11</v>
      </c>
      <c r="B4371">
        <v>2</v>
      </c>
      <c r="C4371" s="3">
        <v>1102</v>
      </c>
      <c r="D4371" t="s">
        <v>6</v>
      </c>
      <c r="E4371">
        <v>2013</v>
      </c>
      <c r="F4371" s="81">
        <f t="shared" si="171"/>
        <v>0</v>
      </c>
      <c r="G4371" s="73">
        <f t="shared" si="172"/>
        <v>5.5</v>
      </c>
      <c r="H4371" s="7"/>
      <c r="I4371" s="6">
        <v>5.5</v>
      </c>
      <c r="J4371" s="103"/>
      <c r="K4371" s="103"/>
      <c r="L4371" s="6">
        <v>6</v>
      </c>
      <c r="M4371" s="103"/>
      <c r="N4371" s="103"/>
      <c r="O4371" s="22">
        <f t="shared" si="173"/>
        <v>6</v>
      </c>
      <c r="P4371" s="116"/>
      <c r="Q4371" s="126"/>
      <c r="R4371" s="126"/>
    </row>
    <row r="4372" spans="1:18" customFormat="1" ht="12.75" customHeight="1" x14ac:dyDescent="0.25">
      <c r="A4372">
        <v>11</v>
      </c>
      <c r="B4372">
        <v>3</v>
      </c>
      <c r="C4372" s="3">
        <v>1103</v>
      </c>
      <c r="D4372" t="s">
        <v>6</v>
      </c>
      <c r="E4372">
        <v>2013</v>
      </c>
      <c r="F4372" s="81">
        <f t="shared" si="171"/>
        <v>0</v>
      </c>
      <c r="G4372" s="73">
        <f t="shared" si="172"/>
        <v>5</v>
      </c>
      <c r="H4372" s="7"/>
      <c r="I4372" s="6">
        <v>5</v>
      </c>
      <c r="J4372" s="103"/>
      <c r="K4372" s="103"/>
      <c r="L4372" s="6">
        <v>0</v>
      </c>
      <c r="M4372" s="103"/>
      <c r="N4372" s="103"/>
      <c r="O4372" s="22">
        <f t="shared" si="173"/>
        <v>0</v>
      </c>
      <c r="P4372" s="116"/>
      <c r="Q4372" s="126"/>
      <c r="R4372" s="126"/>
    </row>
    <row r="4373" spans="1:18" customFormat="1" ht="12.75" customHeight="1" x14ac:dyDescent="0.25">
      <c r="A4373">
        <v>11</v>
      </c>
      <c r="B4373">
        <v>4</v>
      </c>
      <c r="C4373" s="3">
        <v>1104</v>
      </c>
      <c r="D4373" t="s">
        <v>6</v>
      </c>
      <c r="E4373">
        <v>2013</v>
      </c>
      <c r="F4373" s="81">
        <f>Q4373</f>
        <v>0</v>
      </c>
      <c r="G4373" s="73">
        <f t="shared" si="172"/>
        <v>0</v>
      </c>
      <c r="H4373" s="7"/>
      <c r="I4373" s="6">
        <v>0</v>
      </c>
      <c r="J4373" s="103"/>
      <c r="K4373" s="103"/>
      <c r="L4373" s="6">
        <v>4</v>
      </c>
      <c r="M4373" s="103"/>
      <c r="N4373" s="103"/>
      <c r="O4373" s="22">
        <f t="shared" si="173"/>
        <v>4</v>
      </c>
      <c r="P4373" s="116"/>
      <c r="Q4373" s="127"/>
      <c r="R4373" s="127"/>
    </row>
    <row r="4374" spans="1:18" customFormat="1" ht="12.75" customHeight="1" x14ac:dyDescent="0.25">
      <c r="A4374">
        <v>11</v>
      </c>
      <c r="B4374">
        <v>5</v>
      </c>
      <c r="C4374" s="3">
        <v>1105</v>
      </c>
      <c r="D4374" t="s">
        <v>6</v>
      </c>
      <c r="E4374">
        <v>2013</v>
      </c>
      <c r="F4374" s="81">
        <f>Q4374</f>
        <v>0</v>
      </c>
      <c r="G4374" s="73">
        <f t="shared" si="172"/>
        <v>0</v>
      </c>
      <c r="H4374" s="7"/>
      <c r="I4374" s="6">
        <v>0</v>
      </c>
      <c r="J4374" s="103"/>
      <c r="K4374" s="103"/>
      <c r="L4374" s="6">
        <v>5</v>
      </c>
      <c r="M4374" s="103"/>
      <c r="N4374" s="103"/>
      <c r="O4374" s="22">
        <f t="shared" si="173"/>
        <v>5</v>
      </c>
      <c r="P4374" s="116"/>
      <c r="Q4374" s="127"/>
      <c r="R4374" s="127"/>
    </row>
    <row r="4375" spans="1:18" customFormat="1" ht="12.75" customHeight="1" x14ac:dyDescent="0.25">
      <c r="A4375">
        <v>11</v>
      </c>
      <c r="B4375">
        <v>6</v>
      </c>
      <c r="C4375" s="3">
        <v>1106</v>
      </c>
      <c r="D4375" t="s">
        <v>6</v>
      </c>
      <c r="E4375">
        <v>2013</v>
      </c>
      <c r="F4375" s="81">
        <f>Q4375</f>
        <v>0</v>
      </c>
      <c r="G4375" s="73">
        <f t="shared" si="172"/>
        <v>3</v>
      </c>
      <c r="H4375" s="7"/>
      <c r="I4375" s="6">
        <v>3</v>
      </c>
      <c r="J4375" s="103"/>
      <c r="K4375" s="103"/>
      <c r="L4375" s="6">
        <v>0</v>
      </c>
      <c r="M4375" s="103"/>
      <c r="N4375" s="103"/>
      <c r="O4375" s="22">
        <f t="shared" si="173"/>
        <v>0</v>
      </c>
      <c r="P4375" s="116"/>
      <c r="Q4375" s="127"/>
      <c r="R4375" s="127"/>
    </row>
    <row r="4376" spans="1:18" customFormat="1" ht="12.75" customHeight="1" x14ac:dyDescent="0.25">
      <c r="A4376">
        <v>11</v>
      </c>
      <c r="B4376">
        <v>7</v>
      </c>
      <c r="C4376" s="3">
        <v>1107</v>
      </c>
      <c r="D4376" t="s">
        <v>6</v>
      </c>
      <c r="E4376">
        <v>2013</v>
      </c>
      <c r="F4376" s="81"/>
      <c r="G4376" s="73">
        <f t="shared" si="172"/>
        <v>0</v>
      </c>
      <c r="H4376" s="7"/>
      <c r="I4376" s="6">
        <v>0</v>
      </c>
      <c r="J4376" s="103"/>
      <c r="K4376" s="103"/>
      <c r="L4376" s="6">
        <v>9</v>
      </c>
      <c r="M4376" s="103"/>
      <c r="N4376" s="103"/>
      <c r="O4376" s="22">
        <f t="shared" si="173"/>
        <v>9</v>
      </c>
      <c r="P4376" s="116"/>
      <c r="Q4376" s="106"/>
      <c r="R4376" s="106"/>
    </row>
    <row r="4377" spans="1:18" customFormat="1" ht="12.75" customHeight="1" x14ac:dyDescent="0.25">
      <c r="A4377">
        <v>11</v>
      </c>
      <c r="B4377">
        <v>8</v>
      </c>
      <c r="C4377" s="3">
        <v>1108</v>
      </c>
      <c r="D4377" t="s">
        <v>6</v>
      </c>
      <c r="E4377">
        <v>2013</v>
      </c>
      <c r="F4377" s="81"/>
      <c r="G4377" s="73"/>
      <c r="H4377" s="7"/>
      <c r="I4377" s="103"/>
      <c r="J4377" s="103"/>
      <c r="K4377" s="103"/>
      <c r="L4377" s="103"/>
      <c r="M4377" s="103"/>
      <c r="N4377" s="103"/>
      <c r="O4377" s="73"/>
      <c r="P4377" s="116"/>
      <c r="Q4377" s="106"/>
      <c r="R4377" s="106"/>
    </row>
    <row r="4378" spans="1:18" customFormat="1" ht="12.75" customHeight="1" x14ac:dyDescent="0.25">
      <c r="A4378">
        <v>11</v>
      </c>
      <c r="B4378">
        <v>9</v>
      </c>
      <c r="C4378" s="3">
        <v>1109</v>
      </c>
      <c r="D4378" t="s">
        <v>6</v>
      </c>
      <c r="E4378">
        <v>2013</v>
      </c>
      <c r="F4378" s="81"/>
      <c r="G4378" s="73"/>
      <c r="H4378" s="7"/>
      <c r="I4378" s="103"/>
      <c r="J4378" s="103"/>
      <c r="K4378" s="103"/>
      <c r="L4378" s="103"/>
      <c r="M4378" s="103"/>
      <c r="N4378" s="103"/>
      <c r="O4378" s="22"/>
      <c r="P4378" s="116"/>
      <c r="Q4378" s="116"/>
      <c r="R4378" s="116"/>
    </row>
    <row r="4379" spans="1:18" customFormat="1" ht="12.75" customHeight="1" x14ac:dyDescent="0.25">
      <c r="A4379">
        <v>11</v>
      </c>
      <c r="B4379">
        <v>10</v>
      </c>
      <c r="C4379" s="3">
        <v>1110</v>
      </c>
      <c r="D4379" t="s">
        <v>6</v>
      </c>
      <c r="E4379">
        <v>2013</v>
      </c>
      <c r="F4379" s="81"/>
      <c r="G4379" s="73"/>
      <c r="H4379" s="7"/>
      <c r="I4379" s="103"/>
      <c r="J4379" s="103"/>
      <c r="K4379" s="103"/>
      <c r="L4379" s="103"/>
      <c r="M4379" s="103"/>
      <c r="N4379" s="103"/>
      <c r="O4379" s="22"/>
      <c r="P4379" s="116"/>
      <c r="Q4379" s="116"/>
      <c r="R4379" s="116"/>
    </row>
    <row r="4380" spans="1:18" customFormat="1" ht="12.75" customHeight="1" x14ac:dyDescent="0.25">
      <c r="A4380">
        <v>11</v>
      </c>
      <c r="B4380">
        <v>11</v>
      </c>
      <c r="C4380" s="3">
        <v>1111</v>
      </c>
      <c r="D4380" t="s">
        <v>6</v>
      </c>
      <c r="E4380">
        <v>2013</v>
      </c>
      <c r="F4380" s="81"/>
      <c r="G4380" s="73"/>
      <c r="H4380" s="7"/>
      <c r="I4380" s="103"/>
      <c r="J4380" s="103"/>
      <c r="K4380" s="103"/>
      <c r="L4380" s="103"/>
      <c r="M4380" s="103"/>
      <c r="N4380" s="103"/>
      <c r="O4380" s="22"/>
      <c r="P4380" s="116"/>
      <c r="Q4380" s="116"/>
      <c r="R4380" s="116"/>
    </row>
    <row r="4381" spans="1:18" customFormat="1" ht="12.75" customHeight="1" x14ac:dyDescent="0.25">
      <c r="A4381">
        <v>11</v>
      </c>
      <c r="B4381">
        <v>12</v>
      </c>
      <c r="C4381" s="3">
        <v>1112</v>
      </c>
      <c r="D4381" t="s">
        <v>6</v>
      </c>
      <c r="E4381">
        <v>2013</v>
      </c>
      <c r="F4381" s="81"/>
      <c r="G4381" s="73"/>
      <c r="H4381" s="7"/>
      <c r="I4381" s="103"/>
      <c r="J4381" s="103"/>
      <c r="K4381" s="103"/>
      <c r="L4381" s="103"/>
      <c r="M4381" s="103"/>
      <c r="N4381" s="103"/>
      <c r="O4381" s="22"/>
      <c r="P4381" s="116"/>
      <c r="Q4381" s="116"/>
      <c r="R4381" s="116"/>
    </row>
    <row r="4382" spans="1:18" customFormat="1" ht="12.75" customHeight="1" x14ac:dyDescent="0.25">
      <c r="A4382">
        <v>11</v>
      </c>
      <c r="B4382">
        <v>13</v>
      </c>
      <c r="C4382" s="3">
        <v>1113</v>
      </c>
      <c r="D4382" t="s">
        <v>6</v>
      </c>
      <c r="E4382">
        <v>2013</v>
      </c>
      <c r="F4382" s="81"/>
      <c r="G4382" s="73"/>
      <c r="H4382" s="7"/>
      <c r="I4382" s="103"/>
      <c r="J4382" s="103"/>
      <c r="K4382" s="103"/>
      <c r="L4382" s="103"/>
      <c r="M4382" s="103"/>
      <c r="N4382" s="103"/>
      <c r="O4382" s="22"/>
      <c r="P4382" s="116"/>
      <c r="Q4382" s="116"/>
      <c r="R4382" s="116"/>
    </row>
    <row r="4383" spans="1:18" customFormat="1" ht="12.75" customHeight="1" x14ac:dyDescent="0.25">
      <c r="A4383">
        <v>11</v>
      </c>
      <c r="B4383">
        <v>14</v>
      </c>
      <c r="C4383" s="3">
        <v>1114</v>
      </c>
      <c r="D4383" t="s">
        <v>6</v>
      </c>
      <c r="E4383">
        <v>2013</v>
      </c>
      <c r="F4383" s="57"/>
      <c r="G4383" s="73"/>
      <c r="H4383" s="7"/>
      <c r="I4383" s="103"/>
      <c r="J4383" s="103"/>
      <c r="K4383" s="103"/>
      <c r="L4383" s="103"/>
      <c r="M4383" s="103"/>
      <c r="N4383" s="103"/>
      <c r="O4383" s="22"/>
      <c r="P4383" s="116"/>
      <c r="Q4383" s="116"/>
      <c r="R4383" s="116"/>
    </row>
    <row r="4384" spans="1:18" customFormat="1" ht="12.75" customHeight="1" x14ac:dyDescent="0.25">
      <c r="A4384">
        <v>11</v>
      </c>
      <c r="B4384">
        <v>15</v>
      </c>
      <c r="C4384" s="3">
        <v>1115</v>
      </c>
      <c r="D4384" t="s">
        <v>6</v>
      </c>
      <c r="E4384">
        <v>2013</v>
      </c>
      <c r="F4384" s="57"/>
      <c r="G4384" s="73"/>
      <c r="H4384" s="7"/>
      <c r="I4384" s="103"/>
      <c r="J4384" s="103"/>
      <c r="K4384" s="103"/>
      <c r="L4384" s="103"/>
      <c r="M4384" s="103"/>
      <c r="N4384" s="103"/>
      <c r="O4384" s="22"/>
      <c r="P4384" s="116"/>
      <c r="Q4384" s="116"/>
      <c r="R4384" s="116"/>
    </row>
    <row r="4385" spans="1:18" customFormat="1" ht="12.75" customHeight="1" x14ac:dyDescent="0.25">
      <c r="A4385">
        <v>5</v>
      </c>
      <c r="B4385">
        <v>1</v>
      </c>
      <c r="C4385" s="3">
        <v>501</v>
      </c>
      <c r="D4385" t="s">
        <v>7</v>
      </c>
      <c r="E4385">
        <v>2013</v>
      </c>
      <c r="F4385" s="57"/>
      <c r="G4385" s="73">
        <f t="shared" ref="G4385:G4448" si="174">I4385+K4385</f>
        <v>0</v>
      </c>
      <c r="H4385" s="7"/>
      <c r="I4385" s="103"/>
      <c r="J4385" s="103"/>
      <c r="K4385" s="103"/>
      <c r="L4385" s="103"/>
      <c r="M4385" s="103"/>
      <c r="N4385" s="103"/>
      <c r="O4385" s="22">
        <f t="shared" ref="O4385:O4448" si="175">L4385+N4385</f>
        <v>0</v>
      </c>
      <c r="P4385" s="110"/>
      <c r="Q4385" s="110"/>
      <c r="R4385" s="110"/>
    </row>
    <row r="4386" spans="1:18" customFormat="1" ht="12.75" customHeight="1" x14ac:dyDescent="0.25">
      <c r="A4386">
        <v>5</v>
      </c>
      <c r="B4386">
        <v>2</v>
      </c>
      <c r="C4386" s="3">
        <v>502</v>
      </c>
      <c r="D4386" t="s">
        <v>7</v>
      </c>
      <c r="E4386">
        <v>2013</v>
      </c>
      <c r="F4386" s="57"/>
      <c r="G4386" s="73">
        <f t="shared" si="174"/>
        <v>0</v>
      </c>
      <c r="H4386" s="7"/>
      <c r="I4386" s="103"/>
      <c r="J4386" s="103"/>
      <c r="K4386" s="103"/>
      <c r="L4386" s="103"/>
      <c r="M4386" s="103"/>
      <c r="N4386" s="103"/>
      <c r="O4386" s="22">
        <f t="shared" si="175"/>
        <v>0</v>
      </c>
      <c r="P4386" s="110"/>
      <c r="Q4386" s="110"/>
      <c r="R4386" s="110"/>
    </row>
    <row r="4387" spans="1:18" customFormat="1" ht="12.75" customHeight="1" x14ac:dyDescent="0.25">
      <c r="A4387">
        <v>5</v>
      </c>
      <c r="B4387">
        <v>3</v>
      </c>
      <c r="C4387" s="3">
        <v>503</v>
      </c>
      <c r="D4387" t="s">
        <v>7</v>
      </c>
      <c r="E4387">
        <v>2013</v>
      </c>
      <c r="F4387" s="57"/>
      <c r="G4387" s="73">
        <f t="shared" si="174"/>
        <v>0</v>
      </c>
      <c r="H4387" s="7"/>
      <c r="I4387" s="103"/>
      <c r="J4387" s="103"/>
      <c r="K4387" s="103"/>
      <c r="L4387" s="103"/>
      <c r="M4387" s="103"/>
      <c r="N4387" s="103"/>
      <c r="O4387" s="22">
        <f t="shared" si="175"/>
        <v>0</v>
      </c>
      <c r="P4387" s="110"/>
      <c r="Q4387" s="110"/>
      <c r="R4387" s="110"/>
    </row>
    <row r="4388" spans="1:18" customFormat="1" ht="12.75" customHeight="1" x14ac:dyDescent="0.25">
      <c r="A4388">
        <v>5</v>
      </c>
      <c r="B4388">
        <v>4</v>
      </c>
      <c r="C4388" s="3">
        <v>504</v>
      </c>
      <c r="D4388" t="s">
        <v>7</v>
      </c>
      <c r="E4388">
        <v>2013</v>
      </c>
      <c r="F4388" s="57"/>
      <c r="G4388" s="73">
        <f t="shared" si="174"/>
        <v>0</v>
      </c>
      <c r="H4388" s="7"/>
      <c r="I4388" s="103"/>
      <c r="J4388" s="103"/>
      <c r="K4388" s="103"/>
      <c r="L4388" s="103"/>
      <c r="M4388" s="103"/>
      <c r="N4388" s="103"/>
      <c r="O4388" s="22">
        <f t="shared" si="175"/>
        <v>0</v>
      </c>
      <c r="P4388" s="110"/>
      <c r="Q4388" s="110"/>
      <c r="R4388" s="110"/>
    </row>
    <row r="4389" spans="1:18" customFormat="1" ht="12.75" customHeight="1" x14ac:dyDescent="0.25">
      <c r="A4389">
        <v>5</v>
      </c>
      <c r="B4389">
        <v>5</v>
      </c>
      <c r="C4389" s="3">
        <v>505</v>
      </c>
      <c r="D4389" t="s">
        <v>7</v>
      </c>
      <c r="E4389">
        <v>2013</v>
      </c>
      <c r="F4389" s="57"/>
      <c r="G4389" s="73">
        <f t="shared" si="174"/>
        <v>0</v>
      </c>
      <c r="H4389" s="7"/>
      <c r="I4389" s="103"/>
      <c r="J4389" s="103"/>
      <c r="K4389" s="103"/>
      <c r="L4389" s="103"/>
      <c r="M4389" s="103"/>
      <c r="N4389" s="103"/>
      <c r="O4389" s="22">
        <f t="shared" si="175"/>
        <v>0</v>
      </c>
      <c r="P4389" s="110"/>
      <c r="Q4389" s="110"/>
      <c r="R4389" s="110"/>
    </row>
    <row r="4390" spans="1:18" customFormat="1" ht="12.75" customHeight="1" x14ac:dyDescent="0.25">
      <c r="A4390">
        <v>5</v>
      </c>
      <c r="B4390">
        <v>6</v>
      </c>
      <c r="C4390" s="3">
        <v>506</v>
      </c>
      <c r="D4390" t="s">
        <v>7</v>
      </c>
      <c r="E4390">
        <v>2013</v>
      </c>
      <c r="F4390" s="57"/>
      <c r="G4390" s="73">
        <f t="shared" si="174"/>
        <v>0</v>
      </c>
      <c r="H4390" s="7"/>
      <c r="I4390" s="103"/>
      <c r="J4390" s="103"/>
      <c r="K4390" s="103"/>
      <c r="L4390" s="103"/>
      <c r="M4390" s="103"/>
      <c r="N4390" s="103"/>
      <c r="O4390" s="22">
        <f t="shared" si="175"/>
        <v>0</v>
      </c>
      <c r="P4390" s="110"/>
      <c r="Q4390" s="110"/>
      <c r="R4390" s="110"/>
    </row>
    <row r="4391" spans="1:18" customFormat="1" ht="12.75" customHeight="1" x14ac:dyDescent="0.25">
      <c r="A4391">
        <v>5</v>
      </c>
      <c r="B4391">
        <v>7</v>
      </c>
      <c r="C4391" s="3">
        <v>507</v>
      </c>
      <c r="D4391" t="s">
        <v>7</v>
      </c>
      <c r="E4391">
        <v>2013</v>
      </c>
      <c r="F4391" s="57"/>
      <c r="G4391" s="73">
        <f t="shared" si="174"/>
        <v>0</v>
      </c>
      <c r="H4391" s="7"/>
      <c r="I4391" s="103"/>
      <c r="J4391" s="103"/>
      <c r="K4391" s="103"/>
      <c r="L4391" s="103"/>
      <c r="M4391" s="103"/>
      <c r="N4391" s="103"/>
      <c r="O4391" s="22">
        <f t="shared" si="175"/>
        <v>0</v>
      </c>
      <c r="P4391" s="110"/>
      <c r="Q4391" s="110"/>
      <c r="R4391" s="110"/>
    </row>
    <row r="4392" spans="1:18" customFormat="1" ht="12.75" customHeight="1" x14ac:dyDescent="0.25">
      <c r="A4392">
        <v>5</v>
      </c>
      <c r="B4392">
        <v>8</v>
      </c>
      <c r="C4392" s="3">
        <v>508</v>
      </c>
      <c r="D4392" t="s">
        <v>7</v>
      </c>
      <c r="E4392">
        <v>2013</v>
      </c>
      <c r="F4392" s="57"/>
      <c r="G4392" s="73">
        <f t="shared" si="174"/>
        <v>0</v>
      </c>
      <c r="H4392" s="7"/>
      <c r="I4392" s="79"/>
      <c r="J4392" s="79"/>
      <c r="K4392" s="79"/>
      <c r="L4392" s="79"/>
      <c r="M4392" s="79"/>
      <c r="N4392" s="79"/>
      <c r="O4392" s="22">
        <f t="shared" si="175"/>
        <v>0</v>
      </c>
      <c r="P4392" s="110"/>
      <c r="Q4392" s="110"/>
      <c r="R4392" s="110"/>
    </row>
    <row r="4393" spans="1:18" customFormat="1" ht="12.75" customHeight="1" x14ac:dyDescent="0.25">
      <c r="A4393">
        <v>5</v>
      </c>
      <c r="B4393">
        <v>9</v>
      </c>
      <c r="C4393" s="3">
        <v>509</v>
      </c>
      <c r="D4393" t="s">
        <v>7</v>
      </c>
      <c r="E4393">
        <v>2013</v>
      </c>
      <c r="F4393" s="57"/>
      <c r="G4393" s="73">
        <f t="shared" si="174"/>
        <v>0</v>
      </c>
      <c r="H4393" s="7"/>
      <c r="I4393" s="79"/>
      <c r="J4393" s="79"/>
      <c r="K4393" s="79"/>
      <c r="L4393" s="79"/>
      <c r="M4393" s="79"/>
      <c r="N4393" s="79"/>
      <c r="O4393" s="22">
        <f t="shared" si="175"/>
        <v>0</v>
      </c>
      <c r="P4393" s="110"/>
      <c r="Q4393" s="110"/>
      <c r="R4393" s="110"/>
    </row>
    <row r="4394" spans="1:18" customFormat="1" ht="12.75" customHeight="1" x14ac:dyDescent="0.25">
      <c r="A4394">
        <v>5</v>
      </c>
      <c r="B4394">
        <v>10</v>
      </c>
      <c r="C4394" s="3">
        <v>510</v>
      </c>
      <c r="D4394" t="s">
        <v>7</v>
      </c>
      <c r="E4394">
        <v>2013</v>
      </c>
      <c r="F4394" s="57"/>
      <c r="G4394" s="73">
        <f t="shared" si="174"/>
        <v>0</v>
      </c>
      <c r="H4394" s="7"/>
      <c r="I4394" s="79"/>
      <c r="J4394" s="79"/>
      <c r="K4394" s="79"/>
      <c r="L4394" s="79"/>
      <c r="M4394" s="79"/>
      <c r="N4394" s="79"/>
      <c r="O4394" s="22">
        <f t="shared" si="175"/>
        <v>0</v>
      </c>
      <c r="P4394" s="110"/>
      <c r="Q4394" s="110"/>
      <c r="R4394" s="110"/>
    </row>
    <row r="4395" spans="1:18" customFormat="1" ht="12.75" customHeight="1" x14ac:dyDescent="0.25">
      <c r="A4395">
        <v>5</v>
      </c>
      <c r="B4395">
        <v>11</v>
      </c>
      <c r="C4395" s="3">
        <v>511</v>
      </c>
      <c r="D4395" t="s">
        <v>7</v>
      </c>
      <c r="E4395">
        <v>2013</v>
      </c>
      <c r="F4395" s="57"/>
      <c r="G4395" s="73">
        <f t="shared" si="174"/>
        <v>0</v>
      </c>
      <c r="H4395" s="7"/>
      <c r="I4395" s="79"/>
      <c r="J4395" s="79"/>
      <c r="K4395" s="79"/>
      <c r="L4395" s="79"/>
      <c r="M4395" s="79"/>
      <c r="N4395" s="79"/>
      <c r="O4395" s="22">
        <f t="shared" si="175"/>
        <v>0</v>
      </c>
      <c r="P4395" s="110"/>
      <c r="Q4395" s="110"/>
      <c r="R4395" s="110"/>
    </row>
    <row r="4396" spans="1:18" customFormat="1" ht="12.75" customHeight="1" x14ac:dyDescent="0.25">
      <c r="A4396">
        <v>5</v>
      </c>
      <c r="B4396">
        <v>12</v>
      </c>
      <c r="C4396" s="3">
        <v>512</v>
      </c>
      <c r="D4396" t="s">
        <v>7</v>
      </c>
      <c r="E4396">
        <v>2013</v>
      </c>
      <c r="F4396" s="57"/>
      <c r="G4396" s="73">
        <f t="shared" si="174"/>
        <v>0</v>
      </c>
      <c r="H4396" s="7"/>
      <c r="I4396" s="79"/>
      <c r="J4396" s="79"/>
      <c r="K4396" s="79"/>
      <c r="L4396" s="79"/>
      <c r="M4396" s="79"/>
      <c r="N4396" s="79"/>
      <c r="O4396" s="22">
        <f t="shared" si="175"/>
        <v>0</v>
      </c>
      <c r="P4396" s="110"/>
      <c r="Q4396" s="110"/>
      <c r="R4396" s="110"/>
    </row>
    <row r="4397" spans="1:18" customFormat="1" ht="12.75" customHeight="1" x14ac:dyDescent="0.25">
      <c r="A4397">
        <v>5</v>
      </c>
      <c r="B4397">
        <v>13</v>
      </c>
      <c r="C4397" s="3">
        <v>513</v>
      </c>
      <c r="D4397" t="s">
        <v>7</v>
      </c>
      <c r="E4397">
        <v>2013</v>
      </c>
      <c r="F4397" s="57"/>
      <c r="G4397" s="73">
        <f t="shared" si="174"/>
        <v>0</v>
      </c>
      <c r="H4397" s="7"/>
      <c r="I4397" s="79"/>
      <c r="J4397" s="79"/>
      <c r="K4397" s="79"/>
      <c r="L4397" s="79"/>
      <c r="M4397" s="79"/>
      <c r="N4397" s="79"/>
      <c r="O4397" s="22">
        <f t="shared" si="175"/>
        <v>0</v>
      </c>
      <c r="P4397" s="110"/>
      <c r="Q4397" s="110"/>
      <c r="R4397" s="110"/>
    </row>
    <row r="4398" spans="1:18" customFormat="1" ht="12.75" customHeight="1" x14ac:dyDescent="0.25">
      <c r="A4398">
        <v>5</v>
      </c>
      <c r="B4398">
        <v>14</v>
      </c>
      <c r="C4398" s="3">
        <v>514</v>
      </c>
      <c r="D4398" t="s">
        <v>7</v>
      </c>
      <c r="E4398">
        <v>2013</v>
      </c>
      <c r="F4398" s="57"/>
      <c r="G4398" s="73">
        <f t="shared" si="174"/>
        <v>0</v>
      </c>
      <c r="H4398" s="7"/>
      <c r="I4398" s="79"/>
      <c r="J4398" s="79"/>
      <c r="K4398" s="79"/>
      <c r="L4398" s="79"/>
      <c r="M4398" s="79"/>
      <c r="N4398" s="79"/>
      <c r="O4398" s="22">
        <f t="shared" si="175"/>
        <v>0</v>
      </c>
      <c r="P4398" s="110"/>
      <c r="Q4398" s="110"/>
      <c r="R4398" s="110"/>
    </row>
    <row r="4399" spans="1:18" customFormat="1" ht="12.75" customHeight="1" x14ac:dyDescent="0.25">
      <c r="A4399">
        <v>5</v>
      </c>
      <c r="B4399">
        <v>15</v>
      </c>
      <c r="C4399" s="3">
        <v>515</v>
      </c>
      <c r="D4399" t="s">
        <v>7</v>
      </c>
      <c r="E4399">
        <v>2013</v>
      </c>
      <c r="F4399" s="57"/>
      <c r="G4399" s="73">
        <f t="shared" si="174"/>
        <v>0</v>
      </c>
      <c r="H4399" s="7"/>
      <c r="I4399" s="79"/>
      <c r="J4399" s="79"/>
      <c r="K4399" s="79"/>
      <c r="L4399" s="79"/>
      <c r="M4399" s="79"/>
      <c r="N4399" s="79"/>
      <c r="O4399" s="22">
        <f t="shared" si="175"/>
        <v>0</v>
      </c>
      <c r="P4399" s="110"/>
      <c r="Q4399" s="110"/>
      <c r="R4399" s="110"/>
    </row>
    <row r="4400" spans="1:18" customFormat="1" ht="12.75" customHeight="1" x14ac:dyDescent="0.25">
      <c r="A4400">
        <v>5</v>
      </c>
      <c r="B4400">
        <v>16</v>
      </c>
      <c r="C4400" s="3">
        <v>516</v>
      </c>
      <c r="D4400" t="s">
        <v>7</v>
      </c>
      <c r="E4400">
        <v>2013</v>
      </c>
      <c r="F4400" s="57"/>
      <c r="G4400" s="73">
        <f t="shared" si="174"/>
        <v>0</v>
      </c>
      <c r="H4400" s="7"/>
      <c r="I4400" s="79"/>
      <c r="J4400" s="79"/>
      <c r="K4400" s="79"/>
      <c r="L4400" s="79"/>
      <c r="M4400" s="79"/>
      <c r="N4400" s="79"/>
      <c r="O4400" s="22">
        <f t="shared" si="175"/>
        <v>0</v>
      </c>
      <c r="P4400" s="110"/>
      <c r="Q4400" s="110"/>
      <c r="R4400" s="110"/>
    </row>
    <row r="4401" spans="1:21" customFormat="1" ht="12.75" customHeight="1" x14ac:dyDescent="0.25">
      <c r="A4401">
        <v>5</v>
      </c>
      <c r="B4401">
        <v>17</v>
      </c>
      <c r="C4401" s="3">
        <v>517</v>
      </c>
      <c r="D4401" t="s">
        <v>7</v>
      </c>
      <c r="E4401">
        <v>2013</v>
      </c>
      <c r="F4401" s="57"/>
      <c r="G4401" s="73">
        <f t="shared" si="174"/>
        <v>0</v>
      </c>
      <c r="H4401" s="7"/>
      <c r="I4401" s="79"/>
      <c r="J4401" s="79"/>
      <c r="K4401" s="79"/>
      <c r="L4401" s="79"/>
      <c r="M4401" s="79"/>
      <c r="N4401" s="79"/>
      <c r="O4401" s="22">
        <f t="shared" si="175"/>
        <v>0</v>
      </c>
      <c r="P4401" s="110"/>
      <c r="Q4401" s="110"/>
      <c r="R4401" s="110"/>
    </row>
    <row r="4402" spans="1:21" customFormat="1" ht="12.75" customHeight="1" x14ac:dyDescent="0.25">
      <c r="A4402">
        <v>5</v>
      </c>
      <c r="B4402">
        <v>18</v>
      </c>
      <c r="C4402" s="3">
        <v>518</v>
      </c>
      <c r="D4402" t="s">
        <v>7</v>
      </c>
      <c r="E4402">
        <v>2013</v>
      </c>
      <c r="F4402" s="57"/>
      <c r="G4402" s="73">
        <f t="shared" si="174"/>
        <v>0</v>
      </c>
      <c r="H4402" s="7"/>
      <c r="I4402" s="79"/>
      <c r="J4402" s="79"/>
      <c r="K4402" s="79"/>
      <c r="L4402" s="79"/>
      <c r="M4402" s="79"/>
      <c r="N4402" s="79"/>
      <c r="O4402" s="22">
        <f t="shared" si="175"/>
        <v>0</v>
      </c>
      <c r="P4402" s="110"/>
      <c r="Q4402" s="110"/>
      <c r="R4402" s="110"/>
    </row>
    <row r="4403" spans="1:21" customFormat="1" ht="12.75" customHeight="1" x14ac:dyDescent="0.25">
      <c r="A4403">
        <v>5</v>
      </c>
      <c r="B4403">
        <v>19</v>
      </c>
      <c r="C4403" s="3">
        <v>519</v>
      </c>
      <c r="D4403" t="s">
        <v>7</v>
      </c>
      <c r="E4403">
        <v>2013</v>
      </c>
      <c r="F4403" s="57"/>
      <c r="G4403" s="73">
        <f t="shared" si="174"/>
        <v>0</v>
      </c>
      <c r="H4403" s="7"/>
      <c r="I4403" s="79"/>
      <c r="J4403" s="79"/>
      <c r="K4403" s="79"/>
      <c r="L4403" s="79"/>
      <c r="M4403" s="79"/>
      <c r="N4403" s="79"/>
      <c r="O4403" s="22">
        <f t="shared" si="175"/>
        <v>0</v>
      </c>
      <c r="P4403" s="110"/>
      <c r="Q4403" s="110"/>
      <c r="R4403" s="110"/>
    </row>
    <row r="4404" spans="1:21" customFormat="1" ht="12.75" customHeight="1" x14ac:dyDescent="0.25">
      <c r="A4404">
        <v>5</v>
      </c>
      <c r="B4404">
        <v>20</v>
      </c>
      <c r="C4404" s="3">
        <v>520</v>
      </c>
      <c r="D4404" t="s">
        <v>7</v>
      </c>
      <c r="E4404">
        <v>2013</v>
      </c>
      <c r="F4404" s="57"/>
      <c r="G4404" s="73">
        <f t="shared" si="174"/>
        <v>0</v>
      </c>
      <c r="H4404" s="7"/>
      <c r="I4404" s="79"/>
      <c r="J4404" s="79"/>
      <c r="K4404" s="79"/>
      <c r="L4404" s="79"/>
      <c r="M4404" s="79"/>
      <c r="N4404" s="79"/>
      <c r="O4404" s="22">
        <f t="shared" si="175"/>
        <v>0</v>
      </c>
      <c r="P4404" s="110"/>
      <c r="Q4404" s="110"/>
      <c r="R4404" s="110"/>
    </row>
    <row r="4405" spans="1:21" customFormat="1" ht="12.75" customHeight="1" x14ac:dyDescent="0.25">
      <c r="A4405">
        <v>5</v>
      </c>
      <c r="B4405">
        <v>21</v>
      </c>
      <c r="C4405" s="3">
        <v>521</v>
      </c>
      <c r="D4405" t="s">
        <v>7</v>
      </c>
      <c r="E4405">
        <v>2013</v>
      </c>
      <c r="F4405" s="57"/>
      <c r="G4405" s="73">
        <f t="shared" si="174"/>
        <v>0</v>
      </c>
      <c r="H4405" s="7"/>
      <c r="I4405" s="79"/>
      <c r="J4405" s="79"/>
      <c r="K4405" s="79"/>
      <c r="L4405" s="79"/>
      <c r="M4405" s="79"/>
      <c r="N4405" s="79"/>
      <c r="O4405" s="22">
        <f t="shared" si="175"/>
        <v>0</v>
      </c>
      <c r="P4405" s="110"/>
      <c r="Q4405" s="110"/>
      <c r="R4405" s="110"/>
    </row>
    <row r="4406" spans="1:21" customFormat="1" ht="12.75" customHeight="1" x14ac:dyDescent="0.25">
      <c r="A4406">
        <v>5</v>
      </c>
      <c r="B4406">
        <v>22</v>
      </c>
      <c r="C4406" s="3">
        <v>522</v>
      </c>
      <c r="D4406" t="s">
        <v>7</v>
      </c>
      <c r="E4406">
        <v>2013</v>
      </c>
      <c r="F4406" s="57"/>
      <c r="G4406" s="73">
        <f t="shared" si="174"/>
        <v>0</v>
      </c>
      <c r="H4406" s="7"/>
      <c r="I4406" s="79"/>
      <c r="J4406" s="79"/>
      <c r="K4406" s="79"/>
      <c r="L4406" s="79"/>
      <c r="M4406" s="79"/>
      <c r="N4406" s="79"/>
      <c r="O4406" s="22">
        <f t="shared" si="175"/>
        <v>0</v>
      </c>
      <c r="P4406" s="110"/>
      <c r="Q4406" s="110"/>
      <c r="R4406" s="110"/>
    </row>
    <row r="4407" spans="1:21" customFormat="1" ht="12.75" customHeight="1" x14ac:dyDescent="0.25">
      <c r="A4407">
        <v>5</v>
      </c>
      <c r="B4407">
        <v>23</v>
      </c>
      <c r="C4407" s="3">
        <v>523</v>
      </c>
      <c r="D4407" t="s">
        <v>7</v>
      </c>
      <c r="E4407">
        <v>2013</v>
      </c>
      <c r="F4407" s="57"/>
      <c r="G4407" s="73">
        <f t="shared" si="174"/>
        <v>0</v>
      </c>
      <c r="H4407" s="7"/>
      <c r="I4407" s="79"/>
      <c r="J4407" s="79"/>
      <c r="K4407" s="79"/>
      <c r="L4407" s="79"/>
      <c r="M4407" s="79"/>
      <c r="N4407" s="79"/>
      <c r="O4407" s="22">
        <f t="shared" si="175"/>
        <v>0</v>
      </c>
      <c r="P4407" s="110"/>
      <c r="Q4407" s="110"/>
      <c r="R4407" s="110"/>
    </row>
    <row r="4408" spans="1:21" customFormat="1" ht="12.75" customHeight="1" x14ac:dyDescent="0.25">
      <c r="A4408">
        <v>5</v>
      </c>
      <c r="B4408">
        <v>24</v>
      </c>
      <c r="C4408" s="3">
        <v>524</v>
      </c>
      <c r="D4408" t="s">
        <v>7</v>
      </c>
      <c r="E4408">
        <v>2013</v>
      </c>
      <c r="F4408" s="57"/>
      <c r="G4408" s="73">
        <f t="shared" si="174"/>
        <v>0</v>
      </c>
      <c r="H4408" s="7"/>
      <c r="I4408" s="79"/>
      <c r="J4408" s="79"/>
      <c r="K4408" s="79"/>
      <c r="L4408" s="79"/>
      <c r="M4408" s="79"/>
      <c r="N4408" s="79"/>
      <c r="O4408" s="22">
        <f t="shared" si="175"/>
        <v>0</v>
      </c>
      <c r="P4408" s="110"/>
      <c r="Q4408" s="110"/>
      <c r="R4408" s="110"/>
    </row>
    <row r="4409" spans="1:21" customFormat="1" ht="12.75" customHeight="1" x14ac:dyDescent="0.25">
      <c r="A4409">
        <v>5</v>
      </c>
      <c r="B4409">
        <v>25</v>
      </c>
      <c r="C4409" s="3">
        <v>525</v>
      </c>
      <c r="D4409" t="s">
        <v>7</v>
      </c>
      <c r="E4409">
        <v>2013</v>
      </c>
      <c r="F4409" s="57"/>
      <c r="G4409" s="73">
        <f t="shared" si="174"/>
        <v>0</v>
      </c>
      <c r="H4409" s="7"/>
      <c r="I4409" s="79"/>
      <c r="J4409" s="79"/>
      <c r="K4409" s="79"/>
      <c r="L4409" s="79"/>
      <c r="M4409" s="79"/>
      <c r="N4409" s="79"/>
      <c r="O4409" s="22">
        <f t="shared" si="175"/>
        <v>0</v>
      </c>
      <c r="P4409" s="110"/>
      <c r="Q4409" s="110"/>
      <c r="R4409" s="110"/>
    </row>
    <row r="4410" spans="1:21" customFormat="1" ht="12.75" customHeight="1" x14ac:dyDescent="0.25">
      <c r="A4410">
        <v>5</v>
      </c>
      <c r="B4410">
        <v>26</v>
      </c>
      <c r="C4410" s="3">
        <v>526</v>
      </c>
      <c r="D4410" t="s">
        <v>7</v>
      </c>
      <c r="E4410">
        <v>2013</v>
      </c>
      <c r="F4410" s="57"/>
      <c r="G4410" s="73">
        <f t="shared" si="174"/>
        <v>0</v>
      </c>
      <c r="H4410" s="7"/>
      <c r="I4410" s="79"/>
      <c r="J4410" s="79"/>
      <c r="K4410" s="79"/>
      <c r="L4410" s="79"/>
      <c r="M4410" s="79"/>
      <c r="N4410" s="79"/>
      <c r="O4410" s="22">
        <f t="shared" si="175"/>
        <v>0</v>
      </c>
      <c r="P4410" s="77"/>
      <c r="Q4410" s="77"/>
      <c r="R4410" s="77"/>
    </row>
    <row r="4411" spans="1:21" customFormat="1" ht="12.75" customHeight="1" x14ac:dyDescent="0.25">
      <c r="A4411">
        <v>5</v>
      </c>
      <c r="B4411">
        <v>27</v>
      </c>
      <c r="C4411" s="3">
        <v>527</v>
      </c>
      <c r="D4411" t="s">
        <v>7</v>
      </c>
      <c r="E4411">
        <v>2013</v>
      </c>
      <c r="F4411" s="57"/>
      <c r="G4411" s="73">
        <f t="shared" si="174"/>
        <v>0</v>
      </c>
      <c r="H4411" s="7"/>
      <c r="I4411" s="79"/>
      <c r="J4411" s="79"/>
      <c r="K4411" s="79"/>
      <c r="L4411" s="79"/>
      <c r="M4411" s="79"/>
      <c r="N4411" s="79"/>
      <c r="O4411" s="22">
        <f t="shared" si="175"/>
        <v>0</v>
      </c>
      <c r="P4411" s="77"/>
      <c r="Q4411" s="77"/>
      <c r="R4411" s="77"/>
    </row>
    <row r="4412" spans="1:21" customFormat="1" ht="12.75" customHeight="1" x14ac:dyDescent="0.25">
      <c r="A4412">
        <v>5</v>
      </c>
      <c r="B4412">
        <v>28</v>
      </c>
      <c r="C4412" s="3">
        <v>528</v>
      </c>
      <c r="D4412" t="s">
        <v>7</v>
      </c>
      <c r="E4412">
        <v>2013</v>
      </c>
      <c r="F4412" s="57"/>
      <c r="G4412" s="73">
        <f t="shared" si="174"/>
        <v>0</v>
      </c>
      <c r="H4412" s="7"/>
      <c r="I4412" s="130"/>
      <c r="J4412" s="130"/>
      <c r="K4412" s="130"/>
      <c r="L4412" s="130"/>
      <c r="M4412" s="130"/>
      <c r="N4412" s="79"/>
      <c r="O4412" s="22">
        <f t="shared" si="175"/>
        <v>0</v>
      </c>
      <c r="P4412" s="77"/>
      <c r="Q4412" s="77"/>
      <c r="R4412" s="77"/>
    </row>
    <row r="4413" spans="1:21" customFormat="1" ht="12.75" customHeight="1" x14ac:dyDescent="0.25">
      <c r="A4413">
        <v>5</v>
      </c>
      <c r="B4413">
        <v>29</v>
      </c>
      <c r="C4413" s="3">
        <v>529</v>
      </c>
      <c r="D4413" t="s">
        <v>7</v>
      </c>
      <c r="E4413">
        <v>2013</v>
      </c>
      <c r="F4413" s="57"/>
      <c r="G4413" s="73">
        <f t="shared" si="174"/>
        <v>0</v>
      </c>
      <c r="H4413" s="7"/>
      <c r="I4413" s="131"/>
      <c r="J4413" s="131"/>
      <c r="K4413" s="131"/>
      <c r="L4413" s="133"/>
      <c r="M4413" s="131"/>
      <c r="N4413" s="129"/>
      <c r="O4413" s="22">
        <f t="shared" si="175"/>
        <v>0</v>
      </c>
      <c r="P4413" s="77"/>
      <c r="Q4413" s="77"/>
      <c r="R4413" s="77"/>
      <c r="S4413" s="1"/>
      <c r="T4413" s="1"/>
      <c r="U4413" s="1"/>
    </row>
    <row r="4414" spans="1:21" customFormat="1" ht="12.75" customHeight="1" x14ac:dyDescent="0.25">
      <c r="A4414">
        <v>5</v>
      </c>
      <c r="B4414">
        <v>30</v>
      </c>
      <c r="C4414" s="3">
        <v>530</v>
      </c>
      <c r="D4414" t="s">
        <v>7</v>
      </c>
      <c r="E4414">
        <v>2013</v>
      </c>
      <c r="F4414" s="57"/>
      <c r="G4414" s="73">
        <f t="shared" si="174"/>
        <v>0</v>
      </c>
      <c r="H4414" s="7"/>
      <c r="I4414" s="131"/>
      <c r="J4414" s="131"/>
      <c r="K4414" s="131"/>
      <c r="L4414" s="133"/>
      <c r="M4414" s="131"/>
      <c r="N4414" s="129"/>
      <c r="O4414" s="22">
        <f t="shared" si="175"/>
        <v>0</v>
      </c>
      <c r="P4414" s="77"/>
      <c r="Q4414" s="77"/>
      <c r="R4414" s="77"/>
      <c r="S4414" s="1"/>
      <c r="T4414" s="1"/>
      <c r="U4414" s="1"/>
    </row>
    <row r="4415" spans="1:21" customFormat="1" ht="12.75" customHeight="1" x14ac:dyDescent="0.25">
      <c r="A4415">
        <v>5</v>
      </c>
      <c r="B4415">
        <v>31</v>
      </c>
      <c r="C4415" s="3">
        <v>531</v>
      </c>
      <c r="D4415" t="s">
        <v>7</v>
      </c>
      <c r="E4415">
        <v>2013</v>
      </c>
      <c r="F4415" s="57"/>
      <c r="G4415" s="73">
        <f t="shared" si="174"/>
        <v>45.76</v>
      </c>
      <c r="H4415" s="89"/>
      <c r="I4415" s="3">
        <v>44</v>
      </c>
      <c r="J4415" s="3"/>
      <c r="K4415" s="3">
        <v>1.7599999999999998</v>
      </c>
      <c r="L4415" s="3">
        <v>0</v>
      </c>
      <c r="M4415" s="133"/>
      <c r="N4415" s="136">
        <v>0</v>
      </c>
      <c r="O4415" s="21">
        <f t="shared" si="175"/>
        <v>0</v>
      </c>
      <c r="P4415" s="77"/>
      <c r="Q4415" s="77"/>
      <c r="R4415" s="77"/>
      <c r="S4415" s="128"/>
      <c r="T4415" s="128"/>
      <c r="U4415" s="139"/>
    </row>
    <row r="4416" spans="1:21" customFormat="1" ht="12.75" customHeight="1" x14ac:dyDescent="0.25">
      <c r="A4416">
        <v>6</v>
      </c>
      <c r="B4416">
        <v>1</v>
      </c>
      <c r="C4416" s="3">
        <v>601</v>
      </c>
      <c r="D4416" t="s">
        <v>7</v>
      </c>
      <c r="E4416">
        <v>2013</v>
      </c>
      <c r="F4416" s="57"/>
      <c r="G4416" s="73">
        <f t="shared" si="174"/>
        <v>28.08</v>
      </c>
      <c r="H4416" s="89"/>
      <c r="I4416" s="3">
        <v>27</v>
      </c>
      <c r="J4416" s="3"/>
      <c r="K4416" s="3">
        <v>1.0799999999999998</v>
      </c>
      <c r="L4416" s="3">
        <v>1</v>
      </c>
      <c r="M4416" s="133"/>
      <c r="N4416" s="136">
        <v>0.04</v>
      </c>
      <c r="O4416" s="21">
        <f t="shared" si="175"/>
        <v>1.04</v>
      </c>
      <c r="P4416" s="77"/>
      <c r="Q4416" s="77"/>
      <c r="R4416" s="77"/>
      <c r="S4416" s="128"/>
      <c r="T4416" s="128"/>
      <c r="U4416" s="139"/>
    </row>
    <row r="4417" spans="1:21" customFormat="1" ht="12.75" customHeight="1" x14ac:dyDescent="0.25">
      <c r="A4417">
        <v>6</v>
      </c>
      <c r="B4417">
        <v>2</v>
      </c>
      <c r="C4417" s="3">
        <v>602</v>
      </c>
      <c r="D4417" t="s">
        <v>7</v>
      </c>
      <c r="E4417">
        <v>2013</v>
      </c>
      <c r="F4417" s="57"/>
      <c r="G4417" s="73">
        <f t="shared" si="174"/>
        <v>79.040000000000006</v>
      </c>
      <c r="H4417" s="89"/>
      <c r="I4417" s="3">
        <v>76</v>
      </c>
      <c r="J4417" s="3"/>
      <c r="K4417" s="3">
        <v>3.0399999999999996</v>
      </c>
      <c r="L4417" s="3">
        <v>2</v>
      </c>
      <c r="M4417" s="133"/>
      <c r="N4417" s="136">
        <v>0.08</v>
      </c>
      <c r="O4417" s="21">
        <f t="shared" si="175"/>
        <v>2.08</v>
      </c>
      <c r="P4417" s="77"/>
      <c r="Q4417" s="77"/>
      <c r="R4417" s="77"/>
      <c r="S4417" s="128"/>
      <c r="T4417" s="128"/>
      <c r="U4417" s="139"/>
    </row>
    <row r="4418" spans="1:21" customFormat="1" ht="12.75" customHeight="1" x14ac:dyDescent="0.25">
      <c r="A4418">
        <v>6</v>
      </c>
      <c r="B4418">
        <v>3</v>
      </c>
      <c r="C4418" s="3">
        <v>603</v>
      </c>
      <c r="D4418" t="s">
        <v>7</v>
      </c>
      <c r="E4418">
        <v>2013</v>
      </c>
      <c r="F4418" s="57"/>
      <c r="G4418" s="73">
        <f t="shared" si="174"/>
        <v>280.8</v>
      </c>
      <c r="H4418" s="89"/>
      <c r="I4418" s="3">
        <v>270</v>
      </c>
      <c r="J4418" s="3"/>
      <c r="K4418" s="3">
        <v>10.799999999999999</v>
      </c>
      <c r="L4418" s="3">
        <v>30</v>
      </c>
      <c r="M4418" s="133"/>
      <c r="N4418" s="136">
        <v>1.2</v>
      </c>
      <c r="O4418" s="21">
        <f t="shared" si="175"/>
        <v>31.2</v>
      </c>
      <c r="P4418" s="77"/>
      <c r="Q4418" s="77"/>
      <c r="R4418" s="77"/>
      <c r="S4418" s="128"/>
      <c r="T4418" s="128"/>
      <c r="U4418" s="139"/>
    </row>
    <row r="4419" spans="1:21" customFormat="1" ht="12.75" customHeight="1" x14ac:dyDescent="0.25">
      <c r="A4419">
        <v>6</v>
      </c>
      <c r="B4419">
        <v>4</v>
      </c>
      <c r="C4419" s="3">
        <v>604</v>
      </c>
      <c r="D4419" t="s">
        <v>7</v>
      </c>
      <c r="E4419">
        <v>2013</v>
      </c>
      <c r="F4419" s="57"/>
      <c r="G4419" s="73">
        <f t="shared" si="174"/>
        <v>982.8</v>
      </c>
      <c r="H4419" s="89"/>
      <c r="I4419" s="3">
        <v>945</v>
      </c>
      <c r="J4419" s="3"/>
      <c r="K4419" s="3">
        <v>37.799999999999997</v>
      </c>
      <c r="L4419" s="3">
        <v>174</v>
      </c>
      <c r="M4419" s="133"/>
      <c r="N4419" s="136">
        <v>6.96</v>
      </c>
      <c r="O4419" s="21">
        <f t="shared" si="175"/>
        <v>180.96</v>
      </c>
      <c r="P4419" s="77"/>
      <c r="Q4419" s="77"/>
      <c r="R4419" s="77"/>
      <c r="S4419" s="128"/>
      <c r="T4419" s="128"/>
      <c r="U4419" s="139"/>
    </row>
    <row r="4420" spans="1:21" customFormat="1" ht="12.75" customHeight="1" x14ac:dyDescent="0.25">
      <c r="A4420">
        <v>6</v>
      </c>
      <c r="B4420">
        <v>5</v>
      </c>
      <c r="C4420" s="3">
        <v>605</v>
      </c>
      <c r="D4420" t="s">
        <v>7</v>
      </c>
      <c r="E4420">
        <v>2013</v>
      </c>
      <c r="F4420" s="57"/>
      <c r="G4420" s="73">
        <f t="shared" si="174"/>
        <v>1116.96</v>
      </c>
      <c r="H4420" s="89"/>
      <c r="I4420" s="3">
        <v>1074</v>
      </c>
      <c r="J4420" s="3"/>
      <c r="K4420" s="3">
        <v>42.959999999999994</v>
      </c>
      <c r="L4420" s="3">
        <v>246</v>
      </c>
      <c r="M4420" s="133"/>
      <c r="N4420" s="136">
        <v>9.84</v>
      </c>
      <c r="O4420" s="21">
        <f t="shared" si="175"/>
        <v>255.84</v>
      </c>
      <c r="P4420" s="77"/>
      <c r="Q4420" s="77"/>
      <c r="R4420" s="77"/>
      <c r="S4420" s="128"/>
      <c r="T4420" s="128"/>
      <c r="U4420" s="139"/>
    </row>
    <row r="4421" spans="1:21" customFormat="1" ht="12.75" customHeight="1" x14ac:dyDescent="0.25">
      <c r="A4421">
        <v>6</v>
      </c>
      <c r="B4421">
        <v>6</v>
      </c>
      <c r="C4421" s="3">
        <v>606</v>
      </c>
      <c r="D4421" t="s">
        <v>7</v>
      </c>
      <c r="E4421">
        <v>2013</v>
      </c>
      <c r="F4421" s="57"/>
      <c r="G4421" s="73">
        <f t="shared" si="174"/>
        <v>698.88</v>
      </c>
      <c r="H4421" s="89"/>
      <c r="I4421" s="3">
        <v>672</v>
      </c>
      <c r="J4421" s="3"/>
      <c r="K4421" s="3">
        <v>26.879999999999995</v>
      </c>
      <c r="L4421" s="3">
        <v>201</v>
      </c>
      <c r="M4421" s="133"/>
      <c r="N4421" s="136">
        <v>8.0400000000000009</v>
      </c>
      <c r="O4421" s="21">
        <f t="shared" si="175"/>
        <v>209.04</v>
      </c>
      <c r="P4421" s="77"/>
      <c r="Q4421" s="77"/>
      <c r="R4421" s="77"/>
      <c r="S4421" s="128"/>
      <c r="T4421" s="128"/>
      <c r="U4421" s="139"/>
    </row>
    <row r="4422" spans="1:21" customFormat="1" ht="12.75" customHeight="1" x14ac:dyDescent="0.25">
      <c r="A4422">
        <v>6</v>
      </c>
      <c r="B4422">
        <v>7</v>
      </c>
      <c r="C4422" s="3">
        <v>607</v>
      </c>
      <c r="D4422" t="s">
        <v>7</v>
      </c>
      <c r="E4422">
        <v>2013</v>
      </c>
      <c r="F4422" s="57"/>
      <c r="G4422" s="73">
        <f t="shared" si="174"/>
        <v>1732.59</v>
      </c>
      <c r="H4422" s="89"/>
      <c r="I4422" s="3">
        <v>1674</v>
      </c>
      <c r="J4422" s="3"/>
      <c r="K4422" s="3">
        <v>58.589999999999996</v>
      </c>
      <c r="L4422" s="3">
        <v>423</v>
      </c>
      <c r="M4422" s="133"/>
      <c r="N4422" s="136">
        <v>14.805000000000001</v>
      </c>
      <c r="O4422" s="21">
        <f t="shared" si="175"/>
        <v>437.80500000000001</v>
      </c>
      <c r="P4422" s="77"/>
      <c r="Q4422" s="77"/>
      <c r="R4422" s="77"/>
      <c r="S4422" s="128"/>
      <c r="T4422" s="128"/>
      <c r="U4422" s="139"/>
    </row>
    <row r="4423" spans="1:21" customFormat="1" ht="12.75" customHeight="1" x14ac:dyDescent="0.25">
      <c r="A4423">
        <v>6</v>
      </c>
      <c r="B4423">
        <v>8</v>
      </c>
      <c r="C4423" s="3">
        <v>608</v>
      </c>
      <c r="D4423" t="s">
        <v>7</v>
      </c>
      <c r="E4423">
        <v>2013</v>
      </c>
      <c r="F4423" s="57"/>
      <c r="G4423" s="73">
        <f t="shared" si="174"/>
        <v>1634.61</v>
      </c>
      <c r="H4423" s="89"/>
      <c r="I4423" s="3">
        <v>1587</v>
      </c>
      <c r="J4423" s="3"/>
      <c r="K4423" s="3">
        <v>47.61</v>
      </c>
      <c r="L4423" s="3">
        <v>441</v>
      </c>
      <c r="M4423" s="133"/>
      <c r="N4423" s="136">
        <v>13.23</v>
      </c>
      <c r="O4423" s="21">
        <f t="shared" si="175"/>
        <v>454.23</v>
      </c>
      <c r="P4423" s="77"/>
      <c r="Q4423" s="77"/>
      <c r="R4423" s="77"/>
      <c r="S4423" s="128"/>
      <c r="T4423" s="128"/>
      <c r="U4423" s="139"/>
    </row>
    <row r="4424" spans="1:21" customFormat="1" ht="12.75" customHeight="1" x14ac:dyDescent="0.25">
      <c r="A4424">
        <v>6</v>
      </c>
      <c r="B4424">
        <v>9</v>
      </c>
      <c r="C4424" s="3">
        <v>609</v>
      </c>
      <c r="D4424" t="s">
        <v>7</v>
      </c>
      <c r="E4424">
        <v>2013</v>
      </c>
      <c r="F4424" s="57"/>
      <c r="G4424" s="73">
        <f t="shared" si="174"/>
        <v>1568.25</v>
      </c>
      <c r="H4424" s="89"/>
      <c r="I4424" s="3">
        <v>1530</v>
      </c>
      <c r="J4424" s="3"/>
      <c r="K4424" s="3">
        <v>38.25</v>
      </c>
      <c r="L4424" s="3">
        <v>477</v>
      </c>
      <c r="M4424" s="133"/>
      <c r="N4424" s="136">
        <v>11.925000000000001</v>
      </c>
      <c r="O4424" s="21">
        <f t="shared" si="175"/>
        <v>488.92500000000001</v>
      </c>
      <c r="P4424" s="77"/>
      <c r="Q4424" s="77"/>
      <c r="R4424" s="77"/>
      <c r="S4424" s="128"/>
      <c r="T4424" s="128"/>
      <c r="U4424" s="139"/>
    </row>
    <row r="4425" spans="1:21" customFormat="1" ht="12.75" customHeight="1" x14ac:dyDescent="0.25">
      <c r="A4425">
        <v>6</v>
      </c>
      <c r="B4425">
        <v>10</v>
      </c>
      <c r="C4425" s="3">
        <v>610</v>
      </c>
      <c r="D4425" t="s">
        <v>7</v>
      </c>
      <c r="E4425">
        <v>2013</v>
      </c>
      <c r="F4425" s="57"/>
      <c r="G4425" s="73">
        <f t="shared" si="174"/>
        <v>878.22</v>
      </c>
      <c r="H4425" s="89"/>
      <c r="I4425" s="3">
        <v>861</v>
      </c>
      <c r="J4425" s="3"/>
      <c r="K4425" s="3">
        <v>17.220000000000002</v>
      </c>
      <c r="L4425" s="3">
        <v>309</v>
      </c>
      <c r="M4425" s="133"/>
      <c r="N4425" s="136">
        <v>6.18</v>
      </c>
      <c r="O4425" s="21">
        <f t="shared" si="175"/>
        <v>315.18</v>
      </c>
      <c r="P4425" s="77"/>
      <c r="Q4425" s="77"/>
      <c r="R4425" s="77"/>
      <c r="S4425" s="128"/>
      <c r="T4425" s="128"/>
      <c r="U4425" s="139"/>
    </row>
    <row r="4426" spans="1:21" customFormat="1" ht="12.75" customHeight="1" x14ac:dyDescent="0.25">
      <c r="A4426">
        <v>6</v>
      </c>
      <c r="B4426">
        <v>11</v>
      </c>
      <c r="C4426" s="3">
        <v>611</v>
      </c>
      <c r="D4426" t="s">
        <v>7</v>
      </c>
      <c r="E4426">
        <v>2013</v>
      </c>
      <c r="F4426" s="57"/>
      <c r="G4426" s="73">
        <f t="shared" si="174"/>
        <v>1026.165</v>
      </c>
      <c r="H4426" s="89"/>
      <c r="I4426" s="3">
        <v>1011</v>
      </c>
      <c r="J4426" s="3"/>
      <c r="K4426" s="3">
        <v>15.165000000000004</v>
      </c>
      <c r="L4426" s="3">
        <v>465</v>
      </c>
      <c r="M4426" s="133"/>
      <c r="N4426" s="136">
        <v>6.9749999999999996</v>
      </c>
      <c r="O4426" s="21">
        <f t="shared" si="175"/>
        <v>471.97500000000002</v>
      </c>
      <c r="P4426" s="77"/>
      <c r="Q4426" s="77"/>
      <c r="R4426" s="77"/>
      <c r="S4426" s="128"/>
      <c r="T4426" s="128"/>
      <c r="U4426" s="139"/>
    </row>
    <row r="4427" spans="1:21" customFormat="1" ht="12.75" customHeight="1" x14ac:dyDescent="0.25">
      <c r="A4427">
        <v>6</v>
      </c>
      <c r="B4427">
        <v>12</v>
      </c>
      <c r="C4427" s="3">
        <v>612</v>
      </c>
      <c r="D4427" t="s">
        <v>7</v>
      </c>
      <c r="E4427">
        <v>2013</v>
      </c>
      <c r="F4427" s="57"/>
      <c r="G4427" s="73">
        <f t="shared" si="174"/>
        <v>2339.16</v>
      </c>
      <c r="H4427" s="89"/>
      <c r="I4427" s="3">
        <v>2316</v>
      </c>
      <c r="J4427" s="3"/>
      <c r="K4427" s="3">
        <v>23.160000000000011</v>
      </c>
      <c r="L4427" s="3">
        <v>924</v>
      </c>
      <c r="M4427" s="133"/>
      <c r="N4427" s="136">
        <v>9.2399999999999984</v>
      </c>
      <c r="O4427" s="21">
        <f t="shared" si="175"/>
        <v>933.24</v>
      </c>
      <c r="P4427" s="77"/>
      <c r="Q4427" s="77"/>
      <c r="R4427" s="77"/>
      <c r="S4427" s="128"/>
      <c r="T4427" s="128"/>
      <c r="U4427" s="139"/>
    </row>
    <row r="4428" spans="1:21" customFormat="1" ht="12.75" customHeight="1" x14ac:dyDescent="0.25">
      <c r="A4428">
        <v>6</v>
      </c>
      <c r="B4428">
        <v>13</v>
      </c>
      <c r="C4428" s="3">
        <v>613</v>
      </c>
      <c r="D4428" t="s">
        <v>7</v>
      </c>
      <c r="E4428">
        <v>2013</v>
      </c>
      <c r="F4428" s="57"/>
      <c r="G4428" s="73">
        <f t="shared" si="174"/>
        <v>2200.9499999999998</v>
      </c>
      <c r="H4428" s="89"/>
      <c r="I4428" s="3">
        <v>2190</v>
      </c>
      <c r="J4428" s="3"/>
      <c r="K4428" s="3">
        <v>10.950000000000014</v>
      </c>
      <c r="L4428" s="3">
        <v>600</v>
      </c>
      <c r="M4428" s="133"/>
      <c r="N4428" s="136">
        <v>2.9999999999999991</v>
      </c>
      <c r="O4428" s="21">
        <f t="shared" si="175"/>
        <v>603</v>
      </c>
      <c r="P4428" s="77"/>
      <c r="Q4428" s="77"/>
      <c r="R4428" s="77"/>
      <c r="S4428" s="128"/>
      <c r="T4428" s="128"/>
      <c r="U4428" s="139"/>
    </row>
    <row r="4429" spans="1:21" customFormat="1" ht="12.75" customHeight="1" x14ac:dyDescent="0.25">
      <c r="A4429">
        <v>6</v>
      </c>
      <c r="B4429">
        <v>14</v>
      </c>
      <c r="C4429" s="3">
        <v>614</v>
      </c>
      <c r="D4429" t="s">
        <v>7</v>
      </c>
      <c r="E4429">
        <v>2013</v>
      </c>
      <c r="F4429" s="57"/>
      <c r="G4429" s="73">
        <f t="shared" si="174"/>
        <v>1485</v>
      </c>
      <c r="H4429" s="89"/>
      <c r="I4429" s="3">
        <v>1485</v>
      </c>
      <c r="J4429" s="3"/>
      <c r="K4429" s="3">
        <v>0</v>
      </c>
      <c r="L4429" s="3">
        <v>354</v>
      </c>
      <c r="M4429" s="133"/>
      <c r="N4429" s="136">
        <v>0</v>
      </c>
      <c r="O4429" s="21">
        <f t="shared" si="175"/>
        <v>354</v>
      </c>
      <c r="P4429" s="77"/>
      <c r="Q4429" s="77"/>
      <c r="R4429" s="77"/>
      <c r="S4429" s="128"/>
      <c r="T4429" s="128"/>
      <c r="U4429" s="139"/>
    </row>
    <row r="4430" spans="1:21" customFormat="1" ht="12.75" customHeight="1" x14ac:dyDescent="0.25">
      <c r="A4430">
        <v>6</v>
      </c>
      <c r="B4430">
        <v>15</v>
      </c>
      <c r="C4430" s="3">
        <v>615</v>
      </c>
      <c r="D4430" t="s">
        <v>7</v>
      </c>
      <c r="E4430">
        <v>2013</v>
      </c>
      <c r="F4430" s="57"/>
      <c r="G4430" s="73">
        <f t="shared" si="174"/>
        <v>1328.5314898134573</v>
      </c>
      <c r="H4430" s="89"/>
      <c r="I4430" s="3">
        <v>1317</v>
      </c>
      <c r="J4430" s="3"/>
      <c r="K4430" s="3">
        <v>11.531489813457359</v>
      </c>
      <c r="L4430" s="3">
        <v>594</v>
      </c>
      <c r="M4430" s="133"/>
      <c r="N4430" s="136">
        <v>5.2009908498053692</v>
      </c>
      <c r="O4430" s="21">
        <f t="shared" si="175"/>
        <v>599.20099084980541</v>
      </c>
      <c r="P4430" s="77"/>
      <c r="Q4430" s="77"/>
      <c r="R4430" s="77"/>
      <c r="S4430" s="128"/>
      <c r="T4430" s="128"/>
      <c r="U4430" s="139"/>
    </row>
    <row r="4431" spans="1:21" customFormat="1" ht="12.75" customHeight="1" x14ac:dyDescent="0.25">
      <c r="A4431">
        <v>6</v>
      </c>
      <c r="B4431">
        <v>16</v>
      </c>
      <c r="C4431" s="3">
        <v>616</v>
      </c>
      <c r="D4431" t="s">
        <v>7</v>
      </c>
      <c r="E4431">
        <v>2013</v>
      </c>
      <c r="F4431" s="57"/>
      <c r="G4431" s="73">
        <f t="shared" si="174"/>
        <v>1433.1653050907437</v>
      </c>
      <c r="H4431" s="89"/>
      <c r="I4431" s="3">
        <v>1408.5</v>
      </c>
      <c r="J4431" s="3"/>
      <c r="K4431" s="3">
        <v>24.665305090743644</v>
      </c>
      <c r="L4431" s="3">
        <v>1053</v>
      </c>
      <c r="M4431" s="133"/>
      <c r="N4431" s="136">
        <v>18.439876649309944</v>
      </c>
      <c r="O4431" s="21">
        <f t="shared" si="175"/>
        <v>1071.43987664931</v>
      </c>
      <c r="P4431" s="77"/>
      <c r="Q4431" s="77"/>
      <c r="R4431" s="77"/>
      <c r="S4431" s="128"/>
      <c r="T4431" s="128"/>
      <c r="U4431" s="139"/>
    </row>
    <row r="4432" spans="1:21" customFormat="1" ht="12.75" customHeight="1" x14ac:dyDescent="0.25">
      <c r="A4432">
        <v>6</v>
      </c>
      <c r="B4432">
        <v>17</v>
      </c>
      <c r="C4432" s="3">
        <v>617</v>
      </c>
      <c r="D4432" t="s">
        <v>7</v>
      </c>
      <c r="E4432">
        <v>2013</v>
      </c>
      <c r="F4432" s="57"/>
      <c r="G4432" s="73">
        <f t="shared" si="174"/>
        <v>1194.5755219655225</v>
      </c>
      <c r="H4432" s="89"/>
      <c r="I4432" s="3">
        <v>1164</v>
      </c>
      <c r="J4432" s="3"/>
      <c r="K4432" s="3">
        <v>30.575521965522473</v>
      </c>
      <c r="L4432" s="3">
        <v>765</v>
      </c>
      <c r="M4432" s="133"/>
      <c r="N4432" s="136">
        <v>20.094737374248016</v>
      </c>
      <c r="O4432" s="21">
        <f t="shared" si="175"/>
        <v>785.09473737424798</v>
      </c>
      <c r="P4432" s="77"/>
      <c r="Q4432" s="77"/>
      <c r="R4432" s="77"/>
      <c r="S4432" s="128"/>
      <c r="T4432" s="128"/>
      <c r="U4432" s="139"/>
    </row>
    <row r="4433" spans="1:21" customFormat="1" ht="12.75" customHeight="1" x14ac:dyDescent="0.25">
      <c r="A4433">
        <v>6</v>
      </c>
      <c r="B4433">
        <v>18</v>
      </c>
      <c r="C4433" s="3">
        <v>618</v>
      </c>
      <c r="D4433" t="s">
        <v>7</v>
      </c>
      <c r="E4433">
        <v>2013</v>
      </c>
      <c r="F4433" s="57"/>
      <c r="G4433" s="73">
        <f t="shared" si="174"/>
        <v>1561.8504726758001</v>
      </c>
      <c r="H4433" s="89"/>
      <c r="I4433" s="3">
        <v>1509</v>
      </c>
      <c r="J4433" s="3"/>
      <c r="K4433" s="3">
        <v>52.850472675800013</v>
      </c>
      <c r="L4433" s="3">
        <v>1719</v>
      </c>
      <c r="M4433" s="133"/>
      <c r="N4433" s="136">
        <v>60.205409231080338</v>
      </c>
      <c r="O4433" s="21">
        <f t="shared" si="175"/>
        <v>1779.2054092310802</v>
      </c>
      <c r="P4433" s="77"/>
      <c r="Q4433" s="77"/>
      <c r="R4433" s="77"/>
      <c r="S4433" s="128"/>
      <c r="T4433" s="128"/>
      <c r="U4433" s="139"/>
    </row>
    <row r="4434" spans="1:21" customFormat="1" ht="12.75" customHeight="1" x14ac:dyDescent="0.25">
      <c r="A4434">
        <v>6</v>
      </c>
      <c r="B4434">
        <v>19</v>
      </c>
      <c r="C4434" s="3">
        <v>619</v>
      </c>
      <c r="D4434" t="s">
        <v>7</v>
      </c>
      <c r="E4434">
        <v>2013</v>
      </c>
      <c r="F4434" s="57"/>
      <c r="G4434" s="73">
        <f t="shared" si="174"/>
        <v>3262.8543551893231</v>
      </c>
      <c r="H4434" s="89"/>
      <c r="I4434" s="3">
        <v>3126</v>
      </c>
      <c r="J4434" s="3"/>
      <c r="K4434" s="3">
        <v>136.85435518932309</v>
      </c>
      <c r="L4434" s="3">
        <v>2349</v>
      </c>
      <c r="M4434" s="133"/>
      <c r="N4434" s="136">
        <v>102.83777362115161</v>
      </c>
      <c r="O4434" s="21">
        <f t="shared" si="175"/>
        <v>2451.8377736211514</v>
      </c>
      <c r="P4434" s="77"/>
      <c r="Q4434" s="77"/>
      <c r="R4434" s="77"/>
      <c r="S4434" s="128"/>
      <c r="T4434" s="128"/>
      <c r="U4434" s="139"/>
    </row>
    <row r="4435" spans="1:21" customFormat="1" ht="12.75" customHeight="1" x14ac:dyDescent="0.25">
      <c r="A4435">
        <v>6</v>
      </c>
      <c r="B4435">
        <v>20</v>
      </c>
      <c r="C4435" s="3">
        <v>620</v>
      </c>
      <c r="D4435" t="s">
        <v>7</v>
      </c>
      <c r="E4435">
        <v>2013</v>
      </c>
      <c r="F4435" s="57"/>
      <c r="G4435" s="73">
        <f t="shared" si="174"/>
        <v>4002.5767727265734</v>
      </c>
      <c r="H4435" s="89"/>
      <c r="I4435" s="3">
        <v>3903</v>
      </c>
      <c r="J4435" s="3"/>
      <c r="K4435" s="3">
        <v>99.576772726573367</v>
      </c>
      <c r="L4435" s="3">
        <v>2766</v>
      </c>
      <c r="M4435" s="133"/>
      <c r="N4435" s="136">
        <v>70.568627558724558</v>
      </c>
      <c r="O4435" s="21">
        <f t="shared" si="175"/>
        <v>2836.5686275587245</v>
      </c>
      <c r="P4435" s="77"/>
      <c r="Q4435" s="77"/>
      <c r="R4435" s="77"/>
      <c r="S4435" s="128"/>
      <c r="T4435" s="128"/>
      <c r="U4435" s="139"/>
    </row>
    <row r="4436" spans="1:21" customFormat="1" ht="12.75" customHeight="1" x14ac:dyDescent="0.25">
      <c r="A4436">
        <v>6</v>
      </c>
      <c r="B4436">
        <v>21</v>
      </c>
      <c r="C4436" s="3">
        <v>621</v>
      </c>
      <c r="D4436" t="s">
        <v>7</v>
      </c>
      <c r="E4436">
        <v>2013</v>
      </c>
      <c r="F4436" s="57"/>
      <c r="G4436" s="73">
        <f t="shared" si="174"/>
        <v>2023.054347826087</v>
      </c>
      <c r="H4436" s="89"/>
      <c r="I4436" s="3">
        <v>2008.5</v>
      </c>
      <c r="J4436" s="3"/>
      <c r="K4436" s="3">
        <v>14.554347826086953</v>
      </c>
      <c r="L4436" s="3">
        <v>1891.5</v>
      </c>
      <c r="M4436" s="133"/>
      <c r="N4436" s="136">
        <v>13.706521739130435</v>
      </c>
      <c r="O4436" s="21">
        <f t="shared" si="175"/>
        <v>1905.2065217391305</v>
      </c>
      <c r="P4436" s="77"/>
      <c r="Q4436" s="77"/>
      <c r="R4436" s="77"/>
      <c r="S4436" s="128"/>
      <c r="T4436" s="128"/>
      <c r="U4436" s="139"/>
    </row>
    <row r="4437" spans="1:21" customFormat="1" ht="12.75" customHeight="1" x14ac:dyDescent="0.25">
      <c r="A4437">
        <v>6</v>
      </c>
      <c r="B4437">
        <v>22</v>
      </c>
      <c r="C4437" s="3">
        <v>622</v>
      </c>
      <c r="D4437" t="s">
        <v>7</v>
      </c>
      <c r="E4437">
        <v>2013</v>
      </c>
      <c r="F4437" s="57"/>
      <c r="G4437" s="73">
        <f t="shared" si="174"/>
        <v>3575.471635610766</v>
      </c>
      <c r="H4437" s="89"/>
      <c r="I4437" s="3">
        <v>3552</v>
      </c>
      <c r="J4437" s="3"/>
      <c r="K4437" s="3">
        <v>23.47163561076604</v>
      </c>
      <c r="L4437" s="3">
        <v>3126</v>
      </c>
      <c r="M4437" s="133"/>
      <c r="N4437" s="136">
        <v>20.656625258799171</v>
      </c>
      <c r="O4437" s="21">
        <f t="shared" si="175"/>
        <v>3146.6566252587991</v>
      </c>
      <c r="P4437" s="77"/>
      <c r="Q4437" s="77"/>
      <c r="R4437" s="77"/>
      <c r="S4437" s="128"/>
      <c r="T4437" s="128"/>
      <c r="U4437" s="139"/>
    </row>
    <row r="4438" spans="1:21" customFormat="1" ht="12.75" customHeight="1" x14ac:dyDescent="0.25">
      <c r="A4438">
        <v>6</v>
      </c>
      <c r="B4438">
        <v>23</v>
      </c>
      <c r="C4438" s="3">
        <v>623</v>
      </c>
      <c r="D4438" t="s">
        <v>7</v>
      </c>
      <c r="E4438">
        <v>2013</v>
      </c>
      <c r="F4438" s="57"/>
      <c r="G4438" s="73">
        <f t="shared" si="174"/>
        <v>8419.9658385093171</v>
      </c>
      <c r="H4438" s="89"/>
      <c r="I4438" s="3">
        <v>8370</v>
      </c>
      <c r="J4438" s="3"/>
      <c r="K4438" s="3">
        <v>49.965838509316754</v>
      </c>
      <c r="L4438" s="3">
        <v>7497</v>
      </c>
      <c r="M4438" s="133"/>
      <c r="N4438" s="136">
        <v>44.754347826086956</v>
      </c>
      <c r="O4438" s="21">
        <f t="shared" si="175"/>
        <v>7541.7543478260868</v>
      </c>
      <c r="P4438" s="77"/>
      <c r="Q4438" s="77"/>
      <c r="R4438" s="77"/>
      <c r="S4438" s="128"/>
      <c r="T4438" s="128"/>
      <c r="U4438" s="139"/>
    </row>
    <row r="4439" spans="1:21" customFormat="1" ht="12.75" customHeight="1" x14ac:dyDescent="0.25">
      <c r="A4439">
        <v>6</v>
      </c>
      <c r="B4439">
        <v>24</v>
      </c>
      <c r="C4439" s="3">
        <v>624</v>
      </c>
      <c r="D4439" t="s">
        <v>7</v>
      </c>
      <c r="E4439">
        <v>2013</v>
      </c>
      <c r="F4439" s="57"/>
      <c r="G4439" s="73">
        <f t="shared" si="174"/>
        <v>13647.371894409938</v>
      </c>
      <c r="H4439" s="3"/>
      <c r="I4439" s="3">
        <v>13575</v>
      </c>
      <c r="J4439" s="3"/>
      <c r="K4439" s="3">
        <v>72.371894409937852</v>
      </c>
      <c r="L4439" s="3">
        <v>8179.5</v>
      </c>
      <c r="M4439" s="133"/>
      <c r="N4439" s="136">
        <v>43.607065217391302</v>
      </c>
      <c r="O4439" s="21">
        <f t="shared" si="175"/>
        <v>8223.1070652173912</v>
      </c>
      <c r="P4439" s="77"/>
      <c r="Q4439" s="77"/>
      <c r="R4439" s="77"/>
      <c r="S4439" s="128"/>
      <c r="T4439" s="128"/>
      <c r="U4439" s="139"/>
    </row>
    <row r="4440" spans="1:21" customFormat="1" ht="12.75" customHeight="1" x14ac:dyDescent="0.25">
      <c r="A4440">
        <v>6</v>
      </c>
      <c r="B4440">
        <v>25</v>
      </c>
      <c r="C4440" s="3">
        <v>625</v>
      </c>
      <c r="D4440" t="s">
        <v>7</v>
      </c>
      <c r="E4440">
        <v>2013</v>
      </c>
      <c r="F4440" s="57"/>
      <c r="G4440" s="73">
        <f t="shared" si="174"/>
        <v>6429.0298136645961</v>
      </c>
      <c r="H4440" s="3"/>
      <c r="I4440" s="3">
        <v>6399</v>
      </c>
      <c r="J4440" s="3"/>
      <c r="K4440" s="3">
        <v>30.029813664596258</v>
      </c>
      <c r="L4440" s="3">
        <v>3447</v>
      </c>
      <c r="M4440" s="133"/>
      <c r="N4440" s="136">
        <v>16.176397515527949</v>
      </c>
      <c r="O4440" s="21">
        <f t="shared" si="175"/>
        <v>3463.1763975155282</v>
      </c>
      <c r="P4440" s="77"/>
      <c r="Q4440" s="77"/>
      <c r="R4440" s="77"/>
      <c r="S4440" s="128"/>
      <c r="T4440" s="128"/>
      <c r="U4440" s="139"/>
    </row>
    <row r="4441" spans="1:21" customFormat="1" ht="12.75" customHeight="1" x14ac:dyDescent="0.25">
      <c r="A4441">
        <v>6</v>
      </c>
      <c r="B4441">
        <v>26</v>
      </c>
      <c r="C4441" s="3">
        <v>626</v>
      </c>
      <c r="D4441" t="s">
        <v>7</v>
      </c>
      <c r="E4441">
        <v>2013</v>
      </c>
      <c r="F4441" s="57"/>
      <c r="G4441" s="73">
        <f t="shared" si="174"/>
        <v>7409.9223602484471</v>
      </c>
      <c r="H4441" s="3"/>
      <c r="I4441" s="3">
        <v>7380</v>
      </c>
      <c r="J4441" s="3"/>
      <c r="K4441" s="3">
        <v>29.922360248447188</v>
      </c>
      <c r="L4441" s="3">
        <v>3882</v>
      </c>
      <c r="M4441" s="133"/>
      <c r="N4441" s="136">
        <v>15.73964803312629</v>
      </c>
      <c r="O4441" s="21">
        <f t="shared" si="175"/>
        <v>3897.7396480331263</v>
      </c>
      <c r="P4441" s="77"/>
      <c r="Q4441" s="77"/>
      <c r="R4441" s="77"/>
      <c r="S4441" s="128"/>
      <c r="T4441" s="128"/>
      <c r="U4441" s="139"/>
    </row>
    <row r="4442" spans="1:21" customFormat="1" ht="12.75" customHeight="1" x14ac:dyDescent="0.25">
      <c r="A4442">
        <v>6</v>
      </c>
      <c r="B4442">
        <v>27</v>
      </c>
      <c r="C4442" s="3">
        <v>627</v>
      </c>
      <c r="D4442" t="s">
        <v>7</v>
      </c>
      <c r="E4442">
        <v>2013</v>
      </c>
      <c r="F4442" s="57"/>
      <c r="G4442" s="73">
        <f t="shared" si="174"/>
        <v>2925.9614906832298</v>
      </c>
      <c r="H4442" s="3"/>
      <c r="I4442" s="3">
        <v>2916</v>
      </c>
      <c r="J4442" s="3"/>
      <c r="K4442" s="3">
        <v>9.9614906832298065</v>
      </c>
      <c r="L4442" s="3">
        <v>5106</v>
      </c>
      <c r="M4442" s="133"/>
      <c r="N4442" s="136">
        <v>17.442857142857136</v>
      </c>
      <c r="O4442" s="21">
        <f t="shared" si="175"/>
        <v>5123.4428571428571</v>
      </c>
      <c r="P4442" s="77"/>
      <c r="Q4442" s="77"/>
      <c r="R4442" s="77"/>
      <c r="S4442" s="128"/>
      <c r="T4442" s="128"/>
      <c r="U4442" s="139"/>
    </row>
    <row r="4443" spans="1:21" customFormat="1" ht="12.75" customHeight="1" x14ac:dyDescent="0.25">
      <c r="A4443">
        <v>6</v>
      </c>
      <c r="B4443">
        <v>28</v>
      </c>
      <c r="C4443" s="3">
        <v>628</v>
      </c>
      <c r="D4443" t="s">
        <v>7</v>
      </c>
      <c r="E4443">
        <v>2013</v>
      </c>
      <c r="F4443" s="57"/>
      <c r="G4443" s="73">
        <f t="shared" si="174"/>
        <v>6943.2333333333336</v>
      </c>
      <c r="H4443" s="89"/>
      <c r="I4443" s="3">
        <v>6924</v>
      </c>
      <c r="J4443" s="3"/>
      <c r="K4443" s="3">
        <v>19.233333333333334</v>
      </c>
      <c r="L4443" s="3">
        <v>1956</v>
      </c>
      <c r="M4443" s="133"/>
      <c r="N4443" s="136">
        <v>5.4333333333333327</v>
      </c>
      <c r="O4443" s="21">
        <f t="shared" si="175"/>
        <v>1961.4333333333334</v>
      </c>
      <c r="P4443" s="77"/>
      <c r="Q4443" s="77"/>
      <c r="R4443" s="77"/>
      <c r="S4443" s="128"/>
      <c r="T4443" s="128"/>
      <c r="U4443" s="139"/>
    </row>
    <row r="4444" spans="1:21" customFormat="1" ht="12.75" customHeight="1" x14ac:dyDescent="0.25">
      <c r="A4444">
        <v>6</v>
      </c>
      <c r="B4444">
        <v>29</v>
      </c>
      <c r="C4444" s="3">
        <v>629</v>
      </c>
      <c r="D4444" t="s">
        <v>7</v>
      </c>
      <c r="E4444">
        <v>2013</v>
      </c>
      <c r="F4444" s="57"/>
      <c r="G4444" s="73">
        <f t="shared" si="174"/>
        <v>3134.0686242370057</v>
      </c>
      <c r="H4444" s="89"/>
      <c r="I4444" s="3">
        <v>3096</v>
      </c>
      <c r="J4444" s="3"/>
      <c r="K4444" s="3">
        <v>38.068624237005643</v>
      </c>
      <c r="L4444" s="3">
        <v>7452</v>
      </c>
      <c r="M4444" s="133"/>
      <c r="N4444" s="136">
        <v>91.63029322162987</v>
      </c>
      <c r="O4444" s="21">
        <f t="shared" si="175"/>
        <v>7543.6302932216295</v>
      </c>
      <c r="P4444" s="77"/>
      <c r="Q4444" s="77"/>
      <c r="R4444" s="77"/>
      <c r="S4444" s="128"/>
      <c r="T4444" s="128"/>
      <c r="U4444" s="139"/>
    </row>
    <row r="4445" spans="1:21" customFormat="1" ht="12.75" customHeight="1" x14ac:dyDescent="0.25">
      <c r="A4445">
        <v>6</v>
      </c>
      <c r="B4445">
        <v>30</v>
      </c>
      <c r="C4445" s="3">
        <v>630</v>
      </c>
      <c r="D4445" t="s">
        <v>7</v>
      </c>
      <c r="E4445">
        <v>2013</v>
      </c>
      <c r="F4445" s="57"/>
      <c r="G4445" s="73">
        <f t="shared" si="174"/>
        <v>5462.6195511440774</v>
      </c>
      <c r="H4445" s="89"/>
      <c r="I4445" s="3">
        <v>5346</v>
      </c>
      <c r="J4445" s="3"/>
      <c r="K4445" s="3">
        <v>116.61955114407763</v>
      </c>
      <c r="L4445" s="3">
        <v>7215</v>
      </c>
      <c r="M4445" s="133"/>
      <c r="N4445" s="136">
        <v>157.39058389534608</v>
      </c>
      <c r="O4445" s="21">
        <f t="shared" si="175"/>
        <v>7372.390583895346</v>
      </c>
      <c r="P4445" s="77"/>
      <c r="Q4445" s="77"/>
      <c r="R4445" s="77"/>
      <c r="S4445" s="128"/>
      <c r="T4445" s="128"/>
      <c r="U4445" s="139"/>
    </row>
    <row r="4446" spans="1:21" customFormat="1" ht="12.75" customHeight="1" x14ac:dyDescent="0.25">
      <c r="A4446">
        <v>7</v>
      </c>
      <c r="B4446">
        <v>1</v>
      </c>
      <c r="C4446" s="3">
        <v>701</v>
      </c>
      <c r="D4446" t="s">
        <v>7</v>
      </c>
      <c r="E4446">
        <v>2013</v>
      </c>
      <c r="F4446" s="57"/>
      <c r="G4446" s="73">
        <f t="shared" si="174"/>
        <v>5986.8860113331566</v>
      </c>
      <c r="H4446" s="89"/>
      <c r="I4446" s="3">
        <v>5805</v>
      </c>
      <c r="J4446" s="3"/>
      <c r="K4446" s="3">
        <v>181.88601133315672</v>
      </c>
      <c r="L4446" s="3">
        <v>7230</v>
      </c>
      <c r="M4446" s="133"/>
      <c r="N4446" s="136">
        <v>226.53503220305308</v>
      </c>
      <c r="O4446" s="21">
        <f t="shared" si="175"/>
        <v>7456.5350322030527</v>
      </c>
      <c r="P4446" s="77"/>
      <c r="Q4446" s="77"/>
      <c r="R4446" s="77"/>
      <c r="S4446" s="128"/>
      <c r="T4446" s="128"/>
      <c r="U4446" s="139"/>
    </row>
    <row r="4447" spans="1:21" customFormat="1" ht="12.75" customHeight="1" x14ac:dyDescent="0.25">
      <c r="A4447">
        <v>7</v>
      </c>
      <c r="B4447">
        <v>2</v>
      </c>
      <c r="C4447" s="3">
        <v>702</v>
      </c>
      <c r="D4447" t="s">
        <v>7</v>
      </c>
      <c r="E4447">
        <v>2013</v>
      </c>
      <c r="F4447" s="57"/>
      <c r="G4447" s="73">
        <f t="shared" si="174"/>
        <v>5514.4282573742321</v>
      </c>
      <c r="H4447" s="89"/>
      <c r="I4447" s="3">
        <v>5298</v>
      </c>
      <c r="J4447" s="3"/>
      <c r="K4447" s="3">
        <v>216.4282573742324</v>
      </c>
      <c r="L4447" s="3">
        <v>4176</v>
      </c>
      <c r="M4447" s="133"/>
      <c r="N4447" s="136">
        <v>170.59350751128625</v>
      </c>
      <c r="O4447" s="21">
        <f t="shared" si="175"/>
        <v>4346.5935075112866</v>
      </c>
      <c r="P4447" s="77"/>
      <c r="Q4447" s="77"/>
      <c r="R4447" s="77"/>
      <c r="S4447" s="128"/>
      <c r="T4447" s="128"/>
      <c r="U4447" s="139"/>
    </row>
    <row r="4448" spans="1:21" customFormat="1" ht="12.75" customHeight="1" x14ac:dyDescent="0.25">
      <c r="A4448">
        <v>7</v>
      </c>
      <c r="B4448">
        <v>3</v>
      </c>
      <c r="C4448" s="3">
        <v>703</v>
      </c>
      <c r="D4448" t="s">
        <v>7</v>
      </c>
      <c r="E4448">
        <v>2013</v>
      </c>
      <c r="F4448" s="57"/>
      <c r="G4448" s="73">
        <f t="shared" si="174"/>
        <v>2245.8545454545456</v>
      </c>
      <c r="H4448" s="89"/>
      <c r="I4448" s="3">
        <v>2076</v>
      </c>
      <c r="J4448" s="3"/>
      <c r="K4448" s="3">
        <v>169.85454545454544</v>
      </c>
      <c r="L4448" s="3">
        <v>7020</v>
      </c>
      <c r="M4448" s="133"/>
      <c r="N4448" s="136">
        <v>574.36363636363637</v>
      </c>
      <c r="O4448" s="21">
        <f t="shared" si="175"/>
        <v>7594.363636363636</v>
      </c>
      <c r="P4448" s="77"/>
      <c r="Q4448" s="77"/>
      <c r="R4448" s="77"/>
      <c r="S4448" s="128"/>
      <c r="T4448" s="128"/>
      <c r="U4448" s="139"/>
    </row>
    <row r="4449" spans="1:21" customFormat="1" ht="12.75" customHeight="1" x14ac:dyDescent="0.25">
      <c r="A4449">
        <v>7</v>
      </c>
      <c r="B4449">
        <v>4</v>
      </c>
      <c r="C4449" s="3">
        <v>704</v>
      </c>
      <c r="D4449" t="s">
        <v>7</v>
      </c>
      <c r="E4449">
        <v>2013</v>
      </c>
      <c r="F4449" s="57"/>
      <c r="G4449" s="73">
        <f t="shared" ref="G4449:G4512" si="176">I4449+K4449</f>
        <v>4415.011363636364</v>
      </c>
      <c r="H4449" s="89"/>
      <c r="I4449" s="3">
        <v>4116</v>
      </c>
      <c r="J4449" s="3"/>
      <c r="K4449" s="3">
        <v>299.01136363636368</v>
      </c>
      <c r="L4449" s="3">
        <v>6162</v>
      </c>
      <c r="M4449" s="133"/>
      <c r="N4449" s="136">
        <v>447.64529220779224</v>
      </c>
      <c r="O4449" s="21">
        <f t="shared" ref="O4449:O4512" si="177">L4449+N4449</f>
        <v>6609.6452922077924</v>
      </c>
      <c r="P4449" s="77"/>
      <c r="Q4449" s="77"/>
      <c r="R4449" s="77"/>
      <c r="S4449" s="128"/>
      <c r="T4449" s="128"/>
      <c r="U4449" s="139"/>
    </row>
    <row r="4450" spans="1:21" customFormat="1" ht="12.75" customHeight="1" x14ac:dyDescent="0.25">
      <c r="A4450">
        <v>7</v>
      </c>
      <c r="B4450">
        <v>5</v>
      </c>
      <c r="C4450" s="3">
        <v>705</v>
      </c>
      <c r="D4450" t="s">
        <v>7</v>
      </c>
      <c r="E4450">
        <v>2013</v>
      </c>
      <c r="F4450" s="57"/>
      <c r="G4450" s="73">
        <f t="shared" si="176"/>
        <v>6419.1292207792212</v>
      </c>
      <c r="H4450" s="89"/>
      <c r="I4450" s="3">
        <v>6036</v>
      </c>
      <c r="J4450" s="3"/>
      <c r="K4450" s="3">
        <v>383.12922077922087</v>
      </c>
      <c r="L4450" s="3">
        <v>2136</v>
      </c>
      <c r="M4450" s="133"/>
      <c r="N4450" s="136">
        <v>135.58051948051951</v>
      </c>
      <c r="O4450" s="21">
        <f t="shared" si="177"/>
        <v>2271.5805194805193</v>
      </c>
      <c r="P4450" s="77"/>
      <c r="Q4450" s="77"/>
      <c r="R4450" s="77"/>
      <c r="S4450" s="128"/>
      <c r="T4450" s="128"/>
      <c r="U4450" s="139"/>
    </row>
    <row r="4451" spans="1:21" customFormat="1" ht="12.75" customHeight="1" x14ac:dyDescent="0.25">
      <c r="A4451">
        <v>7</v>
      </c>
      <c r="B4451">
        <v>6</v>
      </c>
      <c r="C4451" s="3">
        <v>706</v>
      </c>
      <c r="D4451" t="s">
        <v>7</v>
      </c>
      <c r="E4451">
        <v>2013</v>
      </c>
      <c r="F4451" s="57"/>
      <c r="G4451" s="73">
        <f t="shared" si="176"/>
        <v>3814.4644480519482</v>
      </c>
      <c r="H4451" s="89"/>
      <c r="I4451" s="3">
        <v>3618</v>
      </c>
      <c r="J4451" s="3"/>
      <c r="K4451" s="3">
        <v>196.4644480519481</v>
      </c>
      <c r="L4451" s="3">
        <v>3564</v>
      </c>
      <c r="M4451" s="133"/>
      <c r="N4451" s="136">
        <v>193.5321428571429</v>
      </c>
      <c r="O4451" s="21">
        <f t="shared" si="177"/>
        <v>3757.5321428571428</v>
      </c>
      <c r="P4451" s="77"/>
      <c r="Q4451" s="77"/>
      <c r="R4451" s="77"/>
      <c r="S4451" s="128"/>
      <c r="T4451" s="128"/>
      <c r="U4451" s="139"/>
    </row>
    <row r="4452" spans="1:21" customFormat="1" ht="12.75" customHeight="1" x14ac:dyDescent="0.25">
      <c r="A4452">
        <v>7</v>
      </c>
      <c r="B4452">
        <v>7</v>
      </c>
      <c r="C4452" s="3">
        <v>707</v>
      </c>
      <c r="D4452" t="s">
        <v>7</v>
      </c>
      <c r="E4452">
        <v>2013</v>
      </c>
      <c r="F4452" s="57"/>
      <c r="G4452" s="73">
        <f t="shared" si="176"/>
        <v>2859.4753246753248</v>
      </c>
      <c r="H4452" s="97"/>
      <c r="I4452" s="3">
        <v>2736</v>
      </c>
      <c r="J4452" s="3"/>
      <c r="K4452" s="3">
        <v>123.47532467532471</v>
      </c>
      <c r="L4452" s="3">
        <v>1821</v>
      </c>
      <c r="M4452" s="133"/>
      <c r="N4452" s="136">
        <v>82.181493506493538</v>
      </c>
      <c r="O4452" s="21">
        <f t="shared" si="177"/>
        <v>1903.1814935064936</v>
      </c>
      <c r="P4452" s="77"/>
      <c r="Q4452" s="77"/>
      <c r="R4452" s="77"/>
      <c r="S4452" s="128"/>
      <c r="T4452" s="128"/>
      <c r="U4452" s="139"/>
    </row>
    <row r="4453" spans="1:21" customFormat="1" ht="12.75" customHeight="1" x14ac:dyDescent="0.25">
      <c r="A4453">
        <v>7</v>
      </c>
      <c r="B4453">
        <v>8</v>
      </c>
      <c r="C4453" s="3">
        <v>708</v>
      </c>
      <c r="D4453" t="s">
        <v>7</v>
      </c>
      <c r="E4453">
        <v>2013</v>
      </c>
      <c r="F4453" s="57"/>
      <c r="G4453" s="73">
        <f t="shared" si="176"/>
        <v>447.53376623376624</v>
      </c>
      <c r="H4453" s="97"/>
      <c r="I4453" s="3">
        <v>432</v>
      </c>
      <c r="J4453" s="3"/>
      <c r="K4453" s="3">
        <v>15.53376623376624</v>
      </c>
      <c r="L4453" s="3">
        <v>2169</v>
      </c>
      <c r="M4453" s="133"/>
      <c r="N4453" s="136">
        <v>77.992451298701326</v>
      </c>
      <c r="O4453" s="21">
        <f t="shared" si="177"/>
        <v>2246.9924512987013</v>
      </c>
      <c r="P4453" s="77"/>
      <c r="Q4453" s="77"/>
      <c r="R4453" s="77"/>
      <c r="S4453" s="128"/>
      <c r="T4453" s="128"/>
      <c r="U4453" s="139"/>
    </row>
    <row r="4454" spans="1:21" customFormat="1" ht="12.75" customHeight="1" x14ac:dyDescent="0.25">
      <c r="A4454">
        <v>7</v>
      </c>
      <c r="B4454">
        <v>9</v>
      </c>
      <c r="C4454" s="3">
        <v>709</v>
      </c>
      <c r="D4454" t="s">
        <v>7</v>
      </c>
      <c r="E4454">
        <v>2013</v>
      </c>
      <c r="F4454" s="57"/>
      <c r="G4454" s="73">
        <f t="shared" si="176"/>
        <v>1127.4107142857142</v>
      </c>
      <c r="H4454" s="3"/>
      <c r="I4454" s="3">
        <v>1098</v>
      </c>
      <c r="J4454" s="3"/>
      <c r="K4454" s="3">
        <v>29.410714285714285</v>
      </c>
      <c r="L4454" s="3">
        <v>1350</v>
      </c>
      <c r="M4454" s="133"/>
      <c r="N4454" s="136">
        <v>36.160714285714292</v>
      </c>
      <c r="O4454" s="21">
        <f t="shared" si="177"/>
        <v>1386.1607142857142</v>
      </c>
      <c r="P4454" s="77"/>
      <c r="Q4454" s="77"/>
      <c r="R4454" s="77"/>
      <c r="S4454" s="128"/>
      <c r="T4454" s="128"/>
      <c r="U4454" s="139"/>
    </row>
    <row r="4455" spans="1:21" customFormat="1" ht="12.75" customHeight="1" x14ac:dyDescent="0.25">
      <c r="A4455">
        <v>7</v>
      </c>
      <c r="B4455">
        <v>10</v>
      </c>
      <c r="C4455" s="3">
        <v>710</v>
      </c>
      <c r="D4455" t="s">
        <v>7</v>
      </c>
      <c r="E4455">
        <v>2013</v>
      </c>
      <c r="F4455" s="57"/>
      <c r="G4455" s="73">
        <f t="shared" si="176"/>
        <v>479.44625176803396</v>
      </c>
      <c r="H4455" s="3"/>
      <c r="I4455" s="3">
        <v>468</v>
      </c>
      <c r="J4455" s="3"/>
      <c r="K4455" s="3">
        <v>11.446251768033946</v>
      </c>
      <c r="L4455" s="3">
        <v>1842</v>
      </c>
      <c r="M4455" s="133"/>
      <c r="N4455" s="136">
        <v>45.051272984441304</v>
      </c>
      <c r="O4455" s="21">
        <f t="shared" si="177"/>
        <v>1887.0512729844413</v>
      </c>
      <c r="P4455" s="77"/>
      <c r="Q4455" s="77"/>
      <c r="R4455" s="77"/>
      <c r="S4455" s="128"/>
      <c r="T4455" s="128"/>
      <c r="U4455" s="139"/>
    </row>
    <row r="4456" spans="1:21" customFormat="1" ht="12.75" customHeight="1" x14ac:dyDescent="0.25">
      <c r="A4456">
        <v>7</v>
      </c>
      <c r="B4456">
        <v>11</v>
      </c>
      <c r="C4456" s="3">
        <v>711</v>
      </c>
      <c r="D4456" t="s">
        <v>7</v>
      </c>
      <c r="E4456">
        <v>2013</v>
      </c>
      <c r="F4456" s="57"/>
      <c r="G4456" s="73">
        <f t="shared" si="176"/>
        <v>1067.1036067892503</v>
      </c>
      <c r="H4456" s="97"/>
      <c r="I4456" s="3">
        <v>1044</v>
      </c>
      <c r="J4456" s="3"/>
      <c r="K4456" s="3">
        <v>23.103606789250353</v>
      </c>
      <c r="L4456" s="3">
        <v>5187</v>
      </c>
      <c r="M4456" s="133"/>
      <c r="N4456" s="136">
        <v>114.78774752475249</v>
      </c>
      <c r="O4456" s="21">
        <f t="shared" si="177"/>
        <v>5301.7877475247524</v>
      </c>
      <c r="P4456" s="77"/>
      <c r="Q4456" s="77"/>
      <c r="R4456" s="77"/>
      <c r="S4456" s="1"/>
      <c r="T4456" s="1"/>
      <c r="U4456" s="139"/>
    </row>
    <row r="4457" spans="1:21" customFormat="1" ht="12.75" customHeight="1" x14ac:dyDescent="0.25">
      <c r="A4457">
        <v>7</v>
      </c>
      <c r="B4457">
        <v>12</v>
      </c>
      <c r="C4457" s="3">
        <v>712</v>
      </c>
      <c r="D4457" t="s">
        <v>7</v>
      </c>
      <c r="E4457">
        <v>2013</v>
      </c>
      <c r="F4457" s="57"/>
      <c r="G4457" s="73">
        <f t="shared" si="176"/>
        <v>3319.4554455445545</v>
      </c>
      <c r="H4457" s="3"/>
      <c r="I4457" s="3">
        <v>3255</v>
      </c>
      <c r="J4457" s="3"/>
      <c r="K4457" s="3">
        <v>64.455445544554451</v>
      </c>
      <c r="L4457" s="3">
        <v>4251</v>
      </c>
      <c r="M4457" s="133"/>
      <c r="N4457" s="136">
        <v>84.178217821782184</v>
      </c>
      <c r="O4457" s="21">
        <f t="shared" si="177"/>
        <v>4335.1782178217818</v>
      </c>
      <c r="P4457" s="77"/>
      <c r="Q4457" s="77"/>
      <c r="R4457" s="77"/>
      <c r="S4457" s="1"/>
      <c r="T4457" s="1"/>
      <c r="U4457" s="139"/>
    </row>
    <row r="4458" spans="1:21" customFormat="1" ht="12.75" customHeight="1" x14ac:dyDescent="0.25">
      <c r="A4458">
        <v>7</v>
      </c>
      <c r="B4458">
        <v>13</v>
      </c>
      <c r="C4458" s="3">
        <v>713</v>
      </c>
      <c r="D4458" t="s">
        <v>7</v>
      </c>
      <c r="E4458">
        <v>2013</v>
      </c>
      <c r="F4458" s="57"/>
      <c r="G4458" s="73">
        <f t="shared" si="176"/>
        <v>5354.7026190139759</v>
      </c>
      <c r="H4458" s="3"/>
      <c r="I4458" s="3">
        <v>5268</v>
      </c>
      <c r="J4458" s="3"/>
      <c r="K4458" s="3">
        <v>86.702619013975735</v>
      </c>
      <c r="L4458" s="3">
        <v>2532</v>
      </c>
      <c r="M4458" s="135"/>
      <c r="N4458" s="95">
        <v>41.672557202617043</v>
      </c>
      <c r="O4458" s="21">
        <f t="shared" si="177"/>
        <v>2573.6725572026171</v>
      </c>
      <c r="P4458" s="77"/>
      <c r="Q4458" s="77"/>
      <c r="R4458" s="77"/>
      <c r="U4458" s="139"/>
    </row>
    <row r="4459" spans="1:21" customFormat="1" ht="12.75" customHeight="1" x14ac:dyDescent="0.25">
      <c r="A4459">
        <v>7</v>
      </c>
      <c r="B4459">
        <v>14</v>
      </c>
      <c r="C4459" s="3">
        <v>714</v>
      </c>
      <c r="D4459" t="s">
        <v>7</v>
      </c>
      <c r="E4459">
        <v>2013</v>
      </c>
      <c r="F4459" s="57"/>
      <c r="G4459" s="73">
        <f t="shared" si="176"/>
        <v>2808.3540361404212</v>
      </c>
      <c r="H4459" s="89"/>
      <c r="I4459" s="3">
        <v>2772</v>
      </c>
      <c r="J4459" s="3"/>
      <c r="K4459" s="3">
        <v>36.354036140421208</v>
      </c>
      <c r="L4459" s="3">
        <v>9486</v>
      </c>
      <c r="M4459" s="136"/>
      <c r="N4459" s="95">
        <v>124.40634445455828</v>
      </c>
      <c r="O4459" s="21">
        <f t="shared" si="177"/>
        <v>9610.4063444545591</v>
      </c>
      <c r="P4459" s="77"/>
      <c r="Q4459" s="77"/>
      <c r="R4459" s="77"/>
      <c r="U4459" s="139"/>
    </row>
    <row r="4460" spans="1:21" customFormat="1" ht="12.75" customHeight="1" x14ac:dyDescent="0.25">
      <c r="A4460">
        <v>7</v>
      </c>
      <c r="B4460">
        <v>15</v>
      </c>
      <c r="C4460" s="3">
        <v>715</v>
      </c>
      <c r="D4460" t="s">
        <v>7</v>
      </c>
      <c r="E4460">
        <v>2013</v>
      </c>
      <c r="F4460" s="57"/>
      <c r="G4460" s="73">
        <f t="shared" si="176"/>
        <v>3620.0294199557693</v>
      </c>
      <c r="H4460" s="89"/>
      <c r="I4460" s="3">
        <v>3585</v>
      </c>
      <c r="J4460" s="3"/>
      <c r="K4460" s="3">
        <v>35.029419955769228</v>
      </c>
      <c r="L4460" s="3">
        <v>2352</v>
      </c>
      <c r="M4460" s="136"/>
      <c r="N4460" s="95">
        <v>22.9816445567557</v>
      </c>
      <c r="O4460" s="21">
        <f t="shared" si="177"/>
        <v>2374.9816445567558</v>
      </c>
      <c r="P4460" s="77"/>
      <c r="Q4460" s="77"/>
      <c r="R4460" s="77"/>
      <c r="U4460" s="139"/>
    </row>
    <row r="4461" spans="1:21" customFormat="1" ht="12.75" customHeight="1" x14ac:dyDescent="0.25">
      <c r="A4461">
        <v>7</v>
      </c>
      <c r="B4461">
        <v>16</v>
      </c>
      <c r="C4461" s="3">
        <v>716</v>
      </c>
      <c r="D4461" t="s">
        <v>7</v>
      </c>
      <c r="E4461">
        <v>2013</v>
      </c>
      <c r="F4461" s="57"/>
      <c r="G4461" s="73">
        <f t="shared" si="176"/>
        <v>1086.9416817552981</v>
      </c>
      <c r="H4461" s="3"/>
      <c r="I4461" s="3">
        <v>1080</v>
      </c>
      <c r="J4461" s="3"/>
      <c r="K4461" s="3">
        <v>6.9416817552980001</v>
      </c>
      <c r="L4461" s="3">
        <v>6477</v>
      </c>
      <c r="M4461" s="95"/>
      <c r="N4461" s="95">
        <v>41.630808082467702</v>
      </c>
      <c r="O4461" s="21">
        <f t="shared" si="177"/>
        <v>6518.6308080824674</v>
      </c>
      <c r="P4461" s="77"/>
      <c r="Q4461" s="77"/>
      <c r="R4461" s="77"/>
      <c r="U4461" s="139"/>
    </row>
    <row r="4462" spans="1:21" customFormat="1" ht="12.75" customHeight="1" x14ac:dyDescent="0.25">
      <c r="A4462">
        <v>7</v>
      </c>
      <c r="B4462">
        <v>17</v>
      </c>
      <c r="C4462" s="3">
        <v>717</v>
      </c>
      <c r="D4462" t="s">
        <v>7</v>
      </c>
      <c r="E4462">
        <v>2013</v>
      </c>
      <c r="F4462" s="57"/>
      <c r="G4462" s="73">
        <f t="shared" si="176"/>
        <v>1808.5601974775971</v>
      </c>
      <c r="H4462" s="3"/>
      <c r="I4462" s="3">
        <v>1803</v>
      </c>
      <c r="J4462" s="3"/>
      <c r="K4462" s="3">
        <v>5.5601974775970797</v>
      </c>
      <c r="L4462" s="3">
        <v>7470</v>
      </c>
      <c r="M4462" s="95"/>
      <c r="N4462" s="95">
        <v>23.036425489545302</v>
      </c>
      <c r="O4462" s="21">
        <f t="shared" si="177"/>
        <v>7493.0364254895449</v>
      </c>
      <c r="P4462" s="77"/>
      <c r="Q4462" s="77"/>
      <c r="R4462" s="77"/>
      <c r="U4462" s="139"/>
    </row>
    <row r="4463" spans="1:21" customFormat="1" ht="12.75" customHeight="1" x14ac:dyDescent="0.25">
      <c r="A4463">
        <v>7</v>
      </c>
      <c r="B4463">
        <v>18</v>
      </c>
      <c r="C4463" s="3">
        <v>718</v>
      </c>
      <c r="D4463" t="s">
        <v>7</v>
      </c>
      <c r="E4463">
        <v>2013</v>
      </c>
      <c r="F4463" s="57"/>
      <c r="G4463" s="73">
        <f t="shared" si="176"/>
        <v>2842.6952580484567</v>
      </c>
      <c r="H4463" s="3"/>
      <c r="I4463" s="3">
        <v>2823</v>
      </c>
      <c r="J4463" s="3"/>
      <c r="K4463" s="3">
        <v>19.695258048456687</v>
      </c>
      <c r="L4463" s="3">
        <v>11442</v>
      </c>
      <c r="M4463" s="136"/>
      <c r="N4463" s="95">
        <v>79.82753899767674</v>
      </c>
      <c r="O4463" s="21">
        <f t="shared" si="177"/>
        <v>11521.827538997677</v>
      </c>
      <c r="P4463" s="77"/>
      <c r="Q4463" s="77"/>
      <c r="R4463" s="77"/>
      <c r="U4463" s="139"/>
    </row>
    <row r="4464" spans="1:21" customFormat="1" ht="12.75" customHeight="1" x14ac:dyDescent="0.25">
      <c r="A4464">
        <v>7</v>
      </c>
      <c r="B4464">
        <v>19</v>
      </c>
      <c r="C4464" s="3">
        <v>719</v>
      </c>
      <c r="D4464" t="s">
        <v>7</v>
      </c>
      <c r="E4464">
        <v>2013</v>
      </c>
      <c r="F4464" s="57"/>
      <c r="G4464" s="73">
        <f t="shared" si="176"/>
        <v>5449.597826086957</v>
      </c>
      <c r="H4464" s="3"/>
      <c r="I4464" s="3">
        <v>5391</v>
      </c>
      <c r="J4464" s="3"/>
      <c r="K4464" s="3">
        <v>58.597826086956523</v>
      </c>
      <c r="L4464" s="3">
        <v>12378</v>
      </c>
      <c r="M4464" s="136"/>
      <c r="N4464" s="95">
        <v>134.54347826086956</v>
      </c>
      <c r="O4464" s="21">
        <f t="shared" si="177"/>
        <v>12512.54347826087</v>
      </c>
      <c r="P4464" s="77"/>
      <c r="Q4464" s="77"/>
      <c r="R4464" s="77"/>
      <c r="U4464" s="139"/>
    </row>
    <row r="4465" spans="1:21" customFormat="1" ht="12.75" customHeight="1" x14ac:dyDescent="0.25">
      <c r="A4465">
        <v>7</v>
      </c>
      <c r="B4465">
        <v>20</v>
      </c>
      <c r="C4465" s="3">
        <v>720</v>
      </c>
      <c r="D4465" t="s">
        <v>7</v>
      </c>
      <c r="E4465">
        <v>2013</v>
      </c>
      <c r="F4465" s="57"/>
      <c r="G4465" s="73">
        <f t="shared" si="176"/>
        <v>12874.568479166119</v>
      </c>
      <c r="H4465" s="3"/>
      <c r="I4465" s="3">
        <v>12735</v>
      </c>
      <c r="J4465" s="3"/>
      <c r="K4465" s="3">
        <v>139.56847916611801</v>
      </c>
      <c r="L4465" s="3">
        <v>5238</v>
      </c>
      <c r="M4465" s="136"/>
      <c r="N4465" s="95">
        <v>57.40555114818423</v>
      </c>
      <c r="O4465" s="21">
        <f t="shared" si="177"/>
        <v>5295.4055511481838</v>
      </c>
      <c r="P4465" s="77"/>
      <c r="Q4465" s="77"/>
      <c r="R4465" s="77"/>
      <c r="U4465" s="139"/>
    </row>
    <row r="4466" spans="1:21" customFormat="1" ht="12.75" customHeight="1" x14ac:dyDescent="0.25">
      <c r="A4466">
        <v>7</v>
      </c>
      <c r="B4466">
        <v>21</v>
      </c>
      <c r="C4466" s="3">
        <v>721</v>
      </c>
      <c r="D4466" t="s">
        <v>7</v>
      </c>
      <c r="E4466">
        <v>2013</v>
      </c>
      <c r="F4466" s="57"/>
      <c r="G4466" s="73">
        <f t="shared" si="176"/>
        <v>10282.371548534486</v>
      </c>
      <c r="H4466" s="3"/>
      <c r="I4466" s="3">
        <v>10170</v>
      </c>
      <c r="J4466" s="3"/>
      <c r="K4466" s="3">
        <v>112.37154853448502</v>
      </c>
      <c r="L4466" s="3">
        <v>6546</v>
      </c>
      <c r="M4466" s="136"/>
      <c r="N4466" s="95">
        <v>72.328825634880914</v>
      </c>
      <c r="O4466" s="21">
        <f t="shared" si="177"/>
        <v>6618.3288256348806</v>
      </c>
      <c r="P4466" s="77"/>
      <c r="Q4466" s="77"/>
      <c r="R4466" s="77"/>
      <c r="U4466" s="139"/>
    </row>
    <row r="4467" spans="1:21" customFormat="1" ht="12.75" customHeight="1" x14ac:dyDescent="0.25">
      <c r="A4467">
        <v>7</v>
      </c>
      <c r="B4467">
        <v>22</v>
      </c>
      <c r="C4467" s="3">
        <v>722</v>
      </c>
      <c r="D4467" t="s">
        <v>7</v>
      </c>
      <c r="E4467">
        <v>2013</v>
      </c>
      <c r="F4467" s="57"/>
      <c r="G4467" s="73">
        <f t="shared" si="176"/>
        <v>2451.0014016538066</v>
      </c>
      <c r="H4467" s="89"/>
      <c r="I4467" s="3">
        <v>2424</v>
      </c>
      <c r="J4467" s="3"/>
      <c r="K4467" s="3">
        <v>27.001401653806649</v>
      </c>
      <c r="L4467" s="3">
        <v>12090</v>
      </c>
      <c r="M4467" s="136"/>
      <c r="N4467" s="95">
        <v>134.6728325059911</v>
      </c>
      <c r="O4467" s="21">
        <f t="shared" si="177"/>
        <v>12224.67283250599</v>
      </c>
      <c r="P4467" s="77"/>
      <c r="Q4467" s="77"/>
      <c r="R4467" s="77"/>
      <c r="U4467" s="139"/>
    </row>
    <row r="4468" spans="1:21" customFormat="1" ht="12.75" customHeight="1" x14ac:dyDescent="0.25">
      <c r="A4468">
        <v>7</v>
      </c>
      <c r="B4468">
        <v>23</v>
      </c>
      <c r="C4468" s="3">
        <v>723</v>
      </c>
      <c r="D4468" t="s">
        <v>7</v>
      </c>
      <c r="E4468">
        <v>2013</v>
      </c>
      <c r="F4468" s="57"/>
      <c r="G4468" s="73">
        <f t="shared" si="176"/>
        <v>1037.5210234903748</v>
      </c>
      <c r="H4468" s="3"/>
      <c r="I4468" s="3">
        <v>1026</v>
      </c>
      <c r="J4468" s="3"/>
      <c r="K4468" s="3">
        <v>11.521023490374738</v>
      </c>
      <c r="L4468" s="3">
        <v>8085</v>
      </c>
      <c r="M4468" s="136"/>
      <c r="N4468" s="95">
        <v>90.787012592280462</v>
      </c>
      <c r="O4468" s="21">
        <f t="shared" si="177"/>
        <v>8175.78701259228</v>
      </c>
      <c r="P4468" s="77"/>
      <c r="Q4468" s="77"/>
      <c r="R4468" s="77"/>
      <c r="U4468" s="139"/>
    </row>
    <row r="4469" spans="1:21" customFormat="1" ht="12.75" customHeight="1" x14ac:dyDescent="0.25">
      <c r="A4469">
        <v>7</v>
      </c>
      <c r="B4469">
        <v>24</v>
      </c>
      <c r="C4469" s="3">
        <v>724</v>
      </c>
      <c r="D4469" t="s">
        <v>7</v>
      </c>
      <c r="E4469">
        <v>2013</v>
      </c>
      <c r="F4469" s="57"/>
      <c r="G4469" s="73">
        <f t="shared" si="176"/>
        <v>136.528057353251</v>
      </c>
      <c r="H4469" s="3"/>
      <c r="I4469" s="3">
        <v>135</v>
      </c>
      <c r="J4469" s="3"/>
      <c r="K4469" s="3">
        <v>1.5280573532509938</v>
      </c>
      <c r="L4469" s="3">
        <v>837</v>
      </c>
      <c r="M4469" s="136"/>
      <c r="N4469" s="95">
        <v>9.4739555901561623</v>
      </c>
      <c r="O4469" s="21">
        <f t="shared" si="177"/>
        <v>846.47395559015615</v>
      </c>
      <c r="P4469" s="77"/>
      <c r="Q4469" s="77"/>
      <c r="R4469" s="77"/>
      <c r="U4469" s="139"/>
    </row>
    <row r="4470" spans="1:21" customFormat="1" ht="12.75" customHeight="1" x14ac:dyDescent="0.25">
      <c r="A4470">
        <v>7</v>
      </c>
      <c r="B4470">
        <v>25</v>
      </c>
      <c r="C4470" s="3">
        <v>725</v>
      </c>
      <c r="D4470" t="s">
        <v>7</v>
      </c>
      <c r="E4470">
        <v>2013</v>
      </c>
      <c r="F4470" s="57"/>
      <c r="G4470" s="73">
        <f t="shared" si="176"/>
        <v>72.821434966950207</v>
      </c>
      <c r="H4470" s="3"/>
      <c r="I4470" s="3">
        <v>72</v>
      </c>
      <c r="J4470" s="3"/>
      <c r="K4470" s="3">
        <v>0.82143496695020124</v>
      </c>
      <c r="L4470" s="3">
        <v>372</v>
      </c>
      <c r="M4470" s="136"/>
      <c r="N4470" s="95">
        <v>4.2440806625760397</v>
      </c>
      <c r="O4470" s="21">
        <f t="shared" si="177"/>
        <v>376.24408066257604</v>
      </c>
      <c r="P4470" s="77"/>
      <c r="Q4470" s="77"/>
      <c r="R4470" s="77"/>
      <c r="U4470" s="139"/>
    </row>
    <row r="4471" spans="1:21" customFormat="1" ht="12.75" customHeight="1" x14ac:dyDescent="0.25">
      <c r="A4471">
        <v>7</v>
      </c>
      <c r="B4471">
        <v>26</v>
      </c>
      <c r="C4471" s="3">
        <v>726</v>
      </c>
      <c r="D4471" t="s">
        <v>7</v>
      </c>
      <c r="E4471">
        <v>2013</v>
      </c>
      <c r="F4471" s="57"/>
      <c r="G4471" s="73">
        <f t="shared" si="176"/>
        <v>4387.8813372330342</v>
      </c>
      <c r="H4471" s="3"/>
      <c r="I4471" s="3">
        <v>4338</v>
      </c>
      <c r="J4471" s="3"/>
      <c r="K4471" s="3">
        <v>49.881337233033989</v>
      </c>
      <c r="L4471" s="3">
        <v>2730</v>
      </c>
      <c r="M4471" s="136"/>
      <c r="N4471" s="95">
        <v>31.391436294647946</v>
      </c>
      <c r="O4471" s="21">
        <f t="shared" si="177"/>
        <v>2761.391436294648</v>
      </c>
      <c r="P4471" s="77"/>
      <c r="Q4471" s="77"/>
      <c r="R4471" s="77"/>
      <c r="U4471" s="139"/>
    </row>
    <row r="4472" spans="1:21" customFormat="1" ht="12.75" customHeight="1" x14ac:dyDescent="0.25">
      <c r="A4472">
        <v>7</v>
      </c>
      <c r="B4472">
        <v>27</v>
      </c>
      <c r="C4472" s="3">
        <v>727</v>
      </c>
      <c r="D4472" t="s">
        <v>7</v>
      </c>
      <c r="E4472">
        <v>2013</v>
      </c>
      <c r="F4472" s="57"/>
      <c r="G4472" s="73">
        <f t="shared" si="176"/>
        <v>4194.0462122209638</v>
      </c>
      <c r="H4472" s="89"/>
      <c r="I4472" s="3">
        <v>4146</v>
      </c>
      <c r="J4472" s="3"/>
      <c r="K4472" s="3">
        <v>48.046212220964009</v>
      </c>
      <c r="L4472" s="3">
        <v>6726</v>
      </c>
      <c r="M4472" s="136"/>
      <c r="N4472" s="95">
        <v>77.944723443850435</v>
      </c>
      <c r="O4472" s="21">
        <f t="shared" si="177"/>
        <v>6803.9447234438503</v>
      </c>
      <c r="P4472" s="77"/>
      <c r="Q4472" s="77"/>
      <c r="R4472" s="77"/>
      <c r="U4472" s="139"/>
    </row>
    <row r="4473" spans="1:21" customFormat="1" ht="12.75" customHeight="1" x14ac:dyDescent="0.25">
      <c r="A4473">
        <v>7</v>
      </c>
      <c r="B4473">
        <v>28</v>
      </c>
      <c r="C4473" s="3">
        <v>728</v>
      </c>
      <c r="D4473" t="s">
        <v>7</v>
      </c>
      <c r="E4473">
        <v>2013</v>
      </c>
      <c r="F4473" s="57"/>
      <c r="G4473" s="73">
        <f t="shared" si="176"/>
        <v>2591.9201783174885</v>
      </c>
      <c r="H4473" s="89"/>
      <c r="I4473" s="3">
        <v>2562</v>
      </c>
      <c r="J4473" s="3"/>
      <c r="K4473" s="3">
        <v>29.920178317488734</v>
      </c>
      <c r="L4473" s="3">
        <v>1887</v>
      </c>
      <c r="M4473" s="136"/>
      <c r="N4473" s="95">
        <v>22.037227355621091</v>
      </c>
      <c r="O4473" s="21">
        <f t="shared" si="177"/>
        <v>1909.0372273556211</v>
      </c>
      <c r="P4473" s="77"/>
      <c r="Q4473" s="77"/>
      <c r="R4473" s="77"/>
      <c r="U4473" s="139"/>
    </row>
    <row r="4474" spans="1:21" customFormat="1" ht="12.75" customHeight="1" x14ac:dyDescent="0.25">
      <c r="A4474">
        <v>7</v>
      </c>
      <c r="B4474">
        <v>29</v>
      </c>
      <c r="C4474" s="3">
        <v>729</v>
      </c>
      <c r="D4474" t="s">
        <v>7</v>
      </c>
      <c r="E4474">
        <v>2013</v>
      </c>
      <c r="F4474" s="57"/>
      <c r="G4474" s="73">
        <f t="shared" si="176"/>
        <v>258.00092198184677</v>
      </c>
      <c r="H4474" s="89"/>
      <c r="I4474" s="3">
        <v>255</v>
      </c>
      <c r="J4474" s="3"/>
      <c r="K4474" s="3">
        <v>3.0009219818467496</v>
      </c>
      <c r="L4474" s="3">
        <v>3567</v>
      </c>
      <c r="M4474" s="136"/>
      <c r="N4474" s="95">
        <v>41.977602781362187</v>
      </c>
      <c r="O4474" s="21">
        <f t="shared" si="177"/>
        <v>3608.9776027813623</v>
      </c>
      <c r="P4474" s="77"/>
      <c r="Q4474" s="77"/>
      <c r="R4474" s="77"/>
      <c r="U4474" s="139"/>
    </row>
    <row r="4475" spans="1:21" customFormat="1" ht="12.75" customHeight="1" x14ac:dyDescent="0.25">
      <c r="A4475">
        <v>7</v>
      </c>
      <c r="B4475">
        <v>30</v>
      </c>
      <c r="C4475" s="3">
        <v>730</v>
      </c>
      <c r="D4475" t="s">
        <v>7</v>
      </c>
      <c r="E4475">
        <v>2013</v>
      </c>
      <c r="F4475" s="57"/>
      <c r="G4475" s="73">
        <f t="shared" si="176"/>
        <v>752.82249866132952</v>
      </c>
      <c r="H4475" s="89"/>
      <c r="I4475" s="3">
        <v>744</v>
      </c>
      <c r="J4475" s="3"/>
      <c r="K4475" s="3">
        <v>8.8224986613295382</v>
      </c>
      <c r="L4475" s="3">
        <v>5967</v>
      </c>
      <c r="M4475" s="136"/>
      <c r="N4475" s="95">
        <v>70.757862247517949</v>
      </c>
      <c r="O4475" s="21">
        <f t="shared" si="177"/>
        <v>6037.7578622475176</v>
      </c>
      <c r="P4475" s="77"/>
      <c r="Q4475" s="77"/>
      <c r="R4475" s="77"/>
      <c r="U4475" s="139"/>
    </row>
    <row r="4476" spans="1:21" customFormat="1" ht="12.75" customHeight="1" x14ac:dyDescent="0.25">
      <c r="A4476">
        <v>7</v>
      </c>
      <c r="B4476">
        <v>31</v>
      </c>
      <c r="C4476" s="3">
        <v>731</v>
      </c>
      <c r="D4476" t="s">
        <v>7</v>
      </c>
      <c r="E4476">
        <v>2013</v>
      </c>
      <c r="F4476" s="57"/>
      <c r="G4476" s="73">
        <f t="shared" si="176"/>
        <v>604.13299943380821</v>
      </c>
      <c r="H4476" s="89"/>
      <c r="I4476" s="3">
        <v>597</v>
      </c>
      <c r="J4476" s="3"/>
      <c r="K4476" s="3">
        <v>7.1329994338082292</v>
      </c>
      <c r="L4476" s="3">
        <v>6594</v>
      </c>
      <c r="M4476" s="136"/>
      <c r="N4476" s="95">
        <v>78.785591736233613</v>
      </c>
      <c r="O4476" s="21">
        <f t="shared" si="177"/>
        <v>6672.785591736234</v>
      </c>
      <c r="P4476" s="77"/>
      <c r="Q4476" s="77"/>
      <c r="R4476" s="77"/>
      <c r="U4476" s="139"/>
    </row>
    <row r="4477" spans="1:21" customFormat="1" ht="12.75" customHeight="1" x14ac:dyDescent="0.25">
      <c r="A4477">
        <v>8</v>
      </c>
      <c r="B4477">
        <v>1</v>
      </c>
      <c r="C4477" s="3">
        <v>801</v>
      </c>
      <c r="D4477" t="s">
        <v>7</v>
      </c>
      <c r="E4477">
        <v>2013</v>
      </c>
      <c r="F4477" s="57"/>
      <c r="G4477" s="73">
        <f t="shared" si="176"/>
        <v>415.94759678477692</v>
      </c>
      <c r="H4477" s="89"/>
      <c r="I4477" s="3">
        <v>411</v>
      </c>
      <c r="J4477" s="3"/>
      <c r="K4477" s="3">
        <v>4.9475967847769038</v>
      </c>
      <c r="L4477" s="3">
        <v>4104</v>
      </c>
      <c r="M4477" s="136"/>
      <c r="N4477" s="95">
        <v>49.403740157480307</v>
      </c>
      <c r="O4477" s="21">
        <f t="shared" si="177"/>
        <v>4153.4037401574806</v>
      </c>
      <c r="P4477" s="77"/>
      <c r="Q4477" s="77"/>
      <c r="R4477" s="77"/>
    </row>
    <row r="4478" spans="1:21" customFormat="1" ht="12.75" customHeight="1" x14ac:dyDescent="0.25">
      <c r="A4478">
        <v>8</v>
      </c>
      <c r="B4478">
        <v>2</v>
      </c>
      <c r="C4478" s="3">
        <v>802</v>
      </c>
      <c r="D4478" t="s">
        <v>7</v>
      </c>
      <c r="E4478">
        <v>2013</v>
      </c>
      <c r="F4478" s="57"/>
      <c r="G4478" s="73">
        <f t="shared" si="176"/>
        <v>713.58734210958005</v>
      </c>
      <c r="H4478" s="89"/>
      <c r="I4478" s="3">
        <v>706.5</v>
      </c>
      <c r="J4478" s="3"/>
      <c r="K4478" s="3">
        <v>7.087342109580054</v>
      </c>
      <c r="L4478" s="3">
        <v>1550.5</v>
      </c>
      <c r="M4478" s="136"/>
      <c r="N4478" s="95">
        <v>15.554032471201515</v>
      </c>
      <c r="O4478" s="21">
        <f t="shared" si="177"/>
        <v>1566.0540324712015</v>
      </c>
      <c r="P4478" s="77"/>
      <c r="Q4478" s="77"/>
      <c r="R4478" s="77"/>
    </row>
    <row r="4479" spans="1:21" customFormat="1" ht="12.75" customHeight="1" x14ac:dyDescent="0.25">
      <c r="A4479">
        <v>8</v>
      </c>
      <c r="B4479">
        <v>3</v>
      </c>
      <c r="C4479" s="3">
        <v>803</v>
      </c>
      <c r="D4479" t="s">
        <v>7</v>
      </c>
      <c r="E4479">
        <v>2013</v>
      </c>
      <c r="F4479" s="57"/>
      <c r="G4479" s="73">
        <f t="shared" si="176"/>
        <v>154.22787073490812</v>
      </c>
      <c r="H4479" s="89"/>
      <c r="I4479" s="3">
        <v>153</v>
      </c>
      <c r="J4479" s="3"/>
      <c r="K4479" s="3">
        <v>1.2278707349081368</v>
      </c>
      <c r="L4479" s="3">
        <v>339</v>
      </c>
      <c r="M4479" s="136"/>
      <c r="N4479" s="95">
        <v>2.7205763342082236</v>
      </c>
      <c r="O4479" s="21">
        <f t="shared" si="177"/>
        <v>341.7205763342082</v>
      </c>
      <c r="P4479" s="77"/>
      <c r="Q4479" s="77"/>
      <c r="R4479" s="77"/>
    </row>
    <row r="4480" spans="1:21" customFormat="1" ht="12.75" customHeight="1" x14ac:dyDescent="0.25">
      <c r="A4480">
        <v>8</v>
      </c>
      <c r="B4480">
        <v>4</v>
      </c>
      <c r="C4480" s="3">
        <v>804</v>
      </c>
      <c r="D4480" t="s">
        <v>7</v>
      </c>
      <c r="E4480">
        <v>2013</v>
      </c>
      <c r="F4480" s="57"/>
      <c r="G4480" s="73">
        <f t="shared" si="176"/>
        <v>1629.7507381889764</v>
      </c>
      <c r="H4480" s="89"/>
      <c r="I4480" s="3">
        <v>1620</v>
      </c>
      <c r="J4480" s="3"/>
      <c r="K4480" s="3">
        <v>9.7507381889763831</v>
      </c>
      <c r="L4480" s="3">
        <v>1029</v>
      </c>
      <c r="M4480" s="95"/>
      <c r="N4480" s="95">
        <v>6.1935244422572175</v>
      </c>
      <c r="O4480" s="21">
        <f t="shared" si="177"/>
        <v>1035.1935244422573</v>
      </c>
      <c r="P4480" s="77"/>
      <c r="Q4480" s="77"/>
      <c r="R4480" s="77"/>
    </row>
    <row r="4481" spans="1:18" customFormat="1" ht="12.75" customHeight="1" x14ac:dyDescent="0.25">
      <c r="A4481">
        <v>8</v>
      </c>
      <c r="B4481">
        <v>5</v>
      </c>
      <c r="C4481" s="3">
        <v>805</v>
      </c>
      <c r="D4481" t="s">
        <v>7</v>
      </c>
      <c r="E4481">
        <v>2013</v>
      </c>
      <c r="F4481" s="57"/>
      <c r="G4481" s="73">
        <f t="shared" si="176"/>
        <v>218.3727512576553</v>
      </c>
      <c r="H4481" s="89"/>
      <c r="I4481" s="3">
        <v>217.5</v>
      </c>
      <c r="J4481" s="3"/>
      <c r="K4481" s="3">
        <v>0.87275125765529371</v>
      </c>
      <c r="L4481" s="3">
        <v>957</v>
      </c>
      <c r="M4481" s="95"/>
      <c r="N4481" s="95">
        <v>3.8401055336832894</v>
      </c>
      <c r="O4481" s="21">
        <f t="shared" si="177"/>
        <v>960.8401055336833</v>
      </c>
      <c r="P4481" s="77"/>
      <c r="Q4481" s="77"/>
      <c r="R4481" s="77"/>
    </row>
    <row r="4482" spans="1:18" customFormat="1" ht="12.75" customHeight="1" x14ac:dyDescent="0.25">
      <c r="A4482">
        <v>8</v>
      </c>
      <c r="B4482">
        <v>6</v>
      </c>
      <c r="C4482" s="3">
        <v>806</v>
      </c>
      <c r="D4482" t="s">
        <v>7</v>
      </c>
      <c r="E4482">
        <v>2013</v>
      </c>
      <c r="F4482" s="57"/>
      <c r="G4482" s="73">
        <f t="shared" si="176"/>
        <v>348.69820100612424</v>
      </c>
      <c r="H4482" s="89"/>
      <c r="I4482" s="3">
        <v>348</v>
      </c>
      <c r="J4482" s="3"/>
      <c r="K4482" s="3">
        <v>0.69820100612423541</v>
      </c>
      <c r="L4482" s="3">
        <v>3336</v>
      </c>
      <c r="M4482" s="95"/>
      <c r="N4482" s="95">
        <v>6.6930993000874883</v>
      </c>
      <c r="O4482" s="21">
        <f t="shared" si="177"/>
        <v>3342.6930993000874</v>
      </c>
      <c r="P4482" s="77"/>
      <c r="Q4482" s="77"/>
      <c r="R4482" s="77"/>
    </row>
    <row r="4483" spans="1:18" customFormat="1" ht="12.75" customHeight="1" x14ac:dyDescent="0.25">
      <c r="A4483">
        <v>8</v>
      </c>
      <c r="B4483">
        <v>7</v>
      </c>
      <c r="C4483" s="3">
        <v>807</v>
      </c>
      <c r="D4483" t="s">
        <v>7</v>
      </c>
      <c r="E4483">
        <v>2013</v>
      </c>
      <c r="F4483" s="57"/>
      <c r="G4483" s="73">
        <f t="shared" si="176"/>
        <v>183</v>
      </c>
      <c r="H4483" s="89"/>
      <c r="I4483" s="3">
        <v>183</v>
      </c>
      <c r="J4483" s="3"/>
      <c r="K4483" s="3">
        <v>0</v>
      </c>
      <c r="L4483" s="3">
        <v>1200</v>
      </c>
      <c r="M4483" s="95"/>
      <c r="N4483" s="95">
        <v>0</v>
      </c>
      <c r="O4483" s="21">
        <f t="shared" si="177"/>
        <v>1200</v>
      </c>
      <c r="P4483" s="77"/>
      <c r="Q4483" s="77"/>
      <c r="R4483" s="77"/>
    </row>
    <row r="4484" spans="1:18" customFormat="1" ht="12.75" customHeight="1" x14ac:dyDescent="0.25">
      <c r="A4484">
        <v>8</v>
      </c>
      <c r="B4484">
        <v>8</v>
      </c>
      <c r="C4484" s="3">
        <v>808</v>
      </c>
      <c r="D4484" t="s">
        <v>7</v>
      </c>
      <c r="E4484">
        <v>2013</v>
      </c>
      <c r="F4484" s="57"/>
      <c r="G4484" s="73">
        <f t="shared" si="176"/>
        <v>33</v>
      </c>
      <c r="H4484" s="89"/>
      <c r="I4484" s="3">
        <v>33</v>
      </c>
      <c r="J4484" s="3"/>
      <c r="K4484" s="3">
        <v>0</v>
      </c>
      <c r="L4484" s="3">
        <v>69</v>
      </c>
      <c r="M4484" s="95"/>
      <c r="N4484" s="95">
        <v>0</v>
      </c>
      <c r="O4484" s="21">
        <f t="shared" si="177"/>
        <v>69</v>
      </c>
      <c r="P4484" s="77"/>
      <c r="Q4484" s="77"/>
      <c r="R4484" s="77"/>
    </row>
    <row r="4485" spans="1:18" customFormat="1" ht="12.75" customHeight="1" x14ac:dyDescent="0.25">
      <c r="A4485">
        <v>8</v>
      </c>
      <c r="B4485">
        <v>9</v>
      </c>
      <c r="C4485" s="3">
        <v>809</v>
      </c>
      <c r="D4485" t="s">
        <v>7</v>
      </c>
      <c r="E4485">
        <v>2013</v>
      </c>
      <c r="F4485" s="57"/>
      <c r="G4485" s="73">
        <f t="shared" si="176"/>
        <v>18</v>
      </c>
      <c r="H4485" s="89"/>
      <c r="I4485" s="3">
        <v>18</v>
      </c>
      <c r="J4485" s="3"/>
      <c r="K4485" s="3">
        <v>0</v>
      </c>
      <c r="L4485" s="3">
        <v>39</v>
      </c>
      <c r="M4485" s="95"/>
      <c r="N4485" s="95">
        <v>0</v>
      </c>
      <c r="O4485" s="21">
        <f t="shared" si="177"/>
        <v>39</v>
      </c>
      <c r="P4485" s="77"/>
      <c r="Q4485" s="77"/>
      <c r="R4485" s="77"/>
    </row>
    <row r="4486" spans="1:18" customFormat="1" ht="12.75" customHeight="1" x14ac:dyDescent="0.25">
      <c r="A4486">
        <v>8</v>
      </c>
      <c r="B4486">
        <v>10</v>
      </c>
      <c r="C4486" s="3">
        <v>810</v>
      </c>
      <c r="D4486" t="s">
        <v>7</v>
      </c>
      <c r="E4486">
        <v>2013</v>
      </c>
      <c r="F4486" s="57"/>
      <c r="G4486" s="73">
        <f t="shared" si="176"/>
        <v>110.60181818181817</v>
      </c>
      <c r="H4486" s="89"/>
      <c r="I4486" s="3">
        <v>108</v>
      </c>
      <c r="J4486" s="3"/>
      <c r="K4486" s="3">
        <v>2.6018181818181816</v>
      </c>
      <c r="L4486" s="3">
        <v>105</v>
      </c>
      <c r="M4486" s="95"/>
      <c r="N4486" s="95">
        <v>4.0196969696969704</v>
      </c>
      <c r="O4486" s="21">
        <f t="shared" si="177"/>
        <v>109.01969696969697</v>
      </c>
      <c r="P4486" s="77"/>
      <c r="Q4486" s="77"/>
      <c r="R4486" s="77"/>
    </row>
    <row r="4487" spans="1:18" customFormat="1" ht="12.75" customHeight="1" x14ac:dyDescent="0.25">
      <c r="A4487">
        <v>8</v>
      </c>
      <c r="B4487">
        <v>11</v>
      </c>
      <c r="C4487" s="3">
        <v>811</v>
      </c>
      <c r="D4487" t="s">
        <v>7</v>
      </c>
      <c r="E4487">
        <v>2013</v>
      </c>
      <c r="F4487" s="57"/>
      <c r="G4487" s="73">
        <f t="shared" si="176"/>
        <v>588.03</v>
      </c>
      <c r="H4487" s="89"/>
      <c r="I4487" s="3">
        <v>561</v>
      </c>
      <c r="J4487" s="3"/>
      <c r="K4487" s="3">
        <v>27.029999999999998</v>
      </c>
      <c r="L4487" s="3">
        <v>3315</v>
      </c>
      <c r="M4487" s="95"/>
      <c r="N4487" s="95">
        <v>253.8151515151516</v>
      </c>
      <c r="O4487" s="21">
        <f t="shared" si="177"/>
        <v>3568.8151515151517</v>
      </c>
      <c r="P4487" s="77"/>
      <c r="Q4487" s="77"/>
      <c r="R4487" s="77"/>
    </row>
    <row r="4488" spans="1:18" customFormat="1" ht="12.75" customHeight="1" x14ac:dyDescent="0.25">
      <c r="A4488">
        <v>8</v>
      </c>
      <c r="B4488">
        <v>12</v>
      </c>
      <c r="C4488" s="3">
        <v>812</v>
      </c>
      <c r="D4488" t="s">
        <v>7</v>
      </c>
      <c r="E4488">
        <v>2013</v>
      </c>
      <c r="F4488" s="57"/>
      <c r="G4488" s="73">
        <f t="shared" si="176"/>
        <v>70.77</v>
      </c>
      <c r="H4488" s="89"/>
      <c r="I4488" s="3">
        <v>66</v>
      </c>
      <c r="J4488" s="3"/>
      <c r="K4488" s="3">
        <v>4.7699999999999996</v>
      </c>
      <c r="L4488" s="3">
        <v>873</v>
      </c>
      <c r="M4488" s="95"/>
      <c r="N4488" s="95">
        <v>100.2627272727273</v>
      </c>
      <c r="O4488" s="21">
        <f t="shared" si="177"/>
        <v>973.26272727272726</v>
      </c>
      <c r="P4488" s="77"/>
      <c r="Q4488" s="77"/>
      <c r="R4488" s="77"/>
    </row>
    <row r="4489" spans="1:18" customFormat="1" ht="12.75" customHeight="1" x14ac:dyDescent="0.25">
      <c r="A4489">
        <v>8</v>
      </c>
      <c r="B4489">
        <v>13</v>
      </c>
      <c r="C4489" s="3">
        <v>813</v>
      </c>
      <c r="D4489" t="s">
        <v>7</v>
      </c>
      <c r="E4489">
        <v>2013</v>
      </c>
      <c r="F4489" s="57"/>
      <c r="G4489" s="73">
        <f t="shared" si="176"/>
        <v>358.51090909090908</v>
      </c>
      <c r="H4489" s="89"/>
      <c r="I4489" s="3">
        <v>327</v>
      </c>
      <c r="J4489" s="3"/>
      <c r="K4489" s="3">
        <v>31.510909090909088</v>
      </c>
      <c r="L4489" s="3">
        <v>3510</v>
      </c>
      <c r="M4489" s="95"/>
      <c r="N4489" s="95">
        <v>537.49090909090921</v>
      </c>
      <c r="O4489" s="21">
        <f t="shared" si="177"/>
        <v>4047.4909090909091</v>
      </c>
      <c r="P4489" s="77"/>
      <c r="Q4489" s="77"/>
      <c r="R4489" s="77"/>
    </row>
    <row r="4490" spans="1:18" customFormat="1" ht="12.75" customHeight="1" x14ac:dyDescent="0.25">
      <c r="A4490">
        <v>8</v>
      </c>
      <c r="B4490">
        <v>14</v>
      </c>
      <c r="C4490" s="3">
        <v>814</v>
      </c>
      <c r="D4490" t="s">
        <v>7</v>
      </c>
      <c r="E4490">
        <v>2013</v>
      </c>
      <c r="F4490" s="57"/>
      <c r="G4490" s="73">
        <f t="shared" si="176"/>
        <v>151.26136363636363</v>
      </c>
      <c r="H4490" s="89"/>
      <c r="I4490" s="3">
        <v>135</v>
      </c>
      <c r="J4490" s="3"/>
      <c r="K4490" s="3">
        <v>16.261363636363637</v>
      </c>
      <c r="L4490" s="3">
        <v>1077</v>
      </c>
      <c r="M4490" s="95"/>
      <c r="N4490" s="95">
        <v>206.15303030303033</v>
      </c>
      <c r="O4490" s="21">
        <f t="shared" si="177"/>
        <v>1283.1530303030304</v>
      </c>
      <c r="P4490" s="77"/>
      <c r="Q4490" s="77"/>
      <c r="R4490" s="77"/>
    </row>
    <row r="4491" spans="1:18" customFormat="1" ht="12.75" customHeight="1" x14ac:dyDescent="0.25">
      <c r="A4491">
        <v>8</v>
      </c>
      <c r="B4491">
        <v>15</v>
      </c>
      <c r="C4491" s="3">
        <v>815</v>
      </c>
      <c r="D4491" t="s">
        <v>7</v>
      </c>
      <c r="E4491">
        <v>2013</v>
      </c>
      <c r="F4491" s="57"/>
      <c r="G4491" s="73">
        <f t="shared" si="176"/>
        <v>218.04545454545456</v>
      </c>
      <c r="H4491" s="89"/>
      <c r="I4491" s="3">
        <v>195</v>
      </c>
      <c r="J4491" s="3"/>
      <c r="K4491" s="3">
        <v>23.045454545454547</v>
      </c>
      <c r="L4491" s="3">
        <v>1584</v>
      </c>
      <c r="M4491" s="95"/>
      <c r="N4491" s="95">
        <v>287.11111111111114</v>
      </c>
      <c r="O4491" s="21">
        <f t="shared" si="177"/>
        <v>1871.1111111111111</v>
      </c>
      <c r="P4491" s="77"/>
      <c r="Q4491" s="77"/>
      <c r="R4491" s="77"/>
    </row>
    <row r="4492" spans="1:18" customFormat="1" ht="12.75" customHeight="1" x14ac:dyDescent="0.25">
      <c r="A4492">
        <v>8</v>
      </c>
      <c r="B4492">
        <v>16</v>
      </c>
      <c r="C4492" s="3">
        <v>816</v>
      </c>
      <c r="D4492" t="s">
        <v>7</v>
      </c>
      <c r="E4492">
        <v>2013</v>
      </c>
      <c r="F4492" s="57"/>
      <c r="G4492" s="73">
        <f t="shared" si="176"/>
        <v>723.10909090909092</v>
      </c>
      <c r="H4492" s="89"/>
      <c r="I4492" s="3">
        <v>648</v>
      </c>
      <c r="J4492" s="3"/>
      <c r="K4492" s="3">
        <v>75.109090909090909</v>
      </c>
      <c r="L4492" s="3">
        <v>474</v>
      </c>
      <c r="M4492" s="95"/>
      <c r="N4492" s="95">
        <v>81.101346801346821</v>
      </c>
      <c r="O4492" s="21">
        <f t="shared" si="177"/>
        <v>555.10134680134684</v>
      </c>
      <c r="P4492" s="77"/>
      <c r="Q4492" s="77"/>
      <c r="R4492" s="77"/>
    </row>
    <row r="4493" spans="1:18" customFormat="1" ht="12.75" customHeight="1" x14ac:dyDescent="0.25">
      <c r="A4493">
        <v>8</v>
      </c>
      <c r="B4493">
        <v>17</v>
      </c>
      <c r="C4493" s="3">
        <v>817</v>
      </c>
      <c r="D4493" t="s">
        <v>7</v>
      </c>
      <c r="E4493">
        <v>2013</v>
      </c>
      <c r="F4493" s="57"/>
      <c r="G4493" s="73">
        <f t="shared" si="176"/>
        <v>487.77272727272725</v>
      </c>
      <c r="H4493" s="89"/>
      <c r="I4493" s="3">
        <v>438</v>
      </c>
      <c r="J4493" s="3"/>
      <c r="K4493" s="3">
        <v>49.772727272727273</v>
      </c>
      <c r="L4493" s="3">
        <v>1116</v>
      </c>
      <c r="M4493" s="95"/>
      <c r="N4493" s="95">
        <v>179.61212121212125</v>
      </c>
      <c r="O4493" s="21">
        <f t="shared" si="177"/>
        <v>1295.6121212121213</v>
      </c>
      <c r="P4493" s="77"/>
      <c r="Q4493" s="77"/>
      <c r="R4493" s="77"/>
    </row>
    <row r="4494" spans="1:18" customFormat="1" ht="12.75" customHeight="1" x14ac:dyDescent="0.25">
      <c r="A4494">
        <v>8</v>
      </c>
      <c r="B4494">
        <v>18</v>
      </c>
      <c r="C4494" s="3">
        <v>818</v>
      </c>
      <c r="D4494" t="s">
        <v>7</v>
      </c>
      <c r="E4494">
        <v>2013</v>
      </c>
      <c r="F4494" s="57"/>
      <c r="G4494" s="73">
        <f t="shared" si="176"/>
        <v>1103.5840909090909</v>
      </c>
      <c r="H4494" s="89"/>
      <c r="I4494" s="3">
        <v>993</v>
      </c>
      <c r="J4494" s="3"/>
      <c r="K4494" s="3">
        <v>110.5840909090909</v>
      </c>
      <c r="L4494" s="3">
        <v>714</v>
      </c>
      <c r="M4494" s="95"/>
      <c r="N4494" s="95">
        <v>107.66094276094277</v>
      </c>
      <c r="O4494" s="21">
        <f t="shared" si="177"/>
        <v>821.66094276094282</v>
      </c>
      <c r="P4494" s="77"/>
      <c r="Q4494" s="77"/>
      <c r="R4494" s="77"/>
    </row>
    <row r="4495" spans="1:18" customFormat="1" ht="12.75" customHeight="1" x14ac:dyDescent="0.25">
      <c r="A4495">
        <v>8</v>
      </c>
      <c r="B4495">
        <v>19</v>
      </c>
      <c r="C4495" s="3">
        <v>819</v>
      </c>
      <c r="D4495" t="s">
        <v>7</v>
      </c>
      <c r="E4495">
        <v>2013</v>
      </c>
      <c r="F4495" s="57"/>
      <c r="G4495" s="73">
        <f t="shared" si="176"/>
        <v>103.14545454545454</v>
      </c>
      <c r="H4495" s="89"/>
      <c r="I4495" s="3">
        <v>93</v>
      </c>
      <c r="J4495" s="3"/>
      <c r="K4495" s="3">
        <v>10.145454545454545</v>
      </c>
      <c r="L4495" s="3">
        <v>456</v>
      </c>
      <c r="M4495" s="95"/>
      <c r="N4495" s="95">
        <v>64.126599326599333</v>
      </c>
      <c r="O4495" s="21">
        <f t="shared" si="177"/>
        <v>520.12659932659938</v>
      </c>
      <c r="P4495" s="77"/>
      <c r="Q4495" s="77"/>
      <c r="R4495" s="77"/>
    </row>
    <row r="4496" spans="1:18" customFormat="1" ht="12.75" customHeight="1" x14ac:dyDescent="0.25">
      <c r="A4496">
        <v>8</v>
      </c>
      <c r="B4496">
        <v>20</v>
      </c>
      <c r="C4496" s="3">
        <v>820</v>
      </c>
      <c r="D4496" t="s">
        <v>7</v>
      </c>
      <c r="E4496">
        <v>2013</v>
      </c>
      <c r="F4496" s="57"/>
      <c r="G4496" s="73">
        <f t="shared" si="176"/>
        <v>175.98409090909092</v>
      </c>
      <c r="H4496" s="89"/>
      <c r="I4496" s="3">
        <v>159</v>
      </c>
      <c r="J4496" s="3"/>
      <c r="K4496" s="3">
        <v>16.984090909090909</v>
      </c>
      <c r="L4496" s="3">
        <v>699</v>
      </c>
      <c r="M4496" s="95"/>
      <c r="N4496" s="95">
        <v>91.199494949494962</v>
      </c>
      <c r="O4496" s="21">
        <f t="shared" si="177"/>
        <v>790.19949494949492</v>
      </c>
      <c r="P4496" s="77"/>
      <c r="Q4496" s="77"/>
      <c r="R4496" s="77"/>
    </row>
    <row r="4497" spans="1:18" customFormat="1" ht="12.75" customHeight="1" x14ac:dyDescent="0.25">
      <c r="A4497">
        <v>8</v>
      </c>
      <c r="B4497">
        <v>21</v>
      </c>
      <c r="C4497" s="3">
        <v>821</v>
      </c>
      <c r="D4497" t="s">
        <v>7</v>
      </c>
      <c r="E4497">
        <v>2013</v>
      </c>
      <c r="F4497" s="57"/>
      <c r="G4497" s="73">
        <f t="shared" si="176"/>
        <v>29.822727272727274</v>
      </c>
      <c r="H4497" s="89"/>
      <c r="I4497" s="3">
        <v>27</v>
      </c>
      <c r="J4497" s="3"/>
      <c r="K4497" s="3">
        <v>2.8227272727272728</v>
      </c>
      <c r="L4497" s="3">
        <v>375</v>
      </c>
      <c r="M4497" s="95"/>
      <c r="N4497" s="95">
        <v>45.117845117845121</v>
      </c>
      <c r="O4497" s="21">
        <f t="shared" si="177"/>
        <v>420.11784511784515</v>
      </c>
      <c r="P4497" s="77"/>
      <c r="Q4497" s="77"/>
      <c r="R4497" s="77"/>
    </row>
    <row r="4498" spans="1:18" customFormat="1" ht="12.75" customHeight="1" x14ac:dyDescent="0.25">
      <c r="A4498">
        <v>8</v>
      </c>
      <c r="B4498">
        <v>22</v>
      </c>
      <c r="C4498" s="3">
        <v>822</v>
      </c>
      <c r="D4498" t="s">
        <v>7</v>
      </c>
      <c r="E4498">
        <v>2013</v>
      </c>
      <c r="F4498" s="57"/>
      <c r="G4498" s="73">
        <f t="shared" si="176"/>
        <v>16.53409090909091</v>
      </c>
      <c r="H4498" s="89"/>
      <c r="I4498" s="3">
        <v>15</v>
      </c>
      <c r="J4498" s="3"/>
      <c r="K4498" s="3">
        <v>1.5340909090909089</v>
      </c>
      <c r="L4498" s="3">
        <v>297</v>
      </c>
      <c r="M4498" s="95"/>
      <c r="N4498" s="95">
        <v>32.716666666666669</v>
      </c>
      <c r="O4498" s="21">
        <f t="shared" si="177"/>
        <v>329.7166666666667</v>
      </c>
      <c r="P4498" s="77"/>
      <c r="Q4498" s="77"/>
      <c r="R4498" s="77"/>
    </row>
    <row r="4499" spans="1:18" customFormat="1" ht="12.75" customHeight="1" x14ac:dyDescent="0.25">
      <c r="A4499">
        <v>8</v>
      </c>
      <c r="B4499">
        <v>23</v>
      </c>
      <c r="C4499" s="3">
        <v>823</v>
      </c>
      <c r="D4499" t="s">
        <v>7</v>
      </c>
      <c r="E4499">
        <v>2013</v>
      </c>
      <c r="F4499" s="57"/>
      <c r="G4499" s="73">
        <f t="shared" si="176"/>
        <v>214.5</v>
      </c>
      <c r="H4499" s="89"/>
      <c r="I4499" s="3">
        <v>195</v>
      </c>
      <c r="J4499" s="3"/>
      <c r="K4499" s="3">
        <v>19.5</v>
      </c>
      <c r="L4499" s="3">
        <v>393</v>
      </c>
      <c r="M4499" s="95"/>
      <c r="N4499" s="95">
        <v>39.299999999999997</v>
      </c>
      <c r="O4499" s="21">
        <f t="shared" si="177"/>
        <v>432.3</v>
      </c>
      <c r="P4499" s="77"/>
      <c r="Q4499" s="77"/>
      <c r="R4499" s="77"/>
    </row>
    <row r="4500" spans="1:18" customFormat="1" ht="12.75" customHeight="1" x14ac:dyDescent="0.25">
      <c r="A4500">
        <v>8</v>
      </c>
      <c r="B4500">
        <v>24</v>
      </c>
      <c r="C4500" s="3">
        <v>824</v>
      </c>
      <c r="D4500" t="s">
        <v>7</v>
      </c>
      <c r="E4500">
        <v>2013</v>
      </c>
      <c r="F4500" s="57"/>
      <c r="G4500" s="73">
        <f t="shared" si="176"/>
        <v>422.47500000000002</v>
      </c>
      <c r="H4500" s="89"/>
      <c r="I4500" s="3">
        <v>393</v>
      </c>
      <c r="J4500" s="3"/>
      <c r="K4500" s="3">
        <v>29.474999999999998</v>
      </c>
      <c r="L4500" s="3">
        <v>261</v>
      </c>
      <c r="M4500" s="95"/>
      <c r="N4500" s="95">
        <v>19.574999999999999</v>
      </c>
      <c r="O4500" s="21">
        <f t="shared" si="177"/>
        <v>280.57499999999999</v>
      </c>
      <c r="P4500" s="77"/>
      <c r="Q4500" s="77"/>
      <c r="R4500" s="77"/>
    </row>
    <row r="4501" spans="1:18" customFormat="1" ht="12.75" customHeight="1" x14ac:dyDescent="0.25">
      <c r="A4501">
        <v>8</v>
      </c>
      <c r="B4501">
        <v>25</v>
      </c>
      <c r="C4501" s="3">
        <v>825</v>
      </c>
      <c r="D4501" t="s">
        <v>7</v>
      </c>
      <c r="E4501">
        <v>2013</v>
      </c>
      <c r="F4501" s="57"/>
      <c r="G4501" s="73">
        <f t="shared" si="176"/>
        <v>107.1</v>
      </c>
      <c r="H4501" s="89"/>
      <c r="I4501" s="3">
        <v>102</v>
      </c>
      <c r="J4501" s="3"/>
      <c r="K4501" s="3">
        <v>5.1000000000000005</v>
      </c>
      <c r="L4501" s="3">
        <v>198</v>
      </c>
      <c r="M4501" s="95"/>
      <c r="N4501" s="95">
        <v>9.9</v>
      </c>
      <c r="O4501" s="21">
        <f t="shared" si="177"/>
        <v>207.9</v>
      </c>
      <c r="P4501" s="77"/>
      <c r="Q4501" s="77"/>
      <c r="R4501" s="77"/>
    </row>
    <row r="4502" spans="1:18" customFormat="1" ht="12.75" customHeight="1" x14ac:dyDescent="0.25">
      <c r="A4502">
        <v>8</v>
      </c>
      <c r="B4502">
        <v>26</v>
      </c>
      <c r="C4502" s="3">
        <v>826</v>
      </c>
      <c r="D4502" t="s">
        <v>7</v>
      </c>
      <c r="E4502">
        <v>2013</v>
      </c>
      <c r="F4502" s="57"/>
      <c r="G4502" s="73">
        <f t="shared" si="176"/>
        <v>30.75</v>
      </c>
      <c r="H4502" s="89"/>
      <c r="I4502" s="3">
        <v>30</v>
      </c>
      <c r="J4502" s="3"/>
      <c r="K4502" s="3">
        <v>0.75000000000000011</v>
      </c>
      <c r="L4502" s="3">
        <v>249</v>
      </c>
      <c r="M4502" s="95"/>
      <c r="N4502" s="95">
        <v>6.2250000000000014</v>
      </c>
      <c r="O4502" s="21">
        <f t="shared" si="177"/>
        <v>255.22499999999999</v>
      </c>
      <c r="P4502" s="77"/>
      <c r="Q4502" s="77"/>
      <c r="R4502" s="77"/>
    </row>
    <row r="4503" spans="1:18" customFormat="1" ht="12.75" customHeight="1" x14ac:dyDescent="0.25">
      <c r="A4503">
        <v>8</v>
      </c>
      <c r="B4503">
        <v>27</v>
      </c>
      <c r="C4503" s="3">
        <v>827</v>
      </c>
      <c r="D4503" t="s">
        <v>7</v>
      </c>
      <c r="E4503">
        <v>2013</v>
      </c>
      <c r="F4503" s="57"/>
      <c r="G4503" s="73">
        <f t="shared" si="176"/>
        <v>45</v>
      </c>
      <c r="H4503" s="89"/>
      <c r="I4503" s="3">
        <v>45</v>
      </c>
      <c r="J4503" s="3"/>
      <c r="K4503" s="3">
        <v>0</v>
      </c>
      <c r="L4503" s="3">
        <v>312</v>
      </c>
      <c r="M4503" s="95"/>
      <c r="N4503" s="95">
        <v>0</v>
      </c>
      <c r="O4503" s="21">
        <f t="shared" si="177"/>
        <v>312</v>
      </c>
      <c r="P4503" s="77"/>
      <c r="Q4503" s="77"/>
      <c r="R4503" s="77"/>
    </row>
    <row r="4504" spans="1:18" customFormat="1" ht="12.75" customHeight="1" x14ac:dyDescent="0.25">
      <c r="A4504">
        <v>8</v>
      </c>
      <c r="B4504">
        <v>28</v>
      </c>
      <c r="C4504" s="3">
        <v>828</v>
      </c>
      <c r="D4504" t="s">
        <v>7</v>
      </c>
      <c r="E4504">
        <v>2013</v>
      </c>
      <c r="F4504" s="57"/>
      <c r="G4504" s="73">
        <f t="shared" si="176"/>
        <v>27</v>
      </c>
      <c r="H4504" s="89"/>
      <c r="I4504" s="3">
        <v>27</v>
      </c>
      <c r="J4504" s="3"/>
      <c r="K4504" s="3">
        <v>0</v>
      </c>
      <c r="L4504" s="3">
        <v>432</v>
      </c>
      <c r="M4504" s="95"/>
      <c r="N4504" s="95">
        <v>0</v>
      </c>
      <c r="O4504" s="21">
        <f t="shared" si="177"/>
        <v>432</v>
      </c>
      <c r="P4504" s="77"/>
      <c r="Q4504" s="77"/>
      <c r="R4504" s="77"/>
    </row>
    <row r="4505" spans="1:18" customFormat="1" ht="12.75" customHeight="1" x14ac:dyDescent="0.25">
      <c r="A4505">
        <v>8</v>
      </c>
      <c r="B4505">
        <v>29</v>
      </c>
      <c r="C4505" s="3">
        <v>829</v>
      </c>
      <c r="D4505" t="s">
        <v>7</v>
      </c>
      <c r="E4505">
        <v>2013</v>
      </c>
      <c r="F4505" s="57"/>
      <c r="G4505" s="73">
        <f t="shared" si="176"/>
        <v>144</v>
      </c>
      <c r="H4505" s="89"/>
      <c r="I4505" s="3">
        <v>144</v>
      </c>
      <c r="J4505" s="3"/>
      <c r="K4505" s="3">
        <v>0</v>
      </c>
      <c r="L4505" s="3">
        <v>570</v>
      </c>
      <c r="M4505" s="95"/>
      <c r="N4505" s="95">
        <v>0</v>
      </c>
      <c r="O4505" s="21">
        <f t="shared" si="177"/>
        <v>570</v>
      </c>
      <c r="P4505" s="77"/>
      <c r="Q4505" s="77"/>
      <c r="R4505" s="77"/>
    </row>
    <row r="4506" spans="1:18" customFormat="1" ht="12.75" customHeight="1" x14ac:dyDescent="0.25">
      <c r="A4506">
        <v>8</v>
      </c>
      <c r="B4506">
        <v>30</v>
      </c>
      <c r="C4506" s="3">
        <v>830</v>
      </c>
      <c r="D4506" t="s">
        <v>7</v>
      </c>
      <c r="E4506">
        <v>2013</v>
      </c>
      <c r="F4506" s="57"/>
      <c r="G4506" s="73">
        <f t="shared" si="176"/>
        <v>1776</v>
      </c>
      <c r="H4506" s="89"/>
      <c r="I4506" s="3">
        <v>1776</v>
      </c>
      <c r="J4506" s="3"/>
      <c r="K4506" s="3">
        <v>0</v>
      </c>
      <c r="L4506" s="3">
        <v>999</v>
      </c>
      <c r="M4506" s="95"/>
      <c r="N4506" s="95">
        <v>0</v>
      </c>
      <c r="O4506" s="21">
        <f t="shared" si="177"/>
        <v>999</v>
      </c>
      <c r="P4506" s="77"/>
      <c r="Q4506" s="77"/>
      <c r="R4506" s="77"/>
    </row>
    <row r="4507" spans="1:18" customFormat="1" ht="12.75" customHeight="1" x14ac:dyDescent="0.25">
      <c r="A4507">
        <v>8</v>
      </c>
      <c r="B4507">
        <v>31</v>
      </c>
      <c r="C4507" s="3">
        <v>831</v>
      </c>
      <c r="D4507" t="s">
        <v>7</v>
      </c>
      <c r="E4507">
        <v>2013</v>
      </c>
      <c r="F4507" s="57"/>
      <c r="G4507" s="73">
        <f t="shared" si="176"/>
        <v>1098</v>
      </c>
      <c r="H4507" s="89"/>
      <c r="I4507" s="3">
        <v>1098</v>
      </c>
      <c r="J4507" s="3"/>
      <c r="K4507" s="3">
        <v>0</v>
      </c>
      <c r="L4507" s="3">
        <v>267</v>
      </c>
      <c r="M4507" s="95"/>
      <c r="N4507" s="95">
        <v>0</v>
      </c>
      <c r="O4507" s="21">
        <f t="shared" si="177"/>
        <v>267</v>
      </c>
      <c r="P4507" s="77"/>
      <c r="Q4507" s="77"/>
      <c r="R4507" s="77"/>
    </row>
    <row r="4508" spans="1:18" customFormat="1" ht="12.75" customHeight="1" x14ac:dyDescent="0.25">
      <c r="A4508">
        <v>9</v>
      </c>
      <c r="B4508">
        <v>1</v>
      </c>
      <c r="C4508" s="3">
        <v>901</v>
      </c>
      <c r="D4508" t="s">
        <v>7</v>
      </c>
      <c r="E4508">
        <v>2013</v>
      </c>
      <c r="F4508" s="57"/>
      <c r="G4508" s="73">
        <f t="shared" si="176"/>
        <v>654</v>
      </c>
      <c r="H4508" s="89"/>
      <c r="I4508" s="3">
        <v>654</v>
      </c>
      <c r="J4508" s="3"/>
      <c r="K4508" s="3">
        <v>0</v>
      </c>
      <c r="L4508" s="3">
        <v>189</v>
      </c>
      <c r="M4508" s="95"/>
      <c r="N4508" s="95">
        <v>0</v>
      </c>
      <c r="O4508" s="21">
        <f t="shared" si="177"/>
        <v>189</v>
      </c>
      <c r="P4508" s="77"/>
      <c r="Q4508" s="77"/>
      <c r="R4508" s="77"/>
    </row>
    <row r="4509" spans="1:18" customFormat="1" ht="12.75" customHeight="1" x14ac:dyDescent="0.25">
      <c r="A4509">
        <v>9</v>
      </c>
      <c r="B4509">
        <v>2</v>
      </c>
      <c r="C4509" s="3">
        <v>902</v>
      </c>
      <c r="D4509" t="s">
        <v>7</v>
      </c>
      <c r="E4509">
        <v>2013</v>
      </c>
      <c r="F4509" s="57"/>
      <c r="G4509" s="73">
        <f t="shared" si="176"/>
        <v>63</v>
      </c>
      <c r="H4509" s="89"/>
      <c r="I4509" s="3">
        <v>63</v>
      </c>
      <c r="J4509" s="3"/>
      <c r="K4509" s="3">
        <v>0</v>
      </c>
      <c r="L4509" s="3">
        <v>327</v>
      </c>
      <c r="M4509" s="95"/>
      <c r="N4509" s="95">
        <v>0</v>
      </c>
      <c r="O4509" s="21">
        <f t="shared" si="177"/>
        <v>327</v>
      </c>
      <c r="P4509" s="77"/>
      <c r="Q4509" s="77"/>
      <c r="R4509" s="77"/>
    </row>
    <row r="4510" spans="1:18" customFormat="1" ht="12.75" customHeight="1" x14ac:dyDescent="0.25">
      <c r="A4510">
        <v>9</v>
      </c>
      <c r="B4510">
        <v>3</v>
      </c>
      <c r="C4510" s="3">
        <v>903</v>
      </c>
      <c r="D4510" t="s">
        <v>7</v>
      </c>
      <c r="E4510">
        <v>2013</v>
      </c>
      <c r="F4510" s="57"/>
      <c r="G4510" s="73">
        <f t="shared" si="176"/>
        <v>66</v>
      </c>
      <c r="H4510" s="89"/>
      <c r="I4510" s="3">
        <v>66</v>
      </c>
      <c r="J4510" s="3"/>
      <c r="K4510" s="3">
        <v>0</v>
      </c>
      <c r="L4510" s="3">
        <v>255</v>
      </c>
      <c r="M4510" s="95"/>
      <c r="N4510" s="95">
        <v>0</v>
      </c>
      <c r="O4510" s="21">
        <f t="shared" si="177"/>
        <v>255</v>
      </c>
      <c r="P4510" s="77"/>
      <c r="Q4510" s="77"/>
      <c r="R4510" s="77"/>
    </row>
    <row r="4511" spans="1:18" customFormat="1" ht="12.75" customHeight="1" x14ac:dyDescent="0.25">
      <c r="A4511">
        <v>9</v>
      </c>
      <c r="B4511">
        <v>4</v>
      </c>
      <c r="C4511" s="3">
        <v>904</v>
      </c>
      <c r="D4511" t="s">
        <v>7</v>
      </c>
      <c r="E4511">
        <v>2013</v>
      </c>
      <c r="F4511" s="57"/>
      <c r="G4511" s="73">
        <f t="shared" si="176"/>
        <v>33</v>
      </c>
      <c r="H4511" s="89"/>
      <c r="I4511" s="3">
        <v>33</v>
      </c>
      <c r="J4511" s="3"/>
      <c r="K4511" s="3">
        <v>0</v>
      </c>
      <c r="L4511" s="3">
        <v>159</v>
      </c>
      <c r="M4511" s="95"/>
      <c r="N4511" s="95">
        <v>0</v>
      </c>
      <c r="O4511" s="21">
        <f t="shared" si="177"/>
        <v>159</v>
      </c>
      <c r="P4511" s="77"/>
      <c r="Q4511" s="77"/>
      <c r="R4511" s="77"/>
    </row>
    <row r="4512" spans="1:18" customFormat="1" ht="12.75" customHeight="1" x14ac:dyDescent="0.25">
      <c r="A4512">
        <v>9</v>
      </c>
      <c r="B4512">
        <v>5</v>
      </c>
      <c r="C4512" s="3">
        <v>905</v>
      </c>
      <c r="D4512" t="s">
        <v>7</v>
      </c>
      <c r="E4512">
        <v>2013</v>
      </c>
      <c r="F4512" s="57"/>
      <c r="G4512" s="73">
        <f t="shared" si="176"/>
        <v>21</v>
      </c>
      <c r="H4512" s="89"/>
      <c r="I4512" s="3">
        <v>21</v>
      </c>
      <c r="J4512" s="3"/>
      <c r="K4512" s="3">
        <v>0</v>
      </c>
      <c r="L4512" s="3">
        <v>138</v>
      </c>
      <c r="M4512" s="95"/>
      <c r="N4512" s="95">
        <v>0</v>
      </c>
      <c r="O4512" s="21">
        <f t="shared" si="177"/>
        <v>138</v>
      </c>
      <c r="P4512" s="77"/>
      <c r="Q4512" s="77"/>
      <c r="R4512" s="77"/>
    </row>
    <row r="4513" spans="1:18" customFormat="1" ht="12.75" customHeight="1" x14ac:dyDescent="0.25">
      <c r="A4513">
        <v>9</v>
      </c>
      <c r="B4513">
        <v>6</v>
      </c>
      <c r="C4513" s="3">
        <v>906</v>
      </c>
      <c r="D4513" t="s">
        <v>7</v>
      </c>
      <c r="E4513">
        <v>2013</v>
      </c>
      <c r="F4513" s="57"/>
      <c r="G4513" s="73">
        <f t="shared" ref="G4513:G4575" si="178">I4513+K4513</f>
        <v>102</v>
      </c>
      <c r="H4513" s="89"/>
      <c r="I4513" s="3">
        <v>102</v>
      </c>
      <c r="J4513" s="3"/>
      <c r="K4513" s="3">
        <v>0</v>
      </c>
      <c r="L4513" s="3">
        <v>36</v>
      </c>
      <c r="M4513" s="95"/>
      <c r="N4513" s="95">
        <v>0</v>
      </c>
      <c r="O4513" s="21">
        <f t="shared" ref="O4513:O4575" si="179">L4513+N4513</f>
        <v>36</v>
      </c>
      <c r="P4513" s="77"/>
      <c r="Q4513" s="77"/>
      <c r="R4513" s="77"/>
    </row>
    <row r="4514" spans="1:18" customFormat="1" ht="12.75" customHeight="1" x14ac:dyDescent="0.25">
      <c r="A4514">
        <v>9</v>
      </c>
      <c r="B4514">
        <v>7</v>
      </c>
      <c r="C4514" s="3">
        <v>907</v>
      </c>
      <c r="D4514" t="s">
        <v>7</v>
      </c>
      <c r="E4514">
        <v>2013</v>
      </c>
      <c r="F4514" s="57"/>
      <c r="G4514" s="73">
        <f t="shared" si="178"/>
        <v>249</v>
      </c>
      <c r="H4514" s="89"/>
      <c r="I4514" s="3">
        <v>249</v>
      </c>
      <c r="J4514" s="3"/>
      <c r="K4514" s="3">
        <v>0</v>
      </c>
      <c r="L4514" s="3">
        <v>105</v>
      </c>
      <c r="M4514" s="95"/>
      <c r="N4514" s="95">
        <v>0</v>
      </c>
      <c r="O4514" s="21">
        <f t="shared" si="179"/>
        <v>105</v>
      </c>
      <c r="P4514" s="77"/>
      <c r="Q4514" s="77"/>
      <c r="R4514" s="77"/>
    </row>
    <row r="4515" spans="1:18" customFormat="1" ht="12.75" customHeight="1" x14ac:dyDescent="0.25">
      <c r="A4515">
        <v>9</v>
      </c>
      <c r="B4515">
        <v>8</v>
      </c>
      <c r="C4515" s="3">
        <v>908</v>
      </c>
      <c r="D4515" t="s">
        <v>7</v>
      </c>
      <c r="E4515">
        <v>2013</v>
      </c>
      <c r="F4515" s="57"/>
      <c r="G4515" s="73">
        <f t="shared" si="178"/>
        <v>75</v>
      </c>
      <c r="H4515" s="89"/>
      <c r="I4515" s="3">
        <v>75</v>
      </c>
      <c r="J4515" s="3"/>
      <c r="K4515" s="3">
        <v>0</v>
      </c>
      <c r="L4515" s="3">
        <v>3</v>
      </c>
      <c r="M4515" s="95"/>
      <c r="N4515" s="95">
        <v>0</v>
      </c>
      <c r="O4515" s="21">
        <f t="shared" si="179"/>
        <v>3</v>
      </c>
      <c r="P4515" s="77"/>
      <c r="Q4515" s="77"/>
      <c r="R4515" s="77"/>
    </row>
    <row r="4516" spans="1:18" customFormat="1" ht="12.75" customHeight="1" x14ac:dyDescent="0.25">
      <c r="A4516">
        <v>9</v>
      </c>
      <c r="B4516">
        <v>9</v>
      </c>
      <c r="C4516" s="3">
        <v>909</v>
      </c>
      <c r="D4516" t="s">
        <v>7</v>
      </c>
      <c r="E4516">
        <v>2013</v>
      </c>
      <c r="F4516" s="57"/>
      <c r="G4516" s="73">
        <f t="shared" si="178"/>
        <v>18</v>
      </c>
      <c r="H4516" s="89"/>
      <c r="I4516" s="3">
        <v>18</v>
      </c>
      <c r="J4516" s="3"/>
      <c r="K4516" s="3">
        <v>0</v>
      </c>
      <c r="L4516" s="3">
        <v>15</v>
      </c>
      <c r="M4516" s="95"/>
      <c r="N4516" s="95">
        <v>0</v>
      </c>
      <c r="O4516" s="21">
        <f t="shared" si="179"/>
        <v>15</v>
      </c>
      <c r="P4516" s="77"/>
      <c r="Q4516" s="77"/>
      <c r="R4516" s="77"/>
    </row>
    <row r="4517" spans="1:18" customFormat="1" ht="12.75" customHeight="1" x14ac:dyDescent="0.25">
      <c r="A4517">
        <v>9</v>
      </c>
      <c r="B4517">
        <v>10</v>
      </c>
      <c r="C4517" s="3">
        <v>910</v>
      </c>
      <c r="D4517" t="s">
        <v>7</v>
      </c>
      <c r="E4517">
        <v>2013</v>
      </c>
      <c r="F4517" s="57"/>
      <c r="G4517" s="73">
        <f t="shared" si="178"/>
        <v>48</v>
      </c>
      <c r="H4517" s="89"/>
      <c r="I4517" s="3">
        <v>48</v>
      </c>
      <c r="J4517" s="3"/>
      <c r="K4517" s="3">
        <v>0</v>
      </c>
      <c r="L4517" s="3">
        <v>12</v>
      </c>
      <c r="M4517" s="95"/>
      <c r="N4517" s="95">
        <v>0</v>
      </c>
      <c r="O4517" s="21">
        <f t="shared" si="179"/>
        <v>12</v>
      </c>
      <c r="P4517" s="77"/>
      <c r="Q4517" s="77"/>
      <c r="R4517" s="77"/>
    </row>
    <row r="4518" spans="1:18" customFormat="1" ht="12.75" customHeight="1" x14ac:dyDescent="0.25">
      <c r="A4518">
        <v>9</v>
      </c>
      <c r="B4518">
        <v>11</v>
      </c>
      <c r="C4518" s="3">
        <v>911</v>
      </c>
      <c r="D4518" t="s">
        <v>7</v>
      </c>
      <c r="E4518">
        <v>2013</v>
      </c>
      <c r="F4518" s="57"/>
      <c r="G4518" s="73">
        <f t="shared" si="178"/>
        <v>2</v>
      </c>
      <c r="H4518" s="89"/>
      <c r="I4518" s="3">
        <v>2</v>
      </c>
      <c r="J4518" s="3"/>
      <c r="K4518" s="3">
        <v>0</v>
      </c>
      <c r="L4518" s="3">
        <v>23</v>
      </c>
      <c r="M4518" s="95"/>
      <c r="N4518" s="95">
        <v>0</v>
      </c>
      <c r="O4518" s="21">
        <f t="shared" si="179"/>
        <v>23</v>
      </c>
      <c r="P4518" s="77"/>
      <c r="Q4518" s="77"/>
      <c r="R4518" s="77"/>
    </row>
    <row r="4519" spans="1:18" customFormat="1" ht="12.75" customHeight="1" x14ac:dyDescent="0.25">
      <c r="A4519">
        <v>9</v>
      </c>
      <c r="B4519">
        <v>12</v>
      </c>
      <c r="C4519" s="3">
        <v>912</v>
      </c>
      <c r="D4519" t="s">
        <v>7</v>
      </c>
      <c r="E4519">
        <v>2013</v>
      </c>
      <c r="F4519" s="57"/>
      <c r="G4519" s="73">
        <f t="shared" si="178"/>
        <v>4</v>
      </c>
      <c r="H4519" s="89"/>
      <c r="I4519" s="3">
        <v>4</v>
      </c>
      <c r="J4519" s="3"/>
      <c r="K4519" s="3">
        <v>0</v>
      </c>
      <c r="L4519" s="3">
        <v>23</v>
      </c>
      <c r="M4519" s="95"/>
      <c r="N4519" s="95">
        <v>0</v>
      </c>
      <c r="O4519" s="21">
        <f t="shared" si="179"/>
        <v>23</v>
      </c>
      <c r="P4519" s="77"/>
      <c r="Q4519" s="77"/>
      <c r="R4519" s="77"/>
    </row>
    <row r="4520" spans="1:18" customFormat="1" ht="12.75" customHeight="1" x14ac:dyDescent="0.25">
      <c r="A4520">
        <v>9</v>
      </c>
      <c r="B4520">
        <v>13</v>
      </c>
      <c r="C4520" s="3">
        <v>913</v>
      </c>
      <c r="D4520" t="s">
        <v>7</v>
      </c>
      <c r="E4520">
        <v>2013</v>
      </c>
      <c r="F4520" s="57"/>
      <c r="G4520" s="73">
        <f t="shared" si="178"/>
        <v>5</v>
      </c>
      <c r="H4520" s="89"/>
      <c r="I4520" s="3">
        <v>5</v>
      </c>
      <c r="J4520" s="3"/>
      <c r="K4520" s="3">
        <v>0</v>
      </c>
      <c r="L4520" s="3">
        <v>1</v>
      </c>
      <c r="M4520" s="95"/>
      <c r="N4520" s="95">
        <v>0</v>
      </c>
      <c r="O4520" s="21">
        <f t="shared" si="179"/>
        <v>1</v>
      </c>
      <c r="P4520" s="77"/>
      <c r="Q4520" s="77"/>
      <c r="R4520" s="77"/>
    </row>
    <row r="4521" spans="1:18" customFormat="1" ht="12.75" customHeight="1" x14ac:dyDescent="0.25">
      <c r="A4521">
        <v>9</v>
      </c>
      <c r="B4521">
        <v>14</v>
      </c>
      <c r="C4521" s="3">
        <v>914</v>
      </c>
      <c r="D4521" t="s">
        <v>7</v>
      </c>
      <c r="E4521">
        <v>2013</v>
      </c>
      <c r="F4521" s="57"/>
      <c r="G4521" s="73">
        <f t="shared" si="178"/>
        <v>9</v>
      </c>
      <c r="H4521" s="89"/>
      <c r="I4521" s="3">
        <v>9</v>
      </c>
      <c r="J4521" s="3"/>
      <c r="K4521" s="3">
        <v>0</v>
      </c>
      <c r="L4521" s="3">
        <v>0</v>
      </c>
      <c r="M4521" s="95"/>
      <c r="N4521" s="95">
        <v>0</v>
      </c>
      <c r="O4521" s="21">
        <f t="shared" si="179"/>
        <v>0</v>
      </c>
      <c r="P4521" s="77"/>
      <c r="Q4521" s="77"/>
      <c r="R4521" s="77"/>
    </row>
    <row r="4522" spans="1:18" customFormat="1" ht="12.75" customHeight="1" x14ac:dyDescent="0.25">
      <c r="A4522">
        <v>9</v>
      </c>
      <c r="B4522">
        <v>15</v>
      </c>
      <c r="C4522" s="3">
        <v>915</v>
      </c>
      <c r="D4522" t="s">
        <v>7</v>
      </c>
      <c r="E4522">
        <v>2013</v>
      </c>
      <c r="F4522" s="57"/>
      <c r="G4522" s="73">
        <f t="shared" si="178"/>
        <v>6</v>
      </c>
      <c r="H4522" s="89"/>
      <c r="I4522" s="3">
        <v>6</v>
      </c>
      <c r="J4522" s="3"/>
      <c r="K4522" s="3">
        <v>0</v>
      </c>
      <c r="L4522" s="3">
        <v>0</v>
      </c>
      <c r="M4522" s="95"/>
      <c r="N4522" s="95">
        <v>0</v>
      </c>
      <c r="O4522" s="21">
        <f t="shared" si="179"/>
        <v>0</v>
      </c>
      <c r="P4522" s="77"/>
      <c r="Q4522" s="77"/>
      <c r="R4522" s="77"/>
    </row>
    <row r="4523" spans="1:18" customFormat="1" ht="12.75" customHeight="1" x14ac:dyDescent="0.25">
      <c r="A4523">
        <v>9</v>
      </c>
      <c r="B4523">
        <v>16</v>
      </c>
      <c r="C4523" s="3">
        <v>916</v>
      </c>
      <c r="D4523" t="s">
        <v>7</v>
      </c>
      <c r="E4523">
        <v>2013</v>
      </c>
      <c r="F4523" s="57"/>
      <c r="G4523" s="73">
        <f t="shared" si="178"/>
        <v>3</v>
      </c>
      <c r="H4523" s="89"/>
      <c r="I4523" s="3">
        <v>3</v>
      </c>
      <c r="J4523" s="3"/>
      <c r="K4523" s="3">
        <v>0</v>
      </c>
      <c r="L4523" s="3">
        <v>0</v>
      </c>
      <c r="M4523" s="95"/>
      <c r="N4523" s="95">
        <v>0</v>
      </c>
      <c r="O4523" s="21">
        <f t="shared" si="179"/>
        <v>0</v>
      </c>
      <c r="P4523" s="77"/>
      <c r="Q4523" s="77"/>
      <c r="R4523" s="77"/>
    </row>
    <row r="4524" spans="1:18" customFormat="1" ht="12.75" customHeight="1" x14ac:dyDescent="0.25">
      <c r="A4524">
        <v>9</v>
      </c>
      <c r="B4524">
        <v>17</v>
      </c>
      <c r="C4524" s="3">
        <v>917</v>
      </c>
      <c r="D4524" t="s">
        <v>7</v>
      </c>
      <c r="E4524">
        <v>2013</v>
      </c>
      <c r="F4524" s="57"/>
      <c r="G4524" s="73">
        <f t="shared" si="178"/>
        <v>18</v>
      </c>
      <c r="H4524" s="89"/>
      <c r="I4524" s="3">
        <v>18</v>
      </c>
      <c r="J4524" s="3"/>
      <c r="K4524" s="3">
        <v>0</v>
      </c>
      <c r="L4524" s="3">
        <v>44</v>
      </c>
      <c r="M4524" s="95"/>
      <c r="N4524" s="95">
        <v>0</v>
      </c>
      <c r="O4524" s="21">
        <f t="shared" si="179"/>
        <v>44</v>
      </c>
      <c r="P4524" s="77"/>
      <c r="Q4524" s="77"/>
      <c r="R4524" s="77"/>
    </row>
    <row r="4525" spans="1:18" customFormat="1" ht="12.75" customHeight="1" x14ac:dyDescent="0.25">
      <c r="A4525">
        <v>9</v>
      </c>
      <c r="B4525">
        <v>18</v>
      </c>
      <c r="C4525" s="3">
        <v>918</v>
      </c>
      <c r="D4525" t="s">
        <v>7</v>
      </c>
      <c r="E4525">
        <v>2013</v>
      </c>
      <c r="F4525" s="57"/>
      <c r="G4525" s="73">
        <f t="shared" si="178"/>
        <v>6</v>
      </c>
      <c r="H4525" s="89"/>
      <c r="I4525" s="3">
        <v>6</v>
      </c>
      <c r="J4525" s="3"/>
      <c r="K4525" s="3">
        <v>0</v>
      </c>
      <c r="L4525" s="3">
        <v>72</v>
      </c>
      <c r="M4525" s="95"/>
      <c r="N4525" s="95">
        <v>0</v>
      </c>
      <c r="O4525" s="21">
        <f t="shared" si="179"/>
        <v>72</v>
      </c>
      <c r="P4525" s="77"/>
      <c r="Q4525" s="77"/>
      <c r="R4525" s="77"/>
    </row>
    <row r="4526" spans="1:18" customFormat="1" ht="12.75" customHeight="1" x14ac:dyDescent="0.25">
      <c r="A4526">
        <v>9</v>
      </c>
      <c r="B4526">
        <v>19</v>
      </c>
      <c r="C4526" s="3">
        <v>919</v>
      </c>
      <c r="D4526" t="s">
        <v>7</v>
      </c>
      <c r="E4526">
        <v>2013</v>
      </c>
      <c r="F4526" s="57"/>
      <c r="G4526" s="73">
        <f t="shared" si="178"/>
        <v>4</v>
      </c>
      <c r="H4526" s="89"/>
      <c r="I4526" s="3">
        <v>4</v>
      </c>
      <c r="J4526" s="3"/>
      <c r="K4526" s="3">
        <v>0</v>
      </c>
      <c r="L4526" s="3">
        <v>22</v>
      </c>
      <c r="M4526" s="95"/>
      <c r="N4526" s="95">
        <v>0</v>
      </c>
      <c r="O4526" s="21">
        <f t="shared" si="179"/>
        <v>22</v>
      </c>
      <c r="P4526" s="77"/>
      <c r="Q4526" s="77"/>
      <c r="R4526" s="77"/>
    </row>
    <row r="4527" spans="1:18" customFormat="1" ht="12.75" customHeight="1" x14ac:dyDescent="0.25">
      <c r="A4527">
        <v>9</v>
      </c>
      <c r="B4527">
        <v>20</v>
      </c>
      <c r="C4527" s="3">
        <v>920</v>
      </c>
      <c r="D4527" t="s">
        <v>7</v>
      </c>
      <c r="E4527">
        <v>2013</v>
      </c>
      <c r="F4527" s="57"/>
      <c r="G4527" s="73">
        <f t="shared" si="178"/>
        <v>0</v>
      </c>
      <c r="H4527" s="89"/>
      <c r="I4527" s="3">
        <v>0</v>
      </c>
      <c r="J4527" s="3"/>
      <c r="K4527" s="3">
        <v>0</v>
      </c>
      <c r="L4527" s="3">
        <v>11</v>
      </c>
      <c r="M4527" s="95"/>
      <c r="N4527" s="95">
        <v>0</v>
      </c>
      <c r="O4527" s="21">
        <f t="shared" si="179"/>
        <v>11</v>
      </c>
      <c r="P4527" s="77"/>
      <c r="Q4527" s="77"/>
      <c r="R4527" s="77"/>
    </row>
    <row r="4528" spans="1:18" customFormat="1" ht="12.75" customHeight="1" x14ac:dyDescent="0.25">
      <c r="A4528">
        <v>9</v>
      </c>
      <c r="B4528">
        <v>21</v>
      </c>
      <c r="C4528" s="3">
        <v>921</v>
      </c>
      <c r="D4528" t="s">
        <v>7</v>
      </c>
      <c r="E4528">
        <v>2013</v>
      </c>
      <c r="F4528" s="57"/>
      <c r="G4528" s="73">
        <f t="shared" si="178"/>
        <v>3</v>
      </c>
      <c r="H4528" s="89"/>
      <c r="I4528" s="3">
        <v>3</v>
      </c>
      <c r="J4528" s="3"/>
      <c r="K4528" s="3">
        <v>0</v>
      </c>
      <c r="L4528" s="3">
        <v>16</v>
      </c>
      <c r="M4528" s="95"/>
      <c r="N4528" s="95">
        <v>0</v>
      </c>
      <c r="O4528" s="21">
        <f t="shared" si="179"/>
        <v>16</v>
      </c>
      <c r="P4528" s="77"/>
      <c r="Q4528" s="77"/>
      <c r="R4528" s="77"/>
    </row>
    <row r="4529" spans="1:18" customFormat="1" ht="12.75" customHeight="1" x14ac:dyDescent="0.25">
      <c r="A4529">
        <v>9</v>
      </c>
      <c r="B4529">
        <v>22</v>
      </c>
      <c r="C4529" s="3">
        <v>922</v>
      </c>
      <c r="D4529" t="s">
        <v>7</v>
      </c>
      <c r="E4529">
        <v>2013</v>
      </c>
      <c r="F4529" s="57"/>
      <c r="G4529" s="73">
        <f t="shared" si="178"/>
        <v>16</v>
      </c>
      <c r="H4529" s="89"/>
      <c r="I4529" s="3">
        <v>16</v>
      </c>
      <c r="J4529" s="3"/>
      <c r="K4529" s="3">
        <v>0</v>
      </c>
      <c r="L4529" s="3">
        <v>10</v>
      </c>
      <c r="M4529" s="95"/>
      <c r="N4529" s="95">
        <v>0</v>
      </c>
      <c r="O4529" s="21">
        <f t="shared" si="179"/>
        <v>10</v>
      </c>
      <c r="P4529" s="77"/>
      <c r="Q4529" s="77"/>
      <c r="R4529" s="77"/>
    </row>
    <row r="4530" spans="1:18" customFormat="1" ht="12.75" customHeight="1" x14ac:dyDescent="0.25">
      <c r="A4530">
        <v>9</v>
      </c>
      <c r="B4530">
        <v>23</v>
      </c>
      <c r="C4530" s="3">
        <v>923</v>
      </c>
      <c r="D4530" t="s">
        <v>7</v>
      </c>
      <c r="E4530">
        <v>2013</v>
      </c>
      <c r="F4530" s="57"/>
      <c r="G4530" s="73">
        <f t="shared" si="178"/>
        <v>24</v>
      </c>
      <c r="H4530" s="89"/>
      <c r="I4530" s="3">
        <v>24</v>
      </c>
      <c r="J4530" s="3"/>
      <c r="K4530" s="3">
        <v>0</v>
      </c>
      <c r="L4530" s="3">
        <v>22</v>
      </c>
      <c r="M4530" s="95"/>
      <c r="N4530" s="95">
        <v>0</v>
      </c>
      <c r="O4530" s="21">
        <f t="shared" si="179"/>
        <v>22</v>
      </c>
      <c r="P4530" s="77"/>
      <c r="Q4530" s="77"/>
      <c r="R4530" s="77"/>
    </row>
    <row r="4531" spans="1:18" customFormat="1" ht="12.75" customHeight="1" x14ac:dyDescent="0.25">
      <c r="A4531">
        <v>9</v>
      </c>
      <c r="B4531">
        <v>24</v>
      </c>
      <c r="C4531" s="3">
        <v>924</v>
      </c>
      <c r="D4531" t="s">
        <v>7</v>
      </c>
      <c r="E4531">
        <v>2013</v>
      </c>
      <c r="F4531" s="57"/>
      <c r="G4531" s="73">
        <f t="shared" si="178"/>
        <v>1</v>
      </c>
      <c r="H4531" s="89"/>
      <c r="I4531" s="3">
        <v>1</v>
      </c>
      <c r="J4531" s="3"/>
      <c r="K4531" s="3">
        <v>0</v>
      </c>
      <c r="L4531" s="3">
        <v>69.090909090909093</v>
      </c>
      <c r="M4531" s="95"/>
      <c r="N4531" s="95">
        <v>0</v>
      </c>
      <c r="O4531" s="21">
        <f t="shared" si="179"/>
        <v>69.090909090909093</v>
      </c>
      <c r="P4531" s="77"/>
      <c r="Q4531" s="77"/>
      <c r="R4531" s="77"/>
    </row>
    <row r="4532" spans="1:18" customFormat="1" ht="12.75" customHeight="1" x14ac:dyDescent="0.25">
      <c r="A4532">
        <v>9</v>
      </c>
      <c r="B4532">
        <v>25</v>
      </c>
      <c r="C4532" s="3">
        <v>925</v>
      </c>
      <c r="D4532" t="s">
        <v>7</v>
      </c>
      <c r="E4532">
        <v>2013</v>
      </c>
      <c r="F4532" s="57"/>
      <c r="G4532" s="73">
        <f t="shared" si="178"/>
        <v>18</v>
      </c>
      <c r="H4532" s="89"/>
      <c r="I4532" s="3">
        <v>18</v>
      </c>
      <c r="J4532" s="3"/>
      <c r="K4532" s="3">
        <v>0</v>
      </c>
      <c r="L4532" s="3">
        <v>38</v>
      </c>
      <c r="M4532" s="95"/>
      <c r="N4532" s="95">
        <v>0</v>
      </c>
      <c r="O4532" s="21">
        <f t="shared" si="179"/>
        <v>38</v>
      </c>
      <c r="P4532" s="77"/>
      <c r="Q4532" s="77"/>
      <c r="R4532" s="77"/>
    </row>
    <row r="4533" spans="1:18" customFormat="1" ht="12.75" customHeight="1" x14ac:dyDescent="0.25">
      <c r="A4533">
        <v>9</v>
      </c>
      <c r="B4533">
        <v>26</v>
      </c>
      <c r="C4533" s="3">
        <v>926</v>
      </c>
      <c r="D4533" t="s">
        <v>7</v>
      </c>
      <c r="E4533">
        <v>2013</v>
      </c>
      <c r="F4533" s="57"/>
      <c r="G4533" s="73">
        <f t="shared" si="178"/>
        <v>10</v>
      </c>
      <c r="H4533" s="89"/>
      <c r="I4533" s="3">
        <v>10</v>
      </c>
      <c r="J4533" s="3"/>
      <c r="K4533" s="3">
        <v>0</v>
      </c>
      <c r="L4533" s="3">
        <v>21</v>
      </c>
      <c r="M4533" s="95"/>
      <c r="N4533" s="95">
        <v>0</v>
      </c>
      <c r="O4533" s="21">
        <f t="shared" si="179"/>
        <v>21</v>
      </c>
      <c r="P4533" s="77"/>
      <c r="Q4533" s="77"/>
      <c r="R4533" s="77"/>
    </row>
    <row r="4534" spans="1:18" customFormat="1" ht="12.75" customHeight="1" x14ac:dyDescent="0.25">
      <c r="A4534">
        <v>9</v>
      </c>
      <c r="B4534">
        <v>27</v>
      </c>
      <c r="C4534" s="3">
        <v>927</v>
      </c>
      <c r="D4534" t="s">
        <v>7</v>
      </c>
      <c r="E4534">
        <v>2013</v>
      </c>
      <c r="F4534" s="57"/>
      <c r="G4534" s="73">
        <f t="shared" si="178"/>
        <v>3</v>
      </c>
      <c r="H4534" s="89"/>
      <c r="I4534" s="3">
        <v>3</v>
      </c>
      <c r="J4534" s="3"/>
      <c r="K4534" s="3">
        <v>0</v>
      </c>
      <c r="L4534" s="3">
        <v>41</v>
      </c>
      <c r="M4534" s="95"/>
      <c r="N4534" s="95">
        <v>0</v>
      </c>
      <c r="O4534" s="21">
        <f t="shared" si="179"/>
        <v>41</v>
      </c>
      <c r="P4534" s="77"/>
      <c r="Q4534" s="77"/>
      <c r="R4534" s="77"/>
    </row>
    <row r="4535" spans="1:18" customFormat="1" ht="12.75" customHeight="1" x14ac:dyDescent="0.25">
      <c r="A4535">
        <v>9</v>
      </c>
      <c r="B4535">
        <v>28</v>
      </c>
      <c r="C4535" s="3">
        <v>928</v>
      </c>
      <c r="D4535" t="s">
        <v>7</v>
      </c>
      <c r="E4535">
        <v>2013</v>
      </c>
      <c r="F4535" s="57"/>
      <c r="G4535" s="73">
        <f t="shared" si="178"/>
        <v>8</v>
      </c>
      <c r="H4535" s="89"/>
      <c r="I4535" s="3">
        <v>8</v>
      </c>
      <c r="J4535" s="3"/>
      <c r="K4535" s="3">
        <v>0</v>
      </c>
      <c r="L4535" s="3">
        <v>26</v>
      </c>
      <c r="M4535" s="95"/>
      <c r="N4535" s="95">
        <v>0</v>
      </c>
      <c r="O4535" s="21">
        <f t="shared" si="179"/>
        <v>26</v>
      </c>
      <c r="P4535" s="77"/>
      <c r="Q4535" s="77"/>
      <c r="R4535" s="77"/>
    </row>
    <row r="4536" spans="1:18" customFormat="1" ht="12.75" customHeight="1" x14ac:dyDescent="0.25">
      <c r="A4536">
        <v>9</v>
      </c>
      <c r="B4536">
        <v>29</v>
      </c>
      <c r="C4536" s="3">
        <v>929</v>
      </c>
      <c r="D4536" t="s">
        <v>7</v>
      </c>
      <c r="E4536">
        <v>2013</v>
      </c>
      <c r="F4536" s="57"/>
      <c r="G4536" s="73">
        <f t="shared" si="178"/>
        <v>3</v>
      </c>
      <c r="H4536" s="89"/>
      <c r="I4536" s="3">
        <v>3</v>
      </c>
      <c r="J4536" s="3"/>
      <c r="K4536" s="3">
        <v>0</v>
      </c>
      <c r="L4536" s="3">
        <v>140</v>
      </c>
      <c r="M4536" s="95"/>
      <c r="N4536" s="95">
        <v>0</v>
      </c>
      <c r="O4536" s="21">
        <f t="shared" si="179"/>
        <v>140</v>
      </c>
      <c r="P4536" s="77"/>
      <c r="Q4536" s="77"/>
      <c r="R4536" s="77"/>
    </row>
    <row r="4537" spans="1:18" customFormat="1" ht="12.75" customHeight="1" x14ac:dyDescent="0.25">
      <c r="A4537">
        <v>9</v>
      </c>
      <c r="B4537">
        <v>30</v>
      </c>
      <c r="C4537" s="3">
        <v>930</v>
      </c>
      <c r="D4537" t="s">
        <v>7</v>
      </c>
      <c r="E4537">
        <v>2013</v>
      </c>
      <c r="F4537" s="57"/>
      <c r="G4537" s="73">
        <f t="shared" si="178"/>
        <v>196</v>
      </c>
      <c r="H4537" s="89"/>
      <c r="I4537" s="3">
        <v>196</v>
      </c>
      <c r="J4537" s="3"/>
      <c r="K4537" s="3">
        <v>0</v>
      </c>
      <c r="L4537" s="3">
        <v>195</v>
      </c>
      <c r="M4537" s="95"/>
      <c r="N4537" s="95">
        <v>0</v>
      </c>
      <c r="O4537" s="21">
        <f t="shared" si="179"/>
        <v>195</v>
      </c>
      <c r="P4537" s="77"/>
      <c r="Q4537" s="77"/>
      <c r="R4537" s="77"/>
    </row>
    <row r="4538" spans="1:18" customFormat="1" ht="12.75" customHeight="1" x14ac:dyDescent="0.25">
      <c r="A4538">
        <v>10</v>
      </c>
      <c r="B4538">
        <v>1</v>
      </c>
      <c r="C4538" s="3">
        <v>1001</v>
      </c>
      <c r="D4538" t="s">
        <v>7</v>
      </c>
      <c r="E4538">
        <v>2013</v>
      </c>
      <c r="F4538" s="57"/>
      <c r="G4538" s="73">
        <f t="shared" si="178"/>
        <v>11</v>
      </c>
      <c r="H4538" s="89"/>
      <c r="I4538" s="3">
        <v>11</v>
      </c>
      <c r="J4538" s="3"/>
      <c r="K4538" s="3">
        <v>0</v>
      </c>
      <c r="L4538" s="3">
        <v>431</v>
      </c>
      <c r="M4538" s="95"/>
      <c r="N4538" s="95">
        <v>0</v>
      </c>
      <c r="O4538" s="21">
        <f t="shared" si="179"/>
        <v>431</v>
      </c>
      <c r="P4538" s="77"/>
      <c r="Q4538" s="77"/>
      <c r="R4538" s="77"/>
    </row>
    <row r="4539" spans="1:18" customFormat="1" ht="12.75" customHeight="1" x14ac:dyDescent="0.25">
      <c r="A4539">
        <v>10</v>
      </c>
      <c r="B4539">
        <v>2</v>
      </c>
      <c r="C4539" s="3">
        <v>1002</v>
      </c>
      <c r="D4539" t="s">
        <v>7</v>
      </c>
      <c r="E4539">
        <v>2013</v>
      </c>
      <c r="F4539" s="57"/>
      <c r="G4539" s="73">
        <f t="shared" si="178"/>
        <v>114</v>
      </c>
      <c r="H4539" s="89"/>
      <c r="I4539" s="3">
        <v>114</v>
      </c>
      <c r="J4539" s="3"/>
      <c r="K4539" s="3">
        <v>0</v>
      </c>
      <c r="L4539" s="3">
        <v>269</v>
      </c>
      <c r="M4539" s="95"/>
      <c r="N4539" s="95">
        <v>0</v>
      </c>
      <c r="O4539" s="21">
        <f t="shared" si="179"/>
        <v>269</v>
      </c>
      <c r="P4539" s="77"/>
      <c r="Q4539" s="77"/>
      <c r="R4539" s="77"/>
    </row>
    <row r="4540" spans="1:18" customFormat="1" ht="12.75" customHeight="1" x14ac:dyDescent="0.25">
      <c r="A4540">
        <v>10</v>
      </c>
      <c r="B4540">
        <v>3</v>
      </c>
      <c r="C4540" s="3">
        <v>1003</v>
      </c>
      <c r="D4540" t="s">
        <v>7</v>
      </c>
      <c r="E4540">
        <v>2013</v>
      </c>
      <c r="F4540" s="57"/>
      <c r="G4540" s="73">
        <f t="shared" si="178"/>
        <v>40</v>
      </c>
      <c r="H4540" s="89"/>
      <c r="I4540" s="3">
        <v>40</v>
      </c>
      <c r="J4540" s="3"/>
      <c r="K4540" s="3">
        <v>0</v>
      </c>
      <c r="L4540" s="3">
        <v>225</v>
      </c>
      <c r="M4540" s="95"/>
      <c r="N4540" s="95">
        <v>0</v>
      </c>
      <c r="O4540" s="21">
        <f t="shared" si="179"/>
        <v>225</v>
      </c>
      <c r="P4540" s="77"/>
      <c r="Q4540" s="77"/>
      <c r="R4540" s="77"/>
    </row>
    <row r="4541" spans="1:18" customFormat="1" ht="12.75" customHeight="1" x14ac:dyDescent="0.25">
      <c r="A4541">
        <v>10</v>
      </c>
      <c r="B4541">
        <v>4</v>
      </c>
      <c r="C4541" s="3">
        <v>1004</v>
      </c>
      <c r="D4541" t="s">
        <v>7</v>
      </c>
      <c r="E4541">
        <v>2013</v>
      </c>
      <c r="F4541" s="57"/>
      <c r="G4541" s="73">
        <f t="shared" si="178"/>
        <v>36</v>
      </c>
      <c r="H4541" s="89"/>
      <c r="I4541" s="3">
        <v>36</v>
      </c>
      <c r="J4541" s="3"/>
      <c r="K4541" s="3">
        <v>0</v>
      </c>
      <c r="L4541" s="3">
        <v>143</v>
      </c>
      <c r="M4541" s="95"/>
      <c r="N4541" s="95">
        <v>0</v>
      </c>
      <c r="O4541" s="21">
        <f t="shared" si="179"/>
        <v>143</v>
      </c>
      <c r="P4541" s="77"/>
      <c r="Q4541" s="77"/>
      <c r="R4541" s="77"/>
    </row>
    <row r="4542" spans="1:18" customFormat="1" ht="12.75" customHeight="1" x14ac:dyDescent="0.25">
      <c r="A4542">
        <v>10</v>
      </c>
      <c r="B4542">
        <v>5</v>
      </c>
      <c r="C4542" s="3">
        <v>1005</v>
      </c>
      <c r="D4542" t="s">
        <v>7</v>
      </c>
      <c r="E4542">
        <v>2013</v>
      </c>
      <c r="F4542" s="57"/>
      <c r="G4542" s="73">
        <f t="shared" si="178"/>
        <v>26</v>
      </c>
      <c r="H4542" s="89"/>
      <c r="I4542" s="3">
        <v>26</v>
      </c>
      <c r="J4542" s="3"/>
      <c r="K4542" s="3">
        <v>0</v>
      </c>
      <c r="L4542" s="3">
        <v>134</v>
      </c>
      <c r="M4542" s="95"/>
      <c r="N4542" s="95">
        <v>0</v>
      </c>
      <c r="O4542" s="21">
        <f t="shared" si="179"/>
        <v>134</v>
      </c>
      <c r="P4542" s="77"/>
      <c r="Q4542" s="77"/>
      <c r="R4542" s="77"/>
    </row>
    <row r="4543" spans="1:18" customFormat="1" ht="12.75" customHeight="1" x14ac:dyDescent="0.25">
      <c r="A4543">
        <v>10</v>
      </c>
      <c r="B4543">
        <v>6</v>
      </c>
      <c r="C4543" s="3">
        <v>1006</v>
      </c>
      <c r="D4543" t="s">
        <v>7</v>
      </c>
      <c r="E4543">
        <v>2013</v>
      </c>
      <c r="F4543" s="57"/>
      <c r="G4543" s="73">
        <f t="shared" si="178"/>
        <v>47</v>
      </c>
      <c r="H4543" s="89"/>
      <c r="I4543" s="3">
        <v>47</v>
      </c>
      <c r="J4543" s="3"/>
      <c r="K4543" s="3">
        <v>0</v>
      </c>
      <c r="L4543" s="3">
        <v>69</v>
      </c>
      <c r="M4543" s="95"/>
      <c r="N4543" s="95">
        <v>0</v>
      </c>
      <c r="O4543" s="21">
        <f t="shared" si="179"/>
        <v>69</v>
      </c>
      <c r="P4543" s="77"/>
      <c r="Q4543" s="77"/>
      <c r="R4543" s="77"/>
    </row>
    <row r="4544" spans="1:18" customFormat="1" ht="12.75" customHeight="1" x14ac:dyDescent="0.25">
      <c r="A4544">
        <v>10</v>
      </c>
      <c r="B4544">
        <v>7</v>
      </c>
      <c r="C4544" s="3">
        <v>1007</v>
      </c>
      <c r="D4544" t="s">
        <v>7</v>
      </c>
      <c r="E4544">
        <v>2013</v>
      </c>
      <c r="F4544" s="57"/>
      <c r="G4544" s="73">
        <f t="shared" si="178"/>
        <v>44</v>
      </c>
      <c r="H4544" s="89"/>
      <c r="I4544" s="3">
        <v>44</v>
      </c>
      <c r="J4544" s="3"/>
      <c r="K4544" s="3">
        <v>0</v>
      </c>
      <c r="L4544" s="3">
        <v>35</v>
      </c>
      <c r="M4544" s="95"/>
      <c r="N4544" s="95">
        <v>0</v>
      </c>
      <c r="O4544" s="21">
        <f t="shared" si="179"/>
        <v>35</v>
      </c>
      <c r="P4544" s="77"/>
      <c r="Q4544" s="77"/>
      <c r="R4544" s="77"/>
    </row>
    <row r="4545" spans="1:18" customFormat="1" ht="12.75" customHeight="1" x14ac:dyDescent="0.25">
      <c r="A4545">
        <v>10</v>
      </c>
      <c r="B4545">
        <v>8</v>
      </c>
      <c r="C4545" s="3">
        <v>1008</v>
      </c>
      <c r="D4545" t="s">
        <v>7</v>
      </c>
      <c r="E4545">
        <v>2013</v>
      </c>
      <c r="F4545" s="57"/>
      <c r="G4545" s="73">
        <f t="shared" si="178"/>
        <v>1</v>
      </c>
      <c r="H4545" s="89"/>
      <c r="I4545" s="3">
        <v>1</v>
      </c>
      <c r="J4545" s="3"/>
      <c r="K4545" s="3">
        <v>0</v>
      </c>
      <c r="L4545" s="3">
        <v>78</v>
      </c>
      <c r="M4545" s="140"/>
      <c r="N4545" s="140">
        <v>0</v>
      </c>
      <c r="O4545" s="21">
        <f t="shared" si="179"/>
        <v>78</v>
      </c>
      <c r="P4545" s="77"/>
      <c r="Q4545" s="77"/>
      <c r="R4545" s="77"/>
    </row>
    <row r="4546" spans="1:18" customFormat="1" ht="12.75" customHeight="1" x14ac:dyDescent="0.25">
      <c r="A4546">
        <v>10</v>
      </c>
      <c r="B4546">
        <v>9</v>
      </c>
      <c r="C4546" s="3">
        <v>1009</v>
      </c>
      <c r="D4546" t="s">
        <v>7</v>
      </c>
      <c r="E4546">
        <v>2013</v>
      </c>
      <c r="F4546" s="57"/>
      <c r="G4546" s="73">
        <f t="shared" si="178"/>
        <v>30</v>
      </c>
      <c r="H4546" s="89"/>
      <c r="I4546" s="3">
        <v>30</v>
      </c>
      <c r="J4546" s="3"/>
      <c r="K4546" s="3">
        <v>0</v>
      </c>
      <c r="L4546" s="3">
        <v>24</v>
      </c>
      <c r="M4546" s="140"/>
      <c r="N4546" s="140">
        <v>0</v>
      </c>
      <c r="O4546" s="21">
        <f t="shared" si="179"/>
        <v>24</v>
      </c>
      <c r="P4546" s="77"/>
      <c r="Q4546" s="77"/>
      <c r="R4546" s="77"/>
    </row>
    <row r="4547" spans="1:18" customFormat="1" ht="12.75" customHeight="1" x14ac:dyDescent="0.25">
      <c r="A4547">
        <v>10</v>
      </c>
      <c r="B4547">
        <v>10</v>
      </c>
      <c r="C4547" s="3">
        <v>1010</v>
      </c>
      <c r="D4547" t="s">
        <v>7</v>
      </c>
      <c r="E4547">
        <v>2013</v>
      </c>
      <c r="F4547" s="57"/>
      <c r="G4547" s="73">
        <f t="shared" si="178"/>
        <v>26</v>
      </c>
      <c r="H4547" s="89"/>
      <c r="I4547" s="3">
        <v>26</v>
      </c>
      <c r="J4547" s="3"/>
      <c r="K4547" s="3">
        <v>0</v>
      </c>
      <c r="L4547" s="3">
        <v>32</v>
      </c>
      <c r="M4547" s="140"/>
      <c r="N4547" s="140">
        <v>0</v>
      </c>
      <c r="O4547" s="21">
        <f t="shared" si="179"/>
        <v>32</v>
      </c>
      <c r="P4547" s="77"/>
      <c r="Q4547" s="77"/>
      <c r="R4547" s="77"/>
    </row>
    <row r="4548" spans="1:18" customFormat="1" ht="12.75" customHeight="1" x14ac:dyDescent="0.25">
      <c r="A4548">
        <v>10</v>
      </c>
      <c r="B4548">
        <v>11</v>
      </c>
      <c r="C4548" s="3">
        <v>1011</v>
      </c>
      <c r="D4548" t="s">
        <v>7</v>
      </c>
      <c r="E4548">
        <v>2013</v>
      </c>
      <c r="F4548" s="57"/>
      <c r="G4548" s="73">
        <f t="shared" si="178"/>
        <v>7</v>
      </c>
      <c r="H4548" s="89"/>
      <c r="I4548" s="3">
        <v>7</v>
      </c>
      <c r="J4548" s="3"/>
      <c r="K4548" s="3">
        <v>0</v>
      </c>
      <c r="L4548" s="3">
        <v>24</v>
      </c>
      <c r="M4548" s="137"/>
      <c r="N4548" s="140">
        <v>0</v>
      </c>
      <c r="O4548" s="21">
        <f t="shared" si="179"/>
        <v>24</v>
      </c>
      <c r="P4548" s="77"/>
      <c r="Q4548" s="77"/>
      <c r="R4548" s="77"/>
    </row>
    <row r="4549" spans="1:18" customFormat="1" ht="12.75" customHeight="1" x14ac:dyDescent="0.25">
      <c r="A4549">
        <v>10</v>
      </c>
      <c r="B4549">
        <v>12</v>
      </c>
      <c r="C4549" s="3">
        <v>1012</v>
      </c>
      <c r="D4549" t="s">
        <v>7</v>
      </c>
      <c r="E4549">
        <v>2013</v>
      </c>
      <c r="F4549" s="57"/>
      <c r="G4549" s="73">
        <f t="shared" si="178"/>
        <v>15</v>
      </c>
      <c r="H4549" s="89"/>
      <c r="I4549" s="3">
        <v>15</v>
      </c>
      <c r="J4549" s="3"/>
      <c r="K4549" s="3">
        <v>0</v>
      </c>
      <c r="L4549" s="3">
        <v>22</v>
      </c>
      <c r="M4549" s="137"/>
      <c r="N4549" s="140">
        <v>0</v>
      </c>
      <c r="O4549" s="21">
        <f t="shared" si="179"/>
        <v>22</v>
      </c>
      <c r="P4549" s="77"/>
      <c r="Q4549" s="77"/>
      <c r="R4549" s="77"/>
    </row>
    <row r="4550" spans="1:18" customFormat="1" ht="12.75" customHeight="1" x14ac:dyDescent="0.25">
      <c r="A4550">
        <v>10</v>
      </c>
      <c r="B4550">
        <v>13</v>
      </c>
      <c r="C4550" s="3">
        <v>1013</v>
      </c>
      <c r="D4550" t="s">
        <v>7</v>
      </c>
      <c r="E4550">
        <v>2013</v>
      </c>
      <c r="F4550" s="57"/>
      <c r="G4550" s="73">
        <f t="shared" si="178"/>
        <v>22</v>
      </c>
      <c r="H4550" s="89"/>
      <c r="I4550" s="3">
        <v>22</v>
      </c>
      <c r="J4550" s="3"/>
      <c r="K4550" s="3">
        <v>0</v>
      </c>
      <c r="L4550" s="3">
        <v>2</v>
      </c>
      <c r="M4550" s="137"/>
      <c r="N4550" s="140">
        <v>0</v>
      </c>
      <c r="O4550" s="21">
        <f t="shared" si="179"/>
        <v>2</v>
      </c>
      <c r="P4550" s="77"/>
      <c r="Q4550" s="77"/>
      <c r="R4550" s="77"/>
    </row>
    <row r="4551" spans="1:18" customFormat="1" ht="12.75" customHeight="1" x14ac:dyDescent="0.25">
      <c r="A4551">
        <v>10</v>
      </c>
      <c r="B4551">
        <v>14</v>
      </c>
      <c r="C4551" s="3">
        <v>1014</v>
      </c>
      <c r="D4551" t="s">
        <v>7</v>
      </c>
      <c r="E4551">
        <v>2013</v>
      </c>
      <c r="F4551" s="57"/>
      <c r="G4551" s="73">
        <f t="shared" si="178"/>
        <v>8</v>
      </c>
      <c r="H4551" s="89"/>
      <c r="I4551" s="3">
        <v>8</v>
      </c>
      <c r="J4551" s="3"/>
      <c r="K4551" s="3">
        <v>0</v>
      </c>
      <c r="L4551" s="3">
        <v>21</v>
      </c>
      <c r="M4551" s="137"/>
      <c r="N4551" s="140">
        <v>0</v>
      </c>
      <c r="O4551" s="21">
        <f t="shared" si="179"/>
        <v>21</v>
      </c>
      <c r="P4551" s="77"/>
      <c r="Q4551" s="77"/>
      <c r="R4551" s="77"/>
    </row>
    <row r="4552" spans="1:18" customFormat="1" ht="12.75" customHeight="1" x14ac:dyDescent="0.25">
      <c r="A4552">
        <v>10</v>
      </c>
      <c r="B4552">
        <v>15</v>
      </c>
      <c r="C4552" s="3">
        <v>1015</v>
      </c>
      <c r="D4552" t="s">
        <v>7</v>
      </c>
      <c r="E4552">
        <v>2013</v>
      </c>
      <c r="F4552" s="57"/>
      <c r="G4552" s="73">
        <f t="shared" si="178"/>
        <v>28</v>
      </c>
      <c r="H4552" s="89"/>
      <c r="I4552" s="3">
        <v>28</v>
      </c>
      <c r="J4552" s="3"/>
      <c r="K4552" s="3">
        <v>0</v>
      </c>
      <c r="L4552" s="3">
        <v>0</v>
      </c>
      <c r="M4552" s="137"/>
      <c r="N4552" s="140">
        <v>0</v>
      </c>
      <c r="O4552" s="21">
        <f t="shared" si="179"/>
        <v>0</v>
      </c>
      <c r="P4552" s="77"/>
      <c r="Q4552" s="77"/>
      <c r="R4552" s="77"/>
    </row>
    <row r="4553" spans="1:18" customFormat="1" ht="12.75" customHeight="1" x14ac:dyDescent="0.25">
      <c r="A4553">
        <v>10</v>
      </c>
      <c r="B4553">
        <v>16</v>
      </c>
      <c r="C4553" s="3">
        <v>1016</v>
      </c>
      <c r="D4553" t="s">
        <v>7</v>
      </c>
      <c r="E4553">
        <v>2013</v>
      </c>
      <c r="F4553" s="57"/>
      <c r="G4553" s="73">
        <f t="shared" si="178"/>
        <v>8</v>
      </c>
      <c r="H4553" s="89"/>
      <c r="I4553" s="3">
        <v>8</v>
      </c>
      <c r="J4553" s="3"/>
      <c r="K4553" s="3">
        <v>0</v>
      </c>
      <c r="L4553" s="3">
        <v>10</v>
      </c>
      <c r="M4553" s="137"/>
      <c r="N4553" s="140">
        <v>0</v>
      </c>
      <c r="O4553" s="21">
        <f t="shared" si="179"/>
        <v>10</v>
      </c>
      <c r="P4553" s="77"/>
      <c r="Q4553" s="77"/>
      <c r="R4553" s="77"/>
    </row>
    <row r="4554" spans="1:18" customFormat="1" ht="12.75" customHeight="1" x14ac:dyDescent="0.25">
      <c r="A4554">
        <v>10</v>
      </c>
      <c r="B4554">
        <v>17</v>
      </c>
      <c r="C4554" s="3">
        <v>1017</v>
      </c>
      <c r="D4554" t="s">
        <v>7</v>
      </c>
      <c r="E4554">
        <v>2013</v>
      </c>
      <c r="F4554" s="57"/>
      <c r="G4554" s="73">
        <f t="shared" si="178"/>
        <v>15</v>
      </c>
      <c r="H4554" s="89"/>
      <c r="I4554" s="3">
        <v>15</v>
      </c>
      <c r="J4554" s="3"/>
      <c r="K4554" s="3">
        <v>0</v>
      </c>
      <c r="L4554" s="3">
        <v>0</v>
      </c>
      <c r="M4554" s="137"/>
      <c r="N4554" s="140">
        <v>0</v>
      </c>
      <c r="O4554" s="21">
        <f t="shared" si="179"/>
        <v>0</v>
      </c>
      <c r="P4554" s="77"/>
      <c r="Q4554" s="77"/>
      <c r="R4554" s="77"/>
    </row>
    <row r="4555" spans="1:18" customFormat="1" ht="12.75" customHeight="1" x14ac:dyDescent="0.25">
      <c r="A4555">
        <v>10</v>
      </c>
      <c r="B4555">
        <v>18</v>
      </c>
      <c r="C4555" s="3">
        <v>1018</v>
      </c>
      <c r="D4555" t="s">
        <v>7</v>
      </c>
      <c r="E4555">
        <v>2013</v>
      </c>
      <c r="F4555" s="57"/>
      <c r="G4555" s="73">
        <f t="shared" si="178"/>
        <v>2</v>
      </c>
      <c r="H4555" s="89"/>
      <c r="I4555" s="3">
        <v>2</v>
      </c>
      <c r="J4555" s="3"/>
      <c r="K4555" s="3">
        <v>0</v>
      </c>
      <c r="L4555" s="3">
        <v>7</v>
      </c>
      <c r="M4555" s="137"/>
      <c r="N4555" s="140">
        <v>0</v>
      </c>
      <c r="O4555" s="21">
        <f t="shared" si="179"/>
        <v>7</v>
      </c>
      <c r="P4555" s="77"/>
      <c r="Q4555" s="77"/>
      <c r="R4555" s="77"/>
    </row>
    <row r="4556" spans="1:18" customFormat="1" ht="12.75" customHeight="1" x14ac:dyDescent="0.25">
      <c r="A4556">
        <v>10</v>
      </c>
      <c r="B4556">
        <v>19</v>
      </c>
      <c r="C4556" s="3">
        <v>1019</v>
      </c>
      <c r="D4556" t="s">
        <v>7</v>
      </c>
      <c r="E4556">
        <v>2013</v>
      </c>
      <c r="F4556" s="57"/>
      <c r="G4556" s="73">
        <f t="shared" si="178"/>
        <v>8</v>
      </c>
      <c r="H4556" s="89"/>
      <c r="I4556" s="3">
        <v>8</v>
      </c>
      <c r="J4556" s="3"/>
      <c r="K4556" s="3">
        <v>0</v>
      </c>
      <c r="L4556" s="3">
        <v>15</v>
      </c>
      <c r="M4556" s="137"/>
      <c r="N4556" s="140">
        <v>0</v>
      </c>
      <c r="O4556" s="21">
        <f t="shared" si="179"/>
        <v>15</v>
      </c>
      <c r="P4556" s="77"/>
      <c r="Q4556" s="77"/>
      <c r="R4556" s="77"/>
    </row>
    <row r="4557" spans="1:18" customFormat="1" ht="12.75" customHeight="1" x14ac:dyDescent="0.25">
      <c r="A4557">
        <v>10</v>
      </c>
      <c r="B4557">
        <v>20</v>
      </c>
      <c r="C4557" s="3">
        <v>1020</v>
      </c>
      <c r="D4557" t="s">
        <v>7</v>
      </c>
      <c r="E4557">
        <v>2013</v>
      </c>
      <c r="F4557" s="57"/>
      <c r="G4557" s="73">
        <f t="shared" si="178"/>
        <v>5</v>
      </c>
      <c r="H4557" s="89"/>
      <c r="I4557" s="3">
        <v>5</v>
      </c>
      <c r="J4557" s="3"/>
      <c r="K4557" s="3">
        <v>0</v>
      </c>
      <c r="L4557" s="3">
        <v>10</v>
      </c>
      <c r="M4557" s="137"/>
      <c r="N4557" s="140">
        <v>0</v>
      </c>
      <c r="O4557" s="21">
        <f t="shared" si="179"/>
        <v>10</v>
      </c>
      <c r="P4557" s="77"/>
      <c r="Q4557" s="77"/>
      <c r="R4557" s="77"/>
    </row>
    <row r="4558" spans="1:18" customFormat="1" ht="12.75" customHeight="1" x14ac:dyDescent="0.25">
      <c r="A4558">
        <v>10</v>
      </c>
      <c r="B4558">
        <v>21</v>
      </c>
      <c r="C4558" s="3">
        <v>1021</v>
      </c>
      <c r="D4558" t="s">
        <v>7</v>
      </c>
      <c r="E4558">
        <v>2013</v>
      </c>
      <c r="F4558" s="57"/>
      <c r="G4558" s="73">
        <f t="shared" si="178"/>
        <v>13</v>
      </c>
      <c r="H4558" s="89"/>
      <c r="I4558" s="3">
        <v>13</v>
      </c>
      <c r="J4558" s="3"/>
      <c r="K4558" s="3">
        <v>0</v>
      </c>
      <c r="L4558" s="3">
        <v>0</v>
      </c>
      <c r="M4558" s="137"/>
      <c r="N4558" s="140">
        <v>0</v>
      </c>
      <c r="O4558" s="21">
        <f t="shared" si="179"/>
        <v>0</v>
      </c>
      <c r="P4558" s="77"/>
      <c r="Q4558" s="77"/>
      <c r="R4558" s="77"/>
    </row>
    <row r="4559" spans="1:18" customFormat="1" ht="12.75" customHeight="1" x14ac:dyDescent="0.25">
      <c r="A4559">
        <v>10</v>
      </c>
      <c r="B4559">
        <v>22</v>
      </c>
      <c r="C4559" s="3">
        <v>1022</v>
      </c>
      <c r="D4559" t="s">
        <v>7</v>
      </c>
      <c r="E4559">
        <v>2013</v>
      </c>
      <c r="F4559" s="57"/>
      <c r="G4559" s="73">
        <f t="shared" si="178"/>
        <v>13</v>
      </c>
      <c r="H4559" s="89"/>
      <c r="I4559" s="3">
        <v>13</v>
      </c>
      <c r="J4559" s="3"/>
      <c r="K4559" s="3">
        <v>0</v>
      </c>
      <c r="L4559" s="3">
        <v>2</v>
      </c>
      <c r="M4559" s="137"/>
      <c r="N4559" s="140">
        <v>0</v>
      </c>
      <c r="O4559" s="21">
        <f t="shared" si="179"/>
        <v>2</v>
      </c>
      <c r="P4559" s="77"/>
      <c r="Q4559" s="77"/>
      <c r="R4559" s="77"/>
    </row>
    <row r="4560" spans="1:18" customFormat="1" ht="12.75" customHeight="1" x14ac:dyDescent="0.25">
      <c r="A4560">
        <v>10</v>
      </c>
      <c r="B4560">
        <v>23</v>
      </c>
      <c r="C4560" s="3">
        <v>1023</v>
      </c>
      <c r="D4560" t="s">
        <v>7</v>
      </c>
      <c r="E4560">
        <v>2013</v>
      </c>
      <c r="F4560" s="57"/>
      <c r="G4560" s="73">
        <f t="shared" si="178"/>
        <v>12</v>
      </c>
      <c r="H4560" s="89"/>
      <c r="I4560" s="3">
        <v>12</v>
      </c>
      <c r="J4560" s="3"/>
      <c r="K4560" s="3">
        <v>0</v>
      </c>
      <c r="L4560" s="3">
        <v>3</v>
      </c>
      <c r="M4560" s="137"/>
      <c r="N4560" s="140">
        <v>0</v>
      </c>
      <c r="O4560" s="21">
        <f t="shared" si="179"/>
        <v>3</v>
      </c>
      <c r="P4560" s="77"/>
      <c r="Q4560" s="77"/>
      <c r="R4560" s="77"/>
    </row>
    <row r="4561" spans="1:18" customFormat="1" ht="12.75" customHeight="1" x14ac:dyDescent="0.25">
      <c r="A4561">
        <v>10</v>
      </c>
      <c r="B4561">
        <v>24</v>
      </c>
      <c r="C4561" s="3">
        <v>1024</v>
      </c>
      <c r="D4561" t="s">
        <v>7</v>
      </c>
      <c r="E4561">
        <v>2013</v>
      </c>
      <c r="F4561" s="57"/>
      <c r="G4561" s="73">
        <f t="shared" si="178"/>
        <v>12</v>
      </c>
      <c r="H4561" s="89"/>
      <c r="I4561" s="3">
        <v>12</v>
      </c>
      <c r="J4561" s="3"/>
      <c r="K4561" s="3">
        <v>0</v>
      </c>
      <c r="L4561" s="3">
        <v>6</v>
      </c>
      <c r="M4561" s="137"/>
      <c r="N4561" s="140">
        <v>0</v>
      </c>
      <c r="O4561" s="21">
        <f t="shared" si="179"/>
        <v>6</v>
      </c>
      <c r="P4561" s="77"/>
      <c r="Q4561" s="77"/>
      <c r="R4561" s="77"/>
    </row>
    <row r="4562" spans="1:18" customFormat="1" ht="12.75" customHeight="1" x14ac:dyDescent="0.25">
      <c r="A4562">
        <v>10</v>
      </c>
      <c r="B4562">
        <v>25</v>
      </c>
      <c r="C4562" s="3">
        <v>1025</v>
      </c>
      <c r="D4562" t="s">
        <v>7</v>
      </c>
      <c r="E4562">
        <v>2013</v>
      </c>
      <c r="F4562" s="57"/>
      <c r="G4562" s="73">
        <f t="shared" si="178"/>
        <v>13</v>
      </c>
      <c r="H4562" s="89"/>
      <c r="I4562" s="3">
        <v>13</v>
      </c>
      <c r="J4562" s="3"/>
      <c r="K4562" s="3">
        <v>0</v>
      </c>
      <c r="L4562" s="3">
        <v>4</v>
      </c>
      <c r="M4562" s="137"/>
      <c r="N4562" s="140">
        <v>0</v>
      </c>
      <c r="O4562" s="21">
        <f t="shared" si="179"/>
        <v>4</v>
      </c>
      <c r="P4562" s="77"/>
      <c r="Q4562" s="77"/>
      <c r="R4562" s="77"/>
    </row>
    <row r="4563" spans="1:18" customFormat="1" ht="12.75" customHeight="1" x14ac:dyDescent="0.25">
      <c r="A4563">
        <v>10</v>
      </c>
      <c r="B4563">
        <v>26</v>
      </c>
      <c r="C4563" s="3">
        <v>1026</v>
      </c>
      <c r="D4563" t="s">
        <v>7</v>
      </c>
      <c r="E4563">
        <v>2013</v>
      </c>
      <c r="F4563" s="57"/>
      <c r="G4563" s="73">
        <f t="shared" si="178"/>
        <v>9</v>
      </c>
      <c r="H4563" s="89"/>
      <c r="I4563" s="3">
        <v>9</v>
      </c>
      <c r="J4563" s="3"/>
      <c r="K4563" s="3">
        <v>0</v>
      </c>
      <c r="L4563" s="3">
        <v>10</v>
      </c>
      <c r="M4563" s="137"/>
      <c r="N4563" s="140">
        <v>0</v>
      </c>
      <c r="O4563" s="21">
        <f t="shared" si="179"/>
        <v>10</v>
      </c>
      <c r="P4563" s="77"/>
      <c r="Q4563" s="77"/>
      <c r="R4563" s="77"/>
    </row>
    <row r="4564" spans="1:18" customFormat="1" ht="12.75" customHeight="1" x14ac:dyDescent="0.25">
      <c r="A4564">
        <v>10</v>
      </c>
      <c r="B4564">
        <v>27</v>
      </c>
      <c r="C4564" s="3">
        <v>1027</v>
      </c>
      <c r="D4564" t="s">
        <v>7</v>
      </c>
      <c r="E4564">
        <v>2013</v>
      </c>
      <c r="F4564" s="57"/>
      <c r="G4564" s="73">
        <f t="shared" si="178"/>
        <v>13</v>
      </c>
      <c r="H4564" s="89"/>
      <c r="I4564" s="3">
        <v>13</v>
      </c>
      <c r="J4564" s="3"/>
      <c r="K4564" s="3">
        <v>0</v>
      </c>
      <c r="L4564" s="3">
        <v>11</v>
      </c>
      <c r="M4564" s="137"/>
      <c r="N4564" s="137">
        <v>0</v>
      </c>
      <c r="O4564" s="21">
        <f t="shared" si="179"/>
        <v>11</v>
      </c>
      <c r="P4564" s="77"/>
      <c r="Q4564" s="77"/>
      <c r="R4564" s="77"/>
    </row>
    <row r="4565" spans="1:18" customFormat="1" ht="12.75" customHeight="1" x14ac:dyDescent="0.25">
      <c r="A4565">
        <v>10</v>
      </c>
      <c r="B4565">
        <v>28</v>
      </c>
      <c r="C4565" s="3">
        <v>1028</v>
      </c>
      <c r="D4565" t="s">
        <v>7</v>
      </c>
      <c r="E4565">
        <v>2013</v>
      </c>
      <c r="F4565" s="57"/>
      <c r="G4565" s="73">
        <f t="shared" si="178"/>
        <v>6</v>
      </c>
      <c r="H4565" s="89"/>
      <c r="I4565" s="3">
        <v>6</v>
      </c>
      <c r="J4565" s="3"/>
      <c r="K4565" s="3">
        <v>0</v>
      </c>
      <c r="L4565" s="3">
        <v>13</v>
      </c>
      <c r="M4565" s="137"/>
      <c r="N4565" s="137">
        <v>0</v>
      </c>
      <c r="O4565" s="21">
        <f t="shared" si="179"/>
        <v>13</v>
      </c>
      <c r="P4565" s="77"/>
      <c r="Q4565" s="77"/>
      <c r="R4565" s="77"/>
    </row>
    <row r="4566" spans="1:18" customFormat="1" ht="12.75" customHeight="1" x14ac:dyDescent="0.25">
      <c r="A4566">
        <v>10</v>
      </c>
      <c r="B4566">
        <v>29</v>
      </c>
      <c r="C4566" s="3">
        <v>1029</v>
      </c>
      <c r="D4566" t="s">
        <v>7</v>
      </c>
      <c r="E4566">
        <v>2013</v>
      </c>
      <c r="F4566" s="57"/>
      <c r="G4566" s="73">
        <f t="shared" si="178"/>
        <v>11</v>
      </c>
      <c r="H4566" s="89"/>
      <c r="I4566" s="3">
        <v>11</v>
      </c>
      <c r="J4566" s="3"/>
      <c r="K4566" s="3">
        <v>0</v>
      </c>
      <c r="L4566" s="3">
        <v>14</v>
      </c>
      <c r="M4566" s="137"/>
      <c r="N4566" s="137">
        <v>0</v>
      </c>
      <c r="O4566" s="21">
        <f t="shared" si="179"/>
        <v>14</v>
      </c>
      <c r="P4566" s="77"/>
      <c r="Q4566" s="77"/>
      <c r="R4566" s="77"/>
    </row>
    <row r="4567" spans="1:18" customFormat="1" ht="12.75" customHeight="1" x14ac:dyDescent="0.25">
      <c r="A4567">
        <v>10</v>
      </c>
      <c r="B4567">
        <v>30</v>
      </c>
      <c r="C4567" s="3">
        <v>1030</v>
      </c>
      <c r="D4567" t="s">
        <v>7</v>
      </c>
      <c r="E4567">
        <v>2013</v>
      </c>
      <c r="F4567" s="57"/>
      <c r="G4567" s="73">
        <f t="shared" si="178"/>
        <v>11</v>
      </c>
      <c r="H4567" s="89"/>
      <c r="I4567" s="3">
        <v>11</v>
      </c>
      <c r="J4567" s="3"/>
      <c r="K4567" s="3">
        <v>0</v>
      </c>
      <c r="L4567" s="3">
        <v>1</v>
      </c>
      <c r="M4567" s="137"/>
      <c r="N4567" s="137">
        <v>0</v>
      </c>
      <c r="O4567" s="21">
        <f t="shared" si="179"/>
        <v>1</v>
      </c>
      <c r="P4567" s="77"/>
      <c r="Q4567" s="77"/>
      <c r="R4567" s="77"/>
    </row>
    <row r="4568" spans="1:18" customFormat="1" ht="12.75" customHeight="1" x14ac:dyDescent="0.25">
      <c r="A4568">
        <v>10</v>
      </c>
      <c r="B4568">
        <v>31</v>
      </c>
      <c r="C4568" s="3">
        <v>1031</v>
      </c>
      <c r="D4568" t="s">
        <v>7</v>
      </c>
      <c r="E4568">
        <v>2013</v>
      </c>
      <c r="F4568" s="57"/>
      <c r="G4568" s="73">
        <f t="shared" si="178"/>
        <v>11</v>
      </c>
      <c r="H4568" s="89"/>
      <c r="I4568" s="3">
        <v>11</v>
      </c>
      <c r="J4568" s="3"/>
      <c r="K4568" s="3">
        <v>0</v>
      </c>
      <c r="L4568" s="3">
        <v>9</v>
      </c>
      <c r="M4568" s="137"/>
      <c r="N4568" s="137">
        <v>0</v>
      </c>
      <c r="O4568" s="21">
        <f t="shared" si="179"/>
        <v>9</v>
      </c>
      <c r="P4568" s="77"/>
      <c r="Q4568" s="77"/>
      <c r="R4568" s="77"/>
    </row>
    <row r="4569" spans="1:18" customFormat="1" ht="12.75" customHeight="1" x14ac:dyDescent="0.25">
      <c r="A4569">
        <v>11</v>
      </c>
      <c r="B4569">
        <v>1</v>
      </c>
      <c r="C4569" s="3">
        <v>1101</v>
      </c>
      <c r="D4569" t="s">
        <v>7</v>
      </c>
      <c r="E4569">
        <v>2013</v>
      </c>
      <c r="F4569" s="57"/>
      <c r="G4569" s="73">
        <f t="shared" si="178"/>
        <v>19</v>
      </c>
      <c r="H4569" s="89"/>
      <c r="I4569" s="3">
        <v>19</v>
      </c>
      <c r="J4569" s="3"/>
      <c r="K4569" s="3">
        <v>0</v>
      </c>
      <c r="L4569" s="3">
        <v>9</v>
      </c>
      <c r="M4569" s="137"/>
      <c r="N4569" s="137">
        <v>0</v>
      </c>
      <c r="O4569" s="21">
        <f t="shared" si="179"/>
        <v>9</v>
      </c>
      <c r="P4569" s="77"/>
      <c r="Q4569" s="77"/>
      <c r="R4569" s="77"/>
    </row>
    <row r="4570" spans="1:18" customFormat="1" ht="12.75" customHeight="1" x14ac:dyDescent="0.25">
      <c r="A4570">
        <v>11</v>
      </c>
      <c r="B4570">
        <v>2</v>
      </c>
      <c r="C4570" s="3">
        <v>1102</v>
      </c>
      <c r="D4570" t="s">
        <v>7</v>
      </c>
      <c r="E4570">
        <v>2013</v>
      </c>
      <c r="F4570" s="57"/>
      <c r="G4570" s="73">
        <f t="shared" si="178"/>
        <v>8</v>
      </c>
      <c r="H4570" s="89"/>
      <c r="I4570" s="3">
        <v>8</v>
      </c>
      <c r="J4570" s="3"/>
      <c r="K4570" s="3">
        <v>0</v>
      </c>
      <c r="L4570" s="3">
        <v>54</v>
      </c>
      <c r="M4570" s="137"/>
      <c r="N4570" s="137">
        <v>0</v>
      </c>
      <c r="O4570" s="21">
        <f t="shared" si="179"/>
        <v>54</v>
      </c>
      <c r="P4570" s="77"/>
      <c r="Q4570" s="77"/>
      <c r="R4570" s="77"/>
    </row>
    <row r="4571" spans="1:18" customFormat="1" ht="12.75" customHeight="1" x14ac:dyDescent="0.25">
      <c r="A4571">
        <v>11</v>
      </c>
      <c r="B4571">
        <v>3</v>
      </c>
      <c r="C4571" s="3">
        <v>1103</v>
      </c>
      <c r="D4571" t="s">
        <v>7</v>
      </c>
      <c r="E4571">
        <v>2013</v>
      </c>
      <c r="F4571" s="57"/>
      <c r="G4571" s="73">
        <f t="shared" si="178"/>
        <v>21</v>
      </c>
      <c r="H4571" s="89"/>
      <c r="I4571" s="3">
        <v>21</v>
      </c>
      <c r="J4571" s="3"/>
      <c r="K4571" s="3">
        <v>0</v>
      </c>
      <c r="L4571" s="3">
        <v>65</v>
      </c>
      <c r="M4571" s="137"/>
      <c r="N4571" s="137">
        <v>0</v>
      </c>
      <c r="O4571" s="21">
        <f t="shared" si="179"/>
        <v>65</v>
      </c>
      <c r="P4571" s="77"/>
      <c r="Q4571" s="77"/>
      <c r="R4571" s="77"/>
    </row>
    <row r="4572" spans="1:18" customFormat="1" ht="12.75" customHeight="1" x14ac:dyDescent="0.25">
      <c r="A4572">
        <v>11</v>
      </c>
      <c r="B4572">
        <v>4</v>
      </c>
      <c r="C4572" s="3">
        <v>1104</v>
      </c>
      <c r="D4572" t="s">
        <v>7</v>
      </c>
      <c r="E4572">
        <v>2013</v>
      </c>
      <c r="F4572" s="57"/>
      <c r="G4572" s="73">
        <f t="shared" si="178"/>
        <v>77</v>
      </c>
      <c r="H4572" s="89"/>
      <c r="I4572" s="3">
        <v>77</v>
      </c>
      <c r="J4572" s="3"/>
      <c r="K4572" s="3">
        <v>0</v>
      </c>
      <c r="L4572" s="3">
        <v>0</v>
      </c>
      <c r="M4572" s="137"/>
      <c r="N4572" s="137">
        <v>0</v>
      </c>
      <c r="O4572" s="21">
        <f t="shared" si="179"/>
        <v>0</v>
      </c>
      <c r="P4572" s="77"/>
      <c r="Q4572" s="77"/>
      <c r="R4572" s="77"/>
    </row>
    <row r="4573" spans="1:18" customFormat="1" ht="12.75" customHeight="1" x14ac:dyDescent="0.25">
      <c r="A4573">
        <v>11</v>
      </c>
      <c r="B4573">
        <v>5</v>
      </c>
      <c r="C4573" s="3">
        <v>1105</v>
      </c>
      <c r="D4573" t="s">
        <v>7</v>
      </c>
      <c r="E4573">
        <v>2013</v>
      </c>
      <c r="F4573" s="57"/>
      <c r="G4573" s="73">
        <f t="shared" si="178"/>
        <v>50</v>
      </c>
      <c r="H4573" s="89"/>
      <c r="I4573" s="3">
        <v>50</v>
      </c>
      <c r="J4573" s="3"/>
      <c r="K4573" s="3">
        <v>0</v>
      </c>
      <c r="L4573" s="3">
        <v>0</v>
      </c>
      <c r="M4573" s="137"/>
      <c r="N4573" s="137">
        <v>0</v>
      </c>
      <c r="O4573" s="21">
        <f t="shared" si="179"/>
        <v>0</v>
      </c>
      <c r="P4573" s="77"/>
      <c r="Q4573" s="77"/>
      <c r="R4573" s="77"/>
    </row>
    <row r="4574" spans="1:18" customFormat="1" ht="12.75" customHeight="1" x14ac:dyDescent="0.25">
      <c r="A4574">
        <v>11</v>
      </c>
      <c r="B4574">
        <v>6</v>
      </c>
      <c r="C4574" s="3">
        <v>1106</v>
      </c>
      <c r="D4574" t="s">
        <v>7</v>
      </c>
      <c r="E4574">
        <v>2013</v>
      </c>
      <c r="F4574" s="57"/>
      <c r="G4574" s="73">
        <f t="shared" si="178"/>
        <v>0</v>
      </c>
      <c r="H4574" s="89"/>
      <c r="I4574" s="3">
        <v>0</v>
      </c>
      <c r="J4574" s="3"/>
      <c r="K4574" s="3">
        <v>0</v>
      </c>
      <c r="L4574" s="3">
        <v>60</v>
      </c>
      <c r="M4574" s="137"/>
      <c r="N4574" s="137">
        <v>0</v>
      </c>
      <c r="O4574" s="21">
        <f t="shared" si="179"/>
        <v>60</v>
      </c>
      <c r="P4574" s="77"/>
      <c r="Q4574" s="77"/>
      <c r="R4574" s="77"/>
    </row>
    <row r="4575" spans="1:18" customFormat="1" ht="12.75" customHeight="1" x14ac:dyDescent="0.25">
      <c r="A4575">
        <v>11</v>
      </c>
      <c r="B4575">
        <v>7</v>
      </c>
      <c r="C4575" s="3">
        <v>1107</v>
      </c>
      <c r="D4575" t="s">
        <v>7</v>
      </c>
      <c r="E4575">
        <v>2013</v>
      </c>
      <c r="F4575" s="57"/>
      <c r="G4575" s="73">
        <f t="shared" si="178"/>
        <v>39</v>
      </c>
      <c r="H4575" s="89"/>
      <c r="I4575" s="3">
        <v>39</v>
      </c>
      <c r="J4575" s="3"/>
      <c r="K4575" s="3">
        <v>0</v>
      </c>
      <c r="L4575" s="3">
        <v>0</v>
      </c>
      <c r="M4575" s="137"/>
      <c r="N4575" s="137">
        <v>0</v>
      </c>
      <c r="O4575" s="21">
        <f t="shared" si="179"/>
        <v>0</v>
      </c>
      <c r="P4575" s="77"/>
      <c r="Q4575" s="77"/>
      <c r="R4575" s="77"/>
    </row>
    <row r="4576" spans="1:18" customFormat="1" ht="12.75" customHeight="1" x14ac:dyDescent="0.25">
      <c r="A4576">
        <v>11</v>
      </c>
      <c r="B4576">
        <v>8</v>
      </c>
      <c r="C4576" s="3">
        <v>1108</v>
      </c>
      <c r="D4576" t="s">
        <v>7</v>
      </c>
      <c r="E4576">
        <v>2013</v>
      </c>
      <c r="F4576" s="57"/>
      <c r="G4576" s="73"/>
      <c r="H4576" s="7"/>
      <c r="I4576" s="103"/>
      <c r="J4576" s="103"/>
      <c r="K4576" s="103"/>
      <c r="L4576" s="120"/>
      <c r="M4576" s="103"/>
      <c r="N4576" s="103"/>
      <c r="O4576" s="22"/>
      <c r="P4576" s="77"/>
      <c r="Q4576" s="77"/>
      <c r="R4576" s="77"/>
    </row>
    <row r="4577" spans="1:18" customFormat="1" ht="12.75" customHeight="1" x14ac:dyDescent="0.25">
      <c r="A4577">
        <v>11</v>
      </c>
      <c r="B4577">
        <v>9</v>
      </c>
      <c r="C4577" s="3">
        <v>1109</v>
      </c>
      <c r="D4577" t="s">
        <v>7</v>
      </c>
      <c r="E4577">
        <v>2013</v>
      </c>
      <c r="F4577" s="57"/>
      <c r="G4577" s="73"/>
      <c r="H4577" s="7"/>
      <c r="I4577" s="103"/>
      <c r="J4577" s="103"/>
      <c r="K4577" s="103"/>
      <c r="L4577" s="120"/>
      <c r="M4577" s="103"/>
      <c r="N4577" s="103"/>
      <c r="O4577" s="22"/>
      <c r="P4577" s="77"/>
      <c r="Q4577" s="77"/>
      <c r="R4577" s="77"/>
    </row>
    <row r="4578" spans="1:18" customFormat="1" ht="12.75" customHeight="1" x14ac:dyDescent="0.25">
      <c r="A4578">
        <v>11</v>
      </c>
      <c r="B4578">
        <v>10</v>
      </c>
      <c r="C4578" s="3">
        <v>1110</v>
      </c>
      <c r="D4578" t="s">
        <v>7</v>
      </c>
      <c r="E4578">
        <v>2013</v>
      </c>
      <c r="F4578" s="57"/>
      <c r="G4578" s="73"/>
      <c r="H4578" s="7"/>
      <c r="I4578" s="103"/>
      <c r="J4578" s="103"/>
      <c r="K4578" s="103"/>
      <c r="L4578" s="120"/>
      <c r="M4578" s="103"/>
      <c r="N4578" s="103"/>
      <c r="O4578" s="22"/>
      <c r="P4578" s="77"/>
      <c r="Q4578" s="77"/>
      <c r="R4578" s="77"/>
    </row>
    <row r="4579" spans="1:18" customFormat="1" ht="12.75" customHeight="1" x14ac:dyDescent="0.25">
      <c r="A4579">
        <v>11</v>
      </c>
      <c r="B4579">
        <v>11</v>
      </c>
      <c r="C4579" s="3">
        <v>1111</v>
      </c>
      <c r="D4579" t="s">
        <v>7</v>
      </c>
      <c r="E4579">
        <v>2013</v>
      </c>
      <c r="F4579" s="57"/>
      <c r="G4579" s="73"/>
      <c r="H4579" s="7"/>
      <c r="I4579" s="103"/>
      <c r="J4579" s="103"/>
      <c r="K4579" s="103"/>
      <c r="L4579" s="120"/>
      <c r="M4579" s="103"/>
      <c r="N4579" s="103"/>
      <c r="O4579" s="22"/>
      <c r="P4579" s="77"/>
      <c r="Q4579" s="77"/>
      <c r="R4579" s="77"/>
    </row>
    <row r="4580" spans="1:18" customFormat="1" ht="12.75" customHeight="1" x14ac:dyDescent="0.25">
      <c r="A4580">
        <v>11</v>
      </c>
      <c r="B4580">
        <v>12</v>
      </c>
      <c r="C4580" s="3">
        <v>1112</v>
      </c>
      <c r="D4580" t="s">
        <v>7</v>
      </c>
      <c r="E4580">
        <v>2013</v>
      </c>
      <c r="F4580" s="57"/>
      <c r="G4580" s="73"/>
      <c r="H4580" s="7"/>
      <c r="I4580" s="103"/>
      <c r="J4580" s="103"/>
      <c r="K4580" s="103"/>
      <c r="L4580" s="120"/>
      <c r="M4580" s="103"/>
      <c r="N4580" s="103"/>
      <c r="O4580" s="22"/>
      <c r="P4580" s="77"/>
      <c r="Q4580" s="77"/>
      <c r="R4580" s="77"/>
    </row>
    <row r="4581" spans="1:18" customFormat="1" ht="12.75" customHeight="1" x14ac:dyDescent="0.25">
      <c r="A4581">
        <v>11</v>
      </c>
      <c r="B4581">
        <v>13</v>
      </c>
      <c r="C4581" s="3">
        <v>1113</v>
      </c>
      <c r="D4581" t="s">
        <v>7</v>
      </c>
      <c r="E4581">
        <v>2013</v>
      </c>
      <c r="F4581" s="57"/>
      <c r="G4581" s="73"/>
      <c r="H4581" s="7"/>
      <c r="I4581" s="103"/>
      <c r="J4581" s="103"/>
      <c r="K4581" s="103"/>
      <c r="L4581" s="120"/>
      <c r="M4581" s="103"/>
      <c r="N4581" s="103"/>
      <c r="O4581" s="22"/>
      <c r="P4581" s="77"/>
      <c r="Q4581" s="77"/>
      <c r="R4581" s="77"/>
    </row>
    <row r="4582" spans="1:18" customFormat="1" ht="12.75" customHeight="1" x14ac:dyDescent="0.25">
      <c r="A4582">
        <v>11</v>
      </c>
      <c r="B4582">
        <v>14</v>
      </c>
      <c r="C4582" s="3">
        <v>1114</v>
      </c>
      <c r="D4582" t="s">
        <v>7</v>
      </c>
      <c r="E4582">
        <v>2013</v>
      </c>
      <c r="F4582" s="57"/>
      <c r="G4582" s="73"/>
      <c r="H4582" s="7"/>
      <c r="I4582" s="103"/>
      <c r="J4582" s="103"/>
      <c r="K4582" s="103"/>
      <c r="L4582" s="120"/>
      <c r="M4582" s="103"/>
      <c r="N4582" s="103"/>
      <c r="O4582" s="22"/>
      <c r="P4582" s="77"/>
      <c r="Q4582" s="77"/>
      <c r="R4582" s="77"/>
    </row>
    <row r="4583" spans="1:18" customFormat="1" ht="12.75" customHeight="1" x14ac:dyDescent="0.25">
      <c r="A4583">
        <v>11</v>
      </c>
      <c r="B4583">
        <v>15</v>
      </c>
      <c r="C4583" s="3">
        <v>1115</v>
      </c>
      <c r="D4583" t="s">
        <v>7</v>
      </c>
      <c r="E4583">
        <v>2013</v>
      </c>
      <c r="F4583" s="57"/>
      <c r="G4583" s="73"/>
      <c r="H4583" s="7"/>
      <c r="I4583" s="103"/>
      <c r="J4583" s="103"/>
      <c r="K4583" s="103"/>
      <c r="L4583" s="120"/>
      <c r="M4583" s="103"/>
      <c r="N4583" s="103"/>
      <c r="O4583" s="22"/>
      <c r="P4583" s="77"/>
      <c r="Q4583" s="77"/>
      <c r="R4583" s="77"/>
    </row>
    <row r="4584" spans="1:18" customFormat="1" ht="12.75" customHeight="1" x14ac:dyDescent="0.25">
      <c r="A4584">
        <v>5</v>
      </c>
      <c r="B4584">
        <v>1</v>
      </c>
      <c r="C4584" s="3">
        <v>501</v>
      </c>
      <c r="D4584" t="s">
        <v>6</v>
      </c>
      <c r="E4584">
        <v>2012</v>
      </c>
      <c r="F4584" s="57"/>
      <c r="G4584" s="73">
        <f t="shared" ref="G4584:G4615" si="180">I4584+K4584</f>
        <v>0</v>
      </c>
      <c r="H4584" s="7"/>
      <c r="I4584" s="107"/>
      <c r="J4584" s="103"/>
      <c r="K4584" s="103"/>
      <c r="L4584" s="103"/>
      <c r="M4584" s="103"/>
      <c r="N4584" s="103"/>
      <c r="O4584" s="22">
        <f t="shared" ref="O4584:O4615" si="181">L4584+N4584</f>
        <v>0</v>
      </c>
      <c r="P4584" s="58"/>
      <c r="Q4584" s="58"/>
      <c r="R4584" s="58"/>
    </row>
    <row r="4585" spans="1:18" customFormat="1" ht="12.75" customHeight="1" x14ac:dyDescent="0.25">
      <c r="A4585">
        <v>5</v>
      </c>
      <c r="B4585">
        <v>2</v>
      </c>
      <c r="C4585" s="3">
        <v>502</v>
      </c>
      <c r="D4585" t="s">
        <v>6</v>
      </c>
      <c r="E4585">
        <v>2012</v>
      </c>
      <c r="F4585" s="57"/>
      <c r="G4585" s="73">
        <f t="shared" si="180"/>
        <v>0</v>
      </c>
      <c r="H4585" s="7"/>
      <c r="I4585" s="107"/>
      <c r="J4585" s="103"/>
      <c r="K4585" s="103"/>
      <c r="L4585" s="103"/>
      <c r="M4585" s="103"/>
      <c r="N4585" s="103"/>
      <c r="O4585" s="22">
        <f t="shared" si="181"/>
        <v>0</v>
      </c>
      <c r="P4585" s="58"/>
      <c r="Q4585" s="58"/>
      <c r="R4585" s="58"/>
    </row>
    <row r="4586" spans="1:18" customFormat="1" ht="12.75" customHeight="1" x14ac:dyDescent="0.25">
      <c r="A4586">
        <v>5</v>
      </c>
      <c r="B4586">
        <v>3</v>
      </c>
      <c r="C4586" s="3">
        <v>503</v>
      </c>
      <c r="D4586" t="s">
        <v>6</v>
      </c>
      <c r="E4586">
        <v>2012</v>
      </c>
      <c r="F4586" s="57"/>
      <c r="G4586" s="73">
        <f t="shared" si="180"/>
        <v>0</v>
      </c>
      <c r="H4586" s="7"/>
      <c r="I4586" s="107"/>
      <c r="J4586" s="103"/>
      <c r="K4586" s="103"/>
      <c r="L4586" s="103"/>
      <c r="M4586" s="103"/>
      <c r="N4586" s="103"/>
      <c r="O4586" s="22">
        <f t="shared" si="181"/>
        <v>0</v>
      </c>
      <c r="P4586" s="58"/>
      <c r="Q4586" s="58"/>
      <c r="R4586" s="58"/>
    </row>
    <row r="4587" spans="1:18" customFormat="1" ht="12.75" customHeight="1" x14ac:dyDescent="0.25">
      <c r="A4587">
        <v>5</v>
      </c>
      <c r="B4587">
        <v>4</v>
      </c>
      <c r="C4587" s="3">
        <v>504</v>
      </c>
      <c r="D4587" t="s">
        <v>6</v>
      </c>
      <c r="E4587">
        <v>2012</v>
      </c>
      <c r="F4587" s="57"/>
      <c r="G4587" s="73">
        <f t="shared" si="180"/>
        <v>0</v>
      </c>
      <c r="H4587" s="7"/>
      <c r="I4587" s="107"/>
      <c r="J4587" s="103"/>
      <c r="K4587" s="103"/>
      <c r="L4587" s="103"/>
      <c r="M4587" s="103"/>
      <c r="N4587" s="103"/>
      <c r="O4587" s="22">
        <f t="shared" si="181"/>
        <v>0</v>
      </c>
      <c r="P4587" s="58"/>
      <c r="Q4587" s="58"/>
      <c r="R4587" s="58"/>
    </row>
    <row r="4588" spans="1:18" customFormat="1" ht="12.75" customHeight="1" x14ac:dyDescent="0.25">
      <c r="A4588">
        <v>5</v>
      </c>
      <c r="B4588">
        <v>5</v>
      </c>
      <c r="C4588" s="3">
        <v>505</v>
      </c>
      <c r="D4588" t="s">
        <v>6</v>
      </c>
      <c r="E4588">
        <v>2012</v>
      </c>
      <c r="F4588" s="57"/>
      <c r="G4588" s="73">
        <f t="shared" si="180"/>
        <v>0</v>
      </c>
      <c r="H4588" s="7"/>
      <c r="I4588" s="107"/>
      <c r="J4588" s="103"/>
      <c r="K4588" s="103"/>
      <c r="L4588" s="103"/>
      <c r="M4588" s="103"/>
      <c r="N4588" s="103"/>
      <c r="O4588" s="22">
        <f t="shared" si="181"/>
        <v>0</v>
      </c>
      <c r="P4588" s="58"/>
      <c r="Q4588" s="58"/>
      <c r="R4588" s="58"/>
    </row>
    <row r="4589" spans="1:18" customFormat="1" ht="12.75" customHeight="1" x14ac:dyDescent="0.25">
      <c r="A4589">
        <v>5</v>
      </c>
      <c r="B4589">
        <v>6</v>
      </c>
      <c r="C4589" s="3">
        <v>506</v>
      </c>
      <c r="D4589" t="s">
        <v>6</v>
      </c>
      <c r="E4589">
        <v>2012</v>
      </c>
      <c r="F4589" s="57"/>
      <c r="G4589" s="73">
        <f t="shared" si="180"/>
        <v>0</v>
      </c>
      <c r="H4589" s="7"/>
      <c r="I4589" s="107"/>
      <c r="J4589" s="103"/>
      <c r="K4589" s="103"/>
      <c r="L4589" s="103"/>
      <c r="M4589" s="103"/>
      <c r="N4589" s="103"/>
      <c r="O4589" s="22">
        <f t="shared" si="181"/>
        <v>0</v>
      </c>
      <c r="P4589" s="58"/>
      <c r="Q4589" s="58"/>
      <c r="R4589" s="58"/>
    </row>
    <row r="4590" spans="1:18" customFormat="1" ht="12.75" customHeight="1" x14ac:dyDescent="0.25">
      <c r="A4590">
        <v>5</v>
      </c>
      <c r="B4590">
        <v>7</v>
      </c>
      <c r="C4590" s="3">
        <v>507</v>
      </c>
      <c r="D4590" t="s">
        <v>6</v>
      </c>
      <c r="E4590">
        <v>2012</v>
      </c>
      <c r="F4590" s="57"/>
      <c r="G4590" s="73">
        <f t="shared" si="180"/>
        <v>0</v>
      </c>
      <c r="H4590" s="7"/>
      <c r="I4590" s="107"/>
      <c r="J4590" s="103"/>
      <c r="K4590" s="103"/>
      <c r="L4590" s="103"/>
      <c r="M4590" s="103"/>
      <c r="N4590" s="103"/>
      <c r="O4590" s="22">
        <f t="shared" si="181"/>
        <v>0</v>
      </c>
      <c r="P4590" s="58"/>
      <c r="Q4590" s="58"/>
      <c r="R4590" s="58"/>
    </row>
    <row r="4591" spans="1:18" customFormat="1" ht="12.75" customHeight="1" x14ac:dyDescent="0.25">
      <c r="A4591">
        <v>5</v>
      </c>
      <c r="B4591">
        <v>8</v>
      </c>
      <c r="C4591" s="3">
        <v>508</v>
      </c>
      <c r="D4591" t="s">
        <v>6</v>
      </c>
      <c r="E4591">
        <v>2012</v>
      </c>
      <c r="F4591" s="57"/>
      <c r="G4591" s="73">
        <f t="shared" si="180"/>
        <v>0</v>
      </c>
      <c r="H4591" s="7"/>
      <c r="I4591" s="107"/>
      <c r="J4591" s="103"/>
      <c r="K4591" s="103"/>
      <c r="L4591" s="103"/>
      <c r="M4591" s="103"/>
      <c r="N4591" s="103"/>
      <c r="O4591" s="22">
        <f t="shared" si="181"/>
        <v>0</v>
      </c>
      <c r="P4591" s="58"/>
      <c r="Q4591" s="58"/>
      <c r="R4591" s="58"/>
    </row>
    <row r="4592" spans="1:18" customFormat="1" ht="12.75" customHeight="1" x14ac:dyDescent="0.25">
      <c r="A4592">
        <v>5</v>
      </c>
      <c r="B4592">
        <v>9</v>
      </c>
      <c r="C4592" s="3">
        <v>509</v>
      </c>
      <c r="D4592" t="s">
        <v>6</v>
      </c>
      <c r="E4592">
        <v>2012</v>
      </c>
      <c r="F4592" s="57"/>
      <c r="G4592" s="73">
        <f t="shared" si="180"/>
        <v>0</v>
      </c>
      <c r="H4592" s="7"/>
      <c r="I4592" s="107"/>
      <c r="J4592" s="103"/>
      <c r="K4592" s="103"/>
      <c r="L4592" s="103"/>
      <c r="M4592" s="103"/>
      <c r="N4592" s="103"/>
      <c r="O4592" s="22">
        <f t="shared" si="181"/>
        <v>0</v>
      </c>
      <c r="P4592" s="58"/>
      <c r="Q4592" s="58"/>
      <c r="R4592" s="58"/>
    </row>
    <row r="4593" spans="1:21" customFormat="1" ht="12.75" customHeight="1" x14ac:dyDescent="0.25">
      <c r="A4593">
        <v>5</v>
      </c>
      <c r="B4593">
        <v>10</v>
      </c>
      <c r="C4593" s="3">
        <v>510</v>
      </c>
      <c r="D4593" t="s">
        <v>6</v>
      </c>
      <c r="E4593">
        <v>2012</v>
      </c>
      <c r="F4593" s="57"/>
      <c r="G4593" s="73">
        <f t="shared" si="180"/>
        <v>0</v>
      </c>
      <c r="H4593" s="7"/>
      <c r="I4593" s="104"/>
      <c r="J4593" s="79"/>
      <c r="K4593" s="104"/>
      <c r="L4593" s="104"/>
      <c r="M4593" s="79"/>
      <c r="N4593" s="104"/>
      <c r="O4593" s="22">
        <f t="shared" si="181"/>
        <v>0</v>
      </c>
      <c r="P4593" s="58"/>
      <c r="Q4593" s="58"/>
      <c r="R4593" s="58"/>
    </row>
    <row r="4594" spans="1:21" customFormat="1" ht="12.75" customHeight="1" x14ac:dyDescent="0.25">
      <c r="A4594">
        <v>5</v>
      </c>
      <c r="B4594">
        <v>11</v>
      </c>
      <c r="C4594" s="3">
        <v>511</v>
      </c>
      <c r="D4594" t="s">
        <v>6</v>
      </c>
      <c r="E4594">
        <v>2012</v>
      </c>
      <c r="F4594" s="57"/>
      <c r="G4594" s="73">
        <f t="shared" si="180"/>
        <v>0</v>
      </c>
      <c r="H4594" s="7"/>
      <c r="I4594" s="104"/>
      <c r="J4594" s="79"/>
      <c r="K4594" s="104"/>
      <c r="L4594" s="104"/>
      <c r="M4594" s="79"/>
      <c r="N4594" s="104"/>
      <c r="O4594" s="22">
        <f t="shared" si="181"/>
        <v>0</v>
      </c>
      <c r="P4594" s="58"/>
      <c r="Q4594" s="58"/>
      <c r="R4594" s="58"/>
    </row>
    <row r="4595" spans="1:21" customFormat="1" ht="12.75" customHeight="1" x14ac:dyDescent="0.25">
      <c r="A4595">
        <v>5</v>
      </c>
      <c r="B4595">
        <v>12</v>
      </c>
      <c r="C4595" s="3">
        <v>512</v>
      </c>
      <c r="D4595" t="s">
        <v>6</v>
      </c>
      <c r="E4595">
        <v>2012</v>
      </c>
      <c r="F4595" s="57"/>
      <c r="G4595" s="73">
        <f t="shared" si="180"/>
        <v>0</v>
      </c>
      <c r="H4595" s="7"/>
      <c r="I4595" s="104"/>
      <c r="J4595" s="79"/>
      <c r="K4595" s="104"/>
      <c r="L4595" s="104"/>
      <c r="M4595" s="79"/>
      <c r="N4595" s="104"/>
      <c r="O4595" s="22">
        <f t="shared" si="181"/>
        <v>0</v>
      </c>
      <c r="P4595" s="58"/>
      <c r="Q4595" s="58"/>
      <c r="R4595" s="58"/>
    </row>
    <row r="4596" spans="1:21" customFormat="1" ht="12.75" customHeight="1" x14ac:dyDescent="0.25">
      <c r="A4596">
        <v>5</v>
      </c>
      <c r="B4596">
        <v>13</v>
      </c>
      <c r="C4596" s="3">
        <v>513</v>
      </c>
      <c r="D4596" t="s">
        <v>6</v>
      </c>
      <c r="E4596">
        <v>2012</v>
      </c>
      <c r="F4596" s="57"/>
      <c r="G4596" s="73">
        <f t="shared" si="180"/>
        <v>0</v>
      </c>
      <c r="H4596" s="7"/>
      <c r="I4596" s="104"/>
      <c r="J4596" s="79"/>
      <c r="K4596" s="104"/>
      <c r="L4596" s="104"/>
      <c r="M4596" s="79"/>
      <c r="N4596" s="104"/>
      <c r="O4596" s="22">
        <f t="shared" si="181"/>
        <v>0</v>
      </c>
      <c r="P4596" s="58"/>
      <c r="Q4596" s="58"/>
      <c r="R4596" s="58"/>
    </row>
    <row r="4597" spans="1:21" customFormat="1" ht="12.75" customHeight="1" x14ac:dyDescent="0.25">
      <c r="A4597">
        <v>5</v>
      </c>
      <c r="B4597">
        <v>14</v>
      </c>
      <c r="C4597" s="3">
        <v>514</v>
      </c>
      <c r="D4597" t="s">
        <v>6</v>
      </c>
      <c r="E4597">
        <v>2012</v>
      </c>
      <c r="F4597" s="57"/>
      <c r="G4597" s="73">
        <f t="shared" si="180"/>
        <v>0</v>
      </c>
      <c r="H4597" s="7"/>
      <c r="I4597" s="104"/>
      <c r="J4597" s="79"/>
      <c r="K4597" s="104"/>
      <c r="L4597" s="104"/>
      <c r="M4597" s="79"/>
      <c r="N4597" s="104"/>
      <c r="O4597" s="22">
        <f t="shared" si="181"/>
        <v>0</v>
      </c>
      <c r="P4597" s="58"/>
      <c r="Q4597" s="58"/>
      <c r="R4597" s="58"/>
    </row>
    <row r="4598" spans="1:21" customFormat="1" ht="12.75" customHeight="1" x14ac:dyDescent="0.25">
      <c r="A4598">
        <v>5</v>
      </c>
      <c r="B4598">
        <v>15</v>
      </c>
      <c r="C4598" s="3">
        <v>515</v>
      </c>
      <c r="D4598" t="s">
        <v>6</v>
      </c>
      <c r="E4598">
        <v>2012</v>
      </c>
      <c r="F4598" s="57"/>
      <c r="G4598" s="73">
        <f t="shared" si="180"/>
        <v>0</v>
      </c>
      <c r="H4598" s="7"/>
      <c r="I4598" s="104"/>
      <c r="J4598" s="79"/>
      <c r="K4598" s="104"/>
      <c r="L4598" s="104"/>
      <c r="M4598" s="79"/>
      <c r="N4598" s="104"/>
      <c r="O4598" s="22">
        <f t="shared" si="181"/>
        <v>0</v>
      </c>
      <c r="P4598" s="58"/>
      <c r="Q4598" s="58"/>
      <c r="R4598" s="58"/>
    </row>
    <row r="4599" spans="1:21" customFormat="1" ht="12.75" customHeight="1" x14ac:dyDescent="0.25">
      <c r="A4599">
        <v>5</v>
      </c>
      <c r="B4599">
        <v>16</v>
      </c>
      <c r="C4599" s="3">
        <v>516</v>
      </c>
      <c r="D4599" t="s">
        <v>6</v>
      </c>
      <c r="E4599">
        <v>2012</v>
      </c>
      <c r="F4599" s="57"/>
      <c r="G4599" s="73">
        <f t="shared" si="180"/>
        <v>0</v>
      </c>
      <c r="H4599" s="7"/>
      <c r="I4599" s="104"/>
      <c r="J4599" s="79"/>
      <c r="K4599" s="104"/>
      <c r="L4599" s="104"/>
      <c r="M4599" s="79"/>
      <c r="N4599" s="104"/>
      <c r="O4599" s="22">
        <f t="shared" si="181"/>
        <v>0</v>
      </c>
      <c r="P4599" s="58"/>
      <c r="Q4599" s="58"/>
      <c r="R4599" s="58"/>
    </row>
    <row r="4600" spans="1:21" customFormat="1" ht="12.75" customHeight="1" x14ac:dyDescent="0.25">
      <c r="A4600">
        <v>5</v>
      </c>
      <c r="B4600">
        <v>17</v>
      </c>
      <c r="C4600" s="3">
        <v>517</v>
      </c>
      <c r="D4600" t="s">
        <v>6</v>
      </c>
      <c r="E4600">
        <v>2012</v>
      </c>
      <c r="F4600" s="57"/>
      <c r="G4600" s="73">
        <f t="shared" si="180"/>
        <v>0</v>
      </c>
      <c r="H4600" s="7"/>
      <c r="I4600" s="104"/>
      <c r="J4600" s="79"/>
      <c r="K4600" s="104"/>
      <c r="L4600" s="104"/>
      <c r="M4600" s="79"/>
      <c r="N4600" s="104"/>
      <c r="O4600" s="22">
        <f t="shared" si="181"/>
        <v>0</v>
      </c>
      <c r="P4600" s="58"/>
      <c r="Q4600" s="58"/>
      <c r="R4600" s="58"/>
    </row>
    <row r="4601" spans="1:21" customFormat="1" ht="12.75" customHeight="1" x14ac:dyDescent="0.25">
      <c r="A4601">
        <v>5</v>
      </c>
      <c r="B4601">
        <v>18</v>
      </c>
      <c r="C4601" s="3">
        <v>518</v>
      </c>
      <c r="D4601" t="s">
        <v>6</v>
      </c>
      <c r="E4601">
        <v>2012</v>
      </c>
      <c r="F4601" s="57"/>
      <c r="G4601" s="73">
        <f t="shared" si="180"/>
        <v>0</v>
      </c>
      <c r="H4601" s="7"/>
      <c r="I4601" s="104"/>
      <c r="J4601" s="79"/>
      <c r="K4601" s="104"/>
      <c r="L4601" s="104"/>
      <c r="M4601" s="79"/>
      <c r="N4601" s="104"/>
      <c r="O4601" s="22">
        <f t="shared" si="181"/>
        <v>0</v>
      </c>
      <c r="P4601" s="58"/>
      <c r="Q4601" s="58"/>
      <c r="R4601" s="58"/>
    </row>
    <row r="4602" spans="1:21" customFormat="1" ht="12.75" customHeight="1" x14ac:dyDescent="0.25">
      <c r="A4602">
        <v>5</v>
      </c>
      <c r="B4602">
        <v>19</v>
      </c>
      <c r="C4602" s="3">
        <v>519</v>
      </c>
      <c r="D4602" t="s">
        <v>6</v>
      </c>
      <c r="E4602">
        <v>2012</v>
      </c>
      <c r="F4602" s="57"/>
      <c r="G4602" s="73">
        <f t="shared" si="180"/>
        <v>0</v>
      </c>
      <c r="H4602" s="7"/>
      <c r="I4602" s="104"/>
      <c r="J4602" s="79"/>
      <c r="K4602" s="104"/>
      <c r="L4602" s="104"/>
      <c r="M4602" s="79"/>
      <c r="N4602" s="104"/>
      <c r="O4602" s="22">
        <f t="shared" si="181"/>
        <v>0</v>
      </c>
      <c r="P4602" s="58"/>
      <c r="Q4602" s="58"/>
      <c r="R4602" s="58"/>
    </row>
    <row r="4603" spans="1:21" customFormat="1" ht="12.75" customHeight="1" x14ac:dyDescent="0.25">
      <c r="A4603">
        <v>5</v>
      </c>
      <c r="B4603">
        <v>20</v>
      </c>
      <c r="C4603" s="3">
        <v>520</v>
      </c>
      <c r="D4603" t="s">
        <v>6</v>
      </c>
      <c r="E4603">
        <v>2012</v>
      </c>
      <c r="F4603" s="57"/>
      <c r="G4603" s="73">
        <f t="shared" si="180"/>
        <v>0</v>
      </c>
      <c r="H4603" s="7"/>
      <c r="I4603" s="104"/>
      <c r="J4603" s="79"/>
      <c r="K4603" s="104"/>
      <c r="L4603" s="104"/>
      <c r="M4603" s="79"/>
      <c r="N4603" s="104"/>
      <c r="O4603" s="22">
        <f t="shared" si="181"/>
        <v>0</v>
      </c>
      <c r="P4603" s="58"/>
      <c r="Q4603" s="58"/>
      <c r="R4603" s="58"/>
    </row>
    <row r="4604" spans="1:21" customFormat="1" ht="12.75" customHeight="1" x14ac:dyDescent="0.25">
      <c r="A4604">
        <v>5</v>
      </c>
      <c r="B4604">
        <v>21</v>
      </c>
      <c r="C4604" s="3">
        <v>521</v>
      </c>
      <c r="D4604" t="s">
        <v>6</v>
      </c>
      <c r="E4604">
        <v>2012</v>
      </c>
      <c r="F4604" s="57"/>
      <c r="G4604" s="73">
        <f t="shared" si="180"/>
        <v>0</v>
      </c>
      <c r="H4604" s="7"/>
      <c r="I4604" s="104"/>
      <c r="J4604" s="79"/>
      <c r="K4604" s="104"/>
      <c r="L4604" s="104"/>
      <c r="M4604" s="79"/>
      <c r="N4604" s="104"/>
      <c r="O4604" s="22">
        <f t="shared" si="181"/>
        <v>0</v>
      </c>
      <c r="P4604" s="58"/>
      <c r="Q4604" s="58"/>
      <c r="R4604" s="58"/>
    </row>
    <row r="4605" spans="1:21" customFormat="1" ht="12.75" customHeight="1" x14ac:dyDescent="0.25">
      <c r="A4605">
        <v>5</v>
      </c>
      <c r="B4605">
        <v>22</v>
      </c>
      <c r="C4605" s="3">
        <v>522</v>
      </c>
      <c r="D4605" t="s">
        <v>6</v>
      </c>
      <c r="E4605">
        <v>2012</v>
      </c>
      <c r="F4605" s="57"/>
      <c r="G4605" s="73">
        <f t="shared" si="180"/>
        <v>0</v>
      </c>
      <c r="H4605" s="7"/>
      <c r="I4605" s="104"/>
      <c r="J4605" s="79"/>
      <c r="K4605" s="104"/>
      <c r="L4605" s="104"/>
      <c r="M4605" s="79"/>
      <c r="N4605" s="104"/>
      <c r="O4605" s="22">
        <f t="shared" si="181"/>
        <v>0</v>
      </c>
      <c r="P4605" s="58"/>
      <c r="Q4605" s="58"/>
      <c r="R4605" s="58"/>
    </row>
    <row r="4606" spans="1:21" customFormat="1" ht="12.75" customHeight="1" x14ac:dyDescent="0.25">
      <c r="A4606">
        <v>5</v>
      </c>
      <c r="B4606">
        <v>23</v>
      </c>
      <c r="C4606" s="3">
        <v>523</v>
      </c>
      <c r="D4606" t="s">
        <v>6</v>
      </c>
      <c r="E4606">
        <v>2012</v>
      </c>
      <c r="F4606" s="57"/>
      <c r="G4606" s="73">
        <f t="shared" si="180"/>
        <v>0</v>
      </c>
      <c r="H4606" s="7"/>
      <c r="I4606" s="79">
        <v>0</v>
      </c>
      <c r="J4606" s="79" t="s">
        <v>21</v>
      </c>
      <c r="K4606" s="79">
        <v>0</v>
      </c>
      <c r="L4606" s="79">
        <v>0</v>
      </c>
      <c r="M4606" s="79" t="s">
        <v>21</v>
      </c>
      <c r="N4606" s="79">
        <v>0</v>
      </c>
      <c r="O4606" s="22">
        <f t="shared" si="181"/>
        <v>0</v>
      </c>
      <c r="P4606" s="58"/>
      <c r="Q4606" s="58"/>
      <c r="R4606" s="58"/>
      <c r="U4606" t="s">
        <v>60</v>
      </c>
    </row>
    <row r="4607" spans="1:21" customFormat="1" ht="12.75" customHeight="1" x14ac:dyDescent="0.25">
      <c r="A4607">
        <v>5</v>
      </c>
      <c r="B4607">
        <v>24</v>
      </c>
      <c r="C4607" s="3">
        <v>524</v>
      </c>
      <c r="D4607" t="s">
        <v>6</v>
      </c>
      <c r="E4607">
        <v>2012</v>
      </c>
      <c r="F4607" s="57"/>
      <c r="G4607" s="73">
        <f t="shared" si="180"/>
        <v>2</v>
      </c>
      <c r="H4607" s="7"/>
      <c r="I4607" s="79">
        <v>2</v>
      </c>
      <c r="J4607" s="79" t="s">
        <v>21</v>
      </c>
      <c r="K4607" s="79">
        <v>0</v>
      </c>
      <c r="L4607" s="79">
        <v>0</v>
      </c>
      <c r="M4607" s="79" t="s">
        <v>21</v>
      </c>
      <c r="N4607" s="79">
        <v>0</v>
      </c>
      <c r="O4607" s="22">
        <f t="shared" si="181"/>
        <v>0</v>
      </c>
      <c r="P4607" s="58"/>
      <c r="Q4607" s="58"/>
      <c r="R4607" s="58"/>
    </row>
    <row r="4608" spans="1:21" customFormat="1" ht="12.75" customHeight="1" x14ac:dyDescent="0.25">
      <c r="A4608">
        <v>5</v>
      </c>
      <c r="B4608">
        <v>25</v>
      </c>
      <c r="C4608" s="3">
        <v>525</v>
      </c>
      <c r="D4608" t="s">
        <v>6</v>
      </c>
      <c r="E4608">
        <v>2012</v>
      </c>
      <c r="F4608" s="57"/>
      <c r="G4608" s="73">
        <f t="shared" si="180"/>
        <v>2</v>
      </c>
      <c r="H4608" s="7"/>
      <c r="I4608" s="79">
        <v>2</v>
      </c>
      <c r="J4608" s="79" t="s">
        <v>21</v>
      </c>
      <c r="K4608" s="79">
        <v>0</v>
      </c>
      <c r="L4608" s="79">
        <v>0</v>
      </c>
      <c r="M4608" s="79" t="s">
        <v>21</v>
      </c>
      <c r="N4608" s="79">
        <v>0</v>
      </c>
      <c r="O4608" s="22">
        <f t="shared" si="181"/>
        <v>0</v>
      </c>
      <c r="P4608" s="58"/>
      <c r="Q4608" s="58"/>
      <c r="R4608" s="58"/>
    </row>
    <row r="4609" spans="1:18" customFormat="1" ht="12.75" customHeight="1" x14ac:dyDescent="0.25">
      <c r="A4609">
        <v>5</v>
      </c>
      <c r="B4609">
        <v>26</v>
      </c>
      <c r="C4609" s="3">
        <v>526</v>
      </c>
      <c r="D4609" t="s">
        <v>6</v>
      </c>
      <c r="E4609">
        <v>2012</v>
      </c>
      <c r="F4609" s="57"/>
      <c r="G4609" s="73">
        <f t="shared" si="180"/>
        <v>3</v>
      </c>
      <c r="I4609" s="79">
        <v>3</v>
      </c>
      <c r="J4609" s="79" t="s">
        <v>21</v>
      </c>
      <c r="K4609" s="79">
        <v>0</v>
      </c>
      <c r="L4609" s="79">
        <v>0</v>
      </c>
      <c r="M4609" s="79" t="s">
        <v>21</v>
      </c>
      <c r="N4609" s="79">
        <v>0</v>
      </c>
      <c r="O4609" s="22">
        <f t="shared" si="181"/>
        <v>0</v>
      </c>
      <c r="P4609" s="58"/>
      <c r="Q4609" s="58"/>
      <c r="R4609" s="58"/>
    </row>
    <row r="4610" spans="1:18" customFormat="1" ht="12.75" customHeight="1" x14ac:dyDescent="0.25">
      <c r="A4610">
        <v>5</v>
      </c>
      <c r="B4610">
        <v>27</v>
      </c>
      <c r="C4610" s="3">
        <v>527</v>
      </c>
      <c r="D4610" t="s">
        <v>6</v>
      </c>
      <c r="E4610">
        <v>2012</v>
      </c>
      <c r="F4610" s="57"/>
      <c r="G4610" s="73">
        <f t="shared" si="180"/>
        <v>6</v>
      </c>
      <c r="I4610" s="79">
        <v>6</v>
      </c>
      <c r="J4610" s="79" t="s">
        <v>21</v>
      </c>
      <c r="K4610" s="79">
        <v>0</v>
      </c>
      <c r="L4610" s="79">
        <v>0</v>
      </c>
      <c r="M4610" s="79" t="s">
        <v>21</v>
      </c>
      <c r="N4610" s="79">
        <v>0</v>
      </c>
      <c r="O4610" s="22">
        <f t="shared" si="181"/>
        <v>0</v>
      </c>
      <c r="P4610" s="58"/>
      <c r="Q4610" s="58"/>
      <c r="R4610" s="58"/>
    </row>
    <row r="4611" spans="1:18" customFormat="1" ht="12.75" customHeight="1" x14ac:dyDescent="0.25">
      <c r="A4611">
        <v>5</v>
      </c>
      <c r="B4611">
        <v>28</v>
      </c>
      <c r="C4611" s="3">
        <v>528</v>
      </c>
      <c r="D4611" t="s">
        <v>6</v>
      </c>
      <c r="E4611">
        <v>2012</v>
      </c>
      <c r="F4611" s="57"/>
      <c r="G4611" s="73">
        <f t="shared" si="180"/>
        <v>4</v>
      </c>
      <c r="I4611" s="79">
        <v>4</v>
      </c>
      <c r="J4611" s="79">
        <v>0</v>
      </c>
      <c r="K4611" s="79">
        <v>0</v>
      </c>
      <c r="L4611" s="79">
        <v>0</v>
      </c>
      <c r="M4611" s="79">
        <v>0</v>
      </c>
      <c r="N4611" s="79">
        <v>0</v>
      </c>
      <c r="O4611" s="22">
        <f t="shared" si="181"/>
        <v>0</v>
      </c>
      <c r="P4611" s="58"/>
      <c r="Q4611" s="58"/>
      <c r="R4611" s="58"/>
    </row>
    <row r="4612" spans="1:18" customFormat="1" ht="12.75" customHeight="1" x14ac:dyDescent="0.25">
      <c r="A4612">
        <v>5</v>
      </c>
      <c r="B4612">
        <v>29</v>
      </c>
      <c r="C4612" s="3">
        <v>529</v>
      </c>
      <c r="D4612" t="s">
        <v>6</v>
      </c>
      <c r="E4612">
        <v>2012</v>
      </c>
      <c r="F4612" s="57"/>
      <c r="G4612" s="73">
        <f t="shared" si="180"/>
        <v>9</v>
      </c>
      <c r="I4612" s="79">
        <v>9</v>
      </c>
      <c r="J4612" s="79" t="s">
        <v>21</v>
      </c>
      <c r="K4612" s="79">
        <v>0</v>
      </c>
      <c r="L4612" s="79">
        <v>0</v>
      </c>
      <c r="M4612" s="79" t="s">
        <v>21</v>
      </c>
      <c r="N4612" s="79">
        <v>0</v>
      </c>
      <c r="O4612" s="22">
        <f t="shared" si="181"/>
        <v>0</v>
      </c>
      <c r="P4612" s="58"/>
      <c r="Q4612" s="58"/>
      <c r="R4612" s="58"/>
    </row>
    <row r="4613" spans="1:18" customFormat="1" ht="12.75" customHeight="1" x14ac:dyDescent="0.25">
      <c r="A4613">
        <v>5</v>
      </c>
      <c r="B4613">
        <v>30</v>
      </c>
      <c r="C4613" s="3">
        <v>530</v>
      </c>
      <c r="D4613" t="s">
        <v>6</v>
      </c>
      <c r="E4613">
        <v>2012</v>
      </c>
      <c r="F4613" s="57"/>
      <c r="G4613" s="73">
        <f t="shared" si="180"/>
        <v>8</v>
      </c>
      <c r="I4613" s="79">
        <v>8</v>
      </c>
      <c r="J4613" s="79" t="s">
        <v>21</v>
      </c>
      <c r="K4613" s="79">
        <v>0</v>
      </c>
      <c r="L4613" s="79">
        <v>0</v>
      </c>
      <c r="M4613" s="79" t="s">
        <v>21</v>
      </c>
      <c r="N4613" s="79">
        <v>0</v>
      </c>
      <c r="O4613" s="22">
        <f t="shared" si="181"/>
        <v>0</v>
      </c>
      <c r="P4613" s="58"/>
      <c r="Q4613" s="58"/>
      <c r="R4613" s="58"/>
    </row>
    <row r="4614" spans="1:18" customFormat="1" ht="12.75" customHeight="1" x14ac:dyDescent="0.25">
      <c r="A4614">
        <v>5</v>
      </c>
      <c r="B4614">
        <v>31</v>
      </c>
      <c r="C4614" s="3">
        <v>531</v>
      </c>
      <c r="D4614" t="s">
        <v>6</v>
      </c>
      <c r="E4614">
        <v>2012</v>
      </c>
      <c r="F4614" s="57"/>
      <c r="G4614" s="73">
        <f t="shared" si="180"/>
        <v>26</v>
      </c>
      <c r="I4614" s="79">
        <v>26</v>
      </c>
      <c r="J4614" s="79" t="s">
        <v>21</v>
      </c>
      <c r="K4614" s="79">
        <v>0</v>
      </c>
      <c r="L4614" s="79">
        <v>0</v>
      </c>
      <c r="M4614" s="79" t="s">
        <v>21</v>
      </c>
      <c r="N4614" s="79">
        <v>0</v>
      </c>
      <c r="O4614" s="22">
        <f t="shared" si="181"/>
        <v>0</v>
      </c>
      <c r="P4614" s="58"/>
      <c r="Q4614" s="58"/>
      <c r="R4614" s="58"/>
    </row>
    <row r="4615" spans="1:18" customFormat="1" ht="12.75" customHeight="1" x14ac:dyDescent="0.25">
      <c r="A4615">
        <v>6</v>
      </c>
      <c r="B4615">
        <v>1</v>
      </c>
      <c r="C4615" s="3">
        <v>601</v>
      </c>
      <c r="D4615" t="s">
        <v>6</v>
      </c>
      <c r="E4615">
        <v>2012</v>
      </c>
      <c r="F4615" s="57"/>
      <c r="G4615" s="73">
        <f t="shared" si="180"/>
        <v>77</v>
      </c>
      <c r="I4615" s="79">
        <v>77</v>
      </c>
      <c r="J4615" s="79" t="s">
        <v>21</v>
      </c>
      <c r="K4615" s="79">
        <v>0</v>
      </c>
      <c r="L4615" s="79">
        <v>0</v>
      </c>
      <c r="M4615" s="79" t="s">
        <v>21</v>
      </c>
      <c r="N4615" s="79">
        <v>0</v>
      </c>
      <c r="O4615" s="22">
        <f t="shared" si="181"/>
        <v>0</v>
      </c>
      <c r="P4615" s="58"/>
      <c r="Q4615" s="58"/>
      <c r="R4615" s="58"/>
    </row>
    <row r="4616" spans="1:18" customFormat="1" ht="12.75" customHeight="1" x14ac:dyDescent="0.25">
      <c r="A4616">
        <v>6</v>
      </c>
      <c r="B4616">
        <v>2</v>
      </c>
      <c r="C4616" s="3">
        <v>602</v>
      </c>
      <c r="D4616" t="s">
        <v>6</v>
      </c>
      <c r="E4616">
        <v>2012</v>
      </c>
      <c r="F4616" s="57"/>
      <c r="G4616" s="73">
        <f t="shared" ref="G4616:G4647" si="182">I4616+K4616</f>
        <v>55</v>
      </c>
      <c r="H4616" s="7"/>
      <c r="I4616" s="79">
        <v>55</v>
      </c>
      <c r="J4616" s="79" t="s">
        <v>21</v>
      </c>
      <c r="K4616" s="79">
        <v>0</v>
      </c>
      <c r="L4616" s="79">
        <v>0</v>
      </c>
      <c r="M4616" s="79" t="s">
        <v>21</v>
      </c>
      <c r="N4616" s="79">
        <v>0</v>
      </c>
      <c r="O4616" s="22">
        <f t="shared" ref="O4616:O4647" si="183">L4616+N4616</f>
        <v>0</v>
      </c>
      <c r="P4616" s="58"/>
      <c r="Q4616" s="58"/>
      <c r="R4616" s="58"/>
    </row>
    <row r="4617" spans="1:18" customFormat="1" ht="12.75" customHeight="1" x14ac:dyDescent="0.25">
      <c r="A4617">
        <v>6</v>
      </c>
      <c r="B4617">
        <v>3</v>
      </c>
      <c r="C4617" s="3">
        <v>603</v>
      </c>
      <c r="D4617" t="s">
        <v>6</v>
      </c>
      <c r="E4617">
        <v>2012</v>
      </c>
      <c r="F4617" s="57"/>
      <c r="G4617" s="73">
        <f t="shared" si="182"/>
        <v>67</v>
      </c>
      <c r="H4617" s="7"/>
      <c r="I4617" s="79">
        <v>67</v>
      </c>
      <c r="J4617" s="79" t="s">
        <v>21</v>
      </c>
      <c r="K4617" s="79">
        <v>0</v>
      </c>
      <c r="L4617" s="79">
        <v>0</v>
      </c>
      <c r="M4617" s="79" t="s">
        <v>21</v>
      </c>
      <c r="N4617" s="79">
        <v>0</v>
      </c>
      <c r="O4617" s="22">
        <f t="shared" si="183"/>
        <v>0</v>
      </c>
      <c r="P4617" s="58"/>
      <c r="Q4617" s="58"/>
      <c r="R4617" s="58"/>
    </row>
    <row r="4618" spans="1:18" customFormat="1" ht="12.75" customHeight="1" x14ac:dyDescent="0.25">
      <c r="A4618">
        <v>6</v>
      </c>
      <c r="B4618">
        <v>4</v>
      </c>
      <c r="C4618" s="3">
        <v>604</v>
      </c>
      <c r="D4618" t="s">
        <v>6</v>
      </c>
      <c r="E4618">
        <v>2012</v>
      </c>
      <c r="F4618" s="57"/>
      <c r="G4618" s="73">
        <f t="shared" si="182"/>
        <v>40</v>
      </c>
      <c r="H4618" s="7"/>
      <c r="I4618" s="79">
        <v>40</v>
      </c>
      <c r="J4618" s="79">
        <v>0</v>
      </c>
      <c r="K4618" s="79">
        <v>0</v>
      </c>
      <c r="L4618" s="79">
        <v>0</v>
      </c>
      <c r="M4618" s="79">
        <v>0</v>
      </c>
      <c r="N4618" s="79">
        <v>0</v>
      </c>
      <c r="O4618" s="22">
        <f t="shared" si="183"/>
        <v>0</v>
      </c>
      <c r="P4618" s="58"/>
      <c r="Q4618" s="58"/>
      <c r="R4618" s="58"/>
    </row>
    <row r="4619" spans="1:18" customFormat="1" ht="12.75" customHeight="1" x14ac:dyDescent="0.25">
      <c r="A4619">
        <v>6</v>
      </c>
      <c r="B4619">
        <v>5</v>
      </c>
      <c r="C4619" s="3">
        <v>605</v>
      </c>
      <c r="D4619" t="s">
        <v>6</v>
      </c>
      <c r="E4619">
        <v>2012</v>
      </c>
      <c r="F4619" s="57"/>
      <c r="G4619" s="73">
        <f t="shared" si="182"/>
        <v>12</v>
      </c>
      <c r="H4619" s="7"/>
      <c r="I4619" s="79">
        <v>12</v>
      </c>
      <c r="J4619" s="79" t="s">
        <v>21</v>
      </c>
      <c r="K4619" s="79">
        <v>0</v>
      </c>
      <c r="L4619" s="79">
        <v>0</v>
      </c>
      <c r="M4619" s="79" t="s">
        <v>21</v>
      </c>
      <c r="N4619" s="79">
        <v>0</v>
      </c>
      <c r="O4619" s="22">
        <f t="shared" si="183"/>
        <v>0</v>
      </c>
      <c r="P4619" s="58"/>
      <c r="Q4619" s="58"/>
      <c r="R4619" s="58"/>
    </row>
    <row r="4620" spans="1:18" customFormat="1" ht="12.75" customHeight="1" x14ac:dyDescent="0.25">
      <c r="A4620">
        <v>6</v>
      </c>
      <c r="B4620">
        <v>6</v>
      </c>
      <c r="C4620" s="3">
        <v>606</v>
      </c>
      <c r="D4620" t="s">
        <v>6</v>
      </c>
      <c r="E4620">
        <v>2012</v>
      </c>
      <c r="F4620" s="57"/>
      <c r="G4620" s="73">
        <f t="shared" si="182"/>
        <v>19</v>
      </c>
      <c r="H4620" s="7"/>
      <c r="I4620" s="79">
        <v>19</v>
      </c>
      <c r="J4620" s="79" t="s">
        <v>21</v>
      </c>
      <c r="K4620" s="79">
        <v>0</v>
      </c>
      <c r="L4620" s="79">
        <v>0</v>
      </c>
      <c r="M4620" s="79" t="s">
        <v>21</v>
      </c>
      <c r="N4620" s="79">
        <v>0</v>
      </c>
      <c r="O4620" s="22">
        <f t="shared" si="183"/>
        <v>0</v>
      </c>
      <c r="P4620" s="58"/>
      <c r="Q4620" s="58"/>
      <c r="R4620" s="58"/>
    </row>
    <row r="4621" spans="1:18" customFormat="1" ht="12.75" customHeight="1" x14ac:dyDescent="0.25">
      <c r="A4621">
        <v>6</v>
      </c>
      <c r="B4621">
        <v>7</v>
      </c>
      <c r="C4621" s="3">
        <v>607</v>
      </c>
      <c r="D4621" t="s">
        <v>6</v>
      </c>
      <c r="E4621">
        <v>2012</v>
      </c>
      <c r="F4621" s="57"/>
      <c r="G4621" s="73">
        <f t="shared" si="182"/>
        <v>41</v>
      </c>
      <c r="H4621" s="7"/>
      <c r="I4621" s="79">
        <v>41</v>
      </c>
      <c r="J4621" s="79" t="s">
        <v>21</v>
      </c>
      <c r="K4621" s="79">
        <v>0</v>
      </c>
      <c r="L4621" s="79">
        <v>0</v>
      </c>
      <c r="M4621" s="79" t="s">
        <v>21</v>
      </c>
      <c r="N4621" s="79">
        <v>0</v>
      </c>
      <c r="O4621" s="22">
        <f t="shared" si="183"/>
        <v>0</v>
      </c>
      <c r="P4621" s="58"/>
      <c r="Q4621" s="58"/>
      <c r="R4621" s="58"/>
    </row>
    <row r="4622" spans="1:18" customFormat="1" ht="12.75" customHeight="1" x14ac:dyDescent="0.25">
      <c r="A4622">
        <v>6</v>
      </c>
      <c r="B4622">
        <v>8</v>
      </c>
      <c r="C4622" s="3">
        <v>608</v>
      </c>
      <c r="D4622" t="s">
        <v>6</v>
      </c>
      <c r="E4622">
        <v>2012</v>
      </c>
      <c r="F4622" s="57"/>
      <c r="G4622" s="73">
        <f t="shared" si="182"/>
        <v>66</v>
      </c>
      <c r="H4622" s="7"/>
      <c r="I4622" s="79">
        <v>66</v>
      </c>
      <c r="J4622" s="79" t="s">
        <v>21</v>
      </c>
      <c r="K4622" s="79">
        <v>0</v>
      </c>
      <c r="L4622" s="79">
        <v>0</v>
      </c>
      <c r="M4622" s="79" t="s">
        <v>21</v>
      </c>
      <c r="N4622" s="79">
        <v>0</v>
      </c>
      <c r="O4622" s="22">
        <f t="shared" si="183"/>
        <v>0</v>
      </c>
      <c r="P4622" s="58"/>
      <c r="Q4622" s="58"/>
      <c r="R4622" s="58"/>
    </row>
    <row r="4623" spans="1:18" customFormat="1" ht="12.75" customHeight="1" x14ac:dyDescent="0.25">
      <c r="A4623">
        <v>6</v>
      </c>
      <c r="B4623">
        <v>9</v>
      </c>
      <c r="C4623" s="3">
        <v>609</v>
      </c>
      <c r="D4623" t="s">
        <v>6</v>
      </c>
      <c r="E4623">
        <v>2012</v>
      </c>
      <c r="F4623" s="57"/>
      <c r="G4623" s="73">
        <f t="shared" si="182"/>
        <v>148</v>
      </c>
      <c r="H4623" s="7"/>
      <c r="I4623" s="79">
        <v>148</v>
      </c>
      <c r="J4623" s="79" t="s">
        <v>21</v>
      </c>
      <c r="K4623" s="79">
        <v>0</v>
      </c>
      <c r="L4623" s="79">
        <v>2</v>
      </c>
      <c r="M4623" s="79" t="s">
        <v>21</v>
      </c>
      <c r="N4623" s="79">
        <v>0</v>
      </c>
      <c r="O4623" s="22">
        <f t="shared" si="183"/>
        <v>2</v>
      </c>
      <c r="P4623" s="58"/>
      <c r="Q4623" s="58"/>
      <c r="R4623" s="58"/>
    </row>
    <row r="4624" spans="1:18" customFormat="1" ht="12.75" customHeight="1" x14ac:dyDescent="0.25">
      <c r="A4624">
        <v>6</v>
      </c>
      <c r="B4624">
        <v>10</v>
      </c>
      <c r="C4624" s="3">
        <v>610</v>
      </c>
      <c r="D4624" t="s">
        <v>6</v>
      </c>
      <c r="E4624">
        <v>2012</v>
      </c>
      <c r="F4624" s="57"/>
      <c r="G4624" s="73">
        <f t="shared" si="182"/>
        <v>144</v>
      </c>
      <c r="H4624" s="7"/>
      <c r="I4624" s="79">
        <v>144</v>
      </c>
      <c r="J4624" s="79" t="s">
        <v>21</v>
      </c>
      <c r="K4624" s="79">
        <v>0</v>
      </c>
      <c r="L4624" s="79">
        <v>4</v>
      </c>
      <c r="M4624" s="79" t="s">
        <v>21</v>
      </c>
      <c r="N4624" s="79">
        <v>0</v>
      </c>
      <c r="O4624" s="22">
        <f t="shared" si="183"/>
        <v>4</v>
      </c>
      <c r="P4624" s="58"/>
      <c r="Q4624" s="58"/>
      <c r="R4624" s="58"/>
    </row>
    <row r="4625" spans="1:18" customFormat="1" ht="12.75" customHeight="1" x14ac:dyDescent="0.25">
      <c r="A4625">
        <v>6</v>
      </c>
      <c r="B4625">
        <v>11</v>
      </c>
      <c r="C4625" s="3">
        <v>611</v>
      </c>
      <c r="D4625" t="s">
        <v>6</v>
      </c>
      <c r="E4625">
        <v>2012</v>
      </c>
      <c r="F4625" s="57"/>
      <c r="G4625" s="73">
        <f t="shared" si="182"/>
        <v>215</v>
      </c>
      <c r="H4625" s="7"/>
      <c r="I4625" s="79">
        <v>215</v>
      </c>
      <c r="J4625" s="79">
        <v>0</v>
      </c>
      <c r="K4625" s="79">
        <v>0</v>
      </c>
      <c r="L4625" s="79">
        <v>8</v>
      </c>
      <c r="M4625" s="79">
        <v>0</v>
      </c>
      <c r="N4625" s="79">
        <v>0</v>
      </c>
      <c r="O4625" s="22">
        <f t="shared" si="183"/>
        <v>8</v>
      </c>
      <c r="P4625" s="58"/>
      <c r="Q4625" s="58"/>
      <c r="R4625" s="58"/>
    </row>
    <row r="4626" spans="1:18" customFormat="1" ht="12.75" customHeight="1" x14ac:dyDescent="0.25">
      <c r="A4626">
        <v>6</v>
      </c>
      <c r="B4626">
        <v>12</v>
      </c>
      <c r="C4626" s="3">
        <v>612</v>
      </c>
      <c r="D4626" t="s">
        <v>6</v>
      </c>
      <c r="E4626">
        <v>2012</v>
      </c>
      <c r="F4626" s="57"/>
      <c r="G4626" s="73">
        <f t="shared" si="182"/>
        <v>431</v>
      </c>
      <c r="H4626" s="7"/>
      <c r="I4626" s="79">
        <v>431</v>
      </c>
      <c r="J4626" s="79" t="s">
        <v>21</v>
      </c>
      <c r="K4626" s="79">
        <v>0</v>
      </c>
      <c r="L4626" s="79">
        <v>23</v>
      </c>
      <c r="M4626" s="79" t="s">
        <v>21</v>
      </c>
      <c r="N4626" s="79">
        <v>0</v>
      </c>
      <c r="O4626" s="22">
        <f t="shared" si="183"/>
        <v>23</v>
      </c>
      <c r="P4626" s="58"/>
      <c r="Q4626" s="58"/>
      <c r="R4626" s="58"/>
    </row>
    <row r="4627" spans="1:18" customFormat="1" ht="12.75" customHeight="1" x14ac:dyDescent="0.25">
      <c r="A4627">
        <v>6</v>
      </c>
      <c r="B4627">
        <v>13</v>
      </c>
      <c r="C4627" s="3">
        <v>613</v>
      </c>
      <c r="D4627" t="s">
        <v>6</v>
      </c>
      <c r="E4627">
        <v>2012</v>
      </c>
      <c r="F4627" s="57"/>
      <c r="G4627" s="73">
        <f t="shared" si="182"/>
        <v>442</v>
      </c>
      <c r="H4627" s="7"/>
      <c r="I4627" s="79">
        <v>442</v>
      </c>
      <c r="J4627" s="79" t="s">
        <v>21</v>
      </c>
      <c r="K4627" s="79">
        <v>0</v>
      </c>
      <c r="L4627" s="79">
        <v>25</v>
      </c>
      <c r="M4627" s="79" t="s">
        <v>21</v>
      </c>
      <c r="N4627" s="79">
        <v>0</v>
      </c>
      <c r="O4627" s="22">
        <f t="shared" si="183"/>
        <v>25</v>
      </c>
      <c r="P4627" s="58"/>
      <c r="Q4627" s="58"/>
      <c r="R4627" s="58"/>
    </row>
    <row r="4628" spans="1:18" customFormat="1" ht="12.75" customHeight="1" x14ac:dyDescent="0.25">
      <c r="A4628">
        <v>6</v>
      </c>
      <c r="B4628">
        <v>14</v>
      </c>
      <c r="C4628" s="3">
        <v>614</v>
      </c>
      <c r="D4628" t="s">
        <v>6</v>
      </c>
      <c r="E4628">
        <v>2012</v>
      </c>
      <c r="F4628" s="57"/>
      <c r="G4628" s="73">
        <f t="shared" si="182"/>
        <v>143</v>
      </c>
      <c r="H4628" s="31"/>
      <c r="I4628" s="79">
        <v>143</v>
      </c>
      <c r="J4628" s="79" t="s">
        <v>21</v>
      </c>
      <c r="K4628" s="79">
        <v>0</v>
      </c>
      <c r="L4628" s="79">
        <v>8</v>
      </c>
      <c r="M4628" s="79" t="s">
        <v>21</v>
      </c>
      <c r="N4628" s="79">
        <v>0</v>
      </c>
      <c r="O4628" s="22">
        <f t="shared" si="183"/>
        <v>8</v>
      </c>
      <c r="P4628" s="58"/>
      <c r="Q4628" s="58"/>
      <c r="R4628" s="58"/>
    </row>
    <row r="4629" spans="1:18" customFormat="1" ht="12.75" customHeight="1" x14ac:dyDescent="0.25">
      <c r="A4629">
        <v>6</v>
      </c>
      <c r="B4629">
        <v>15</v>
      </c>
      <c r="C4629" s="3">
        <v>615</v>
      </c>
      <c r="D4629" t="s">
        <v>6</v>
      </c>
      <c r="E4629">
        <v>2012</v>
      </c>
      <c r="F4629" s="57"/>
      <c r="G4629" s="73">
        <f t="shared" si="182"/>
        <v>301</v>
      </c>
      <c r="H4629" s="7"/>
      <c r="I4629" s="79">
        <v>301</v>
      </c>
      <c r="J4629" s="79" t="s">
        <v>21</v>
      </c>
      <c r="K4629" s="79">
        <v>0</v>
      </c>
      <c r="L4629" s="79">
        <v>19</v>
      </c>
      <c r="M4629" s="79" t="s">
        <v>21</v>
      </c>
      <c r="N4629" s="79">
        <v>0</v>
      </c>
      <c r="O4629" s="22">
        <f t="shared" si="183"/>
        <v>19</v>
      </c>
      <c r="P4629" s="58"/>
      <c r="Q4629" s="58"/>
      <c r="R4629" s="58"/>
    </row>
    <row r="4630" spans="1:18" customFormat="1" ht="12.75" customHeight="1" x14ac:dyDescent="0.25">
      <c r="A4630">
        <v>6</v>
      </c>
      <c r="B4630">
        <v>16</v>
      </c>
      <c r="C4630" s="3">
        <v>616</v>
      </c>
      <c r="D4630" t="s">
        <v>6</v>
      </c>
      <c r="E4630">
        <v>2012</v>
      </c>
      <c r="F4630" s="57"/>
      <c r="G4630" s="73">
        <f t="shared" si="182"/>
        <v>990</v>
      </c>
      <c r="H4630" s="7"/>
      <c r="I4630" s="79">
        <v>990</v>
      </c>
      <c r="J4630" s="79" t="s">
        <v>21</v>
      </c>
      <c r="K4630" s="79">
        <v>0</v>
      </c>
      <c r="L4630" s="79">
        <v>46</v>
      </c>
      <c r="M4630" s="79" t="s">
        <v>21</v>
      </c>
      <c r="N4630" s="79">
        <v>0</v>
      </c>
      <c r="O4630" s="22">
        <f t="shared" si="183"/>
        <v>46</v>
      </c>
      <c r="P4630" s="58"/>
      <c r="Q4630" s="58"/>
      <c r="R4630" s="58"/>
    </row>
    <row r="4631" spans="1:18" customFormat="1" ht="12.75" customHeight="1" x14ac:dyDescent="0.25">
      <c r="A4631">
        <v>6</v>
      </c>
      <c r="B4631">
        <v>17</v>
      </c>
      <c r="C4631" s="3">
        <v>617</v>
      </c>
      <c r="D4631" t="s">
        <v>6</v>
      </c>
      <c r="E4631">
        <v>2012</v>
      </c>
      <c r="F4631" s="57"/>
      <c r="G4631" s="73">
        <f t="shared" si="182"/>
        <v>1556</v>
      </c>
      <c r="H4631" s="7"/>
      <c r="I4631" s="79">
        <v>1556</v>
      </c>
      <c r="J4631" s="79" t="s">
        <v>21</v>
      </c>
      <c r="K4631" s="79">
        <v>0</v>
      </c>
      <c r="L4631" s="79">
        <v>47</v>
      </c>
      <c r="M4631" s="79" t="s">
        <v>21</v>
      </c>
      <c r="N4631" s="79">
        <v>0</v>
      </c>
      <c r="O4631" s="22">
        <f t="shared" si="183"/>
        <v>47</v>
      </c>
      <c r="P4631" s="58"/>
      <c r="Q4631" s="58"/>
      <c r="R4631" s="58"/>
    </row>
    <row r="4632" spans="1:18" customFormat="1" ht="12.75" customHeight="1" x14ac:dyDescent="0.25">
      <c r="A4632">
        <v>6</v>
      </c>
      <c r="B4632">
        <v>18</v>
      </c>
      <c r="C4632" s="3">
        <v>618</v>
      </c>
      <c r="D4632" t="s">
        <v>6</v>
      </c>
      <c r="E4632">
        <v>2012</v>
      </c>
      <c r="F4632" s="57"/>
      <c r="G4632" s="73">
        <f t="shared" si="182"/>
        <v>1223</v>
      </c>
      <c r="I4632" s="79">
        <v>1223</v>
      </c>
      <c r="J4632" s="79">
        <v>16</v>
      </c>
      <c r="K4632" s="79">
        <v>0</v>
      </c>
      <c r="L4632" s="79">
        <v>18</v>
      </c>
      <c r="M4632" s="79">
        <v>0</v>
      </c>
      <c r="N4632" s="79">
        <v>0</v>
      </c>
      <c r="O4632" s="22">
        <f t="shared" si="183"/>
        <v>18</v>
      </c>
      <c r="P4632" s="58"/>
      <c r="Q4632" s="58"/>
      <c r="R4632" s="58"/>
    </row>
    <row r="4633" spans="1:18" customFormat="1" ht="12.75" customHeight="1" x14ac:dyDescent="0.25">
      <c r="A4633">
        <v>6</v>
      </c>
      <c r="B4633">
        <v>19</v>
      </c>
      <c r="C4633" s="3">
        <v>619</v>
      </c>
      <c r="D4633" t="s">
        <v>6</v>
      </c>
      <c r="E4633">
        <v>2012</v>
      </c>
      <c r="F4633" s="57"/>
      <c r="G4633" s="73">
        <f t="shared" si="182"/>
        <v>781</v>
      </c>
      <c r="I4633" s="79">
        <v>781</v>
      </c>
      <c r="J4633" s="79" t="s">
        <v>21</v>
      </c>
      <c r="K4633" s="79">
        <v>0</v>
      </c>
      <c r="L4633" s="79">
        <v>0</v>
      </c>
      <c r="M4633" s="79" t="s">
        <v>21</v>
      </c>
      <c r="N4633" s="79">
        <v>0</v>
      </c>
      <c r="O4633" s="22">
        <f t="shared" si="183"/>
        <v>0</v>
      </c>
      <c r="P4633" s="58"/>
      <c r="Q4633" s="58"/>
      <c r="R4633" s="58"/>
    </row>
    <row r="4634" spans="1:18" customFormat="1" ht="12.75" customHeight="1" x14ac:dyDescent="0.25">
      <c r="A4634">
        <v>6</v>
      </c>
      <c r="B4634">
        <v>20</v>
      </c>
      <c r="C4634" s="3">
        <v>620</v>
      </c>
      <c r="D4634" t="s">
        <v>6</v>
      </c>
      <c r="E4634">
        <v>2012</v>
      </c>
      <c r="F4634" s="57"/>
      <c r="G4634" s="73">
        <f t="shared" si="182"/>
        <v>889</v>
      </c>
      <c r="I4634" s="79">
        <v>889</v>
      </c>
      <c r="J4634" s="79" t="s">
        <v>21</v>
      </c>
      <c r="K4634" s="79">
        <v>0</v>
      </c>
      <c r="L4634" s="79">
        <v>0</v>
      </c>
      <c r="M4634" s="79" t="s">
        <v>21</v>
      </c>
      <c r="N4634" s="79">
        <v>0</v>
      </c>
      <c r="O4634" s="22">
        <f t="shared" si="183"/>
        <v>0</v>
      </c>
      <c r="P4634" s="58"/>
      <c r="Q4634" s="58"/>
      <c r="R4634" s="58"/>
    </row>
    <row r="4635" spans="1:18" customFormat="1" ht="12.75" customHeight="1" x14ac:dyDescent="0.25">
      <c r="A4635">
        <v>6</v>
      </c>
      <c r="B4635">
        <v>21</v>
      </c>
      <c r="C4635" s="3">
        <v>621</v>
      </c>
      <c r="D4635" t="s">
        <v>6</v>
      </c>
      <c r="E4635">
        <v>2012</v>
      </c>
      <c r="F4635" s="57"/>
      <c r="G4635" s="73">
        <f t="shared" si="182"/>
        <v>749</v>
      </c>
      <c r="I4635" s="79">
        <v>749</v>
      </c>
      <c r="J4635" s="79" t="s">
        <v>21</v>
      </c>
      <c r="K4635" s="79">
        <v>0</v>
      </c>
      <c r="L4635" s="79">
        <v>0</v>
      </c>
      <c r="M4635" s="79" t="s">
        <v>21</v>
      </c>
      <c r="N4635" s="79">
        <v>0</v>
      </c>
      <c r="O4635" s="22">
        <f t="shared" si="183"/>
        <v>0</v>
      </c>
      <c r="P4635" s="58"/>
      <c r="Q4635" s="58"/>
      <c r="R4635" s="58"/>
    </row>
    <row r="4636" spans="1:18" customFormat="1" ht="12.75" customHeight="1" x14ac:dyDescent="0.25">
      <c r="A4636">
        <v>6</v>
      </c>
      <c r="B4636">
        <v>22</v>
      </c>
      <c r="C4636" s="3">
        <v>622</v>
      </c>
      <c r="D4636" t="s">
        <v>6</v>
      </c>
      <c r="E4636">
        <v>2012</v>
      </c>
      <c r="F4636" s="57"/>
      <c r="G4636" s="73">
        <f t="shared" si="182"/>
        <v>1208</v>
      </c>
      <c r="I4636" s="79">
        <v>1208</v>
      </c>
      <c r="J4636" s="79" t="s">
        <v>21</v>
      </c>
      <c r="K4636" s="79">
        <v>0</v>
      </c>
      <c r="L4636" s="79">
        <v>0</v>
      </c>
      <c r="M4636" s="79" t="s">
        <v>21</v>
      </c>
      <c r="N4636" s="79">
        <v>0</v>
      </c>
      <c r="O4636" s="22">
        <f t="shared" si="183"/>
        <v>0</v>
      </c>
      <c r="P4636" s="58"/>
      <c r="Q4636" s="58"/>
      <c r="R4636" s="58"/>
    </row>
    <row r="4637" spans="1:18" customFormat="1" ht="12.75" customHeight="1" x14ac:dyDescent="0.25">
      <c r="A4637">
        <v>6</v>
      </c>
      <c r="B4637">
        <v>23</v>
      </c>
      <c r="C4637" s="3">
        <v>623</v>
      </c>
      <c r="D4637" t="s">
        <v>6</v>
      </c>
      <c r="E4637">
        <v>2012</v>
      </c>
      <c r="F4637" s="57"/>
      <c r="G4637" s="73">
        <f t="shared" si="182"/>
        <v>1143</v>
      </c>
      <c r="I4637" s="79">
        <v>1143</v>
      </c>
      <c r="J4637" s="79" t="s">
        <v>21</v>
      </c>
      <c r="K4637" s="79">
        <v>0</v>
      </c>
      <c r="L4637" s="79">
        <v>2</v>
      </c>
      <c r="M4637" s="79" t="s">
        <v>21</v>
      </c>
      <c r="N4637" s="79">
        <v>0</v>
      </c>
      <c r="O4637" s="22">
        <f t="shared" si="183"/>
        <v>2</v>
      </c>
      <c r="P4637" s="58"/>
      <c r="Q4637" s="58"/>
      <c r="R4637" s="58"/>
    </row>
    <row r="4638" spans="1:18" customFormat="1" ht="12.75" customHeight="1" x14ac:dyDescent="0.25">
      <c r="A4638">
        <v>6</v>
      </c>
      <c r="B4638">
        <v>24</v>
      </c>
      <c r="C4638" s="3">
        <v>624</v>
      </c>
      <c r="D4638" t="s">
        <v>6</v>
      </c>
      <c r="E4638">
        <v>2012</v>
      </c>
      <c r="F4638" s="57"/>
      <c r="G4638" s="73">
        <f t="shared" si="182"/>
        <v>1031</v>
      </c>
      <c r="H4638" s="7"/>
      <c r="I4638" s="79">
        <v>1031</v>
      </c>
      <c r="J4638" s="79" t="s">
        <v>21</v>
      </c>
      <c r="K4638" s="79">
        <v>0</v>
      </c>
      <c r="L4638" s="79">
        <v>3</v>
      </c>
      <c r="M4638" s="79" t="s">
        <v>21</v>
      </c>
      <c r="N4638" s="79">
        <v>0</v>
      </c>
      <c r="O4638" s="22">
        <f t="shared" si="183"/>
        <v>3</v>
      </c>
      <c r="P4638" s="58"/>
      <c r="Q4638" s="58"/>
      <c r="R4638" s="58"/>
    </row>
    <row r="4639" spans="1:18" customFormat="1" ht="12.75" customHeight="1" x14ac:dyDescent="0.25">
      <c r="A4639">
        <v>6</v>
      </c>
      <c r="B4639">
        <v>25</v>
      </c>
      <c r="C4639" s="3">
        <v>625</v>
      </c>
      <c r="D4639" t="s">
        <v>6</v>
      </c>
      <c r="E4639">
        <v>2012</v>
      </c>
      <c r="F4639" s="57"/>
      <c r="G4639" s="73">
        <f t="shared" si="182"/>
        <v>1262</v>
      </c>
      <c r="I4639" s="79">
        <v>1262</v>
      </c>
      <c r="J4639" s="79">
        <v>31</v>
      </c>
      <c r="K4639" s="79">
        <v>0</v>
      </c>
      <c r="L4639" s="79">
        <v>6</v>
      </c>
      <c r="M4639" s="79">
        <v>0</v>
      </c>
      <c r="N4639" s="79">
        <v>0</v>
      </c>
      <c r="O4639" s="22">
        <f t="shared" si="183"/>
        <v>6</v>
      </c>
      <c r="P4639" s="58"/>
      <c r="Q4639" s="58"/>
      <c r="R4639" s="58"/>
    </row>
    <row r="4640" spans="1:18" customFormat="1" ht="12.75" customHeight="1" x14ac:dyDescent="0.25">
      <c r="A4640">
        <v>6</v>
      </c>
      <c r="B4640">
        <v>26</v>
      </c>
      <c r="C4640" s="3">
        <v>626</v>
      </c>
      <c r="D4640" t="s">
        <v>6</v>
      </c>
      <c r="E4640">
        <v>2012</v>
      </c>
      <c r="F4640" s="57"/>
      <c r="G4640" s="73">
        <f t="shared" si="182"/>
        <v>3735</v>
      </c>
      <c r="I4640" s="79">
        <v>3735</v>
      </c>
      <c r="J4640" s="79" t="s">
        <v>21</v>
      </c>
      <c r="K4640" s="79">
        <v>0</v>
      </c>
      <c r="L4640" s="79">
        <v>23</v>
      </c>
      <c r="M4640" s="79" t="s">
        <v>21</v>
      </c>
      <c r="N4640" s="79">
        <v>0</v>
      </c>
      <c r="O4640" s="22">
        <f t="shared" si="183"/>
        <v>23</v>
      </c>
      <c r="P4640" s="58"/>
      <c r="Q4640" s="58"/>
      <c r="R4640" s="58"/>
    </row>
    <row r="4641" spans="1:18" customFormat="1" ht="12.75" customHeight="1" x14ac:dyDescent="0.25">
      <c r="A4641">
        <v>6</v>
      </c>
      <c r="B4641">
        <v>27</v>
      </c>
      <c r="C4641" s="3">
        <v>627</v>
      </c>
      <c r="D4641" t="s">
        <v>6</v>
      </c>
      <c r="E4641">
        <v>2012</v>
      </c>
      <c r="F4641" s="57"/>
      <c r="G4641" s="73">
        <f t="shared" si="182"/>
        <v>2224</v>
      </c>
      <c r="I4641" s="79">
        <v>2224</v>
      </c>
      <c r="J4641" s="79" t="s">
        <v>21</v>
      </c>
      <c r="K4641" s="79">
        <v>0</v>
      </c>
      <c r="L4641" s="79">
        <v>12</v>
      </c>
      <c r="M4641" s="79" t="s">
        <v>21</v>
      </c>
      <c r="N4641" s="79">
        <v>0</v>
      </c>
      <c r="O4641" s="22">
        <f t="shared" si="183"/>
        <v>12</v>
      </c>
      <c r="P4641" s="58"/>
      <c r="Q4641" s="58"/>
      <c r="R4641" s="58"/>
    </row>
    <row r="4642" spans="1:18" customFormat="1" ht="12.75" customHeight="1" x14ac:dyDescent="0.25">
      <c r="A4642">
        <v>6</v>
      </c>
      <c r="B4642">
        <v>28</v>
      </c>
      <c r="C4642" s="3">
        <v>628</v>
      </c>
      <c r="D4642" t="s">
        <v>6</v>
      </c>
      <c r="E4642">
        <v>2012</v>
      </c>
      <c r="F4642" s="57"/>
      <c r="G4642" s="73">
        <f t="shared" si="182"/>
        <v>8334</v>
      </c>
      <c r="H4642" s="7"/>
      <c r="I4642" s="79">
        <v>8334</v>
      </c>
      <c r="J4642" s="79" t="s">
        <v>21</v>
      </c>
      <c r="K4642" s="79">
        <v>0</v>
      </c>
      <c r="L4642" s="79">
        <v>37</v>
      </c>
      <c r="M4642" s="79" t="s">
        <v>21</v>
      </c>
      <c r="N4642" s="79">
        <v>0</v>
      </c>
      <c r="O4642" s="22">
        <f t="shared" si="183"/>
        <v>37</v>
      </c>
      <c r="P4642" s="58"/>
      <c r="Q4642" s="58"/>
      <c r="R4642" s="58"/>
    </row>
    <row r="4643" spans="1:18" customFormat="1" ht="12.75" customHeight="1" x14ac:dyDescent="0.25">
      <c r="A4643">
        <v>6</v>
      </c>
      <c r="B4643">
        <v>29</v>
      </c>
      <c r="C4643" s="3">
        <v>629</v>
      </c>
      <c r="D4643" t="s">
        <v>6</v>
      </c>
      <c r="E4643">
        <v>2012</v>
      </c>
      <c r="F4643" s="57"/>
      <c r="G4643" s="73">
        <f t="shared" si="182"/>
        <v>11088</v>
      </c>
      <c r="H4643" s="7"/>
      <c r="I4643" s="79">
        <v>11088</v>
      </c>
      <c r="J4643" s="79" t="s">
        <v>21</v>
      </c>
      <c r="K4643" s="79">
        <v>0</v>
      </c>
      <c r="L4643" s="79">
        <v>40</v>
      </c>
      <c r="M4643" s="79" t="s">
        <v>21</v>
      </c>
      <c r="N4643" s="79">
        <v>0</v>
      </c>
      <c r="O4643" s="22">
        <f t="shared" si="183"/>
        <v>40</v>
      </c>
      <c r="P4643" s="58"/>
      <c r="Q4643" s="58"/>
      <c r="R4643" s="58"/>
    </row>
    <row r="4644" spans="1:18" customFormat="1" ht="12.75" customHeight="1" x14ac:dyDescent="0.25">
      <c r="A4644">
        <v>6</v>
      </c>
      <c r="B4644">
        <v>30</v>
      </c>
      <c r="C4644" s="3">
        <v>630</v>
      </c>
      <c r="D4644" t="s">
        <v>6</v>
      </c>
      <c r="E4644">
        <v>2012</v>
      </c>
      <c r="F4644" s="57"/>
      <c r="G4644" s="73">
        <f t="shared" si="182"/>
        <v>12426</v>
      </c>
      <c r="H4644" s="7"/>
      <c r="I4644" s="79">
        <v>12426</v>
      </c>
      <c r="J4644" s="79" t="s">
        <v>21</v>
      </c>
      <c r="K4644" s="79">
        <v>0</v>
      </c>
      <c r="L4644" s="79">
        <v>47</v>
      </c>
      <c r="M4644" s="79" t="s">
        <v>21</v>
      </c>
      <c r="N4644" s="79">
        <v>0</v>
      </c>
      <c r="O4644" s="22">
        <f t="shared" si="183"/>
        <v>47</v>
      </c>
      <c r="P4644" s="58"/>
      <c r="Q4644" s="58"/>
      <c r="R4644" s="58"/>
    </row>
    <row r="4645" spans="1:18" customFormat="1" ht="12.75" customHeight="1" x14ac:dyDescent="0.25">
      <c r="A4645">
        <v>7</v>
      </c>
      <c r="B4645">
        <v>1</v>
      </c>
      <c r="C4645" s="3">
        <v>701</v>
      </c>
      <c r="D4645" t="s">
        <v>6</v>
      </c>
      <c r="E4645">
        <v>2012</v>
      </c>
      <c r="F4645" s="57"/>
      <c r="G4645" s="73">
        <f t="shared" si="182"/>
        <v>5182</v>
      </c>
      <c r="H4645" s="7"/>
      <c r="I4645" s="79">
        <v>5182</v>
      </c>
      <c r="J4645" s="79" t="s">
        <v>21</v>
      </c>
      <c r="K4645" s="79">
        <v>0</v>
      </c>
      <c r="L4645" s="79">
        <v>21</v>
      </c>
      <c r="M4645" s="79" t="s">
        <v>21</v>
      </c>
      <c r="N4645" s="79">
        <v>0</v>
      </c>
      <c r="O4645" s="22">
        <f t="shared" si="183"/>
        <v>21</v>
      </c>
      <c r="P4645" s="58"/>
      <c r="Q4645" s="58"/>
      <c r="R4645" s="58"/>
    </row>
    <row r="4646" spans="1:18" customFormat="1" ht="12.75" customHeight="1" x14ac:dyDescent="0.25">
      <c r="A4646">
        <v>7</v>
      </c>
      <c r="B4646">
        <v>2</v>
      </c>
      <c r="C4646" s="3">
        <v>702</v>
      </c>
      <c r="D4646" t="s">
        <v>6</v>
      </c>
      <c r="E4646">
        <v>2012</v>
      </c>
      <c r="F4646" s="57"/>
      <c r="G4646" s="73">
        <f t="shared" si="182"/>
        <v>4146</v>
      </c>
      <c r="I4646" s="79">
        <v>4146</v>
      </c>
      <c r="J4646" s="79" t="s">
        <v>21</v>
      </c>
      <c r="K4646" s="79">
        <v>0</v>
      </c>
      <c r="L4646" s="79">
        <v>17</v>
      </c>
      <c r="M4646" s="79" t="s">
        <v>21</v>
      </c>
      <c r="N4646" s="79">
        <v>0</v>
      </c>
      <c r="O4646" s="22">
        <f t="shared" si="183"/>
        <v>17</v>
      </c>
      <c r="P4646" s="58"/>
      <c r="Q4646" s="58"/>
      <c r="R4646" s="58"/>
    </row>
    <row r="4647" spans="1:18" customFormat="1" ht="12.75" customHeight="1" x14ac:dyDescent="0.25">
      <c r="A4647">
        <v>7</v>
      </c>
      <c r="B4647">
        <v>3</v>
      </c>
      <c r="C4647" s="3">
        <v>703</v>
      </c>
      <c r="D4647" t="s">
        <v>6</v>
      </c>
      <c r="E4647">
        <v>2012</v>
      </c>
      <c r="F4647" s="57"/>
      <c r="G4647" s="73">
        <f t="shared" si="182"/>
        <v>3746</v>
      </c>
      <c r="H4647" s="7"/>
      <c r="I4647" s="79">
        <v>3746</v>
      </c>
      <c r="J4647" s="79">
        <v>49</v>
      </c>
      <c r="K4647" s="79">
        <v>0</v>
      </c>
      <c r="L4647" s="79">
        <v>16</v>
      </c>
      <c r="M4647" s="79">
        <v>0</v>
      </c>
      <c r="N4647" s="79">
        <v>0</v>
      </c>
      <c r="O4647" s="22">
        <f t="shared" si="183"/>
        <v>16</v>
      </c>
      <c r="P4647" s="58"/>
      <c r="Q4647" s="58"/>
      <c r="R4647" s="58"/>
    </row>
    <row r="4648" spans="1:18" customFormat="1" ht="12.75" customHeight="1" x14ac:dyDescent="0.25">
      <c r="A4648">
        <v>7</v>
      </c>
      <c r="B4648">
        <v>4</v>
      </c>
      <c r="C4648" s="3">
        <v>704</v>
      </c>
      <c r="D4648" t="s">
        <v>6</v>
      </c>
      <c r="E4648">
        <v>2012</v>
      </c>
      <c r="F4648" s="57"/>
      <c r="G4648" s="73">
        <f t="shared" ref="G4648:G4679" si="184">I4648+K4648</f>
        <v>2235</v>
      </c>
      <c r="H4648" s="7"/>
      <c r="I4648" s="79">
        <v>2235</v>
      </c>
      <c r="J4648" s="79" t="s">
        <v>21</v>
      </c>
      <c r="K4648" s="79">
        <v>0</v>
      </c>
      <c r="L4648" s="79">
        <v>10</v>
      </c>
      <c r="M4648" s="79" t="s">
        <v>21</v>
      </c>
      <c r="N4648" s="79">
        <v>0</v>
      </c>
      <c r="O4648" s="22">
        <f t="shared" ref="O4648:O4679" si="185">L4648+N4648</f>
        <v>10</v>
      </c>
      <c r="P4648" s="58"/>
      <c r="Q4648" s="58"/>
      <c r="R4648" s="58"/>
    </row>
    <row r="4649" spans="1:18" customFormat="1" ht="12.75" customHeight="1" x14ac:dyDescent="0.25">
      <c r="A4649">
        <v>7</v>
      </c>
      <c r="B4649">
        <v>5</v>
      </c>
      <c r="C4649" s="3">
        <v>705</v>
      </c>
      <c r="D4649" t="s">
        <v>6</v>
      </c>
      <c r="E4649">
        <v>2012</v>
      </c>
      <c r="F4649" s="57"/>
      <c r="G4649" s="73">
        <f t="shared" si="184"/>
        <v>6894</v>
      </c>
      <c r="H4649" s="62"/>
      <c r="I4649" s="79">
        <v>6894</v>
      </c>
      <c r="J4649" s="79" t="s">
        <v>21</v>
      </c>
      <c r="K4649" s="79">
        <v>0</v>
      </c>
      <c r="L4649" s="79">
        <v>44</v>
      </c>
      <c r="M4649" s="79" t="s">
        <v>21</v>
      </c>
      <c r="N4649" s="79">
        <v>0</v>
      </c>
      <c r="O4649" s="22">
        <f t="shared" si="185"/>
        <v>44</v>
      </c>
      <c r="P4649" s="58"/>
      <c r="Q4649" s="58"/>
      <c r="R4649" s="58"/>
    </row>
    <row r="4650" spans="1:18" customFormat="1" ht="12.75" customHeight="1" x14ac:dyDescent="0.25">
      <c r="A4650">
        <v>7</v>
      </c>
      <c r="B4650">
        <v>6</v>
      </c>
      <c r="C4650" s="3">
        <v>706</v>
      </c>
      <c r="D4650" t="s">
        <v>6</v>
      </c>
      <c r="E4650">
        <v>2012</v>
      </c>
      <c r="F4650" s="57"/>
      <c r="G4650" s="73">
        <f t="shared" si="184"/>
        <v>4933</v>
      </c>
      <c r="H4650" s="7"/>
      <c r="I4650" s="79">
        <v>4933</v>
      </c>
      <c r="J4650" s="79" t="s">
        <v>21</v>
      </c>
      <c r="K4650" s="79">
        <v>0</v>
      </c>
      <c r="L4650" s="79">
        <v>41</v>
      </c>
      <c r="M4650" s="79" t="s">
        <v>21</v>
      </c>
      <c r="N4650" s="79">
        <v>0</v>
      </c>
      <c r="O4650" s="22">
        <f t="shared" si="185"/>
        <v>41</v>
      </c>
      <c r="P4650" s="58"/>
      <c r="Q4650" s="58"/>
      <c r="R4650" s="58"/>
    </row>
    <row r="4651" spans="1:18" customFormat="1" ht="12.75" customHeight="1" x14ac:dyDescent="0.25">
      <c r="A4651">
        <v>7</v>
      </c>
      <c r="B4651">
        <v>7</v>
      </c>
      <c r="C4651" s="3">
        <v>707</v>
      </c>
      <c r="D4651" t="s">
        <v>6</v>
      </c>
      <c r="E4651">
        <v>2012</v>
      </c>
      <c r="F4651" s="57"/>
      <c r="G4651" s="73">
        <f t="shared" si="184"/>
        <v>7147</v>
      </c>
      <c r="H4651" s="7"/>
      <c r="I4651" s="79">
        <v>7147</v>
      </c>
      <c r="J4651" s="79" t="s">
        <v>21</v>
      </c>
      <c r="K4651" s="79">
        <v>0</v>
      </c>
      <c r="L4651" s="79">
        <v>93</v>
      </c>
      <c r="M4651" s="79" t="s">
        <v>21</v>
      </c>
      <c r="N4651" s="79">
        <v>0</v>
      </c>
      <c r="O4651" s="22">
        <f t="shared" si="185"/>
        <v>93</v>
      </c>
      <c r="P4651" s="58"/>
      <c r="Q4651" s="58"/>
      <c r="R4651" s="58"/>
    </row>
    <row r="4652" spans="1:18" customFormat="1" ht="12.75" customHeight="1" x14ac:dyDescent="0.25">
      <c r="A4652">
        <v>7</v>
      </c>
      <c r="B4652">
        <v>8</v>
      </c>
      <c r="C4652" s="3">
        <v>708</v>
      </c>
      <c r="D4652" t="s">
        <v>6</v>
      </c>
      <c r="E4652">
        <v>2012</v>
      </c>
      <c r="F4652" s="57"/>
      <c r="G4652" s="73">
        <f t="shared" si="184"/>
        <v>12854</v>
      </c>
      <c r="H4652" s="62"/>
      <c r="I4652" s="79">
        <v>12854</v>
      </c>
      <c r="J4652" s="79" t="s">
        <v>21</v>
      </c>
      <c r="K4652" s="79">
        <v>0</v>
      </c>
      <c r="L4652" s="79">
        <v>227</v>
      </c>
      <c r="M4652" s="79" t="s">
        <v>21</v>
      </c>
      <c r="N4652" s="79">
        <v>0</v>
      </c>
      <c r="O4652" s="22">
        <f t="shared" si="185"/>
        <v>227</v>
      </c>
      <c r="P4652" s="58"/>
      <c r="Q4652" s="58"/>
      <c r="R4652" s="58"/>
    </row>
    <row r="4653" spans="1:18" customFormat="1" ht="12.75" customHeight="1" x14ac:dyDescent="0.25">
      <c r="A4653">
        <v>7</v>
      </c>
      <c r="B4653">
        <v>9</v>
      </c>
      <c r="C4653" s="3">
        <v>709</v>
      </c>
      <c r="D4653" t="s">
        <v>6</v>
      </c>
      <c r="E4653">
        <v>2012</v>
      </c>
      <c r="F4653" s="57"/>
      <c r="G4653" s="73">
        <f t="shared" si="184"/>
        <v>10465</v>
      </c>
      <c r="I4653" s="79">
        <v>10390</v>
      </c>
      <c r="J4653" s="79">
        <v>62</v>
      </c>
      <c r="K4653" s="79">
        <v>75</v>
      </c>
      <c r="L4653" s="79">
        <v>233</v>
      </c>
      <c r="M4653" s="79">
        <v>1</v>
      </c>
      <c r="N4653" s="79">
        <v>0</v>
      </c>
      <c r="O4653" s="22">
        <f t="shared" si="185"/>
        <v>233</v>
      </c>
      <c r="P4653" s="58"/>
      <c r="Q4653" s="58"/>
      <c r="R4653" s="58"/>
    </row>
    <row r="4654" spans="1:18" customFormat="1" ht="12.75" customHeight="1" x14ac:dyDescent="0.25">
      <c r="A4654">
        <v>7</v>
      </c>
      <c r="B4654">
        <v>10</v>
      </c>
      <c r="C4654" s="3">
        <v>710</v>
      </c>
      <c r="D4654" t="s">
        <v>6</v>
      </c>
      <c r="E4654">
        <v>2012</v>
      </c>
      <c r="F4654" s="57"/>
      <c r="G4654" s="73">
        <f t="shared" si="184"/>
        <v>6038</v>
      </c>
      <c r="I4654" s="79">
        <v>6038</v>
      </c>
      <c r="J4654" s="79" t="s">
        <v>21</v>
      </c>
      <c r="K4654" s="79">
        <v>0</v>
      </c>
      <c r="L4654" s="79">
        <v>165</v>
      </c>
      <c r="M4654" s="79" t="s">
        <v>21</v>
      </c>
      <c r="N4654" s="79">
        <v>0</v>
      </c>
      <c r="O4654" s="22">
        <f t="shared" si="185"/>
        <v>165</v>
      </c>
      <c r="P4654" s="58"/>
      <c r="Q4654" s="58"/>
      <c r="R4654" s="58"/>
    </row>
    <row r="4655" spans="1:18" customFormat="1" ht="12.75" customHeight="1" x14ac:dyDescent="0.25">
      <c r="A4655">
        <v>7</v>
      </c>
      <c r="B4655">
        <v>11</v>
      </c>
      <c r="C4655" s="3">
        <v>711</v>
      </c>
      <c r="D4655" t="s">
        <v>6</v>
      </c>
      <c r="E4655">
        <v>2012</v>
      </c>
      <c r="F4655" s="57"/>
      <c r="G4655" s="73">
        <f t="shared" si="184"/>
        <v>7019</v>
      </c>
      <c r="H4655" s="32"/>
      <c r="I4655" s="79">
        <v>7019</v>
      </c>
      <c r="J4655" s="79" t="s">
        <v>21</v>
      </c>
      <c r="K4655" s="79">
        <v>0</v>
      </c>
      <c r="L4655" s="79">
        <v>218</v>
      </c>
      <c r="M4655" s="79" t="s">
        <v>21</v>
      </c>
      <c r="N4655" s="79">
        <v>0</v>
      </c>
      <c r="O4655" s="22">
        <f t="shared" si="185"/>
        <v>218</v>
      </c>
      <c r="P4655" s="58"/>
      <c r="Q4655" s="58"/>
      <c r="R4655" s="58"/>
    </row>
    <row r="4656" spans="1:18" customFormat="1" ht="12.75" customHeight="1" x14ac:dyDescent="0.25">
      <c r="A4656">
        <v>7</v>
      </c>
      <c r="B4656">
        <v>12</v>
      </c>
      <c r="C4656" s="3">
        <v>712</v>
      </c>
      <c r="D4656" t="s">
        <v>6</v>
      </c>
      <c r="E4656">
        <v>2012</v>
      </c>
      <c r="F4656" s="57"/>
      <c r="G4656" s="73">
        <f t="shared" si="184"/>
        <v>6759</v>
      </c>
      <c r="I4656" s="79">
        <v>6759</v>
      </c>
      <c r="J4656" s="79" t="s">
        <v>21</v>
      </c>
      <c r="K4656" s="79">
        <v>0</v>
      </c>
      <c r="L4656" s="79">
        <v>237</v>
      </c>
      <c r="M4656" s="79" t="s">
        <v>21</v>
      </c>
      <c r="N4656" s="79">
        <v>0</v>
      </c>
      <c r="O4656" s="22">
        <f t="shared" si="185"/>
        <v>237</v>
      </c>
      <c r="P4656" s="58"/>
      <c r="Q4656" s="58"/>
      <c r="R4656" s="58"/>
    </row>
    <row r="4657" spans="1:18" customFormat="1" ht="12.75" customHeight="1" x14ac:dyDescent="0.25">
      <c r="A4657">
        <v>7</v>
      </c>
      <c r="B4657">
        <v>13</v>
      </c>
      <c r="C4657" s="3">
        <v>713</v>
      </c>
      <c r="D4657" t="s">
        <v>6</v>
      </c>
      <c r="E4657">
        <v>2012</v>
      </c>
      <c r="F4657" s="57"/>
      <c r="G4657" s="73">
        <f t="shared" si="184"/>
        <v>2125</v>
      </c>
      <c r="I4657" s="79">
        <v>2125</v>
      </c>
      <c r="J4657" s="79" t="s">
        <v>21</v>
      </c>
      <c r="K4657" s="79">
        <v>0</v>
      </c>
      <c r="L4657" s="79">
        <v>83</v>
      </c>
      <c r="M4657" s="79" t="s">
        <v>21</v>
      </c>
      <c r="N4657" s="79">
        <v>0</v>
      </c>
      <c r="O4657" s="22">
        <f t="shared" si="185"/>
        <v>83</v>
      </c>
      <c r="P4657" s="58"/>
      <c r="Q4657" s="58"/>
      <c r="R4657" s="58"/>
    </row>
    <row r="4658" spans="1:18" customFormat="1" ht="12.75" customHeight="1" x14ac:dyDescent="0.25">
      <c r="A4658">
        <v>7</v>
      </c>
      <c r="B4658">
        <v>14</v>
      </c>
      <c r="C4658" s="3">
        <v>714</v>
      </c>
      <c r="D4658" t="s">
        <v>6</v>
      </c>
      <c r="E4658">
        <v>2012</v>
      </c>
      <c r="F4658" s="57"/>
      <c r="G4658" s="73">
        <f t="shared" si="184"/>
        <v>2386</v>
      </c>
      <c r="H4658" s="7"/>
      <c r="I4658" s="79">
        <v>2386</v>
      </c>
      <c r="J4658" s="79" t="s">
        <v>21</v>
      </c>
      <c r="K4658" s="79">
        <v>0</v>
      </c>
      <c r="L4658" s="79">
        <v>89</v>
      </c>
      <c r="M4658" s="79" t="s">
        <v>21</v>
      </c>
      <c r="N4658" s="79">
        <v>0</v>
      </c>
      <c r="O4658" s="22">
        <f t="shared" si="185"/>
        <v>89</v>
      </c>
      <c r="P4658" s="58"/>
      <c r="Q4658" s="58"/>
      <c r="R4658" s="58"/>
    </row>
    <row r="4659" spans="1:18" customFormat="1" ht="12.75" customHeight="1" x14ac:dyDescent="0.25">
      <c r="A4659">
        <v>7</v>
      </c>
      <c r="B4659">
        <v>15</v>
      </c>
      <c r="C4659" s="3">
        <v>715</v>
      </c>
      <c r="D4659" t="s">
        <v>6</v>
      </c>
      <c r="E4659">
        <v>2012</v>
      </c>
      <c r="F4659" s="57"/>
      <c r="G4659" s="73">
        <f t="shared" si="184"/>
        <v>1616</v>
      </c>
      <c r="H4659" s="7"/>
      <c r="I4659" s="79">
        <v>1616</v>
      </c>
      <c r="J4659" s="79" t="s">
        <v>21</v>
      </c>
      <c r="K4659" s="79">
        <v>0</v>
      </c>
      <c r="L4659" s="79">
        <v>58</v>
      </c>
      <c r="M4659" s="79" t="s">
        <v>21</v>
      </c>
      <c r="N4659" s="79">
        <v>0</v>
      </c>
      <c r="O4659" s="22">
        <f t="shared" si="185"/>
        <v>58</v>
      </c>
      <c r="P4659" s="58"/>
      <c r="Q4659" s="58"/>
      <c r="R4659" s="58"/>
    </row>
    <row r="4660" spans="1:18" customFormat="1" ht="12.75" customHeight="1" x14ac:dyDescent="0.25">
      <c r="A4660">
        <v>7</v>
      </c>
      <c r="B4660">
        <v>16</v>
      </c>
      <c r="C4660" s="3">
        <v>716</v>
      </c>
      <c r="D4660" t="s">
        <v>6</v>
      </c>
      <c r="E4660">
        <v>2012</v>
      </c>
      <c r="F4660" s="57"/>
      <c r="G4660" s="73">
        <f t="shared" si="184"/>
        <v>986</v>
      </c>
      <c r="I4660" s="79">
        <v>986</v>
      </c>
      <c r="J4660" s="79">
        <v>22</v>
      </c>
      <c r="K4660" s="79">
        <v>0</v>
      </c>
      <c r="L4660" s="79">
        <v>34</v>
      </c>
      <c r="M4660" s="79">
        <v>1</v>
      </c>
      <c r="N4660" s="79">
        <v>0</v>
      </c>
      <c r="O4660" s="22">
        <f t="shared" si="185"/>
        <v>34</v>
      </c>
      <c r="P4660" s="58"/>
      <c r="Q4660" s="58"/>
      <c r="R4660" s="58"/>
    </row>
    <row r="4661" spans="1:18" customFormat="1" ht="12.75" customHeight="1" x14ac:dyDescent="0.25">
      <c r="A4661">
        <v>7</v>
      </c>
      <c r="B4661">
        <v>17</v>
      </c>
      <c r="C4661" s="3">
        <v>717</v>
      </c>
      <c r="D4661" t="s">
        <v>6</v>
      </c>
      <c r="E4661">
        <v>2012</v>
      </c>
      <c r="F4661" s="57"/>
      <c r="G4661" s="73">
        <f t="shared" si="184"/>
        <v>1098</v>
      </c>
      <c r="I4661" s="79">
        <v>1098</v>
      </c>
      <c r="J4661" s="79" t="s">
        <v>21</v>
      </c>
      <c r="K4661" s="79">
        <v>0</v>
      </c>
      <c r="L4661" s="79">
        <v>36</v>
      </c>
      <c r="M4661" s="79" t="s">
        <v>21</v>
      </c>
      <c r="N4661" s="79">
        <v>0</v>
      </c>
      <c r="O4661" s="22">
        <f t="shared" si="185"/>
        <v>36</v>
      </c>
      <c r="P4661" s="58"/>
      <c r="Q4661" s="58"/>
      <c r="R4661" s="58"/>
    </row>
    <row r="4662" spans="1:18" customFormat="1" ht="12.75" customHeight="1" x14ac:dyDescent="0.25">
      <c r="A4662">
        <v>7</v>
      </c>
      <c r="B4662">
        <v>18</v>
      </c>
      <c r="C4662" s="3">
        <v>718</v>
      </c>
      <c r="D4662" t="s">
        <v>6</v>
      </c>
      <c r="E4662">
        <v>2012</v>
      </c>
      <c r="F4662" s="57"/>
      <c r="G4662" s="73">
        <f t="shared" si="184"/>
        <v>721</v>
      </c>
      <c r="I4662" s="79">
        <v>721</v>
      </c>
      <c r="J4662" s="79" t="s">
        <v>21</v>
      </c>
      <c r="K4662" s="79">
        <v>0</v>
      </c>
      <c r="L4662" s="79">
        <v>36</v>
      </c>
      <c r="M4662" s="79" t="s">
        <v>21</v>
      </c>
      <c r="N4662" s="79">
        <v>0</v>
      </c>
      <c r="O4662" s="22">
        <f t="shared" si="185"/>
        <v>36</v>
      </c>
      <c r="P4662" s="58"/>
      <c r="Q4662" s="58"/>
      <c r="R4662" s="58"/>
    </row>
    <row r="4663" spans="1:18" customFormat="1" ht="12.75" customHeight="1" x14ac:dyDescent="0.25">
      <c r="A4663">
        <v>7</v>
      </c>
      <c r="B4663">
        <v>19</v>
      </c>
      <c r="C4663" s="3">
        <v>719</v>
      </c>
      <c r="D4663" t="s">
        <v>6</v>
      </c>
      <c r="E4663">
        <v>2012</v>
      </c>
      <c r="F4663" s="57"/>
      <c r="G4663" s="73">
        <f t="shared" si="184"/>
        <v>577</v>
      </c>
      <c r="I4663" s="79">
        <v>577</v>
      </c>
      <c r="J4663" s="79" t="s">
        <v>21</v>
      </c>
      <c r="K4663" s="79">
        <v>0</v>
      </c>
      <c r="L4663" s="79">
        <v>38</v>
      </c>
      <c r="M4663" s="79" t="s">
        <v>21</v>
      </c>
      <c r="N4663" s="79">
        <v>0</v>
      </c>
      <c r="O4663" s="22">
        <f t="shared" si="185"/>
        <v>38</v>
      </c>
      <c r="P4663" s="58"/>
      <c r="Q4663" s="58"/>
      <c r="R4663" s="58"/>
    </row>
    <row r="4664" spans="1:18" customFormat="1" ht="12.75" customHeight="1" x14ac:dyDescent="0.25">
      <c r="A4664">
        <v>7</v>
      </c>
      <c r="B4664">
        <v>20</v>
      </c>
      <c r="C4664" s="3">
        <v>720</v>
      </c>
      <c r="D4664" t="s">
        <v>6</v>
      </c>
      <c r="E4664">
        <v>2012</v>
      </c>
      <c r="F4664" s="57"/>
      <c r="G4664" s="73">
        <f t="shared" si="184"/>
        <v>759</v>
      </c>
      <c r="I4664" s="79">
        <v>759</v>
      </c>
      <c r="J4664" s="79" t="s">
        <v>21</v>
      </c>
      <c r="K4664" s="79">
        <v>0</v>
      </c>
      <c r="L4664" s="79">
        <v>63</v>
      </c>
      <c r="M4664" s="79" t="s">
        <v>21</v>
      </c>
      <c r="N4664" s="79">
        <v>0</v>
      </c>
      <c r="O4664" s="22">
        <f t="shared" si="185"/>
        <v>63</v>
      </c>
      <c r="P4664" s="58"/>
      <c r="Q4664" s="58"/>
      <c r="R4664" s="58"/>
    </row>
    <row r="4665" spans="1:18" customFormat="1" ht="12.75" customHeight="1" x14ac:dyDescent="0.25">
      <c r="A4665">
        <v>7</v>
      </c>
      <c r="B4665">
        <v>21</v>
      </c>
      <c r="C4665" s="3">
        <v>721</v>
      </c>
      <c r="D4665" t="s">
        <v>6</v>
      </c>
      <c r="E4665">
        <v>2012</v>
      </c>
      <c r="F4665" s="57"/>
      <c r="G4665" s="73">
        <f t="shared" si="184"/>
        <v>586</v>
      </c>
      <c r="I4665" s="79">
        <v>586</v>
      </c>
      <c r="J4665" s="79" t="s">
        <v>21</v>
      </c>
      <c r="K4665" s="79">
        <v>0</v>
      </c>
      <c r="L4665" s="79">
        <v>58</v>
      </c>
      <c r="M4665" s="79" t="s">
        <v>21</v>
      </c>
      <c r="N4665" s="79">
        <v>0</v>
      </c>
      <c r="O4665" s="22">
        <f t="shared" si="185"/>
        <v>58</v>
      </c>
      <c r="P4665" s="58"/>
      <c r="Q4665" s="58"/>
      <c r="R4665" s="58"/>
    </row>
    <row r="4666" spans="1:18" customFormat="1" ht="12.75" customHeight="1" x14ac:dyDescent="0.25">
      <c r="A4666">
        <v>7</v>
      </c>
      <c r="B4666">
        <v>22</v>
      </c>
      <c r="C4666" s="3">
        <v>722</v>
      </c>
      <c r="D4666" t="s">
        <v>6</v>
      </c>
      <c r="E4666">
        <v>2012</v>
      </c>
      <c r="F4666" s="57"/>
      <c r="G4666" s="73">
        <f t="shared" si="184"/>
        <v>621</v>
      </c>
      <c r="H4666" s="7"/>
      <c r="I4666" s="79">
        <v>621</v>
      </c>
      <c r="J4666" s="79" t="s">
        <v>21</v>
      </c>
      <c r="K4666" s="79">
        <v>0</v>
      </c>
      <c r="L4666" s="79">
        <v>72</v>
      </c>
      <c r="M4666" s="79" t="s">
        <v>21</v>
      </c>
      <c r="N4666" s="79">
        <v>0</v>
      </c>
      <c r="O4666" s="22">
        <f t="shared" si="185"/>
        <v>72</v>
      </c>
      <c r="P4666" s="58"/>
      <c r="Q4666" s="58"/>
      <c r="R4666" s="58"/>
    </row>
    <row r="4667" spans="1:18" customFormat="1" ht="12.75" customHeight="1" x14ac:dyDescent="0.25">
      <c r="A4667">
        <v>7</v>
      </c>
      <c r="B4667">
        <v>23</v>
      </c>
      <c r="C4667" s="3">
        <v>723</v>
      </c>
      <c r="D4667" t="s">
        <v>6</v>
      </c>
      <c r="E4667">
        <v>2012</v>
      </c>
      <c r="F4667" s="57"/>
      <c r="G4667" s="73">
        <f t="shared" si="184"/>
        <v>360</v>
      </c>
      <c r="I4667" s="79">
        <v>360</v>
      </c>
      <c r="J4667" s="79">
        <v>9</v>
      </c>
      <c r="K4667" s="79">
        <v>0</v>
      </c>
      <c r="L4667" s="79">
        <v>48</v>
      </c>
      <c r="M4667" s="79">
        <v>1</v>
      </c>
      <c r="N4667" s="79">
        <v>0</v>
      </c>
      <c r="O4667" s="22">
        <f t="shared" si="185"/>
        <v>48</v>
      </c>
      <c r="P4667" s="58"/>
      <c r="Q4667" s="58"/>
      <c r="R4667" s="58"/>
    </row>
    <row r="4668" spans="1:18" customFormat="1" ht="12.75" customHeight="1" x14ac:dyDescent="0.25">
      <c r="A4668">
        <v>7</v>
      </c>
      <c r="B4668">
        <v>24</v>
      </c>
      <c r="C4668" s="3">
        <v>724</v>
      </c>
      <c r="D4668" t="s">
        <v>6</v>
      </c>
      <c r="E4668">
        <v>2012</v>
      </c>
      <c r="F4668" s="57"/>
      <c r="G4668" s="73">
        <f t="shared" si="184"/>
        <v>225</v>
      </c>
      <c r="I4668" s="79">
        <v>225</v>
      </c>
      <c r="J4668" s="79" t="s">
        <v>21</v>
      </c>
      <c r="K4668" s="79">
        <v>0</v>
      </c>
      <c r="L4668" s="79">
        <v>34</v>
      </c>
      <c r="M4668" s="79" t="s">
        <v>21</v>
      </c>
      <c r="N4668" s="79">
        <v>0</v>
      </c>
      <c r="O4668" s="22">
        <f t="shared" si="185"/>
        <v>34</v>
      </c>
      <c r="P4668" s="58"/>
      <c r="Q4668" s="58"/>
      <c r="R4668" s="58"/>
    </row>
    <row r="4669" spans="1:18" customFormat="1" ht="12.75" customHeight="1" x14ac:dyDescent="0.25">
      <c r="A4669">
        <v>7</v>
      </c>
      <c r="B4669">
        <v>25</v>
      </c>
      <c r="C4669" s="3">
        <v>725</v>
      </c>
      <c r="D4669" t="s">
        <v>6</v>
      </c>
      <c r="E4669">
        <v>2012</v>
      </c>
      <c r="F4669" s="57"/>
      <c r="G4669" s="73">
        <f t="shared" si="184"/>
        <v>281</v>
      </c>
      <c r="I4669" s="79">
        <v>281</v>
      </c>
      <c r="J4669" s="79" t="s">
        <v>21</v>
      </c>
      <c r="K4669" s="79">
        <v>0</v>
      </c>
      <c r="L4669" s="79">
        <v>37</v>
      </c>
      <c r="M4669" s="79" t="s">
        <v>21</v>
      </c>
      <c r="N4669" s="79">
        <v>0</v>
      </c>
      <c r="O4669" s="22">
        <f t="shared" si="185"/>
        <v>37</v>
      </c>
      <c r="P4669" s="58"/>
      <c r="Q4669" s="58"/>
      <c r="R4669" s="58"/>
    </row>
    <row r="4670" spans="1:18" customFormat="1" ht="12.75" customHeight="1" x14ac:dyDescent="0.25">
      <c r="A4670">
        <v>7</v>
      </c>
      <c r="B4670">
        <v>26</v>
      </c>
      <c r="C4670" s="3">
        <v>726</v>
      </c>
      <c r="D4670" t="s">
        <v>6</v>
      </c>
      <c r="E4670">
        <v>2012</v>
      </c>
      <c r="F4670" s="57"/>
      <c r="G4670" s="73">
        <f t="shared" si="184"/>
        <v>642</v>
      </c>
      <c r="I4670" s="79">
        <v>642</v>
      </c>
      <c r="J4670" s="79" t="s">
        <v>21</v>
      </c>
      <c r="K4670" s="79">
        <v>0</v>
      </c>
      <c r="L4670" s="79">
        <v>74</v>
      </c>
      <c r="M4670" s="79" t="s">
        <v>21</v>
      </c>
      <c r="N4670" s="79">
        <v>0</v>
      </c>
      <c r="O4670" s="22">
        <f t="shared" si="185"/>
        <v>74</v>
      </c>
      <c r="P4670" s="58"/>
      <c r="Q4670" s="58"/>
      <c r="R4670" s="58"/>
    </row>
    <row r="4671" spans="1:18" customFormat="1" ht="12.75" customHeight="1" x14ac:dyDescent="0.25">
      <c r="A4671">
        <v>7</v>
      </c>
      <c r="B4671">
        <v>27</v>
      </c>
      <c r="C4671" s="3">
        <v>727</v>
      </c>
      <c r="D4671" t="s">
        <v>6</v>
      </c>
      <c r="E4671">
        <v>2012</v>
      </c>
      <c r="F4671" s="57"/>
      <c r="G4671" s="73">
        <f t="shared" si="184"/>
        <v>607</v>
      </c>
      <c r="H4671" s="7"/>
      <c r="I4671" s="79">
        <v>607</v>
      </c>
      <c r="J4671" s="79" t="s">
        <v>21</v>
      </c>
      <c r="K4671" s="79">
        <v>0</v>
      </c>
      <c r="L4671" s="79">
        <v>59</v>
      </c>
      <c r="M4671" s="79" t="s">
        <v>21</v>
      </c>
      <c r="N4671" s="79">
        <v>0</v>
      </c>
      <c r="O4671" s="22">
        <f t="shared" si="185"/>
        <v>59</v>
      </c>
      <c r="P4671" s="58"/>
      <c r="Q4671" s="58"/>
      <c r="R4671" s="58"/>
    </row>
    <row r="4672" spans="1:18" customFormat="1" ht="12.75" customHeight="1" x14ac:dyDescent="0.25">
      <c r="A4672">
        <v>7</v>
      </c>
      <c r="B4672">
        <v>28</v>
      </c>
      <c r="C4672" s="3">
        <v>728</v>
      </c>
      <c r="D4672" t="s">
        <v>6</v>
      </c>
      <c r="E4672">
        <v>2012</v>
      </c>
      <c r="F4672" s="57"/>
      <c r="G4672" s="73">
        <f t="shared" si="184"/>
        <v>409</v>
      </c>
      <c r="H4672" s="7"/>
      <c r="I4672" s="79">
        <v>409</v>
      </c>
      <c r="J4672" s="79" t="s">
        <v>21</v>
      </c>
      <c r="K4672" s="79">
        <v>0</v>
      </c>
      <c r="L4672" s="79">
        <v>33</v>
      </c>
      <c r="M4672" s="79" t="s">
        <v>21</v>
      </c>
      <c r="N4672" s="79">
        <v>0</v>
      </c>
      <c r="O4672" s="22">
        <f t="shared" si="185"/>
        <v>33</v>
      </c>
      <c r="P4672" s="58"/>
      <c r="Q4672" s="58"/>
      <c r="R4672" s="58"/>
    </row>
    <row r="4673" spans="1:18" customFormat="1" ht="12.75" customHeight="1" x14ac:dyDescent="0.25">
      <c r="A4673">
        <v>7</v>
      </c>
      <c r="B4673">
        <v>29</v>
      </c>
      <c r="C4673" s="3">
        <v>729</v>
      </c>
      <c r="D4673" t="s">
        <v>6</v>
      </c>
      <c r="E4673">
        <v>2012</v>
      </c>
      <c r="F4673" s="57"/>
      <c r="G4673" s="73">
        <f t="shared" si="184"/>
        <v>585</v>
      </c>
      <c r="H4673" s="7"/>
      <c r="I4673" s="79">
        <v>585</v>
      </c>
      <c r="J4673" s="79" t="s">
        <v>21</v>
      </c>
      <c r="K4673" s="79">
        <v>0</v>
      </c>
      <c r="L4673" s="79">
        <v>39</v>
      </c>
      <c r="M4673" s="79" t="s">
        <v>21</v>
      </c>
      <c r="N4673" s="79">
        <v>0</v>
      </c>
      <c r="O4673" s="22">
        <f t="shared" si="185"/>
        <v>39</v>
      </c>
      <c r="P4673" s="58"/>
      <c r="Q4673" s="58"/>
      <c r="R4673" s="58"/>
    </row>
    <row r="4674" spans="1:18" customFormat="1" ht="12.75" customHeight="1" x14ac:dyDescent="0.25">
      <c r="A4674">
        <v>7</v>
      </c>
      <c r="B4674">
        <v>30</v>
      </c>
      <c r="C4674" s="3">
        <v>730</v>
      </c>
      <c r="D4674" t="s">
        <v>6</v>
      </c>
      <c r="E4674">
        <v>2012</v>
      </c>
      <c r="F4674" s="57"/>
      <c r="G4674" s="73">
        <f t="shared" si="184"/>
        <v>508</v>
      </c>
      <c r="H4674" s="7"/>
      <c r="I4674" s="79">
        <v>508</v>
      </c>
      <c r="J4674" s="79" t="s">
        <v>21</v>
      </c>
      <c r="K4674" s="79">
        <v>0</v>
      </c>
      <c r="L4674" s="79">
        <v>26</v>
      </c>
      <c r="M4674" s="79" t="s">
        <v>21</v>
      </c>
      <c r="N4674" s="79">
        <v>0</v>
      </c>
      <c r="O4674" s="22">
        <f t="shared" si="185"/>
        <v>26</v>
      </c>
      <c r="P4674" s="58"/>
      <c r="Q4674" s="58"/>
      <c r="R4674" s="58"/>
    </row>
    <row r="4675" spans="1:18" customFormat="1" ht="12.75" customHeight="1" x14ac:dyDescent="0.25">
      <c r="A4675">
        <v>7</v>
      </c>
      <c r="B4675">
        <v>31</v>
      </c>
      <c r="C4675" s="3">
        <v>731</v>
      </c>
      <c r="D4675" t="s">
        <v>6</v>
      </c>
      <c r="E4675">
        <v>2012</v>
      </c>
      <c r="F4675" s="57"/>
      <c r="G4675" s="73">
        <f t="shared" si="184"/>
        <v>336</v>
      </c>
      <c r="H4675" s="7"/>
      <c r="I4675" s="79">
        <v>336</v>
      </c>
      <c r="J4675" s="79" t="s">
        <v>21</v>
      </c>
      <c r="K4675" s="79">
        <v>0</v>
      </c>
      <c r="L4675" s="79">
        <v>12</v>
      </c>
      <c r="M4675" s="79" t="s">
        <v>21</v>
      </c>
      <c r="N4675" s="79">
        <v>0</v>
      </c>
      <c r="O4675" s="22">
        <f t="shared" si="185"/>
        <v>12</v>
      </c>
      <c r="P4675" s="58"/>
      <c r="Q4675" s="58"/>
      <c r="R4675" s="58"/>
    </row>
    <row r="4676" spans="1:18" customFormat="1" ht="12.75" customHeight="1" x14ac:dyDescent="0.25">
      <c r="A4676">
        <v>8</v>
      </c>
      <c r="B4676">
        <v>1</v>
      </c>
      <c r="C4676" s="3">
        <v>801</v>
      </c>
      <c r="D4676" t="s">
        <v>6</v>
      </c>
      <c r="E4676">
        <v>2012</v>
      </c>
      <c r="F4676" s="57"/>
      <c r="G4676" s="73">
        <f t="shared" si="184"/>
        <v>358</v>
      </c>
      <c r="H4676" s="7"/>
      <c r="I4676" s="79">
        <v>358</v>
      </c>
      <c r="J4676" s="79" t="s">
        <v>21</v>
      </c>
      <c r="K4676" s="79">
        <v>0</v>
      </c>
      <c r="L4676" s="79">
        <v>26</v>
      </c>
      <c r="M4676" s="79" t="s">
        <v>21</v>
      </c>
      <c r="N4676" s="79">
        <v>0</v>
      </c>
      <c r="O4676" s="22">
        <f t="shared" si="185"/>
        <v>26</v>
      </c>
      <c r="P4676" s="58"/>
      <c r="Q4676" s="58"/>
      <c r="R4676" s="58"/>
    </row>
    <row r="4677" spans="1:18" customFormat="1" ht="12.75" customHeight="1" x14ac:dyDescent="0.25">
      <c r="A4677">
        <v>8</v>
      </c>
      <c r="B4677">
        <v>2</v>
      </c>
      <c r="C4677" s="3">
        <v>802</v>
      </c>
      <c r="D4677" t="s">
        <v>6</v>
      </c>
      <c r="E4677">
        <v>2012</v>
      </c>
      <c r="F4677" s="57"/>
      <c r="G4677" s="73">
        <f t="shared" si="184"/>
        <v>258</v>
      </c>
      <c r="H4677" s="7"/>
      <c r="I4677" s="79">
        <v>258</v>
      </c>
      <c r="J4677" s="79" t="s">
        <v>21</v>
      </c>
      <c r="K4677" s="79">
        <v>0</v>
      </c>
      <c r="L4677" s="79">
        <v>29</v>
      </c>
      <c r="M4677" s="79" t="s">
        <v>21</v>
      </c>
      <c r="N4677" s="79">
        <v>0</v>
      </c>
      <c r="O4677" s="22">
        <f t="shared" si="185"/>
        <v>29</v>
      </c>
      <c r="P4677" s="58"/>
      <c r="Q4677" s="58"/>
      <c r="R4677" s="58"/>
    </row>
    <row r="4678" spans="1:18" customFormat="1" ht="12.75" customHeight="1" x14ac:dyDescent="0.25">
      <c r="A4678">
        <v>8</v>
      </c>
      <c r="B4678">
        <v>3</v>
      </c>
      <c r="C4678" s="3">
        <v>803</v>
      </c>
      <c r="D4678" t="s">
        <v>6</v>
      </c>
      <c r="E4678">
        <v>2012</v>
      </c>
      <c r="F4678" s="57"/>
      <c r="G4678" s="73">
        <f t="shared" si="184"/>
        <v>189</v>
      </c>
      <c r="H4678" s="7"/>
      <c r="I4678" s="79">
        <v>189</v>
      </c>
      <c r="J4678" s="79" t="s">
        <v>21</v>
      </c>
      <c r="K4678" s="79">
        <v>0</v>
      </c>
      <c r="L4678" s="79">
        <v>30</v>
      </c>
      <c r="M4678" s="79" t="s">
        <v>21</v>
      </c>
      <c r="N4678" s="79">
        <v>0</v>
      </c>
      <c r="O4678" s="22">
        <f t="shared" si="185"/>
        <v>30</v>
      </c>
      <c r="P4678" s="58"/>
      <c r="Q4678" s="58"/>
      <c r="R4678" s="58"/>
    </row>
    <row r="4679" spans="1:18" customFormat="1" ht="12.75" customHeight="1" x14ac:dyDescent="0.25">
      <c r="A4679">
        <v>8</v>
      </c>
      <c r="B4679">
        <v>4</v>
      </c>
      <c r="C4679" s="3">
        <v>804</v>
      </c>
      <c r="D4679" t="s">
        <v>6</v>
      </c>
      <c r="E4679">
        <v>2012</v>
      </c>
      <c r="F4679" s="57"/>
      <c r="G4679" s="73">
        <f t="shared" si="184"/>
        <v>155</v>
      </c>
      <c r="H4679" s="7"/>
      <c r="I4679" s="79">
        <v>155</v>
      </c>
      <c r="J4679" s="79" t="s">
        <v>21</v>
      </c>
      <c r="K4679" s="79">
        <v>0</v>
      </c>
      <c r="L4679" s="79">
        <v>22</v>
      </c>
      <c r="M4679" s="79" t="s">
        <v>21</v>
      </c>
      <c r="N4679" s="79">
        <v>0</v>
      </c>
      <c r="O4679" s="22">
        <f t="shared" si="185"/>
        <v>22</v>
      </c>
      <c r="P4679" s="58"/>
      <c r="Q4679" s="58"/>
      <c r="R4679" s="58"/>
    </row>
    <row r="4680" spans="1:18" customFormat="1" ht="12.75" customHeight="1" x14ac:dyDescent="0.25">
      <c r="A4680">
        <v>8</v>
      </c>
      <c r="B4680">
        <v>5</v>
      </c>
      <c r="C4680" s="3">
        <v>805</v>
      </c>
      <c r="D4680" t="s">
        <v>6</v>
      </c>
      <c r="E4680">
        <v>2012</v>
      </c>
      <c r="F4680" s="57"/>
      <c r="G4680" s="73">
        <f t="shared" ref="G4680:G4711" si="186">I4680+K4680</f>
        <v>165</v>
      </c>
      <c r="H4680" s="7"/>
      <c r="I4680" s="79">
        <v>165</v>
      </c>
      <c r="J4680" s="79" t="s">
        <v>21</v>
      </c>
      <c r="K4680" s="79">
        <v>0</v>
      </c>
      <c r="L4680" s="79">
        <v>20</v>
      </c>
      <c r="M4680" s="79" t="s">
        <v>21</v>
      </c>
      <c r="N4680" s="79">
        <v>0</v>
      </c>
      <c r="O4680" s="22">
        <f t="shared" ref="O4680:O4711" si="187">L4680+N4680</f>
        <v>20</v>
      </c>
      <c r="P4680" s="58"/>
      <c r="Q4680" s="58"/>
      <c r="R4680" s="58"/>
    </row>
    <row r="4681" spans="1:18" customFormat="1" ht="12.75" customHeight="1" x14ac:dyDescent="0.25">
      <c r="A4681">
        <v>8</v>
      </c>
      <c r="B4681">
        <v>6</v>
      </c>
      <c r="C4681" s="3">
        <v>806</v>
      </c>
      <c r="D4681" t="s">
        <v>6</v>
      </c>
      <c r="E4681">
        <v>2012</v>
      </c>
      <c r="F4681" s="57"/>
      <c r="G4681" s="73">
        <f t="shared" si="186"/>
        <v>307</v>
      </c>
      <c r="H4681" s="7"/>
      <c r="I4681" s="79">
        <v>307</v>
      </c>
      <c r="J4681" s="79" t="s">
        <v>21</v>
      </c>
      <c r="K4681" s="79">
        <v>0</v>
      </c>
      <c r="L4681" s="79">
        <v>33</v>
      </c>
      <c r="M4681" s="79" t="s">
        <v>21</v>
      </c>
      <c r="N4681" s="79">
        <v>0</v>
      </c>
      <c r="O4681" s="22">
        <f t="shared" si="187"/>
        <v>33</v>
      </c>
      <c r="P4681" s="58"/>
      <c r="Q4681" s="58"/>
      <c r="R4681" s="58"/>
    </row>
    <row r="4682" spans="1:18" customFormat="1" ht="12.75" customHeight="1" x14ac:dyDescent="0.25">
      <c r="A4682">
        <v>8</v>
      </c>
      <c r="B4682">
        <v>7</v>
      </c>
      <c r="C4682" s="3">
        <v>807</v>
      </c>
      <c r="D4682" t="s">
        <v>6</v>
      </c>
      <c r="E4682">
        <v>2012</v>
      </c>
      <c r="F4682" s="57"/>
      <c r="G4682" s="73">
        <f t="shared" si="186"/>
        <v>155</v>
      </c>
      <c r="H4682" s="7"/>
      <c r="I4682" s="79">
        <v>155</v>
      </c>
      <c r="J4682" s="79">
        <v>9</v>
      </c>
      <c r="K4682" s="79">
        <v>0</v>
      </c>
      <c r="L4682" s="79">
        <v>14</v>
      </c>
      <c r="M4682" s="79">
        <v>0</v>
      </c>
      <c r="N4682" s="79">
        <v>0</v>
      </c>
      <c r="O4682" s="22">
        <f t="shared" si="187"/>
        <v>14</v>
      </c>
      <c r="P4682" s="58"/>
      <c r="Q4682" s="58"/>
      <c r="R4682" s="58"/>
    </row>
    <row r="4683" spans="1:18" customFormat="1" ht="12.75" customHeight="1" x14ac:dyDescent="0.25">
      <c r="A4683">
        <v>8</v>
      </c>
      <c r="B4683">
        <v>8</v>
      </c>
      <c r="C4683" s="3">
        <v>808</v>
      </c>
      <c r="D4683" t="s">
        <v>6</v>
      </c>
      <c r="E4683">
        <v>2012</v>
      </c>
      <c r="F4683" s="57"/>
      <c r="G4683" s="73">
        <f t="shared" si="186"/>
        <v>160</v>
      </c>
      <c r="H4683" s="7"/>
      <c r="I4683" s="79">
        <v>160</v>
      </c>
      <c r="J4683" s="79" t="s">
        <v>21</v>
      </c>
      <c r="K4683" s="79">
        <v>0</v>
      </c>
      <c r="L4683" s="79">
        <v>13</v>
      </c>
      <c r="M4683" s="79" t="s">
        <v>21</v>
      </c>
      <c r="N4683" s="79">
        <v>0</v>
      </c>
      <c r="O4683" s="22">
        <f t="shared" si="187"/>
        <v>13</v>
      </c>
      <c r="P4683" s="58"/>
      <c r="Q4683" s="58"/>
      <c r="R4683" s="58"/>
    </row>
    <row r="4684" spans="1:18" customFormat="1" ht="12.75" customHeight="1" x14ac:dyDescent="0.25">
      <c r="A4684">
        <v>8</v>
      </c>
      <c r="B4684">
        <v>9</v>
      </c>
      <c r="C4684" s="3">
        <v>809</v>
      </c>
      <c r="D4684" t="s">
        <v>6</v>
      </c>
      <c r="E4684">
        <v>2012</v>
      </c>
      <c r="F4684" s="57"/>
      <c r="G4684" s="73">
        <f t="shared" si="186"/>
        <v>132</v>
      </c>
      <c r="H4684" s="7"/>
      <c r="I4684" s="79">
        <v>132</v>
      </c>
      <c r="J4684" s="79" t="s">
        <v>21</v>
      </c>
      <c r="K4684" s="79">
        <v>0</v>
      </c>
      <c r="L4684" s="79">
        <v>8</v>
      </c>
      <c r="M4684" s="79" t="s">
        <v>21</v>
      </c>
      <c r="N4684" s="79">
        <v>0</v>
      </c>
      <c r="O4684" s="22">
        <f t="shared" si="187"/>
        <v>8</v>
      </c>
      <c r="P4684" s="58"/>
      <c r="Q4684" s="58"/>
      <c r="R4684" s="58"/>
    </row>
    <row r="4685" spans="1:18" customFormat="1" ht="12.75" customHeight="1" x14ac:dyDescent="0.25">
      <c r="A4685">
        <v>8</v>
      </c>
      <c r="B4685">
        <v>10</v>
      </c>
      <c r="C4685" s="3">
        <v>810</v>
      </c>
      <c r="D4685" t="s">
        <v>6</v>
      </c>
      <c r="E4685">
        <v>2012</v>
      </c>
      <c r="F4685" s="57"/>
      <c r="G4685" s="73">
        <f t="shared" si="186"/>
        <v>76</v>
      </c>
      <c r="H4685" s="7"/>
      <c r="I4685" s="79">
        <v>76</v>
      </c>
      <c r="J4685" s="79" t="s">
        <v>21</v>
      </c>
      <c r="K4685" s="79">
        <v>0</v>
      </c>
      <c r="L4685" s="79">
        <v>4</v>
      </c>
      <c r="M4685" s="79" t="s">
        <v>21</v>
      </c>
      <c r="N4685" s="79">
        <v>0</v>
      </c>
      <c r="O4685" s="22">
        <f t="shared" si="187"/>
        <v>4</v>
      </c>
      <c r="P4685" s="58"/>
      <c r="Q4685" s="58"/>
      <c r="R4685" s="58"/>
    </row>
    <row r="4686" spans="1:18" customFormat="1" ht="12.75" customHeight="1" x14ac:dyDescent="0.25">
      <c r="A4686">
        <v>8</v>
      </c>
      <c r="B4686">
        <v>11</v>
      </c>
      <c r="C4686" s="3">
        <v>811</v>
      </c>
      <c r="D4686" t="s">
        <v>6</v>
      </c>
      <c r="E4686">
        <v>2012</v>
      </c>
      <c r="F4686" s="57"/>
      <c r="G4686" s="73">
        <f t="shared" si="186"/>
        <v>84</v>
      </c>
      <c r="H4686" s="7"/>
      <c r="I4686" s="79">
        <v>84</v>
      </c>
      <c r="J4686" s="79" t="s">
        <v>21</v>
      </c>
      <c r="K4686" s="79">
        <v>0</v>
      </c>
      <c r="L4686" s="79">
        <v>3</v>
      </c>
      <c r="M4686" s="79" t="s">
        <v>21</v>
      </c>
      <c r="N4686" s="79">
        <v>0</v>
      </c>
      <c r="O4686" s="22">
        <f t="shared" si="187"/>
        <v>3</v>
      </c>
      <c r="P4686" s="58"/>
      <c r="Q4686" s="58"/>
      <c r="R4686" s="58"/>
    </row>
    <row r="4687" spans="1:18" customFormat="1" ht="12.75" customHeight="1" x14ac:dyDescent="0.25">
      <c r="A4687">
        <v>8</v>
      </c>
      <c r="B4687">
        <v>12</v>
      </c>
      <c r="C4687" s="3">
        <v>812</v>
      </c>
      <c r="D4687" t="s">
        <v>6</v>
      </c>
      <c r="E4687">
        <v>2012</v>
      </c>
      <c r="F4687" s="57"/>
      <c r="G4687" s="73">
        <f t="shared" si="186"/>
        <v>87</v>
      </c>
      <c r="H4687" s="7"/>
      <c r="I4687" s="79">
        <v>87</v>
      </c>
      <c r="J4687" s="79" t="s">
        <v>21</v>
      </c>
      <c r="K4687" s="79">
        <v>0</v>
      </c>
      <c r="L4687" s="79">
        <v>2</v>
      </c>
      <c r="M4687" s="79" t="s">
        <v>21</v>
      </c>
      <c r="N4687" s="79">
        <v>0</v>
      </c>
      <c r="O4687" s="22">
        <f t="shared" si="187"/>
        <v>2</v>
      </c>
      <c r="P4687" s="58"/>
      <c r="Q4687" s="58"/>
      <c r="R4687" s="58"/>
    </row>
    <row r="4688" spans="1:18" customFormat="1" ht="12.75" customHeight="1" x14ac:dyDescent="0.25">
      <c r="A4688">
        <v>8</v>
      </c>
      <c r="B4688">
        <v>13</v>
      </c>
      <c r="C4688" s="3">
        <v>813</v>
      </c>
      <c r="D4688" t="s">
        <v>6</v>
      </c>
      <c r="E4688">
        <v>2012</v>
      </c>
      <c r="F4688" s="57"/>
      <c r="G4688" s="73">
        <f t="shared" si="186"/>
        <v>98</v>
      </c>
      <c r="H4688" s="7"/>
      <c r="I4688" s="79">
        <v>98</v>
      </c>
      <c r="J4688" s="79">
        <v>2</v>
      </c>
      <c r="K4688" s="79">
        <v>0</v>
      </c>
      <c r="L4688" s="79">
        <v>1</v>
      </c>
      <c r="M4688" s="79">
        <v>0</v>
      </c>
      <c r="N4688" s="79">
        <v>0</v>
      </c>
      <c r="O4688" s="22">
        <f t="shared" si="187"/>
        <v>1</v>
      </c>
      <c r="P4688" s="58"/>
      <c r="Q4688" s="58"/>
      <c r="R4688" s="58"/>
    </row>
    <row r="4689" spans="1:18" customFormat="1" ht="12.75" customHeight="1" x14ac:dyDescent="0.25">
      <c r="A4689">
        <v>8</v>
      </c>
      <c r="B4689">
        <v>14</v>
      </c>
      <c r="C4689" s="3">
        <v>814</v>
      </c>
      <c r="D4689" t="s">
        <v>6</v>
      </c>
      <c r="E4689">
        <v>2012</v>
      </c>
      <c r="F4689" s="57"/>
      <c r="G4689" s="73">
        <f t="shared" si="186"/>
        <v>25</v>
      </c>
      <c r="H4689" s="7"/>
      <c r="I4689" s="79">
        <v>25</v>
      </c>
      <c r="J4689" s="79" t="s">
        <v>21</v>
      </c>
      <c r="K4689" s="79">
        <v>0</v>
      </c>
      <c r="L4689" s="79">
        <v>0</v>
      </c>
      <c r="M4689" s="79" t="s">
        <v>21</v>
      </c>
      <c r="N4689" s="79">
        <v>0</v>
      </c>
      <c r="O4689" s="22">
        <f t="shared" si="187"/>
        <v>0</v>
      </c>
      <c r="P4689" s="58"/>
      <c r="Q4689" s="58"/>
      <c r="R4689" s="58"/>
    </row>
    <row r="4690" spans="1:18" customFormat="1" ht="12.75" customHeight="1" x14ac:dyDescent="0.25">
      <c r="A4690">
        <v>8</v>
      </c>
      <c r="B4690">
        <v>15</v>
      </c>
      <c r="C4690" s="3">
        <v>815</v>
      </c>
      <c r="D4690" t="s">
        <v>6</v>
      </c>
      <c r="E4690">
        <v>2012</v>
      </c>
      <c r="F4690" s="57"/>
      <c r="G4690" s="73">
        <f t="shared" si="186"/>
        <v>27</v>
      </c>
      <c r="H4690" s="7"/>
      <c r="I4690" s="79">
        <v>27</v>
      </c>
      <c r="J4690" s="79" t="s">
        <v>21</v>
      </c>
      <c r="K4690" s="79">
        <v>0</v>
      </c>
      <c r="L4690" s="79">
        <v>0</v>
      </c>
      <c r="M4690" s="79" t="s">
        <v>21</v>
      </c>
      <c r="N4690" s="79">
        <v>0</v>
      </c>
      <c r="O4690" s="22">
        <f t="shared" si="187"/>
        <v>0</v>
      </c>
      <c r="P4690" s="58"/>
      <c r="Q4690" s="58"/>
      <c r="R4690" s="58"/>
    </row>
    <row r="4691" spans="1:18" customFormat="1" ht="12.75" customHeight="1" x14ac:dyDescent="0.25">
      <c r="A4691">
        <v>8</v>
      </c>
      <c r="B4691">
        <v>16</v>
      </c>
      <c r="C4691" s="3">
        <v>816</v>
      </c>
      <c r="D4691" t="s">
        <v>6</v>
      </c>
      <c r="E4691">
        <v>2012</v>
      </c>
      <c r="F4691" s="57"/>
      <c r="G4691" s="73">
        <f t="shared" si="186"/>
        <v>48</v>
      </c>
      <c r="H4691" s="7"/>
      <c r="I4691" s="79">
        <v>48</v>
      </c>
      <c r="J4691" s="79" t="s">
        <v>21</v>
      </c>
      <c r="K4691" s="79">
        <v>0</v>
      </c>
      <c r="L4691" s="79">
        <v>0</v>
      </c>
      <c r="M4691" s="79" t="s">
        <v>21</v>
      </c>
      <c r="N4691" s="79">
        <v>0</v>
      </c>
      <c r="O4691" s="22">
        <f t="shared" si="187"/>
        <v>0</v>
      </c>
      <c r="P4691" s="58"/>
      <c r="Q4691" s="58"/>
      <c r="R4691" s="58"/>
    </row>
    <row r="4692" spans="1:18" customFormat="1" ht="12.75" customHeight="1" x14ac:dyDescent="0.25">
      <c r="A4692">
        <v>8</v>
      </c>
      <c r="B4692">
        <v>17</v>
      </c>
      <c r="C4692" s="3">
        <v>817</v>
      </c>
      <c r="D4692" t="s">
        <v>6</v>
      </c>
      <c r="E4692">
        <v>2012</v>
      </c>
      <c r="F4692" s="57"/>
      <c r="G4692" s="73">
        <f t="shared" si="186"/>
        <v>32</v>
      </c>
      <c r="H4692" s="7"/>
      <c r="I4692" s="79">
        <v>32</v>
      </c>
      <c r="J4692" s="79" t="s">
        <v>21</v>
      </c>
      <c r="K4692" s="79">
        <v>0</v>
      </c>
      <c r="L4692" s="79">
        <v>0</v>
      </c>
      <c r="M4692" s="79" t="s">
        <v>21</v>
      </c>
      <c r="N4692" s="79">
        <v>0</v>
      </c>
      <c r="O4692" s="22">
        <f t="shared" si="187"/>
        <v>0</v>
      </c>
      <c r="P4692" s="58"/>
      <c r="Q4692" s="58"/>
      <c r="R4692" s="58"/>
    </row>
    <row r="4693" spans="1:18" customFormat="1" ht="12.75" customHeight="1" x14ac:dyDescent="0.25">
      <c r="A4693">
        <v>8</v>
      </c>
      <c r="B4693">
        <v>18</v>
      </c>
      <c r="C4693" s="3">
        <v>818</v>
      </c>
      <c r="D4693" t="s">
        <v>6</v>
      </c>
      <c r="E4693">
        <v>2012</v>
      </c>
      <c r="F4693" s="57"/>
      <c r="G4693" s="73">
        <f t="shared" si="186"/>
        <v>30</v>
      </c>
      <c r="H4693" s="7"/>
      <c r="I4693" s="79">
        <v>30</v>
      </c>
      <c r="J4693" s="79" t="s">
        <v>21</v>
      </c>
      <c r="K4693" s="79">
        <v>0</v>
      </c>
      <c r="L4693" s="79">
        <v>0</v>
      </c>
      <c r="M4693" s="79" t="s">
        <v>21</v>
      </c>
      <c r="N4693" s="79">
        <v>0</v>
      </c>
      <c r="O4693" s="22">
        <f t="shared" si="187"/>
        <v>0</v>
      </c>
      <c r="P4693" s="58"/>
      <c r="Q4693" s="58"/>
      <c r="R4693" s="58"/>
    </row>
    <row r="4694" spans="1:18" customFormat="1" ht="12.75" customHeight="1" x14ac:dyDescent="0.25">
      <c r="A4694">
        <v>8</v>
      </c>
      <c r="B4694">
        <v>19</v>
      </c>
      <c r="C4694" s="3">
        <v>819</v>
      </c>
      <c r="D4694" t="s">
        <v>6</v>
      </c>
      <c r="E4694">
        <v>2012</v>
      </c>
      <c r="F4694" s="57"/>
      <c r="G4694" s="73">
        <f t="shared" si="186"/>
        <v>18</v>
      </c>
      <c r="H4694" s="7"/>
      <c r="I4694" s="79">
        <v>18</v>
      </c>
      <c r="J4694" s="79" t="s">
        <v>21</v>
      </c>
      <c r="K4694" s="79">
        <v>0</v>
      </c>
      <c r="L4694" s="79">
        <v>0</v>
      </c>
      <c r="M4694" s="79" t="s">
        <v>21</v>
      </c>
      <c r="N4694" s="79">
        <v>0</v>
      </c>
      <c r="O4694" s="22">
        <f t="shared" si="187"/>
        <v>0</v>
      </c>
      <c r="P4694" s="58"/>
      <c r="Q4694" s="58"/>
      <c r="R4694" s="58"/>
    </row>
    <row r="4695" spans="1:18" customFormat="1" ht="12.75" customHeight="1" x14ac:dyDescent="0.25">
      <c r="A4695">
        <v>8</v>
      </c>
      <c r="B4695">
        <v>20</v>
      </c>
      <c r="C4695" s="3">
        <v>820</v>
      </c>
      <c r="D4695" t="s">
        <v>6</v>
      </c>
      <c r="E4695">
        <v>2012</v>
      </c>
      <c r="F4695" s="57"/>
      <c r="G4695" s="73">
        <f t="shared" si="186"/>
        <v>27</v>
      </c>
      <c r="H4695" s="7"/>
      <c r="I4695" s="79">
        <v>27</v>
      </c>
      <c r="J4695" s="79" t="s">
        <v>21</v>
      </c>
      <c r="K4695" s="79">
        <v>0</v>
      </c>
      <c r="L4695" s="79">
        <v>0</v>
      </c>
      <c r="M4695" s="79" t="s">
        <v>21</v>
      </c>
      <c r="N4695" s="79">
        <v>0</v>
      </c>
      <c r="O4695" s="22">
        <f t="shared" si="187"/>
        <v>0</v>
      </c>
      <c r="P4695" s="58"/>
      <c r="Q4695" s="58"/>
      <c r="R4695" s="58"/>
    </row>
    <row r="4696" spans="1:18" customFormat="1" ht="12.75" customHeight="1" x14ac:dyDescent="0.25">
      <c r="A4696">
        <v>8</v>
      </c>
      <c r="B4696">
        <v>21</v>
      </c>
      <c r="C4696" s="3">
        <v>821</v>
      </c>
      <c r="D4696" t="s">
        <v>6</v>
      </c>
      <c r="E4696">
        <v>2012</v>
      </c>
      <c r="F4696" s="57"/>
      <c r="G4696" s="73">
        <f t="shared" si="186"/>
        <v>45</v>
      </c>
      <c r="H4696" s="7"/>
      <c r="I4696" s="79">
        <v>45</v>
      </c>
      <c r="J4696" s="79" t="s">
        <v>21</v>
      </c>
      <c r="K4696" s="79">
        <v>0</v>
      </c>
      <c r="L4696" s="79">
        <v>0</v>
      </c>
      <c r="M4696" s="79" t="s">
        <v>21</v>
      </c>
      <c r="N4696" s="79">
        <v>0</v>
      </c>
      <c r="O4696" s="22">
        <f t="shared" si="187"/>
        <v>0</v>
      </c>
      <c r="P4696" s="58"/>
      <c r="Q4696" s="58"/>
      <c r="R4696" s="58"/>
    </row>
    <row r="4697" spans="1:18" customFormat="1" ht="12.75" customHeight="1" x14ac:dyDescent="0.25">
      <c r="A4697">
        <v>8</v>
      </c>
      <c r="B4697">
        <v>22</v>
      </c>
      <c r="C4697" s="3">
        <v>822</v>
      </c>
      <c r="D4697" t="s">
        <v>6</v>
      </c>
      <c r="E4697">
        <v>2012</v>
      </c>
      <c r="F4697" s="57"/>
      <c r="G4697" s="73">
        <f t="shared" si="186"/>
        <v>40</v>
      </c>
      <c r="H4697" s="7"/>
      <c r="I4697" s="79">
        <v>40</v>
      </c>
      <c r="J4697" s="79" t="s">
        <v>21</v>
      </c>
      <c r="K4697" s="79">
        <v>0</v>
      </c>
      <c r="L4697" s="79">
        <v>0</v>
      </c>
      <c r="M4697" s="79" t="s">
        <v>21</v>
      </c>
      <c r="N4697" s="79">
        <v>0</v>
      </c>
      <c r="O4697" s="22">
        <f t="shared" si="187"/>
        <v>0</v>
      </c>
      <c r="P4697" s="58"/>
      <c r="Q4697" s="58"/>
      <c r="R4697" s="58"/>
    </row>
    <row r="4698" spans="1:18" customFormat="1" ht="12.75" customHeight="1" x14ac:dyDescent="0.25">
      <c r="A4698">
        <v>8</v>
      </c>
      <c r="B4698">
        <v>23</v>
      </c>
      <c r="C4698" s="3">
        <v>823</v>
      </c>
      <c r="D4698" t="s">
        <v>6</v>
      </c>
      <c r="E4698">
        <v>2012</v>
      </c>
      <c r="F4698" s="57"/>
      <c r="G4698" s="73">
        <f t="shared" si="186"/>
        <v>28</v>
      </c>
      <c r="H4698" s="7"/>
      <c r="I4698" s="79">
        <v>28</v>
      </c>
      <c r="J4698" s="79" t="s">
        <v>21</v>
      </c>
      <c r="K4698" s="79">
        <v>0</v>
      </c>
      <c r="L4698" s="79">
        <v>0</v>
      </c>
      <c r="M4698" s="79" t="s">
        <v>21</v>
      </c>
      <c r="N4698" s="79">
        <v>0</v>
      </c>
      <c r="O4698" s="22">
        <f t="shared" si="187"/>
        <v>0</v>
      </c>
      <c r="P4698" s="58"/>
      <c r="Q4698" s="58"/>
      <c r="R4698" s="58"/>
    </row>
    <row r="4699" spans="1:18" customFormat="1" ht="12.75" customHeight="1" x14ac:dyDescent="0.25">
      <c r="A4699">
        <v>8</v>
      </c>
      <c r="B4699">
        <v>24</v>
      </c>
      <c r="C4699" s="3">
        <v>824</v>
      </c>
      <c r="D4699" t="s">
        <v>6</v>
      </c>
      <c r="E4699">
        <v>2012</v>
      </c>
      <c r="F4699" s="57"/>
      <c r="G4699" s="73">
        <f t="shared" si="186"/>
        <v>16</v>
      </c>
      <c r="H4699" s="7"/>
      <c r="I4699" s="79">
        <v>16</v>
      </c>
      <c r="J4699" s="79" t="s">
        <v>21</v>
      </c>
      <c r="K4699" s="79">
        <v>0</v>
      </c>
      <c r="L4699" s="79">
        <v>0</v>
      </c>
      <c r="M4699" s="79" t="s">
        <v>21</v>
      </c>
      <c r="N4699" s="79">
        <v>0</v>
      </c>
      <c r="O4699" s="22">
        <f t="shared" si="187"/>
        <v>0</v>
      </c>
      <c r="P4699" s="58"/>
      <c r="Q4699" s="58"/>
      <c r="R4699" s="58"/>
    </row>
    <row r="4700" spans="1:18" customFormat="1" ht="12.75" customHeight="1" x14ac:dyDescent="0.25">
      <c r="A4700">
        <v>8</v>
      </c>
      <c r="B4700">
        <v>25</v>
      </c>
      <c r="C4700" s="3">
        <v>825</v>
      </c>
      <c r="D4700" t="s">
        <v>6</v>
      </c>
      <c r="E4700">
        <v>2012</v>
      </c>
      <c r="F4700" s="57"/>
      <c r="G4700" s="73">
        <f t="shared" si="186"/>
        <v>8</v>
      </c>
      <c r="H4700" s="7"/>
      <c r="I4700" s="79">
        <v>8</v>
      </c>
      <c r="J4700" s="79" t="s">
        <v>21</v>
      </c>
      <c r="K4700" s="79">
        <v>0</v>
      </c>
      <c r="L4700" s="79">
        <v>0</v>
      </c>
      <c r="M4700" s="79" t="s">
        <v>21</v>
      </c>
      <c r="N4700" s="79">
        <v>0</v>
      </c>
      <c r="O4700" s="22">
        <f t="shared" si="187"/>
        <v>0</v>
      </c>
      <c r="P4700" s="58"/>
      <c r="Q4700" s="58"/>
      <c r="R4700" s="58"/>
    </row>
    <row r="4701" spans="1:18" customFormat="1" ht="12.75" customHeight="1" x14ac:dyDescent="0.25">
      <c r="A4701">
        <v>8</v>
      </c>
      <c r="B4701">
        <v>26</v>
      </c>
      <c r="C4701" s="3">
        <v>826</v>
      </c>
      <c r="D4701" t="s">
        <v>6</v>
      </c>
      <c r="E4701">
        <v>2012</v>
      </c>
      <c r="F4701" s="57"/>
      <c r="G4701" s="73">
        <f t="shared" si="186"/>
        <v>8</v>
      </c>
      <c r="H4701" s="7"/>
      <c r="I4701" s="79">
        <v>8</v>
      </c>
      <c r="J4701" s="79" t="s">
        <v>21</v>
      </c>
      <c r="K4701" s="79">
        <v>0</v>
      </c>
      <c r="L4701" s="79">
        <v>0</v>
      </c>
      <c r="M4701" s="79" t="s">
        <v>21</v>
      </c>
      <c r="N4701" s="79">
        <v>0</v>
      </c>
      <c r="O4701" s="22">
        <f t="shared" si="187"/>
        <v>0</v>
      </c>
      <c r="P4701" s="58"/>
      <c r="Q4701" s="58"/>
      <c r="R4701" s="58"/>
    </row>
    <row r="4702" spans="1:18" customFormat="1" ht="12.75" customHeight="1" x14ac:dyDescent="0.25">
      <c r="A4702">
        <v>8</v>
      </c>
      <c r="B4702">
        <v>27</v>
      </c>
      <c r="C4702" s="3">
        <v>827</v>
      </c>
      <c r="D4702" t="s">
        <v>6</v>
      </c>
      <c r="E4702">
        <v>2012</v>
      </c>
      <c r="F4702" s="57"/>
      <c r="G4702" s="73">
        <f t="shared" si="186"/>
        <v>2</v>
      </c>
      <c r="H4702" s="7"/>
      <c r="I4702" s="79">
        <v>2</v>
      </c>
      <c r="J4702" s="79">
        <v>0</v>
      </c>
      <c r="K4702" s="79">
        <v>0</v>
      </c>
      <c r="L4702" s="79">
        <v>0</v>
      </c>
      <c r="M4702" s="79">
        <v>0</v>
      </c>
      <c r="N4702" s="79">
        <v>0</v>
      </c>
      <c r="O4702" s="22">
        <f t="shared" si="187"/>
        <v>0</v>
      </c>
      <c r="P4702" s="58"/>
      <c r="Q4702" s="58"/>
      <c r="R4702" s="58"/>
    </row>
    <row r="4703" spans="1:18" customFormat="1" ht="12.75" customHeight="1" x14ac:dyDescent="0.25">
      <c r="A4703">
        <v>8</v>
      </c>
      <c r="B4703">
        <v>28</v>
      </c>
      <c r="C4703" s="3">
        <v>828</v>
      </c>
      <c r="D4703" t="s">
        <v>6</v>
      </c>
      <c r="E4703">
        <v>2012</v>
      </c>
      <c r="F4703" s="57"/>
      <c r="G4703" s="73">
        <f t="shared" si="186"/>
        <v>0</v>
      </c>
      <c r="H4703" s="7"/>
      <c r="I4703" s="79">
        <v>0</v>
      </c>
      <c r="J4703" s="79" t="s">
        <v>21</v>
      </c>
      <c r="K4703" s="79">
        <v>0</v>
      </c>
      <c r="L4703" s="79">
        <v>0</v>
      </c>
      <c r="M4703" s="79" t="s">
        <v>21</v>
      </c>
      <c r="N4703" s="79">
        <v>0</v>
      </c>
      <c r="O4703" s="22">
        <f t="shared" si="187"/>
        <v>0</v>
      </c>
      <c r="P4703" s="58"/>
      <c r="Q4703" s="58"/>
      <c r="R4703" s="58"/>
    </row>
    <row r="4704" spans="1:18" customFormat="1" ht="12.75" customHeight="1" x14ac:dyDescent="0.25">
      <c r="A4704">
        <v>8</v>
      </c>
      <c r="B4704">
        <v>29</v>
      </c>
      <c r="C4704" s="3">
        <v>829</v>
      </c>
      <c r="D4704" t="s">
        <v>6</v>
      </c>
      <c r="E4704">
        <v>2012</v>
      </c>
      <c r="F4704" s="57"/>
      <c r="G4704" s="73">
        <f t="shared" si="186"/>
        <v>2</v>
      </c>
      <c r="H4704" s="7"/>
      <c r="I4704" s="79">
        <v>2</v>
      </c>
      <c r="J4704" s="79" t="s">
        <v>21</v>
      </c>
      <c r="K4704" s="79">
        <v>0</v>
      </c>
      <c r="L4704" s="79">
        <v>0</v>
      </c>
      <c r="M4704" s="79" t="s">
        <v>21</v>
      </c>
      <c r="N4704" s="79">
        <v>0</v>
      </c>
      <c r="O4704" s="22">
        <f t="shared" si="187"/>
        <v>0</v>
      </c>
      <c r="P4704" s="58"/>
      <c r="Q4704" s="58"/>
      <c r="R4704" s="58"/>
    </row>
    <row r="4705" spans="1:18" customFormat="1" ht="12.75" customHeight="1" x14ac:dyDescent="0.25">
      <c r="A4705">
        <v>8</v>
      </c>
      <c r="B4705">
        <v>30</v>
      </c>
      <c r="C4705" s="3">
        <v>830</v>
      </c>
      <c r="D4705" t="s">
        <v>6</v>
      </c>
      <c r="E4705">
        <v>2012</v>
      </c>
      <c r="F4705" s="57"/>
      <c r="G4705" s="73">
        <f t="shared" si="186"/>
        <v>6</v>
      </c>
      <c r="H4705" s="7"/>
      <c r="I4705" s="79">
        <v>6</v>
      </c>
      <c r="J4705" s="79" t="s">
        <v>21</v>
      </c>
      <c r="K4705" s="79">
        <v>0</v>
      </c>
      <c r="L4705" s="79">
        <v>0</v>
      </c>
      <c r="M4705" s="79" t="s">
        <v>21</v>
      </c>
      <c r="N4705" s="79">
        <v>0</v>
      </c>
      <c r="O4705" s="22">
        <f t="shared" si="187"/>
        <v>0</v>
      </c>
      <c r="P4705" s="58"/>
      <c r="Q4705" s="58"/>
      <c r="R4705" s="58"/>
    </row>
    <row r="4706" spans="1:18" customFormat="1" ht="12.75" customHeight="1" x14ac:dyDescent="0.25">
      <c r="A4706">
        <v>8</v>
      </c>
      <c r="B4706">
        <v>31</v>
      </c>
      <c r="C4706" s="3">
        <v>831</v>
      </c>
      <c r="D4706" t="s">
        <v>6</v>
      </c>
      <c r="E4706">
        <v>2012</v>
      </c>
      <c r="F4706" s="57"/>
      <c r="G4706" s="73">
        <f t="shared" si="186"/>
        <v>10</v>
      </c>
      <c r="H4706" s="7"/>
      <c r="I4706" s="79">
        <v>10</v>
      </c>
      <c r="J4706" s="79" t="s">
        <v>21</v>
      </c>
      <c r="K4706" s="79">
        <v>0</v>
      </c>
      <c r="L4706" s="79">
        <v>0</v>
      </c>
      <c r="M4706" s="79" t="s">
        <v>21</v>
      </c>
      <c r="N4706" s="79">
        <v>0</v>
      </c>
      <c r="O4706" s="22">
        <f t="shared" si="187"/>
        <v>0</v>
      </c>
      <c r="P4706" s="58"/>
      <c r="Q4706" s="58"/>
      <c r="R4706" s="58"/>
    </row>
    <row r="4707" spans="1:18" customFormat="1" ht="12.75" customHeight="1" x14ac:dyDescent="0.25">
      <c r="A4707">
        <v>9</v>
      </c>
      <c r="B4707">
        <v>1</v>
      </c>
      <c r="C4707" s="3">
        <v>901</v>
      </c>
      <c r="D4707" t="s">
        <v>6</v>
      </c>
      <c r="E4707">
        <v>2012</v>
      </c>
      <c r="F4707" s="57"/>
      <c r="G4707" s="73">
        <f t="shared" si="186"/>
        <v>9</v>
      </c>
      <c r="H4707" s="7"/>
      <c r="I4707" s="79">
        <v>9</v>
      </c>
      <c r="J4707" s="79" t="s">
        <v>21</v>
      </c>
      <c r="K4707" s="79">
        <v>0</v>
      </c>
      <c r="L4707" s="79">
        <v>0</v>
      </c>
      <c r="M4707" s="79" t="s">
        <v>21</v>
      </c>
      <c r="N4707" s="79">
        <v>0</v>
      </c>
      <c r="O4707" s="22">
        <f t="shared" si="187"/>
        <v>0</v>
      </c>
      <c r="P4707" s="104"/>
      <c r="Q4707" s="58"/>
      <c r="R4707" s="58"/>
    </row>
    <row r="4708" spans="1:18" customFormat="1" ht="12.75" customHeight="1" x14ac:dyDescent="0.25">
      <c r="A4708">
        <v>9</v>
      </c>
      <c r="B4708">
        <v>2</v>
      </c>
      <c r="C4708" s="3">
        <v>902</v>
      </c>
      <c r="D4708" t="s">
        <v>6</v>
      </c>
      <c r="E4708">
        <v>2012</v>
      </c>
      <c r="F4708" s="81">
        <f>Q4708</f>
        <v>0</v>
      </c>
      <c r="G4708" s="73">
        <f t="shared" si="186"/>
        <v>9</v>
      </c>
      <c r="H4708" s="7"/>
      <c r="I4708" s="79">
        <v>9</v>
      </c>
      <c r="J4708" s="79" t="s">
        <v>21</v>
      </c>
      <c r="K4708" s="79">
        <v>0</v>
      </c>
      <c r="L4708" s="79">
        <v>0</v>
      </c>
      <c r="M4708" s="79" t="s">
        <v>21</v>
      </c>
      <c r="N4708" s="79">
        <v>0</v>
      </c>
      <c r="O4708" s="22">
        <f t="shared" si="187"/>
        <v>0</v>
      </c>
      <c r="P4708" s="104"/>
      <c r="Q4708" s="118"/>
      <c r="R4708" s="118"/>
    </row>
    <row r="4709" spans="1:18" customFormat="1" ht="12.75" customHeight="1" x14ac:dyDescent="0.25">
      <c r="A4709">
        <v>9</v>
      </c>
      <c r="B4709">
        <v>3</v>
      </c>
      <c r="C4709" s="3">
        <v>903</v>
      </c>
      <c r="D4709" t="s">
        <v>6</v>
      </c>
      <c r="E4709">
        <v>2012</v>
      </c>
      <c r="F4709" s="81">
        <f>Q4709</f>
        <v>0</v>
      </c>
      <c r="G4709" s="73">
        <f t="shared" si="186"/>
        <v>17</v>
      </c>
      <c r="H4709" s="7"/>
      <c r="I4709" s="79">
        <v>17</v>
      </c>
      <c r="J4709" s="79" t="s">
        <v>21</v>
      </c>
      <c r="K4709" s="79">
        <v>0</v>
      </c>
      <c r="L4709" s="79">
        <v>0</v>
      </c>
      <c r="M4709" s="79" t="s">
        <v>21</v>
      </c>
      <c r="N4709" s="79">
        <v>0</v>
      </c>
      <c r="O4709" s="22">
        <f t="shared" si="187"/>
        <v>0</v>
      </c>
      <c r="P4709" s="104"/>
      <c r="Q4709" s="118"/>
      <c r="R4709" s="118"/>
    </row>
    <row r="4710" spans="1:18" customFormat="1" ht="12.75" customHeight="1" x14ac:dyDescent="0.25">
      <c r="A4710">
        <v>9</v>
      </c>
      <c r="B4710">
        <v>4</v>
      </c>
      <c r="C4710" s="3">
        <v>904</v>
      </c>
      <c r="D4710" t="s">
        <v>6</v>
      </c>
      <c r="E4710">
        <v>2012</v>
      </c>
      <c r="F4710" s="81">
        <f>Q4710</f>
        <v>0</v>
      </c>
      <c r="G4710" s="73">
        <f t="shared" si="186"/>
        <v>6</v>
      </c>
      <c r="H4710" s="7"/>
      <c r="I4710" s="79">
        <v>6</v>
      </c>
      <c r="J4710" s="79">
        <v>0</v>
      </c>
      <c r="K4710" s="79">
        <v>0</v>
      </c>
      <c r="L4710" s="79">
        <v>0</v>
      </c>
      <c r="M4710" s="79">
        <v>0</v>
      </c>
      <c r="N4710" s="79">
        <v>0</v>
      </c>
      <c r="O4710" s="22">
        <f t="shared" si="187"/>
        <v>0</v>
      </c>
      <c r="P4710" s="104"/>
      <c r="Q4710" s="118"/>
      <c r="R4710" s="118"/>
    </row>
    <row r="4711" spans="1:18" customFormat="1" ht="12.75" customHeight="1" x14ac:dyDescent="0.25">
      <c r="A4711">
        <v>9</v>
      </c>
      <c r="B4711">
        <v>5</v>
      </c>
      <c r="C4711" s="3">
        <v>905</v>
      </c>
      <c r="D4711" t="s">
        <v>6</v>
      </c>
      <c r="E4711">
        <v>2012</v>
      </c>
      <c r="F4711" s="81">
        <f t="shared" ref="F4711:F4770" si="188">Q4711</f>
        <v>0</v>
      </c>
      <c r="G4711" s="73">
        <f t="shared" si="186"/>
        <v>0</v>
      </c>
      <c r="H4711" s="7"/>
      <c r="I4711" s="123">
        <v>0</v>
      </c>
      <c r="J4711" s="79" t="s">
        <v>21</v>
      </c>
      <c r="K4711" s="104">
        <v>0</v>
      </c>
      <c r="L4711" s="104">
        <v>0</v>
      </c>
      <c r="M4711" s="79" t="s">
        <v>21</v>
      </c>
      <c r="N4711" s="104">
        <v>0</v>
      </c>
      <c r="O4711" s="22">
        <f t="shared" si="187"/>
        <v>0</v>
      </c>
      <c r="P4711" s="104"/>
      <c r="Q4711" s="119"/>
      <c r="R4711" s="119"/>
    </row>
    <row r="4712" spans="1:18" customFormat="1" ht="12.75" customHeight="1" x14ac:dyDescent="0.25">
      <c r="A4712">
        <v>9</v>
      </c>
      <c r="B4712">
        <v>6</v>
      </c>
      <c r="C4712" s="3">
        <v>906</v>
      </c>
      <c r="D4712" t="s">
        <v>6</v>
      </c>
      <c r="E4712">
        <v>2012</v>
      </c>
      <c r="F4712" s="81">
        <f t="shared" si="188"/>
        <v>82</v>
      </c>
      <c r="G4712" s="237">
        <f>P4712+K4712+Q4712</f>
        <v>82</v>
      </c>
      <c r="H4712" s="7"/>
      <c r="I4712" s="124">
        <v>0</v>
      </c>
      <c r="J4712" s="79" t="s">
        <v>21</v>
      </c>
      <c r="K4712" s="104">
        <v>0</v>
      </c>
      <c r="L4712" s="104">
        <v>0</v>
      </c>
      <c r="M4712" s="79" t="s">
        <v>21</v>
      </c>
      <c r="N4712" s="104">
        <v>0</v>
      </c>
      <c r="O4712" s="117">
        <f>L4712+N4712+R4712</f>
        <v>13</v>
      </c>
      <c r="P4712" s="104">
        <v>0</v>
      </c>
      <c r="Q4712" s="125">
        <v>82</v>
      </c>
      <c r="R4712" s="125">
        <v>13</v>
      </c>
    </row>
    <row r="4713" spans="1:18" customFormat="1" ht="12.75" customHeight="1" x14ac:dyDescent="0.25">
      <c r="A4713">
        <v>9</v>
      </c>
      <c r="B4713">
        <v>7</v>
      </c>
      <c r="C4713" s="3">
        <v>907</v>
      </c>
      <c r="D4713" t="s">
        <v>6</v>
      </c>
      <c r="E4713">
        <v>2012</v>
      </c>
      <c r="F4713" s="81">
        <f t="shared" si="188"/>
        <v>0</v>
      </c>
      <c r="G4713" s="73">
        <f t="shared" ref="G4713:G4773" si="189">F4713</f>
        <v>0</v>
      </c>
      <c r="H4713" s="7"/>
      <c r="I4713" s="103"/>
      <c r="J4713" s="79"/>
      <c r="K4713" s="104"/>
      <c r="L4713" s="104"/>
      <c r="M4713" s="79"/>
      <c r="N4713" s="104"/>
      <c r="O4713" s="73">
        <f t="shared" ref="O4713:O4773" si="190">R4713</f>
        <v>0</v>
      </c>
      <c r="P4713" s="104">
        <v>0</v>
      </c>
      <c r="Q4713" s="8">
        <v>0</v>
      </c>
      <c r="R4713" s="8">
        <v>0</v>
      </c>
    </row>
    <row r="4714" spans="1:18" customFormat="1" ht="12.75" customHeight="1" x14ac:dyDescent="0.25">
      <c r="A4714">
        <v>9</v>
      </c>
      <c r="B4714">
        <v>8</v>
      </c>
      <c r="C4714" s="3">
        <v>908</v>
      </c>
      <c r="D4714" t="s">
        <v>6</v>
      </c>
      <c r="E4714">
        <v>2012</v>
      </c>
      <c r="F4714" s="81">
        <f t="shared" si="188"/>
        <v>0</v>
      </c>
      <c r="G4714" s="73">
        <f t="shared" si="189"/>
        <v>0</v>
      </c>
      <c r="I4714" s="103"/>
      <c r="J4714" s="79"/>
      <c r="K4714" s="104"/>
      <c r="L4714" s="104"/>
      <c r="M4714" s="79"/>
      <c r="N4714" s="104"/>
      <c r="O4714" s="73">
        <f t="shared" si="190"/>
        <v>0</v>
      </c>
      <c r="P4714" s="104">
        <v>0</v>
      </c>
      <c r="Q4714" s="8">
        <v>0</v>
      </c>
      <c r="R4714" s="8">
        <v>0</v>
      </c>
    </row>
    <row r="4715" spans="1:18" customFormat="1" ht="12.75" customHeight="1" x14ac:dyDescent="0.25">
      <c r="A4715">
        <v>9</v>
      </c>
      <c r="B4715">
        <v>9</v>
      </c>
      <c r="C4715" s="3">
        <v>909</v>
      </c>
      <c r="D4715" t="s">
        <v>6</v>
      </c>
      <c r="E4715">
        <v>2012</v>
      </c>
      <c r="F4715" s="81">
        <f t="shared" si="188"/>
        <v>0</v>
      </c>
      <c r="G4715" s="73">
        <f t="shared" si="189"/>
        <v>0</v>
      </c>
      <c r="H4715" s="7"/>
      <c r="I4715" s="103"/>
      <c r="J4715" s="79"/>
      <c r="K4715" s="104"/>
      <c r="L4715" s="104"/>
      <c r="M4715" s="79"/>
      <c r="N4715" s="104"/>
      <c r="O4715" s="73">
        <f t="shared" si="190"/>
        <v>0</v>
      </c>
      <c r="P4715" s="104">
        <v>0</v>
      </c>
      <c r="Q4715" s="8">
        <v>0</v>
      </c>
      <c r="R4715" s="8">
        <v>0</v>
      </c>
    </row>
    <row r="4716" spans="1:18" customFormat="1" ht="12.75" customHeight="1" x14ac:dyDescent="0.25">
      <c r="A4716">
        <v>9</v>
      </c>
      <c r="B4716">
        <v>10</v>
      </c>
      <c r="C4716" s="3">
        <v>910</v>
      </c>
      <c r="D4716" t="s">
        <v>6</v>
      </c>
      <c r="E4716">
        <v>2012</v>
      </c>
      <c r="F4716" s="81">
        <f t="shared" si="188"/>
        <v>9</v>
      </c>
      <c r="G4716" s="73">
        <f t="shared" si="189"/>
        <v>9</v>
      </c>
      <c r="H4716" s="7"/>
      <c r="I4716" s="38"/>
      <c r="J4716" s="79"/>
      <c r="K4716" s="104"/>
      <c r="L4716" s="104"/>
      <c r="M4716" s="79"/>
      <c r="N4716" s="104"/>
      <c r="O4716" s="73">
        <f t="shared" si="190"/>
        <v>0</v>
      </c>
      <c r="P4716" s="104">
        <v>0</v>
      </c>
      <c r="Q4716" s="8">
        <v>9</v>
      </c>
      <c r="R4716" s="8">
        <v>0</v>
      </c>
    </row>
    <row r="4717" spans="1:18" customFormat="1" ht="12.75" customHeight="1" x14ac:dyDescent="0.25">
      <c r="A4717">
        <v>9</v>
      </c>
      <c r="B4717">
        <v>11</v>
      </c>
      <c r="C4717" s="3">
        <v>911</v>
      </c>
      <c r="D4717" t="s">
        <v>6</v>
      </c>
      <c r="E4717">
        <v>2012</v>
      </c>
      <c r="F4717" s="81">
        <f t="shared" si="188"/>
        <v>6</v>
      </c>
      <c r="G4717" s="73">
        <f t="shared" si="189"/>
        <v>6</v>
      </c>
      <c r="H4717" s="7"/>
      <c r="I4717" s="38"/>
      <c r="J4717" s="79"/>
      <c r="K4717" s="104"/>
      <c r="L4717" s="104"/>
      <c r="M4717" s="79"/>
      <c r="N4717" s="104"/>
      <c r="O4717" s="73">
        <f t="shared" si="190"/>
        <v>0</v>
      </c>
      <c r="P4717" s="104">
        <v>0</v>
      </c>
      <c r="Q4717" s="8">
        <v>6</v>
      </c>
      <c r="R4717" s="8">
        <v>0</v>
      </c>
    </row>
    <row r="4718" spans="1:18" customFormat="1" ht="12.75" customHeight="1" x14ac:dyDescent="0.25">
      <c r="A4718">
        <v>9</v>
      </c>
      <c r="B4718">
        <v>12</v>
      </c>
      <c r="C4718" s="3">
        <v>912</v>
      </c>
      <c r="D4718" t="s">
        <v>6</v>
      </c>
      <c r="E4718">
        <v>2012</v>
      </c>
      <c r="F4718" s="81">
        <f t="shared" si="188"/>
        <v>0</v>
      </c>
      <c r="G4718" s="73">
        <f t="shared" si="189"/>
        <v>0</v>
      </c>
      <c r="H4718" s="7"/>
      <c r="I4718" s="38"/>
      <c r="J4718" s="104"/>
      <c r="K4718" s="104"/>
      <c r="L4718" s="104"/>
      <c r="M4718" s="104"/>
      <c r="N4718" s="104"/>
      <c r="O4718" s="73">
        <f t="shared" si="190"/>
        <v>0</v>
      </c>
      <c r="P4718" s="104">
        <v>0</v>
      </c>
      <c r="Q4718" s="8">
        <v>0</v>
      </c>
      <c r="R4718" s="8">
        <v>0</v>
      </c>
    </row>
    <row r="4719" spans="1:18" customFormat="1" ht="12.75" customHeight="1" x14ac:dyDescent="0.25">
      <c r="A4719">
        <v>9</v>
      </c>
      <c r="B4719">
        <v>13</v>
      </c>
      <c r="C4719" s="3">
        <v>913</v>
      </c>
      <c r="D4719" t="s">
        <v>6</v>
      </c>
      <c r="E4719">
        <v>2012</v>
      </c>
      <c r="F4719" s="81">
        <f t="shared" si="188"/>
        <v>2</v>
      </c>
      <c r="G4719" s="73">
        <f t="shared" si="189"/>
        <v>2</v>
      </c>
      <c r="H4719" s="7"/>
      <c r="I4719" s="38"/>
      <c r="J4719" s="79"/>
      <c r="K4719" s="104"/>
      <c r="L4719" s="104"/>
      <c r="M4719" s="79"/>
      <c r="N4719" s="104"/>
      <c r="O4719" s="73">
        <f t="shared" si="190"/>
        <v>1</v>
      </c>
      <c r="P4719" s="104">
        <v>0</v>
      </c>
      <c r="Q4719" s="8">
        <v>2</v>
      </c>
      <c r="R4719" s="8">
        <v>1</v>
      </c>
    </row>
    <row r="4720" spans="1:18" customFormat="1" ht="12.75" customHeight="1" x14ac:dyDescent="0.25">
      <c r="A4720">
        <v>9</v>
      </c>
      <c r="B4720">
        <v>14</v>
      </c>
      <c r="C4720" s="3">
        <v>914</v>
      </c>
      <c r="D4720" t="s">
        <v>6</v>
      </c>
      <c r="E4720">
        <v>2012</v>
      </c>
      <c r="F4720" s="81">
        <f t="shared" si="188"/>
        <v>3</v>
      </c>
      <c r="G4720" s="73">
        <f t="shared" si="189"/>
        <v>3</v>
      </c>
      <c r="H4720" s="7"/>
      <c r="I4720" s="38"/>
      <c r="J4720" s="79"/>
      <c r="K4720" s="104"/>
      <c r="L4720" s="104"/>
      <c r="M4720" s="79"/>
      <c r="N4720" s="104"/>
      <c r="O4720" s="73">
        <f t="shared" si="190"/>
        <v>0</v>
      </c>
      <c r="P4720" s="104">
        <v>0</v>
      </c>
      <c r="Q4720" s="8">
        <v>3</v>
      </c>
      <c r="R4720" s="8">
        <v>0</v>
      </c>
    </row>
    <row r="4721" spans="1:18" customFormat="1" ht="12.75" customHeight="1" x14ac:dyDescent="0.25">
      <c r="A4721">
        <v>9</v>
      </c>
      <c r="B4721">
        <v>15</v>
      </c>
      <c r="C4721" s="3">
        <v>915</v>
      </c>
      <c r="D4721" t="s">
        <v>6</v>
      </c>
      <c r="E4721">
        <v>2012</v>
      </c>
      <c r="F4721" s="81">
        <f t="shared" si="188"/>
        <v>3</v>
      </c>
      <c r="G4721" s="73">
        <f t="shared" si="189"/>
        <v>3</v>
      </c>
      <c r="H4721" s="7"/>
      <c r="I4721" s="38"/>
      <c r="J4721" s="79"/>
      <c r="K4721" s="104"/>
      <c r="L4721" s="104"/>
      <c r="M4721" s="79"/>
      <c r="N4721" s="104"/>
      <c r="O4721" s="73">
        <f t="shared" si="190"/>
        <v>0</v>
      </c>
      <c r="P4721" s="104">
        <v>0</v>
      </c>
      <c r="Q4721" s="8">
        <v>3</v>
      </c>
      <c r="R4721" s="8">
        <v>0</v>
      </c>
    </row>
    <row r="4722" spans="1:18" customFormat="1" ht="12.75" customHeight="1" x14ac:dyDescent="0.25">
      <c r="A4722">
        <v>9</v>
      </c>
      <c r="B4722">
        <v>16</v>
      </c>
      <c r="C4722" s="3">
        <v>916</v>
      </c>
      <c r="D4722" t="s">
        <v>6</v>
      </c>
      <c r="E4722">
        <v>2012</v>
      </c>
      <c r="F4722" s="81">
        <f t="shared" si="188"/>
        <v>0</v>
      </c>
      <c r="G4722" s="73">
        <f t="shared" si="189"/>
        <v>0</v>
      </c>
      <c r="H4722" s="7"/>
      <c r="I4722" s="103"/>
      <c r="J4722" s="79"/>
      <c r="K4722" s="104"/>
      <c r="L4722" s="104"/>
      <c r="M4722" s="79"/>
      <c r="N4722" s="104"/>
      <c r="O4722" s="73">
        <f t="shared" si="190"/>
        <v>0</v>
      </c>
      <c r="P4722" s="104">
        <v>0</v>
      </c>
      <c r="Q4722" s="8">
        <v>0</v>
      </c>
      <c r="R4722" s="8">
        <v>0</v>
      </c>
    </row>
    <row r="4723" spans="1:18" customFormat="1" ht="12.75" customHeight="1" x14ac:dyDescent="0.25">
      <c r="A4723">
        <v>9</v>
      </c>
      <c r="B4723">
        <v>17</v>
      </c>
      <c r="C4723" s="3">
        <v>917</v>
      </c>
      <c r="D4723" t="s">
        <v>6</v>
      </c>
      <c r="E4723">
        <v>2012</v>
      </c>
      <c r="F4723" s="81">
        <f t="shared" si="188"/>
        <v>0</v>
      </c>
      <c r="G4723" s="73">
        <f t="shared" si="189"/>
        <v>0</v>
      </c>
      <c r="H4723" s="7"/>
      <c r="I4723" s="107"/>
      <c r="J4723" s="103"/>
      <c r="K4723" s="103"/>
      <c r="L4723" s="103"/>
      <c r="M4723" s="103"/>
      <c r="N4723" s="103"/>
      <c r="O4723" s="73">
        <f t="shared" si="190"/>
        <v>0</v>
      </c>
      <c r="P4723" s="121">
        <v>0</v>
      </c>
      <c r="Q4723" s="8">
        <v>0</v>
      </c>
      <c r="R4723" s="8">
        <v>0</v>
      </c>
    </row>
    <row r="4724" spans="1:18" customFormat="1" ht="12.75" customHeight="1" x14ac:dyDescent="0.25">
      <c r="A4724">
        <v>9</v>
      </c>
      <c r="B4724">
        <v>18</v>
      </c>
      <c r="C4724" s="3">
        <v>918</v>
      </c>
      <c r="D4724" t="s">
        <v>6</v>
      </c>
      <c r="E4724">
        <v>2012</v>
      </c>
      <c r="F4724" s="81">
        <f t="shared" si="188"/>
        <v>0</v>
      </c>
      <c r="G4724" s="73">
        <f t="shared" si="189"/>
        <v>0</v>
      </c>
      <c r="H4724" s="7"/>
      <c r="I4724" s="122"/>
      <c r="J4724" s="103"/>
      <c r="K4724" s="103"/>
      <c r="L4724" s="103"/>
      <c r="M4724" s="103"/>
      <c r="N4724" s="103"/>
      <c r="O4724" s="73">
        <f t="shared" si="190"/>
        <v>0</v>
      </c>
      <c r="P4724" s="121">
        <v>0</v>
      </c>
      <c r="Q4724" s="8">
        <v>0</v>
      </c>
      <c r="R4724" s="8">
        <v>0</v>
      </c>
    </row>
    <row r="4725" spans="1:18" customFormat="1" ht="12.75" customHeight="1" x14ac:dyDescent="0.25">
      <c r="A4725">
        <v>9</v>
      </c>
      <c r="B4725">
        <v>19</v>
      </c>
      <c r="C4725" s="3">
        <v>919</v>
      </c>
      <c r="D4725" t="s">
        <v>6</v>
      </c>
      <c r="E4725">
        <v>2012</v>
      </c>
      <c r="F4725" s="81">
        <f t="shared" si="188"/>
        <v>3</v>
      </c>
      <c r="G4725" s="73">
        <f t="shared" si="189"/>
        <v>3</v>
      </c>
      <c r="H4725" s="7"/>
      <c r="I4725" s="122"/>
      <c r="J4725" s="103"/>
      <c r="K4725" s="103"/>
      <c r="L4725" s="103"/>
      <c r="M4725" s="103"/>
      <c r="N4725" s="103"/>
      <c r="O4725" s="73">
        <f t="shared" si="190"/>
        <v>0</v>
      </c>
      <c r="P4725" s="121">
        <v>0</v>
      </c>
      <c r="Q4725" s="8">
        <v>3</v>
      </c>
      <c r="R4725" s="8">
        <v>0</v>
      </c>
    </row>
    <row r="4726" spans="1:18" customFormat="1" ht="12.75" customHeight="1" x14ac:dyDescent="0.25">
      <c r="A4726">
        <v>9</v>
      </c>
      <c r="B4726">
        <v>20</v>
      </c>
      <c r="C4726" s="3">
        <v>920</v>
      </c>
      <c r="D4726" t="s">
        <v>6</v>
      </c>
      <c r="E4726">
        <v>2012</v>
      </c>
      <c r="F4726" s="81">
        <f t="shared" si="188"/>
        <v>0</v>
      </c>
      <c r="G4726" s="73">
        <f t="shared" si="189"/>
        <v>0</v>
      </c>
      <c r="H4726" s="7"/>
      <c r="I4726" s="103"/>
      <c r="J4726" s="103"/>
      <c r="K4726" s="103"/>
      <c r="L4726" s="103"/>
      <c r="M4726" s="103"/>
      <c r="N4726" s="103"/>
      <c r="O4726" s="73">
        <f t="shared" si="190"/>
        <v>0</v>
      </c>
      <c r="P4726" s="121">
        <v>0</v>
      </c>
      <c r="Q4726" s="8">
        <v>0</v>
      </c>
      <c r="R4726" s="8">
        <v>0</v>
      </c>
    </row>
    <row r="4727" spans="1:18" customFormat="1" ht="12.75" customHeight="1" x14ac:dyDescent="0.25">
      <c r="A4727">
        <v>9</v>
      </c>
      <c r="B4727">
        <v>21</v>
      </c>
      <c r="C4727" s="3">
        <v>921</v>
      </c>
      <c r="D4727" t="s">
        <v>6</v>
      </c>
      <c r="E4727">
        <v>2012</v>
      </c>
      <c r="F4727" s="81">
        <f t="shared" si="188"/>
        <v>0</v>
      </c>
      <c r="G4727" s="73">
        <f t="shared" si="189"/>
        <v>0</v>
      </c>
      <c r="H4727" s="7"/>
      <c r="I4727" s="103"/>
      <c r="J4727" s="103"/>
      <c r="K4727" s="103"/>
      <c r="L4727" s="103"/>
      <c r="M4727" s="103"/>
      <c r="N4727" s="103"/>
      <c r="O4727" s="73">
        <f t="shared" si="190"/>
        <v>0</v>
      </c>
      <c r="P4727" s="121">
        <v>0</v>
      </c>
      <c r="Q4727" s="8">
        <v>0</v>
      </c>
      <c r="R4727" s="8">
        <v>0</v>
      </c>
    </row>
    <row r="4728" spans="1:18" customFormat="1" ht="12.75" customHeight="1" x14ac:dyDescent="0.25">
      <c r="A4728">
        <v>9</v>
      </c>
      <c r="B4728">
        <v>22</v>
      </c>
      <c r="C4728" s="3">
        <v>922</v>
      </c>
      <c r="D4728" t="s">
        <v>6</v>
      </c>
      <c r="E4728">
        <v>2012</v>
      </c>
      <c r="F4728" s="81">
        <f t="shared" si="188"/>
        <v>0</v>
      </c>
      <c r="G4728" s="73">
        <f t="shared" si="189"/>
        <v>0</v>
      </c>
      <c r="H4728" s="7"/>
      <c r="I4728" s="103"/>
      <c r="J4728" s="103"/>
      <c r="K4728" s="103"/>
      <c r="L4728" s="103"/>
      <c r="M4728" s="103"/>
      <c r="N4728" s="103"/>
      <c r="O4728" s="73">
        <f t="shared" si="190"/>
        <v>0</v>
      </c>
      <c r="P4728" s="121">
        <v>0</v>
      </c>
      <c r="Q4728" s="8">
        <v>0</v>
      </c>
      <c r="R4728" s="8">
        <v>0</v>
      </c>
    </row>
    <row r="4729" spans="1:18" customFormat="1" ht="12.75" customHeight="1" x14ac:dyDescent="0.25">
      <c r="A4729">
        <v>9</v>
      </c>
      <c r="B4729">
        <v>23</v>
      </c>
      <c r="C4729" s="3">
        <v>923</v>
      </c>
      <c r="D4729" t="s">
        <v>6</v>
      </c>
      <c r="E4729">
        <v>2012</v>
      </c>
      <c r="F4729" s="81">
        <f t="shared" si="188"/>
        <v>0</v>
      </c>
      <c r="G4729" s="73">
        <f t="shared" si="189"/>
        <v>0</v>
      </c>
      <c r="H4729" s="7"/>
      <c r="I4729" s="103"/>
      <c r="J4729" s="103"/>
      <c r="K4729" s="103"/>
      <c r="L4729" s="103"/>
      <c r="M4729" s="103"/>
      <c r="N4729" s="103"/>
      <c r="O4729" s="73">
        <f t="shared" si="190"/>
        <v>0</v>
      </c>
      <c r="P4729" s="121">
        <v>0</v>
      </c>
      <c r="Q4729" s="8">
        <v>0</v>
      </c>
      <c r="R4729" s="8">
        <v>0</v>
      </c>
    </row>
    <row r="4730" spans="1:18" customFormat="1" ht="12.75" customHeight="1" x14ac:dyDescent="0.25">
      <c r="A4730">
        <v>9</v>
      </c>
      <c r="B4730">
        <v>24</v>
      </c>
      <c r="C4730" s="3">
        <v>924</v>
      </c>
      <c r="D4730" t="s">
        <v>6</v>
      </c>
      <c r="E4730">
        <v>2012</v>
      </c>
      <c r="F4730" s="81">
        <f t="shared" si="188"/>
        <v>0</v>
      </c>
      <c r="G4730" s="73">
        <f t="shared" si="189"/>
        <v>0</v>
      </c>
      <c r="H4730" s="7"/>
      <c r="I4730" s="103"/>
      <c r="J4730" s="103"/>
      <c r="K4730" s="103"/>
      <c r="L4730" s="103"/>
      <c r="M4730" s="103"/>
      <c r="N4730" s="103"/>
      <c r="O4730" s="73">
        <f t="shared" si="190"/>
        <v>0</v>
      </c>
      <c r="P4730" s="121">
        <v>0</v>
      </c>
      <c r="Q4730" s="8">
        <v>0</v>
      </c>
      <c r="R4730" s="8">
        <v>0</v>
      </c>
    </row>
    <row r="4731" spans="1:18" customFormat="1" ht="12.75" customHeight="1" x14ac:dyDescent="0.25">
      <c r="A4731">
        <v>9</v>
      </c>
      <c r="B4731">
        <v>25</v>
      </c>
      <c r="C4731" s="3">
        <v>925</v>
      </c>
      <c r="D4731" t="s">
        <v>6</v>
      </c>
      <c r="E4731">
        <v>2012</v>
      </c>
      <c r="F4731" s="81">
        <f t="shared" si="188"/>
        <v>1</v>
      </c>
      <c r="G4731" s="73">
        <f t="shared" si="189"/>
        <v>1</v>
      </c>
      <c r="H4731" s="7"/>
      <c r="I4731" s="103"/>
      <c r="J4731" s="103"/>
      <c r="K4731" s="103"/>
      <c r="L4731" s="103"/>
      <c r="M4731" s="103"/>
      <c r="N4731" s="103"/>
      <c r="O4731" s="73">
        <f t="shared" si="190"/>
        <v>0</v>
      </c>
      <c r="P4731" s="121">
        <v>0</v>
      </c>
      <c r="Q4731" s="8">
        <v>1</v>
      </c>
      <c r="R4731" s="8">
        <v>0</v>
      </c>
    </row>
    <row r="4732" spans="1:18" customFormat="1" ht="12.75" customHeight="1" x14ac:dyDescent="0.25">
      <c r="A4732">
        <v>9</v>
      </c>
      <c r="B4732">
        <v>26</v>
      </c>
      <c r="C4732" s="3">
        <v>926</v>
      </c>
      <c r="D4732" t="s">
        <v>6</v>
      </c>
      <c r="E4732">
        <v>2012</v>
      </c>
      <c r="F4732" s="81">
        <f t="shared" si="188"/>
        <v>0</v>
      </c>
      <c r="G4732" s="73">
        <f t="shared" si="189"/>
        <v>0</v>
      </c>
      <c r="H4732" s="7"/>
      <c r="I4732" s="103"/>
      <c r="J4732" s="103"/>
      <c r="K4732" s="103"/>
      <c r="L4732" s="103"/>
      <c r="M4732" s="103"/>
      <c r="N4732" s="103"/>
      <c r="O4732" s="73">
        <f t="shared" si="190"/>
        <v>0</v>
      </c>
      <c r="P4732" s="121">
        <v>0</v>
      </c>
      <c r="Q4732" s="8">
        <v>0</v>
      </c>
      <c r="R4732" s="8">
        <v>0</v>
      </c>
    </row>
    <row r="4733" spans="1:18" customFormat="1" ht="12.75" customHeight="1" x14ac:dyDescent="0.25">
      <c r="A4733">
        <v>9</v>
      </c>
      <c r="B4733">
        <v>27</v>
      </c>
      <c r="C4733" s="3">
        <v>927</v>
      </c>
      <c r="D4733" t="s">
        <v>6</v>
      </c>
      <c r="E4733">
        <v>2012</v>
      </c>
      <c r="F4733" s="81">
        <f t="shared" si="188"/>
        <v>0</v>
      </c>
      <c r="G4733" s="73">
        <f t="shared" si="189"/>
        <v>0</v>
      </c>
      <c r="H4733" s="7"/>
      <c r="I4733" s="103"/>
      <c r="J4733" s="103"/>
      <c r="K4733" s="103"/>
      <c r="L4733" s="103"/>
      <c r="M4733" s="103"/>
      <c r="N4733" s="103"/>
      <c r="O4733" s="73">
        <f t="shared" si="190"/>
        <v>0</v>
      </c>
      <c r="P4733" s="121">
        <v>0</v>
      </c>
      <c r="Q4733" s="8">
        <v>0</v>
      </c>
      <c r="R4733" s="8">
        <v>0</v>
      </c>
    </row>
    <row r="4734" spans="1:18" customFormat="1" ht="12.75" customHeight="1" x14ac:dyDescent="0.25">
      <c r="A4734">
        <v>9</v>
      </c>
      <c r="B4734">
        <v>28</v>
      </c>
      <c r="C4734" s="3">
        <v>928</v>
      </c>
      <c r="D4734" t="s">
        <v>6</v>
      </c>
      <c r="E4734">
        <v>2012</v>
      </c>
      <c r="F4734" s="81">
        <f t="shared" si="188"/>
        <v>0</v>
      </c>
      <c r="G4734" s="73">
        <f t="shared" si="189"/>
        <v>0</v>
      </c>
      <c r="H4734" s="7"/>
      <c r="I4734" s="103"/>
      <c r="J4734" s="103"/>
      <c r="K4734" s="103"/>
      <c r="L4734" s="103"/>
      <c r="M4734" s="103"/>
      <c r="N4734" s="103"/>
      <c r="O4734" s="73">
        <f t="shared" si="190"/>
        <v>1</v>
      </c>
      <c r="P4734" s="121">
        <v>0</v>
      </c>
      <c r="Q4734" s="8">
        <v>0</v>
      </c>
      <c r="R4734" s="8">
        <v>1</v>
      </c>
    </row>
    <row r="4735" spans="1:18" customFormat="1" ht="12.75" customHeight="1" x14ac:dyDescent="0.25">
      <c r="A4735">
        <v>9</v>
      </c>
      <c r="B4735">
        <v>29</v>
      </c>
      <c r="C4735" s="3">
        <v>929</v>
      </c>
      <c r="D4735" t="s">
        <v>6</v>
      </c>
      <c r="E4735">
        <v>2012</v>
      </c>
      <c r="F4735" s="81">
        <f t="shared" si="188"/>
        <v>0</v>
      </c>
      <c r="G4735" s="73">
        <f t="shared" si="189"/>
        <v>0</v>
      </c>
      <c r="H4735" s="7"/>
      <c r="I4735" s="103"/>
      <c r="J4735" s="103"/>
      <c r="K4735" s="103"/>
      <c r="L4735" s="103"/>
      <c r="M4735" s="103"/>
      <c r="N4735" s="103"/>
      <c r="O4735" s="73">
        <f t="shared" si="190"/>
        <v>0</v>
      </c>
      <c r="P4735" s="121">
        <v>0</v>
      </c>
      <c r="Q4735" s="8">
        <v>0</v>
      </c>
      <c r="R4735" s="8">
        <v>0</v>
      </c>
    </row>
    <row r="4736" spans="1:18" customFormat="1" ht="12.75" customHeight="1" x14ac:dyDescent="0.25">
      <c r="A4736">
        <v>9</v>
      </c>
      <c r="B4736">
        <v>30</v>
      </c>
      <c r="C4736" s="3">
        <v>930</v>
      </c>
      <c r="D4736" t="s">
        <v>6</v>
      </c>
      <c r="E4736">
        <v>2012</v>
      </c>
      <c r="F4736" s="81">
        <f t="shared" si="188"/>
        <v>0</v>
      </c>
      <c r="G4736" s="73">
        <f t="shared" si="189"/>
        <v>0</v>
      </c>
      <c r="H4736" s="7"/>
      <c r="I4736" s="103"/>
      <c r="J4736" s="103"/>
      <c r="K4736" s="103"/>
      <c r="L4736" s="103"/>
      <c r="M4736" s="103"/>
      <c r="N4736" s="103"/>
      <c r="O4736" s="73">
        <f t="shared" si="190"/>
        <v>0</v>
      </c>
      <c r="P4736" s="121">
        <v>0</v>
      </c>
      <c r="Q4736" s="8">
        <v>0</v>
      </c>
      <c r="R4736" s="8">
        <v>0</v>
      </c>
    </row>
    <row r="4737" spans="1:18" customFormat="1" ht="12.75" customHeight="1" x14ac:dyDescent="0.25">
      <c r="A4737">
        <v>10</v>
      </c>
      <c r="B4737">
        <v>1</v>
      </c>
      <c r="C4737" s="3">
        <v>1001</v>
      </c>
      <c r="D4737" t="s">
        <v>6</v>
      </c>
      <c r="E4737">
        <v>2012</v>
      </c>
      <c r="F4737" s="81">
        <f t="shared" si="188"/>
        <v>0</v>
      </c>
      <c r="G4737" s="73">
        <f t="shared" si="189"/>
        <v>0</v>
      </c>
      <c r="H4737" s="7"/>
      <c r="I4737" s="103"/>
      <c r="J4737" s="103"/>
      <c r="K4737" s="103"/>
      <c r="L4737" s="103"/>
      <c r="M4737" s="103"/>
      <c r="N4737" s="103"/>
      <c r="O4737" s="73">
        <f t="shared" si="190"/>
        <v>0</v>
      </c>
      <c r="P4737" s="121">
        <v>0</v>
      </c>
      <c r="Q4737" s="8">
        <v>0</v>
      </c>
      <c r="R4737" s="8">
        <v>0</v>
      </c>
    </row>
    <row r="4738" spans="1:18" customFormat="1" ht="12.75" customHeight="1" x14ac:dyDescent="0.25">
      <c r="A4738">
        <v>10</v>
      </c>
      <c r="B4738">
        <v>2</v>
      </c>
      <c r="C4738" s="3">
        <v>1002</v>
      </c>
      <c r="D4738" t="s">
        <v>6</v>
      </c>
      <c r="E4738">
        <v>2012</v>
      </c>
      <c r="F4738" s="81">
        <f t="shared" si="188"/>
        <v>0</v>
      </c>
      <c r="G4738" s="73">
        <f t="shared" si="189"/>
        <v>0</v>
      </c>
      <c r="H4738" s="7"/>
      <c r="I4738" s="103"/>
      <c r="J4738" s="103"/>
      <c r="K4738" s="103"/>
      <c r="L4738" s="103"/>
      <c r="M4738" s="103"/>
      <c r="N4738" s="103"/>
      <c r="O4738" s="73">
        <f t="shared" si="190"/>
        <v>0</v>
      </c>
      <c r="P4738" s="121">
        <v>0</v>
      </c>
      <c r="Q4738" s="8">
        <v>0</v>
      </c>
      <c r="R4738" s="8">
        <v>0</v>
      </c>
    </row>
    <row r="4739" spans="1:18" customFormat="1" ht="12.75" customHeight="1" x14ac:dyDescent="0.25">
      <c r="A4739">
        <v>10</v>
      </c>
      <c r="B4739">
        <v>3</v>
      </c>
      <c r="C4739" s="3">
        <v>1003</v>
      </c>
      <c r="D4739" t="s">
        <v>6</v>
      </c>
      <c r="E4739">
        <v>2012</v>
      </c>
      <c r="F4739" s="81">
        <f t="shared" si="188"/>
        <v>0</v>
      </c>
      <c r="G4739" s="73">
        <f t="shared" si="189"/>
        <v>0</v>
      </c>
      <c r="H4739" s="7"/>
      <c r="I4739" s="103"/>
      <c r="J4739" s="103"/>
      <c r="K4739" s="103"/>
      <c r="L4739" s="103"/>
      <c r="M4739" s="103"/>
      <c r="N4739" s="103"/>
      <c r="O4739" s="73">
        <f t="shared" si="190"/>
        <v>0</v>
      </c>
      <c r="P4739" s="121">
        <v>0</v>
      </c>
      <c r="Q4739" s="8">
        <v>0</v>
      </c>
      <c r="R4739" s="8">
        <v>0</v>
      </c>
    </row>
    <row r="4740" spans="1:18" customFormat="1" ht="12.75" customHeight="1" x14ac:dyDescent="0.25">
      <c r="A4740">
        <v>10</v>
      </c>
      <c r="B4740">
        <v>4</v>
      </c>
      <c r="C4740" s="3">
        <v>1004</v>
      </c>
      <c r="D4740" t="s">
        <v>6</v>
      </c>
      <c r="E4740">
        <v>2012</v>
      </c>
      <c r="F4740" s="81">
        <f t="shared" si="188"/>
        <v>0</v>
      </c>
      <c r="G4740" s="73">
        <f t="shared" si="189"/>
        <v>0</v>
      </c>
      <c r="H4740" s="7"/>
      <c r="I4740" s="103"/>
      <c r="J4740" s="103"/>
      <c r="K4740" s="103"/>
      <c r="L4740" s="103"/>
      <c r="M4740" s="103"/>
      <c r="N4740" s="103"/>
      <c r="O4740" s="73">
        <f t="shared" si="190"/>
        <v>0</v>
      </c>
      <c r="P4740" s="121">
        <v>0</v>
      </c>
      <c r="Q4740" s="8">
        <v>0</v>
      </c>
      <c r="R4740" s="8">
        <v>0</v>
      </c>
    </row>
    <row r="4741" spans="1:18" customFormat="1" ht="12.75" customHeight="1" x14ac:dyDescent="0.25">
      <c r="A4741">
        <v>10</v>
      </c>
      <c r="B4741">
        <v>5</v>
      </c>
      <c r="C4741" s="3">
        <v>1005</v>
      </c>
      <c r="D4741" t="s">
        <v>6</v>
      </c>
      <c r="E4741">
        <v>2012</v>
      </c>
      <c r="F4741" s="81">
        <f t="shared" si="188"/>
        <v>0</v>
      </c>
      <c r="G4741" s="73">
        <f t="shared" si="189"/>
        <v>0</v>
      </c>
      <c r="H4741" s="7"/>
      <c r="I4741" s="103"/>
      <c r="J4741" s="103"/>
      <c r="K4741" s="103"/>
      <c r="L4741" s="103"/>
      <c r="M4741" s="103"/>
      <c r="N4741" s="103"/>
      <c r="O4741" s="73">
        <f t="shared" si="190"/>
        <v>0</v>
      </c>
      <c r="P4741" s="121">
        <v>0</v>
      </c>
      <c r="Q4741" s="8">
        <v>0</v>
      </c>
      <c r="R4741" s="8">
        <v>0</v>
      </c>
    </row>
    <row r="4742" spans="1:18" customFormat="1" ht="12.75" customHeight="1" x14ac:dyDescent="0.25">
      <c r="A4742">
        <v>10</v>
      </c>
      <c r="B4742">
        <v>6</v>
      </c>
      <c r="C4742" s="3">
        <v>1006</v>
      </c>
      <c r="D4742" t="s">
        <v>6</v>
      </c>
      <c r="E4742">
        <v>2012</v>
      </c>
      <c r="F4742" s="81">
        <f t="shared" si="188"/>
        <v>1</v>
      </c>
      <c r="G4742" s="73">
        <f t="shared" si="189"/>
        <v>1</v>
      </c>
      <c r="H4742" s="7"/>
      <c r="I4742" s="103"/>
      <c r="J4742" s="103"/>
      <c r="K4742" s="103"/>
      <c r="L4742" s="103"/>
      <c r="M4742" s="103"/>
      <c r="N4742" s="103"/>
      <c r="O4742" s="73">
        <f t="shared" si="190"/>
        <v>0</v>
      </c>
      <c r="P4742" s="121">
        <v>0</v>
      </c>
      <c r="Q4742" s="8">
        <v>1</v>
      </c>
      <c r="R4742" s="8">
        <v>0</v>
      </c>
    </row>
    <row r="4743" spans="1:18" customFormat="1" ht="12.75" customHeight="1" x14ac:dyDescent="0.25">
      <c r="A4743">
        <v>10</v>
      </c>
      <c r="B4743">
        <v>7</v>
      </c>
      <c r="C4743" s="3">
        <v>1007</v>
      </c>
      <c r="D4743" t="s">
        <v>6</v>
      </c>
      <c r="E4743">
        <v>2012</v>
      </c>
      <c r="F4743" s="81">
        <f t="shared" si="188"/>
        <v>0</v>
      </c>
      <c r="G4743" s="73">
        <f t="shared" si="189"/>
        <v>0</v>
      </c>
      <c r="H4743" s="7"/>
      <c r="I4743" s="103"/>
      <c r="J4743" s="103"/>
      <c r="K4743" s="103"/>
      <c r="L4743" s="103"/>
      <c r="M4743" s="103"/>
      <c r="N4743" s="103"/>
      <c r="O4743" s="73">
        <f t="shared" si="190"/>
        <v>0</v>
      </c>
      <c r="P4743" s="121">
        <v>0</v>
      </c>
      <c r="Q4743" s="8">
        <v>0</v>
      </c>
      <c r="R4743" s="8">
        <v>0</v>
      </c>
    </row>
    <row r="4744" spans="1:18" customFormat="1" ht="12.75" customHeight="1" x14ac:dyDescent="0.25">
      <c r="A4744">
        <v>10</v>
      </c>
      <c r="B4744">
        <v>8</v>
      </c>
      <c r="C4744" s="3">
        <v>1008</v>
      </c>
      <c r="D4744" t="s">
        <v>6</v>
      </c>
      <c r="E4744">
        <v>2012</v>
      </c>
      <c r="F4744" s="81">
        <f t="shared" si="188"/>
        <v>1</v>
      </c>
      <c r="G4744" s="73">
        <f t="shared" si="189"/>
        <v>1</v>
      </c>
      <c r="H4744" s="7"/>
      <c r="I4744" s="103"/>
      <c r="J4744" s="103"/>
      <c r="K4744" s="103"/>
      <c r="L4744" s="103"/>
      <c r="M4744" s="103"/>
      <c r="N4744" s="103"/>
      <c r="O4744" s="73">
        <f t="shared" si="190"/>
        <v>0</v>
      </c>
      <c r="P4744" s="121">
        <v>0</v>
      </c>
      <c r="Q4744" s="8">
        <v>1</v>
      </c>
      <c r="R4744" s="8">
        <v>0</v>
      </c>
    </row>
    <row r="4745" spans="1:18" customFormat="1" ht="12.75" customHeight="1" x14ac:dyDescent="0.25">
      <c r="A4745">
        <v>10</v>
      </c>
      <c r="B4745">
        <v>9</v>
      </c>
      <c r="C4745" s="3">
        <v>1009</v>
      </c>
      <c r="D4745" t="s">
        <v>6</v>
      </c>
      <c r="E4745">
        <v>2012</v>
      </c>
      <c r="F4745" s="81">
        <f t="shared" si="188"/>
        <v>0</v>
      </c>
      <c r="G4745" s="73">
        <f t="shared" si="189"/>
        <v>0</v>
      </c>
      <c r="H4745" s="7"/>
      <c r="I4745" s="103"/>
      <c r="J4745" s="103"/>
      <c r="K4745" s="103"/>
      <c r="L4745" s="103"/>
      <c r="M4745" s="103"/>
      <c r="N4745" s="103"/>
      <c r="O4745" s="73">
        <f t="shared" si="190"/>
        <v>0</v>
      </c>
      <c r="P4745" s="121">
        <v>0</v>
      </c>
      <c r="Q4745" s="8">
        <v>0</v>
      </c>
      <c r="R4745" s="8">
        <v>0</v>
      </c>
    </row>
    <row r="4746" spans="1:18" customFormat="1" ht="12.75" customHeight="1" x14ac:dyDescent="0.25">
      <c r="A4746">
        <v>10</v>
      </c>
      <c r="B4746">
        <v>10</v>
      </c>
      <c r="C4746" s="3">
        <v>1010</v>
      </c>
      <c r="D4746" t="s">
        <v>6</v>
      </c>
      <c r="E4746">
        <v>2012</v>
      </c>
      <c r="F4746" s="81">
        <f t="shared" si="188"/>
        <v>0</v>
      </c>
      <c r="G4746" s="73">
        <f t="shared" si="189"/>
        <v>0</v>
      </c>
      <c r="H4746" s="7"/>
      <c r="I4746" s="103"/>
      <c r="J4746" s="103"/>
      <c r="K4746" s="103"/>
      <c r="L4746" s="103"/>
      <c r="M4746" s="103"/>
      <c r="N4746" s="103"/>
      <c r="O4746" s="73">
        <f t="shared" si="190"/>
        <v>0</v>
      </c>
      <c r="P4746" s="121">
        <v>0</v>
      </c>
      <c r="Q4746" s="8">
        <v>0</v>
      </c>
      <c r="R4746" s="8">
        <v>0</v>
      </c>
    </row>
    <row r="4747" spans="1:18" customFormat="1" ht="12.75" customHeight="1" x14ac:dyDescent="0.25">
      <c r="A4747">
        <v>10</v>
      </c>
      <c r="B4747">
        <v>11</v>
      </c>
      <c r="C4747" s="3">
        <v>1011</v>
      </c>
      <c r="D4747" t="s">
        <v>6</v>
      </c>
      <c r="E4747">
        <v>2012</v>
      </c>
      <c r="F4747" s="81">
        <f t="shared" si="188"/>
        <v>0</v>
      </c>
      <c r="G4747" s="73">
        <f t="shared" si="189"/>
        <v>0</v>
      </c>
      <c r="H4747" s="7"/>
      <c r="I4747" s="103"/>
      <c r="J4747" s="103"/>
      <c r="K4747" s="103"/>
      <c r="L4747" s="103"/>
      <c r="M4747" s="103"/>
      <c r="N4747" s="103"/>
      <c r="O4747" s="73">
        <f t="shared" si="190"/>
        <v>0</v>
      </c>
      <c r="P4747" s="116"/>
      <c r="Q4747" s="8">
        <v>0</v>
      </c>
      <c r="R4747" s="8">
        <v>0</v>
      </c>
    </row>
    <row r="4748" spans="1:18" customFormat="1" ht="12.75" customHeight="1" x14ac:dyDescent="0.25">
      <c r="A4748">
        <v>10</v>
      </c>
      <c r="B4748">
        <v>12</v>
      </c>
      <c r="C4748" s="3">
        <v>1012</v>
      </c>
      <c r="D4748" t="s">
        <v>6</v>
      </c>
      <c r="E4748">
        <v>2012</v>
      </c>
      <c r="F4748" s="81">
        <f t="shared" si="188"/>
        <v>0</v>
      </c>
      <c r="G4748" s="73">
        <f t="shared" si="189"/>
        <v>0</v>
      </c>
      <c r="H4748" s="7"/>
      <c r="I4748" s="103"/>
      <c r="J4748" s="103"/>
      <c r="K4748" s="103"/>
      <c r="L4748" s="103"/>
      <c r="M4748" s="103"/>
      <c r="N4748" s="103"/>
      <c r="O4748" s="73">
        <f t="shared" si="190"/>
        <v>0</v>
      </c>
      <c r="P4748" s="116"/>
      <c r="Q4748" s="126">
        <v>0</v>
      </c>
      <c r="R4748" s="126">
        <v>0</v>
      </c>
    </row>
    <row r="4749" spans="1:18" customFormat="1" ht="12.75" customHeight="1" x14ac:dyDescent="0.25">
      <c r="A4749">
        <v>10</v>
      </c>
      <c r="B4749">
        <v>13</v>
      </c>
      <c r="C4749" s="3">
        <v>1013</v>
      </c>
      <c r="D4749" t="s">
        <v>6</v>
      </c>
      <c r="E4749">
        <v>2012</v>
      </c>
      <c r="F4749" s="81">
        <f t="shared" si="188"/>
        <v>0</v>
      </c>
      <c r="G4749" s="73">
        <f t="shared" si="189"/>
        <v>0</v>
      </c>
      <c r="H4749" s="7"/>
      <c r="I4749" s="103"/>
      <c r="J4749" s="103"/>
      <c r="K4749" s="103"/>
      <c r="L4749" s="103"/>
      <c r="M4749" s="103"/>
      <c r="N4749" s="103"/>
      <c r="O4749" s="73">
        <f t="shared" si="190"/>
        <v>0</v>
      </c>
      <c r="P4749" s="116"/>
      <c r="Q4749" s="126">
        <v>0</v>
      </c>
      <c r="R4749" s="126">
        <v>0</v>
      </c>
    </row>
    <row r="4750" spans="1:18" customFormat="1" ht="12.75" customHeight="1" x14ac:dyDescent="0.25">
      <c r="A4750">
        <v>10</v>
      </c>
      <c r="B4750">
        <v>14</v>
      </c>
      <c r="C4750" s="3">
        <v>1014</v>
      </c>
      <c r="D4750" t="s">
        <v>6</v>
      </c>
      <c r="E4750">
        <v>2012</v>
      </c>
      <c r="F4750" s="81">
        <f t="shared" si="188"/>
        <v>1</v>
      </c>
      <c r="G4750" s="73">
        <f t="shared" si="189"/>
        <v>1</v>
      </c>
      <c r="H4750" s="7"/>
      <c r="I4750" s="103"/>
      <c r="J4750" s="103"/>
      <c r="K4750" s="103"/>
      <c r="L4750" s="103"/>
      <c r="M4750" s="103"/>
      <c r="N4750" s="103"/>
      <c r="O4750" s="73">
        <f t="shared" si="190"/>
        <v>0</v>
      </c>
      <c r="P4750" s="116"/>
      <c r="Q4750" s="126">
        <v>1</v>
      </c>
      <c r="R4750" s="126">
        <v>0</v>
      </c>
    </row>
    <row r="4751" spans="1:18" customFormat="1" ht="12.75" customHeight="1" x14ac:dyDescent="0.25">
      <c r="A4751">
        <v>10</v>
      </c>
      <c r="B4751">
        <v>15</v>
      </c>
      <c r="C4751" s="3">
        <v>1015</v>
      </c>
      <c r="D4751" t="s">
        <v>6</v>
      </c>
      <c r="E4751">
        <v>2012</v>
      </c>
      <c r="F4751" s="81">
        <f t="shared" si="188"/>
        <v>0</v>
      </c>
      <c r="G4751" s="73">
        <f t="shared" si="189"/>
        <v>0</v>
      </c>
      <c r="H4751" s="7"/>
      <c r="I4751" s="103"/>
      <c r="J4751" s="103"/>
      <c r="K4751" s="103"/>
      <c r="L4751" s="103"/>
      <c r="M4751" s="103"/>
      <c r="N4751" s="103"/>
      <c r="O4751" s="73">
        <f t="shared" si="190"/>
        <v>0</v>
      </c>
      <c r="P4751" s="116"/>
      <c r="Q4751" s="126">
        <v>0</v>
      </c>
      <c r="R4751" s="126">
        <v>0</v>
      </c>
    </row>
    <row r="4752" spans="1:18" customFormat="1" ht="12.75" customHeight="1" x14ac:dyDescent="0.25">
      <c r="A4752">
        <v>10</v>
      </c>
      <c r="B4752">
        <v>16</v>
      </c>
      <c r="C4752" s="3">
        <v>1016</v>
      </c>
      <c r="D4752" t="s">
        <v>6</v>
      </c>
      <c r="E4752">
        <v>2012</v>
      </c>
      <c r="F4752" s="81">
        <f t="shared" si="188"/>
        <v>0</v>
      </c>
      <c r="G4752" s="73">
        <f t="shared" si="189"/>
        <v>0</v>
      </c>
      <c r="H4752" s="7"/>
      <c r="I4752" s="103"/>
      <c r="J4752" s="103"/>
      <c r="K4752" s="103"/>
      <c r="L4752" s="103"/>
      <c r="M4752" s="103"/>
      <c r="N4752" s="103"/>
      <c r="O4752" s="73">
        <f t="shared" si="190"/>
        <v>0</v>
      </c>
      <c r="P4752" s="116"/>
      <c r="Q4752" s="126">
        <v>0</v>
      </c>
      <c r="R4752" s="126">
        <v>0</v>
      </c>
    </row>
    <row r="4753" spans="1:18" customFormat="1" ht="12.75" customHeight="1" x14ac:dyDescent="0.25">
      <c r="A4753">
        <v>10</v>
      </c>
      <c r="B4753">
        <v>17</v>
      </c>
      <c r="C4753" s="3">
        <v>1017</v>
      </c>
      <c r="D4753" t="s">
        <v>6</v>
      </c>
      <c r="E4753">
        <v>2012</v>
      </c>
      <c r="F4753" s="81">
        <f t="shared" si="188"/>
        <v>0</v>
      </c>
      <c r="G4753" s="73">
        <f t="shared" si="189"/>
        <v>0</v>
      </c>
      <c r="H4753" s="7"/>
      <c r="I4753" s="103"/>
      <c r="J4753" s="103"/>
      <c r="K4753" s="103"/>
      <c r="L4753" s="103"/>
      <c r="M4753" s="103"/>
      <c r="N4753" s="103"/>
      <c r="O4753" s="73">
        <f t="shared" si="190"/>
        <v>0</v>
      </c>
      <c r="P4753" s="116"/>
      <c r="Q4753" s="126">
        <v>0</v>
      </c>
      <c r="R4753" s="126">
        <v>0</v>
      </c>
    </row>
    <row r="4754" spans="1:18" customFormat="1" ht="12.75" customHeight="1" x14ac:dyDescent="0.25">
      <c r="A4754">
        <v>10</v>
      </c>
      <c r="B4754">
        <v>18</v>
      </c>
      <c r="C4754" s="3">
        <v>1018</v>
      </c>
      <c r="D4754" t="s">
        <v>6</v>
      </c>
      <c r="E4754">
        <v>2012</v>
      </c>
      <c r="F4754" s="81">
        <f t="shared" si="188"/>
        <v>0</v>
      </c>
      <c r="G4754" s="73">
        <f t="shared" si="189"/>
        <v>0</v>
      </c>
      <c r="H4754" s="7"/>
      <c r="I4754" s="103"/>
      <c r="J4754" s="103"/>
      <c r="K4754" s="103"/>
      <c r="L4754" s="103"/>
      <c r="M4754" s="103"/>
      <c r="N4754" s="103"/>
      <c r="O4754" s="73">
        <f t="shared" si="190"/>
        <v>0</v>
      </c>
      <c r="P4754" s="116"/>
      <c r="Q4754" s="126">
        <v>0</v>
      </c>
      <c r="R4754" s="126">
        <v>0</v>
      </c>
    </row>
    <row r="4755" spans="1:18" customFormat="1" ht="12.75" customHeight="1" x14ac:dyDescent="0.25">
      <c r="A4755">
        <v>10</v>
      </c>
      <c r="B4755">
        <v>19</v>
      </c>
      <c r="C4755" s="3">
        <v>1019</v>
      </c>
      <c r="D4755" t="s">
        <v>6</v>
      </c>
      <c r="E4755">
        <v>2012</v>
      </c>
      <c r="F4755" s="81">
        <f t="shared" si="188"/>
        <v>0</v>
      </c>
      <c r="G4755" s="73">
        <f t="shared" si="189"/>
        <v>0</v>
      </c>
      <c r="H4755" s="7"/>
      <c r="I4755" s="103"/>
      <c r="J4755" s="103"/>
      <c r="K4755" s="103"/>
      <c r="L4755" s="103"/>
      <c r="M4755" s="103"/>
      <c r="N4755" s="103"/>
      <c r="O4755" s="73">
        <f t="shared" si="190"/>
        <v>0</v>
      </c>
      <c r="P4755" s="116"/>
      <c r="Q4755" s="126">
        <v>0</v>
      </c>
      <c r="R4755" s="126">
        <v>0</v>
      </c>
    </row>
    <row r="4756" spans="1:18" customFormat="1" ht="12.75" customHeight="1" x14ac:dyDescent="0.25">
      <c r="A4756">
        <v>10</v>
      </c>
      <c r="B4756">
        <v>20</v>
      </c>
      <c r="C4756" s="3">
        <v>1020</v>
      </c>
      <c r="D4756" t="s">
        <v>6</v>
      </c>
      <c r="E4756">
        <v>2012</v>
      </c>
      <c r="F4756" s="81">
        <f t="shared" si="188"/>
        <v>1</v>
      </c>
      <c r="G4756" s="73">
        <f t="shared" si="189"/>
        <v>1</v>
      </c>
      <c r="H4756" s="7"/>
      <c r="I4756" s="103"/>
      <c r="J4756" s="103"/>
      <c r="K4756" s="103"/>
      <c r="L4756" s="103"/>
      <c r="M4756" s="103"/>
      <c r="N4756" s="103"/>
      <c r="O4756" s="73">
        <f t="shared" si="190"/>
        <v>0</v>
      </c>
      <c r="P4756" s="116"/>
      <c r="Q4756" s="126">
        <v>1</v>
      </c>
      <c r="R4756" s="126">
        <v>0</v>
      </c>
    </row>
    <row r="4757" spans="1:18" customFormat="1" ht="12.75" customHeight="1" x14ac:dyDescent="0.25">
      <c r="A4757">
        <v>10</v>
      </c>
      <c r="B4757">
        <v>21</v>
      </c>
      <c r="C4757" s="3">
        <v>1021</v>
      </c>
      <c r="D4757" t="s">
        <v>6</v>
      </c>
      <c r="E4757">
        <v>2012</v>
      </c>
      <c r="F4757" s="81">
        <f t="shared" si="188"/>
        <v>1</v>
      </c>
      <c r="G4757" s="73">
        <f t="shared" si="189"/>
        <v>1</v>
      </c>
      <c r="H4757" s="7"/>
      <c r="I4757" s="103"/>
      <c r="J4757" s="103"/>
      <c r="K4757" s="103"/>
      <c r="L4757" s="103"/>
      <c r="M4757" s="103"/>
      <c r="N4757" s="103"/>
      <c r="O4757" s="73">
        <f t="shared" si="190"/>
        <v>0</v>
      </c>
      <c r="P4757" s="116"/>
      <c r="Q4757" s="126">
        <v>1</v>
      </c>
      <c r="R4757" s="126">
        <v>0</v>
      </c>
    </row>
    <row r="4758" spans="1:18" customFormat="1" ht="12.75" customHeight="1" x14ac:dyDescent="0.25">
      <c r="A4758">
        <v>10</v>
      </c>
      <c r="B4758">
        <v>22</v>
      </c>
      <c r="C4758" s="3">
        <v>1022</v>
      </c>
      <c r="D4758" t="s">
        <v>6</v>
      </c>
      <c r="E4758">
        <v>2012</v>
      </c>
      <c r="F4758" s="81">
        <f t="shared" si="188"/>
        <v>0</v>
      </c>
      <c r="G4758" s="73">
        <f t="shared" si="189"/>
        <v>0</v>
      </c>
      <c r="H4758" s="7"/>
      <c r="I4758" s="103"/>
      <c r="J4758" s="103"/>
      <c r="K4758" s="103"/>
      <c r="L4758" s="103"/>
      <c r="M4758" s="103"/>
      <c r="N4758" s="103"/>
      <c r="O4758" s="73">
        <f t="shared" si="190"/>
        <v>0</v>
      </c>
      <c r="P4758" s="116"/>
      <c r="Q4758" s="126">
        <v>0</v>
      </c>
      <c r="R4758" s="126">
        <v>0</v>
      </c>
    </row>
    <row r="4759" spans="1:18" customFormat="1" ht="12.75" customHeight="1" x14ac:dyDescent="0.25">
      <c r="A4759">
        <v>10</v>
      </c>
      <c r="B4759">
        <v>23</v>
      </c>
      <c r="C4759" s="3">
        <v>1023</v>
      </c>
      <c r="D4759" t="s">
        <v>6</v>
      </c>
      <c r="E4759">
        <v>2012</v>
      </c>
      <c r="F4759" s="81">
        <f t="shared" si="188"/>
        <v>0</v>
      </c>
      <c r="G4759" s="73">
        <f t="shared" si="189"/>
        <v>0</v>
      </c>
      <c r="H4759" s="7"/>
      <c r="I4759" s="103"/>
      <c r="J4759" s="103"/>
      <c r="K4759" s="103"/>
      <c r="L4759" s="103"/>
      <c r="M4759" s="103"/>
      <c r="N4759" s="103"/>
      <c r="O4759" s="73">
        <f t="shared" si="190"/>
        <v>0</v>
      </c>
      <c r="P4759" s="116"/>
      <c r="Q4759" s="126">
        <v>0</v>
      </c>
      <c r="R4759" s="126">
        <v>0</v>
      </c>
    </row>
    <row r="4760" spans="1:18" customFormat="1" ht="12.75" customHeight="1" x14ac:dyDescent="0.25">
      <c r="A4760">
        <v>10</v>
      </c>
      <c r="B4760">
        <v>24</v>
      </c>
      <c r="C4760" s="3">
        <v>1024</v>
      </c>
      <c r="D4760" t="s">
        <v>6</v>
      </c>
      <c r="E4760">
        <v>2012</v>
      </c>
      <c r="F4760" s="81">
        <f t="shared" si="188"/>
        <v>0</v>
      </c>
      <c r="G4760" s="73">
        <f t="shared" si="189"/>
        <v>0</v>
      </c>
      <c r="H4760" s="7"/>
      <c r="I4760" s="103"/>
      <c r="J4760" s="103"/>
      <c r="K4760" s="103"/>
      <c r="L4760" s="103"/>
      <c r="M4760" s="103"/>
      <c r="N4760" s="103"/>
      <c r="O4760" s="73">
        <f t="shared" si="190"/>
        <v>0</v>
      </c>
      <c r="P4760" s="116"/>
      <c r="Q4760" s="126">
        <v>0</v>
      </c>
      <c r="R4760" s="126">
        <v>0</v>
      </c>
    </row>
    <row r="4761" spans="1:18" customFormat="1" ht="12.75" customHeight="1" x14ac:dyDescent="0.25">
      <c r="A4761">
        <v>10</v>
      </c>
      <c r="B4761">
        <v>25</v>
      </c>
      <c r="C4761" s="3">
        <v>1025</v>
      </c>
      <c r="D4761" t="s">
        <v>6</v>
      </c>
      <c r="E4761">
        <v>2012</v>
      </c>
      <c r="F4761" s="81">
        <f t="shared" si="188"/>
        <v>0</v>
      </c>
      <c r="G4761" s="73">
        <f t="shared" si="189"/>
        <v>0</v>
      </c>
      <c r="H4761" s="7"/>
      <c r="I4761" s="103"/>
      <c r="J4761" s="103"/>
      <c r="K4761" s="103"/>
      <c r="L4761" s="103"/>
      <c r="M4761" s="103"/>
      <c r="N4761" s="103"/>
      <c r="O4761" s="73">
        <f t="shared" si="190"/>
        <v>0</v>
      </c>
      <c r="P4761" s="116"/>
      <c r="Q4761" s="126">
        <v>0</v>
      </c>
      <c r="R4761" s="126">
        <v>0</v>
      </c>
    </row>
    <row r="4762" spans="1:18" customFormat="1" ht="12.75" customHeight="1" x14ac:dyDescent="0.25">
      <c r="A4762">
        <v>10</v>
      </c>
      <c r="B4762">
        <v>26</v>
      </c>
      <c r="C4762" s="3">
        <v>1026</v>
      </c>
      <c r="D4762" t="s">
        <v>6</v>
      </c>
      <c r="E4762">
        <v>2012</v>
      </c>
      <c r="F4762" s="81">
        <f t="shared" si="188"/>
        <v>0</v>
      </c>
      <c r="G4762" s="73">
        <f t="shared" si="189"/>
        <v>0</v>
      </c>
      <c r="H4762" s="7"/>
      <c r="I4762" s="103"/>
      <c r="J4762" s="103"/>
      <c r="K4762" s="103"/>
      <c r="L4762" s="103"/>
      <c r="M4762" s="103"/>
      <c r="N4762" s="103"/>
      <c r="O4762" s="73">
        <f t="shared" si="190"/>
        <v>0</v>
      </c>
      <c r="P4762" s="116"/>
      <c r="Q4762" s="126">
        <v>0</v>
      </c>
      <c r="R4762" s="126">
        <v>0</v>
      </c>
    </row>
    <row r="4763" spans="1:18" customFormat="1" ht="12.75" customHeight="1" x14ac:dyDescent="0.25">
      <c r="A4763">
        <v>10</v>
      </c>
      <c r="B4763">
        <v>27</v>
      </c>
      <c r="C4763" s="3">
        <v>1027</v>
      </c>
      <c r="D4763" t="s">
        <v>6</v>
      </c>
      <c r="E4763">
        <v>2012</v>
      </c>
      <c r="F4763" s="81">
        <f t="shared" si="188"/>
        <v>0</v>
      </c>
      <c r="G4763" s="73">
        <f t="shared" si="189"/>
        <v>0</v>
      </c>
      <c r="H4763" s="7"/>
      <c r="I4763" s="103"/>
      <c r="J4763" s="103"/>
      <c r="K4763" s="103"/>
      <c r="L4763" s="103"/>
      <c r="M4763" s="103"/>
      <c r="N4763" s="103"/>
      <c r="O4763" s="73">
        <f t="shared" si="190"/>
        <v>0</v>
      </c>
      <c r="P4763" s="116"/>
      <c r="Q4763" s="126">
        <v>0</v>
      </c>
      <c r="R4763" s="126">
        <v>0</v>
      </c>
    </row>
    <row r="4764" spans="1:18" customFormat="1" ht="12.75" customHeight="1" x14ac:dyDescent="0.25">
      <c r="A4764">
        <v>10</v>
      </c>
      <c r="B4764">
        <v>28</v>
      </c>
      <c r="C4764" s="3">
        <v>1028</v>
      </c>
      <c r="D4764" t="s">
        <v>6</v>
      </c>
      <c r="E4764">
        <v>2012</v>
      </c>
      <c r="F4764" s="81">
        <f t="shared" si="188"/>
        <v>0</v>
      </c>
      <c r="G4764" s="73">
        <f t="shared" si="189"/>
        <v>0</v>
      </c>
      <c r="H4764" s="7"/>
      <c r="I4764" s="103"/>
      <c r="J4764" s="103"/>
      <c r="K4764" s="103"/>
      <c r="L4764" s="103"/>
      <c r="M4764" s="103"/>
      <c r="N4764" s="103"/>
      <c r="O4764" s="73">
        <f t="shared" si="190"/>
        <v>0</v>
      </c>
      <c r="P4764" s="116"/>
      <c r="Q4764" s="126">
        <v>0</v>
      </c>
      <c r="R4764" s="126">
        <v>0</v>
      </c>
    </row>
    <row r="4765" spans="1:18" customFormat="1" ht="12.75" customHeight="1" x14ac:dyDescent="0.25">
      <c r="A4765">
        <v>10</v>
      </c>
      <c r="B4765">
        <v>29</v>
      </c>
      <c r="C4765" s="3">
        <v>1029</v>
      </c>
      <c r="D4765" t="s">
        <v>6</v>
      </c>
      <c r="E4765">
        <v>2012</v>
      </c>
      <c r="F4765" s="81">
        <f t="shared" si="188"/>
        <v>1</v>
      </c>
      <c r="G4765" s="73">
        <f t="shared" si="189"/>
        <v>1</v>
      </c>
      <c r="H4765" s="7"/>
      <c r="I4765" s="103"/>
      <c r="J4765" s="103"/>
      <c r="K4765" s="103"/>
      <c r="L4765" s="103"/>
      <c r="M4765" s="103"/>
      <c r="N4765" s="103"/>
      <c r="O4765" s="73">
        <f t="shared" si="190"/>
        <v>0</v>
      </c>
      <c r="P4765" s="116"/>
      <c r="Q4765" s="126">
        <v>1</v>
      </c>
      <c r="R4765" s="126">
        <v>0</v>
      </c>
    </row>
    <row r="4766" spans="1:18" customFormat="1" ht="12.75" customHeight="1" x14ac:dyDescent="0.25">
      <c r="A4766">
        <v>10</v>
      </c>
      <c r="B4766">
        <v>30</v>
      </c>
      <c r="C4766" s="3">
        <v>1030</v>
      </c>
      <c r="D4766" t="s">
        <v>6</v>
      </c>
      <c r="E4766">
        <v>2012</v>
      </c>
      <c r="F4766" s="81">
        <f t="shared" si="188"/>
        <v>0</v>
      </c>
      <c r="G4766" s="73">
        <f t="shared" si="189"/>
        <v>0</v>
      </c>
      <c r="H4766" s="7"/>
      <c r="I4766" s="103"/>
      <c r="J4766" s="103"/>
      <c r="K4766" s="103"/>
      <c r="L4766" s="103"/>
      <c r="M4766" s="103"/>
      <c r="N4766" s="103"/>
      <c r="O4766" s="73">
        <f t="shared" si="190"/>
        <v>0</v>
      </c>
      <c r="P4766" s="116"/>
      <c r="Q4766" s="126">
        <v>0</v>
      </c>
      <c r="R4766" s="126">
        <v>0</v>
      </c>
    </row>
    <row r="4767" spans="1:18" customFormat="1" ht="12.75" customHeight="1" x14ac:dyDescent="0.25">
      <c r="A4767">
        <v>10</v>
      </c>
      <c r="B4767">
        <v>31</v>
      </c>
      <c r="C4767" s="3">
        <v>1031</v>
      </c>
      <c r="D4767" t="s">
        <v>6</v>
      </c>
      <c r="E4767">
        <v>2012</v>
      </c>
      <c r="F4767" s="81">
        <f t="shared" si="188"/>
        <v>2</v>
      </c>
      <c r="G4767" s="73">
        <f t="shared" si="189"/>
        <v>2</v>
      </c>
      <c r="H4767" s="7"/>
      <c r="I4767" s="103"/>
      <c r="J4767" s="103"/>
      <c r="K4767" s="103"/>
      <c r="L4767" s="103"/>
      <c r="M4767" s="103"/>
      <c r="N4767" s="103"/>
      <c r="O4767" s="73">
        <f t="shared" si="190"/>
        <v>0</v>
      </c>
      <c r="P4767" s="116"/>
      <c r="Q4767" s="126">
        <v>2</v>
      </c>
      <c r="R4767" s="126">
        <v>0</v>
      </c>
    </row>
    <row r="4768" spans="1:18" customFormat="1" ht="12.75" customHeight="1" x14ac:dyDescent="0.25">
      <c r="A4768">
        <v>11</v>
      </c>
      <c r="B4768">
        <v>1</v>
      </c>
      <c r="C4768" s="3">
        <v>1101</v>
      </c>
      <c r="D4768" t="s">
        <v>6</v>
      </c>
      <c r="E4768">
        <v>2012</v>
      </c>
      <c r="F4768" s="81">
        <f t="shared" si="188"/>
        <v>1</v>
      </c>
      <c r="G4768" s="73">
        <f t="shared" si="189"/>
        <v>1</v>
      </c>
      <c r="H4768" s="7"/>
      <c r="I4768" s="103"/>
      <c r="J4768" s="103"/>
      <c r="K4768" s="103"/>
      <c r="L4768" s="103"/>
      <c r="M4768" s="103"/>
      <c r="N4768" s="103"/>
      <c r="O4768" s="73">
        <f t="shared" si="190"/>
        <v>0</v>
      </c>
      <c r="P4768" s="116"/>
      <c r="Q4768" s="126">
        <v>1</v>
      </c>
      <c r="R4768" s="126">
        <v>0</v>
      </c>
    </row>
    <row r="4769" spans="1:18" customFormat="1" ht="12.75" customHeight="1" x14ac:dyDescent="0.25">
      <c r="A4769">
        <v>11</v>
      </c>
      <c r="B4769">
        <v>2</v>
      </c>
      <c r="C4769" s="3">
        <v>1102</v>
      </c>
      <c r="D4769" t="s">
        <v>6</v>
      </c>
      <c r="E4769">
        <v>2012</v>
      </c>
      <c r="F4769" s="81">
        <f t="shared" si="188"/>
        <v>0</v>
      </c>
      <c r="G4769" s="73">
        <f t="shared" si="189"/>
        <v>0</v>
      </c>
      <c r="H4769" s="7"/>
      <c r="I4769" s="103"/>
      <c r="J4769" s="103"/>
      <c r="K4769" s="103"/>
      <c r="L4769" s="103"/>
      <c r="M4769" s="103"/>
      <c r="N4769" s="103"/>
      <c r="O4769" s="73">
        <f t="shared" si="190"/>
        <v>0</v>
      </c>
      <c r="P4769" s="116"/>
      <c r="Q4769" s="126">
        <v>0</v>
      </c>
      <c r="R4769" s="126">
        <v>0</v>
      </c>
    </row>
    <row r="4770" spans="1:18" customFormat="1" ht="12.75" customHeight="1" x14ac:dyDescent="0.25">
      <c r="A4770">
        <v>11</v>
      </c>
      <c r="B4770">
        <v>3</v>
      </c>
      <c r="C4770" s="3">
        <v>1103</v>
      </c>
      <c r="D4770" t="s">
        <v>6</v>
      </c>
      <c r="E4770">
        <v>2012</v>
      </c>
      <c r="F4770" s="81">
        <f t="shared" si="188"/>
        <v>1</v>
      </c>
      <c r="G4770" s="73">
        <f t="shared" si="189"/>
        <v>1</v>
      </c>
      <c r="H4770" s="7"/>
      <c r="I4770" s="103"/>
      <c r="J4770" s="103"/>
      <c r="K4770" s="103"/>
      <c r="L4770" s="103"/>
      <c r="M4770" s="103"/>
      <c r="N4770" s="103"/>
      <c r="O4770" s="73">
        <f t="shared" si="190"/>
        <v>0</v>
      </c>
      <c r="P4770" s="116"/>
      <c r="Q4770" s="126">
        <v>1</v>
      </c>
      <c r="R4770" s="126">
        <v>0</v>
      </c>
    </row>
    <row r="4771" spans="1:18" customFormat="1" ht="12.75" customHeight="1" x14ac:dyDescent="0.25">
      <c r="A4771">
        <v>11</v>
      </c>
      <c r="B4771">
        <v>4</v>
      </c>
      <c r="C4771" s="3">
        <v>1104</v>
      </c>
      <c r="D4771" t="s">
        <v>6</v>
      </c>
      <c r="E4771">
        <v>2012</v>
      </c>
      <c r="F4771" s="81">
        <f>Q4771</f>
        <v>0</v>
      </c>
      <c r="G4771" s="73">
        <f t="shared" si="189"/>
        <v>0</v>
      </c>
      <c r="H4771" s="7"/>
      <c r="I4771" s="103"/>
      <c r="J4771" s="103"/>
      <c r="K4771" s="103"/>
      <c r="L4771" s="103"/>
      <c r="M4771" s="103"/>
      <c r="N4771" s="103"/>
      <c r="O4771" s="73">
        <f t="shared" si="190"/>
        <v>0</v>
      </c>
      <c r="P4771" s="116"/>
      <c r="Q4771" s="127">
        <v>0</v>
      </c>
      <c r="R4771" s="127">
        <v>0</v>
      </c>
    </row>
    <row r="4772" spans="1:18" customFormat="1" ht="12.75" customHeight="1" x14ac:dyDescent="0.25">
      <c r="A4772">
        <v>11</v>
      </c>
      <c r="B4772">
        <v>5</v>
      </c>
      <c r="C4772" s="3">
        <v>1105</v>
      </c>
      <c r="D4772" t="s">
        <v>6</v>
      </c>
      <c r="E4772">
        <v>2012</v>
      </c>
      <c r="F4772" s="81">
        <f>Q4772</f>
        <v>1</v>
      </c>
      <c r="G4772" s="73">
        <f t="shared" si="189"/>
        <v>1</v>
      </c>
      <c r="H4772" s="7"/>
      <c r="I4772" s="103"/>
      <c r="J4772" s="103"/>
      <c r="K4772" s="103"/>
      <c r="L4772" s="103"/>
      <c r="M4772" s="103"/>
      <c r="N4772" s="103"/>
      <c r="O4772" s="73">
        <f t="shared" si="190"/>
        <v>0</v>
      </c>
      <c r="P4772" s="116"/>
      <c r="Q4772" s="127">
        <v>1</v>
      </c>
      <c r="R4772" s="127">
        <v>0</v>
      </c>
    </row>
    <row r="4773" spans="1:18" customFormat="1" ht="12.75" customHeight="1" x14ac:dyDescent="0.25">
      <c r="A4773">
        <v>11</v>
      </c>
      <c r="B4773">
        <v>6</v>
      </c>
      <c r="C4773" s="3">
        <v>1106</v>
      </c>
      <c r="D4773" t="s">
        <v>6</v>
      </c>
      <c r="E4773">
        <v>2012</v>
      </c>
      <c r="F4773" s="81">
        <f>Q4773</f>
        <v>0</v>
      </c>
      <c r="G4773" s="73">
        <f t="shared" si="189"/>
        <v>0</v>
      </c>
      <c r="H4773" s="7"/>
      <c r="I4773" s="103"/>
      <c r="J4773" s="103"/>
      <c r="K4773" s="103"/>
      <c r="L4773" s="103"/>
      <c r="M4773" s="103"/>
      <c r="N4773" s="103"/>
      <c r="O4773" s="73">
        <f t="shared" si="190"/>
        <v>0</v>
      </c>
      <c r="P4773" s="116"/>
      <c r="Q4773" s="127">
        <v>0</v>
      </c>
      <c r="R4773" s="127">
        <v>0</v>
      </c>
    </row>
    <row r="4774" spans="1:18" customFormat="1" ht="12.75" customHeight="1" x14ac:dyDescent="0.25">
      <c r="A4774">
        <v>11</v>
      </c>
      <c r="B4774">
        <v>7</v>
      </c>
      <c r="C4774" s="3">
        <v>1107</v>
      </c>
      <c r="D4774" t="s">
        <v>6</v>
      </c>
      <c r="E4774">
        <v>2012</v>
      </c>
      <c r="F4774" s="81"/>
      <c r="G4774" s="73"/>
      <c r="H4774" s="7"/>
      <c r="I4774" s="103"/>
      <c r="J4774" s="103"/>
      <c r="K4774" s="103"/>
      <c r="L4774" s="103"/>
      <c r="M4774" s="103"/>
      <c r="N4774" s="103"/>
      <c r="O4774" s="73"/>
      <c r="P4774" s="116"/>
      <c r="Q4774" s="106"/>
      <c r="R4774" s="106"/>
    </row>
    <row r="4775" spans="1:18" customFormat="1" ht="12.75" customHeight="1" x14ac:dyDescent="0.25">
      <c r="A4775">
        <v>11</v>
      </c>
      <c r="B4775">
        <v>8</v>
      </c>
      <c r="C4775" s="3">
        <v>1108</v>
      </c>
      <c r="D4775" t="s">
        <v>6</v>
      </c>
      <c r="E4775">
        <v>2012</v>
      </c>
      <c r="F4775" s="81"/>
      <c r="G4775" s="73"/>
      <c r="H4775" s="7"/>
      <c r="I4775" s="103"/>
      <c r="J4775" s="103"/>
      <c r="K4775" s="103"/>
      <c r="L4775" s="103"/>
      <c r="M4775" s="103"/>
      <c r="N4775" s="103"/>
      <c r="O4775" s="73"/>
      <c r="P4775" s="116"/>
      <c r="Q4775" s="106"/>
      <c r="R4775" s="106"/>
    </row>
    <row r="4776" spans="1:18" customFormat="1" ht="12.75" customHeight="1" x14ac:dyDescent="0.25">
      <c r="A4776">
        <v>11</v>
      </c>
      <c r="B4776">
        <v>9</v>
      </c>
      <c r="C4776" s="3">
        <v>1109</v>
      </c>
      <c r="D4776" t="s">
        <v>6</v>
      </c>
      <c r="E4776">
        <v>2012</v>
      </c>
      <c r="F4776" s="81"/>
      <c r="G4776" s="73"/>
      <c r="H4776" s="7"/>
      <c r="I4776" s="103"/>
      <c r="J4776" s="103"/>
      <c r="K4776" s="103"/>
      <c r="L4776" s="103"/>
      <c r="M4776" s="103"/>
      <c r="N4776" s="103"/>
      <c r="O4776" s="22"/>
      <c r="P4776" s="116"/>
      <c r="Q4776" s="116"/>
      <c r="R4776" s="116"/>
    </row>
    <row r="4777" spans="1:18" customFormat="1" ht="12.75" customHeight="1" x14ac:dyDescent="0.25">
      <c r="A4777">
        <v>11</v>
      </c>
      <c r="B4777">
        <v>10</v>
      </c>
      <c r="C4777" s="3">
        <v>1110</v>
      </c>
      <c r="D4777" t="s">
        <v>6</v>
      </c>
      <c r="E4777">
        <v>2012</v>
      </c>
      <c r="F4777" s="81"/>
      <c r="G4777" s="73"/>
      <c r="H4777" s="7"/>
      <c r="I4777" s="103"/>
      <c r="J4777" s="103"/>
      <c r="K4777" s="103"/>
      <c r="L4777" s="103"/>
      <c r="M4777" s="103"/>
      <c r="N4777" s="103"/>
      <c r="O4777" s="22"/>
      <c r="P4777" s="116"/>
      <c r="Q4777" s="116"/>
      <c r="R4777" s="116"/>
    </row>
    <row r="4778" spans="1:18" customFormat="1" ht="12.75" customHeight="1" x14ac:dyDescent="0.25">
      <c r="A4778">
        <v>11</v>
      </c>
      <c r="B4778">
        <v>11</v>
      </c>
      <c r="C4778" s="3">
        <v>1111</v>
      </c>
      <c r="D4778" t="s">
        <v>6</v>
      </c>
      <c r="E4778">
        <v>2012</v>
      </c>
      <c r="F4778" s="81"/>
      <c r="G4778" s="73"/>
      <c r="H4778" s="7"/>
      <c r="I4778" s="103"/>
      <c r="J4778" s="103"/>
      <c r="K4778" s="103"/>
      <c r="L4778" s="103"/>
      <c r="M4778" s="103"/>
      <c r="N4778" s="103"/>
      <c r="O4778" s="22"/>
      <c r="P4778" s="116"/>
      <c r="Q4778" s="116"/>
      <c r="R4778" s="116"/>
    </row>
    <row r="4779" spans="1:18" customFormat="1" ht="12.75" customHeight="1" x14ac:dyDescent="0.25">
      <c r="A4779">
        <v>11</v>
      </c>
      <c r="B4779">
        <v>12</v>
      </c>
      <c r="C4779" s="3">
        <v>1112</v>
      </c>
      <c r="D4779" t="s">
        <v>6</v>
      </c>
      <c r="E4779">
        <v>2012</v>
      </c>
      <c r="F4779" s="81"/>
      <c r="G4779" s="73"/>
      <c r="H4779" s="7"/>
      <c r="I4779" s="103"/>
      <c r="J4779" s="103"/>
      <c r="K4779" s="103"/>
      <c r="L4779" s="103"/>
      <c r="M4779" s="103"/>
      <c r="N4779" s="103"/>
      <c r="O4779" s="22"/>
      <c r="P4779" s="116"/>
      <c r="Q4779" s="116"/>
      <c r="R4779" s="116"/>
    </row>
    <row r="4780" spans="1:18" customFormat="1" ht="12.75" customHeight="1" x14ac:dyDescent="0.25">
      <c r="A4780">
        <v>11</v>
      </c>
      <c r="B4780">
        <v>13</v>
      </c>
      <c r="C4780" s="3">
        <v>1113</v>
      </c>
      <c r="D4780" t="s">
        <v>6</v>
      </c>
      <c r="E4780">
        <v>2012</v>
      </c>
      <c r="F4780" s="81"/>
      <c r="G4780" s="73"/>
      <c r="H4780" s="7"/>
      <c r="I4780" s="103"/>
      <c r="J4780" s="103"/>
      <c r="K4780" s="103"/>
      <c r="L4780" s="103"/>
      <c r="M4780" s="103"/>
      <c r="N4780" s="103"/>
      <c r="O4780" s="22"/>
      <c r="P4780" s="116"/>
      <c r="Q4780" s="116"/>
      <c r="R4780" s="116"/>
    </row>
    <row r="4781" spans="1:18" customFormat="1" ht="12.75" customHeight="1" x14ac:dyDescent="0.25">
      <c r="A4781">
        <v>11</v>
      </c>
      <c r="B4781">
        <v>14</v>
      </c>
      <c r="C4781" s="3">
        <v>1114</v>
      </c>
      <c r="D4781" t="s">
        <v>6</v>
      </c>
      <c r="E4781">
        <v>2012</v>
      </c>
      <c r="F4781" s="57"/>
      <c r="G4781" s="73"/>
      <c r="H4781" s="7"/>
      <c r="I4781" s="103"/>
      <c r="J4781" s="103"/>
      <c r="K4781" s="103"/>
      <c r="L4781" s="103"/>
      <c r="M4781" s="103"/>
      <c r="N4781" s="103"/>
      <c r="O4781" s="22"/>
      <c r="P4781" s="116"/>
      <c r="Q4781" s="116"/>
      <c r="R4781" s="116"/>
    </row>
    <row r="4782" spans="1:18" customFormat="1" ht="12.75" customHeight="1" x14ac:dyDescent="0.25">
      <c r="A4782">
        <v>11</v>
      </c>
      <c r="B4782">
        <v>15</v>
      </c>
      <c r="C4782" s="3">
        <v>1115</v>
      </c>
      <c r="D4782" t="s">
        <v>6</v>
      </c>
      <c r="E4782">
        <v>2012</v>
      </c>
      <c r="F4782" s="57"/>
      <c r="G4782" s="73"/>
      <c r="H4782" s="7"/>
      <c r="I4782" s="103"/>
      <c r="J4782" s="103"/>
      <c r="K4782" s="103"/>
      <c r="L4782" s="103"/>
      <c r="M4782" s="103"/>
      <c r="N4782" s="103"/>
      <c r="O4782" s="22"/>
      <c r="P4782" s="116"/>
      <c r="Q4782" s="116"/>
      <c r="R4782" s="116"/>
    </row>
    <row r="4783" spans="1:18" customFormat="1" ht="12.75" customHeight="1" x14ac:dyDescent="0.25">
      <c r="A4783">
        <v>5</v>
      </c>
      <c r="B4783">
        <v>1</v>
      </c>
      <c r="C4783" s="3">
        <v>501</v>
      </c>
      <c r="D4783" t="s">
        <v>7</v>
      </c>
      <c r="E4783">
        <v>2012</v>
      </c>
      <c r="F4783" s="57"/>
      <c r="G4783" s="73"/>
      <c r="H4783" s="7"/>
      <c r="I4783" s="103"/>
      <c r="J4783" s="103"/>
      <c r="K4783" s="103"/>
      <c r="L4783" s="103"/>
      <c r="M4783" s="103"/>
      <c r="N4783" s="103"/>
      <c r="O4783" s="22"/>
      <c r="P4783" s="110"/>
      <c r="Q4783" s="110"/>
      <c r="R4783" s="110"/>
    </row>
    <row r="4784" spans="1:18" customFormat="1" ht="12.75" customHeight="1" x14ac:dyDescent="0.25">
      <c r="A4784">
        <v>5</v>
      </c>
      <c r="B4784">
        <v>2</v>
      </c>
      <c r="C4784" s="3">
        <v>502</v>
      </c>
      <c r="D4784" t="s">
        <v>7</v>
      </c>
      <c r="E4784">
        <v>2012</v>
      </c>
      <c r="F4784" s="57"/>
      <c r="G4784" s="73"/>
      <c r="H4784" s="7"/>
      <c r="I4784" s="103"/>
      <c r="J4784" s="103"/>
      <c r="K4784" s="103"/>
      <c r="L4784" s="103"/>
      <c r="M4784" s="103"/>
      <c r="N4784" s="103"/>
      <c r="O4784" s="22"/>
      <c r="P4784" s="110"/>
      <c r="Q4784" s="110"/>
      <c r="R4784" s="110"/>
    </row>
    <row r="4785" spans="1:21" customFormat="1" ht="12.75" customHeight="1" x14ac:dyDescent="0.25">
      <c r="A4785">
        <v>5</v>
      </c>
      <c r="B4785">
        <v>3</v>
      </c>
      <c r="C4785" s="3">
        <v>503</v>
      </c>
      <c r="D4785" t="s">
        <v>7</v>
      </c>
      <c r="E4785">
        <v>2012</v>
      </c>
      <c r="F4785" s="57"/>
      <c r="G4785" s="73"/>
      <c r="H4785" s="7"/>
      <c r="I4785" s="103"/>
      <c r="J4785" s="103"/>
      <c r="K4785" s="103"/>
      <c r="L4785" s="103"/>
      <c r="M4785" s="103"/>
      <c r="N4785" s="103"/>
      <c r="O4785" s="22"/>
      <c r="P4785" s="110"/>
      <c r="Q4785" s="110"/>
      <c r="R4785" s="110"/>
    </row>
    <row r="4786" spans="1:21" customFormat="1" ht="12.75" customHeight="1" x14ac:dyDescent="0.25">
      <c r="A4786">
        <v>5</v>
      </c>
      <c r="B4786">
        <v>4</v>
      </c>
      <c r="C4786" s="3">
        <v>504</v>
      </c>
      <c r="D4786" t="s">
        <v>7</v>
      </c>
      <c r="E4786">
        <v>2012</v>
      </c>
      <c r="F4786" s="57"/>
      <c r="G4786" s="73"/>
      <c r="H4786" s="7"/>
      <c r="I4786" s="103"/>
      <c r="J4786" s="103"/>
      <c r="K4786" s="103"/>
      <c r="L4786" s="103"/>
      <c r="M4786" s="103"/>
      <c r="N4786" s="103"/>
      <c r="O4786" s="22"/>
      <c r="P4786" s="110"/>
      <c r="Q4786" s="110"/>
      <c r="R4786" s="110"/>
    </row>
    <row r="4787" spans="1:21" customFormat="1" ht="12.75" customHeight="1" x14ac:dyDescent="0.25">
      <c r="A4787">
        <v>5</v>
      </c>
      <c r="B4787">
        <v>5</v>
      </c>
      <c r="C4787" s="3">
        <v>505</v>
      </c>
      <c r="D4787" t="s">
        <v>7</v>
      </c>
      <c r="E4787">
        <v>2012</v>
      </c>
      <c r="F4787" s="57"/>
      <c r="G4787" s="73"/>
      <c r="H4787" s="7"/>
      <c r="I4787" s="103"/>
      <c r="J4787" s="103"/>
      <c r="K4787" s="103"/>
      <c r="L4787" s="103"/>
      <c r="M4787" s="103"/>
      <c r="N4787" s="103"/>
      <c r="O4787" s="22"/>
      <c r="P4787" s="110"/>
      <c r="Q4787" s="110"/>
      <c r="R4787" s="110"/>
    </row>
    <row r="4788" spans="1:21" customFormat="1" ht="12.75" customHeight="1" x14ac:dyDescent="0.25">
      <c r="A4788">
        <v>5</v>
      </c>
      <c r="B4788">
        <v>6</v>
      </c>
      <c r="C4788" s="3">
        <v>506</v>
      </c>
      <c r="D4788" t="s">
        <v>7</v>
      </c>
      <c r="E4788">
        <v>2012</v>
      </c>
      <c r="F4788" s="57"/>
      <c r="G4788" s="73"/>
      <c r="H4788" s="7"/>
      <c r="I4788" s="103"/>
      <c r="J4788" s="103"/>
      <c r="K4788" s="103"/>
      <c r="L4788" s="103"/>
      <c r="M4788" s="103"/>
      <c r="N4788" s="103"/>
      <c r="O4788" s="22"/>
      <c r="P4788" s="110"/>
      <c r="Q4788" s="110"/>
      <c r="R4788" s="110"/>
    </row>
    <row r="4789" spans="1:21" customFormat="1" ht="12.75" customHeight="1" x14ac:dyDescent="0.25">
      <c r="A4789">
        <v>5</v>
      </c>
      <c r="B4789">
        <v>7</v>
      </c>
      <c r="C4789" s="3">
        <v>507</v>
      </c>
      <c r="D4789" t="s">
        <v>7</v>
      </c>
      <c r="E4789">
        <v>2012</v>
      </c>
      <c r="F4789" s="57"/>
      <c r="G4789" s="73"/>
      <c r="H4789" s="7"/>
      <c r="I4789" s="103"/>
      <c r="J4789" s="103"/>
      <c r="K4789" s="103"/>
      <c r="L4789" s="103"/>
      <c r="M4789" s="103"/>
      <c r="N4789" s="103"/>
      <c r="O4789" s="22"/>
      <c r="P4789" s="110"/>
      <c r="Q4789" s="110"/>
      <c r="R4789" s="110"/>
    </row>
    <row r="4790" spans="1:21" customFormat="1" ht="12.75" customHeight="1" x14ac:dyDescent="0.25">
      <c r="A4790">
        <v>5</v>
      </c>
      <c r="B4790">
        <v>8</v>
      </c>
      <c r="C4790" s="3">
        <v>508</v>
      </c>
      <c r="D4790" t="s">
        <v>7</v>
      </c>
      <c r="E4790">
        <v>2012</v>
      </c>
      <c r="F4790" s="57"/>
      <c r="G4790" s="73">
        <f t="shared" ref="G4790:G4821" si="191">I4790+K4790</f>
        <v>0</v>
      </c>
      <c r="H4790" s="7"/>
      <c r="I4790" s="79">
        <v>0</v>
      </c>
      <c r="J4790" s="79" t="s">
        <v>21</v>
      </c>
      <c r="K4790" s="79">
        <v>0</v>
      </c>
      <c r="L4790" s="79">
        <v>0</v>
      </c>
      <c r="M4790" s="79" t="s">
        <v>21</v>
      </c>
      <c r="N4790" s="79">
        <v>0</v>
      </c>
      <c r="O4790" s="22"/>
      <c r="P4790" s="110"/>
      <c r="Q4790" s="110"/>
      <c r="R4790" s="110"/>
      <c r="U4790" t="s">
        <v>61</v>
      </c>
    </row>
    <row r="4791" spans="1:21" customFormat="1" ht="12.75" customHeight="1" x14ac:dyDescent="0.25">
      <c r="A4791">
        <v>5</v>
      </c>
      <c r="B4791">
        <v>9</v>
      </c>
      <c r="C4791" s="3">
        <v>509</v>
      </c>
      <c r="D4791" t="s">
        <v>7</v>
      </c>
      <c r="E4791">
        <v>2012</v>
      </c>
      <c r="F4791" s="57"/>
      <c r="G4791" s="73">
        <f t="shared" si="191"/>
        <v>0</v>
      </c>
      <c r="H4791" s="7"/>
      <c r="I4791" s="79">
        <v>0</v>
      </c>
      <c r="J4791" s="79">
        <v>0</v>
      </c>
      <c r="K4791" s="79">
        <v>0</v>
      </c>
      <c r="L4791" s="79">
        <v>0</v>
      </c>
      <c r="M4791" s="79">
        <v>0</v>
      </c>
      <c r="N4791" s="79">
        <v>0</v>
      </c>
      <c r="O4791" s="22"/>
      <c r="P4791" s="110"/>
      <c r="Q4791" s="110"/>
      <c r="R4791" s="110"/>
    </row>
    <row r="4792" spans="1:21" customFormat="1" ht="12.75" customHeight="1" x14ac:dyDescent="0.25">
      <c r="A4792">
        <v>5</v>
      </c>
      <c r="B4792">
        <v>10</v>
      </c>
      <c r="C4792" s="3">
        <v>510</v>
      </c>
      <c r="D4792" t="s">
        <v>7</v>
      </c>
      <c r="E4792">
        <v>2012</v>
      </c>
      <c r="F4792" s="57"/>
      <c r="G4792" s="73">
        <f t="shared" si="191"/>
        <v>30</v>
      </c>
      <c r="H4792" s="7"/>
      <c r="I4792" s="79">
        <v>30</v>
      </c>
      <c r="J4792" s="79" t="s">
        <v>21</v>
      </c>
      <c r="K4792" s="79">
        <v>0</v>
      </c>
      <c r="L4792" s="79">
        <v>0</v>
      </c>
      <c r="M4792" s="79" t="s">
        <v>21</v>
      </c>
      <c r="N4792" s="79">
        <v>0</v>
      </c>
      <c r="O4792" s="22"/>
      <c r="P4792" s="110"/>
      <c r="Q4792" s="110"/>
      <c r="R4792" s="110"/>
    </row>
    <row r="4793" spans="1:21" customFormat="1" ht="12.75" customHeight="1" x14ac:dyDescent="0.25">
      <c r="A4793">
        <v>5</v>
      </c>
      <c r="B4793">
        <v>11</v>
      </c>
      <c r="C4793" s="3">
        <v>511</v>
      </c>
      <c r="D4793" t="s">
        <v>7</v>
      </c>
      <c r="E4793">
        <v>2012</v>
      </c>
      <c r="F4793" s="57"/>
      <c r="G4793" s="73">
        <f t="shared" si="191"/>
        <v>7</v>
      </c>
      <c r="H4793" s="7"/>
      <c r="I4793" s="79">
        <v>7</v>
      </c>
      <c r="J4793" s="79">
        <v>0</v>
      </c>
      <c r="K4793" s="79">
        <v>0</v>
      </c>
      <c r="L4793" s="79">
        <v>0</v>
      </c>
      <c r="M4793" s="79">
        <v>0</v>
      </c>
      <c r="N4793" s="79">
        <v>0</v>
      </c>
      <c r="O4793" s="22">
        <f t="shared" ref="O4793:O4824" si="192">L4793+N4793</f>
        <v>0</v>
      </c>
      <c r="P4793" s="110"/>
      <c r="Q4793" s="110"/>
      <c r="R4793" s="110"/>
    </row>
    <row r="4794" spans="1:21" customFormat="1" ht="12.75" customHeight="1" x14ac:dyDescent="0.25">
      <c r="A4794">
        <v>5</v>
      </c>
      <c r="B4794">
        <v>12</v>
      </c>
      <c r="C4794" s="3">
        <v>512</v>
      </c>
      <c r="D4794" t="s">
        <v>7</v>
      </c>
      <c r="E4794">
        <v>2012</v>
      </c>
      <c r="F4794" s="57"/>
      <c r="G4794" s="73">
        <f t="shared" si="191"/>
        <v>12</v>
      </c>
      <c r="H4794" s="7"/>
      <c r="I4794" s="79">
        <v>12</v>
      </c>
      <c r="J4794" s="79" t="s">
        <v>21</v>
      </c>
      <c r="K4794" s="79">
        <v>0</v>
      </c>
      <c r="L4794" s="79">
        <v>0</v>
      </c>
      <c r="M4794" s="79" t="s">
        <v>21</v>
      </c>
      <c r="N4794" s="79">
        <v>0</v>
      </c>
      <c r="O4794" s="22">
        <f t="shared" si="192"/>
        <v>0</v>
      </c>
      <c r="P4794" s="110"/>
      <c r="Q4794" s="110"/>
      <c r="R4794" s="110"/>
    </row>
    <row r="4795" spans="1:21" customFormat="1" ht="12.75" customHeight="1" x14ac:dyDescent="0.25">
      <c r="A4795">
        <v>5</v>
      </c>
      <c r="B4795">
        <v>13</v>
      </c>
      <c r="C4795" s="3">
        <v>513</v>
      </c>
      <c r="D4795" t="s">
        <v>7</v>
      </c>
      <c r="E4795">
        <v>2012</v>
      </c>
      <c r="F4795" s="57"/>
      <c r="G4795" s="73">
        <f t="shared" si="191"/>
        <v>15</v>
      </c>
      <c r="H4795" s="7"/>
      <c r="I4795" s="79">
        <v>15</v>
      </c>
      <c r="J4795" s="79" t="s">
        <v>21</v>
      </c>
      <c r="K4795" s="79">
        <v>0</v>
      </c>
      <c r="L4795" s="79">
        <v>0</v>
      </c>
      <c r="M4795" s="79" t="s">
        <v>21</v>
      </c>
      <c r="N4795" s="79">
        <v>0</v>
      </c>
      <c r="O4795" s="22">
        <f t="shared" si="192"/>
        <v>0</v>
      </c>
      <c r="P4795" s="110"/>
      <c r="Q4795" s="110"/>
      <c r="R4795" s="110"/>
    </row>
    <row r="4796" spans="1:21" customFormat="1" ht="12.75" customHeight="1" x14ac:dyDescent="0.25">
      <c r="A4796">
        <v>5</v>
      </c>
      <c r="B4796">
        <v>14</v>
      </c>
      <c r="C4796" s="3">
        <v>514</v>
      </c>
      <c r="D4796" t="s">
        <v>7</v>
      </c>
      <c r="E4796">
        <v>2012</v>
      </c>
      <c r="F4796" s="57"/>
      <c r="G4796" s="73">
        <f t="shared" si="191"/>
        <v>27</v>
      </c>
      <c r="H4796" s="7"/>
      <c r="I4796" s="79">
        <v>27</v>
      </c>
      <c r="J4796" s="79">
        <v>0</v>
      </c>
      <c r="K4796" s="79">
        <v>0</v>
      </c>
      <c r="L4796" s="79">
        <v>0</v>
      </c>
      <c r="M4796" s="79">
        <v>0</v>
      </c>
      <c r="N4796" s="79">
        <v>0</v>
      </c>
      <c r="O4796" s="22">
        <f t="shared" si="192"/>
        <v>0</v>
      </c>
      <c r="P4796" s="110"/>
      <c r="Q4796" s="110"/>
      <c r="R4796" s="110"/>
    </row>
    <row r="4797" spans="1:21" customFormat="1" ht="12.75" customHeight="1" x14ac:dyDescent="0.25">
      <c r="A4797">
        <v>5</v>
      </c>
      <c r="B4797">
        <v>15</v>
      </c>
      <c r="C4797" s="3">
        <v>515</v>
      </c>
      <c r="D4797" t="s">
        <v>7</v>
      </c>
      <c r="E4797">
        <v>2012</v>
      </c>
      <c r="F4797" s="57"/>
      <c r="G4797" s="73">
        <f t="shared" si="191"/>
        <v>72</v>
      </c>
      <c r="H4797" s="7"/>
      <c r="I4797" s="79">
        <v>72</v>
      </c>
      <c r="J4797" s="79" t="s">
        <v>21</v>
      </c>
      <c r="K4797" s="79">
        <v>0</v>
      </c>
      <c r="L4797" s="79">
        <v>0</v>
      </c>
      <c r="M4797" s="79" t="s">
        <v>21</v>
      </c>
      <c r="N4797" s="79">
        <v>0</v>
      </c>
      <c r="O4797" s="22">
        <f t="shared" si="192"/>
        <v>0</v>
      </c>
      <c r="P4797" s="110"/>
      <c r="Q4797" s="110"/>
      <c r="R4797" s="110"/>
    </row>
    <row r="4798" spans="1:21" customFormat="1" ht="12.75" customHeight="1" x14ac:dyDescent="0.25">
      <c r="A4798">
        <v>5</v>
      </c>
      <c r="B4798">
        <v>16</v>
      </c>
      <c r="C4798" s="3">
        <v>516</v>
      </c>
      <c r="D4798" t="s">
        <v>7</v>
      </c>
      <c r="E4798">
        <v>2012</v>
      </c>
      <c r="F4798" s="57"/>
      <c r="G4798" s="73">
        <f t="shared" si="191"/>
        <v>97</v>
      </c>
      <c r="H4798" s="7"/>
      <c r="I4798" s="79">
        <v>97</v>
      </c>
      <c r="J4798" s="79" t="s">
        <v>21</v>
      </c>
      <c r="K4798" s="79">
        <v>0</v>
      </c>
      <c r="L4798" s="79">
        <v>0</v>
      </c>
      <c r="M4798" s="79" t="s">
        <v>21</v>
      </c>
      <c r="N4798" s="79">
        <v>0</v>
      </c>
      <c r="O4798" s="22">
        <f t="shared" si="192"/>
        <v>0</v>
      </c>
      <c r="P4798" s="110"/>
      <c r="Q4798" s="110"/>
      <c r="R4798" s="110"/>
    </row>
    <row r="4799" spans="1:21" customFormat="1" ht="12.75" customHeight="1" x14ac:dyDescent="0.25">
      <c r="A4799">
        <v>5</v>
      </c>
      <c r="B4799">
        <v>17</v>
      </c>
      <c r="C4799" s="3">
        <v>517</v>
      </c>
      <c r="D4799" t="s">
        <v>7</v>
      </c>
      <c r="E4799">
        <v>2012</v>
      </c>
      <c r="F4799" s="57"/>
      <c r="G4799" s="73">
        <f t="shared" si="191"/>
        <v>138</v>
      </c>
      <c r="H4799" s="7"/>
      <c r="I4799" s="79">
        <v>138</v>
      </c>
      <c r="J4799" s="79" t="s">
        <v>21</v>
      </c>
      <c r="K4799" s="79">
        <v>0</v>
      </c>
      <c r="L4799" s="79">
        <v>0</v>
      </c>
      <c r="M4799" s="79" t="s">
        <v>21</v>
      </c>
      <c r="N4799" s="79">
        <v>0</v>
      </c>
      <c r="O4799" s="22">
        <f t="shared" si="192"/>
        <v>0</v>
      </c>
      <c r="P4799" s="110"/>
      <c r="Q4799" s="110"/>
      <c r="R4799" s="110"/>
    </row>
    <row r="4800" spans="1:21" customFormat="1" ht="12.75" customHeight="1" x14ac:dyDescent="0.25">
      <c r="A4800">
        <v>5</v>
      </c>
      <c r="B4800">
        <v>18</v>
      </c>
      <c r="C4800" s="3">
        <v>518</v>
      </c>
      <c r="D4800" t="s">
        <v>7</v>
      </c>
      <c r="E4800">
        <v>2012</v>
      </c>
      <c r="F4800" s="57"/>
      <c r="G4800" s="73">
        <f t="shared" si="191"/>
        <v>186</v>
      </c>
      <c r="H4800" s="7"/>
      <c r="I4800" s="79">
        <v>186</v>
      </c>
      <c r="J4800" s="79">
        <v>0</v>
      </c>
      <c r="K4800" s="79">
        <v>0</v>
      </c>
      <c r="L4800" s="79">
        <v>0</v>
      </c>
      <c r="M4800" s="79">
        <v>0</v>
      </c>
      <c r="N4800" s="79">
        <v>0</v>
      </c>
      <c r="O4800" s="22">
        <f t="shared" si="192"/>
        <v>0</v>
      </c>
      <c r="P4800" s="110"/>
      <c r="Q4800" s="110"/>
      <c r="R4800" s="110"/>
    </row>
    <row r="4801" spans="1:18" customFormat="1" ht="12.75" customHeight="1" x14ac:dyDescent="0.25">
      <c r="A4801">
        <v>5</v>
      </c>
      <c r="B4801">
        <v>19</v>
      </c>
      <c r="C4801" s="3">
        <v>519</v>
      </c>
      <c r="D4801" t="s">
        <v>7</v>
      </c>
      <c r="E4801">
        <v>2012</v>
      </c>
      <c r="F4801" s="57"/>
      <c r="G4801" s="73">
        <f t="shared" si="191"/>
        <v>183</v>
      </c>
      <c r="H4801" s="7"/>
      <c r="I4801" s="79">
        <v>183</v>
      </c>
      <c r="J4801" s="79" t="s">
        <v>21</v>
      </c>
      <c r="K4801" s="79">
        <v>0</v>
      </c>
      <c r="L4801" s="79">
        <v>2</v>
      </c>
      <c r="M4801" s="79" t="s">
        <v>21</v>
      </c>
      <c r="N4801" s="79">
        <v>0</v>
      </c>
      <c r="O4801" s="22">
        <f t="shared" si="192"/>
        <v>2</v>
      </c>
      <c r="P4801" s="110"/>
      <c r="Q4801" s="110"/>
      <c r="R4801" s="110"/>
    </row>
    <row r="4802" spans="1:18" customFormat="1" ht="12.75" customHeight="1" x14ac:dyDescent="0.25">
      <c r="A4802">
        <v>5</v>
      </c>
      <c r="B4802">
        <v>20</v>
      </c>
      <c r="C4802" s="3">
        <v>520</v>
      </c>
      <c r="D4802" t="s">
        <v>7</v>
      </c>
      <c r="E4802">
        <v>2012</v>
      </c>
      <c r="F4802" s="57"/>
      <c r="G4802" s="73">
        <f t="shared" si="191"/>
        <v>125</v>
      </c>
      <c r="H4802" s="7"/>
      <c r="I4802" s="79">
        <v>125</v>
      </c>
      <c r="J4802" s="79" t="s">
        <v>21</v>
      </c>
      <c r="K4802" s="79">
        <v>0</v>
      </c>
      <c r="L4802" s="79">
        <v>2</v>
      </c>
      <c r="M4802" s="79" t="s">
        <v>21</v>
      </c>
      <c r="N4802" s="79">
        <v>0</v>
      </c>
      <c r="O4802" s="22">
        <f t="shared" si="192"/>
        <v>2</v>
      </c>
      <c r="P4802" s="110"/>
      <c r="Q4802" s="110"/>
      <c r="R4802" s="110"/>
    </row>
    <row r="4803" spans="1:18" customFormat="1" ht="12.75" customHeight="1" x14ac:dyDescent="0.25">
      <c r="A4803">
        <v>5</v>
      </c>
      <c r="B4803">
        <v>21</v>
      </c>
      <c r="C4803" s="3">
        <v>521</v>
      </c>
      <c r="D4803" t="s">
        <v>7</v>
      </c>
      <c r="E4803">
        <v>2012</v>
      </c>
      <c r="F4803" s="57"/>
      <c r="G4803" s="73">
        <f t="shared" si="191"/>
        <v>138</v>
      </c>
      <c r="H4803" s="7"/>
      <c r="I4803" s="79">
        <v>137</v>
      </c>
      <c r="J4803" s="79" t="s">
        <v>21</v>
      </c>
      <c r="K4803" s="79">
        <v>1</v>
      </c>
      <c r="L4803" s="79">
        <v>4</v>
      </c>
      <c r="M4803" s="79" t="s">
        <v>21</v>
      </c>
      <c r="N4803" s="79">
        <v>0</v>
      </c>
      <c r="O4803" s="22">
        <f t="shared" si="192"/>
        <v>4</v>
      </c>
      <c r="P4803" s="110"/>
      <c r="Q4803" s="110"/>
      <c r="R4803" s="110"/>
    </row>
    <row r="4804" spans="1:18" customFormat="1" ht="12.75" customHeight="1" x14ac:dyDescent="0.25">
      <c r="A4804">
        <v>5</v>
      </c>
      <c r="B4804">
        <v>22</v>
      </c>
      <c r="C4804" s="3">
        <v>522</v>
      </c>
      <c r="D4804" t="s">
        <v>7</v>
      </c>
      <c r="E4804">
        <v>2012</v>
      </c>
      <c r="F4804" s="57"/>
      <c r="G4804" s="73">
        <f t="shared" si="191"/>
        <v>158</v>
      </c>
      <c r="H4804" s="7"/>
      <c r="I4804" s="79">
        <v>157</v>
      </c>
      <c r="J4804" s="79" t="s">
        <v>21</v>
      </c>
      <c r="K4804" s="79">
        <v>1</v>
      </c>
      <c r="L4804" s="79">
        <v>6</v>
      </c>
      <c r="M4804" s="79" t="s">
        <v>21</v>
      </c>
      <c r="N4804" s="79">
        <v>0</v>
      </c>
      <c r="O4804" s="22">
        <f t="shared" si="192"/>
        <v>6</v>
      </c>
      <c r="P4804" s="110"/>
      <c r="Q4804" s="110"/>
      <c r="R4804" s="110"/>
    </row>
    <row r="4805" spans="1:18" customFormat="1" ht="12.75" customHeight="1" x14ac:dyDescent="0.25">
      <c r="A4805">
        <v>5</v>
      </c>
      <c r="B4805">
        <v>23</v>
      </c>
      <c r="C4805" s="3">
        <v>523</v>
      </c>
      <c r="D4805" t="s">
        <v>7</v>
      </c>
      <c r="E4805">
        <v>2012</v>
      </c>
      <c r="F4805" s="57"/>
      <c r="G4805" s="73">
        <f t="shared" si="191"/>
        <v>225</v>
      </c>
      <c r="H4805" s="7"/>
      <c r="I4805" s="79">
        <v>224</v>
      </c>
      <c r="J4805" s="79" t="s">
        <v>21</v>
      </c>
      <c r="K4805" s="79">
        <v>1</v>
      </c>
      <c r="L4805" s="79">
        <v>13</v>
      </c>
      <c r="M4805" s="79" t="s">
        <v>21</v>
      </c>
      <c r="N4805" s="79">
        <v>0</v>
      </c>
      <c r="O4805" s="22">
        <f t="shared" si="192"/>
        <v>13</v>
      </c>
      <c r="P4805" s="110"/>
      <c r="Q4805" s="110"/>
      <c r="R4805" s="110"/>
    </row>
    <row r="4806" spans="1:18" customFormat="1" ht="12.75" customHeight="1" x14ac:dyDescent="0.25">
      <c r="A4806">
        <v>5</v>
      </c>
      <c r="B4806">
        <v>24</v>
      </c>
      <c r="C4806" s="3">
        <v>524</v>
      </c>
      <c r="D4806" t="s">
        <v>7</v>
      </c>
      <c r="E4806">
        <v>2012</v>
      </c>
      <c r="F4806" s="57"/>
      <c r="G4806" s="73">
        <f t="shared" si="191"/>
        <v>241</v>
      </c>
      <c r="H4806" s="7"/>
      <c r="I4806" s="79">
        <v>239</v>
      </c>
      <c r="J4806" s="79">
        <v>44</v>
      </c>
      <c r="K4806" s="79">
        <v>2</v>
      </c>
      <c r="L4806" s="79">
        <v>19</v>
      </c>
      <c r="M4806" s="79">
        <v>0</v>
      </c>
      <c r="N4806" s="79">
        <v>0</v>
      </c>
      <c r="O4806" s="22">
        <f t="shared" si="192"/>
        <v>19</v>
      </c>
      <c r="P4806" s="110"/>
      <c r="Q4806" s="110"/>
      <c r="R4806" s="110"/>
    </row>
    <row r="4807" spans="1:18" customFormat="1" ht="12.75" customHeight="1" x14ac:dyDescent="0.25">
      <c r="A4807">
        <v>5</v>
      </c>
      <c r="B4807">
        <v>25</v>
      </c>
      <c r="C4807" s="3">
        <v>525</v>
      </c>
      <c r="D4807" t="s">
        <v>7</v>
      </c>
      <c r="E4807">
        <v>2012</v>
      </c>
      <c r="F4807" s="57"/>
      <c r="G4807" s="73">
        <f t="shared" si="191"/>
        <v>303</v>
      </c>
      <c r="H4807" s="7"/>
      <c r="I4807" s="79">
        <v>300</v>
      </c>
      <c r="J4807" s="79" t="s">
        <v>21</v>
      </c>
      <c r="K4807" s="79">
        <v>3</v>
      </c>
      <c r="L4807" s="79">
        <v>30</v>
      </c>
      <c r="M4807" s="79" t="s">
        <v>21</v>
      </c>
      <c r="N4807" s="79">
        <v>0</v>
      </c>
      <c r="O4807" s="22">
        <f t="shared" si="192"/>
        <v>30</v>
      </c>
      <c r="P4807" s="110"/>
      <c r="Q4807" s="110"/>
      <c r="R4807" s="110"/>
    </row>
    <row r="4808" spans="1:18" customFormat="1" ht="12.75" customHeight="1" x14ac:dyDescent="0.25">
      <c r="A4808">
        <v>5</v>
      </c>
      <c r="B4808">
        <v>26</v>
      </c>
      <c r="C4808" s="3">
        <v>526</v>
      </c>
      <c r="D4808" t="s">
        <v>7</v>
      </c>
      <c r="E4808">
        <v>2012</v>
      </c>
      <c r="F4808" s="57"/>
      <c r="G4808" s="73">
        <f t="shared" si="191"/>
        <v>161</v>
      </c>
      <c r="H4808" s="7"/>
      <c r="I4808" s="79">
        <v>159</v>
      </c>
      <c r="J4808" s="79" t="s">
        <v>21</v>
      </c>
      <c r="K4808" s="79">
        <v>2</v>
      </c>
      <c r="L4808" s="79">
        <v>14</v>
      </c>
      <c r="M4808" s="79" t="s">
        <v>21</v>
      </c>
      <c r="N4808" s="79">
        <v>0</v>
      </c>
      <c r="O4808" s="22">
        <f t="shared" si="192"/>
        <v>14</v>
      </c>
      <c r="P4808" s="77"/>
      <c r="Q4808" s="77"/>
      <c r="R4808" s="77"/>
    </row>
    <row r="4809" spans="1:18" customFormat="1" ht="12.75" customHeight="1" x14ac:dyDescent="0.25">
      <c r="A4809">
        <v>5</v>
      </c>
      <c r="B4809">
        <v>27</v>
      </c>
      <c r="C4809" s="3">
        <v>527</v>
      </c>
      <c r="D4809" t="s">
        <v>7</v>
      </c>
      <c r="E4809">
        <v>2012</v>
      </c>
      <c r="F4809" s="57"/>
      <c r="G4809" s="73">
        <f t="shared" si="191"/>
        <v>570</v>
      </c>
      <c r="H4809" s="7"/>
      <c r="I4809" s="79">
        <v>563</v>
      </c>
      <c r="J4809" s="79" t="s">
        <v>21</v>
      </c>
      <c r="K4809" s="79">
        <v>7</v>
      </c>
      <c r="L4809" s="79">
        <v>42</v>
      </c>
      <c r="M4809" s="79" t="s">
        <v>21</v>
      </c>
      <c r="N4809" s="79">
        <v>0</v>
      </c>
      <c r="O4809" s="22">
        <f t="shared" si="192"/>
        <v>42</v>
      </c>
      <c r="P4809" s="77"/>
      <c r="Q4809" s="77"/>
      <c r="R4809" s="77"/>
    </row>
    <row r="4810" spans="1:18" customFormat="1" ht="12.75" customHeight="1" x14ac:dyDescent="0.25">
      <c r="A4810">
        <v>5</v>
      </c>
      <c r="B4810">
        <v>28</v>
      </c>
      <c r="C4810" s="3">
        <v>528</v>
      </c>
      <c r="D4810" t="s">
        <v>7</v>
      </c>
      <c r="E4810">
        <v>2012</v>
      </c>
      <c r="F4810" s="57"/>
      <c r="G4810" s="73">
        <f t="shared" si="191"/>
        <v>362</v>
      </c>
      <c r="H4810" s="7"/>
      <c r="I4810" s="79">
        <v>357</v>
      </c>
      <c r="J4810" s="79">
        <v>42</v>
      </c>
      <c r="K4810" s="79">
        <v>5</v>
      </c>
      <c r="L4810" s="79">
        <v>22</v>
      </c>
      <c r="M4810" s="79">
        <v>0</v>
      </c>
      <c r="N4810" s="79">
        <v>0</v>
      </c>
      <c r="O4810" s="22">
        <f t="shared" si="192"/>
        <v>22</v>
      </c>
      <c r="P4810" s="77"/>
      <c r="Q4810" s="77"/>
      <c r="R4810" s="77"/>
    </row>
    <row r="4811" spans="1:18" customFormat="1" ht="12.75" customHeight="1" x14ac:dyDescent="0.25">
      <c r="A4811">
        <v>5</v>
      </c>
      <c r="B4811">
        <v>29</v>
      </c>
      <c r="C4811" s="3">
        <v>529</v>
      </c>
      <c r="D4811" t="s">
        <v>7</v>
      </c>
      <c r="E4811">
        <v>2012</v>
      </c>
      <c r="F4811" s="57"/>
      <c r="G4811" s="73">
        <f t="shared" si="191"/>
        <v>228</v>
      </c>
      <c r="H4811" s="7"/>
      <c r="I4811" s="79">
        <v>225</v>
      </c>
      <c r="J4811" s="79" t="s">
        <v>21</v>
      </c>
      <c r="K4811" s="79">
        <v>3</v>
      </c>
      <c r="L4811" s="79">
        <v>11</v>
      </c>
      <c r="M4811" s="79" t="s">
        <v>21</v>
      </c>
      <c r="N4811" s="79">
        <v>0</v>
      </c>
      <c r="O4811" s="22">
        <f t="shared" si="192"/>
        <v>11</v>
      </c>
      <c r="P4811" s="77"/>
      <c r="Q4811" s="77"/>
      <c r="R4811" s="77"/>
    </row>
    <row r="4812" spans="1:18" customFormat="1" ht="12.75" customHeight="1" x14ac:dyDescent="0.25">
      <c r="A4812">
        <v>5</v>
      </c>
      <c r="B4812">
        <v>30</v>
      </c>
      <c r="C4812" s="3">
        <v>530</v>
      </c>
      <c r="D4812" t="s">
        <v>7</v>
      </c>
      <c r="E4812">
        <v>2012</v>
      </c>
      <c r="F4812" s="57"/>
      <c r="G4812" s="73">
        <f t="shared" si="191"/>
        <v>364</v>
      </c>
      <c r="H4812" s="7"/>
      <c r="I4812" s="79">
        <v>358</v>
      </c>
      <c r="J4812" s="79" t="s">
        <v>21</v>
      </c>
      <c r="K4812" s="79">
        <v>6</v>
      </c>
      <c r="L4812" s="79">
        <v>23</v>
      </c>
      <c r="M4812" s="79" t="s">
        <v>21</v>
      </c>
      <c r="N4812" s="79">
        <v>0</v>
      </c>
      <c r="O4812" s="22">
        <f t="shared" si="192"/>
        <v>23</v>
      </c>
      <c r="P4812" s="77"/>
      <c r="Q4812" s="77"/>
      <c r="R4812" s="77"/>
    </row>
    <row r="4813" spans="1:18" customFormat="1" ht="12.75" customHeight="1" x14ac:dyDescent="0.25">
      <c r="A4813">
        <v>5</v>
      </c>
      <c r="B4813">
        <v>31</v>
      </c>
      <c r="C4813" s="3">
        <v>531</v>
      </c>
      <c r="D4813" t="s">
        <v>7</v>
      </c>
      <c r="E4813">
        <v>2012</v>
      </c>
      <c r="F4813" s="57"/>
      <c r="G4813" s="73">
        <f t="shared" si="191"/>
        <v>854</v>
      </c>
      <c r="H4813" s="7"/>
      <c r="I4813" s="79">
        <v>840</v>
      </c>
      <c r="J4813" s="79" t="s">
        <v>21</v>
      </c>
      <c r="K4813" s="79">
        <v>14</v>
      </c>
      <c r="L4813" s="79">
        <v>67</v>
      </c>
      <c r="M4813" s="79" t="s">
        <v>21</v>
      </c>
      <c r="N4813" s="79">
        <v>1</v>
      </c>
      <c r="O4813" s="22">
        <f t="shared" si="192"/>
        <v>68</v>
      </c>
      <c r="P4813" s="77"/>
      <c r="Q4813" s="77"/>
      <c r="R4813" s="77"/>
    </row>
    <row r="4814" spans="1:18" customFormat="1" ht="12.75" customHeight="1" x14ac:dyDescent="0.25">
      <c r="A4814">
        <v>6</v>
      </c>
      <c r="B4814">
        <v>1</v>
      </c>
      <c r="C4814" s="3">
        <v>601</v>
      </c>
      <c r="D4814" t="s">
        <v>7</v>
      </c>
      <c r="E4814">
        <v>2012</v>
      </c>
      <c r="F4814" s="57"/>
      <c r="G4814" s="73">
        <f t="shared" si="191"/>
        <v>532</v>
      </c>
      <c r="H4814" s="7"/>
      <c r="I4814" s="79">
        <v>523</v>
      </c>
      <c r="J4814" s="79">
        <v>0</v>
      </c>
      <c r="K4814" s="79">
        <v>9</v>
      </c>
      <c r="L4814" s="79">
        <v>50</v>
      </c>
      <c r="M4814" s="79">
        <v>0</v>
      </c>
      <c r="N4814" s="79">
        <v>1</v>
      </c>
      <c r="O4814" s="22">
        <f t="shared" si="192"/>
        <v>51</v>
      </c>
      <c r="P4814" s="77"/>
      <c r="Q4814" s="77"/>
      <c r="R4814" s="77"/>
    </row>
    <row r="4815" spans="1:18" customFormat="1" ht="12.75" customHeight="1" x14ac:dyDescent="0.25">
      <c r="A4815">
        <v>6</v>
      </c>
      <c r="B4815">
        <v>2</v>
      </c>
      <c r="C4815" s="3">
        <v>602</v>
      </c>
      <c r="D4815" t="s">
        <v>7</v>
      </c>
      <c r="E4815">
        <v>2012</v>
      </c>
      <c r="F4815" s="57"/>
      <c r="G4815" s="73">
        <f t="shared" si="191"/>
        <v>934</v>
      </c>
      <c r="H4815" s="7"/>
      <c r="I4815" s="79">
        <v>913</v>
      </c>
      <c r="J4815" s="79" t="s">
        <v>21</v>
      </c>
      <c r="K4815" s="79">
        <v>21</v>
      </c>
      <c r="L4815" s="79">
        <v>86</v>
      </c>
      <c r="M4815" s="79" t="s">
        <v>21</v>
      </c>
      <c r="N4815" s="79">
        <v>2</v>
      </c>
      <c r="O4815" s="22">
        <f t="shared" si="192"/>
        <v>88</v>
      </c>
      <c r="P4815" s="77"/>
      <c r="Q4815" s="77"/>
      <c r="R4815" s="77"/>
    </row>
    <row r="4816" spans="1:18" customFormat="1" ht="12.75" customHeight="1" x14ac:dyDescent="0.25">
      <c r="A4816">
        <v>6</v>
      </c>
      <c r="B4816">
        <v>3</v>
      </c>
      <c r="C4816" s="3">
        <v>603</v>
      </c>
      <c r="D4816" t="s">
        <v>7</v>
      </c>
      <c r="E4816">
        <v>2012</v>
      </c>
      <c r="F4816" s="57"/>
      <c r="G4816" s="73">
        <f t="shared" si="191"/>
        <v>679</v>
      </c>
      <c r="H4816" s="7"/>
      <c r="I4816" s="79">
        <v>661</v>
      </c>
      <c r="J4816" s="79" t="s">
        <v>21</v>
      </c>
      <c r="K4816" s="79">
        <v>18</v>
      </c>
      <c r="L4816" s="79">
        <v>63</v>
      </c>
      <c r="M4816" s="79" t="s">
        <v>21</v>
      </c>
      <c r="N4816" s="79">
        <v>2</v>
      </c>
      <c r="O4816" s="22">
        <f t="shared" si="192"/>
        <v>65</v>
      </c>
      <c r="P4816" s="77"/>
      <c r="Q4816" s="77"/>
      <c r="R4816" s="77"/>
    </row>
    <row r="4817" spans="1:21" customFormat="1" ht="12.75" customHeight="1" x14ac:dyDescent="0.25">
      <c r="A4817">
        <v>6</v>
      </c>
      <c r="B4817">
        <v>4</v>
      </c>
      <c r="C4817" s="3">
        <v>604</v>
      </c>
      <c r="D4817" t="s">
        <v>7</v>
      </c>
      <c r="E4817">
        <v>2012</v>
      </c>
      <c r="F4817" s="57"/>
      <c r="G4817" s="73">
        <f t="shared" si="191"/>
        <v>455</v>
      </c>
      <c r="H4817" s="7"/>
      <c r="I4817" s="79">
        <v>441</v>
      </c>
      <c r="J4817" s="79">
        <v>54</v>
      </c>
      <c r="K4817" s="79">
        <v>14</v>
      </c>
      <c r="L4817" s="79">
        <v>42</v>
      </c>
      <c r="M4817" s="79">
        <v>0</v>
      </c>
      <c r="N4817" s="79">
        <v>1</v>
      </c>
      <c r="O4817" s="22">
        <f t="shared" si="192"/>
        <v>43</v>
      </c>
      <c r="P4817" s="77"/>
      <c r="Q4817" s="77"/>
      <c r="R4817" s="77"/>
    </row>
    <row r="4818" spans="1:21" customFormat="1" ht="12.75" customHeight="1" x14ac:dyDescent="0.25">
      <c r="A4818">
        <v>6</v>
      </c>
      <c r="B4818">
        <v>5</v>
      </c>
      <c r="C4818" s="3">
        <v>605</v>
      </c>
      <c r="D4818" t="s">
        <v>7</v>
      </c>
      <c r="E4818">
        <v>2012</v>
      </c>
      <c r="F4818" s="57"/>
      <c r="G4818" s="73">
        <f t="shared" si="191"/>
        <v>467</v>
      </c>
      <c r="H4818" s="7"/>
      <c r="I4818" s="79">
        <v>450</v>
      </c>
      <c r="J4818" s="79">
        <v>0</v>
      </c>
      <c r="K4818" s="79">
        <v>17</v>
      </c>
      <c r="L4818" s="79">
        <v>42</v>
      </c>
      <c r="M4818" s="79">
        <v>0</v>
      </c>
      <c r="N4818" s="79">
        <v>2</v>
      </c>
      <c r="O4818" s="22">
        <f t="shared" si="192"/>
        <v>44</v>
      </c>
      <c r="P4818" s="77"/>
      <c r="Q4818" s="77"/>
      <c r="R4818" s="77"/>
    </row>
    <row r="4819" spans="1:21" customFormat="1" ht="12.75" customHeight="1" x14ac:dyDescent="0.25">
      <c r="A4819">
        <v>6</v>
      </c>
      <c r="B4819">
        <v>6</v>
      </c>
      <c r="C4819" s="3">
        <v>606</v>
      </c>
      <c r="D4819" t="s">
        <v>7</v>
      </c>
      <c r="E4819">
        <v>2012</v>
      </c>
      <c r="F4819" s="57"/>
      <c r="G4819" s="73">
        <f t="shared" si="191"/>
        <v>451</v>
      </c>
      <c r="H4819" s="7"/>
      <c r="I4819" s="79">
        <v>436</v>
      </c>
      <c r="J4819" s="79" t="s">
        <v>21</v>
      </c>
      <c r="K4819" s="79">
        <v>15</v>
      </c>
      <c r="L4819" s="79">
        <v>33</v>
      </c>
      <c r="M4819" s="79" t="s">
        <v>21</v>
      </c>
      <c r="N4819" s="79">
        <v>1</v>
      </c>
      <c r="O4819" s="22">
        <f t="shared" si="192"/>
        <v>34</v>
      </c>
      <c r="P4819" s="77"/>
      <c r="Q4819" s="77"/>
      <c r="R4819" s="77"/>
    </row>
    <row r="4820" spans="1:21" customFormat="1" ht="12.75" customHeight="1" x14ac:dyDescent="0.25">
      <c r="A4820">
        <v>6</v>
      </c>
      <c r="B4820">
        <v>7</v>
      </c>
      <c r="C4820" s="3">
        <v>607</v>
      </c>
      <c r="D4820" t="s">
        <v>7</v>
      </c>
      <c r="E4820">
        <v>2012</v>
      </c>
      <c r="F4820" s="57"/>
      <c r="G4820" s="73">
        <f t="shared" si="191"/>
        <v>2320</v>
      </c>
      <c r="H4820" s="7"/>
      <c r="I4820" s="79">
        <v>2249</v>
      </c>
      <c r="J4820" s="79" t="s">
        <v>21</v>
      </c>
      <c r="K4820" s="79">
        <v>71</v>
      </c>
      <c r="L4820" s="79">
        <v>126</v>
      </c>
      <c r="M4820" s="79" t="s">
        <v>21</v>
      </c>
      <c r="N4820" s="79">
        <v>4</v>
      </c>
      <c r="O4820" s="22">
        <f t="shared" si="192"/>
        <v>130</v>
      </c>
      <c r="P4820" s="77"/>
      <c r="Q4820" s="77"/>
      <c r="R4820" s="77"/>
    </row>
    <row r="4821" spans="1:21" customFormat="1" ht="12.75" customHeight="1" x14ac:dyDescent="0.25">
      <c r="A4821">
        <v>6</v>
      </c>
      <c r="B4821">
        <v>8</v>
      </c>
      <c r="C4821" s="3">
        <v>608</v>
      </c>
      <c r="D4821" t="s">
        <v>7</v>
      </c>
      <c r="E4821">
        <v>2012</v>
      </c>
      <c r="F4821" s="57"/>
      <c r="G4821" s="73">
        <f t="shared" si="191"/>
        <v>2085</v>
      </c>
      <c r="H4821" s="7"/>
      <c r="I4821" s="79">
        <v>2026</v>
      </c>
      <c r="J4821" s="79" t="s">
        <v>21</v>
      </c>
      <c r="K4821" s="79">
        <v>59</v>
      </c>
      <c r="L4821" s="79">
        <v>77</v>
      </c>
      <c r="M4821" s="79" t="s">
        <v>21</v>
      </c>
      <c r="N4821" s="79">
        <v>2</v>
      </c>
      <c r="O4821" s="22">
        <f t="shared" si="192"/>
        <v>79</v>
      </c>
      <c r="P4821" s="77"/>
      <c r="Q4821" s="77"/>
      <c r="R4821" s="77"/>
    </row>
    <row r="4822" spans="1:21" customFormat="1" ht="12.75" customHeight="1" x14ac:dyDescent="0.25">
      <c r="A4822">
        <v>6</v>
      </c>
      <c r="B4822">
        <v>9</v>
      </c>
      <c r="C4822" s="3">
        <v>609</v>
      </c>
      <c r="D4822" t="s">
        <v>7</v>
      </c>
      <c r="E4822">
        <v>2012</v>
      </c>
      <c r="F4822" s="57"/>
      <c r="G4822" s="73">
        <f t="shared" ref="G4822:G4853" si="193">I4822+K4822</f>
        <v>1670</v>
      </c>
      <c r="H4822" s="7"/>
      <c r="I4822" s="79">
        <v>1627</v>
      </c>
      <c r="J4822" s="79" t="s">
        <v>21</v>
      </c>
      <c r="K4822" s="79">
        <v>43</v>
      </c>
      <c r="L4822" s="79">
        <v>70</v>
      </c>
      <c r="M4822" s="79" t="s">
        <v>21</v>
      </c>
      <c r="N4822" s="79">
        <v>2</v>
      </c>
      <c r="O4822" s="22">
        <f t="shared" si="192"/>
        <v>72</v>
      </c>
      <c r="P4822" s="77"/>
      <c r="Q4822" s="77"/>
      <c r="R4822" s="77"/>
    </row>
    <row r="4823" spans="1:21" customFormat="1" ht="12.75" customHeight="1" x14ac:dyDescent="0.25">
      <c r="A4823">
        <v>6</v>
      </c>
      <c r="B4823">
        <v>10</v>
      </c>
      <c r="C4823" s="3">
        <v>610</v>
      </c>
      <c r="D4823" t="s">
        <v>7</v>
      </c>
      <c r="E4823">
        <v>2012</v>
      </c>
      <c r="F4823" s="57"/>
      <c r="G4823" s="73">
        <f t="shared" si="193"/>
        <v>2365</v>
      </c>
      <c r="H4823" s="7"/>
      <c r="I4823" s="79">
        <v>2310</v>
      </c>
      <c r="J4823" s="79" t="s">
        <v>21</v>
      </c>
      <c r="K4823" s="79">
        <v>55</v>
      </c>
      <c r="L4823" s="79">
        <v>111</v>
      </c>
      <c r="M4823" s="79" t="s">
        <v>21</v>
      </c>
      <c r="N4823" s="79">
        <v>3</v>
      </c>
      <c r="O4823" s="22">
        <f t="shared" si="192"/>
        <v>114</v>
      </c>
      <c r="P4823" s="77"/>
      <c r="Q4823" s="77"/>
      <c r="R4823" s="77"/>
    </row>
    <row r="4824" spans="1:21" customFormat="1" ht="12.75" customHeight="1" x14ac:dyDescent="0.25">
      <c r="A4824">
        <v>6</v>
      </c>
      <c r="B4824">
        <v>11</v>
      </c>
      <c r="C4824" s="3">
        <v>611</v>
      </c>
      <c r="D4824" t="s">
        <v>7</v>
      </c>
      <c r="E4824">
        <v>2012</v>
      </c>
      <c r="F4824" s="57"/>
      <c r="G4824" s="73">
        <f t="shared" si="193"/>
        <v>1623</v>
      </c>
      <c r="H4824" s="7"/>
      <c r="I4824" s="79">
        <v>1589</v>
      </c>
      <c r="J4824" s="79">
        <v>70</v>
      </c>
      <c r="K4824" s="79">
        <v>34</v>
      </c>
      <c r="L4824" s="79">
        <v>84</v>
      </c>
      <c r="M4824" s="79">
        <v>1</v>
      </c>
      <c r="N4824" s="79">
        <v>2</v>
      </c>
      <c r="O4824" s="22">
        <f t="shared" si="192"/>
        <v>86</v>
      </c>
      <c r="P4824" s="77"/>
      <c r="Q4824" s="77"/>
      <c r="R4824" s="77"/>
      <c r="U4824" s="103"/>
    </row>
    <row r="4825" spans="1:21" customFormat="1" ht="12.75" customHeight="1" x14ac:dyDescent="0.25">
      <c r="A4825">
        <v>6</v>
      </c>
      <c r="B4825">
        <v>12</v>
      </c>
      <c r="C4825" s="3">
        <v>612</v>
      </c>
      <c r="D4825" t="s">
        <v>7</v>
      </c>
      <c r="E4825">
        <v>2012</v>
      </c>
      <c r="F4825" s="57"/>
      <c r="G4825" s="73">
        <f t="shared" si="193"/>
        <v>950</v>
      </c>
      <c r="H4825" s="7"/>
      <c r="I4825" s="79">
        <v>933</v>
      </c>
      <c r="J4825" s="79" t="s">
        <v>21</v>
      </c>
      <c r="K4825" s="79">
        <v>17</v>
      </c>
      <c r="L4825" s="79">
        <v>54</v>
      </c>
      <c r="M4825" s="79" t="s">
        <v>21</v>
      </c>
      <c r="N4825" s="79">
        <v>1</v>
      </c>
      <c r="O4825" s="22">
        <f t="shared" ref="O4825:O4856" si="194">L4825+N4825</f>
        <v>55</v>
      </c>
      <c r="P4825" s="77"/>
      <c r="Q4825" s="77"/>
      <c r="R4825" s="77"/>
    </row>
    <row r="4826" spans="1:21" customFormat="1" ht="12.75" customHeight="1" x14ac:dyDescent="0.25">
      <c r="A4826">
        <v>6</v>
      </c>
      <c r="B4826">
        <v>13</v>
      </c>
      <c r="C4826" s="3">
        <v>613</v>
      </c>
      <c r="D4826" t="s">
        <v>7</v>
      </c>
      <c r="E4826">
        <v>2012</v>
      </c>
      <c r="F4826" s="57"/>
      <c r="G4826" s="73">
        <f t="shared" si="193"/>
        <v>1285</v>
      </c>
      <c r="H4826" s="7"/>
      <c r="I4826" s="79">
        <v>1265</v>
      </c>
      <c r="J4826" s="79" t="s">
        <v>21</v>
      </c>
      <c r="K4826" s="79">
        <v>20</v>
      </c>
      <c r="L4826" s="79">
        <v>80</v>
      </c>
      <c r="M4826" s="79" t="s">
        <v>21</v>
      </c>
      <c r="N4826" s="79">
        <v>1</v>
      </c>
      <c r="O4826" s="22">
        <f t="shared" si="194"/>
        <v>81</v>
      </c>
      <c r="P4826" s="77"/>
      <c r="Q4826" s="77"/>
      <c r="R4826" s="77"/>
    </row>
    <row r="4827" spans="1:21" customFormat="1" ht="12.75" customHeight="1" x14ac:dyDescent="0.25">
      <c r="A4827">
        <v>6</v>
      </c>
      <c r="B4827">
        <v>14</v>
      </c>
      <c r="C4827" s="3">
        <v>614</v>
      </c>
      <c r="D4827" t="s">
        <v>7</v>
      </c>
      <c r="E4827">
        <v>2012</v>
      </c>
      <c r="F4827" s="57"/>
      <c r="G4827" s="73">
        <f t="shared" si="193"/>
        <v>3979</v>
      </c>
      <c r="H4827" s="7"/>
      <c r="I4827" s="79">
        <v>3927</v>
      </c>
      <c r="J4827" s="79" t="s">
        <v>21</v>
      </c>
      <c r="K4827" s="79">
        <v>52</v>
      </c>
      <c r="L4827" s="79">
        <v>215</v>
      </c>
      <c r="M4827" s="79" t="s">
        <v>21</v>
      </c>
      <c r="N4827" s="79">
        <v>3</v>
      </c>
      <c r="O4827" s="22">
        <f t="shared" si="194"/>
        <v>218</v>
      </c>
      <c r="P4827" s="77"/>
      <c r="Q4827" s="77"/>
      <c r="R4827" s="77"/>
    </row>
    <row r="4828" spans="1:21" customFormat="1" ht="12.75" customHeight="1" x14ac:dyDescent="0.25">
      <c r="A4828">
        <v>6</v>
      </c>
      <c r="B4828">
        <v>15</v>
      </c>
      <c r="C4828" s="3">
        <v>615</v>
      </c>
      <c r="D4828" t="s">
        <v>7</v>
      </c>
      <c r="E4828">
        <v>2012</v>
      </c>
      <c r="F4828" s="57"/>
      <c r="G4828" s="73">
        <f t="shared" si="193"/>
        <v>1762</v>
      </c>
      <c r="H4828" s="7"/>
      <c r="I4828" s="79">
        <v>1744</v>
      </c>
      <c r="J4828" s="79" t="s">
        <v>21</v>
      </c>
      <c r="K4828" s="79">
        <v>18</v>
      </c>
      <c r="L4828" s="79">
        <v>81</v>
      </c>
      <c r="M4828" s="79" t="s">
        <v>21</v>
      </c>
      <c r="N4828" s="79">
        <v>1</v>
      </c>
      <c r="O4828" s="22">
        <f t="shared" si="194"/>
        <v>82</v>
      </c>
      <c r="P4828" s="77"/>
      <c r="Q4828" s="77"/>
      <c r="R4828" s="77"/>
    </row>
    <row r="4829" spans="1:21" customFormat="1" ht="12.75" customHeight="1" x14ac:dyDescent="0.25">
      <c r="A4829">
        <v>6</v>
      </c>
      <c r="B4829">
        <v>16</v>
      </c>
      <c r="C4829" s="3">
        <v>616</v>
      </c>
      <c r="D4829" t="s">
        <v>7</v>
      </c>
      <c r="E4829">
        <v>2012</v>
      </c>
      <c r="F4829" s="57"/>
      <c r="G4829" s="73">
        <f t="shared" si="193"/>
        <v>912</v>
      </c>
      <c r="H4829" s="7"/>
      <c r="I4829" s="79">
        <v>905</v>
      </c>
      <c r="J4829" s="79" t="s">
        <v>21</v>
      </c>
      <c r="K4829" s="79">
        <v>7</v>
      </c>
      <c r="L4829" s="79">
        <v>41</v>
      </c>
      <c r="M4829" s="79" t="s">
        <v>21</v>
      </c>
      <c r="N4829" s="79">
        <v>0</v>
      </c>
      <c r="O4829" s="22">
        <f t="shared" si="194"/>
        <v>41</v>
      </c>
      <c r="P4829" s="77"/>
      <c r="Q4829" s="77"/>
      <c r="R4829" s="77"/>
    </row>
    <row r="4830" spans="1:21" customFormat="1" ht="12.75" customHeight="1" x14ac:dyDescent="0.25">
      <c r="A4830">
        <v>6</v>
      </c>
      <c r="B4830">
        <v>17</v>
      </c>
      <c r="C4830" s="3">
        <v>617</v>
      </c>
      <c r="D4830" t="s">
        <v>7</v>
      </c>
      <c r="E4830">
        <v>2012</v>
      </c>
      <c r="F4830" s="57"/>
      <c r="G4830" s="73">
        <f t="shared" si="193"/>
        <v>3824</v>
      </c>
      <c r="H4830" s="7"/>
      <c r="I4830" s="79">
        <v>3804</v>
      </c>
      <c r="J4830" s="79" t="s">
        <v>21</v>
      </c>
      <c r="K4830" s="79">
        <v>20</v>
      </c>
      <c r="L4830" s="79">
        <v>164</v>
      </c>
      <c r="M4830" s="79" t="s">
        <v>21</v>
      </c>
      <c r="N4830" s="79">
        <v>1</v>
      </c>
      <c r="O4830" s="22">
        <f t="shared" si="194"/>
        <v>165</v>
      </c>
      <c r="P4830" s="77"/>
      <c r="Q4830" s="77"/>
      <c r="R4830" s="77"/>
    </row>
    <row r="4831" spans="1:21" customFormat="1" ht="12.75" customHeight="1" x14ac:dyDescent="0.25">
      <c r="A4831">
        <v>6</v>
      </c>
      <c r="B4831">
        <v>18</v>
      </c>
      <c r="C4831" s="3">
        <v>618</v>
      </c>
      <c r="D4831" t="s">
        <v>7</v>
      </c>
      <c r="E4831">
        <v>2012</v>
      </c>
      <c r="F4831" s="57"/>
      <c r="G4831" s="73">
        <f t="shared" si="193"/>
        <v>1459</v>
      </c>
      <c r="H4831" s="7"/>
      <c r="I4831" s="79">
        <v>1455</v>
      </c>
      <c r="J4831" s="79">
        <v>50</v>
      </c>
      <c r="K4831" s="79">
        <v>4</v>
      </c>
      <c r="L4831" s="79">
        <v>60</v>
      </c>
      <c r="M4831" s="79">
        <v>0</v>
      </c>
      <c r="N4831" s="79">
        <v>0</v>
      </c>
      <c r="O4831" s="22">
        <f t="shared" si="194"/>
        <v>60</v>
      </c>
      <c r="P4831" s="77"/>
      <c r="Q4831" s="77"/>
      <c r="R4831" s="77"/>
    </row>
    <row r="4832" spans="1:21" customFormat="1" ht="12.75" customHeight="1" x14ac:dyDescent="0.25">
      <c r="A4832">
        <v>6</v>
      </c>
      <c r="B4832">
        <v>19</v>
      </c>
      <c r="C4832" s="3">
        <v>619</v>
      </c>
      <c r="D4832" t="s">
        <v>7</v>
      </c>
      <c r="E4832">
        <v>2012</v>
      </c>
      <c r="F4832" s="57"/>
      <c r="G4832" s="73">
        <f t="shared" si="193"/>
        <v>2658</v>
      </c>
      <c r="H4832" s="7"/>
      <c r="I4832" s="79">
        <v>2658</v>
      </c>
      <c r="J4832" s="79">
        <v>0</v>
      </c>
      <c r="K4832" s="79">
        <v>0</v>
      </c>
      <c r="L4832" s="79">
        <v>106</v>
      </c>
      <c r="M4832" s="79">
        <v>0</v>
      </c>
      <c r="N4832" s="79">
        <v>0</v>
      </c>
      <c r="O4832" s="22">
        <f t="shared" si="194"/>
        <v>106</v>
      </c>
      <c r="P4832" s="77"/>
      <c r="Q4832" s="77"/>
      <c r="R4832" s="77"/>
    </row>
    <row r="4833" spans="1:18" customFormat="1" ht="12.75" customHeight="1" x14ac:dyDescent="0.25">
      <c r="A4833">
        <v>6</v>
      </c>
      <c r="B4833">
        <v>20</v>
      </c>
      <c r="C4833" s="3">
        <v>620</v>
      </c>
      <c r="D4833" t="s">
        <v>7</v>
      </c>
      <c r="E4833">
        <v>2012</v>
      </c>
      <c r="F4833" s="57"/>
      <c r="G4833" s="73">
        <f t="shared" si="193"/>
        <v>3157</v>
      </c>
      <c r="H4833" s="7"/>
      <c r="I4833" s="79">
        <v>3155</v>
      </c>
      <c r="J4833" s="79" t="s">
        <v>21</v>
      </c>
      <c r="K4833" s="79">
        <v>2</v>
      </c>
      <c r="L4833" s="79">
        <v>139</v>
      </c>
      <c r="M4833" s="79" t="s">
        <v>21</v>
      </c>
      <c r="N4833" s="79">
        <v>0</v>
      </c>
      <c r="O4833" s="22">
        <f t="shared" si="194"/>
        <v>139</v>
      </c>
      <c r="P4833" s="77"/>
      <c r="Q4833" s="77"/>
      <c r="R4833" s="77"/>
    </row>
    <row r="4834" spans="1:18" customFormat="1" ht="12.75" customHeight="1" x14ac:dyDescent="0.25">
      <c r="A4834">
        <v>6</v>
      </c>
      <c r="B4834">
        <v>21</v>
      </c>
      <c r="C4834" s="3">
        <v>621</v>
      </c>
      <c r="D4834" t="s">
        <v>7</v>
      </c>
      <c r="E4834">
        <v>2012</v>
      </c>
      <c r="F4834" s="57"/>
      <c r="G4834" s="73">
        <f t="shared" si="193"/>
        <v>5964</v>
      </c>
      <c r="H4834" s="7"/>
      <c r="I4834" s="79">
        <v>5957</v>
      </c>
      <c r="J4834" s="79" t="s">
        <v>21</v>
      </c>
      <c r="K4834" s="79">
        <v>7</v>
      </c>
      <c r="L4834" s="79">
        <v>288</v>
      </c>
      <c r="M4834" s="79" t="s">
        <v>21</v>
      </c>
      <c r="N4834" s="79">
        <v>0</v>
      </c>
      <c r="O4834" s="22">
        <f t="shared" si="194"/>
        <v>288</v>
      </c>
      <c r="P4834" s="77"/>
      <c r="Q4834" s="77"/>
      <c r="R4834" s="77"/>
    </row>
    <row r="4835" spans="1:18" customFormat="1" ht="12.75" customHeight="1" x14ac:dyDescent="0.25">
      <c r="A4835">
        <v>6</v>
      </c>
      <c r="B4835">
        <v>22</v>
      </c>
      <c r="C4835" s="3">
        <v>622</v>
      </c>
      <c r="D4835" t="s">
        <v>7</v>
      </c>
      <c r="E4835">
        <v>2012</v>
      </c>
      <c r="F4835" s="57"/>
      <c r="G4835" s="73">
        <f t="shared" si="193"/>
        <v>10805</v>
      </c>
      <c r="H4835" s="7"/>
      <c r="I4835" s="79">
        <v>10787</v>
      </c>
      <c r="J4835" s="79" t="s">
        <v>21</v>
      </c>
      <c r="K4835" s="79">
        <v>18</v>
      </c>
      <c r="L4835" s="79">
        <v>568</v>
      </c>
      <c r="M4835" s="79" t="s">
        <v>21</v>
      </c>
      <c r="N4835" s="79">
        <v>1</v>
      </c>
      <c r="O4835" s="22">
        <f t="shared" si="194"/>
        <v>569</v>
      </c>
      <c r="P4835" s="77"/>
      <c r="Q4835" s="77"/>
      <c r="R4835" s="77"/>
    </row>
    <row r="4836" spans="1:18" customFormat="1" ht="12.75" customHeight="1" x14ac:dyDescent="0.25">
      <c r="A4836">
        <v>6</v>
      </c>
      <c r="B4836">
        <v>23</v>
      </c>
      <c r="C4836" s="3">
        <v>623</v>
      </c>
      <c r="D4836" t="s">
        <v>7</v>
      </c>
      <c r="E4836">
        <v>2012</v>
      </c>
      <c r="F4836" s="57"/>
      <c r="G4836" s="73">
        <f t="shared" si="193"/>
        <v>6206</v>
      </c>
      <c r="H4836" s="7"/>
      <c r="I4836" s="79">
        <v>6192</v>
      </c>
      <c r="J4836" s="79" t="s">
        <v>21</v>
      </c>
      <c r="K4836" s="79">
        <v>14</v>
      </c>
      <c r="L4836" s="79">
        <v>429</v>
      </c>
      <c r="M4836" s="79" t="s">
        <v>21</v>
      </c>
      <c r="N4836" s="79">
        <v>1</v>
      </c>
      <c r="O4836" s="22">
        <f t="shared" si="194"/>
        <v>430</v>
      </c>
      <c r="P4836" s="77"/>
      <c r="Q4836" s="77"/>
      <c r="R4836" s="77"/>
    </row>
    <row r="4837" spans="1:18" customFormat="1" ht="12.75" customHeight="1" x14ac:dyDescent="0.25">
      <c r="A4837">
        <v>6</v>
      </c>
      <c r="B4837">
        <v>24</v>
      </c>
      <c r="C4837" s="3">
        <v>624</v>
      </c>
      <c r="D4837" t="s">
        <v>7</v>
      </c>
      <c r="E4837">
        <v>2012</v>
      </c>
      <c r="F4837" s="57"/>
      <c r="G4837" s="73">
        <f t="shared" si="193"/>
        <v>3803</v>
      </c>
      <c r="I4837" s="79">
        <v>3793</v>
      </c>
      <c r="J4837" s="79" t="s">
        <v>21</v>
      </c>
      <c r="K4837" s="79">
        <v>10</v>
      </c>
      <c r="L4837" s="79">
        <v>328</v>
      </c>
      <c r="M4837" s="79" t="s">
        <v>21</v>
      </c>
      <c r="N4837" s="79">
        <v>1</v>
      </c>
      <c r="O4837" s="22">
        <f t="shared" si="194"/>
        <v>329</v>
      </c>
      <c r="P4837" s="77"/>
      <c r="Q4837" s="77"/>
      <c r="R4837" s="77"/>
    </row>
    <row r="4838" spans="1:18" customFormat="1" ht="12.75" customHeight="1" x14ac:dyDescent="0.25">
      <c r="A4838">
        <v>6</v>
      </c>
      <c r="B4838">
        <v>25</v>
      </c>
      <c r="C4838" s="3">
        <v>625</v>
      </c>
      <c r="D4838" t="s">
        <v>7</v>
      </c>
      <c r="E4838">
        <v>2012</v>
      </c>
      <c r="F4838" s="57"/>
      <c r="G4838" s="73">
        <f t="shared" si="193"/>
        <v>4026</v>
      </c>
      <c r="I4838" s="79">
        <v>4013</v>
      </c>
      <c r="J4838" s="79">
        <v>48</v>
      </c>
      <c r="K4838" s="79">
        <v>13</v>
      </c>
      <c r="L4838" s="79">
        <v>419</v>
      </c>
      <c r="M4838" s="79">
        <v>1</v>
      </c>
      <c r="N4838" s="79">
        <v>1</v>
      </c>
      <c r="O4838" s="22">
        <f t="shared" si="194"/>
        <v>420</v>
      </c>
      <c r="P4838" s="77"/>
      <c r="Q4838" s="77"/>
      <c r="R4838" s="77"/>
    </row>
    <row r="4839" spans="1:18" customFormat="1" ht="12.75" customHeight="1" x14ac:dyDescent="0.25">
      <c r="A4839">
        <v>6</v>
      </c>
      <c r="B4839">
        <v>26</v>
      </c>
      <c r="C4839" s="3">
        <v>626</v>
      </c>
      <c r="D4839" t="s">
        <v>7</v>
      </c>
      <c r="E4839">
        <v>2012</v>
      </c>
      <c r="F4839" s="57"/>
      <c r="G4839" s="73">
        <f t="shared" si="193"/>
        <v>4896</v>
      </c>
      <c r="I4839" s="79">
        <v>4877</v>
      </c>
      <c r="J4839" s="79" t="s">
        <v>21</v>
      </c>
      <c r="K4839" s="79">
        <v>19</v>
      </c>
      <c r="L4839" s="79">
        <v>598</v>
      </c>
      <c r="M4839" s="79" t="s">
        <v>21</v>
      </c>
      <c r="N4839" s="79">
        <v>2</v>
      </c>
      <c r="O4839" s="22">
        <f t="shared" si="194"/>
        <v>600</v>
      </c>
      <c r="P4839" s="77"/>
      <c r="Q4839" s="77"/>
      <c r="R4839" s="77"/>
    </row>
    <row r="4840" spans="1:18" customFormat="1" ht="12.75" customHeight="1" x14ac:dyDescent="0.25">
      <c r="A4840">
        <v>6</v>
      </c>
      <c r="B4840">
        <v>27</v>
      </c>
      <c r="C4840" s="3">
        <v>627</v>
      </c>
      <c r="D4840" t="s">
        <v>7</v>
      </c>
      <c r="E4840">
        <v>2012</v>
      </c>
      <c r="F4840" s="57"/>
      <c r="G4840" s="73">
        <f t="shared" si="193"/>
        <v>9586</v>
      </c>
      <c r="I4840" s="79">
        <v>9544</v>
      </c>
      <c r="J4840" s="79" t="s">
        <v>21</v>
      </c>
      <c r="K4840" s="79">
        <v>42</v>
      </c>
      <c r="L4840" s="79">
        <v>1231</v>
      </c>
      <c r="M4840" s="79" t="s">
        <v>21</v>
      </c>
      <c r="N4840" s="79">
        <v>5</v>
      </c>
      <c r="O4840" s="22">
        <f t="shared" si="194"/>
        <v>1236</v>
      </c>
      <c r="P4840" s="77"/>
      <c r="Q4840" s="77"/>
      <c r="R4840" s="77"/>
    </row>
    <row r="4841" spans="1:18" customFormat="1" ht="12.75" customHeight="1" x14ac:dyDescent="0.25">
      <c r="A4841">
        <v>6</v>
      </c>
      <c r="B4841">
        <v>28</v>
      </c>
      <c r="C4841" s="3">
        <v>628</v>
      </c>
      <c r="D4841" t="s">
        <v>7</v>
      </c>
      <c r="E4841">
        <v>2012</v>
      </c>
      <c r="F4841" s="57"/>
      <c r="G4841" s="73">
        <f t="shared" si="193"/>
        <v>11738</v>
      </c>
      <c r="H4841" s="7"/>
      <c r="I4841" s="79">
        <v>11680</v>
      </c>
      <c r="J4841" s="79" t="s">
        <v>21</v>
      </c>
      <c r="K4841" s="79">
        <v>58</v>
      </c>
      <c r="L4841" s="79">
        <v>1583</v>
      </c>
      <c r="M4841" s="79" t="s">
        <v>21</v>
      </c>
      <c r="N4841" s="79">
        <v>8</v>
      </c>
      <c r="O4841" s="22">
        <f t="shared" si="194"/>
        <v>1591</v>
      </c>
      <c r="P4841" s="77"/>
      <c r="Q4841" s="77"/>
      <c r="R4841" s="77"/>
    </row>
    <row r="4842" spans="1:18" customFormat="1" ht="12.75" customHeight="1" x14ac:dyDescent="0.25">
      <c r="A4842">
        <v>6</v>
      </c>
      <c r="B4842">
        <v>29</v>
      </c>
      <c r="C4842" s="3">
        <v>629</v>
      </c>
      <c r="D4842" t="s">
        <v>7</v>
      </c>
      <c r="E4842">
        <v>2012</v>
      </c>
      <c r="F4842" s="57"/>
      <c r="G4842" s="73">
        <f t="shared" si="193"/>
        <v>9500</v>
      </c>
      <c r="H4842" s="7"/>
      <c r="I4842" s="79">
        <v>9448</v>
      </c>
      <c r="J4842" s="79">
        <v>0</v>
      </c>
      <c r="K4842" s="79">
        <v>52</v>
      </c>
      <c r="L4842" s="79">
        <v>1342</v>
      </c>
      <c r="M4842" s="79">
        <v>0</v>
      </c>
      <c r="N4842" s="79">
        <v>7</v>
      </c>
      <c r="O4842" s="22">
        <f t="shared" si="194"/>
        <v>1349</v>
      </c>
      <c r="P4842" s="77"/>
      <c r="Q4842" s="77"/>
      <c r="R4842" s="77"/>
    </row>
    <row r="4843" spans="1:18" customFormat="1" ht="12.75" customHeight="1" x14ac:dyDescent="0.25">
      <c r="A4843">
        <v>6</v>
      </c>
      <c r="B4843">
        <v>30</v>
      </c>
      <c r="C4843" s="3">
        <v>630</v>
      </c>
      <c r="D4843" t="s">
        <v>7</v>
      </c>
      <c r="E4843">
        <v>2012</v>
      </c>
      <c r="F4843" s="57"/>
      <c r="G4843" s="73">
        <f t="shared" si="193"/>
        <v>9855</v>
      </c>
      <c r="H4843" s="7"/>
      <c r="I4843" s="79">
        <v>9810</v>
      </c>
      <c r="J4843" s="79" t="s">
        <v>21</v>
      </c>
      <c r="K4843" s="79">
        <v>45</v>
      </c>
      <c r="L4843" s="79">
        <v>1444</v>
      </c>
      <c r="M4843" s="79" t="s">
        <v>21</v>
      </c>
      <c r="N4843" s="79">
        <v>7</v>
      </c>
      <c r="O4843" s="22">
        <f t="shared" si="194"/>
        <v>1451</v>
      </c>
      <c r="P4843" s="77"/>
      <c r="Q4843" s="77"/>
      <c r="R4843" s="77"/>
    </row>
    <row r="4844" spans="1:18" customFormat="1" ht="12.75" customHeight="1" x14ac:dyDescent="0.25">
      <c r="A4844">
        <v>7</v>
      </c>
      <c r="B4844">
        <v>1</v>
      </c>
      <c r="C4844" s="3">
        <v>701</v>
      </c>
      <c r="D4844" t="s">
        <v>7</v>
      </c>
      <c r="E4844">
        <v>2012</v>
      </c>
      <c r="F4844" s="57"/>
      <c r="G4844" s="73">
        <f t="shared" si="193"/>
        <v>6995</v>
      </c>
      <c r="H4844" s="7"/>
      <c r="I4844" s="79">
        <v>6969</v>
      </c>
      <c r="J4844" s="79" t="s">
        <v>21</v>
      </c>
      <c r="K4844" s="79">
        <v>26</v>
      </c>
      <c r="L4844" s="79">
        <v>1062</v>
      </c>
      <c r="M4844" s="79" t="s">
        <v>21</v>
      </c>
      <c r="N4844" s="79">
        <v>4</v>
      </c>
      <c r="O4844" s="22">
        <f t="shared" si="194"/>
        <v>1066</v>
      </c>
      <c r="P4844" s="77"/>
      <c r="Q4844" s="77"/>
      <c r="R4844" s="77"/>
    </row>
    <row r="4845" spans="1:18" customFormat="1" ht="12.75" customHeight="1" x14ac:dyDescent="0.25">
      <c r="A4845">
        <v>7</v>
      </c>
      <c r="B4845">
        <v>2</v>
      </c>
      <c r="C4845" s="3">
        <v>702</v>
      </c>
      <c r="D4845" t="s">
        <v>7</v>
      </c>
      <c r="E4845">
        <v>2012</v>
      </c>
      <c r="F4845" s="57"/>
      <c r="G4845" s="73">
        <f t="shared" si="193"/>
        <v>2192</v>
      </c>
      <c r="H4845" s="7"/>
      <c r="I4845" s="79">
        <v>2186</v>
      </c>
      <c r="J4845" s="79" t="s">
        <v>21</v>
      </c>
      <c r="K4845" s="79">
        <v>6</v>
      </c>
      <c r="L4845" s="79">
        <v>345</v>
      </c>
      <c r="M4845" s="79" t="s">
        <v>21</v>
      </c>
      <c r="N4845" s="79">
        <v>1</v>
      </c>
      <c r="O4845" s="22">
        <f t="shared" si="194"/>
        <v>346</v>
      </c>
      <c r="P4845" s="77"/>
      <c r="Q4845" s="77"/>
      <c r="R4845" s="77"/>
    </row>
    <row r="4846" spans="1:18" customFormat="1" ht="12.75" customHeight="1" x14ac:dyDescent="0.25">
      <c r="A4846">
        <v>7</v>
      </c>
      <c r="B4846">
        <v>3</v>
      </c>
      <c r="C4846" s="3">
        <v>703</v>
      </c>
      <c r="D4846" t="s">
        <v>7</v>
      </c>
      <c r="E4846">
        <v>2012</v>
      </c>
      <c r="F4846" s="57"/>
      <c r="G4846" s="73">
        <f t="shared" si="193"/>
        <v>3283</v>
      </c>
      <c r="H4846" s="7"/>
      <c r="I4846" s="79">
        <v>3277</v>
      </c>
      <c r="J4846" s="79">
        <v>45</v>
      </c>
      <c r="K4846" s="79">
        <v>6</v>
      </c>
      <c r="L4846" s="79">
        <v>534</v>
      </c>
      <c r="M4846" s="79">
        <v>16</v>
      </c>
      <c r="N4846" s="79">
        <v>1</v>
      </c>
      <c r="O4846" s="22">
        <f t="shared" si="194"/>
        <v>535</v>
      </c>
      <c r="P4846" s="77"/>
      <c r="Q4846" s="77"/>
      <c r="R4846" s="77"/>
    </row>
    <row r="4847" spans="1:18" customFormat="1" ht="12.75" customHeight="1" x14ac:dyDescent="0.25">
      <c r="A4847">
        <v>7</v>
      </c>
      <c r="B4847">
        <v>4</v>
      </c>
      <c r="C4847" s="3">
        <v>704</v>
      </c>
      <c r="D4847" t="s">
        <v>7</v>
      </c>
      <c r="E4847">
        <v>2012</v>
      </c>
      <c r="F4847" s="57"/>
      <c r="G4847" s="73">
        <f t="shared" si="193"/>
        <v>4084</v>
      </c>
      <c r="H4847" s="7"/>
      <c r="I4847" s="79">
        <v>4080</v>
      </c>
      <c r="J4847" s="79" t="s">
        <v>21</v>
      </c>
      <c r="K4847" s="79">
        <v>4</v>
      </c>
      <c r="L4847" s="79">
        <v>686</v>
      </c>
      <c r="M4847" s="79" t="s">
        <v>21</v>
      </c>
      <c r="N4847" s="79">
        <v>1</v>
      </c>
      <c r="O4847" s="22">
        <f t="shared" si="194"/>
        <v>687</v>
      </c>
      <c r="P4847" s="77"/>
      <c r="Q4847" s="77"/>
      <c r="R4847" s="77"/>
    </row>
    <row r="4848" spans="1:18" customFormat="1" ht="12.75" customHeight="1" x14ac:dyDescent="0.25">
      <c r="A4848">
        <v>7</v>
      </c>
      <c r="B4848">
        <v>5</v>
      </c>
      <c r="C4848" s="3">
        <v>705</v>
      </c>
      <c r="D4848" t="s">
        <v>7</v>
      </c>
      <c r="E4848">
        <v>2012</v>
      </c>
      <c r="F4848" s="57"/>
      <c r="G4848" s="73">
        <f t="shared" si="193"/>
        <v>5428</v>
      </c>
      <c r="H4848" s="7"/>
      <c r="I4848" s="79">
        <v>5428</v>
      </c>
      <c r="J4848" s="79">
        <v>0</v>
      </c>
      <c r="K4848" s="79">
        <v>0</v>
      </c>
      <c r="L4848" s="79">
        <v>913</v>
      </c>
      <c r="M4848" s="79">
        <v>0</v>
      </c>
      <c r="N4848" s="79">
        <v>0</v>
      </c>
      <c r="O4848" s="22">
        <f t="shared" si="194"/>
        <v>913</v>
      </c>
      <c r="P4848" s="77"/>
      <c r="Q4848" s="77"/>
      <c r="R4848" s="77"/>
    </row>
    <row r="4849" spans="1:18" customFormat="1" ht="12.75" customHeight="1" x14ac:dyDescent="0.25">
      <c r="A4849">
        <v>7</v>
      </c>
      <c r="B4849">
        <v>6</v>
      </c>
      <c r="C4849" s="3">
        <v>706</v>
      </c>
      <c r="D4849" t="s">
        <v>7</v>
      </c>
      <c r="E4849">
        <v>2012</v>
      </c>
      <c r="F4849" s="57"/>
      <c r="G4849" s="73">
        <f t="shared" si="193"/>
        <v>3511</v>
      </c>
      <c r="H4849" s="7"/>
      <c r="I4849" s="79">
        <v>3509</v>
      </c>
      <c r="J4849" s="79" t="s">
        <v>21</v>
      </c>
      <c r="K4849" s="79">
        <v>2</v>
      </c>
      <c r="L4849" s="79">
        <v>630</v>
      </c>
      <c r="M4849" s="79" t="s">
        <v>21</v>
      </c>
      <c r="N4849" s="79">
        <v>0</v>
      </c>
      <c r="O4849" s="22">
        <f t="shared" si="194"/>
        <v>630</v>
      </c>
      <c r="P4849" s="77"/>
      <c r="Q4849" s="77"/>
      <c r="R4849" s="77"/>
    </row>
    <row r="4850" spans="1:18" customFormat="1" ht="12.75" customHeight="1" x14ac:dyDescent="0.25">
      <c r="A4850">
        <v>7</v>
      </c>
      <c r="B4850">
        <v>7</v>
      </c>
      <c r="C4850" s="3">
        <v>707</v>
      </c>
      <c r="D4850" t="s">
        <v>7</v>
      </c>
      <c r="E4850">
        <v>2012</v>
      </c>
      <c r="F4850" s="57"/>
      <c r="G4850" s="73">
        <f t="shared" si="193"/>
        <v>6385</v>
      </c>
      <c r="H4850" s="62"/>
      <c r="I4850" s="79">
        <v>6378</v>
      </c>
      <c r="J4850" s="79" t="s">
        <v>21</v>
      </c>
      <c r="K4850" s="79">
        <v>7</v>
      </c>
      <c r="L4850" s="79">
        <v>1377</v>
      </c>
      <c r="M4850" s="79" t="s">
        <v>21</v>
      </c>
      <c r="N4850" s="79">
        <v>2</v>
      </c>
      <c r="O4850" s="22">
        <f t="shared" si="194"/>
        <v>1379</v>
      </c>
      <c r="P4850" s="77"/>
      <c r="Q4850" s="77"/>
      <c r="R4850" s="77"/>
    </row>
    <row r="4851" spans="1:18" customFormat="1" ht="12.75" customHeight="1" x14ac:dyDescent="0.25">
      <c r="A4851">
        <v>7</v>
      </c>
      <c r="B4851">
        <v>8</v>
      </c>
      <c r="C4851" s="3">
        <v>708</v>
      </c>
      <c r="D4851" t="s">
        <v>7</v>
      </c>
      <c r="E4851">
        <v>2012</v>
      </c>
      <c r="F4851" s="57"/>
      <c r="G4851" s="73">
        <f t="shared" si="193"/>
        <v>4812</v>
      </c>
      <c r="H4851" s="62"/>
      <c r="I4851" s="79">
        <v>4804</v>
      </c>
      <c r="J4851" s="79" t="s">
        <v>21</v>
      </c>
      <c r="K4851" s="79">
        <v>8</v>
      </c>
      <c r="L4851" s="79">
        <v>1222</v>
      </c>
      <c r="M4851" s="79" t="s">
        <v>21</v>
      </c>
      <c r="N4851" s="79">
        <v>2</v>
      </c>
      <c r="O4851" s="22">
        <f t="shared" si="194"/>
        <v>1224</v>
      </c>
      <c r="P4851" s="77"/>
      <c r="Q4851" s="77"/>
      <c r="R4851" s="77"/>
    </row>
    <row r="4852" spans="1:18" customFormat="1" ht="12.75" customHeight="1" x14ac:dyDescent="0.25">
      <c r="A4852">
        <v>7</v>
      </c>
      <c r="B4852">
        <v>9</v>
      </c>
      <c r="C4852" s="3">
        <v>709</v>
      </c>
      <c r="D4852" t="s">
        <v>7</v>
      </c>
      <c r="E4852">
        <v>2012</v>
      </c>
      <c r="F4852" s="57"/>
      <c r="G4852" s="73">
        <f t="shared" si="193"/>
        <v>3243</v>
      </c>
      <c r="I4852" s="79">
        <v>3236</v>
      </c>
      <c r="J4852" s="79">
        <v>44</v>
      </c>
      <c r="K4852" s="79">
        <v>7</v>
      </c>
      <c r="L4852" s="79">
        <v>957</v>
      </c>
      <c r="M4852" s="79">
        <v>18</v>
      </c>
      <c r="N4852" s="79">
        <v>2</v>
      </c>
      <c r="O4852" s="22">
        <f t="shared" si="194"/>
        <v>959</v>
      </c>
      <c r="P4852" s="77"/>
      <c r="Q4852" s="77"/>
      <c r="R4852" s="77"/>
    </row>
    <row r="4853" spans="1:18" customFormat="1" ht="12.75" customHeight="1" x14ac:dyDescent="0.25">
      <c r="A4853">
        <v>7</v>
      </c>
      <c r="B4853">
        <v>10</v>
      </c>
      <c r="C4853" s="3">
        <v>710</v>
      </c>
      <c r="D4853" t="s">
        <v>7</v>
      </c>
      <c r="E4853">
        <v>2012</v>
      </c>
      <c r="F4853" s="57"/>
      <c r="G4853" s="73">
        <f t="shared" si="193"/>
        <v>2617</v>
      </c>
      <c r="I4853" s="79">
        <v>2610</v>
      </c>
      <c r="J4853" s="79" t="s">
        <v>21</v>
      </c>
      <c r="K4853" s="79">
        <v>7</v>
      </c>
      <c r="L4853" s="79">
        <v>886</v>
      </c>
      <c r="M4853" s="79" t="s">
        <v>21</v>
      </c>
      <c r="N4853" s="79">
        <v>2</v>
      </c>
      <c r="O4853" s="22">
        <f t="shared" si="194"/>
        <v>888</v>
      </c>
      <c r="P4853" s="77"/>
      <c r="Q4853" s="77"/>
      <c r="R4853" s="77"/>
    </row>
    <row r="4854" spans="1:18" customFormat="1" ht="12.75" customHeight="1" x14ac:dyDescent="0.25">
      <c r="A4854">
        <v>7</v>
      </c>
      <c r="B4854">
        <v>11</v>
      </c>
      <c r="C4854" s="3">
        <v>711</v>
      </c>
      <c r="D4854" t="s">
        <v>7</v>
      </c>
      <c r="E4854">
        <v>2012</v>
      </c>
      <c r="F4854" s="57"/>
      <c r="G4854" s="73">
        <f t="shared" ref="G4854:G4885" si="195">I4854+K4854</f>
        <v>4762</v>
      </c>
      <c r="H4854" s="62"/>
      <c r="I4854" s="79">
        <v>4746</v>
      </c>
      <c r="J4854" s="79" t="s">
        <v>21</v>
      </c>
      <c r="K4854" s="79">
        <v>16</v>
      </c>
      <c r="L4854" s="79">
        <v>1646</v>
      </c>
      <c r="M4854" s="79" t="s">
        <v>21</v>
      </c>
      <c r="N4854" s="79">
        <v>5</v>
      </c>
      <c r="O4854" s="22">
        <f t="shared" si="194"/>
        <v>1651</v>
      </c>
      <c r="P4854" s="77"/>
      <c r="Q4854" s="77"/>
      <c r="R4854" s="77"/>
    </row>
    <row r="4855" spans="1:18" customFormat="1" ht="12.75" customHeight="1" x14ac:dyDescent="0.25">
      <c r="A4855">
        <v>7</v>
      </c>
      <c r="B4855">
        <v>12</v>
      </c>
      <c r="C4855" s="3">
        <v>712</v>
      </c>
      <c r="D4855" t="s">
        <v>7</v>
      </c>
      <c r="E4855">
        <v>2012</v>
      </c>
      <c r="F4855" s="57"/>
      <c r="G4855" s="73">
        <f t="shared" si="195"/>
        <v>1284</v>
      </c>
      <c r="I4855" s="79">
        <v>1279</v>
      </c>
      <c r="J4855" s="79" t="s">
        <v>21</v>
      </c>
      <c r="K4855" s="79">
        <v>5</v>
      </c>
      <c r="L4855" s="79">
        <v>453</v>
      </c>
      <c r="M4855" s="79" t="s">
        <v>21</v>
      </c>
      <c r="N4855" s="79">
        <v>2</v>
      </c>
      <c r="O4855" s="22">
        <f t="shared" si="194"/>
        <v>455</v>
      </c>
      <c r="P4855" s="77"/>
      <c r="Q4855" s="77"/>
      <c r="R4855" s="77"/>
    </row>
    <row r="4856" spans="1:18" customFormat="1" ht="12.75" customHeight="1" x14ac:dyDescent="0.25">
      <c r="A4856">
        <v>7</v>
      </c>
      <c r="B4856">
        <v>13</v>
      </c>
      <c r="C4856" s="3">
        <v>713</v>
      </c>
      <c r="D4856" t="s">
        <v>7</v>
      </c>
      <c r="E4856">
        <v>2012</v>
      </c>
      <c r="F4856" s="57"/>
      <c r="G4856" s="73">
        <f t="shared" si="195"/>
        <v>1256</v>
      </c>
      <c r="I4856" s="79">
        <v>1251</v>
      </c>
      <c r="J4856" s="79" t="s">
        <v>21</v>
      </c>
      <c r="K4856" s="79">
        <v>5</v>
      </c>
      <c r="L4856" s="79">
        <v>452</v>
      </c>
      <c r="M4856" s="79" t="s">
        <v>21</v>
      </c>
      <c r="N4856" s="79">
        <v>2</v>
      </c>
      <c r="O4856" s="22">
        <f t="shared" si="194"/>
        <v>454</v>
      </c>
      <c r="P4856" s="77"/>
      <c r="Q4856" s="77"/>
      <c r="R4856" s="77"/>
    </row>
    <row r="4857" spans="1:18" customFormat="1" ht="12.75" customHeight="1" x14ac:dyDescent="0.25">
      <c r="A4857">
        <v>7</v>
      </c>
      <c r="B4857">
        <v>14</v>
      </c>
      <c r="C4857" s="3">
        <v>714</v>
      </c>
      <c r="D4857" t="s">
        <v>7</v>
      </c>
      <c r="E4857">
        <v>2012</v>
      </c>
      <c r="F4857" s="57"/>
      <c r="G4857" s="73">
        <f t="shared" si="195"/>
        <v>1055</v>
      </c>
      <c r="H4857" s="7"/>
      <c r="I4857" s="79">
        <v>1050</v>
      </c>
      <c r="J4857" s="79" t="s">
        <v>21</v>
      </c>
      <c r="K4857" s="79">
        <v>5</v>
      </c>
      <c r="L4857" s="79">
        <v>445</v>
      </c>
      <c r="M4857" s="79" t="s">
        <v>21</v>
      </c>
      <c r="N4857" s="79">
        <v>2</v>
      </c>
      <c r="O4857" s="22">
        <f t="shared" ref="O4857:O4888" si="196">L4857+N4857</f>
        <v>447</v>
      </c>
      <c r="P4857" s="77"/>
      <c r="Q4857" s="77"/>
      <c r="R4857" s="77"/>
    </row>
    <row r="4858" spans="1:18" customFormat="1" ht="12.75" customHeight="1" x14ac:dyDescent="0.25">
      <c r="A4858">
        <v>7</v>
      </c>
      <c r="B4858">
        <v>15</v>
      </c>
      <c r="C4858" s="3">
        <v>715</v>
      </c>
      <c r="D4858" t="s">
        <v>7</v>
      </c>
      <c r="E4858">
        <v>2012</v>
      </c>
      <c r="F4858" s="57"/>
      <c r="G4858" s="73">
        <f t="shared" si="195"/>
        <v>1386</v>
      </c>
      <c r="H4858" s="7"/>
      <c r="I4858" s="79">
        <v>1378</v>
      </c>
      <c r="J4858" s="79" t="s">
        <v>21</v>
      </c>
      <c r="K4858" s="79">
        <v>8</v>
      </c>
      <c r="L4858" s="79">
        <v>679</v>
      </c>
      <c r="M4858" s="79" t="s">
        <v>21</v>
      </c>
      <c r="N4858" s="79">
        <v>4</v>
      </c>
      <c r="O4858" s="22">
        <f t="shared" si="196"/>
        <v>683</v>
      </c>
      <c r="P4858" s="77"/>
      <c r="Q4858" s="77"/>
      <c r="R4858" s="77"/>
    </row>
    <row r="4859" spans="1:18" customFormat="1" ht="12.75" customHeight="1" x14ac:dyDescent="0.25">
      <c r="A4859">
        <v>7</v>
      </c>
      <c r="B4859">
        <v>16</v>
      </c>
      <c r="C4859" s="3">
        <v>716</v>
      </c>
      <c r="D4859" t="s">
        <v>7</v>
      </c>
      <c r="E4859">
        <v>2012</v>
      </c>
      <c r="F4859" s="57"/>
      <c r="G4859" s="73">
        <f t="shared" si="195"/>
        <v>1573</v>
      </c>
      <c r="I4859" s="79">
        <v>1564</v>
      </c>
      <c r="J4859" s="79">
        <v>53</v>
      </c>
      <c r="K4859" s="79">
        <v>9</v>
      </c>
      <c r="L4859" s="79">
        <v>889</v>
      </c>
      <c r="M4859" s="79">
        <v>20</v>
      </c>
      <c r="N4859" s="79">
        <v>5</v>
      </c>
      <c r="O4859" s="22">
        <f t="shared" si="196"/>
        <v>894</v>
      </c>
      <c r="P4859" s="77"/>
      <c r="Q4859" s="77"/>
      <c r="R4859" s="77"/>
    </row>
    <row r="4860" spans="1:18" customFormat="1" ht="12.75" customHeight="1" x14ac:dyDescent="0.25">
      <c r="A4860">
        <v>7</v>
      </c>
      <c r="B4860">
        <v>17</v>
      </c>
      <c r="C4860" s="3">
        <v>717</v>
      </c>
      <c r="D4860" t="s">
        <v>7</v>
      </c>
      <c r="E4860">
        <v>2012</v>
      </c>
      <c r="F4860" s="57"/>
      <c r="G4860" s="73">
        <f t="shared" si="195"/>
        <v>903</v>
      </c>
      <c r="I4860" s="79">
        <v>897</v>
      </c>
      <c r="J4860" s="79" t="s">
        <v>21</v>
      </c>
      <c r="K4860" s="79">
        <v>6</v>
      </c>
      <c r="L4860" s="79">
        <v>585</v>
      </c>
      <c r="M4860" s="79" t="s">
        <v>21</v>
      </c>
      <c r="N4860" s="79">
        <v>4</v>
      </c>
      <c r="O4860" s="22">
        <f t="shared" si="196"/>
        <v>589</v>
      </c>
      <c r="P4860" s="77"/>
      <c r="Q4860" s="77"/>
      <c r="R4860" s="77"/>
    </row>
    <row r="4861" spans="1:18" customFormat="1" ht="12.75" customHeight="1" x14ac:dyDescent="0.25">
      <c r="A4861">
        <v>7</v>
      </c>
      <c r="B4861">
        <v>18</v>
      </c>
      <c r="C4861" s="3">
        <v>718</v>
      </c>
      <c r="D4861" t="s">
        <v>7</v>
      </c>
      <c r="E4861">
        <v>2012</v>
      </c>
      <c r="F4861" s="57"/>
      <c r="G4861" s="73">
        <f t="shared" si="195"/>
        <v>2239</v>
      </c>
      <c r="I4861" s="79">
        <v>2223</v>
      </c>
      <c r="J4861" s="79" t="s">
        <v>21</v>
      </c>
      <c r="K4861" s="79">
        <v>16</v>
      </c>
      <c r="L4861" s="79">
        <v>1624</v>
      </c>
      <c r="M4861" s="79" t="s">
        <v>21</v>
      </c>
      <c r="N4861" s="79">
        <v>12</v>
      </c>
      <c r="O4861" s="22">
        <f t="shared" si="196"/>
        <v>1636</v>
      </c>
      <c r="P4861" s="77"/>
      <c r="Q4861" s="77"/>
      <c r="R4861" s="77"/>
    </row>
    <row r="4862" spans="1:18" customFormat="1" ht="12.75" customHeight="1" x14ac:dyDescent="0.25">
      <c r="A4862">
        <v>7</v>
      </c>
      <c r="B4862">
        <v>19</v>
      </c>
      <c r="C4862" s="3">
        <v>719</v>
      </c>
      <c r="D4862" t="s">
        <v>7</v>
      </c>
      <c r="E4862">
        <v>2012</v>
      </c>
      <c r="F4862" s="57"/>
      <c r="G4862" s="73">
        <f t="shared" si="195"/>
        <v>1575</v>
      </c>
      <c r="I4862" s="79">
        <v>1563</v>
      </c>
      <c r="J4862" s="79" t="s">
        <v>21</v>
      </c>
      <c r="K4862" s="79">
        <v>12</v>
      </c>
      <c r="L4862" s="79">
        <v>1276</v>
      </c>
      <c r="M4862" s="79" t="s">
        <v>21</v>
      </c>
      <c r="N4862" s="79">
        <v>10</v>
      </c>
      <c r="O4862" s="22">
        <f t="shared" si="196"/>
        <v>1286</v>
      </c>
      <c r="P4862" s="77"/>
      <c r="Q4862" s="77"/>
      <c r="R4862" s="77"/>
    </row>
    <row r="4863" spans="1:18" customFormat="1" ht="12.75" customHeight="1" x14ac:dyDescent="0.25">
      <c r="A4863">
        <v>7</v>
      </c>
      <c r="B4863">
        <v>20</v>
      </c>
      <c r="C4863" s="3">
        <v>720</v>
      </c>
      <c r="D4863" t="s">
        <v>7</v>
      </c>
      <c r="E4863">
        <v>2012</v>
      </c>
      <c r="F4863" s="57"/>
      <c r="G4863" s="73">
        <f t="shared" si="195"/>
        <v>927</v>
      </c>
      <c r="I4863" s="79">
        <v>919</v>
      </c>
      <c r="J4863" s="79" t="s">
        <v>21</v>
      </c>
      <c r="K4863" s="79">
        <v>8</v>
      </c>
      <c r="L4863" s="79">
        <v>838</v>
      </c>
      <c r="M4863" s="79" t="s">
        <v>21</v>
      </c>
      <c r="N4863" s="79">
        <v>7</v>
      </c>
      <c r="O4863" s="22">
        <f t="shared" si="196"/>
        <v>845</v>
      </c>
      <c r="P4863" s="77"/>
      <c r="Q4863" s="77"/>
      <c r="R4863" s="77"/>
    </row>
    <row r="4864" spans="1:18" customFormat="1" ht="12.75" customHeight="1" x14ac:dyDescent="0.25">
      <c r="A4864">
        <v>7</v>
      </c>
      <c r="B4864">
        <v>21</v>
      </c>
      <c r="C4864" s="3">
        <v>721</v>
      </c>
      <c r="D4864" t="s">
        <v>7</v>
      </c>
      <c r="E4864">
        <v>2012</v>
      </c>
      <c r="F4864" s="57"/>
      <c r="G4864" s="73">
        <f t="shared" si="195"/>
        <v>608</v>
      </c>
      <c r="I4864" s="79">
        <v>603</v>
      </c>
      <c r="J4864" s="79" t="s">
        <v>21</v>
      </c>
      <c r="K4864" s="79">
        <v>5</v>
      </c>
      <c r="L4864" s="79">
        <v>517</v>
      </c>
      <c r="M4864" s="79" t="s">
        <v>21</v>
      </c>
      <c r="N4864" s="79">
        <v>5</v>
      </c>
      <c r="O4864" s="22">
        <f t="shared" si="196"/>
        <v>522</v>
      </c>
      <c r="P4864" s="77"/>
      <c r="Q4864" s="77"/>
      <c r="R4864" s="77"/>
    </row>
    <row r="4865" spans="1:18" customFormat="1" ht="12.75" customHeight="1" x14ac:dyDescent="0.25">
      <c r="A4865">
        <v>7</v>
      </c>
      <c r="B4865">
        <v>22</v>
      </c>
      <c r="C4865" s="3">
        <v>722</v>
      </c>
      <c r="D4865" t="s">
        <v>7</v>
      </c>
      <c r="E4865">
        <v>2012</v>
      </c>
      <c r="F4865" s="57"/>
      <c r="G4865" s="73">
        <f t="shared" si="195"/>
        <v>397</v>
      </c>
      <c r="H4865" s="7"/>
      <c r="I4865" s="79">
        <v>393</v>
      </c>
      <c r="J4865" s="79" t="s">
        <v>21</v>
      </c>
      <c r="K4865" s="79">
        <v>4</v>
      </c>
      <c r="L4865" s="79">
        <v>317</v>
      </c>
      <c r="M4865" s="79" t="s">
        <v>21</v>
      </c>
      <c r="N4865" s="79">
        <v>3</v>
      </c>
      <c r="O4865" s="22">
        <f t="shared" si="196"/>
        <v>320</v>
      </c>
      <c r="P4865" s="77"/>
      <c r="Q4865" s="77"/>
      <c r="R4865" s="77"/>
    </row>
    <row r="4866" spans="1:18" customFormat="1" ht="12.75" customHeight="1" x14ac:dyDescent="0.25">
      <c r="A4866">
        <v>7</v>
      </c>
      <c r="B4866">
        <v>23</v>
      </c>
      <c r="C4866" s="3">
        <v>723</v>
      </c>
      <c r="D4866" t="s">
        <v>7</v>
      </c>
      <c r="E4866">
        <v>2012</v>
      </c>
      <c r="F4866" s="57"/>
      <c r="G4866" s="73">
        <f t="shared" si="195"/>
        <v>1649</v>
      </c>
      <c r="I4866" s="79">
        <v>1633</v>
      </c>
      <c r="J4866" s="79">
        <v>48</v>
      </c>
      <c r="K4866" s="79">
        <v>16</v>
      </c>
      <c r="L4866" s="79">
        <v>1237</v>
      </c>
      <c r="M4866" s="79">
        <v>20</v>
      </c>
      <c r="N4866" s="79">
        <v>12</v>
      </c>
      <c r="O4866" s="22">
        <f t="shared" si="196"/>
        <v>1249</v>
      </c>
      <c r="P4866" s="77"/>
      <c r="Q4866" s="77"/>
      <c r="R4866" s="77"/>
    </row>
    <row r="4867" spans="1:18" customFormat="1" ht="12.75" customHeight="1" x14ac:dyDescent="0.25">
      <c r="A4867">
        <v>7</v>
      </c>
      <c r="B4867">
        <v>24</v>
      </c>
      <c r="C4867" s="3">
        <v>724</v>
      </c>
      <c r="D4867" t="s">
        <v>7</v>
      </c>
      <c r="E4867">
        <v>2012</v>
      </c>
      <c r="F4867" s="57"/>
      <c r="G4867" s="73">
        <f t="shared" si="195"/>
        <v>2112</v>
      </c>
      <c r="I4867" s="79">
        <v>2090</v>
      </c>
      <c r="J4867" s="79" t="s">
        <v>21</v>
      </c>
      <c r="K4867" s="79">
        <v>22</v>
      </c>
      <c r="L4867" s="79">
        <v>1488</v>
      </c>
      <c r="M4867" s="79" t="s">
        <v>21</v>
      </c>
      <c r="N4867" s="79">
        <v>16</v>
      </c>
      <c r="O4867" s="22">
        <f t="shared" si="196"/>
        <v>1504</v>
      </c>
      <c r="P4867" s="77"/>
      <c r="Q4867" s="77"/>
      <c r="R4867" s="77"/>
    </row>
    <row r="4868" spans="1:18" customFormat="1" ht="12.75" customHeight="1" x14ac:dyDescent="0.25">
      <c r="A4868">
        <v>7</v>
      </c>
      <c r="B4868">
        <v>25</v>
      </c>
      <c r="C4868" s="3">
        <v>725</v>
      </c>
      <c r="D4868" t="s">
        <v>7</v>
      </c>
      <c r="E4868">
        <v>2012</v>
      </c>
      <c r="F4868" s="57"/>
      <c r="G4868" s="73">
        <f t="shared" si="195"/>
        <v>2174</v>
      </c>
      <c r="I4868" s="79">
        <v>2150</v>
      </c>
      <c r="J4868" s="79" t="s">
        <v>21</v>
      </c>
      <c r="K4868" s="79">
        <v>24</v>
      </c>
      <c r="L4868" s="79">
        <v>1492</v>
      </c>
      <c r="M4868" s="79" t="s">
        <v>21</v>
      </c>
      <c r="N4868" s="79">
        <v>16</v>
      </c>
      <c r="O4868" s="22">
        <f t="shared" si="196"/>
        <v>1508</v>
      </c>
      <c r="P4868" s="77"/>
      <c r="Q4868" s="77"/>
      <c r="R4868" s="77"/>
    </row>
    <row r="4869" spans="1:18" customFormat="1" ht="12.75" customHeight="1" x14ac:dyDescent="0.25">
      <c r="A4869">
        <v>7</v>
      </c>
      <c r="B4869">
        <v>26</v>
      </c>
      <c r="C4869" s="3">
        <v>726</v>
      </c>
      <c r="D4869" t="s">
        <v>7</v>
      </c>
      <c r="E4869">
        <v>2012</v>
      </c>
      <c r="F4869" s="57"/>
      <c r="G4869" s="73">
        <f t="shared" si="195"/>
        <v>1786</v>
      </c>
      <c r="I4869" s="79">
        <v>1766</v>
      </c>
      <c r="J4869" s="79" t="s">
        <v>21</v>
      </c>
      <c r="K4869" s="79">
        <v>20</v>
      </c>
      <c r="L4869" s="79">
        <v>1194</v>
      </c>
      <c r="M4869" s="79" t="s">
        <v>21</v>
      </c>
      <c r="N4869" s="79">
        <v>14</v>
      </c>
      <c r="O4869" s="22">
        <f t="shared" si="196"/>
        <v>1208</v>
      </c>
      <c r="P4869" s="77"/>
      <c r="Q4869" s="77"/>
      <c r="R4869" s="77"/>
    </row>
    <row r="4870" spans="1:18" customFormat="1" ht="12.75" customHeight="1" x14ac:dyDescent="0.25">
      <c r="A4870">
        <v>7</v>
      </c>
      <c r="B4870">
        <v>27</v>
      </c>
      <c r="C4870" s="3">
        <v>727</v>
      </c>
      <c r="D4870" t="s">
        <v>7</v>
      </c>
      <c r="E4870">
        <v>2012</v>
      </c>
      <c r="F4870" s="57"/>
      <c r="G4870" s="73">
        <f t="shared" si="195"/>
        <v>938</v>
      </c>
      <c r="H4870" s="7"/>
      <c r="I4870" s="79">
        <v>927</v>
      </c>
      <c r="J4870" s="79" t="s">
        <v>21</v>
      </c>
      <c r="K4870" s="79">
        <v>11</v>
      </c>
      <c r="L4870" s="79">
        <v>610</v>
      </c>
      <c r="M4870" s="79" t="s">
        <v>21</v>
      </c>
      <c r="N4870" s="79">
        <v>7</v>
      </c>
      <c r="O4870" s="22">
        <f t="shared" si="196"/>
        <v>617</v>
      </c>
      <c r="P4870" s="77"/>
      <c r="Q4870" s="77"/>
      <c r="R4870" s="77"/>
    </row>
    <row r="4871" spans="1:18" customFormat="1" ht="12.75" customHeight="1" x14ac:dyDescent="0.25">
      <c r="A4871">
        <v>7</v>
      </c>
      <c r="B4871">
        <v>28</v>
      </c>
      <c r="C4871" s="3">
        <v>728</v>
      </c>
      <c r="D4871" t="s">
        <v>7</v>
      </c>
      <c r="E4871">
        <v>2012</v>
      </c>
      <c r="F4871" s="57"/>
      <c r="G4871" s="73">
        <f t="shared" si="195"/>
        <v>533</v>
      </c>
      <c r="H4871" s="7"/>
      <c r="I4871" s="79">
        <v>526</v>
      </c>
      <c r="J4871" s="79" t="s">
        <v>21</v>
      </c>
      <c r="K4871" s="79">
        <v>7</v>
      </c>
      <c r="L4871" s="79">
        <v>375</v>
      </c>
      <c r="M4871" s="79" t="s">
        <v>21</v>
      </c>
      <c r="N4871" s="79">
        <v>5</v>
      </c>
      <c r="O4871" s="22">
        <f t="shared" si="196"/>
        <v>380</v>
      </c>
      <c r="P4871" s="77"/>
      <c r="Q4871" s="77"/>
      <c r="R4871" s="77"/>
    </row>
    <row r="4872" spans="1:18" customFormat="1" ht="12.75" customHeight="1" x14ac:dyDescent="0.25">
      <c r="A4872">
        <v>7</v>
      </c>
      <c r="B4872">
        <v>29</v>
      </c>
      <c r="C4872" s="3">
        <v>729</v>
      </c>
      <c r="D4872" t="s">
        <v>7</v>
      </c>
      <c r="E4872">
        <v>2012</v>
      </c>
      <c r="F4872" s="57"/>
      <c r="G4872" s="73">
        <f t="shared" si="195"/>
        <v>840</v>
      </c>
      <c r="H4872" s="7"/>
      <c r="I4872" s="79">
        <v>829</v>
      </c>
      <c r="J4872" s="79" t="s">
        <v>21</v>
      </c>
      <c r="K4872" s="79">
        <v>11</v>
      </c>
      <c r="L4872" s="79">
        <v>638</v>
      </c>
      <c r="M4872" s="79" t="s">
        <v>21</v>
      </c>
      <c r="N4872" s="79">
        <v>8</v>
      </c>
      <c r="O4872" s="22">
        <f t="shared" si="196"/>
        <v>646</v>
      </c>
      <c r="P4872" s="77"/>
      <c r="Q4872" s="77"/>
      <c r="R4872" s="77"/>
    </row>
    <row r="4873" spans="1:18" customFormat="1" ht="12.75" customHeight="1" x14ac:dyDescent="0.25">
      <c r="A4873">
        <v>7</v>
      </c>
      <c r="B4873">
        <v>30</v>
      </c>
      <c r="C4873" s="3">
        <v>730</v>
      </c>
      <c r="D4873" t="s">
        <v>7</v>
      </c>
      <c r="E4873">
        <v>2012</v>
      </c>
      <c r="F4873" s="57"/>
      <c r="G4873" s="73">
        <f t="shared" si="195"/>
        <v>873</v>
      </c>
      <c r="H4873" s="7"/>
      <c r="I4873" s="79">
        <v>861</v>
      </c>
      <c r="J4873" s="79">
        <v>41</v>
      </c>
      <c r="K4873" s="79">
        <v>12</v>
      </c>
      <c r="L4873" s="79">
        <v>715</v>
      </c>
      <c r="M4873" s="79">
        <v>21</v>
      </c>
      <c r="N4873" s="79">
        <v>10</v>
      </c>
      <c r="O4873" s="22">
        <f t="shared" si="196"/>
        <v>725</v>
      </c>
      <c r="P4873" s="77"/>
      <c r="Q4873" s="77"/>
      <c r="R4873" s="77"/>
    </row>
    <row r="4874" spans="1:18" customFormat="1" ht="12.75" customHeight="1" x14ac:dyDescent="0.25">
      <c r="A4874">
        <v>7</v>
      </c>
      <c r="B4874">
        <v>31</v>
      </c>
      <c r="C4874" s="3">
        <v>731</v>
      </c>
      <c r="D4874" t="s">
        <v>7</v>
      </c>
      <c r="E4874">
        <v>2012</v>
      </c>
      <c r="F4874" s="57"/>
      <c r="G4874" s="73">
        <f t="shared" si="195"/>
        <v>452</v>
      </c>
      <c r="H4874" s="7"/>
      <c r="I4874" s="79">
        <v>446</v>
      </c>
      <c r="J4874" s="79">
        <v>0</v>
      </c>
      <c r="K4874" s="79">
        <v>6</v>
      </c>
      <c r="L4874" s="79">
        <v>401</v>
      </c>
      <c r="M4874" s="79">
        <v>0</v>
      </c>
      <c r="N4874" s="79">
        <v>6</v>
      </c>
      <c r="O4874" s="22">
        <f t="shared" si="196"/>
        <v>407</v>
      </c>
      <c r="P4874" s="77"/>
      <c r="Q4874" s="77"/>
      <c r="R4874" s="77"/>
    </row>
    <row r="4875" spans="1:18" customFormat="1" ht="12.75" customHeight="1" x14ac:dyDescent="0.25">
      <c r="A4875">
        <v>8</v>
      </c>
      <c r="B4875">
        <v>1</v>
      </c>
      <c r="C4875" s="3">
        <v>801</v>
      </c>
      <c r="D4875" t="s">
        <v>7</v>
      </c>
      <c r="E4875">
        <v>2012</v>
      </c>
      <c r="F4875" s="57"/>
      <c r="G4875" s="73">
        <f t="shared" si="195"/>
        <v>660</v>
      </c>
      <c r="H4875" s="7"/>
      <c r="I4875" s="79">
        <v>654</v>
      </c>
      <c r="J4875" s="79" t="s">
        <v>21</v>
      </c>
      <c r="K4875" s="79">
        <v>6</v>
      </c>
      <c r="L4875" s="79">
        <v>623</v>
      </c>
      <c r="M4875" s="79" t="s">
        <v>21</v>
      </c>
      <c r="N4875" s="79">
        <v>6</v>
      </c>
      <c r="O4875" s="22">
        <f t="shared" si="196"/>
        <v>629</v>
      </c>
      <c r="P4875" s="77"/>
      <c r="Q4875" s="77"/>
      <c r="R4875" s="77"/>
    </row>
    <row r="4876" spans="1:18" customFormat="1" ht="12.75" customHeight="1" x14ac:dyDescent="0.25">
      <c r="A4876">
        <v>8</v>
      </c>
      <c r="B4876">
        <v>2</v>
      </c>
      <c r="C4876" s="3">
        <v>802</v>
      </c>
      <c r="D4876" t="s">
        <v>7</v>
      </c>
      <c r="E4876">
        <v>2012</v>
      </c>
      <c r="F4876" s="57"/>
      <c r="G4876" s="73">
        <f t="shared" si="195"/>
        <v>266</v>
      </c>
      <c r="H4876" s="7"/>
      <c r="I4876" s="79">
        <v>265</v>
      </c>
      <c r="J4876" s="79" t="s">
        <v>21</v>
      </c>
      <c r="K4876" s="79">
        <v>1</v>
      </c>
      <c r="L4876" s="79">
        <v>269</v>
      </c>
      <c r="M4876" s="79" t="s">
        <v>21</v>
      </c>
      <c r="N4876" s="79">
        <v>1</v>
      </c>
      <c r="O4876" s="22">
        <f t="shared" si="196"/>
        <v>270</v>
      </c>
      <c r="P4876" s="77"/>
      <c r="Q4876" s="77"/>
      <c r="R4876" s="77"/>
    </row>
    <row r="4877" spans="1:18" customFormat="1" ht="12.75" customHeight="1" x14ac:dyDescent="0.25">
      <c r="A4877">
        <v>8</v>
      </c>
      <c r="B4877">
        <v>3</v>
      </c>
      <c r="C4877" s="3">
        <v>803</v>
      </c>
      <c r="D4877" t="s">
        <v>7</v>
      </c>
      <c r="E4877">
        <v>2012</v>
      </c>
      <c r="F4877" s="57"/>
      <c r="G4877" s="73">
        <f t="shared" si="195"/>
        <v>123</v>
      </c>
      <c r="H4877" s="7"/>
      <c r="I4877" s="79">
        <v>123</v>
      </c>
      <c r="J4877" s="79">
        <v>0</v>
      </c>
      <c r="K4877" s="79">
        <v>0</v>
      </c>
      <c r="L4877" s="79">
        <v>134</v>
      </c>
      <c r="M4877" s="79">
        <v>0</v>
      </c>
      <c r="N4877" s="79">
        <v>0</v>
      </c>
      <c r="O4877" s="22">
        <f t="shared" si="196"/>
        <v>134</v>
      </c>
      <c r="P4877" s="77"/>
      <c r="Q4877" s="77"/>
      <c r="R4877" s="77"/>
    </row>
    <row r="4878" spans="1:18" customFormat="1" ht="12.75" customHeight="1" x14ac:dyDescent="0.25">
      <c r="A4878">
        <v>8</v>
      </c>
      <c r="B4878">
        <v>4</v>
      </c>
      <c r="C4878" s="3">
        <v>804</v>
      </c>
      <c r="D4878" t="s">
        <v>7</v>
      </c>
      <c r="E4878">
        <v>2012</v>
      </c>
      <c r="F4878" s="57"/>
      <c r="G4878" s="73">
        <f t="shared" si="195"/>
        <v>320</v>
      </c>
      <c r="H4878" s="7"/>
      <c r="I4878" s="79">
        <v>320</v>
      </c>
      <c r="J4878" s="79" t="s">
        <v>21</v>
      </c>
      <c r="K4878" s="79">
        <v>0</v>
      </c>
      <c r="L4878" s="79">
        <v>286</v>
      </c>
      <c r="M4878" s="79" t="s">
        <v>21</v>
      </c>
      <c r="N4878" s="79">
        <v>0</v>
      </c>
      <c r="O4878" s="22">
        <f t="shared" si="196"/>
        <v>286</v>
      </c>
      <c r="P4878" s="77"/>
      <c r="Q4878" s="77"/>
      <c r="R4878" s="77"/>
    </row>
    <row r="4879" spans="1:18" customFormat="1" ht="12.75" customHeight="1" x14ac:dyDescent="0.25">
      <c r="A4879">
        <v>8</v>
      </c>
      <c r="B4879">
        <v>5</v>
      </c>
      <c r="C4879" s="3">
        <v>805</v>
      </c>
      <c r="D4879" t="s">
        <v>7</v>
      </c>
      <c r="E4879">
        <v>2012</v>
      </c>
      <c r="F4879" s="57"/>
      <c r="G4879" s="73">
        <f t="shared" si="195"/>
        <v>119</v>
      </c>
      <c r="H4879" s="7"/>
      <c r="I4879" s="79">
        <v>119</v>
      </c>
      <c r="J4879" s="79" t="s">
        <v>21</v>
      </c>
      <c r="K4879" s="79">
        <v>0</v>
      </c>
      <c r="L4879" s="79">
        <v>86</v>
      </c>
      <c r="M4879" s="79" t="s">
        <v>21</v>
      </c>
      <c r="N4879" s="79">
        <v>0</v>
      </c>
      <c r="O4879" s="22">
        <f t="shared" si="196"/>
        <v>86</v>
      </c>
      <c r="P4879" s="77"/>
      <c r="Q4879" s="77"/>
      <c r="R4879" s="77"/>
    </row>
    <row r="4880" spans="1:18" customFormat="1" ht="12.75" customHeight="1" x14ac:dyDescent="0.25">
      <c r="A4880">
        <v>8</v>
      </c>
      <c r="B4880">
        <v>6</v>
      </c>
      <c r="C4880" s="3">
        <v>806</v>
      </c>
      <c r="D4880" t="s">
        <v>7</v>
      </c>
      <c r="E4880">
        <v>2012</v>
      </c>
      <c r="F4880" s="57"/>
      <c r="G4880" s="73">
        <f t="shared" si="195"/>
        <v>81</v>
      </c>
      <c r="H4880" s="7"/>
      <c r="I4880" s="79">
        <v>81</v>
      </c>
      <c r="J4880" s="79" t="s">
        <v>21</v>
      </c>
      <c r="K4880" s="79">
        <v>0</v>
      </c>
      <c r="L4880" s="79">
        <v>47</v>
      </c>
      <c r="M4880" s="79" t="s">
        <v>21</v>
      </c>
      <c r="N4880" s="79">
        <v>0</v>
      </c>
      <c r="O4880" s="22">
        <f t="shared" si="196"/>
        <v>47</v>
      </c>
      <c r="P4880" s="77"/>
      <c r="Q4880" s="77"/>
      <c r="R4880" s="77"/>
    </row>
    <row r="4881" spans="1:18" customFormat="1" ht="12.75" customHeight="1" x14ac:dyDescent="0.25">
      <c r="A4881">
        <v>8</v>
      </c>
      <c r="B4881">
        <v>7</v>
      </c>
      <c r="C4881" s="3">
        <v>807</v>
      </c>
      <c r="D4881" t="s">
        <v>7</v>
      </c>
      <c r="E4881">
        <v>2012</v>
      </c>
      <c r="F4881" s="57"/>
      <c r="G4881" s="73">
        <f t="shared" si="195"/>
        <v>102</v>
      </c>
      <c r="H4881" s="7"/>
      <c r="I4881" s="79">
        <v>102</v>
      </c>
      <c r="J4881" s="79">
        <v>20</v>
      </c>
      <c r="K4881" s="79">
        <v>0</v>
      </c>
      <c r="L4881" s="79">
        <v>45</v>
      </c>
      <c r="M4881" s="79">
        <v>14</v>
      </c>
      <c r="N4881" s="79">
        <v>0</v>
      </c>
      <c r="O4881" s="22">
        <f t="shared" si="196"/>
        <v>45</v>
      </c>
      <c r="P4881" s="77"/>
      <c r="Q4881" s="77"/>
      <c r="R4881" s="77"/>
    </row>
    <row r="4882" spans="1:18" customFormat="1" ht="12.75" customHeight="1" x14ac:dyDescent="0.25">
      <c r="A4882">
        <v>8</v>
      </c>
      <c r="B4882">
        <v>8</v>
      </c>
      <c r="C4882" s="3">
        <v>808</v>
      </c>
      <c r="D4882" t="s">
        <v>7</v>
      </c>
      <c r="E4882">
        <v>2012</v>
      </c>
      <c r="F4882" s="57"/>
      <c r="G4882" s="73">
        <f t="shared" si="195"/>
        <v>97</v>
      </c>
      <c r="H4882" s="7"/>
      <c r="I4882" s="79">
        <v>97</v>
      </c>
      <c r="J4882" s="79" t="s">
        <v>21</v>
      </c>
      <c r="K4882" s="79">
        <v>0</v>
      </c>
      <c r="L4882" s="79">
        <v>32</v>
      </c>
      <c r="M4882" s="79" t="s">
        <v>21</v>
      </c>
      <c r="N4882" s="79">
        <v>0</v>
      </c>
      <c r="O4882" s="22">
        <f t="shared" si="196"/>
        <v>32</v>
      </c>
      <c r="P4882" s="77"/>
      <c r="Q4882" s="77"/>
      <c r="R4882" s="77"/>
    </row>
    <row r="4883" spans="1:18" customFormat="1" ht="12.75" customHeight="1" x14ac:dyDescent="0.25">
      <c r="A4883">
        <v>8</v>
      </c>
      <c r="B4883">
        <v>9</v>
      </c>
      <c r="C4883" s="3">
        <v>809</v>
      </c>
      <c r="D4883" t="s">
        <v>7</v>
      </c>
      <c r="E4883">
        <v>2012</v>
      </c>
      <c r="F4883" s="57"/>
      <c r="G4883" s="73">
        <f t="shared" si="195"/>
        <v>138</v>
      </c>
      <c r="H4883" s="7"/>
      <c r="I4883" s="79">
        <v>138</v>
      </c>
      <c r="J4883" s="79" t="s">
        <v>21</v>
      </c>
      <c r="K4883" s="79">
        <v>0</v>
      </c>
      <c r="L4883" s="79">
        <v>57</v>
      </c>
      <c r="M4883" s="79" t="s">
        <v>21</v>
      </c>
      <c r="N4883" s="79">
        <v>0</v>
      </c>
      <c r="O4883" s="22">
        <f t="shared" si="196"/>
        <v>57</v>
      </c>
      <c r="P4883" s="77"/>
      <c r="Q4883" s="77"/>
      <c r="R4883" s="77"/>
    </row>
    <row r="4884" spans="1:18" customFormat="1" ht="12.75" customHeight="1" x14ac:dyDescent="0.25">
      <c r="A4884">
        <v>8</v>
      </c>
      <c r="B4884">
        <v>10</v>
      </c>
      <c r="C4884" s="3">
        <v>810</v>
      </c>
      <c r="D4884" t="s">
        <v>7</v>
      </c>
      <c r="E4884">
        <v>2012</v>
      </c>
      <c r="F4884" s="57"/>
      <c r="G4884" s="73">
        <f t="shared" si="195"/>
        <v>202</v>
      </c>
      <c r="H4884" s="7"/>
      <c r="I4884" s="79">
        <v>202</v>
      </c>
      <c r="J4884" s="79" t="s">
        <v>21</v>
      </c>
      <c r="K4884" s="79">
        <v>0</v>
      </c>
      <c r="L4884" s="79">
        <v>101</v>
      </c>
      <c r="M4884" s="79" t="s">
        <v>21</v>
      </c>
      <c r="N4884" s="79">
        <v>0</v>
      </c>
      <c r="O4884" s="22">
        <f t="shared" si="196"/>
        <v>101</v>
      </c>
      <c r="P4884" s="77"/>
      <c r="Q4884" s="77"/>
      <c r="R4884" s="77"/>
    </row>
    <row r="4885" spans="1:18" customFormat="1" ht="12.75" customHeight="1" x14ac:dyDescent="0.25">
      <c r="A4885">
        <v>8</v>
      </c>
      <c r="B4885">
        <v>11</v>
      </c>
      <c r="C4885" s="3">
        <v>811</v>
      </c>
      <c r="D4885" t="s">
        <v>7</v>
      </c>
      <c r="E4885">
        <v>2012</v>
      </c>
      <c r="F4885" s="57"/>
      <c r="G4885" s="73">
        <f t="shared" si="195"/>
        <v>176</v>
      </c>
      <c r="H4885" s="7"/>
      <c r="I4885" s="79">
        <v>176</v>
      </c>
      <c r="J4885" s="79" t="s">
        <v>21</v>
      </c>
      <c r="K4885" s="79">
        <v>0</v>
      </c>
      <c r="L4885" s="79">
        <v>104</v>
      </c>
      <c r="M4885" s="79" t="s">
        <v>21</v>
      </c>
      <c r="N4885" s="79">
        <v>0</v>
      </c>
      <c r="O4885" s="22">
        <f t="shared" si="196"/>
        <v>104</v>
      </c>
      <c r="P4885" s="77"/>
      <c r="Q4885" s="77"/>
      <c r="R4885" s="77"/>
    </row>
    <row r="4886" spans="1:18" customFormat="1" ht="12.75" customHeight="1" x14ac:dyDescent="0.25">
      <c r="A4886">
        <v>8</v>
      </c>
      <c r="B4886">
        <v>12</v>
      </c>
      <c r="C4886" s="3">
        <v>812</v>
      </c>
      <c r="D4886" t="s">
        <v>7</v>
      </c>
      <c r="E4886">
        <v>2012</v>
      </c>
      <c r="F4886" s="57"/>
      <c r="G4886" s="73">
        <f t="shared" ref="G4886:G4917" si="197">I4886+K4886</f>
        <v>96</v>
      </c>
      <c r="H4886" s="7"/>
      <c r="I4886" s="79">
        <v>96</v>
      </c>
      <c r="J4886" s="79" t="s">
        <v>21</v>
      </c>
      <c r="K4886" s="79">
        <v>0</v>
      </c>
      <c r="L4886" s="79">
        <v>65</v>
      </c>
      <c r="M4886" s="79" t="s">
        <v>21</v>
      </c>
      <c r="N4886" s="79">
        <v>0</v>
      </c>
      <c r="O4886" s="22">
        <f t="shared" si="196"/>
        <v>65</v>
      </c>
      <c r="P4886" s="77"/>
      <c r="Q4886" s="77"/>
      <c r="R4886" s="77"/>
    </row>
    <row r="4887" spans="1:18" customFormat="1" ht="12.75" customHeight="1" x14ac:dyDescent="0.25">
      <c r="A4887">
        <v>8</v>
      </c>
      <c r="B4887">
        <v>13</v>
      </c>
      <c r="C4887" s="3">
        <v>813</v>
      </c>
      <c r="D4887" t="s">
        <v>7</v>
      </c>
      <c r="E4887">
        <v>2012</v>
      </c>
      <c r="F4887" s="57"/>
      <c r="G4887" s="73">
        <f t="shared" si="197"/>
        <v>61</v>
      </c>
      <c r="H4887" s="7"/>
      <c r="I4887" s="79">
        <v>61</v>
      </c>
      <c r="J4887" s="79">
        <v>12</v>
      </c>
      <c r="K4887" s="79">
        <v>0</v>
      </c>
      <c r="L4887" s="79">
        <v>47</v>
      </c>
      <c r="M4887" s="79">
        <v>5</v>
      </c>
      <c r="N4887" s="79">
        <v>0</v>
      </c>
      <c r="O4887" s="22">
        <f t="shared" si="196"/>
        <v>47</v>
      </c>
      <c r="P4887" s="77"/>
      <c r="Q4887" s="77"/>
      <c r="R4887" s="77"/>
    </row>
    <row r="4888" spans="1:18" customFormat="1" ht="12.75" customHeight="1" x14ac:dyDescent="0.25">
      <c r="A4888">
        <v>8</v>
      </c>
      <c r="B4888">
        <v>14</v>
      </c>
      <c r="C4888" s="3">
        <v>814</v>
      </c>
      <c r="D4888" t="s">
        <v>7</v>
      </c>
      <c r="E4888">
        <v>2012</v>
      </c>
      <c r="F4888" s="57"/>
      <c r="G4888" s="73">
        <f t="shared" si="197"/>
        <v>84</v>
      </c>
      <c r="H4888" s="7"/>
      <c r="I4888" s="79">
        <v>84</v>
      </c>
      <c r="J4888" s="79" t="s">
        <v>21</v>
      </c>
      <c r="K4888" s="79">
        <v>0</v>
      </c>
      <c r="L4888" s="79">
        <v>74</v>
      </c>
      <c r="M4888" s="79" t="s">
        <v>21</v>
      </c>
      <c r="N4888" s="79">
        <v>0</v>
      </c>
      <c r="O4888" s="22">
        <f t="shared" si="196"/>
        <v>74</v>
      </c>
      <c r="P4888" s="77"/>
      <c r="Q4888" s="77"/>
      <c r="R4888" s="77"/>
    </row>
    <row r="4889" spans="1:18" customFormat="1" ht="12.75" customHeight="1" x14ac:dyDescent="0.25">
      <c r="A4889">
        <v>8</v>
      </c>
      <c r="B4889">
        <v>15</v>
      </c>
      <c r="C4889" s="3">
        <v>815</v>
      </c>
      <c r="D4889" t="s">
        <v>7</v>
      </c>
      <c r="E4889">
        <v>2012</v>
      </c>
      <c r="F4889" s="57"/>
      <c r="G4889" s="73">
        <f t="shared" si="197"/>
        <v>127</v>
      </c>
      <c r="H4889" s="7"/>
      <c r="I4889" s="79">
        <v>127</v>
      </c>
      <c r="J4889" s="79" t="s">
        <v>21</v>
      </c>
      <c r="K4889" s="79">
        <v>0</v>
      </c>
      <c r="L4889" s="79">
        <v>57</v>
      </c>
      <c r="M4889" s="79" t="s">
        <v>21</v>
      </c>
      <c r="N4889" s="79">
        <v>0</v>
      </c>
      <c r="O4889" s="22">
        <f t="shared" ref="O4889:O4920" si="198">L4889+N4889</f>
        <v>57</v>
      </c>
      <c r="P4889" s="77"/>
      <c r="Q4889" s="77"/>
      <c r="R4889" s="77"/>
    </row>
    <row r="4890" spans="1:18" customFormat="1" ht="12.75" customHeight="1" x14ac:dyDescent="0.25">
      <c r="A4890">
        <v>8</v>
      </c>
      <c r="B4890">
        <v>16</v>
      </c>
      <c r="C4890" s="3">
        <v>816</v>
      </c>
      <c r="D4890" t="s">
        <v>7</v>
      </c>
      <c r="E4890">
        <v>2012</v>
      </c>
      <c r="F4890" s="57"/>
      <c r="G4890" s="73">
        <f t="shared" si="197"/>
        <v>104</v>
      </c>
      <c r="H4890" s="7"/>
      <c r="I4890" s="79">
        <v>104</v>
      </c>
      <c r="J4890" s="79" t="s">
        <v>21</v>
      </c>
      <c r="K4890" s="79">
        <v>0</v>
      </c>
      <c r="L4890" s="79">
        <v>19</v>
      </c>
      <c r="M4890" s="79" t="s">
        <v>21</v>
      </c>
      <c r="N4890" s="79">
        <v>0</v>
      </c>
      <c r="O4890" s="22">
        <f t="shared" si="198"/>
        <v>19</v>
      </c>
      <c r="P4890" s="77"/>
      <c r="Q4890" s="77"/>
      <c r="R4890" s="77"/>
    </row>
    <row r="4891" spans="1:18" customFormat="1" ht="12.75" customHeight="1" x14ac:dyDescent="0.25">
      <c r="A4891">
        <v>8</v>
      </c>
      <c r="B4891">
        <v>17</v>
      </c>
      <c r="C4891" s="3">
        <v>817</v>
      </c>
      <c r="D4891" t="s">
        <v>7</v>
      </c>
      <c r="E4891">
        <v>2012</v>
      </c>
      <c r="F4891" s="57"/>
      <c r="G4891" s="73">
        <f t="shared" si="197"/>
        <v>63</v>
      </c>
      <c r="H4891" s="7"/>
      <c r="I4891" s="79">
        <v>63</v>
      </c>
      <c r="J4891" s="79" t="s">
        <v>21</v>
      </c>
      <c r="K4891" s="79">
        <v>0</v>
      </c>
      <c r="L4891" s="79">
        <v>0</v>
      </c>
      <c r="M4891" s="79" t="s">
        <v>21</v>
      </c>
      <c r="N4891" s="79">
        <v>0</v>
      </c>
      <c r="O4891" s="22">
        <f t="shared" si="198"/>
        <v>0</v>
      </c>
      <c r="P4891" s="77"/>
      <c r="Q4891" s="77"/>
      <c r="R4891" s="77"/>
    </row>
    <row r="4892" spans="1:18" customFormat="1" ht="12.75" customHeight="1" x14ac:dyDescent="0.25">
      <c r="A4892">
        <v>8</v>
      </c>
      <c r="B4892">
        <v>18</v>
      </c>
      <c r="C4892" s="3">
        <v>818</v>
      </c>
      <c r="D4892" t="s">
        <v>7</v>
      </c>
      <c r="E4892">
        <v>2012</v>
      </c>
      <c r="F4892" s="57"/>
      <c r="G4892" s="73">
        <f t="shared" si="197"/>
        <v>36</v>
      </c>
      <c r="H4892" s="7"/>
      <c r="I4892" s="79">
        <v>36</v>
      </c>
      <c r="J4892" s="79" t="s">
        <v>21</v>
      </c>
      <c r="K4892" s="79">
        <v>0</v>
      </c>
      <c r="L4892" s="79">
        <v>1</v>
      </c>
      <c r="M4892" s="79" t="s">
        <v>21</v>
      </c>
      <c r="N4892" s="79">
        <v>0</v>
      </c>
      <c r="O4892" s="22">
        <f t="shared" si="198"/>
        <v>1</v>
      </c>
      <c r="P4892" s="77"/>
      <c r="Q4892" s="77"/>
      <c r="R4892" s="77"/>
    </row>
    <row r="4893" spans="1:18" customFormat="1" ht="12.75" customHeight="1" x14ac:dyDescent="0.25">
      <c r="A4893">
        <v>8</v>
      </c>
      <c r="B4893">
        <v>19</v>
      </c>
      <c r="C4893" s="3">
        <v>819</v>
      </c>
      <c r="D4893" t="s">
        <v>7</v>
      </c>
      <c r="E4893">
        <v>2012</v>
      </c>
      <c r="F4893" s="57"/>
      <c r="G4893" s="73">
        <f t="shared" si="197"/>
        <v>115</v>
      </c>
      <c r="H4893" s="7"/>
      <c r="I4893" s="79">
        <v>115</v>
      </c>
      <c r="J4893" s="79" t="s">
        <v>21</v>
      </c>
      <c r="K4893" s="79">
        <v>0</v>
      </c>
      <c r="L4893" s="79">
        <v>4</v>
      </c>
      <c r="M4893" s="79" t="s">
        <v>21</v>
      </c>
      <c r="N4893" s="79">
        <v>0</v>
      </c>
      <c r="O4893" s="22">
        <f t="shared" si="198"/>
        <v>4</v>
      </c>
      <c r="P4893" s="77"/>
      <c r="Q4893" s="77"/>
      <c r="R4893" s="77"/>
    </row>
    <row r="4894" spans="1:18" customFormat="1" ht="12.75" customHeight="1" x14ac:dyDescent="0.25">
      <c r="A4894">
        <v>8</v>
      </c>
      <c r="B4894">
        <v>20</v>
      </c>
      <c r="C4894" s="3">
        <v>820</v>
      </c>
      <c r="D4894" t="s">
        <v>7</v>
      </c>
      <c r="E4894">
        <v>2012</v>
      </c>
      <c r="F4894" s="57"/>
      <c r="G4894" s="73">
        <f t="shared" si="197"/>
        <v>147</v>
      </c>
      <c r="H4894" s="7"/>
      <c r="I4894" s="79">
        <v>147</v>
      </c>
      <c r="J4894" s="79">
        <v>4</v>
      </c>
      <c r="K4894" s="79">
        <v>0</v>
      </c>
      <c r="L4894" s="79">
        <v>9</v>
      </c>
      <c r="M4894" s="79">
        <v>2</v>
      </c>
      <c r="N4894" s="79">
        <v>0</v>
      </c>
      <c r="O4894" s="22">
        <f t="shared" si="198"/>
        <v>9</v>
      </c>
      <c r="P4894" s="77"/>
      <c r="Q4894" s="77"/>
      <c r="R4894" s="77"/>
    </row>
    <row r="4895" spans="1:18" customFormat="1" ht="12.75" customHeight="1" x14ac:dyDescent="0.25">
      <c r="A4895">
        <v>8</v>
      </c>
      <c r="B4895">
        <v>21</v>
      </c>
      <c r="C4895" s="3">
        <v>821</v>
      </c>
      <c r="D4895" t="s">
        <v>7</v>
      </c>
      <c r="E4895">
        <v>2012</v>
      </c>
      <c r="F4895" s="57"/>
      <c r="G4895" s="73">
        <f t="shared" si="197"/>
        <v>176</v>
      </c>
      <c r="H4895" s="7"/>
      <c r="I4895" s="79">
        <v>176</v>
      </c>
      <c r="J4895" s="79" t="s">
        <v>21</v>
      </c>
      <c r="K4895" s="79">
        <v>0</v>
      </c>
      <c r="L4895" s="79">
        <v>16</v>
      </c>
      <c r="M4895" s="79" t="s">
        <v>21</v>
      </c>
      <c r="N4895" s="79">
        <v>0</v>
      </c>
      <c r="O4895" s="22">
        <f t="shared" si="198"/>
        <v>16</v>
      </c>
      <c r="P4895" s="77"/>
      <c r="Q4895" s="77"/>
      <c r="R4895" s="77"/>
    </row>
    <row r="4896" spans="1:18" customFormat="1" ht="12.75" customHeight="1" x14ac:dyDescent="0.25">
      <c r="A4896">
        <v>8</v>
      </c>
      <c r="B4896">
        <v>22</v>
      </c>
      <c r="C4896" s="3">
        <v>822</v>
      </c>
      <c r="D4896" t="s">
        <v>7</v>
      </c>
      <c r="E4896">
        <v>2012</v>
      </c>
      <c r="F4896" s="57"/>
      <c r="G4896" s="73">
        <f t="shared" si="197"/>
        <v>185</v>
      </c>
      <c r="H4896" s="7"/>
      <c r="I4896" s="79">
        <v>185</v>
      </c>
      <c r="J4896" s="79" t="s">
        <v>21</v>
      </c>
      <c r="K4896" s="79">
        <v>0</v>
      </c>
      <c r="L4896" s="79">
        <v>53</v>
      </c>
      <c r="M4896" s="79" t="s">
        <v>21</v>
      </c>
      <c r="N4896" s="79">
        <v>0</v>
      </c>
      <c r="O4896" s="22">
        <f t="shared" si="198"/>
        <v>53</v>
      </c>
      <c r="P4896" s="77"/>
      <c r="Q4896" s="77"/>
      <c r="R4896" s="77"/>
    </row>
    <row r="4897" spans="1:18" customFormat="1" ht="12.75" customHeight="1" x14ac:dyDescent="0.25">
      <c r="A4897">
        <v>8</v>
      </c>
      <c r="B4897">
        <v>23</v>
      </c>
      <c r="C4897" s="3">
        <v>823</v>
      </c>
      <c r="D4897" t="s">
        <v>7</v>
      </c>
      <c r="E4897">
        <v>2012</v>
      </c>
      <c r="F4897" s="57"/>
      <c r="G4897" s="73">
        <f t="shared" si="197"/>
        <v>76</v>
      </c>
      <c r="H4897" s="7"/>
      <c r="I4897" s="79">
        <v>76</v>
      </c>
      <c r="J4897" s="79" t="s">
        <v>21</v>
      </c>
      <c r="K4897" s="79">
        <v>0</v>
      </c>
      <c r="L4897" s="79">
        <v>45</v>
      </c>
      <c r="M4897" s="79" t="s">
        <v>21</v>
      </c>
      <c r="N4897" s="79">
        <v>0</v>
      </c>
      <c r="O4897" s="22">
        <f t="shared" si="198"/>
        <v>45</v>
      </c>
      <c r="P4897" s="77"/>
      <c r="Q4897" s="77"/>
      <c r="R4897" s="77"/>
    </row>
    <row r="4898" spans="1:18" customFormat="1" ht="12.75" customHeight="1" x14ac:dyDescent="0.25">
      <c r="A4898">
        <v>8</v>
      </c>
      <c r="B4898">
        <v>24</v>
      </c>
      <c r="C4898" s="3">
        <v>824</v>
      </c>
      <c r="D4898" t="s">
        <v>7</v>
      </c>
      <c r="E4898">
        <v>2012</v>
      </c>
      <c r="F4898" s="57"/>
      <c r="G4898" s="73">
        <f t="shared" si="197"/>
        <v>60</v>
      </c>
      <c r="H4898" s="7"/>
      <c r="I4898" s="79">
        <v>60</v>
      </c>
      <c r="J4898" s="79">
        <v>0</v>
      </c>
      <c r="K4898" s="79">
        <v>0</v>
      </c>
      <c r="L4898" s="79">
        <v>70</v>
      </c>
      <c r="M4898" s="79">
        <v>0</v>
      </c>
      <c r="N4898" s="79">
        <v>0</v>
      </c>
      <c r="O4898" s="22">
        <f t="shared" si="198"/>
        <v>70</v>
      </c>
      <c r="P4898" s="77"/>
      <c r="Q4898" s="77"/>
      <c r="R4898" s="77"/>
    </row>
    <row r="4899" spans="1:18" customFormat="1" ht="12.75" customHeight="1" x14ac:dyDescent="0.25">
      <c r="A4899">
        <v>8</v>
      </c>
      <c r="B4899">
        <v>25</v>
      </c>
      <c r="C4899" s="3">
        <v>825</v>
      </c>
      <c r="D4899" t="s">
        <v>7</v>
      </c>
      <c r="E4899">
        <v>2012</v>
      </c>
      <c r="F4899" s="57"/>
      <c r="G4899" s="73">
        <f t="shared" si="197"/>
        <v>58</v>
      </c>
      <c r="H4899" s="7"/>
      <c r="I4899" s="79">
        <v>57</v>
      </c>
      <c r="J4899" s="79" t="s">
        <v>21</v>
      </c>
      <c r="K4899" s="79">
        <v>1</v>
      </c>
      <c r="L4899" s="79">
        <v>59</v>
      </c>
      <c r="M4899" s="79" t="s">
        <v>21</v>
      </c>
      <c r="N4899" s="79">
        <v>1</v>
      </c>
      <c r="O4899" s="22">
        <f t="shared" si="198"/>
        <v>60</v>
      </c>
      <c r="P4899" s="77"/>
      <c r="Q4899" s="77"/>
      <c r="R4899" s="77"/>
    </row>
    <row r="4900" spans="1:18" customFormat="1" ht="12.75" customHeight="1" x14ac:dyDescent="0.25">
      <c r="A4900">
        <v>8</v>
      </c>
      <c r="B4900">
        <v>26</v>
      </c>
      <c r="C4900" s="3">
        <v>826</v>
      </c>
      <c r="D4900" t="s">
        <v>7</v>
      </c>
      <c r="E4900">
        <v>2012</v>
      </c>
      <c r="F4900" s="57"/>
      <c r="G4900" s="73">
        <f t="shared" si="197"/>
        <v>27</v>
      </c>
      <c r="H4900" s="7"/>
      <c r="I4900" s="79">
        <v>26</v>
      </c>
      <c r="J4900" s="79" t="s">
        <v>21</v>
      </c>
      <c r="K4900" s="79">
        <v>1</v>
      </c>
      <c r="L4900" s="79">
        <v>22</v>
      </c>
      <c r="M4900" s="79" t="s">
        <v>21</v>
      </c>
      <c r="N4900" s="79">
        <v>1</v>
      </c>
      <c r="O4900" s="22">
        <f t="shared" si="198"/>
        <v>23</v>
      </c>
      <c r="P4900" s="77"/>
      <c r="Q4900" s="77"/>
      <c r="R4900" s="77"/>
    </row>
    <row r="4901" spans="1:18" customFormat="1" ht="12.75" customHeight="1" x14ac:dyDescent="0.25">
      <c r="A4901">
        <v>8</v>
      </c>
      <c r="B4901">
        <v>27</v>
      </c>
      <c r="C4901" s="3">
        <v>827</v>
      </c>
      <c r="D4901" t="s">
        <v>7</v>
      </c>
      <c r="E4901">
        <v>2012</v>
      </c>
      <c r="F4901" s="57"/>
      <c r="G4901" s="73">
        <f t="shared" si="197"/>
        <v>18</v>
      </c>
      <c r="H4901" s="7"/>
      <c r="I4901" s="79">
        <v>17</v>
      </c>
      <c r="J4901" s="79">
        <v>1</v>
      </c>
      <c r="K4901" s="79">
        <v>1</v>
      </c>
      <c r="L4901" s="79">
        <v>9</v>
      </c>
      <c r="M4901" s="79">
        <v>0</v>
      </c>
      <c r="N4901" s="79">
        <v>1</v>
      </c>
      <c r="O4901" s="22">
        <f t="shared" si="198"/>
        <v>10</v>
      </c>
      <c r="P4901" s="77"/>
      <c r="Q4901" s="77"/>
      <c r="R4901" s="77"/>
    </row>
    <row r="4902" spans="1:18" customFormat="1" ht="12.75" customHeight="1" x14ac:dyDescent="0.25">
      <c r="A4902">
        <v>8</v>
      </c>
      <c r="B4902">
        <v>28</v>
      </c>
      <c r="C4902" s="3">
        <v>828</v>
      </c>
      <c r="D4902" t="s">
        <v>7</v>
      </c>
      <c r="E4902">
        <v>2012</v>
      </c>
      <c r="F4902" s="57"/>
      <c r="G4902" s="73">
        <f t="shared" si="197"/>
        <v>11</v>
      </c>
      <c r="H4902" s="7"/>
      <c r="I4902" s="79">
        <v>10</v>
      </c>
      <c r="J4902" s="79" t="s">
        <v>21</v>
      </c>
      <c r="K4902" s="79">
        <v>1</v>
      </c>
      <c r="L4902" s="79">
        <v>0</v>
      </c>
      <c r="M4902" s="79" t="s">
        <v>21</v>
      </c>
      <c r="N4902" s="79">
        <v>0</v>
      </c>
      <c r="O4902" s="22">
        <f t="shared" si="198"/>
        <v>0</v>
      </c>
      <c r="P4902" s="77"/>
      <c r="Q4902" s="77"/>
      <c r="R4902" s="77"/>
    </row>
    <row r="4903" spans="1:18" customFormat="1" ht="12.75" customHeight="1" x14ac:dyDescent="0.25">
      <c r="A4903">
        <v>8</v>
      </c>
      <c r="B4903">
        <v>29</v>
      </c>
      <c r="C4903" s="3">
        <v>829</v>
      </c>
      <c r="D4903" t="s">
        <v>7</v>
      </c>
      <c r="E4903">
        <v>2012</v>
      </c>
      <c r="F4903" s="57"/>
      <c r="G4903" s="73">
        <f t="shared" si="197"/>
        <v>15</v>
      </c>
      <c r="H4903" s="7"/>
      <c r="I4903" s="79">
        <v>14</v>
      </c>
      <c r="J4903" s="79" t="s">
        <v>21</v>
      </c>
      <c r="K4903" s="79">
        <v>1</v>
      </c>
      <c r="L4903" s="79">
        <v>0</v>
      </c>
      <c r="M4903" s="79" t="s">
        <v>21</v>
      </c>
      <c r="N4903" s="79">
        <v>0</v>
      </c>
      <c r="O4903" s="22">
        <f t="shared" si="198"/>
        <v>0</v>
      </c>
      <c r="P4903" s="77"/>
      <c r="Q4903" s="77"/>
      <c r="R4903" s="77"/>
    </row>
    <row r="4904" spans="1:18" customFormat="1" ht="12.75" customHeight="1" x14ac:dyDescent="0.25">
      <c r="A4904">
        <v>8</v>
      </c>
      <c r="B4904">
        <v>30</v>
      </c>
      <c r="C4904" s="3">
        <v>830</v>
      </c>
      <c r="D4904" t="s">
        <v>7</v>
      </c>
      <c r="E4904">
        <v>2012</v>
      </c>
      <c r="F4904" s="57"/>
      <c r="G4904" s="73">
        <f t="shared" si="197"/>
        <v>17</v>
      </c>
      <c r="H4904" s="7"/>
      <c r="I4904" s="79">
        <v>15</v>
      </c>
      <c r="J4904" s="79" t="s">
        <v>21</v>
      </c>
      <c r="K4904" s="79">
        <v>2</v>
      </c>
      <c r="L4904" s="79">
        <v>0</v>
      </c>
      <c r="M4904" s="79" t="s">
        <v>21</v>
      </c>
      <c r="N4904" s="79">
        <v>0</v>
      </c>
      <c r="O4904" s="22">
        <f t="shared" si="198"/>
        <v>0</v>
      </c>
      <c r="P4904" s="77"/>
      <c r="Q4904" s="77"/>
      <c r="R4904" s="77"/>
    </row>
    <row r="4905" spans="1:18" customFormat="1" ht="12.75" customHeight="1" x14ac:dyDescent="0.25">
      <c r="A4905">
        <v>8</v>
      </c>
      <c r="B4905">
        <v>31</v>
      </c>
      <c r="C4905" s="3">
        <v>831</v>
      </c>
      <c r="D4905" t="s">
        <v>7</v>
      </c>
      <c r="E4905">
        <v>2012</v>
      </c>
      <c r="F4905" s="57"/>
      <c r="G4905" s="73">
        <f t="shared" si="197"/>
        <v>13</v>
      </c>
      <c r="H4905" s="7"/>
      <c r="I4905" s="79">
        <v>11</v>
      </c>
      <c r="J4905" s="79" t="s">
        <v>21</v>
      </c>
      <c r="K4905" s="79">
        <v>2</v>
      </c>
      <c r="L4905" s="79">
        <v>0</v>
      </c>
      <c r="M4905" s="79" t="s">
        <v>21</v>
      </c>
      <c r="N4905" s="79">
        <v>0</v>
      </c>
      <c r="O4905" s="22">
        <f t="shared" si="198"/>
        <v>0</v>
      </c>
      <c r="P4905" s="77"/>
      <c r="Q4905" s="77"/>
      <c r="R4905" s="77"/>
    </row>
    <row r="4906" spans="1:18" customFormat="1" ht="12.75" customHeight="1" x14ac:dyDescent="0.25">
      <c r="A4906">
        <v>9</v>
      </c>
      <c r="B4906">
        <v>1</v>
      </c>
      <c r="C4906" s="3">
        <v>901</v>
      </c>
      <c r="D4906" t="s">
        <v>7</v>
      </c>
      <c r="E4906">
        <v>2012</v>
      </c>
      <c r="F4906" s="57"/>
      <c r="G4906" s="73">
        <f t="shared" si="197"/>
        <v>13</v>
      </c>
      <c r="H4906" s="7"/>
      <c r="I4906" s="79">
        <v>11</v>
      </c>
      <c r="J4906" s="79" t="s">
        <v>21</v>
      </c>
      <c r="K4906" s="79">
        <v>2</v>
      </c>
      <c r="L4906" s="79">
        <v>0</v>
      </c>
      <c r="M4906" s="79" t="s">
        <v>21</v>
      </c>
      <c r="N4906" s="79">
        <v>0</v>
      </c>
      <c r="O4906" s="22">
        <f t="shared" si="198"/>
        <v>0</v>
      </c>
      <c r="P4906" s="77"/>
      <c r="Q4906" s="77"/>
      <c r="R4906" s="77"/>
    </row>
    <row r="4907" spans="1:18" customFormat="1" ht="12.75" customHeight="1" x14ac:dyDescent="0.25">
      <c r="A4907">
        <v>9</v>
      </c>
      <c r="B4907">
        <v>2</v>
      </c>
      <c r="C4907" s="3">
        <v>902</v>
      </c>
      <c r="D4907" t="s">
        <v>7</v>
      </c>
      <c r="E4907">
        <v>2012</v>
      </c>
      <c r="F4907" s="57"/>
      <c r="G4907" s="73">
        <f t="shared" si="197"/>
        <v>6</v>
      </c>
      <c r="H4907" s="7"/>
      <c r="I4907" s="79">
        <v>5</v>
      </c>
      <c r="J4907" s="79" t="s">
        <v>21</v>
      </c>
      <c r="K4907" s="79">
        <v>1</v>
      </c>
      <c r="L4907" s="79">
        <v>0</v>
      </c>
      <c r="M4907" s="79" t="s">
        <v>21</v>
      </c>
      <c r="N4907" s="79">
        <v>0</v>
      </c>
      <c r="O4907" s="22">
        <f t="shared" si="198"/>
        <v>0</v>
      </c>
      <c r="P4907" s="77"/>
      <c r="Q4907" s="77"/>
      <c r="R4907" s="77"/>
    </row>
    <row r="4908" spans="1:18" customFormat="1" ht="12.75" customHeight="1" x14ac:dyDescent="0.25">
      <c r="A4908">
        <v>9</v>
      </c>
      <c r="B4908">
        <v>3</v>
      </c>
      <c r="C4908" s="3">
        <v>903</v>
      </c>
      <c r="D4908" t="s">
        <v>7</v>
      </c>
      <c r="E4908">
        <v>2012</v>
      </c>
      <c r="F4908" s="57"/>
      <c r="G4908" s="73">
        <f t="shared" si="197"/>
        <v>4</v>
      </c>
      <c r="H4908" s="7"/>
      <c r="I4908" s="79">
        <v>3</v>
      </c>
      <c r="J4908" s="79" t="s">
        <v>21</v>
      </c>
      <c r="K4908" s="79">
        <v>1</v>
      </c>
      <c r="L4908" s="79">
        <v>0</v>
      </c>
      <c r="M4908" s="79" t="s">
        <v>21</v>
      </c>
      <c r="N4908" s="79">
        <v>0</v>
      </c>
      <c r="O4908" s="22">
        <f t="shared" si="198"/>
        <v>0</v>
      </c>
      <c r="P4908" s="77"/>
      <c r="Q4908" s="77"/>
      <c r="R4908" s="77"/>
    </row>
    <row r="4909" spans="1:18" customFormat="1" ht="12.75" customHeight="1" x14ac:dyDescent="0.25">
      <c r="A4909">
        <v>9</v>
      </c>
      <c r="B4909">
        <v>4</v>
      </c>
      <c r="C4909" s="3">
        <v>904</v>
      </c>
      <c r="D4909" t="s">
        <v>7</v>
      </c>
      <c r="E4909">
        <v>2012</v>
      </c>
      <c r="F4909" s="57"/>
      <c r="G4909" s="73">
        <f t="shared" si="197"/>
        <v>2</v>
      </c>
      <c r="H4909" s="7"/>
      <c r="I4909" s="79">
        <v>2</v>
      </c>
      <c r="J4909" s="79">
        <v>0</v>
      </c>
      <c r="K4909" s="79">
        <v>0</v>
      </c>
      <c r="L4909" s="79">
        <v>0</v>
      </c>
      <c r="M4909" s="79">
        <v>0</v>
      </c>
      <c r="N4909" s="79">
        <v>0</v>
      </c>
      <c r="O4909" s="22">
        <f t="shared" si="198"/>
        <v>0</v>
      </c>
      <c r="P4909" s="77"/>
      <c r="Q4909" s="77"/>
      <c r="R4909" s="77"/>
    </row>
    <row r="4910" spans="1:18" customFormat="1" ht="12.75" customHeight="1" x14ac:dyDescent="0.25">
      <c r="A4910">
        <v>9</v>
      </c>
      <c r="B4910">
        <v>5</v>
      </c>
      <c r="C4910" s="3">
        <v>905</v>
      </c>
      <c r="D4910" t="s">
        <v>7</v>
      </c>
      <c r="E4910">
        <v>2012</v>
      </c>
      <c r="F4910" s="57"/>
      <c r="G4910" s="73">
        <f t="shared" si="197"/>
        <v>0</v>
      </c>
      <c r="H4910" s="7"/>
      <c r="I4910" s="104">
        <v>0</v>
      </c>
      <c r="J4910" s="79" t="s">
        <v>21</v>
      </c>
      <c r="K4910" s="104">
        <v>0</v>
      </c>
      <c r="L4910" s="104">
        <v>0</v>
      </c>
      <c r="M4910" s="79" t="s">
        <v>21</v>
      </c>
      <c r="N4910" s="104">
        <v>0</v>
      </c>
      <c r="O4910" s="22">
        <f t="shared" si="198"/>
        <v>0</v>
      </c>
      <c r="P4910" s="77"/>
      <c r="Q4910" s="77"/>
      <c r="R4910" s="77"/>
    </row>
    <row r="4911" spans="1:18" customFormat="1" ht="12.75" customHeight="1" x14ac:dyDescent="0.25">
      <c r="A4911">
        <v>9</v>
      </c>
      <c r="B4911">
        <v>6</v>
      </c>
      <c r="C4911" s="3">
        <v>906</v>
      </c>
      <c r="D4911" t="s">
        <v>7</v>
      </c>
      <c r="E4911">
        <v>2012</v>
      </c>
      <c r="F4911" s="57"/>
      <c r="G4911" s="73">
        <f t="shared" si="197"/>
        <v>0</v>
      </c>
      <c r="H4911" s="7"/>
      <c r="I4911" s="104">
        <v>0</v>
      </c>
      <c r="J4911" s="104" t="s">
        <v>21</v>
      </c>
      <c r="K4911" s="104">
        <v>0</v>
      </c>
      <c r="L4911" s="104">
        <v>0</v>
      </c>
      <c r="M4911" s="104" t="s">
        <v>21</v>
      </c>
      <c r="N4911" s="104">
        <v>0</v>
      </c>
      <c r="O4911" s="22">
        <f t="shared" si="198"/>
        <v>0</v>
      </c>
      <c r="P4911" s="77"/>
      <c r="Q4911" s="77"/>
      <c r="R4911" s="77"/>
    </row>
    <row r="4912" spans="1:18" customFormat="1" ht="12.75" customHeight="1" x14ac:dyDescent="0.25">
      <c r="A4912">
        <v>9</v>
      </c>
      <c r="B4912">
        <v>7</v>
      </c>
      <c r="C4912" s="3">
        <v>907</v>
      </c>
      <c r="D4912" t="s">
        <v>7</v>
      </c>
      <c r="E4912">
        <v>2012</v>
      </c>
      <c r="F4912" s="57"/>
      <c r="G4912" s="73">
        <f t="shared" si="197"/>
        <v>0</v>
      </c>
      <c r="H4912" s="7"/>
      <c r="I4912" s="104">
        <v>0</v>
      </c>
      <c r="J4912" s="104" t="s">
        <v>21</v>
      </c>
      <c r="K4912" s="104">
        <v>0</v>
      </c>
      <c r="L4912" s="104">
        <v>0</v>
      </c>
      <c r="M4912" s="104" t="s">
        <v>21</v>
      </c>
      <c r="N4912" s="104">
        <v>0</v>
      </c>
      <c r="O4912" s="22">
        <f t="shared" si="198"/>
        <v>0</v>
      </c>
      <c r="P4912" s="77"/>
      <c r="Q4912" s="77"/>
      <c r="R4912" s="77"/>
    </row>
    <row r="4913" spans="1:18" customFormat="1" ht="12.75" customHeight="1" x14ac:dyDescent="0.25">
      <c r="A4913">
        <v>9</v>
      </c>
      <c r="B4913">
        <v>8</v>
      </c>
      <c r="C4913" s="3">
        <v>908</v>
      </c>
      <c r="D4913" t="s">
        <v>7</v>
      </c>
      <c r="E4913">
        <v>2012</v>
      </c>
      <c r="F4913" s="57"/>
      <c r="G4913" s="73">
        <f t="shared" si="197"/>
        <v>0</v>
      </c>
      <c r="H4913" s="7"/>
      <c r="I4913" s="104">
        <v>0</v>
      </c>
      <c r="J4913" s="79" t="s">
        <v>21</v>
      </c>
      <c r="K4913" s="104">
        <v>0</v>
      </c>
      <c r="L4913" s="104">
        <v>0</v>
      </c>
      <c r="M4913" s="79" t="s">
        <v>21</v>
      </c>
      <c r="N4913" s="104">
        <v>0</v>
      </c>
      <c r="O4913" s="22">
        <f t="shared" si="198"/>
        <v>0</v>
      </c>
      <c r="P4913" s="77"/>
      <c r="Q4913" s="77"/>
      <c r="R4913" s="77"/>
    </row>
    <row r="4914" spans="1:18" customFormat="1" ht="12.75" customHeight="1" x14ac:dyDescent="0.25">
      <c r="A4914">
        <v>9</v>
      </c>
      <c r="B4914">
        <v>9</v>
      </c>
      <c r="C4914" s="3">
        <v>909</v>
      </c>
      <c r="D4914" t="s">
        <v>7</v>
      </c>
      <c r="E4914">
        <v>2012</v>
      </c>
      <c r="F4914" s="57"/>
      <c r="G4914" s="73">
        <f t="shared" si="197"/>
        <v>0</v>
      </c>
      <c r="H4914" s="7"/>
      <c r="I4914" s="104">
        <v>0</v>
      </c>
      <c r="J4914" s="104" t="s">
        <v>21</v>
      </c>
      <c r="K4914" s="104">
        <v>0</v>
      </c>
      <c r="L4914" s="104">
        <v>0</v>
      </c>
      <c r="M4914" s="104" t="s">
        <v>21</v>
      </c>
      <c r="N4914" s="104">
        <v>0</v>
      </c>
      <c r="O4914" s="22">
        <f t="shared" si="198"/>
        <v>0</v>
      </c>
      <c r="P4914" s="77"/>
      <c r="Q4914" s="77"/>
      <c r="R4914" s="77"/>
    </row>
    <row r="4915" spans="1:18" customFormat="1" ht="12.75" customHeight="1" x14ac:dyDescent="0.25">
      <c r="A4915">
        <v>9</v>
      </c>
      <c r="B4915">
        <v>10</v>
      </c>
      <c r="C4915" s="3">
        <v>910</v>
      </c>
      <c r="D4915" t="s">
        <v>7</v>
      </c>
      <c r="E4915">
        <v>2012</v>
      </c>
      <c r="F4915" s="57"/>
      <c r="G4915" s="73">
        <f t="shared" si="197"/>
        <v>0</v>
      </c>
      <c r="H4915" s="7"/>
      <c r="I4915" s="104">
        <v>0</v>
      </c>
      <c r="J4915" s="79">
        <v>0</v>
      </c>
      <c r="K4915" s="104">
        <v>0</v>
      </c>
      <c r="L4915" s="104">
        <v>0</v>
      </c>
      <c r="M4915" s="79">
        <v>0</v>
      </c>
      <c r="N4915" s="104">
        <v>0</v>
      </c>
      <c r="O4915" s="22">
        <f t="shared" si="198"/>
        <v>0</v>
      </c>
      <c r="P4915" s="77"/>
      <c r="Q4915" s="77"/>
      <c r="R4915" s="77"/>
    </row>
    <row r="4916" spans="1:18" customFormat="1" ht="12.75" customHeight="1" x14ac:dyDescent="0.25">
      <c r="A4916">
        <v>9</v>
      </c>
      <c r="B4916">
        <v>11</v>
      </c>
      <c r="C4916" s="3">
        <v>911</v>
      </c>
      <c r="D4916" t="s">
        <v>7</v>
      </c>
      <c r="E4916">
        <v>2012</v>
      </c>
      <c r="F4916" s="57"/>
      <c r="G4916" s="73">
        <f t="shared" si="197"/>
        <v>0</v>
      </c>
      <c r="H4916" s="7"/>
      <c r="I4916" s="104">
        <v>0</v>
      </c>
      <c r="J4916" s="79" t="s">
        <v>21</v>
      </c>
      <c r="K4916" s="104">
        <v>0</v>
      </c>
      <c r="L4916" s="104">
        <v>0</v>
      </c>
      <c r="M4916" s="79" t="s">
        <v>21</v>
      </c>
      <c r="N4916" s="104">
        <v>0</v>
      </c>
      <c r="O4916" s="22">
        <f t="shared" si="198"/>
        <v>0</v>
      </c>
      <c r="P4916" s="77"/>
      <c r="Q4916" s="77"/>
      <c r="R4916" s="77"/>
    </row>
    <row r="4917" spans="1:18" customFormat="1" ht="12.75" customHeight="1" x14ac:dyDescent="0.25">
      <c r="A4917">
        <v>9</v>
      </c>
      <c r="B4917">
        <v>12</v>
      </c>
      <c r="C4917" s="3">
        <v>912</v>
      </c>
      <c r="D4917" t="s">
        <v>7</v>
      </c>
      <c r="E4917">
        <v>2012</v>
      </c>
      <c r="F4917" s="57"/>
      <c r="G4917" s="73">
        <f t="shared" si="197"/>
        <v>0</v>
      </c>
      <c r="H4917" s="7"/>
      <c r="I4917" s="104">
        <v>0</v>
      </c>
      <c r="J4917" s="79" t="s">
        <v>21</v>
      </c>
      <c r="K4917" s="104">
        <v>0</v>
      </c>
      <c r="L4917" s="104">
        <v>0</v>
      </c>
      <c r="M4917" s="79" t="s">
        <v>21</v>
      </c>
      <c r="N4917" s="104">
        <v>0</v>
      </c>
      <c r="O4917" s="22">
        <f t="shared" si="198"/>
        <v>0</v>
      </c>
      <c r="P4917" s="77"/>
      <c r="Q4917" s="77"/>
      <c r="R4917" s="77"/>
    </row>
    <row r="4918" spans="1:18" customFormat="1" ht="12.75" customHeight="1" x14ac:dyDescent="0.25">
      <c r="A4918">
        <v>9</v>
      </c>
      <c r="B4918">
        <v>13</v>
      </c>
      <c r="C4918" s="3">
        <v>913</v>
      </c>
      <c r="D4918" t="s">
        <v>7</v>
      </c>
      <c r="E4918">
        <v>2012</v>
      </c>
      <c r="F4918" s="57"/>
      <c r="G4918" s="73">
        <f t="shared" ref="G4918:G4945" si="199">I4918+K4918</f>
        <v>0</v>
      </c>
      <c r="H4918" s="7"/>
      <c r="I4918" s="104">
        <v>0</v>
      </c>
      <c r="J4918" s="104" t="s">
        <v>21</v>
      </c>
      <c r="K4918" s="104">
        <v>0</v>
      </c>
      <c r="L4918" s="104">
        <v>0</v>
      </c>
      <c r="M4918" s="104" t="s">
        <v>21</v>
      </c>
      <c r="N4918" s="104">
        <v>0</v>
      </c>
      <c r="O4918" s="22">
        <f t="shared" si="198"/>
        <v>0</v>
      </c>
      <c r="P4918" s="77"/>
      <c r="Q4918" s="77"/>
      <c r="R4918" s="77"/>
    </row>
    <row r="4919" spans="1:18" customFormat="1" ht="12.75" customHeight="1" x14ac:dyDescent="0.25">
      <c r="A4919">
        <v>9</v>
      </c>
      <c r="B4919">
        <v>14</v>
      </c>
      <c r="C4919" s="3">
        <v>914</v>
      </c>
      <c r="D4919" t="s">
        <v>7</v>
      </c>
      <c r="E4919">
        <v>2012</v>
      </c>
      <c r="F4919" s="57"/>
      <c r="G4919" s="73">
        <f t="shared" si="199"/>
        <v>0</v>
      </c>
      <c r="H4919" s="7"/>
      <c r="I4919" s="104">
        <v>0</v>
      </c>
      <c r="J4919" s="79">
        <v>0</v>
      </c>
      <c r="K4919" s="104">
        <v>0</v>
      </c>
      <c r="L4919" s="104">
        <v>0</v>
      </c>
      <c r="M4919" s="79">
        <v>0</v>
      </c>
      <c r="N4919" s="104">
        <v>0</v>
      </c>
      <c r="O4919" s="22">
        <f t="shared" si="198"/>
        <v>0</v>
      </c>
      <c r="P4919" s="77"/>
      <c r="Q4919" s="77"/>
      <c r="R4919" s="77"/>
    </row>
    <row r="4920" spans="1:18" customFormat="1" ht="12.75" customHeight="1" x14ac:dyDescent="0.25">
      <c r="A4920">
        <v>9</v>
      </c>
      <c r="B4920">
        <v>15</v>
      </c>
      <c r="C4920" s="3">
        <v>915</v>
      </c>
      <c r="D4920" t="s">
        <v>7</v>
      </c>
      <c r="E4920">
        <v>2012</v>
      </c>
      <c r="F4920" s="57"/>
      <c r="G4920" s="73">
        <f t="shared" si="199"/>
        <v>0</v>
      </c>
      <c r="H4920" s="7"/>
      <c r="I4920" s="104">
        <v>0</v>
      </c>
      <c r="J4920" s="79" t="s">
        <v>21</v>
      </c>
      <c r="K4920" s="104">
        <v>0</v>
      </c>
      <c r="L4920" s="104">
        <v>0</v>
      </c>
      <c r="M4920" s="79" t="s">
        <v>21</v>
      </c>
      <c r="N4920" s="104">
        <v>0</v>
      </c>
      <c r="O4920" s="22">
        <f t="shared" si="198"/>
        <v>0</v>
      </c>
      <c r="P4920" s="77"/>
      <c r="Q4920" s="77"/>
      <c r="R4920" s="77"/>
    </row>
    <row r="4921" spans="1:18" customFormat="1" ht="12.75" customHeight="1" x14ac:dyDescent="0.25">
      <c r="A4921">
        <v>9</v>
      </c>
      <c r="B4921">
        <v>16</v>
      </c>
      <c r="C4921" s="3">
        <v>916</v>
      </c>
      <c r="D4921" t="s">
        <v>7</v>
      </c>
      <c r="E4921">
        <v>2012</v>
      </c>
      <c r="F4921" s="57"/>
      <c r="G4921" s="73">
        <f t="shared" si="199"/>
        <v>0</v>
      </c>
      <c r="H4921" s="7"/>
      <c r="I4921" s="104">
        <v>0</v>
      </c>
      <c r="J4921" s="104" t="s">
        <v>21</v>
      </c>
      <c r="K4921" s="104">
        <v>0</v>
      </c>
      <c r="L4921" s="104">
        <v>0</v>
      </c>
      <c r="M4921" s="104" t="s">
        <v>21</v>
      </c>
      <c r="N4921" s="104">
        <v>0</v>
      </c>
      <c r="O4921" s="22">
        <f t="shared" ref="O4921:O4945" si="200">L4921+N4921</f>
        <v>0</v>
      </c>
      <c r="P4921" s="77"/>
      <c r="Q4921" s="77"/>
      <c r="R4921" s="77"/>
    </row>
    <row r="4922" spans="1:18" customFormat="1" ht="12.75" customHeight="1" x14ac:dyDescent="0.25">
      <c r="A4922">
        <v>9</v>
      </c>
      <c r="B4922">
        <v>17</v>
      </c>
      <c r="C4922" s="3">
        <v>917</v>
      </c>
      <c r="D4922" t="s">
        <v>7</v>
      </c>
      <c r="E4922">
        <v>2012</v>
      </c>
      <c r="F4922" s="57"/>
      <c r="G4922" s="73">
        <f t="shared" si="199"/>
        <v>0</v>
      </c>
      <c r="H4922" s="7"/>
      <c r="I4922" s="104">
        <v>0</v>
      </c>
      <c r="J4922" s="79" t="s">
        <v>21</v>
      </c>
      <c r="K4922" s="104">
        <v>0</v>
      </c>
      <c r="L4922" s="104">
        <v>0</v>
      </c>
      <c r="M4922" s="79" t="s">
        <v>21</v>
      </c>
      <c r="N4922" s="104">
        <v>0</v>
      </c>
      <c r="O4922" s="22">
        <f t="shared" si="200"/>
        <v>0</v>
      </c>
      <c r="P4922" s="77"/>
      <c r="Q4922" s="77"/>
      <c r="R4922" s="77"/>
    </row>
    <row r="4923" spans="1:18" customFormat="1" ht="12.75" customHeight="1" x14ac:dyDescent="0.25">
      <c r="A4923">
        <v>9</v>
      </c>
      <c r="B4923">
        <v>18</v>
      </c>
      <c r="C4923" s="3">
        <v>918</v>
      </c>
      <c r="D4923" t="s">
        <v>7</v>
      </c>
      <c r="E4923">
        <v>2012</v>
      </c>
      <c r="F4923" s="57"/>
      <c r="G4923" s="73">
        <f t="shared" si="199"/>
        <v>0</v>
      </c>
      <c r="H4923" s="7"/>
      <c r="I4923" s="104">
        <v>0</v>
      </c>
      <c r="J4923" s="79" t="s">
        <v>21</v>
      </c>
      <c r="K4923" s="104">
        <v>0</v>
      </c>
      <c r="L4923" s="104">
        <v>0</v>
      </c>
      <c r="M4923" s="79" t="s">
        <v>21</v>
      </c>
      <c r="N4923" s="104">
        <v>0</v>
      </c>
      <c r="O4923" s="22">
        <f t="shared" si="200"/>
        <v>0</v>
      </c>
      <c r="P4923" s="77"/>
      <c r="Q4923" s="77"/>
      <c r="R4923" s="77"/>
    </row>
    <row r="4924" spans="1:18" customFormat="1" ht="12.75" customHeight="1" x14ac:dyDescent="0.25">
      <c r="A4924">
        <v>9</v>
      </c>
      <c r="B4924">
        <v>19</v>
      </c>
      <c r="C4924" s="3">
        <v>919</v>
      </c>
      <c r="D4924" t="s">
        <v>7</v>
      </c>
      <c r="E4924">
        <v>2012</v>
      </c>
      <c r="F4924" s="57"/>
      <c r="G4924" s="73">
        <f t="shared" si="199"/>
        <v>0</v>
      </c>
      <c r="H4924" s="7"/>
      <c r="I4924" s="104">
        <v>0</v>
      </c>
      <c r="J4924" s="79" t="s">
        <v>21</v>
      </c>
      <c r="K4924" s="104">
        <v>0</v>
      </c>
      <c r="L4924" s="104">
        <v>0</v>
      </c>
      <c r="M4924" s="79" t="s">
        <v>21</v>
      </c>
      <c r="N4924" s="104">
        <v>0</v>
      </c>
      <c r="O4924" s="22">
        <f t="shared" si="200"/>
        <v>0</v>
      </c>
      <c r="P4924" s="77"/>
      <c r="Q4924" s="77"/>
      <c r="R4924" s="77"/>
    </row>
    <row r="4925" spans="1:18" customFormat="1" ht="12.75" customHeight="1" x14ac:dyDescent="0.25">
      <c r="A4925">
        <v>9</v>
      </c>
      <c r="B4925">
        <v>20</v>
      </c>
      <c r="C4925" s="3">
        <v>920</v>
      </c>
      <c r="D4925" t="s">
        <v>7</v>
      </c>
      <c r="E4925">
        <v>2012</v>
      </c>
      <c r="F4925" s="57"/>
      <c r="G4925" s="73">
        <f t="shared" si="199"/>
        <v>0</v>
      </c>
      <c r="H4925" s="7"/>
      <c r="I4925" s="104">
        <v>0</v>
      </c>
      <c r="J4925" s="104" t="s">
        <v>21</v>
      </c>
      <c r="K4925" s="104">
        <v>0</v>
      </c>
      <c r="L4925" s="104">
        <v>0</v>
      </c>
      <c r="M4925" s="104" t="s">
        <v>21</v>
      </c>
      <c r="N4925" s="104">
        <v>0</v>
      </c>
      <c r="O4925" s="22">
        <f t="shared" si="200"/>
        <v>0</v>
      </c>
      <c r="P4925" s="77"/>
      <c r="Q4925" s="77"/>
      <c r="R4925" s="77"/>
    </row>
    <row r="4926" spans="1:18" customFormat="1" ht="12.75" customHeight="1" x14ac:dyDescent="0.25">
      <c r="A4926">
        <v>9</v>
      </c>
      <c r="B4926">
        <v>21</v>
      </c>
      <c r="C4926" s="3">
        <v>921</v>
      </c>
      <c r="D4926" t="s">
        <v>7</v>
      </c>
      <c r="E4926">
        <v>2012</v>
      </c>
      <c r="F4926" s="57"/>
      <c r="G4926" s="73">
        <f t="shared" si="199"/>
        <v>0</v>
      </c>
      <c r="H4926" s="7"/>
      <c r="I4926" s="104">
        <v>0</v>
      </c>
      <c r="J4926" s="79" t="s">
        <v>21</v>
      </c>
      <c r="K4926" s="104">
        <v>0</v>
      </c>
      <c r="L4926" s="104">
        <v>0</v>
      </c>
      <c r="M4926" s="79" t="s">
        <v>21</v>
      </c>
      <c r="N4926" s="104">
        <v>0</v>
      </c>
      <c r="O4926" s="22">
        <f t="shared" si="200"/>
        <v>0</v>
      </c>
      <c r="P4926" s="77"/>
      <c r="Q4926" s="77"/>
      <c r="R4926" s="77"/>
    </row>
    <row r="4927" spans="1:18" customFormat="1" ht="12.75" customHeight="1" x14ac:dyDescent="0.25">
      <c r="A4927">
        <v>9</v>
      </c>
      <c r="B4927">
        <v>22</v>
      </c>
      <c r="C4927" s="3">
        <v>922</v>
      </c>
      <c r="D4927" t="s">
        <v>7</v>
      </c>
      <c r="E4927">
        <v>2012</v>
      </c>
      <c r="F4927" s="57"/>
      <c r="G4927" s="73">
        <f t="shared" si="199"/>
        <v>0</v>
      </c>
      <c r="H4927" s="7"/>
      <c r="I4927" s="104">
        <v>0</v>
      </c>
      <c r="J4927" s="79" t="s">
        <v>21</v>
      </c>
      <c r="K4927" s="104">
        <v>0</v>
      </c>
      <c r="L4927" s="104">
        <v>0</v>
      </c>
      <c r="M4927" s="79" t="s">
        <v>21</v>
      </c>
      <c r="N4927" s="104">
        <v>0</v>
      </c>
      <c r="O4927" s="22">
        <f t="shared" si="200"/>
        <v>0</v>
      </c>
      <c r="P4927" s="77"/>
      <c r="Q4927" s="77"/>
      <c r="R4927" s="77"/>
    </row>
    <row r="4928" spans="1:18" customFormat="1" ht="12.75" customHeight="1" x14ac:dyDescent="0.25">
      <c r="A4928">
        <v>9</v>
      </c>
      <c r="B4928">
        <v>23</v>
      </c>
      <c r="C4928" s="3">
        <v>923</v>
      </c>
      <c r="D4928" t="s">
        <v>7</v>
      </c>
      <c r="E4928">
        <v>2012</v>
      </c>
      <c r="F4928" s="57"/>
      <c r="G4928" s="73">
        <f t="shared" si="199"/>
        <v>0</v>
      </c>
      <c r="H4928" s="7"/>
      <c r="I4928" s="104">
        <v>0</v>
      </c>
      <c r="J4928" s="104" t="s">
        <v>21</v>
      </c>
      <c r="K4928" s="104">
        <v>0</v>
      </c>
      <c r="L4928" s="104">
        <v>0</v>
      </c>
      <c r="M4928" s="104" t="s">
        <v>21</v>
      </c>
      <c r="N4928" s="104">
        <v>0</v>
      </c>
      <c r="O4928" s="22">
        <f t="shared" si="200"/>
        <v>0</v>
      </c>
      <c r="P4928" s="77"/>
      <c r="Q4928" s="77"/>
      <c r="R4928" s="77"/>
    </row>
    <row r="4929" spans="1:18" customFormat="1" ht="12.75" customHeight="1" x14ac:dyDescent="0.25">
      <c r="A4929">
        <v>9</v>
      </c>
      <c r="B4929">
        <v>24</v>
      </c>
      <c r="C4929" s="3">
        <v>924</v>
      </c>
      <c r="D4929" t="s">
        <v>7</v>
      </c>
      <c r="E4929">
        <v>2012</v>
      </c>
      <c r="F4929" s="57"/>
      <c r="G4929" s="73">
        <f t="shared" si="199"/>
        <v>0</v>
      </c>
      <c r="H4929" s="7"/>
      <c r="I4929" s="104">
        <v>0</v>
      </c>
      <c r="J4929" s="79" t="s">
        <v>21</v>
      </c>
      <c r="K4929" s="104">
        <v>0</v>
      </c>
      <c r="L4929" s="104">
        <v>0</v>
      </c>
      <c r="M4929" s="79" t="s">
        <v>21</v>
      </c>
      <c r="N4929" s="104">
        <v>0</v>
      </c>
      <c r="O4929" s="22">
        <f t="shared" si="200"/>
        <v>0</v>
      </c>
      <c r="P4929" s="77"/>
      <c r="Q4929" s="77"/>
      <c r="R4929" s="77"/>
    </row>
    <row r="4930" spans="1:18" customFormat="1" ht="12.75" customHeight="1" x14ac:dyDescent="0.25">
      <c r="A4930">
        <v>9</v>
      </c>
      <c r="B4930">
        <v>25</v>
      </c>
      <c r="C4930" s="3">
        <v>925</v>
      </c>
      <c r="D4930" t="s">
        <v>7</v>
      </c>
      <c r="E4930">
        <v>2012</v>
      </c>
      <c r="F4930" s="57"/>
      <c r="G4930" s="73">
        <f t="shared" si="199"/>
        <v>0</v>
      </c>
      <c r="H4930" s="7"/>
      <c r="I4930" s="104">
        <v>0</v>
      </c>
      <c r="J4930" s="79" t="s">
        <v>21</v>
      </c>
      <c r="K4930" s="104">
        <v>0</v>
      </c>
      <c r="L4930" s="104">
        <v>0</v>
      </c>
      <c r="M4930" s="79" t="s">
        <v>21</v>
      </c>
      <c r="N4930" s="104">
        <v>0</v>
      </c>
      <c r="O4930" s="22">
        <f t="shared" si="200"/>
        <v>0</v>
      </c>
      <c r="P4930" s="77"/>
      <c r="Q4930" s="77"/>
      <c r="R4930" s="77"/>
    </row>
    <row r="4931" spans="1:18" customFormat="1" ht="12.75" customHeight="1" x14ac:dyDescent="0.25">
      <c r="A4931">
        <v>9</v>
      </c>
      <c r="B4931">
        <v>26</v>
      </c>
      <c r="C4931" s="3">
        <v>926</v>
      </c>
      <c r="D4931" t="s">
        <v>7</v>
      </c>
      <c r="E4931">
        <v>2012</v>
      </c>
      <c r="F4931" s="57"/>
      <c r="G4931" s="73">
        <f t="shared" si="199"/>
        <v>0</v>
      </c>
      <c r="H4931" s="7"/>
      <c r="I4931" s="104">
        <v>0</v>
      </c>
      <c r="J4931" s="79" t="s">
        <v>21</v>
      </c>
      <c r="K4931" s="104">
        <v>0</v>
      </c>
      <c r="L4931" s="104">
        <v>0</v>
      </c>
      <c r="M4931" s="79" t="s">
        <v>21</v>
      </c>
      <c r="N4931" s="104">
        <v>0</v>
      </c>
      <c r="O4931" s="22">
        <f t="shared" si="200"/>
        <v>0</v>
      </c>
      <c r="P4931" s="77"/>
      <c r="Q4931" s="77"/>
      <c r="R4931" s="77"/>
    </row>
    <row r="4932" spans="1:18" customFormat="1" ht="12.75" customHeight="1" x14ac:dyDescent="0.25">
      <c r="A4932">
        <v>9</v>
      </c>
      <c r="B4932">
        <v>27</v>
      </c>
      <c r="C4932" s="3">
        <v>927</v>
      </c>
      <c r="D4932" t="s">
        <v>7</v>
      </c>
      <c r="E4932">
        <v>2012</v>
      </c>
      <c r="F4932" s="57"/>
      <c r="G4932" s="73">
        <f t="shared" si="199"/>
        <v>0</v>
      </c>
      <c r="H4932" s="7"/>
      <c r="I4932" s="104">
        <v>0</v>
      </c>
      <c r="J4932" s="79" t="s">
        <v>21</v>
      </c>
      <c r="K4932" s="104">
        <v>0</v>
      </c>
      <c r="L4932" s="104">
        <v>0</v>
      </c>
      <c r="M4932" s="79" t="s">
        <v>21</v>
      </c>
      <c r="N4932" s="104">
        <v>0</v>
      </c>
      <c r="O4932" s="22">
        <f t="shared" si="200"/>
        <v>0</v>
      </c>
      <c r="P4932" s="77"/>
      <c r="Q4932" s="77"/>
      <c r="R4932" s="77"/>
    </row>
    <row r="4933" spans="1:18" customFormat="1" ht="12.75" customHeight="1" x14ac:dyDescent="0.25">
      <c r="A4933">
        <v>9</v>
      </c>
      <c r="B4933">
        <v>28</v>
      </c>
      <c r="C4933" s="3">
        <v>928</v>
      </c>
      <c r="D4933" t="s">
        <v>7</v>
      </c>
      <c r="E4933">
        <v>2012</v>
      </c>
      <c r="F4933" s="57"/>
      <c r="G4933" s="73">
        <f t="shared" si="199"/>
        <v>0</v>
      </c>
      <c r="H4933" s="7"/>
      <c r="I4933" s="104">
        <v>0</v>
      </c>
      <c r="J4933" s="79" t="s">
        <v>21</v>
      </c>
      <c r="K4933" s="104">
        <v>0</v>
      </c>
      <c r="L4933" s="104">
        <v>0</v>
      </c>
      <c r="M4933" s="79" t="s">
        <v>21</v>
      </c>
      <c r="N4933" s="104">
        <v>0</v>
      </c>
      <c r="O4933" s="22">
        <f t="shared" si="200"/>
        <v>0</v>
      </c>
      <c r="P4933" s="77"/>
      <c r="Q4933" s="77"/>
      <c r="R4933" s="77"/>
    </row>
    <row r="4934" spans="1:18" customFormat="1" ht="12.75" customHeight="1" x14ac:dyDescent="0.25">
      <c r="A4934">
        <v>9</v>
      </c>
      <c r="B4934">
        <v>29</v>
      </c>
      <c r="C4934" s="3">
        <v>929</v>
      </c>
      <c r="D4934" t="s">
        <v>7</v>
      </c>
      <c r="E4934">
        <v>2012</v>
      </c>
      <c r="F4934" s="57"/>
      <c r="G4934" s="73">
        <f t="shared" si="199"/>
        <v>0</v>
      </c>
      <c r="H4934" s="7"/>
      <c r="I4934" s="104">
        <v>0</v>
      </c>
      <c r="J4934" s="79" t="s">
        <v>21</v>
      </c>
      <c r="K4934" s="104">
        <v>0</v>
      </c>
      <c r="L4934" s="104">
        <v>0</v>
      </c>
      <c r="M4934" s="79" t="s">
        <v>21</v>
      </c>
      <c r="N4934" s="104">
        <v>0</v>
      </c>
      <c r="O4934" s="22">
        <f t="shared" si="200"/>
        <v>0</v>
      </c>
      <c r="P4934" s="77"/>
      <c r="Q4934" s="77"/>
      <c r="R4934" s="77"/>
    </row>
    <row r="4935" spans="1:18" customFormat="1" ht="12.75" customHeight="1" x14ac:dyDescent="0.25">
      <c r="A4935">
        <v>9</v>
      </c>
      <c r="B4935">
        <v>30</v>
      </c>
      <c r="C4935" s="3">
        <v>930</v>
      </c>
      <c r="D4935" t="s">
        <v>7</v>
      </c>
      <c r="E4935">
        <v>2012</v>
      </c>
      <c r="F4935" s="57"/>
      <c r="G4935" s="73">
        <f t="shared" si="199"/>
        <v>0</v>
      </c>
      <c r="H4935" s="7"/>
      <c r="I4935" s="104">
        <v>0</v>
      </c>
      <c r="J4935" s="79" t="s">
        <v>21</v>
      </c>
      <c r="K4935" s="104">
        <v>0</v>
      </c>
      <c r="L4935" s="104">
        <v>0</v>
      </c>
      <c r="M4935" s="79" t="s">
        <v>21</v>
      </c>
      <c r="N4935" s="104">
        <v>0</v>
      </c>
      <c r="O4935" s="22">
        <f t="shared" si="200"/>
        <v>0</v>
      </c>
      <c r="P4935" s="77"/>
      <c r="Q4935" s="77"/>
      <c r="R4935" s="77"/>
    </row>
    <row r="4936" spans="1:18" customFormat="1" ht="12.75" customHeight="1" x14ac:dyDescent="0.25">
      <c r="A4936">
        <v>10</v>
      </c>
      <c r="B4936">
        <v>1</v>
      </c>
      <c r="C4936" s="3">
        <v>1001</v>
      </c>
      <c r="D4936" t="s">
        <v>7</v>
      </c>
      <c r="E4936">
        <v>2012</v>
      </c>
      <c r="F4936" s="57"/>
      <c r="G4936" s="73">
        <f t="shared" si="199"/>
        <v>0</v>
      </c>
      <c r="H4936" s="7"/>
      <c r="I4936" s="104">
        <v>0</v>
      </c>
      <c r="J4936" s="79" t="s">
        <v>21</v>
      </c>
      <c r="K4936" s="104">
        <v>0</v>
      </c>
      <c r="L4936" s="104">
        <v>0</v>
      </c>
      <c r="M4936" s="79" t="s">
        <v>21</v>
      </c>
      <c r="N4936" s="104">
        <v>0</v>
      </c>
      <c r="O4936" s="22">
        <f t="shared" si="200"/>
        <v>0</v>
      </c>
      <c r="P4936" s="77"/>
      <c r="Q4936" s="77"/>
      <c r="R4936" s="77"/>
    </row>
    <row r="4937" spans="1:18" customFormat="1" ht="12.75" customHeight="1" x14ac:dyDescent="0.25">
      <c r="A4937">
        <v>10</v>
      </c>
      <c r="B4937">
        <v>2</v>
      </c>
      <c r="C4937" s="3">
        <v>1002</v>
      </c>
      <c r="D4937" t="s">
        <v>7</v>
      </c>
      <c r="E4937">
        <v>2012</v>
      </c>
      <c r="F4937" s="57"/>
      <c r="G4937" s="73">
        <f t="shared" si="199"/>
        <v>0</v>
      </c>
      <c r="H4937" s="7"/>
      <c r="I4937" s="104">
        <v>0</v>
      </c>
      <c r="J4937" s="79" t="s">
        <v>21</v>
      </c>
      <c r="K4937" s="104">
        <v>0</v>
      </c>
      <c r="L4937" s="104">
        <v>0</v>
      </c>
      <c r="M4937" s="79" t="s">
        <v>21</v>
      </c>
      <c r="N4937" s="104">
        <v>0</v>
      </c>
      <c r="O4937" s="22">
        <f t="shared" si="200"/>
        <v>0</v>
      </c>
      <c r="P4937" s="77"/>
      <c r="Q4937" s="77"/>
      <c r="R4937" s="77"/>
    </row>
    <row r="4938" spans="1:18" customFormat="1" ht="12.75" customHeight="1" x14ac:dyDescent="0.25">
      <c r="A4938">
        <v>10</v>
      </c>
      <c r="B4938">
        <v>3</v>
      </c>
      <c r="C4938" s="3">
        <v>1003</v>
      </c>
      <c r="D4938" t="s">
        <v>7</v>
      </c>
      <c r="E4938">
        <v>2012</v>
      </c>
      <c r="F4938" s="57"/>
      <c r="G4938" s="73">
        <f t="shared" si="199"/>
        <v>0</v>
      </c>
      <c r="H4938" s="7"/>
      <c r="I4938" s="104">
        <v>0</v>
      </c>
      <c r="J4938" s="79" t="s">
        <v>21</v>
      </c>
      <c r="K4938" s="104">
        <v>0</v>
      </c>
      <c r="L4938" s="104">
        <v>0</v>
      </c>
      <c r="M4938" s="79" t="s">
        <v>21</v>
      </c>
      <c r="N4938" s="104">
        <v>0</v>
      </c>
      <c r="O4938" s="22">
        <f t="shared" si="200"/>
        <v>0</v>
      </c>
      <c r="P4938" s="77"/>
      <c r="Q4938" s="77"/>
      <c r="R4938" s="77"/>
    </row>
    <row r="4939" spans="1:18" customFormat="1" ht="12.75" customHeight="1" x14ac:dyDescent="0.25">
      <c r="A4939">
        <v>10</v>
      </c>
      <c r="B4939">
        <v>4</v>
      </c>
      <c r="C4939" s="3">
        <v>1004</v>
      </c>
      <c r="D4939" t="s">
        <v>7</v>
      </c>
      <c r="E4939">
        <v>2012</v>
      </c>
      <c r="F4939" s="57"/>
      <c r="G4939" s="73">
        <f t="shared" si="199"/>
        <v>0</v>
      </c>
      <c r="H4939" s="7"/>
      <c r="I4939" s="104">
        <v>0</v>
      </c>
      <c r="J4939" s="79" t="s">
        <v>21</v>
      </c>
      <c r="K4939" s="104">
        <v>0</v>
      </c>
      <c r="L4939" s="104">
        <v>0</v>
      </c>
      <c r="M4939" s="79" t="s">
        <v>21</v>
      </c>
      <c r="N4939" s="104">
        <v>0</v>
      </c>
      <c r="O4939" s="22">
        <f t="shared" si="200"/>
        <v>0</v>
      </c>
      <c r="P4939" s="77"/>
      <c r="Q4939" s="77"/>
      <c r="R4939" s="77"/>
    </row>
    <row r="4940" spans="1:18" customFormat="1" ht="12.75" customHeight="1" x14ac:dyDescent="0.25">
      <c r="A4940">
        <v>10</v>
      </c>
      <c r="B4940">
        <v>5</v>
      </c>
      <c r="C4940" s="3">
        <v>1005</v>
      </c>
      <c r="D4940" t="s">
        <v>7</v>
      </c>
      <c r="E4940">
        <v>2012</v>
      </c>
      <c r="F4940" s="57"/>
      <c r="G4940" s="73">
        <f t="shared" si="199"/>
        <v>0</v>
      </c>
      <c r="H4940" s="7"/>
      <c r="I4940" s="104">
        <v>0</v>
      </c>
      <c r="J4940" s="79" t="s">
        <v>21</v>
      </c>
      <c r="K4940" s="104">
        <v>0</v>
      </c>
      <c r="L4940" s="104">
        <v>0</v>
      </c>
      <c r="M4940" s="79" t="s">
        <v>21</v>
      </c>
      <c r="N4940" s="104">
        <v>0</v>
      </c>
      <c r="O4940" s="22">
        <f t="shared" si="200"/>
        <v>0</v>
      </c>
      <c r="P4940" s="77"/>
      <c r="Q4940" s="77"/>
      <c r="R4940" s="77"/>
    </row>
    <row r="4941" spans="1:18" customFormat="1" ht="12.75" customHeight="1" x14ac:dyDescent="0.25">
      <c r="A4941">
        <v>10</v>
      </c>
      <c r="B4941">
        <v>6</v>
      </c>
      <c r="C4941" s="3">
        <v>1006</v>
      </c>
      <c r="D4941" t="s">
        <v>7</v>
      </c>
      <c r="E4941">
        <v>2012</v>
      </c>
      <c r="F4941" s="57"/>
      <c r="G4941" s="73">
        <f t="shared" si="199"/>
        <v>0</v>
      </c>
      <c r="H4941" s="7"/>
      <c r="I4941" s="104">
        <v>0</v>
      </c>
      <c r="J4941" s="79" t="s">
        <v>21</v>
      </c>
      <c r="K4941" s="104">
        <v>0</v>
      </c>
      <c r="L4941" s="104">
        <v>0</v>
      </c>
      <c r="M4941" s="79" t="s">
        <v>21</v>
      </c>
      <c r="N4941" s="104">
        <v>0</v>
      </c>
      <c r="O4941" s="22">
        <f t="shared" si="200"/>
        <v>0</v>
      </c>
      <c r="P4941" s="77"/>
      <c r="Q4941" s="77"/>
      <c r="R4941" s="77"/>
    </row>
    <row r="4942" spans="1:18" customFormat="1" ht="12.75" customHeight="1" x14ac:dyDescent="0.25">
      <c r="A4942">
        <v>10</v>
      </c>
      <c r="B4942">
        <v>7</v>
      </c>
      <c r="C4942" s="3">
        <v>1007</v>
      </c>
      <c r="D4942" t="s">
        <v>7</v>
      </c>
      <c r="E4942">
        <v>2012</v>
      </c>
      <c r="F4942" s="57"/>
      <c r="G4942" s="73">
        <f t="shared" si="199"/>
        <v>0</v>
      </c>
      <c r="H4942" s="7"/>
      <c r="I4942" s="104">
        <v>0</v>
      </c>
      <c r="J4942" s="79" t="s">
        <v>21</v>
      </c>
      <c r="K4942" s="104">
        <v>0</v>
      </c>
      <c r="L4942" s="104">
        <v>0</v>
      </c>
      <c r="M4942" s="79" t="s">
        <v>21</v>
      </c>
      <c r="N4942" s="104">
        <v>0</v>
      </c>
      <c r="O4942" s="22">
        <f t="shared" si="200"/>
        <v>0</v>
      </c>
      <c r="P4942" s="77"/>
      <c r="Q4942" s="77"/>
      <c r="R4942" s="77"/>
    </row>
    <row r="4943" spans="1:18" customFormat="1" ht="12.75" customHeight="1" x14ac:dyDescent="0.25">
      <c r="A4943">
        <v>10</v>
      </c>
      <c r="B4943">
        <v>8</v>
      </c>
      <c r="C4943" s="3">
        <v>1008</v>
      </c>
      <c r="D4943" t="s">
        <v>7</v>
      </c>
      <c r="E4943">
        <v>2012</v>
      </c>
      <c r="F4943" s="57"/>
      <c r="G4943" s="73">
        <f t="shared" si="199"/>
        <v>0</v>
      </c>
      <c r="H4943" s="7"/>
      <c r="I4943" s="120">
        <v>0</v>
      </c>
      <c r="J4943" s="121" t="s">
        <v>21</v>
      </c>
      <c r="K4943" s="121">
        <v>0</v>
      </c>
      <c r="L4943" s="120">
        <v>0</v>
      </c>
      <c r="M4943" s="121" t="s">
        <v>21</v>
      </c>
      <c r="N4943" s="121">
        <v>0</v>
      </c>
      <c r="O4943" s="22">
        <f t="shared" si="200"/>
        <v>0</v>
      </c>
      <c r="P4943" s="77"/>
      <c r="Q4943" s="77"/>
      <c r="R4943" s="77"/>
    </row>
    <row r="4944" spans="1:18" customFormat="1" ht="12.75" customHeight="1" x14ac:dyDescent="0.25">
      <c r="A4944">
        <v>10</v>
      </c>
      <c r="B4944">
        <v>9</v>
      </c>
      <c r="C4944" s="3">
        <v>1009</v>
      </c>
      <c r="D4944" t="s">
        <v>7</v>
      </c>
      <c r="E4944">
        <v>2012</v>
      </c>
      <c r="F4944" s="57"/>
      <c r="G4944" s="73">
        <f t="shared" si="199"/>
        <v>0</v>
      </c>
      <c r="H4944" s="7"/>
      <c r="I4944" s="120">
        <v>0</v>
      </c>
      <c r="J4944" s="121" t="s">
        <v>21</v>
      </c>
      <c r="K4944" s="121">
        <v>0</v>
      </c>
      <c r="L4944" s="120">
        <v>0</v>
      </c>
      <c r="M4944" s="121" t="s">
        <v>21</v>
      </c>
      <c r="N4944" s="121">
        <v>0</v>
      </c>
      <c r="O4944" s="22">
        <f t="shared" si="200"/>
        <v>0</v>
      </c>
      <c r="P4944" s="77"/>
      <c r="Q4944" s="77"/>
      <c r="R4944" s="77"/>
    </row>
    <row r="4945" spans="1:21" customFormat="1" ht="12.75" customHeight="1" x14ac:dyDescent="0.25">
      <c r="A4945">
        <v>10</v>
      </c>
      <c r="B4945">
        <v>10</v>
      </c>
      <c r="C4945" s="3">
        <v>1010</v>
      </c>
      <c r="D4945" t="s">
        <v>7</v>
      </c>
      <c r="E4945">
        <v>2012</v>
      </c>
      <c r="F4945" s="57"/>
      <c r="G4945" s="73">
        <f t="shared" si="199"/>
        <v>0</v>
      </c>
      <c r="H4945" s="7"/>
      <c r="I4945" s="120">
        <v>0</v>
      </c>
      <c r="J4945" s="121" t="s">
        <v>21</v>
      </c>
      <c r="K4945" s="121">
        <v>0</v>
      </c>
      <c r="L4945" s="120">
        <v>0</v>
      </c>
      <c r="M4945" s="121" t="s">
        <v>21</v>
      </c>
      <c r="N4945" s="121">
        <v>0</v>
      </c>
      <c r="O4945" s="22">
        <f t="shared" si="200"/>
        <v>0</v>
      </c>
      <c r="P4945" s="77"/>
      <c r="Q4945" s="77"/>
      <c r="R4945" s="77"/>
      <c r="U4945" t="s">
        <v>62</v>
      </c>
    </row>
    <row r="4946" spans="1:21" customFormat="1" ht="12.75" customHeight="1" x14ac:dyDescent="0.25">
      <c r="A4946">
        <v>10</v>
      </c>
      <c r="B4946">
        <v>11</v>
      </c>
      <c r="C4946" s="3">
        <v>1011</v>
      </c>
      <c r="D4946" t="s">
        <v>7</v>
      </c>
      <c r="E4946">
        <v>2012</v>
      </c>
      <c r="F4946" s="57"/>
      <c r="G4946" s="73"/>
      <c r="H4946" s="7"/>
      <c r="I4946" s="120"/>
      <c r="J4946" s="103"/>
      <c r="K4946" s="121"/>
      <c r="L4946" s="120"/>
      <c r="M4946" s="103"/>
      <c r="N4946" s="121"/>
      <c r="O4946" s="22"/>
      <c r="P4946" s="77"/>
      <c r="Q4946" s="77"/>
      <c r="R4946" s="77"/>
    </row>
    <row r="4947" spans="1:21" customFormat="1" ht="12.75" customHeight="1" x14ac:dyDescent="0.25">
      <c r="A4947">
        <v>10</v>
      </c>
      <c r="B4947">
        <v>12</v>
      </c>
      <c r="C4947" s="3">
        <v>1012</v>
      </c>
      <c r="D4947" t="s">
        <v>7</v>
      </c>
      <c r="E4947">
        <v>2012</v>
      </c>
      <c r="F4947" s="57"/>
      <c r="G4947" s="73"/>
      <c r="H4947" s="7"/>
      <c r="I4947" s="120"/>
      <c r="J4947" s="103"/>
      <c r="K4947" s="121"/>
      <c r="L4947" s="120"/>
      <c r="M4947" s="103"/>
      <c r="N4947" s="121"/>
      <c r="O4947" s="22"/>
      <c r="P4947" s="77"/>
      <c r="Q4947" s="77"/>
      <c r="R4947" s="77"/>
    </row>
    <row r="4948" spans="1:21" customFormat="1" ht="12.75" customHeight="1" x14ac:dyDescent="0.25">
      <c r="A4948">
        <v>10</v>
      </c>
      <c r="B4948">
        <v>13</v>
      </c>
      <c r="C4948" s="3">
        <v>1013</v>
      </c>
      <c r="D4948" t="s">
        <v>7</v>
      </c>
      <c r="E4948">
        <v>2012</v>
      </c>
      <c r="F4948" s="57"/>
      <c r="G4948" s="73"/>
      <c r="H4948" s="7"/>
      <c r="I4948" s="120"/>
      <c r="J4948" s="103"/>
      <c r="K4948" s="121"/>
      <c r="L4948" s="120"/>
      <c r="M4948" s="103"/>
      <c r="N4948" s="121"/>
      <c r="O4948" s="22"/>
      <c r="P4948" s="77"/>
      <c r="Q4948" s="77"/>
      <c r="R4948" s="77"/>
    </row>
    <row r="4949" spans="1:21" customFormat="1" ht="12.75" customHeight="1" x14ac:dyDescent="0.25">
      <c r="A4949">
        <v>10</v>
      </c>
      <c r="B4949">
        <v>14</v>
      </c>
      <c r="C4949" s="3">
        <v>1014</v>
      </c>
      <c r="D4949" t="s">
        <v>7</v>
      </c>
      <c r="E4949">
        <v>2012</v>
      </c>
      <c r="F4949" s="57"/>
      <c r="G4949" s="73"/>
      <c r="H4949" s="7"/>
      <c r="I4949" s="120"/>
      <c r="J4949" s="103"/>
      <c r="K4949" s="121"/>
      <c r="L4949" s="120"/>
      <c r="M4949" s="103"/>
      <c r="N4949" s="121"/>
      <c r="O4949" s="22"/>
      <c r="P4949" s="77"/>
      <c r="Q4949" s="77"/>
      <c r="R4949" s="77"/>
    </row>
    <row r="4950" spans="1:21" customFormat="1" ht="12.75" customHeight="1" x14ac:dyDescent="0.25">
      <c r="A4950">
        <v>10</v>
      </c>
      <c r="B4950">
        <v>15</v>
      </c>
      <c r="C4950" s="3">
        <v>1015</v>
      </c>
      <c r="D4950" t="s">
        <v>7</v>
      </c>
      <c r="E4950">
        <v>2012</v>
      </c>
      <c r="F4950" s="57"/>
      <c r="G4950" s="73"/>
      <c r="H4950" s="7"/>
      <c r="I4950" s="120"/>
      <c r="J4950" s="103"/>
      <c r="K4950" s="121"/>
      <c r="L4950" s="120"/>
      <c r="M4950" s="103"/>
      <c r="N4950" s="121"/>
      <c r="O4950" s="22"/>
      <c r="P4950" s="77"/>
      <c r="Q4950" s="77"/>
      <c r="R4950" s="77"/>
    </row>
    <row r="4951" spans="1:21" customFormat="1" ht="12.75" customHeight="1" x14ac:dyDescent="0.25">
      <c r="A4951">
        <v>10</v>
      </c>
      <c r="B4951">
        <v>16</v>
      </c>
      <c r="C4951" s="3">
        <v>1016</v>
      </c>
      <c r="D4951" t="s">
        <v>7</v>
      </c>
      <c r="E4951">
        <v>2012</v>
      </c>
      <c r="F4951" s="57"/>
      <c r="G4951" s="73"/>
      <c r="H4951" s="7"/>
      <c r="I4951" s="120"/>
      <c r="J4951" s="103"/>
      <c r="K4951" s="121"/>
      <c r="L4951" s="120"/>
      <c r="M4951" s="103"/>
      <c r="N4951" s="121"/>
      <c r="O4951" s="22"/>
      <c r="P4951" s="77"/>
      <c r="Q4951" s="77"/>
      <c r="R4951" s="77"/>
    </row>
    <row r="4952" spans="1:21" customFormat="1" ht="12.75" customHeight="1" x14ac:dyDescent="0.25">
      <c r="A4952">
        <v>10</v>
      </c>
      <c r="B4952">
        <v>17</v>
      </c>
      <c r="C4952" s="3">
        <v>1017</v>
      </c>
      <c r="D4952" t="s">
        <v>7</v>
      </c>
      <c r="E4952">
        <v>2012</v>
      </c>
      <c r="F4952" s="57"/>
      <c r="G4952" s="73"/>
      <c r="H4952" s="7"/>
      <c r="I4952" s="120"/>
      <c r="J4952" s="103"/>
      <c r="K4952" s="121"/>
      <c r="L4952" s="120"/>
      <c r="M4952" s="103"/>
      <c r="N4952" s="121"/>
      <c r="O4952" s="22"/>
      <c r="P4952" s="77"/>
      <c r="Q4952" s="77"/>
      <c r="R4952" s="77"/>
    </row>
    <row r="4953" spans="1:21" customFormat="1" ht="12.75" customHeight="1" x14ac:dyDescent="0.25">
      <c r="A4953">
        <v>10</v>
      </c>
      <c r="B4953">
        <v>18</v>
      </c>
      <c r="C4953" s="3">
        <v>1018</v>
      </c>
      <c r="D4953" t="s">
        <v>7</v>
      </c>
      <c r="E4953">
        <v>2012</v>
      </c>
      <c r="F4953" s="57"/>
      <c r="G4953" s="73"/>
      <c r="H4953" s="7"/>
      <c r="I4953" s="120"/>
      <c r="J4953" s="103"/>
      <c r="K4953" s="121"/>
      <c r="L4953" s="120"/>
      <c r="M4953" s="103"/>
      <c r="N4953" s="121"/>
      <c r="O4953" s="22"/>
      <c r="P4953" s="77"/>
      <c r="Q4953" s="77"/>
      <c r="R4953" s="77"/>
    </row>
    <row r="4954" spans="1:21" customFormat="1" ht="12.75" customHeight="1" x14ac:dyDescent="0.25">
      <c r="A4954">
        <v>10</v>
      </c>
      <c r="B4954">
        <v>19</v>
      </c>
      <c r="C4954" s="3">
        <v>1019</v>
      </c>
      <c r="D4954" t="s">
        <v>7</v>
      </c>
      <c r="E4954">
        <v>2012</v>
      </c>
      <c r="F4954" s="57"/>
      <c r="G4954" s="73"/>
      <c r="H4954" s="7"/>
      <c r="I4954" s="120"/>
      <c r="J4954" s="103"/>
      <c r="K4954" s="121"/>
      <c r="L4954" s="120"/>
      <c r="M4954" s="103"/>
      <c r="N4954" s="121"/>
      <c r="O4954" s="22"/>
      <c r="P4954" s="77"/>
      <c r="Q4954" s="77"/>
      <c r="R4954" s="77"/>
    </row>
    <row r="4955" spans="1:21" customFormat="1" ht="12.75" customHeight="1" x14ac:dyDescent="0.25">
      <c r="A4955">
        <v>10</v>
      </c>
      <c r="B4955">
        <v>20</v>
      </c>
      <c r="C4955" s="3">
        <v>1020</v>
      </c>
      <c r="D4955" t="s">
        <v>7</v>
      </c>
      <c r="E4955">
        <v>2012</v>
      </c>
      <c r="F4955" s="57"/>
      <c r="G4955" s="73"/>
      <c r="H4955" s="7"/>
      <c r="I4955" s="120"/>
      <c r="J4955" s="103"/>
      <c r="K4955" s="121"/>
      <c r="L4955" s="120"/>
      <c r="M4955" s="103"/>
      <c r="N4955" s="121"/>
      <c r="O4955" s="22"/>
      <c r="P4955" s="77"/>
      <c r="Q4955" s="77"/>
      <c r="R4955" s="77"/>
    </row>
    <row r="4956" spans="1:21" customFormat="1" ht="12.75" customHeight="1" x14ac:dyDescent="0.25">
      <c r="A4956">
        <v>10</v>
      </c>
      <c r="B4956">
        <v>21</v>
      </c>
      <c r="C4956" s="3">
        <v>1021</v>
      </c>
      <c r="D4956" t="s">
        <v>7</v>
      </c>
      <c r="E4956">
        <v>2012</v>
      </c>
      <c r="F4956" s="57"/>
      <c r="G4956" s="73"/>
      <c r="H4956" s="7"/>
      <c r="I4956" s="120"/>
      <c r="J4956" s="103"/>
      <c r="K4956" s="121"/>
      <c r="L4956" s="120"/>
      <c r="M4956" s="103"/>
      <c r="N4956" s="121"/>
      <c r="O4956" s="22"/>
      <c r="P4956" s="77"/>
      <c r="Q4956" s="77"/>
      <c r="R4956" s="77"/>
    </row>
    <row r="4957" spans="1:21" customFormat="1" ht="12.75" customHeight="1" x14ac:dyDescent="0.25">
      <c r="A4957">
        <v>10</v>
      </c>
      <c r="B4957">
        <v>22</v>
      </c>
      <c r="C4957" s="3">
        <v>1022</v>
      </c>
      <c r="D4957" t="s">
        <v>7</v>
      </c>
      <c r="E4957">
        <v>2012</v>
      </c>
      <c r="F4957" s="57"/>
      <c r="G4957" s="73"/>
      <c r="H4957" s="7"/>
      <c r="I4957" s="120"/>
      <c r="J4957" s="103"/>
      <c r="K4957" s="121"/>
      <c r="L4957" s="120"/>
      <c r="M4957" s="103"/>
      <c r="N4957" s="121"/>
      <c r="O4957" s="22"/>
      <c r="P4957" s="77"/>
      <c r="Q4957" s="77"/>
      <c r="R4957" s="77"/>
    </row>
    <row r="4958" spans="1:21" customFormat="1" ht="12.75" customHeight="1" x14ac:dyDescent="0.25">
      <c r="A4958">
        <v>10</v>
      </c>
      <c r="B4958">
        <v>23</v>
      </c>
      <c r="C4958" s="3">
        <v>1023</v>
      </c>
      <c r="D4958" t="s">
        <v>7</v>
      </c>
      <c r="E4958">
        <v>2012</v>
      </c>
      <c r="F4958" s="57"/>
      <c r="G4958" s="73"/>
      <c r="H4958" s="7"/>
      <c r="I4958" s="120"/>
      <c r="J4958" s="103"/>
      <c r="K4958" s="121"/>
      <c r="L4958" s="120"/>
      <c r="M4958" s="103"/>
      <c r="N4958" s="121"/>
      <c r="O4958" s="22"/>
      <c r="P4958" s="77"/>
      <c r="Q4958" s="77"/>
      <c r="R4958" s="77"/>
    </row>
    <row r="4959" spans="1:21" customFormat="1" ht="12.75" customHeight="1" x14ac:dyDescent="0.25">
      <c r="A4959">
        <v>10</v>
      </c>
      <c r="B4959">
        <v>24</v>
      </c>
      <c r="C4959" s="3">
        <v>1024</v>
      </c>
      <c r="D4959" t="s">
        <v>7</v>
      </c>
      <c r="E4959">
        <v>2012</v>
      </c>
      <c r="F4959" s="57"/>
      <c r="G4959" s="73"/>
      <c r="H4959" s="7"/>
      <c r="I4959" s="120"/>
      <c r="J4959" s="103"/>
      <c r="K4959" s="121"/>
      <c r="L4959" s="120"/>
      <c r="M4959" s="103"/>
      <c r="N4959" s="121"/>
      <c r="O4959" s="22"/>
      <c r="P4959" s="77"/>
      <c r="Q4959" s="77"/>
      <c r="R4959" s="77"/>
    </row>
    <row r="4960" spans="1:21" customFormat="1" ht="12.75" customHeight="1" x14ac:dyDescent="0.25">
      <c r="A4960">
        <v>10</v>
      </c>
      <c r="B4960">
        <v>25</v>
      </c>
      <c r="C4960" s="3">
        <v>1025</v>
      </c>
      <c r="D4960" t="s">
        <v>7</v>
      </c>
      <c r="E4960">
        <v>2012</v>
      </c>
      <c r="F4960" s="57"/>
      <c r="G4960" s="73"/>
      <c r="H4960" s="7"/>
      <c r="I4960" s="120"/>
      <c r="J4960" s="103"/>
      <c r="K4960" s="121"/>
      <c r="L4960" s="120"/>
      <c r="M4960" s="103"/>
      <c r="N4960" s="121"/>
      <c r="O4960" s="22"/>
      <c r="P4960" s="77"/>
      <c r="Q4960" s="77"/>
      <c r="R4960" s="77"/>
    </row>
    <row r="4961" spans="1:18" customFormat="1" ht="12.75" customHeight="1" x14ac:dyDescent="0.25">
      <c r="A4961">
        <v>10</v>
      </c>
      <c r="B4961">
        <v>26</v>
      </c>
      <c r="C4961" s="3">
        <v>1026</v>
      </c>
      <c r="D4961" t="s">
        <v>7</v>
      </c>
      <c r="E4961">
        <v>2012</v>
      </c>
      <c r="F4961" s="57"/>
      <c r="G4961" s="73"/>
      <c r="H4961" s="7"/>
      <c r="I4961" s="120"/>
      <c r="J4961" s="103"/>
      <c r="K4961" s="121"/>
      <c r="L4961" s="120"/>
      <c r="M4961" s="103"/>
      <c r="N4961" s="121"/>
      <c r="O4961" s="22"/>
      <c r="P4961" s="77"/>
      <c r="Q4961" s="77"/>
      <c r="R4961" s="77"/>
    </row>
    <row r="4962" spans="1:18" customFormat="1" ht="12.75" customHeight="1" x14ac:dyDescent="0.25">
      <c r="A4962">
        <v>10</v>
      </c>
      <c r="B4962">
        <v>27</v>
      </c>
      <c r="C4962" s="3">
        <v>1027</v>
      </c>
      <c r="D4962" t="s">
        <v>7</v>
      </c>
      <c r="E4962">
        <v>2012</v>
      </c>
      <c r="F4962" s="57"/>
      <c r="G4962" s="73"/>
      <c r="H4962" s="7"/>
      <c r="I4962" s="103"/>
      <c r="J4962" s="103"/>
      <c r="K4962" s="103"/>
      <c r="L4962" s="120"/>
      <c r="M4962" s="103"/>
      <c r="N4962" s="103"/>
      <c r="O4962" s="22"/>
      <c r="P4962" s="77"/>
      <c r="Q4962" s="77"/>
      <c r="R4962" s="77"/>
    </row>
    <row r="4963" spans="1:18" customFormat="1" ht="12.75" customHeight="1" x14ac:dyDescent="0.25">
      <c r="A4963">
        <v>10</v>
      </c>
      <c r="B4963">
        <v>28</v>
      </c>
      <c r="C4963" s="3">
        <v>1028</v>
      </c>
      <c r="D4963" t="s">
        <v>7</v>
      </c>
      <c r="E4963">
        <v>2012</v>
      </c>
      <c r="F4963" s="57"/>
      <c r="G4963" s="73"/>
      <c r="H4963" s="7"/>
      <c r="I4963" s="103"/>
      <c r="J4963" s="103"/>
      <c r="K4963" s="103"/>
      <c r="L4963" s="120"/>
      <c r="M4963" s="103"/>
      <c r="N4963" s="103"/>
      <c r="O4963" s="22"/>
      <c r="P4963" s="77"/>
      <c r="Q4963" s="77"/>
      <c r="R4963" s="77"/>
    </row>
    <row r="4964" spans="1:18" customFormat="1" ht="12.75" customHeight="1" x14ac:dyDescent="0.25">
      <c r="A4964">
        <v>10</v>
      </c>
      <c r="B4964">
        <v>29</v>
      </c>
      <c r="C4964" s="3">
        <v>1029</v>
      </c>
      <c r="D4964" t="s">
        <v>7</v>
      </c>
      <c r="E4964">
        <v>2012</v>
      </c>
      <c r="F4964" s="57"/>
      <c r="G4964" s="73"/>
      <c r="H4964" s="7"/>
      <c r="I4964" s="103"/>
      <c r="J4964" s="103"/>
      <c r="K4964" s="103"/>
      <c r="L4964" s="120"/>
      <c r="M4964" s="103"/>
      <c r="N4964" s="103"/>
      <c r="O4964" s="22"/>
      <c r="P4964" s="77"/>
      <c r="Q4964" s="77"/>
      <c r="R4964" s="77"/>
    </row>
    <row r="4965" spans="1:18" customFormat="1" ht="12.75" customHeight="1" x14ac:dyDescent="0.25">
      <c r="A4965">
        <v>10</v>
      </c>
      <c r="B4965">
        <v>30</v>
      </c>
      <c r="C4965" s="3">
        <v>1030</v>
      </c>
      <c r="D4965" t="s">
        <v>7</v>
      </c>
      <c r="E4965">
        <v>2012</v>
      </c>
      <c r="F4965" s="57"/>
      <c r="G4965" s="73"/>
      <c r="H4965" s="7"/>
      <c r="I4965" s="103"/>
      <c r="J4965" s="103"/>
      <c r="K4965" s="103"/>
      <c r="L4965" s="120"/>
      <c r="M4965" s="103"/>
      <c r="N4965" s="103"/>
      <c r="O4965" s="22"/>
      <c r="P4965" s="77"/>
      <c r="Q4965" s="77"/>
      <c r="R4965" s="77"/>
    </row>
    <row r="4966" spans="1:18" customFormat="1" ht="12.75" customHeight="1" x14ac:dyDescent="0.25">
      <c r="A4966">
        <v>10</v>
      </c>
      <c r="B4966">
        <v>31</v>
      </c>
      <c r="C4966" s="3">
        <v>1031</v>
      </c>
      <c r="D4966" t="s">
        <v>7</v>
      </c>
      <c r="E4966">
        <v>2012</v>
      </c>
      <c r="F4966" s="57"/>
      <c r="G4966" s="73"/>
      <c r="H4966" s="7"/>
      <c r="I4966" s="103"/>
      <c r="J4966" s="103"/>
      <c r="K4966" s="103"/>
      <c r="L4966" s="120"/>
      <c r="M4966" s="103"/>
      <c r="N4966" s="103"/>
      <c r="O4966" s="22"/>
      <c r="P4966" s="77"/>
      <c r="Q4966" s="77"/>
      <c r="R4966" s="77"/>
    </row>
    <row r="4967" spans="1:18" customFormat="1" ht="12.75" customHeight="1" x14ac:dyDescent="0.25">
      <c r="A4967">
        <v>11</v>
      </c>
      <c r="B4967">
        <v>1</v>
      </c>
      <c r="C4967" s="3">
        <v>1101</v>
      </c>
      <c r="D4967" t="s">
        <v>7</v>
      </c>
      <c r="E4967">
        <v>2012</v>
      </c>
      <c r="F4967" s="57"/>
      <c r="G4967" s="73"/>
      <c r="H4967" s="7"/>
      <c r="I4967" s="103"/>
      <c r="J4967" s="103"/>
      <c r="K4967" s="103"/>
      <c r="L4967" s="120"/>
      <c r="M4967" s="103"/>
      <c r="N4967" s="103"/>
      <c r="O4967" s="22"/>
      <c r="P4967" s="77"/>
      <c r="Q4967" s="77"/>
      <c r="R4967" s="77"/>
    </row>
    <row r="4968" spans="1:18" customFormat="1" ht="12.75" customHeight="1" x14ac:dyDescent="0.25">
      <c r="A4968">
        <v>11</v>
      </c>
      <c r="B4968">
        <v>2</v>
      </c>
      <c r="C4968" s="3">
        <v>1102</v>
      </c>
      <c r="D4968" t="s">
        <v>7</v>
      </c>
      <c r="E4968">
        <v>2012</v>
      </c>
      <c r="F4968" s="57"/>
      <c r="G4968" s="73"/>
      <c r="H4968" s="7"/>
      <c r="I4968" s="103"/>
      <c r="J4968" s="103"/>
      <c r="K4968" s="103"/>
      <c r="L4968" s="120"/>
      <c r="M4968" s="103"/>
      <c r="N4968" s="103"/>
      <c r="O4968" s="22"/>
      <c r="P4968" s="77"/>
      <c r="Q4968" s="77"/>
      <c r="R4968" s="77"/>
    </row>
    <row r="4969" spans="1:18" customFormat="1" ht="12.75" customHeight="1" x14ac:dyDescent="0.25">
      <c r="A4969">
        <v>11</v>
      </c>
      <c r="B4969">
        <v>3</v>
      </c>
      <c r="C4969" s="3">
        <v>1103</v>
      </c>
      <c r="D4969" t="s">
        <v>7</v>
      </c>
      <c r="E4969">
        <v>2012</v>
      </c>
      <c r="F4969" s="57"/>
      <c r="G4969" s="73"/>
      <c r="H4969" s="7"/>
      <c r="I4969" s="103"/>
      <c r="J4969" s="103"/>
      <c r="K4969" s="103"/>
      <c r="L4969" s="120"/>
      <c r="M4969" s="103"/>
      <c r="N4969" s="103"/>
      <c r="O4969" s="22"/>
      <c r="P4969" s="77"/>
      <c r="Q4969" s="77"/>
      <c r="R4969" s="77"/>
    </row>
    <row r="4970" spans="1:18" customFormat="1" ht="12.75" customHeight="1" x14ac:dyDescent="0.25">
      <c r="A4970">
        <v>11</v>
      </c>
      <c r="B4970">
        <v>4</v>
      </c>
      <c r="C4970" s="3">
        <v>1104</v>
      </c>
      <c r="D4970" t="s">
        <v>7</v>
      </c>
      <c r="E4970">
        <v>2012</v>
      </c>
      <c r="F4970" s="57"/>
      <c r="G4970" s="73"/>
      <c r="H4970" s="7"/>
      <c r="I4970" s="103"/>
      <c r="J4970" s="103"/>
      <c r="K4970" s="103"/>
      <c r="L4970" s="120"/>
      <c r="M4970" s="103"/>
      <c r="N4970" s="103"/>
      <c r="O4970" s="22"/>
      <c r="P4970" s="77"/>
      <c r="Q4970" s="77"/>
      <c r="R4970" s="77"/>
    </row>
    <row r="4971" spans="1:18" customFormat="1" ht="12.75" customHeight="1" x14ac:dyDescent="0.25">
      <c r="A4971">
        <v>11</v>
      </c>
      <c r="B4971">
        <v>5</v>
      </c>
      <c r="C4971" s="3">
        <v>1105</v>
      </c>
      <c r="D4971" t="s">
        <v>7</v>
      </c>
      <c r="E4971">
        <v>2012</v>
      </c>
      <c r="F4971" s="57"/>
      <c r="G4971" s="73"/>
      <c r="H4971" s="7"/>
      <c r="I4971" s="103"/>
      <c r="J4971" s="103"/>
      <c r="K4971" s="103"/>
      <c r="L4971" s="120"/>
      <c r="M4971" s="103"/>
      <c r="N4971" s="103"/>
      <c r="O4971" s="22"/>
      <c r="P4971" s="77"/>
      <c r="Q4971" s="77"/>
      <c r="R4971" s="77"/>
    </row>
    <row r="4972" spans="1:18" customFormat="1" ht="12.75" customHeight="1" x14ac:dyDescent="0.25">
      <c r="A4972">
        <v>11</v>
      </c>
      <c r="B4972">
        <v>6</v>
      </c>
      <c r="C4972" s="3">
        <v>1106</v>
      </c>
      <c r="D4972" t="s">
        <v>7</v>
      </c>
      <c r="E4972">
        <v>2012</v>
      </c>
      <c r="F4972" s="57"/>
      <c r="G4972" s="73"/>
      <c r="H4972" s="7"/>
      <c r="I4972" s="103"/>
      <c r="J4972" s="103"/>
      <c r="K4972" s="103"/>
      <c r="L4972" s="120"/>
      <c r="M4972" s="103"/>
      <c r="N4972" s="103"/>
      <c r="O4972" s="22"/>
      <c r="P4972" s="77"/>
      <c r="Q4972" s="77"/>
      <c r="R4972" s="77"/>
    </row>
    <row r="4973" spans="1:18" customFormat="1" ht="12.75" customHeight="1" x14ac:dyDescent="0.25">
      <c r="A4973">
        <v>11</v>
      </c>
      <c r="B4973">
        <v>7</v>
      </c>
      <c r="C4973" s="3">
        <v>1107</v>
      </c>
      <c r="D4973" t="s">
        <v>7</v>
      </c>
      <c r="E4973">
        <v>2012</v>
      </c>
      <c r="F4973" s="57"/>
      <c r="G4973" s="73"/>
      <c r="H4973" s="7"/>
      <c r="I4973" s="103"/>
      <c r="J4973" s="103"/>
      <c r="K4973" s="103"/>
      <c r="L4973" s="120"/>
      <c r="M4973" s="103"/>
      <c r="N4973" s="103"/>
      <c r="O4973" s="22"/>
      <c r="P4973" s="77"/>
      <c r="Q4973" s="77"/>
      <c r="R4973" s="77"/>
    </row>
    <row r="4974" spans="1:18" customFormat="1" ht="12.75" customHeight="1" x14ac:dyDescent="0.25">
      <c r="A4974">
        <v>11</v>
      </c>
      <c r="B4974">
        <v>8</v>
      </c>
      <c r="C4974" s="3">
        <v>1108</v>
      </c>
      <c r="D4974" t="s">
        <v>7</v>
      </c>
      <c r="E4974">
        <v>2012</v>
      </c>
      <c r="F4974" s="57"/>
      <c r="G4974" s="73"/>
      <c r="H4974" s="7"/>
      <c r="I4974" s="103"/>
      <c r="J4974" s="103"/>
      <c r="K4974" s="103"/>
      <c r="L4974" s="120"/>
      <c r="M4974" s="103"/>
      <c r="N4974" s="103"/>
      <c r="O4974" s="22"/>
      <c r="P4974" s="77"/>
      <c r="Q4974" s="77"/>
      <c r="R4974" s="77"/>
    </row>
    <row r="4975" spans="1:18" customFormat="1" ht="12.75" customHeight="1" x14ac:dyDescent="0.25">
      <c r="A4975">
        <v>11</v>
      </c>
      <c r="B4975">
        <v>9</v>
      </c>
      <c r="C4975" s="3">
        <v>1109</v>
      </c>
      <c r="D4975" t="s">
        <v>7</v>
      </c>
      <c r="E4975">
        <v>2012</v>
      </c>
      <c r="F4975" s="57"/>
      <c r="G4975" s="73"/>
      <c r="H4975" s="7"/>
      <c r="I4975" s="103"/>
      <c r="J4975" s="103"/>
      <c r="K4975" s="103"/>
      <c r="L4975" s="120"/>
      <c r="M4975" s="103"/>
      <c r="N4975" s="103"/>
      <c r="O4975" s="22"/>
      <c r="P4975" s="77"/>
      <c r="Q4975" s="77"/>
      <c r="R4975" s="77"/>
    </row>
    <row r="4976" spans="1:18" customFormat="1" ht="12.75" customHeight="1" x14ac:dyDescent="0.25">
      <c r="A4976">
        <v>11</v>
      </c>
      <c r="B4976">
        <v>10</v>
      </c>
      <c r="C4976" s="3">
        <v>1110</v>
      </c>
      <c r="D4976" t="s">
        <v>7</v>
      </c>
      <c r="E4976">
        <v>2012</v>
      </c>
      <c r="F4976" s="57"/>
      <c r="G4976" s="73"/>
      <c r="H4976" s="7"/>
      <c r="I4976" s="103"/>
      <c r="J4976" s="103"/>
      <c r="K4976" s="103"/>
      <c r="L4976" s="120"/>
      <c r="M4976" s="103"/>
      <c r="N4976" s="103"/>
      <c r="O4976" s="22"/>
      <c r="P4976" s="77"/>
      <c r="Q4976" s="77"/>
      <c r="R4976" s="77"/>
    </row>
    <row r="4977" spans="1:21" customFormat="1" ht="12.75" customHeight="1" x14ac:dyDescent="0.25">
      <c r="A4977">
        <v>11</v>
      </c>
      <c r="B4977">
        <v>11</v>
      </c>
      <c r="C4977" s="3">
        <v>1111</v>
      </c>
      <c r="D4977" t="s">
        <v>7</v>
      </c>
      <c r="E4977">
        <v>2012</v>
      </c>
      <c r="F4977" s="57"/>
      <c r="G4977" s="73"/>
      <c r="H4977" s="7"/>
      <c r="I4977" s="103"/>
      <c r="J4977" s="103"/>
      <c r="K4977" s="103"/>
      <c r="L4977" s="120"/>
      <c r="M4977" s="103"/>
      <c r="N4977" s="103"/>
      <c r="O4977" s="22"/>
      <c r="P4977" s="77"/>
      <c r="Q4977" s="77"/>
      <c r="R4977" s="77"/>
    </row>
    <row r="4978" spans="1:21" customFormat="1" ht="12.75" customHeight="1" x14ac:dyDescent="0.25">
      <c r="A4978">
        <v>11</v>
      </c>
      <c r="B4978">
        <v>12</v>
      </c>
      <c r="C4978" s="3">
        <v>1112</v>
      </c>
      <c r="D4978" t="s">
        <v>7</v>
      </c>
      <c r="E4978">
        <v>2012</v>
      </c>
      <c r="F4978" s="57"/>
      <c r="G4978" s="73"/>
      <c r="H4978" s="7"/>
      <c r="I4978" s="103"/>
      <c r="J4978" s="103"/>
      <c r="K4978" s="103"/>
      <c r="L4978" s="120"/>
      <c r="M4978" s="103"/>
      <c r="N4978" s="103"/>
      <c r="O4978" s="22"/>
      <c r="P4978" s="77"/>
      <c r="Q4978" s="77"/>
      <c r="R4978" s="77"/>
    </row>
    <row r="4979" spans="1:21" customFormat="1" ht="12.75" customHeight="1" x14ac:dyDescent="0.25">
      <c r="A4979">
        <v>11</v>
      </c>
      <c r="B4979">
        <v>13</v>
      </c>
      <c r="C4979" s="3">
        <v>1113</v>
      </c>
      <c r="D4979" t="s">
        <v>7</v>
      </c>
      <c r="E4979">
        <v>2012</v>
      </c>
      <c r="F4979" s="57"/>
      <c r="G4979" s="73"/>
      <c r="H4979" s="7"/>
      <c r="I4979" s="103"/>
      <c r="J4979" s="103"/>
      <c r="K4979" s="103"/>
      <c r="L4979" s="120"/>
      <c r="M4979" s="103"/>
      <c r="N4979" s="103"/>
      <c r="O4979" s="22"/>
      <c r="P4979" s="77"/>
      <c r="Q4979" s="77"/>
      <c r="R4979" s="77"/>
    </row>
    <row r="4980" spans="1:21" customFormat="1" ht="12.75" customHeight="1" x14ac:dyDescent="0.25">
      <c r="A4980">
        <v>11</v>
      </c>
      <c r="B4980">
        <v>14</v>
      </c>
      <c r="C4980" s="3">
        <v>1114</v>
      </c>
      <c r="D4980" t="s">
        <v>7</v>
      </c>
      <c r="E4980">
        <v>2012</v>
      </c>
      <c r="F4980" s="57"/>
      <c r="G4980" s="73"/>
      <c r="H4980" s="7"/>
      <c r="I4980" s="103"/>
      <c r="J4980" s="103"/>
      <c r="K4980" s="103"/>
      <c r="L4980" s="120"/>
      <c r="M4980" s="103"/>
      <c r="N4980" s="103"/>
      <c r="O4980" s="22"/>
      <c r="P4980" s="77"/>
      <c r="Q4980" s="77"/>
      <c r="R4980" s="77"/>
    </row>
    <row r="4981" spans="1:21" customFormat="1" ht="12.75" customHeight="1" x14ac:dyDescent="0.25">
      <c r="A4981">
        <v>11</v>
      </c>
      <c r="B4981">
        <v>15</v>
      </c>
      <c r="C4981" s="3">
        <v>1115</v>
      </c>
      <c r="D4981" t="s">
        <v>7</v>
      </c>
      <c r="E4981">
        <v>2012</v>
      </c>
      <c r="F4981" s="57"/>
      <c r="G4981" s="73"/>
      <c r="H4981" s="7"/>
      <c r="I4981" s="103"/>
      <c r="J4981" s="103"/>
      <c r="K4981" s="103"/>
      <c r="L4981" s="120"/>
      <c r="M4981" s="103"/>
      <c r="N4981" s="103"/>
      <c r="O4981" s="22"/>
      <c r="P4981" s="77"/>
      <c r="Q4981" s="77"/>
      <c r="R4981" s="77"/>
    </row>
    <row r="4982" spans="1:21" customFormat="1" ht="12.75" customHeight="1" x14ac:dyDescent="0.25">
      <c r="A4982">
        <v>5</v>
      </c>
      <c r="B4982">
        <v>1</v>
      </c>
      <c r="C4982" s="3">
        <v>501</v>
      </c>
      <c r="D4982" t="s">
        <v>6</v>
      </c>
      <c r="E4982">
        <v>2011</v>
      </c>
      <c r="F4982" s="57"/>
      <c r="G4982" s="73">
        <f t="shared" ref="G4982:G5013" si="201">I4982+K4982</f>
        <v>0</v>
      </c>
      <c r="H4982" s="7"/>
      <c r="I4982" s="2"/>
      <c r="O4982" s="22">
        <f t="shared" ref="O4982:O5013" si="202">L4982+N4982</f>
        <v>0</v>
      </c>
      <c r="P4982" s="58"/>
      <c r="Q4982" s="58"/>
      <c r="R4982" s="58"/>
    </row>
    <row r="4983" spans="1:21" customFormat="1" ht="12.75" customHeight="1" x14ac:dyDescent="0.25">
      <c r="A4983">
        <v>5</v>
      </c>
      <c r="B4983">
        <v>2</v>
      </c>
      <c r="C4983" s="3">
        <v>502</v>
      </c>
      <c r="D4983" t="s">
        <v>6</v>
      </c>
      <c r="E4983">
        <v>2011</v>
      </c>
      <c r="F4983" s="57"/>
      <c r="G4983" s="73">
        <f t="shared" si="201"/>
        <v>0</v>
      </c>
      <c r="H4983" s="7"/>
      <c r="I4983" s="2"/>
      <c r="O4983" s="22">
        <f t="shared" si="202"/>
        <v>0</v>
      </c>
      <c r="P4983" s="58"/>
      <c r="Q4983" s="58"/>
      <c r="R4983" s="58"/>
    </row>
    <row r="4984" spans="1:21" customFormat="1" ht="12.75" customHeight="1" x14ac:dyDescent="0.25">
      <c r="A4984">
        <v>5</v>
      </c>
      <c r="B4984">
        <v>3</v>
      </c>
      <c r="C4984" s="3">
        <v>503</v>
      </c>
      <c r="D4984" t="s">
        <v>6</v>
      </c>
      <c r="E4984">
        <v>2011</v>
      </c>
      <c r="F4984" s="57"/>
      <c r="G4984" s="73">
        <f t="shared" si="201"/>
        <v>0</v>
      </c>
      <c r="H4984" s="7"/>
      <c r="I4984" s="2"/>
      <c r="O4984" s="22">
        <f t="shared" si="202"/>
        <v>0</v>
      </c>
      <c r="P4984" s="58"/>
      <c r="Q4984" s="58"/>
      <c r="R4984" s="58"/>
    </row>
    <row r="4985" spans="1:21" customFormat="1" ht="12.75" customHeight="1" x14ac:dyDescent="0.25">
      <c r="A4985">
        <v>5</v>
      </c>
      <c r="B4985">
        <v>4</v>
      </c>
      <c r="C4985" s="3">
        <v>504</v>
      </c>
      <c r="D4985" t="s">
        <v>6</v>
      </c>
      <c r="E4985">
        <v>2011</v>
      </c>
      <c r="F4985" s="57"/>
      <c r="G4985" s="73">
        <f t="shared" si="201"/>
        <v>0</v>
      </c>
      <c r="H4985" s="7"/>
      <c r="I4985" s="2"/>
      <c r="O4985" s="22">
        <f t="shared" si="202"/>
        <v>0</v>
      </c>
      <c r="P4985" s="58"/>
      <c r="Q4985" s="58"/>
      <c r="R4985" s="58"/>
    </row>
    <row r="4986" spans="1:21" customFormat="1" ht="12.75" customHeight="1" x14ac:dyDescent="0.25">
      <c r="A4986">
        <v>5</v>
      </c>
      <c r="B4986">
        <v>5</v>
      </c>
      <c r="C4986" s="3">
        <v>505</v>
      </c>
      <c r="D4986" t="s">
        <v>6</v>
      </c>
      <c r="E4986">
        <v>2011</v>
      </c>
      <c r="F4986" s="57"/>
      <c r="G4986" s="73">
        <f t="shared" si="201"/>
        <v>0</v>
      </c>
      <c r="H4986" s="7"/>
      <c r="I4986" s="2"/>
      <c r="O4986" s="22">
        <f t="shared" si="202"/>
        <v>0</v>
      </c>
      <c r="P4986" s="58"/>
      <c r="Q4986" s="58"/>
      <c r="R4986" s="58"/>
    </row>
    <row r="4987" spans="1:21" customFormat="1" ht="12.75" customHeight="1" x14ac:dyDescent="0.25">
      <c r="A4987">
        <v>5</v>
      </c>
      <c r="B4987">
        <v>6</v>
      </c>
      <c r="C4987" s="3">
        <v>506</v>
      </c>
      <c r="D4987" t="s">
        <v>6</v>
      </c>
      <c r="E4987">
        <v>2011</v>
      </c>
      <c r="F4987" s="57"/>
      <c r="G4987" s="73">
        <f t="shared" si="201"/>
        <v>0</v>
      </c>
      <c r="H4987" s="7"/>
      <c r="I4987" s="2"/>
      <c r="O4987" s="22">
        <f t="shared" si="202"/>
        <v>0</v>
      </c>
      <c r="P4987" s="58"/>
      <c r="Q4987" s="58"/>
      <c r="R4987" s="58"/>
    </row>
    <row r="4988" spans="1:21" customFormat="1" ht="12.75" customHeight="1" x14ac:dyDescent="0.25">
      <c r="A4988">
        <v>5</v>
      </c>
      <c r="B4988">
        <v>7</v>
      </c>
      <c r="C4988" s="3">
        <v>507</v>
      </c>
      <c r="D4988" t="s">
        <v>6</v>
      </c>
      <c r="E4988">
        <v>2011</v>
      </c>
      <c r="F4988" s="57"/>
      <c r="G4988" s="73">
        <f t="shared" si="201"/>
        <v>0</v>
      </c>
      <c r="H4988" s="7"/>
      <c r="I4988" s="2"/>
      <c r="O4988" s="22">
        <f t="shared" si="202"/>
        <v>0</v>
      </c>
      <c r="P4988" s="58"/>
      <c r="Q4988" s="58"/>
      <c r="R4988" s="58"/>
    </row>
    <row r="4989" spans="1:21" customFormat="1" ht="12.75" customHeight="1" x14ac:dyDescent="0.25">
      <c r="A4989">
        <v>5</v>
      </c>
      <c r="B4989">
        <v>8</v>
      </c>
      <c r="C4989" s="3">
        <v>508</v>
      </c>
      <c r="D4989" t="s">
        <v>6</v>
      </c>
      <c r="E4989">
        <v>2011</v>
      </c>
      <c r="F4989" s="57"/>
      <c r="G4989" s="73">
        <f t="shared" si="201"/>
        <v>0</v>
      </c>
      <c r="H4989" s="7"/>
      <c r="I4989" s="2"/>
      <c r="O4989" s="22">
        <f t="shared" si="202"/>
        <v>0</v>
      </c>
      <c r="P4989" s="58"/>
      <c r="Q4989" s="58"/>
      <c r="R4989" s="58"/>
    </row>
    <row r="4990" spans="1:21" customFormat="1" ht="12.75" customHeight="1" x14ac:dyDescent="0.25">
      <c r="A4990">
        <v>5</v>
      </c>
      <c r="B4990">
        <v>9</v>
      </c>
      <c r="C4990" s="3">
        <v>509</v>
      </c>
      <c r="D4990" t="s">
        <v>6</v>
      </c>
      <c r="E4990">
        <v>2011</v>
      </c>
      <c r="F4990" s="57"/>
      <c r="G4990" s="73">
        <f t="shared" si="201"/>
        <v>0</v>
      </c>
      <c r="H4990" s="7"/>
      <c r="I4990" s="2"/>
      <c r="O4990" s="22">
        <f t="shared" si="202"/>
        <v>0</v>
      </c>
      <c r="P4990" s="58"/>
      <c r="Q4990" s="58"/>
      <c r="R4990" s="58"/>
    </row>
    <row r="4991" spans="1:21" customFormat="1" ht="12.75" customHeight="1" x14ac:dyDescent="0.25">
      <c r="A4991">
        <v>5</v>
      </c>
      <c r="B4991">
        <v>10</v>
      </c>
      <c r="C4991" s="3">
        <v>510</v>
      </c>
      <c r="D4991" t="s">
        <v>6</v>
      </c>
      <c r="E4991">
        <v>2011</v>
      </c>
      <c r="F4991" s="57"/>
      <c r="G4991" s="73">
        <f t="shared" si="201"/>
        <v>3</v>
      </c>
      <c r="H4991" s="7"/>
      <c r="I4991" s="104">
        <v>3</v>
      </c>
      <c r="J4991" s="79" t="s">
        <v>21</v>
      </c>
      <c r="K4991" s="104">
        <v>0</v>
      </c>
      <c r="L4991" s="104">
        <v>0</v>
      </c>
      <c r="M4991" s="79" t="s">
        <v>21</v>
      </c>
      <c r="N4991" s="104">
        <v>0</v>
      </c>
      <c r="O4991" s="22">
        <f t="shared" si="202"/>
        <v>0</v>
      </c>
      <c r="P4991" s="58"/>
      <c r="Q4991" s="58"/>
      <c r="R4991" s="58"/>
      <c r="U4991" t="s">
        <v>53</v>
      </c>
    </row>
    <row r="4992" spans="1:21" customFormat="1" ht="12.75" customHeight="1" x14ac:dyDescent="0.25">
      <c r="A4992">
        <v>5</v>
      </c>
      <c r="B4992">
        <v>11</v>
      </c>
      <c r="C4992" s="3">
        <v>511</v>
      </c>
      <c r="D4992" t="s">
        <v>6</v>
      </c>
      <c r="E4992">
        <v>2011</v>
      </c>
      <c r="F4992" s="57"/>
      <c r="G4992" s="73">
        <f t="shared" si="201"/>
        <v>6</v>
      </c>
      <c r="H4992" s="7"/>
      <c r="I4992" s="104">
        <v>6</v>
      </c>
      <c r="J4992" s="79" t="s">
        <v>21</v>
      </c>
      <c r="K4992" s="104">
        <v>0</v>
      </c>
      <c r="L4992" s="104">
        <v>0</v>
      </c>
      <c r="M4992" s="79" t="s">
        <v>21</v>
      </c>
      <c r="N4992" s="104">
        <v>0</v>
      </c>
      <c r="O4992" s="22">
        <f t="shared" si="202"/>
        <v>0</v>
      </c>
      <c r="P4992" s="58"/>
      <c r="Q4992" s="58"/>
      <c r="R4992" s="58"/>
    </row>
    <row r="4993" spans="1:18" customFormat="1" ht="12.75" customHeight="1" x14ac:dyDescent="0.25">
      <c r="A4993">
        <v>5</v>
      </c>
      <c r="B4993">
        <v>12</v>
      </c>
      <c r="C4993" s="3">
        <v>512</v>
      </c>
      <c r="D4993" t="s">
        <v>6</v>
      </c>
      <c r="E4993">
        <v>2011</v>
      </c>
      <c r="F4993" s="57"/>
      <c r="G4993" s="73">
        <f t="shared" si="201"/>
        <v>3</v>
      </c>
      <c r="H4993" s="7"/>
      <c r="I4993" s="104">
        <v>3</v>
      </c>
      <c r="J4993" s="79" t="s">
        <v>21</v>
      </c>
      <c r="K4993" s="104">
        <v>0</v>
      </c>
      <c r="L4993" s="104">
        <v>0</v>
      </c>
      <c r="M4993" s="79" t="s">
        <v>21</v>
      </c>
      <c r="N4993" s="104">
        <v>0</v>
      </c>
      <c r="O4993" s="22">
        <f t="shared" si="202"/>
        <v>0</v>
      </c>
      <c r="P4993" s="58"/>
      <c r="Q4993" s="58"/>
      <c r="R4993" s="58"/>
    </row>
    <row r="4994" spans="1:18" customFormat="1" ht="12.75" customHeight="1" x14ac:dyDescent="0.25">
      <c r="A4994">
        <v>5</v>
      </c>
      <c r="B4994">
        <v>13</v>
      </c>
      <c r="C4994" s="3">
        <v>513</v>
      </c>
      <c r="D4994" t="s">
        <v>6</v>
      </c>
      <c r="E4994">
        <v>2011</v>
      </c>
      <c r="F4994" s="57"/>
      <c r="G4994" s="73">
        <f t="shared" si="201"/>
        <v>0</v>
      </c>
      <c r="H4994" s="7"/>
      <c r="I4994" s="104">
        <v>0</v>
      </c>
      <c r="J4994" s="79" t="s">
        <v>21</v>
      </c>
      <c r="K4994" s="104">
        <v>0</v>
      </c>
      <c r="L4994" s="104">
        <v>0</v>
      </c>
      <c r="M4994" s="79" t="s">
        <v>21</v>
      </c>
      <c r="N4994" s="104">
        <v>0</v>
      </c>
      <c r="O4994" s="22">
        <f t="shared" si="202"/>
        <v>0</v>
      </c>
      <c r="P4994" s="58"/>
      <c r="Q4994" s="58"/>
      <c r="R4994" s="58"/>
    </row>
    <row r="4995" spans="1:18" customFormat="1" ht="12.75" customHeight="1" x14ac:dyDescent="0.25">
      <c r="A4995">
        <v>5</v>
      </c>
      <c r="B4995">
        <v>14</v>
      </c>
      <c r="C4995" s="3">
        <v>514</v>
      </c>
      <c r="D4995" t="s">
        <v>6</v>
      </c>
      <c r="E4995">
        <v>2011</v>
      </c>
      <c r="F4995" s="57"/>
      <c r="G4995" s="73">
        <f t="shared" si="201"/>
        <v>5</v>
      </c>
      <c r="H4995" s="7"/>
      <c r="I4995" s="104">
        <v>5</v>
      </c>
      <c r="J4995" s="79" t="s">
        <v>21</v>
      </c>
      <c r="K4995" s="104">
        <v>0</v>
      </c>
      <c r="L4995" s="104">
        <v>0</v>
      </c>
      <c r="M4995" s="79" t="s">
        <v>21</v>
      </c>
      <c r="N4995" s="104">
        <v>0</v>
      </c>
      <c r="O4995" s="22">
        <f t="shared" si="202"/>
        <v>0</v>
      </c>
      <c r="P4995" s="58"/>
      <c r="Q4995" s="58"/>
      <c r="R4995" s="58"/>
    </row>
    <row r="4996" spans="1:18" customFormat="1" ht="12.75" customHeight="1" x14ac:dyDescent="0.25">
      <c r="A4996">
        <v>5</v>
      </c>
      <c r="B4996">
        <v>15</v>
      </c>
      <c r="C4996" s="3">
        <v>515</v>
      </c>
      <c r="D4996" t="s">
        <v>6</v>
      </c>
      <c r="E4996">
        <v>2011</v>
      </c>
      <c r="F4996" s="57"/>
      <c r="G4996" s="73">
        <f t="shared" si="201"/>
        <v>3</v>
      </c>
      <c r="H4996" s="7"/>
      <c r="I4996" s="104">
        <v>3</v>
      </c>
      <c r="J4996" s="79" t="s">
        <v>21</v>
      </c>
      <c r="K4996" s="104">
        <v>0</v>
      </c>
      <c r="L4996" s="104">
        <v>0</v>
      </c>
      <c r="M4996" s="79" t="s">
        <v>21</v>
      </c>
      <c r="N4996" s="104">
        <v>0</v>
      </c>
      <c r="O4996" s="22">
        <f t="shared" si="202"/>
        <v>0</v>
      </c>
      <c r="P4996" s="58"/>
      <c r="Q4996" s="58"/>
      <c r="R4996" s="58"/>
    </row>
    <row r="4997" spans="1:18" customFormat="1" ht="12.75" customHeight="1" x14ac:dyDescent="0.25">
      <c r="A4997">
        <v>5</v>
      </c>
      <c r="B4997">
        <v>16</v>
      </c>
      <c r="C4997" s="3">
        <v>516</v>
      </c>
      <c r="D4997" t="s">
        <v>6</v>
      </c>
      <c r="E4997">
        <v>2011</v>
      </c>
      <c r="F4997" s="57"/>
      <c r="G4997" s="73">
        <f t="shared" si="201"/>
        <v>4</v>
      </c>
      <c r="H4997" s="7"/>
      <c r="I4997" s="104">
        <v>4</v>
      </c>
      <c r="J4997" s="79" t="s">
        <v>21</v>
      </c>
      <c r="K4997" s="104">
        <v>0</v>
      </c>
      <c r="L4997" s="104">
        <v>0</v>
      </c>
      <c r="M4997" s="79" t="s">
        <v>21</v>
      </c>
      <c r="N4997" s="104">
        <v>0</v>
      </c>
      <c r="O4997" s="22">
        <f t="shared" si="202"/>
        <v>0</v>
      </c>
      <c r="P4997" s="58"/>
      <c r="Q4997" s="58"/>
      <c r="R4997" s="58"/>
    </row>
    <row r="4998" spans="1:18" customFormat="1" ht="12.75" customHeight="1" x14ac:dyDescent="0.25">
      <c r="A4998">
        <v>5</v>
      </c>
      <c r="B4998">
        <v>17</v>
      </c>
      <c r="C4998" s="3">
        <v>517</v>
      </c>
      <c r="D4998" t="s">
        <v>6</v>
      </c>
      <c r="E4998">
        <v>2011</v>
      </c>
      <c r="F4998" s="57"/>
      <c r="G4998" s="73">
        <f t="shared" si="201"/>
        <v>1</v>
      </c>
      <c r="H4998" s="7"/>
      <c r="I4998" s="104">
        <v>1</v>
      </c>
      <c r="J4998" s="79" t="s">
        <v>21</v>
      </c>
      <c r="K4998" s="104">
        <v>0</v>
      </c>
      <c r="L4998" s="104">
        <v>0</v>
      </c>
      <c r="M4998" s="79" t="s">
        <v>21</v>
      </c>
      <c r="N4998" s="104">
        <v>0</v>
      </c>
      <c r="O4998" s="22">
        <f t="shared" si="202"/>
        <v>0</v>
      </c>
      <c r="P4998" s="58"/>
      <c r="Q4998" s="58"/>
      <c r="R4998" s="58"/>
    </row>
    <row r="4999" spans="1:18" customFormat="1" ht="12.75" customHeight="1" x14ac:dyDescent="0.25">
      <c r="A4999">
        <v>5</v>
      </c>
      <c r="B4999">
        <v>18</v>
      </c>
      <c r="C4999" s="3">
        <v>518</v>
      </c>
      <c r="D4999" t="s">
        <v>6</v>
      </c>
      <c r="E4999">
        <v>2011</v>
      </c>
      <c r="F4999" s="57"/>
      <c r="G4999" s="73">
        <f t="shared" si="201"/>
        <v>2</v>
      </c>
      <c r="H4999" s="7"/>
      <c r="I4999" s="104">
        <v>2</v>
      </c>
      <c r="J4999" s="79" t="s">
        <v>21</v>
      </c>
      <c r="K4999" s="104">
        <v>0</v>
      </c>
      <c r="L4999" s="104">
        <v>0</v>
      </c>
      <c r="M4999" s="79" t="s">
        <v>21</v>
      </c>
      <c r="N4999" s="104">
        <v>0</v>
      </c>
      <c r="O4999" s="22">
        <f t="shared" si="202"/>
        <v>0</v>
      </c>
      <c r="P4999" s="58"/>
      <c r="Q4999" s="58"/>
      <c r="R4999" s="58"/>
    </row>
    <row r="5000" spans="1:18" customFormat="1" ht="12.75" customHeight="1" x14ac:dyDescent="0.25">
      <c r="A5000">
        <v>5</v>
      </c>
      <c r="B5000">
        <v>19</v>
      </c>
      <c r="C5000" s="3">
        <v>519</v>
      </c>
      <c r="D5000" t="s">
        <v>6</v>
      </c>
      <c r="E5000">
        <v>2011</v>
      </c>
      <c r="F5000" s="57"/>
      <c r="G5000" s="73">
        <f t="shared" si="201"/>
        <v>3</v>
      </c>
      <c r="H5000" s="7"/>
      <c r="I5000" s="104">
        <v>3</v>
      </c>
      <c r="J5000" s="79" t="s">
        <v>21</v>
      </c>
      <c r="K5000" s="104">
        <v>0</v>
      </c>
      <c r="L5000" s="104">
        <v>0</v>
      </c>
      <c r="M5000" s="79" t="s">
        <v>21</v>
      </c>
      <c r="N5000" s="104">
        <v>0</v>
      </c>
      <c r="O5000" s="22">
        <f t="shared" si="202"/>
        <v>0</v>
      </c>
      <c r="P5000" s="58"/>
      <c r="Q5000" s="58"/>
      <c r="R5000" s="58"/>
    </row>
    <row r="5001" spans="1:18" customFormat="1" ht="12.75" customHeight="1" x14ac:dyDescent="0.25">
      <c r="A5001">
        <v>5</v>
      </c>
      <c r="B5001">
        <v>20</v>
      </c>
      <c r="C5001" s="3">
        <v>520</v>
      </c>
      <c r="D5001" t="s">
        <v>6</v>
      </c>
      <c r="E5001">
        <v>2011</v>
      </c>
      <c r="F5001" s="57"/>
      <c r="G5001" s="73">
        <f t="shared" si="201"/>
        <v>2</v>
      </c>
      <c r="H5001" s="7"/>
      <c r="I5001" s="104">
        <v>2</v>
      </c>
      <c r="J5001" s="79" t="s">
        <v>21</v>
      </c>
      <c r="K5001" s="104">
        <v>0</v>
      </c>
      <c r="L5001" s="104">
        <v>0</v>
      </c>
      <c r="M5001" s="79" t="s">
        <v>21</v>
      </c>
      <c r="N5001" s="104">
        <v>0</v>
      </c>
      <c r="O5001" s="22">
        <f t="shared" si="202"/>
        <v>0</v>
      </c>
      <c r="P5001" s="58"/>
      <c r="Q5001" s="58"/>
      <c r="R5001" s="58"/>
    </row>
    <row r="5002" spans="1:18" customFormat="1" ht="12.75" customHeight="1" x14ac:dyDescent="0.25">
      <c r="A5002">
        <v>5</v>
      </c>
      <c r="B5002">
        <v>21</v>
      </c>
      <c r="C5002" s="3">
        <v>521</v>
      </c>
      <c r="D5002" t="s">
        <v>6</v>
      </c>
      <c r="E5002">
        <v>2011</v>
      </c>
      <c r="F5002" s="57"/>
      <c r="G5002" s="73">
        <f t="shared" si="201"/>
        <v>4</v>
      </c>
      <c r="H5002" s="7"/>
      <c r="I5002" s="104">
        <v>4</v>
      </c>
      <c r="J5002" s="79" t="s">
        <v>21</v>
      </c>
      <c r="K5002" s="104">
        <v>0</v>
      </c>
      <c r="L5002" s="104">
        <v>0</v>
      </c>
      <c r="M5002" s="79" t="s">
        <v>21</v>
      </c>
      <c r="N5002" s="104">
        <v>0</v>
      </c>
      <c r="O5002" s="22">
        <f t="shared" si="202"/>
        <v>0</v>
      </c>
      <c r="P5002" s="58"/>
      <c r="Q5002" s="58"/>
      <c r="R5002" s="58"/>
    </row>
    <row r="5003" spans="1:18" customFormat="1" ht="12.75" customHeight="1" x14ac:dyDescent="0.25">
      <c r="A5003">
        <v>5</v>
      </c>
      <c r="B5003">
        <v>22</v>
      </c>
      <c r="C5003" s="3">
        <v>522</v>
      </c>
      <c r="D5003" t="s">
        <v>6</v>
      </c>
      <c r="E5003">
        <v>2011</v>
      </c>
      <c r="F5003" s="57"/>
      <c r="G5003" s="73">
        <f t="shared" si="201"/>
        <v>5</v>
      </c>
      <c r="H5003" s="7"/>
      <c r="I5003" s="104">
        <v>5</v>
      </c>
      <c r="J5003" s="79" t="s">
        <v>21</v>
      </c>
      <c r="K5003" s="104">
        <v>0</v>
      </c>
      <c r="L5003" s="104">
        <v>0</v>
      </c>
      <c r="M5003" s="79" t="s">
        <v>21</v>
      </c>
      <c r="N5003" s="104">
        <v>0</v>
      </c>
      <c r="O5003" s="22">
        <f t="shared" si="202"/>
        <v>0</v>
      </c>
      <c r="P5003" s="58"/>
      <c r="Q5003" s="58"/>
      <c r="R5003" s="58"/>
    </row>
    <row r="5004" spans="1:18" customFormat="1" ht="12.75" customHeight="1" x14ac:dyDescent="0.25">
      <c r="A5004">
        <v>5</v>
      </c>
      <c r="B5004">
        <v>23</v>
      </c>
      <c r="C5004" s="3">
        <v>523</v>
      </c>
      <c r="D5004" t="s">
        <v>6</v>
      </c>
      <c r="E5004">
        <v>2011</v>
      </c>
      <c r="F5004" s="57"/>
      <c r="G5004" s="73">
        <f t="shared" si="201"/>
        <v>4</v>
      </c>
      <c r="H5004" s="7"/>
      <c r="I5004" s="104">
        <v>4</v>
      </c>
      <c r="J5004" s="79" t="s">
        <v>21</v>
      </c>
      <c r="K5004" s="104">
        <v>0</v>
      </c>
      <c r="L5004" s="104">
        <v>0</v>
      </c>
      <c r="M5004" s="79" t="s">
        <v>21</v>
      </c>
      <c r="N5004" s="104">
        <v>0</v>
      </c>
      <c r="O5004" s="22">
        <f t="shared" si="202"/>
        <v>0</v>
      </c>
      <c r="P5004" s="58"/>
      <c r="Q5004" s="58"/>
      <c r="R5004" s="58"/>
    </row>
    <row r="5005" spans="1:18" customFormat="1" ht="12.75" customHeight="1" x14ac:dyDescent="0.25">
      <c r="A5005">
        <v>5</v>
      </c>
      <c r="B5005">
        <v>24</v>
      </c>
      <c r="C5005" s="3">
        <v>524</v>
      </c>
      <c r="D5005" t="s">
        <v>6</v>
      </c>
      <c r="E5005">
        <v>2011</v>
      </c>
      <c r="F5005" s="57"/>
      <c r="G5005" s="73">
        <f t="shared" si="201"/>
        <v>3</v>
      </c>
      <c r="H5005" s="7"/>
      <c r="I5005" s="104">
        <v>3</v>
      </c>
      <c r="J5005" s="79" t="s">
        <v>21</v>
      </c>
      <c r="K5005" s="104">
        <v>0</v>
      </c>
      <c r="L5005" s="104">
        <v>0</v>
      </c>
      <c r="M5005" s="79" t="s">
        <v>21</v>
      </c>
      <c r="N5005" s="104">
        <v>0</v>
      </c>
      <c r="O5005" s="22">
        <f t="shared" si="202"/>
        <v>0</v>
      </c>
      <c r="P5005" s="58"/>
      <c r="Q5005" s="58"/>
      <c r="R5005" s="58"/>
    </row>
    <row r="5006" spans="1:18" customFormat="1" ht="12.75" customHeight="1" x14ac:dyDescent="0.25">
      <c r="A5006">
        <v>5</v>
      </c>
      <c r="B5006">
        <v>25</v>
      </c>
      <c r="C5006" s="3">
        <v>525</v>
      </c>
      <c r="D5006" t="s">
        <v>6</v>
      </c>
      <c r="E5006">
        <v>2011</v>
      </c>
      <c r="F5006" s="57"/>
      <c r="G5006" s="73">
        <f t="shared" si="201"/>
        <v>1</v>
      </c>
      <c r="H5006" s="7"/>
      <c r="I5006" s="104">
        <v>1</v>
      </c>
      <c r="J5006" s="79" t="s">
        <v>21</v>
      </c>
      <c r="K5006" s="104">
        <v>0</v>
      </c>
      <c r="L5006" s="104">
        <v>0</v>
      </c>
      <c r="M5006" s="79" t="s">
        <v>21</v>
      </c>
      <c r="N5006" s="104">
        <v>0</v>
      </c>
      <c r="O5006" s="22">
        <f t="shared" si="202"/>
        <v>0</v>
      </c>
      <c r="P5006" s="58"/>
      <c r="Q5006" s="58"/>
      <c r="R5006" s="58"/>
    </row>
    <row r="5007" spans="1:18" customFormat="1" ht="12.75" customHeight="1" x14ac:dyDescent="0.25">
      <c r="A5007">
        <v>5</v>
      </c>
      <c r="B5007">
        <v>26</v>
      </c>
      <c r="C5007" s="3">
        <v>526</v>
      </c>
      <c r="D5007" t="s">
        <v>6</v>
      </c>
      <c r="E5007">
        <v>2011</v>
      </c>
      <c r="F5007" s="57"/>
      <c r="G5007" s="73">
        <f t="shared" si="201"/>
        <v>4</v>
      </c>
      <c r="I5007" s="104">
        <v>4</v>
      </c>
      <c r="J5007" s="79" t="s">
        <v>21</v>
      </c>
      <c r="K5007" s="104">
        <v>0</v>
      </c>
      <c r="L5007" s="104">
        <v>0</v>
      </c>
      <c r="M5007" s="79" t="s">
        <v>21</v>
      </c>
      <c r="N5007" s="104">
        <v>0</v>
      </c>
      <c r="O5007" s="22">
        <f t="shared" si="202"/>
        <v>0</v>
      </c>
      <c r="P5007" s="58"/>
      <c r="Q5007" s="58"/>
      <c r="R5007" s="58"/>
    </row>
    <row r="5008" spans="1:18" customFormat="1" ht="12.75" customHeight="1" x14ac:dyDescent="0.25">
      <c r="A5008">
        <v>5</v>
      </c>
      <c r="B5008">
        <v>27</v>
      </c>
      <c r="C5008" s="3">
        <v>527</v>
      </c>
      <c r="D5008" t="s">
        <v>6</v>
      </c>
      <c r="E5008">
        <v>2011</v>
      </c>
      <c r="F5008" s="57"/>
      <c r="G5008" s="73">
        <f t="shared" si="201"/>
        <v>2</v>
      </c>
      <c r="I5008" s="104">
        <v>2</v>
      </c>
      <c r="J5008" s="79" t="s">
        <v>21</v>
      </c>
      <c r="K5008" s="104">
        <v>0</v>
      </c>
      <c r="L5008" s="104">
        <v>0</v>
      </c>
      <c r="M5008" s="79" t="s">
        <v>21</v>
      </c>
      <c r="N5008" s="104">
        <v>0</v>
      </c>
      <c r="O5008" s="22">
        <f t="shared" si="202"/>
        <v>0</v>
      </c>
      <c r="P5008" s="58"/>
      <c r="Q5008" s="58"/>
      <c r="R5008" s="58"/>
    </row>
    <row r="5009" spans="1:18" customFormat="1" ht="12.75" customHeight="1" x14ac:dyDescent="0.25">
      <c r="A5009">
        <v>5</v>
      </c>
      <c r="B5009">
        <v>28</v>
      </c>
      <c r="C5009" s="3">
        <v>528</v>
      </c>
      <c r="D5009" t="s">
        <v>6</v>
      </c>
      <c r="E5009">
        <v>2011</v>
      </c>
      <c r="F5009" s="57"/>
      <c r="G5009" s="73">
        <f t="shared" si="201"/>
        <v>5</v>
      </c>
      <c r="I5009" s="104">
        <v>5</v>
      </c>
      <c r="J5009" s="79" t="s">
        <v>21</v>
      </c>
      <c r="K5009" s="104">
        <v>0</v>
      </c>
      <c r="L5009" s="104">
        <v>0</v>
      </c>
      <c r="M5009" s="79" t="s">
        <v>21</v>
      </c>
      <c r="N5009" s="104">
        <v>0</v>
      </c>
      <c r="O5009" s="22">
        <f t="shared" si="202"/>
        <v>0</v>
      </c>
      <c r="P5009" s="58"/>
      <c r="Q5009" s="58"/>
      <c r="R5009" s="58"/>
    </row>
    <row r="5010" spans="1:18" customFormat="1" ht="12.75" customHeight="1" x14ac:dyDescent="0.25">
      <c r="A5010">
        <v>5</v>
      </c>
      <c r="B5010">
        <v>29</v>
      </c>
      <c r="C5010" s="3">
        <v>529</v>
      </c>
      <c r="D5010" t="s">
        <v>6</v>
      </c>
      <c r="E5010">
        <v>2011</v>
      </c>
      <c r="F5010" s="57"/>
      <c r="G5010" s="73">
        <f t="shared" si="201"/>
        <v>2</v>
      </c>
      <c r="I5010" s="104">
        <v>2</v>
      </c>
      <c r="J5010" s="79" t="s">
        <v>21</v>
      </c>
      <c r="K5010" s="104">
        <v>0</v>
      </c>
      <c r="L5010" s="104">
        <v>0</v>
      </c>
      <c r="M5010" s="79" t="s">
        <v>21</v>
      </c>
      <c r="N5010" s="104">
        <v>0</v>
      </c>
      <c r="O5010" s="22">
        <f t="shared" si="202"/>
        <v>0</v>
      </c>
      <c r="P5010" s="58"/>
      <c r="Q5010" s="58"/>
      <c r="R5010" s="58"/>
    </row>
    <row r="5011" spans="1:18" customFormat="1" ht="12.75" customHeight="1" x14ac:dyDescent="0.25">
      <c r="A5011">
        <v>5</v>
      </c>
      <c r="B5011">
        <v>30</v>
      </c>
      <c r="C5011" s="3">
        <v>530</v>
      </c>
      <c r="D5011" t="s">
        <v>6</v>
      </c>
      <c r="E5011">
        <v>2011</v>
      </c>
      <c r="F5011" s="57"/>
      <c r="G5011" s="73">
        <f t="shared" si="201"/>
        <v>10</v>
      </c>
      <c r="I5011" s="104">
        <v>10</v>
      </c>
      <c r="J5011" s="79" t="s">
        <v>21</v>
      </c>
      <c r="K5011" s="104">
        <v>0</v>
      </c>
      <c r="L5011" s="104">
        <v>0</v>
      </c>
      <c r="M5011" s="79" t="s">
        <v>21</v>
      </c>
      <c r="N5011" s="104">
        <v>0</v>
      </c>
      <c r="O5011" s="22">
        <f t="shared" si="202"/>
        <v>0</v>
      </c>
      <c r="P5011" s="58"/>
      <c r="Q5011" s="58"/>
      <c r="R5011" s="58"/>
    </row>
    <row r="5012" spans="1:18" customFormat="1" ht="12.75" customHeight="1" x14ac:dyDescent="0.25">
      <c r="A5012">
        <v>5</v>
      </c>
      <c r="B5012">
        <v>31</v>
      </c>
      <c r="C5012" s="3">
        <v>531</v>
      </c>
      <c r="D5012" t="s">
        <v>6</v>
      </c>
      <c r="E5012">
        <v>2011</v>
      </c>
      <c r="F5012" s="57"/>
      <c r="G5012" s="73">
        <f t="shared" si="201"/>
        <v>5</v>
      </c>
      <c r="I5012" s="104">
        <v>5</v>
      </c>
      <c r="J5012" s="79" t="s">
        <v>21</v>
      </c>
      <c r="K5012" s="104">
        <v>0</v>
      </c>
      <c r="L5012" s="104">
        <v>0</v>
      </c>
      <c r="M5012" s="79" t="s">
        <v>21</v>
      </c>
      <c r="N5012" s="104">
        <v>0</v>
      </c>
      <c r="O5012" s="22">
        <f t="shared" si="202"/>
        <v>0</v>
      </c>
      <c r="P5012" s="58"/>
      <c r="Q5012" s="58"/>
      <c r="R5012" s="58"/>
    </row>
    <row r="5013" spans="1:18" customFormat="1" ht="12.75" customHeight="1" x14ac:dyDescent="0.25">
      <c r="A5013">
        <v>6</v>
      </c>
      <c r="B5013">
        <v>1</v>
      </c>
      <c r="C5013" s="3">
        <v>601</v>
      </c>
      <c r="D5013" t="s">
        <v>6</v>
      </c>
      <c r="E5013">
        <v>2011</v>
      </c>
      <c r="F5013" s="57"/>
      <c r="G5013" s="73">
        <f t="shared" si="201"/>
        <v>13</v>
      </c>
      <c r="I5013" s="104">
        <v>13</v>
      </c>
      <c r="J5013" s="79" t="s">
        <v>21</v>
      </c>
      <c r="K5013" s="104">
        <v>0</v>
      </c>
      <c r="L5013" s="104">
        <v>0</v>
      </c>
      <c r="M5013" s="79" t="s">
        <v>21</v>
      </c>
      <c r="N5013" s="104">
        <v>0</v>
      </c>
      <c r="O5013" s="22">
        <f t="shared" si="202"/>
        <v>0</v>
      </c>
      <c r="P5013" s="58"/>
      <c r="Q5013" s="58"/>
      <c r="R5013" s="58"/>
    </row>
    <row r="5014" spans="1:18" customFormat="1" ht="12.75" customHeight="1" x14ac:dyDescent="0.25">
      <c r="A5014">
        <v>6</v>
      </c>
      <c r="B5014">
        <v>2</v>
      </c>
      <c r="C5014" s="3">
        <v>602</v>
      </c>
      <c r="D5014" t="s">
        <v>6</v>
      </c>
      <c r="E5014">
        <v>2011</v>
      </c>
      <c r="F5014" s="57"/>
      <c r="G5014" s="73">
        <f t="shared" ref="G5014:G5045" si="203">I5014+K5014</f>
        <v>17</v>
      </c>
      <c r="H5014" s="7"/>
      <c r="I5014" s="104">
        <v>17</v>
      </c>
      <c r="J5014" s="79" t="s">
        <v>21</v>
      </c>
      <c r="K5014" s="104">
        <v>0</v>
      </c>
      <c r="L5014" s="104">
        <v>0</v>
      </c>
      <c r="M5014" s="79" t="s">
        <v>21</v>
      </c>
      <c r="N5014" s="104">
        <v>0</v>
      </c>
      <c r="O5014" s="22">
        <f t="shared" ref="O5014:O5045" si="204">L5014+N5014</f>
        <v>0</v>
      </c>
      <c r="P5014" s="58"/>
      <c r="Q5014" s="58"/>
      <c r="R5014" s="58"/>
    </row>
    <row r="5015" spans="1:18" customFormat="1" ht="12.75" customHeight="1" x14ac:dyDescent="0.25">
      <c r="A5015">
        <v>6</v>
      </c>
      <c r="B5015">
        <v>3</v>
      </c>
      <c r="C5015" s="3">
        <v>603</v>
      </c>
      <c r="D5015" t="s">
        <v>6</v>
      </c>
      <c r="E5015">
        <v>2011</v>
      </c>
      <c r="F5015" s="57"/>
      <c r="G5015" s="73">
        <f t="shared" si="203"/>
        <v>28</v>
      </c>
      <c r="H5015" s="7"/>
      <c r="I5015" s="104">
        <v>28</v>
      </c>
      <c r="J5015" s="79" t="s">
        <v>21</v>
      </c>
      <c r="K5015" s="104">
        <v>0</v>
      </c>
      <c r="L5015" s="104">
        <v>0</v>
      </c>
      <c r="M5015" s="79" t="s">
        <v>21</v>
      </c>
      <c r="N5015" s="104">
        <v>0</v>
      </c>
      <c r="O5015" s="22">
        <f t="shared" si="204"/>
        <v>0</v>
      </c>
      <c r="P5015" s="58"/>
      <c r="Q5015" s="58"/>
      <c r="R5015" s="58"/>
    </row>
    <row r="5016" spans="1:18" customFormat="1" ht="12.75" customHeight="1" x14ac:dyDescent="0.25">
      <c r="A5016">
        <v>6</v>
      </c>
      <c r="B5016">
        <v>4</v>
      </c>
      <c r="C5016" s="3">
        <v>604</v>
      </c>
      <c r="D5016" t="s">
        <v>6</v>
      </c>
      <c r="E5016">
        <v>2011</v>
      </c>
      <c r="F5016" s="57"/>
      <c r="G5016" s="73">
        <f t="shared" si="203"/>
        <v>26</v>
      </c>
      <c r="H5016" s="7"/>
      <c r="I5016" s="104">
        <v>26</v>
      </c>
      <c r="J5016" s="79" t="s">
        <v>21</v>
      </c>
      <c r="K5016" s="104">
        <v>0</v>
      </c>
      <c r="L5016" s="104">
        <v>0</v>
      </c>
      <c r="M5016" s="79" t="s">
        <v>21</v>
      </c>
      <c r="N5016" s="104">
        <v>0</v>
      </c>
      <c r="O5016" s="22">
        <f t="shared" si="204"/>
        <v>0</v>
      </c>
      <c r="P5016" s="58"/>
      <c r="Q5016" s="58"/>
      <c r="R5016" s="58"/>
    </row>
    <row r="5017" spans="1:18" customFormat="1" ht="12.75" customHeight="1" x14ac:dyDescent="0.25">
      <c r="A5017">
        <v>6</v>
      </c>
      <c r="B5017">
        <v>5</v>
      </c>
      <c r="C5017" s="3">
        <v>605</v>
      </c>
      <c r="D5017" t="s">
        <v>6</v>
      </c>
      <c r="E5017">
        <v>2011</v>
      </c>
      <c r="F5017" s="57"/>
      <c r="G5017" s="73">
        <f t="shared" si="203"/>
        <v>31</v>
      </c>
      <c r="H5017" s="7"/>
      <c r="I5017" s="104">
        <v>31</v>
      </c>
      <c r="J5017" s="79" t="s">
        <v>21</v>
      </c>
      <c r="K5017" s="104">
        <v>0</v>
      </c>
      <c r="L5017" s="104">
        <v>0</v>
      </c>
      <c r="M5017" s="79" t="s">
        <v>21</v>
      </c>
      <c r="N5017" s="104">
        <v>0</v>
      </c>
      <c r="O5017" s="22">
        <f t="shared" si="204"/>
        <v>0</v>
      </c>
      <c r="P5017" s="58"/>
      <c r="Q5017" s="58"/>
      <c r="R5017" s="58"/>
    </row>
    <row r="5018" spans="1:18" customFormat="1" ht="12.75" customHeight="1" x14ac:dyDescent="0.25">
      <c r="A5018">
        <v>6</v>
      </c>
      <c r="B5018">
        <v>6</v>
      </c>
      <c r="C5018" s="3">
        <v>606</v>
      </c>
      <c r="D5018" t="s">
        <v>6</v>
      </c>
      <c r="E5018">
        <v>2011</v>
      </c>
      <c r="F5018" s="57"/>
      <c r="G5018" s="73">
        <f t="shared" si="203"/>
        <v>42</v>
      </c>
      <c r="H5018" s="7"/>
      <c r="I5018" s="104">
        <v>42</v>
      </c>
      <c r="J5018" s="79" t="s">
        <v>21</v>
      </c>
      <c r="K5018" s="104">
        <v>0</v>
      </c>
      <c r="L5018" s="104">
        <v>0</v>
      </c>
      <c r="M5018" s="79" t="s">
        <v>21</v>
      </c>
      <c r="N5018" s="104">
        <v>0</v>
      </c>
      <c r="O5018" s="22">
        <f t="shared" si="204"/>
        <v>0</v>
      </c>
      <c r="P5018" s="58"/>
      <c r="Q5018" s="58"/>
      <c r="R5018" s="58"/>
    </row>
    <row r="5019" spans="1:18" customFormat="1" ht="12.75" customHeight="1" x14ac:dyDescent="0.25">
      <c r="A5019">
        <v>6</v>
      </c>
      <c r="B5019">
        <v>7</v>
      </c>
      <c r="C5019" s="3">
        <v>607</v>
      </c>
      <c r="D5019" t="s">
        <v>6</v>
      </c>
      <c r="E5019">
        <v>2011</v>
      </c>
      <c r="F5019" s="57"/>
      <c r="G5019" s="73">
        <f t="shared" si="203"/>
        <v>40</v>
      </c>
      <c r="H5019" s="7"/>
      <c r="I5019" s="104">
        <v>40</v>
      </c>
      <c r="J5019" s="79" t="s">
        <v>21</v>
      </c>
      <c r="K5019" s="104">
        <v>0</v>
      </c>
      <c r="L5019" s="104">
        <v>0</v>
      </c>
      <c r="M5019" s="79" t="s">
        <v>21</v>
      </c>
      <c r="N5019" s="104">
        <v>0</v>
      </c>
      <c r="O5019" s="22">
        <f t="shared" si="204"/>
        <v>0</v>
      </c>
      <c r="P5019" s="58"/>
      <c r="Q5019" s="58"/>
      <c r="R5019" s="58"/>
    </row>
    <row r="5020" spans="1:18" customFormat="1" ht="12.75" customHeight="1" x14ac:dyDescent="0.25">
      <c r="A5020">
        <v>6</v>
      </c>
      <c r="B5020">
        <v>8</v>
      </c>
      <c r="C5020" s="3">
        <v>608</v>
      </c>
      <c r="D5020" t="s">
        <v>6</v>
      </c>
      <c r="E5020">
        <v>2011</v>
      </c>
      <c r="F5020" s="57"/>
      <c r="G5020" s="73">
        <f t="shared" si="203"/>
        <v>18</v>
      </c>
      <c r="H5020" s="7"/>
      <c r="I5020" s="104">
        <v>18</v>
      </c>
      <c r="J5020" s="79" t="s">
        <v>21</v>
      </c>
      <c r="K5020" s="104">
        <v>0</v>
      </c>
      <c r="L5020" s="104">
        <v>0</v>
      </c>
      <c r="M5020" s="79" t="s">
        <v>21</v>
      </c>
      <c r="N5020" s="104">
        <v>0</v>
      </c>
      <c r="O5020" s="22">
        <f t="shared" si="204"/>
        <v>0</v>
      </c>
      <c r="P5020" s="58"/>
      <c r="Q5020" s="58"/>
      <c r="R5020" s="58"/>
    </row>
    <row r="5021" spans="1:18" customFormat="1" ht="12.75" customHeight="1" x14ac:dyDescent="0.25">
      <c r="A5021">
        <v>6</v>
      </c>
      <c r="B5021">
        <v>9</v>
      </c>
      <c r="C5021" s="3">
        <v>609</v>
      </c>
      <c r="D5021" t="s">
        <v>6</v>
      </c>
      <c r="E5021">
        <v>2011</v>
      </c>
      <c r="F5021" s="57"/>
      <c r="G5021" s="73">
        <f t="shared" si="203"/>
        <v>29</v>
      </c>
      <c r="H5021" s="7"/>
      <c r="I5021" s="104">
        <v>29</v>
      </c>
      <c r="J5021" s="79" t="s">
        <v>21</v>
      </c>
      <c r="K5021" s="104">
        <v>0</v>
      </c>
      <c r="L5021" s="104">
        <v>0</v>
      </c>
      <c r="M5021" s="79" t="s">
        <v>21</v>
      </c>
      <c r="N5021" s="104">
        <v>0</v>
      </c>
      <c r="O5021" s="22">
        <f t="shared" si="204"/>
        <v>0</v>
      </c>
      <c r="P5021" s="58"/>
      <c r="Q5021" s="58"/>
      <c r="R5021" s="58"/>
    </row>
    <row r="5022" spans="1:18" customFormat="1" ht="12.75" customHeight="1" x14ac:dyDescent="0.25">
      <c r="A5022">
        <v>6</v>
      </c>
      <c r="B5022">
        <v>10</v>
      </c>
      <c r="C5022" s="3">
        <v>610</v>
      </c>
      <c r="D5022" t="s">
        <v>6</v>
      </c>
      <c r="E5022">
        <v>2011</v>
      </c>
      <c r="F5022" s="57"/>
      <c r="G5022" s="73">
        <f t="shared" si="203"/>
        <v>45</v>
      </c>
      <c r="H5022" s="7"/>
      <c r="I5022" s="104">
        <v>45</v>
      </c>
      <c r="J5022" s="79" t="s">
        <v>21</v>
      </c>
      <c r="K5022" s="104">
        <v>0</v>
      </c>
      <c r="L5022" s="104">
        <v>0</v>
      </c>
      <c r="M5022" s="79" t="s">
        <v>21</v>
      </c>
      <c r="N5022" s="104">
        <v>0</v>
      </c>
      <c r="O5022" s="22">
        <f t="shared" si="204"/>
        <v>0</v>
      </c>
      <c r="P5022" s="58"/>
      <c r="Q5022" s="58"/>
      <c r="R5022" s="58"/>
    </row>
    <row r="5023" spans="1:18" customFormat="1" ht="12.75" customHeight="1" x14ac:dyDescent="0.25">
      <c r="A5023">
        <v>6</v>
      </c>
      <c r="B5023">
        <v>11</v>
      </c>
      <c r="C5023" s="3">
        <v>611</v>
      </c>
      <c r="D5023" t="s">
        <v>6</v>
      </c>
      <c r="E5023">
        <v>2011</v>
      </c>
      <c r="F5023" s="57"/>
      <c r="G5023" s="73">
        <f t="shared" si="203"/>
        <v>28</v>
      </c>
      <c r="H5023" s="7"/>
      <c r="I5023" s="104">
        <v>28</v>
      </c>
      <c r="J5023" s="79" t="s">
        <v>21</v>
      </c>
      <c r="K5023" s="104">
        <v>0</v>
      </c>
      <c r="L5023" s="104">
        <v>0</v>
      </c>
      <c r="M5023" s="79" t="s">
        <v>21</v>
      </c>
      <c r="N5023" s="104">
        <v>0</v>
      </c>
      <c r="O5023" s="22">
        <f t="shared" si="204"/>
        <v>0</v>
      </c>
      <c r="P5023" s="58"/>
      <c r="Q5023" s="58"/>
      <c r="R5023" s="58"/>
    </row>
    <row r="5024" spans="1:18" customFormat="1" ht="12.75" customHeight="1" x14ac:dyDescent="0.25">
      <c r="A5024">
        <v>6</v>
      </c>
      <c r="B5024">
        <v>12</v>
      </c>
      <c r="C5024" s="3">
        <v>612</v>
      </c>
      <c r="D5024" t="s">
        <v>6</v>
      </c>
      <c r="E5024">
        <v>2011</v>
      </c>
      <c r="F5024" s="57"/>
      <c r="G5024" s="73">
        <f t="shared" si="203"/>
        <v>71</v>
      </c>
      <c r="H5024" s="7"/>
      <c r="I5024" s="104">
        <v>71</v>
      </c>
      <c r="J5024" s="79" t="s">
        <v>21</v>
      </c>
      <c r="K5024" s="104">
        <v>0</v>
      </c>
      <c r="L5024" s="104">
        <v>0</v>
      </c>
      <c r="M5024" s="79" t="s">
        <v>21</v>
      </c>
      <c r="N5024" s="104">
        <v>0</v>
      </c>
      <c r="O5024" s="22">
        <f t="shared" si="204"/>
        <v>0</v>
      </c>
      <c r="P5024" s="58"/>
      <c r="Q5024" s="58"/>
      <c r="R5024" s="58"/>
    </row>
    <row r="5025" spans="1:18" customFormat="1" ht="12.75" customHeight="1" x14ac:dyDescent="0.25">
      <c r="A5025">
        <v>6</v>
      </c>
      <c r="B5025">
        <v>13</v>
      </c>
      <c r="C5025" s="3">
        <v>613</v>
      </c>
      <c r="D5025" t="s">
        <v>6</v>
      </c>
      <c r="E5025">
        <v>2011</v>
      </c>
      <c r="F5025" s="57"/>
      <c r="G5025" s="73">
        <f t="shared" si="203"/>
        <v>77</v>
      </c>
      <c r="H5025" s="7"/>
      <c r="I5025" s="104">
        <v>77</v>
      </c>
      <c r="J5025" s="104">
        <v>4</v>
      </c>
      <c r="K5025" s="104">
        <v>0</v>
      </c>
      <c r="L5025" s="104">
        <v>0</v>
      </c>
      <c r="M5025" s="104">
        <v>0</v>
      </c>
      <c r="N5025" s="104">
        <v>0</v>
      </c>
      <c r="O5025" s="22">
        <f t="shared" si="204"/>
        <v>0</v>
      </c>
      <c r="P5025" s="58"/>
      <c r="Q5025" s="58"/>
      <c r="R5025" s="58"/>
    </row>
    <row r="5026" spans="1:18" customFormat="1" ht="12.75" customHeight="1" x14ac:dyDescent="0.25">
      <c r="A5026">
        <v>6</v>
      </c>
      <c r="B5026">
        <v>14</v>
      </c>
      <c r="C5026" s="3">
        <v>614</v>
      </c>
      <c r="D5026" t="s">
        <v>6</v>
      </c>
      <c r="E5026">
        <v>2011</v>
      </c>
      <c r="F5026" s="57"/>
      <c r="G5026" s="73">
        <f t="shared" si="203"/>
        <v>83</v>
      </c>
      <c r="H5026" s="31"/>
      <c r="I5026" s="104">
        <v>83</v>
      </c>
      <c r="J5026" s="79" t="s">
        <v>21</v>
      </c>
      <c r="K5026" s="104">
        <v>0</v>
      </c>
      <c r="L5026" s="104">
        <v>0</v>
      </c>
      <c r="M5026" s="79" t="s">
        <v>21</v>
      </c>
      <c r="N5026" s="104">
        <v>0</v>
      </c>
      <c r="O5026" s="22">
        <f t="shared" si="204"/>
        <v>0</v>
      </c>
      <c r="P5026" s="58"/>
      <c r="Q5026" s="58"/>
      <c r="R5026" s="58"/>
    </row>
    <row r="5027" spans="1:18" customFormat="1" ht="12.75" customHeight="1" x14ac:dyDescent="0.25">
      <c r="A5027">
        <v>6</v>
      </c>
      <c r="B5027">
        <v>15</v>
      </c>
      <c r="C5027" s="3">
        <v>615</v>
      </c>
      <c r="D5027" t="s">
        <v>6</v>
      </c>
      <c r="E5027">
        <v>2011</v>
      </c>
      <c r="F5027" s="57"/>
      <c r="G5027" s="73">
        <f t="shared" si="203"/>
        <v>149</v>
      </c>
      <c r="H5027" s="7"/>
      <c r="I5027" s="104">
        <v>149</v>
      </c>
      <c r="J5027" s="79" t="s">
        <v>21</v>
      </c>
      <c r="K5027" s="104">
        <v>0</v>
      </c>
      <c r="L5027" s="104">
        <v>0</v>
      </c>
      <c r="M5027" s="79" t="s">
        <v>21</v>
      </c>
      <c r="N5027" s="104">
        <v>0</v>
      </c>
      <c r="O5027" s="22">
        <f t="shared" si="204"/>
        <v>0</v>
      </c>
      <c r="P5027" s="58"/>
      <c r="Q5027" s="58"/>
      <c r="R5027" s="58"/>
    </row>
    <row r="5028" spans="1:18" customFormat="1" ht="12.75" customHeight="1" x14ac:dyDescent="0.25">
      <c r="A5028">
        <v>6</v>
      </c>
      <c r="B5028">
        <v>16</v>
      </c>
      <c r="C5028" s="3">
        <v>616</v>
      </c>
      <c r="D5028" t="s">
        <v>6</v>
      </c>
      <c r="E5028">
        <v>2011</v>
      </c>
      <c r="F5028" s="57"/>
      <c r="G5028" s="73">
        <f t="shared" si="203"/>
        <v>354</v>
      </c>
      <c r="H5028" s="7"/>
      <c r="I5028" s="104">
        <v>354</v>
      </c>
      <c r="J5028" s="79" t="s">
        <v>21</v>
      </c>
      <c r="K5028" s="104">
        <v>0</v>
      </c>
      <c r="L5028" s="104">
        <v>0</v>
      </c>
      <c r="M5028" s="79" t="s">
        <v>21</v>
      </c>
      <c r="N5028" s="104">
        <v>0</v>
      </c>
      <c r="O5028" s="22">
        <f t="shared" si="204"/>
        <v>0</v>
      </c>
      <c r="P5028" s="58"/>
      <c r="Q5028" s="58"/>
      <c r="R5028" s="58"/>
    </row>
    <row r="5029" spans="1:18" customFormat="1" ht="12.75" customHeight="1" x14ac:dyDescent="0.25">
      <c r="A5029">
        <v>6</v>
      </c>
      <c r="B5029">
        <v>17</v>
      </c>
      <c r="C5029" s="3">
        <v>617</v>
      </c>
      <c r="D5029" t="s">
        <v>6</v>
      </c>
      <c r="E5029">
        <v>2011</v>
      </c>
      <c r="F5029" s="57"/>
      <c r="G5029" s="73">
        <f t="shared" si="203"/>
        <v>402</v>
      </c>
      <c r="H5029" s="7"/>
      <c r="I5029" s="104">
        <v>402</v>
      </c>
      <c r="J5029" s="79" t="s">
        <v>21</v>
      </c>
      <c r="K5029" s="104">
        <v>0</v>
      </c>
      <c r="L5029" s="104">
        <v>0</v>
      </c>
      <c r="M5029" s="79" t="s">
        <v>21</v>
      </c>
      <c r="N5029" s="104">
        <v>0</v>
      </c>
      <c r="O5029" s="22">
        <f t="shared" si="204"/>
        <v>0</v>
      </c>
      <c r="P5029" s="58"/>
      <c r="Q5029" s="58"/>
      <c r="R5029" s="58"/>
    </row>
    <row r="5030" spans="1:18" customFormat="1" ht="12.75" customHeight="1" x14ac:dyDescent="0.25">
      <c r="A5030">
        <v>6</v>
      </c>
      <c r="B5030">
        <v>18</v>
      </c>
      <c r="C5030" s="3">
        <v>618</v>
      </c>
      <c r="D5030" t="s">
        <v>6</v>
      </c>
      <c r="E5030">
        <v>2011</v>
      </c>
      <c r="F5030" s="57"/>
      <c r="G5030" s="73">
        <f t="shared" si="203"/>
        <v>818</v>
      </c>
      <c r="I5030" s="104">
        <v>818</v>
      </c>
      <c r="J5030" s="79" t="s">
        <v>21</v>
      </c>
      <c r="K5030" s="104">
        <v>0</v>
      </c>
      <c r="L5030" s="104">
        <v>1</v>
      </c>
      <c r="M5030" s="79" t="s">
        <v>21</v>
      </c>
      <c r="N5030" s="104">
        <v>0</v>
      </c>
      <c r="O5030" s="22">
        <f t="shared" si="204"/>
        <v>1</v>
      </c>
      <c r="P5030" s="58"/>
      <c r="Q5030" s="58"/>
      <c r="R5030" s="58"/>
    </row>
    <row r="5031" spans="1:18" customFormat="1" ht="12.75" customHeight="1" x14ac:dyDescent="0.25">
      <c r="A5031">
        <v>6</v>
      </c>
      <c r="B5031">
        <v>19</v>
      </c>
      <c r="C5031" s="3">
        <v>619</v>
      </c>
      <c r="D5031" t="s">
        <v>6</v>
      </c>
      <c r="E5031">
        <v>2011</v>
      </c>
      <c r="F5031" s="57"/>
      <c r="G5031" s="73">
        <f t="shared" si="203"/>
        <v>1477</v>
      </c>
      <c r="I5031" s="104">
        <v>1477</v>
      </c>
      <c r="J5031" s="79" t="s">
        <v>21</v>
      </c>
      <c r="K5031" s="104">
        <v>0</v>
      </c>
      <c r="L5031" s="104">
        <v>5</v>
      </c>
      <c r="M5031" s="79" t="s">
        <v>21</v>
      </c>
      <c r="N5031" s="104">
        <v>0</v>
      </c>
      <c r="O5031" s="22">
        <f t="shared" si="204"/>
        <v>5</v>
      </c>
      <c r="P5031" s="58"/>
      <c r="Q5031" s="58"/>
      <c r="R5031" s="58"/>
    </row>
    <row r="5032" spans="1:18" customFormat="1" ht="12.75" customHeight="1" x14ac:dyDescent="0.25">
      <c r="A5032">
        <v>6</v>
      </c>
      <c r="B5032">
        <v>20</v>
      </c>
      <c r="C5032" s="3">
        <v>620</v>
      </c>
      <c r="D5032" t="s">
        <v>6</v>
      </c>
      <c r="E5032">
        <v>2011</v>
      </c>
      <c r="F5032" s="57"/>
      <c r="G5032" s="73">
        <f t="shared" si="203"/>
        <v>357</v>
      </c>
      <c r="I5032" s="104">
        <v>357</v>
      </c>
      <c r="J5032" s="104">
        <v>11</v>
      </c>
      <c r="K5032" s="104">
        <v>0</v>
      </c>
      <c r="L5032" s="104">
        <v>2</v>
      </c>
      <c r="M5032" s="104">
        <v>0</v>
      </c>
      <c r="N5032" s="104">
        <v>0</v>
      </c>
      <c r="O5032" s="22">
        <f t="shared" si="204"/>
        <v>2</v>
      </c>
      <c r="P5032" s="58"/>
      <c r="Q5032" s="58"/>
      <c r="R5032" s="58"/>
    </row>
    <row r="5033" spans="1:18" customFormat="1" ht="12.75" customHeight="1" x14ac:dyDescent="0.25">
      <c r="A5033">
        <v>6</v>
      </c>
      <c r="B5033">
        <v>21</v>
      </c>
      <c r="C5033" s="3">
        <v>621</v>
      </c>
      <c r="D5033" t="s">
        <v>6</v>
      </c>
      <c r="E5033">
        <v>2011</v>
      </c>
      <c r="F5033" s="57"/>
      <c r="G5033" s="73">
        <f t="shared" si="203"/>
        <v>17224</v>
      </c>
      <c r="I5033" s="104">
        <v>17224</v>
      </c>
      <c r="J5033" s="79" t="s">
        <v>21</v>
      </c>
      <c r="K5033" s="104">
        <v>0</v>
      </c>
      <c r="L5033" s="104">
        <v>126</v>
      </c>
      <c r="M5033" s="79" t="s">
        <v>21</v>
      </c>
      <c r="N5033" s="104">
        <v>0</v>
      </c>
      <c r="O5033" s="22">
        <f t="shared" si="204"/>
        <v>126</v>
      </c>
      <c r="P5033" s="58"/>
      <c r="Q5033" s="58"/>
      <c r="R5033" s="58"/>
    </row>
    <row r="5034" spans="1:18" customFormat="1" ht="12.75" customHeight="1" x14ac:dyDescent="0.25">
      <c r="A5034">
        <v>6</v>
      </c>
      <c r="B5034">
        <v>22</v>
      </c>
      <c r="C5034" s="3">
        <v>622</v>
      </c>
      <c r="D5034" t="s">
        <v>6</v>
      </c>
      <c r="E5034">
        <v>2011</v>
      </c>
      <c r="F5034" s="57"/>
      <c r="G5034" s="73">
        <f t="shared" si="203"/>
        <v>11163</v>
      </c>
      <c r="I5034" s="104">
        <v>11163</v>
      </c>
      <c r="J5034" s="79" t="s">
        <v>21</v>
      </c>
      <c r="K5034" s="104">
        <v>0</v>
      </c>
      <c r="L5034" s="104">
        <v>73</v>
      </c>
      <c r="M5034" s="79" t="s">
        <v>21</v>
      </c>
      <c r="N5034" s="104">
        <v>0</v>
      </c>
      <c r="O5034" s="22">
        <f t="shared" si="204"/>
        <v>73</v>
      </c>
      <c r="P5034" s="58"/>
      <c r="Q5034" s="58"/>
      <c r="R5034" s="58"/>
    </row>
    <row r="5035" spans="1:18" customFormat="1" ht="12.75" customHeight="1" x14ac:dyDescent="0.25">
      <c r="A5035">
        <v>6</v>
      </c>
      <c r="B5035">
        <v>23</v>
      </c>
      <c r="C5035" s="3">
        <v>623</v>
      </c>
      <c r="D5035" t="s">
        <v>6</v>
      </c>
      <c r="E5035">
        <v>2011</v>
      </c>
      <c r="F5035" s="57"/>
      <c r="G5035" s="73">
        <f t="shared" si="203"/>
        <v>9561</v>
      </c>
      <c r="I5035" s="104">
        <v>9561</v>
      </c>
      <c r="J5035" s="79" t="s">
        <v>21</v>
      </c>
      <c r="K5035" s="104">
        <v>0</v>
      </c>
      <c r="L5035" s="104">
        <v>54</v>
      </c>
      <c r="M5035" s="79" t="s">
        <v>21</v>
      </c>
      <c r="N5035" s="104">
        <v>0</v>
      </c>
      <c r="O5035" s="22">
        <f t="shared" si="204"/>
        <v>54</v>
      </c>
      <c r="P5035" s="58"/>
      <c r="Q5035" s="58"/>
      <c r="R5035" s="58"/>
    </row>
    <row r="5036" spans="1:18" customFormat="1" ht="12.75" customHeight="1" x14ac:dyDescent="0.25">
      <c r="A5036">
        <v>6</v>
      </c>
      <c r="B5036">
        <v>24</v>
      </c>
      <c r="C5036" s="3">
        <v>624</v>
      </c>
      <c r="D5036" t="s">
        <v>6</v>
      </c>
      <c r="E5036">
        <v>2011</v>
      </c>
      <c r="F5036" s="57"/>
      <c r="G5036" s="73">
        <f t="shared" si="203"/>
        <v>12526</v>
      </c>
      <c r="H5036" s="7"/>
      <c r="I5036" s="104">
        <v>12526</v>
      </c>
      <c r="J5036" s="79" t="s">
        <v>21</v>
      </c>
      <c r="K5036" s="104">
        <v>0</v>
      </c>
      <c r="L5036" s="104">
        <v>61</v>
      </c>
      <c r="M5036" s="79" t="s">
        <v>21</v>
      </c>
      <c r="N5036" s="104">
        <v>0</v>
      </c>
      <c r="O5036" s="22">
        <f t="shared" si="204"/>
        <v>61</v>
      </c>
      <c r="P5036" s="58"/>
      <c r="Q5036" s="58"/>
      <c r="R5036" s="58"/>
    </row>
    <row r="5037" spans="1:18" customFormat="1" ht="12.75" customHeight="1" x14ac:dyDescent="0.25">
      <c r="A5037">
        <v>6</v>
      </c>
      <c r="B5037">
        <v>25</v>
      </c>
      <c r="C5037" s="3">
        <v>625</v>
      </c>
      <c r="D5037" t="s">
        <v>6</v>
      </c>
      <c r="E5037">
        <v>2011</v>
      </c>
      <c r="F5037" s="57"/>
      <c r="G5037" s="73">
        <f t="shared" si="203"/>
        <v>6207</v>
      </c>
      <c r="I5037" s="104">
        <v>6207</v>
      </c>
      <c r="J5037" s="79" t="s">
        <v>21</v>
      </c>
      <c r="K5037" s="104">
        <v>0</v>
      </c>
      <c r="L5037" s="104">
        <v>28</v>
      </c>
      <c r="M5037" s="79" t="s">
        <v>21</v>
      </c>
      <c r="N5037" s="104">
        <v>0</v>
      </c>
      <c r="O5037" s="22">
        <f t="shared" si="204"/>
        <v>28</v>
      </c>
      <c r="P5037" s="58"/>
      <c r="Q5037" s="58"/>
      <c r="R5037" s="58"/>
    </row>
    <row r="5038" spans="1:18" customFormat="1" ht="12.75" customHeight="1" x14ac:dyDescent="0.25">
      <c r="A5038">
        <v>6</v>
      </c>
      <c r="B5038">
        <v>26</v>
      </c>
      <c r="C5038" s="3">
        <v>626</v>
      </c>
      <c r="D5038" t="s">
        <v>6</v>
      </c>
      <c r="E5038">
        <v>2011</v>
      </c>
      <c r="F5038" s="57"/>
      <c r="G5038" s="73">
        <f t="shared" si="203"/>
        <v>13436</v>
      </c>
      <c r="I5038" s="104">
        <v>13436</v>
      </c>
      <c r="J5038" s="79" t="s">
        <v>21</v>
      </c>
      <c r="K5038" s="104">
        <v>0</v>
      </c>
      <c r="L5038" s="104">
        <v>58</v>
      </c>
      <c r="M5038" s="79" t="s">
        <v>21</v>
      </c>
      <c r="N5038" s="104">
        <v>0</v>
      </c>
      <c r="O5038" s="22">
        <f t="shared" si="204"/>
        <v>58</v>
      </c>
      <c r="P5038" s="58"/>
      <c r="Q5038" s="58"/>
      <c r="R5038" s="58"/>
    </row>
    <row r="5039" spans="1:18" customFormat="1" ht="12.75" customHeight="1" x14ac:dyDescent="0.25">
      <c r="A5039">
        <v>6</v>
      </c>
      <c r="B5039">
        <v>27</v>
      </c>
      <c r="C5039" s="3">
        <v>627</v>
      </c>
      <c r="D5039" t="s">
        <v>6</v>
      </c>
      <c r="E5039">
        <v>2011</v>
      </c>
      <c r="F5039" s="57"/>
      <c r="G5039" s="73">
        <f t="shared" si="203"/>
        <v>12677</v>
      </c>
      <c r="I5039" s="104">
        <v>12677</v>
      </c>
      <c r="J5039" s="104">
        <v>61</v>
      </c>
      <c r="K5039" s="104">
        <v>0</v>
      </c>
      <c r="L5039" s="104">
        <v>52</v>
      </c>
      <c r="M5039" s="104">
        <v>0</v>
      </c>
      <c r="N5039" s="104">
        <v>0</v>
      </c>
      <c r="O5039" s="22">
        <f t="shared" si="204"/>
        <v>52</v>
      </c>
      <c r="P5039" s="58"/>
      <c r="Q5039" s="58"/>
      <c r="R5039" s="58"/>
    </row>
    <row r="5040" spans="1:18" customFormat="1" ht="12.75" customHeight="1" x14ac:dyDescent="0.25">
      <c r="A5040">
        <v>6</v>
      </c>
      <c r="B5040">
        <v>28</v>
      </c>
      <c r="C5040" s="3">
        <v>628</v>
      </c>
      <c r="D5040" t="s">
        <v>6</v>
      </c>
      <c r="E5040">
        <v>2011</v>
      </c>
      <c r="F5040" s="57"/>
      <c r="G5040" s="73">
        <f t="shared" si="203"/>
        <v>17343</v>
      </c>
      <c r="H5040" s="7"/>
      <c r="I5040" s="104">
        <v>17343</v>
      </c>
      <c r="J5040" s="79" t="s">
        <v>21</v>
      </c>
      <c r="K5040" s="104">
        <v>0</v>
      </c>
      <c r="L5040" s="104">
        <v>66</v>
      </c>
      <c r="M5040" s="79" t="s">
        <v>21</v>
      </c>
      <c r="N5040" s="104">
        <v>0</v>
      </c>
      <c r="O5040" s="22">
        <f t="shared" si="204"/>
        <v>66</v>
      </c>
      <c r="P5040" s="58"/>
      <c r="Q5040" s="58"/>
      <c r="R5040" s="58"/>
    </row>
    <row r="5041" spans="1:18" customFormat="1" ht="12.75" customHeight="1" x14ac:dyDescent="0.25">
      <c r="A5041">
        <v>6</v>
      </c>
      <c r="B5041">
        <v>29</v>
      </c>
      <c r="C5041" s="3">
        <v>629</v>
      </c>
      <c r="D5041" t="s">
        <v>6</v>
      </c>
      <c r="E5041">
        <v>2011</v>
      </c>
      <c r="F5041" s="57"/>
      <c r="G5041" s="73">
        <f t="shared" si="203"/>
        <v>6514</v>
      </c>
      <c r="H5041" s="7"/>
      <c r="I5041" s="104">
        <v>6514</v>
      </c>
      <c r="J5041" s="79" t="s">
        <v>21</v>
      </c>
      <c r="K5041" s="104">
        <v>0</v>
      </c>
      <c r="L5041" s="104">
        <v>22</v>
      </c>
      <c r="M5041" s="79" t="s">
        <v>21</v>
      </c>
      <c r="N5041" s="104">
        <v>0</v>
      </c>
      <c r="O5041" s="22">
        <f t="shared" si="204"/>
        <v>22</v>
      </c>
      <c r="P5041" s="58"/>
      <c r="Q5041" s="58"/>
      <c r="R5041" s="58"/>
    </row>
    <row r="5042" spans="1:18" customFormat="1" ht="12.75" customHeight="1" x14ac:dyDescent="0.25">
      <c r="A5042">
        <v>6</v>
      </c>
      <c r="B5042">
        <v>30</v>
      </c>
      <c r="C5042" s="3">
        <v>630</v>
      </c>
      <c r="D5042" t="s">
        <v>6</v>
      </c>
      <c r="E5042">
        <v>2011</v>
      </c>
      <c r="F5042" s="57"/>
      <c r="G5042" s="73">
        <f t="shared" si="203"/>
        <v>8573</v>
      </c>
      <c r="H5042" s="7"/>
      <c r="I5042" s="104">
        <v>8573</v>
      </c>
      <c r="J5042" s="79" t="s">
        <v>21</v>
      </c>
      <c r="K5042" s="104">
        <v>0</v>
      </c>
      <c r="L5042" s="104">
        <v>25</v>
      </c>
      <c r="M5042" s="79" t="s">
        <v>21</v>
      </c>
      <c r="N5042" s="104">
        <v>0</v>
      </c>
      <c r="O5042" s="22">
        <f t="shared" si="204"/>
        <v>25</v>
      </c>
      <c r="P5042" s="58"/>
      <c r="Q5042" s="58"/>
      <c r="R5042" s="58"/>
    </row>
    <row r="5043" spans="1:18" customFormat="1" ht="12.75" customHeight="1" x14ac:dyDescent="0.25">
      <c r="A5043">
        <v>7</v>
      </c>
      <c r="B5043">
        <v>1</v>
      </c>
      <c r="C5043" s="3">
        <v>701</v>
      </c>
      <c r="D5043" t="s">
        <v>6</v>
      </c>
      <c r="E5043">
        <v>2011</v>
      </c>
      <c r="F5043" s="57"/>
      <c r="G5043" s="73">
        <f t="shared" si="203"/>
        <v>10600</v>
      </c>
      <c r="H5043" s="7"/>
      <c r="I5043" s="104">
        <v>10600</v>
      </c>
      <c r="J5043" s="79" t="s">
        <v>21</v>
      </c>
      <c r="K5043" s="104">
        <v>0</v>
      </c>
      <c r="L5043" s="104">
        <v>27</v>
      </c>
      <c r="M5043" s="79" t="s">
        <v>21</v>
      </c>
      <c r="N5043" s="104">
        <v>0</v>
      </c>
      <c r="O5043" s="22">
        <f t="shared" si="204"/>
        <v>27</v>
      </c>
      <c r="P5043" s="58"/>
      <c r="Q5043" s="58"/>
      <c r="R5043" s="58"/>
    </row>
    <row r="5044" spans="1:18" customFormat="1" ht="12.75" customHeight="1" x14ac:dyDescent="0.25">
      <c r="A5044">
        <v>7</v>
      </c>
      <c r="B5044">
        <v>2</v>
      </c>
      <c r="C5044" s="3">
        <v>702</v>
      </c>
      <c r="D5044" t="s">
        <v>6</v>
      </c>
      <c r="E5044">
        <v>2011</v>
      </c>
      <c r="F5044" s="57"/>
      <c r="G5044" s="73">
        <f t="shared" si="203"/>
        <v>19006</v>
      </c>
      <c r="I5044" s="104">
        <v>19006</v>
      </c>
      <c r="J5044" s="79" t="s">
        <v>21</v>
      </c>
      <c r="K5044" s="104">
        <v>0</v>
      </c>
      <c r="L5044" s="104">
        <v>42</v>
      </c>
      <c r="M5044" s="79" t="s">
        <v>21</v>
      </c>
      <c r="N5044" s="104">
        <v>0</v>
      </c>
      <c r="O5044" s="22">
        <f t="shared" si="204"/>
        <v>42</v>
      </c>
      <c r="P5044" s="58"/>
      <c r="Q5044" s="58"/>
      <c r="R5044" s="58"/>
    </row>
    <row r="5045" spans="1:18" customFormat="1" ht="12.75" customHeight="1" x14ac:dyDescent="0.25">
      <c r="A5045">
        <v>7</v>
      </c>
      <c r="B5045">
        <v>3</v>
      </c>
      <c r="C5045" s="3">
        <v>703</v>
      </c>
      <c r="D5045" t="s">
        <v>6</v>
      </c>
      <c r="E5045">
        <v>2011</v>
      </c>
      <c r="F5045" s="57"/>
      <c r="G5045" s="73">
        <f t="shared" si="203"/>
        <v>25974</v>
      </c>
      <c r="H5045" s="7"/>
      <c r="I5045" s="104">
        <v>25974</v>
      </c>
      <c r="J5045" s="79" t="s">
        <v>21</v>
      </c>
      <c r="K5045" s="104">
        <v>0</v>
      </c>
      <c r="L5045" s="104">
        <v>49</v>
      </c>
      <c r="M5045" s="79" t="s">
        <v>21</v>
      </c>
      <c r="N5045" s="104">
        <v>0</v>
      </c>
      <c r="O5045" s="22">
        <f t="shared" si="204"/>
        <v>49</v>
      </c>
      <c r="P5045" s="58"/>
      <c r="Q5045" s="58"/>
      <c r="R5045" s="58"/>
    </row>
    <row r="5046" spans="1:18" customFormat="1" ht="12.75" customHeight="1" x14ac:dyDescent="0.25">
      <c r="A5046">
        <v>7</v>
      </c>
      <c r="B5046">
        <v>4</v>
      </c>
      <c r="C5046" s="3">
        <v>704</v>
      </c>
      <c r="D5046" t="s">
        <v>6</v>
      </c>
      <c r="E5046">
        <v>2011</v>
      </c>
      <c r="F5046" s="57"/>
      <c r="G5046" s="73">
        <f t="shared" ref="G5046:G5077" si="205">I5046+K5046</f>
        <v>28402</v>
      </c>
      <c r="H5046" s="7"/>
      <c r="I5046" s="104">
        <v>28402</v>
      </c>
      <c r="J5046" s="104">
        <v>72</v>
      </c>
      <c r="K5046" s="104">
        <v>0</v>
      </c>
      <c r="L5046" s="104">
        <v>44</v>
      </c>
      <c r="M5046" s="104">
        <v>0</v>
      </c>
      <c r="N5046" s="104">
        <v>0</v>
      </c>
      <c r="O5046" s="22">
        <f t="shared" ref="O5046:O5077" si="206">L5046+N5046</f>
        <v>44</v>
      </c>
      <c r="P5046" s="58"/>
      <c r="Q5046" s="58"/>
      <c r="R5046" s="58"/>
    </row>
    <row r="5047" spans="1:18" customFormat="1" ht="12.75" customHeight="1" x14ac:dyDescent="0.25">
      <c r="A5047">
        <v>7</v>
      </c>
      <c r="B5047">
        <v>5</v>
      </c>
      <c r="C5047" s="3">
        <v>705</v>
      </c>
      <c r="D5047" t="s">
        <v>6</v>
      </c>
      <c r="E5047">
        <v>2011</v>
      </c>
      <c r="F5047" s="57"/>
      <c r="G5047" s="73">
        <f t="shared" si="205"/>
        <v>28776</v>
      </c>
      <c r="H5047" s="7"/>
      <c r="I5047" s="104">
        <v>28776</v>
      </c>
      <c r="J5047" s="79" t="s">
        <v>21</v>
      </c>
      <c r="K5047" s="104">
        <v>0</v>
      </c>
      <c r="L5047" s="104">
        <v>36</v>
      </c>
      <c r="M5047" s="79" t="s">
        <v>21</v>
      </c>
      <c r="N5047" s="104">
        <v>0</v>
      </c>
      <c r="O5047" s="22">
        <f t="shared" si="206"/>
        <v>36</v>
      </c>
      <c r="P5047" s="58"/>
      <c r="Q5047" s="58"/>
      <c r="R5047" s="58"/>
    </row>
    <row r="5048" spans="1:18" customFormat="1" ht="12.75" customHeight="1" x14ac:dyDescent="0.25">
      <c r="A5048">
        <v>7</v>
      </c>
      <c r="B5048">
        <v>6</v>
      </c>
      <c r="C5048" s="3">
        <v>706</v>
      </c>
      <c r="D5048" t="s">
        <v>6</v>
      </c>
      <c r="E5048">
        <v>2011</v>
      </c>
      <c r="F5048" s="57"/>
      <c r="G5048" s="73">
        <f t="shared" si="205"/>
        <v>34911</v>
      </c>
      <c r="H5048" s="7"/>
      <c r="I5048" s="104">
        <v>34911</v>
      </c>
      <c r="J5048" s="79" t="s">
        <v>21</v>
      </c>
      <c r="K5048" s="104">
        <v>0</v>
      </c>
      <c r="L5048" s="104">
        <v>261</v>
      </c>
      <c r="M5048" s="79" t="s">
        <v>21</v>
      </c>
      <c r="N5048" s="104">
        <v>0</v>
      </c>
      <c r="O5048" s="22">
        <f t="shared" si="206"/>
        <v>261</v>
      </c>
      <c r="P5048" s="58"/>
      <c r="Q5048" s="58"/>
      <c r="R5048" s="58"/>
    </row>
    <row r="5049" spans="1:18" customFormat="1" ht="12.75" customHeight="1" x14ac:dyDescent="0.25">
      <c r="A5049">
        <v>7</v>
      </c>
      <c r="B5049">
        <v>7</v>
      </c>
      <c r="C5049" s="3">
        <v>707</v>
      </c>
      <c r="D5049" t="s">
        <v>6</v>
      </c>
      <c r="E5049">
        <v>2011</v>
      </c>
      <c r="F5049" s="57"/>
      <c r="G5049" s="73">
        <f t="shared" si="205"/>
        <v>25807</v>
      </c>
      <c r="H5049" s="7"/>
      <c r="I5049" s="104">
        <v>25807</v>
      </c>
      <c r="J5049" s="79" t="s">
        <v>21</v>
      </c>
      <c r="K5049" s="104">
        <v>0</v>
      </c>
      <c r="L5049" s="104">
        <v>355</v>
      </c>
      <c r="M5049" s="79" t="s">
        <v>21</v>
      </c>
      <c r="N5049" s="104">
        <v>0</v>
      </c>
      <c r="O5049" s="22">
        <f t="shared" si="206"/>
        <v>355</v>
      </c>
      <c r="P5049" s="58"/>
      <c r="Q5049" s="58"/>
      <c r="R5049" s="58"/>
    </row>
    <row r="5050" spans="1:18" customFormat="1" ht="12.75" customHeight="1" x14ac:dyDescent="0.25">
      <c r="A5050">
        <v>7</v>
      </c>
      <c r="B5050">
        <v>8</v>
      </c>
      <c r="C5050" s="3">
        <v>708</v>
      </c>
      <c r="D5050" t="s">
        <v>6</v>
      </c>
      <c r="E5050">
        <v>2011</v>
      </c>
      <c r="F5050" s="57"/>
      <c r="G5050" s="73">
        <f t="shared" si="205"/>
        <v>10780</v>
      </c>
      <c r="H5050" s="7"/>
      <c r="I5050" s="104">
        <v>10780</v>
      </c>
      <c r="J5050" s="79" t="s">
        <v>21</v>
      </c>
      <c r="K5050" s="104">
        <v>0</v>
      </c>
      <c r="L5050" s="104">
        <v>217</v>
      </c>
      <c r="M5050" s="79" t="s">
        <v>21</v>
      </c>
      <c r="N5050" s="104">
        <v>0</v>
      </c>
      <c r="O5050" s="22">
        <f t="shared" si="206"/>
        <v>217</v>
      </c>
      <c r="P5050" s="58"/>
      <c r="Q5050" s="58"/>
      <c r="R5050" s="58"/>
    </row>
    <row r="5051" spans="1:18" customFormat="1" ht="12.75" customHeight="1" x14ac:dyDescent="0.25">
      <c r="A5051">
        <v>7</v>
      </c>
      <c r="B5051">
        <v>9</v>
      </c>
      <c r="C5051" s="3">
        <v>709</v>
      </c>
      <c r="D5051" t="s">
        <v>6</v>
      </c>
      <c r="E5051">
        <v>2011</v>
      </c>
      <c r="F5051" s="57"/>
      <c r="G5051" s="73">
        <f t="shared" si="205"/>
        <v>17491</v>
      </c>
      <c r="I5051" s="104">
        <v>17491</v>
      </c>
      <c r="J5051" s="79" t="s">
        <v>21</v>
      </c>
      <c r="K5051" s="104">
        <v>0</v>
      </c>
      <c r="L5051" s="104">
        <v>306</v>
      </c>
      <c r="M5051" s="79" t="s">
        <v>21</v>
      </c>
      <c r="N5051" s="104">
        <v>0</v>
      </c>
      <c r="O5051" s="22">
        <f t="shared" si="206"/>
        <v>306</v>
      </c>
      <c r="P5051" s="58"/>
      <c r="Q5051" s="58"/>
      <c r="R5051" s="58"/>
    </row>
    <row r="5052" spans="1:18" customFormat="1" ht="12.75" customHeight="1" x14ac:dyDescent="0.25">
      <c r="A5052">
        <v>7</v>
      </c>
      <c r="B5052">
        <v>10</v>
      </c>
      <c r="C5052" s="3">
        <v>710</v>
      </c>
      <c r="D5052" t="s">
        <v>6</v>
      </c>
      <c r="E5052">
        <v>2011</v>
      </c>
      <c r="F5052" s="57"/>
      <c r="G5052" s="73">
        <f t="shared" si="205"/>
        <v>13611</v>
      </c>
      <c r="I5052" s="104">
        <v>13611</v>
      </c>
      <c r="J5052" s="79" t="s">
        <v>21</v>
      </c>
      <c r="K5052" s="104">
        <v>0</v>
      </c>
      <c r="L5052" s="104">
        <v>202</v>
      </c>
      <c r="M5052" s="79" t="s">
        <v>21</v>
      </c>
      <c r="N5052" s="104">
        <v>0</v>
      </c>
      <c r="O5052" s="22">
        <f t="shared" si="206"/>
        <v>202</v>
      </c>
      <c r="P5052" s="58"/>
      <c r="Q5052" s="58"/>
      <c r="R5052" s="58"/>
    </row>
    <row r="5053" spans="1:18" customFormat="1" ht="12.75" customHeight="1" x14ac:dyDescent="0.25">
      <c r="A5053">
        <v>7</v>
      </c>
      <c r="B5053">
        <v>11</v>
      </c>
      <c r="C5053" s="3">
        <v>711</v>
      </c>
      <c r="D5053" t="s">
        <v>6</v>
      </c>
      <c r="E5053">
        <v>2011</v>
      </c>
      <c r="F5053" s="57"/>
      <c r="G5053" s="73">
        <f t="shared" si="205"/>
        <v>17479</v>
      </c>
      <c r="H5053" s="7"/>
      <c r="I5053" s="104">
        <v>17479</v>
      </c>
      <c r="J5053" s="104">
        <v>50</v>
      </c>
      <c r="K5053" s="104">
        <v>0</v>
      </c>
      <c r="L5053" s="104">
        <v>213</v>
      </c>
      <c r="M5053" s="104">
        <v>3</v>
      </c>
      <c r="N5053" s="104">
        <v>0</v>
      </c>
      <c r="O5053" s="22">
        <f t="shared" si="206"/>
        <v>213</v>
      </c>
      <c r="P5053" s="58"/>
      <c r="Q5053" s="58"/>
      <c r="R5053" s="58"/>
    </row>
    <row r="5054" spans="1:18" customFormat="1" ht="12.75" customHeight="1" x14ac:dyDescent="0.25">
      <c r="A5054">
        <v>7</v>
      </c>
      <c r="B5054">
        <v>12</v>
      </c>
      <c r="C5054" s="3">
        <v>712</v>
      </c>
      <c r="D5054" t="s">
        <v>6</v>
      </c>
      <c r="E5054">
        <v>2011</v>
      </c>
      <c r="F5054" s="57"/>
      <c r="G5054" s="73">
        <f t="shared" si="205"/>
        <v>10641</v>
      </c>
      <c r="I5054" s="104">
        <v>10641</v>
      </c>
      <c r="J5054" s="79" t="s">
        <v>21</v>
      </c>
      <c r="K5054" s="104">
        <v>0</v>
      </c>
      <c r="L5054" s="104">
        <v>102</v>
      </c>
      <c r="M5054" s="79" t="s">
        <v>21</v>
      </c>
      <c r="N5054" s="104">
        <v>0</v>
      </c>
      <c r="O5054" s="22">
        <f t="shared" si="206"/>
        <v>102</v>
      </c>
      <c r="P5054" s="58"/>
      <c r="Q5054" s="58"/>
      <c r="R5054" s="58"/>
    </row>
    <row r="5055" spans="1:18" customFormat="1" ht="12.75" customHeight="1" x14ac:dyDescent="0.25">
      <c r="A5055">
        <v>7</v>
      </c>
      <c r="B5055">
        <v>13</v>
      </c>
      <c r="C5055" s="3">
        <v>713</v>
      </c>
      <c r="D5055" t="s">
        <v>6</v>
      </c>
      <c r="E5055">
        <v>2011</v>
      </c>
      <c r="F5055" s="57"/>
      <c r="G5055" s="73">
        <f t="shared" si="205"/>
        <v>16990</v>
      </c>
      <c r="I5055" s="104">
        <v>16990</v>
      </c>
      <c r="J5055" s="79" t="s">
        <v>21</v>
      </c>
      <c r="K5055" s="104">
        <v>0</v>
      </c>
      <c r="L5055" s="104">
        <v>468</v>
      </c>
      <c r="M5055" s="79" t="s">
        <v>21</v>
      </c>
      <c r="N5055" s="104">
        <v>0</v>
      </c>
      <c r="O5055" s="22">
        <f t="shared" si="206"/>
        <v>468</v>
      </c>
      <c r="P5055" s="58"/>
      <c r="Q5055" s="58"/>
      <c r="R5055" s="58"/>
    </row>
    <row r="5056" spans="1:18" customFormat="1" ht="12.75" customHeight="1" x14ac:dyDescent="0.25">
      <c r="A5056">
        <v>7</v>
      </c>
      <c r="B5056">
        <v>14</v>
      </c>
      <c r="C5056" s="3">
        <v>714</v>
      </c>
      <c r="D5056" t="s">
        <v>6</v>
      </c>
      <c r="E5056">
        <v>2011</v>
      </c>
      <c r="F5056" s="57"/>
      <c r="G5056" s="73">
        <f t="shared" si="205"/>
        <v>6523</v>
      </c>
      <c r="H5056" s="7"/>
      <c r="I5056" s="104">
        <v>6523</v>
      </c>
      <c r="J5056" s="79" t="s">
        <v>21</v>
      </c>
      <c r="K5056" s="104">
        <v>0</v>
      </c>
      <c r="L5056" s="104">
        <v>301</v>
      </c>
      <c r="M5056" s="79" t="s">
        <v>21</v>
      </c>
      <c r="N5056" s="104">
        <v>0</v>
      </c>
      <c r="O5056" s="22">
        <f t="shared" si="206"/>
        <v>301</v>
      </c>
      <c r="P5056" s="58"/>
      <c r="Q5056" s="58"/>
      <c r="R5056" s="58"/>
    </row>
    <row r="5057" spans="1:18" customFormat="1" ht="12.75" customHeight="1" x14ac:dyDescent="0.25">
      <c r="A5057">
        <v>7</v>
      </c>
      <c r="B5057">
        <v>15</v>
      </c>
      <c r="C5057" s="3">
        <v>715</v>
      </c>
      <c r="D5057" t="s">
        <v>6</v>
      </c>
      <c r="E5057">
        <v>2011</v>
      </c>
      <c r="F5057" s="57"/>
      <c r="G5057" s="73">
        <f t="shared" si="205"/>
        <v>2947</v>
      </c>
      <c r="H5057" s="7"/>
      <c r="I5057" s="104">
        <v>2947</v>
      </c>
      <c r="J5057" s="79" t="s">
        <v>21</v>
      </c>
      <c r="K5057" s="104">
        <v>0</v>
      </c>
      <c r="L5057" s="104">
        <v>193</v>
      </c>
      <c r="M5057" s="79" t="s">
        <v>21</v>
      </c>
      <c r="N5057" s="104">
        <v>0</v>
      </c>
      <c r="O5057" s="22">
        <f t="shared" si="206"/>
        <v>193</v>
      </c>
      <c r="P5057" s="58"/>
      <c r="Q5057" s="58"/>
      <c r="R5057" s="58"/>
    </row>
    <row r="5058" spans="1:18" customFormat="1" ht="12.75" customHeight="1" x14ac:dyDescent="0.25">
      <c r="A5058">
        <v>7</v>
      </c>
      <c r="B5058">
        <v>16</v>
      </c>
      <c r="C5058" s="3">
        <v>716</v>
      </c>
      <c r="D5058" t="s">
        <v>6</v>
      </c>
      <c r="E5058">
        <v>2011</v>
      </c>
      <c r="F5058" s="57"/>
      <c r="G5058" s="73">
        <f t="shared" si="205"/>
        <v>3199</v>
      </c>
      <c r="I5058" s="104">
        <v>3199</v>
      </c>
      <c r="J5058" s="79" t="s">
        <v>21</v>
      </c>
      <c r="K5058" s="104">
        <v>0</v>
      </c>
      <c r="L5058" s="104">
        <v>212</v>
      </c>
      <c r="M5058" s="79" t="s">
        <v>21</v>
      </c>
      <c r="N5058" s="104">
        <v>0</v>
      </c>
      <c r="O5058" s="22">
        <f t="shared" si="206"/>
        <v>212</v>
      </c>
      <c r="P5058" s="58"/>
      <c r="Q5058" s="58"/>
      <c r="R5058" s="58"/>
    </row>
    <row r="5059" spans="1:18" customFormat="1" ht="12.75" customHeight="1" x14ac:dyDescent="0.25">
      <c r="A5059">
        <v>7</v>
      </c>
      <c r="B5059">
        <v>17</v>
      </c>
      <c r="C5059" s="3">
        <v>717</v>
      </c>
      <c r="D5059" t="s">
        <v>6</v>
      </c>
      <c r="E5059">
        <v>2011</v>
      </c>
      <c r="F5059" s="57"/>
      <c r="G5059" s="73">
        <f t="shared" si="205"/>
        <v>2614</v>
      </c>
      <c r="I5059" s="104">
        <v>2614</v>
      </c>
      <c r="J5059" s="79" t="s">
        <v>21</v>
      </c>
      <c r="K5059" s="104">
        <v>0</v>
      </c>
      <c r="L5059" s="104">
        <v>176</v>
      </c>
      <c r="M5059" s="79" t="s">
        <v>21</v>
      </c>
      <c r="N5059" s="104">
        <v>0</v>
      </c>
      <c r="O5059" s="22">
        <f t="shared" si="206"/>
        <v>176</v>
      </c>
      <c r="P5059" s="58"/>
      <c r="Q5059" s="58"/>
      <c r="R5059" s="58"/>
    </row>
    <row r="5060" spans="1:18" customFormat="1" ht="12.75" customHeight="1" x14ac:dyDescent="0.25">
      <c r="A5060">
        <v>7</v>
      </c>
      <c r="B5060">
        <v>18</v>
      </c>
      <c r="C5060" s="3">
        <v>718</v>
      </c>
      <c r="D5060" t="s">
        <v>6</v>
      </c>
      <c r="E5060">
        <v>2011</v>
      </c>
      <c r="F5060" s="57"/>
      <c r="G5060" s="73">
        <f t="shared" si="205"/>
        <v>1898</v>
      </c>
      <c r="I5060" s="104">
        <v>1898</v>
      </c>
      <c r="J5060" s="104">
        <v>56</v>
      </c>
      <c r="K5060" s="104">
        <v>0</v>
      </c>
      <c r="L5060" s="104">
        <v>129</v>
      </c>
      <c r="M5060" s="104">
        <v>3</v>
      </c>
      <c r="N5060" s="104">
        <v>0</v>
      </c>
      <c r="O5060" s="22">
        <f t="shared" si="206"/>
        <v>129</v>
      </c>
      <c r="P5060" s="58"/>
      <c r="Q5060" s="58"/>
      <c r="R5060" s="58"/>
    </row>
    <row r="5061" spans="1:18" customFormat="1" ht="12.75" customHeight="1" x14ac:dyDescent="0.25">
      <c r="A5061">
        <v>7</v>
      </c>
      <c r="B5061">
        <v>19</v>
      </c>
      <c r="C5061" s="3">
        <v>719</v>
      </c>
      <c r="D5061" t="s">
        <v>6</v>
      </c>
      <c r="E5061">
        <v>2011</v>
      </c>
      <c r="F5061" s="57"/>
      <c r="G5061" s="73">
        <f t="shared" si="205"/>
        <v>2207</v>
      </c>
      <c r="I5061" s="104">
        <v>2207</v>
      </c>
      <c r="J5061" s="79" t="s">
        <v>21</v>
      </c>
      <c r="K5061" s="104">
        <v>0</v>
      </c>
      <c r="L5061" s="104">
        <v>153</v>
      </c>
      <c r="M5061" s="79" t="s">
        <v>21</v>
      </c>
      <c r="N5061" s="104">
        <v>0</v>
      </c>
      <c r="O5061" s="22">
        <f t="shared" si="206"/>
        <v>153</v>
      </c>
      <c r="P5061" s="58"/>
      <c r="Q5061" s="58"/>
      <c r="R5061" s="58"/>
    </row>
    <row r="5062" spans="1:18" customFormat="1" ht="12.75" customHeight="1" x14ac:dyDescent="0.25">
      <c r="A5062">
        <v>7</v>
      </c>
      <c r="B5062">
        <v>20</v>
      </c>
      <c r="C5062" s="3">
        <v>720</v>
      </c>
      <c r="D5062" t="s">
        <v>6</v>
      </c>
      <c r="E5062">
        <v>2011</v>
      </c>
      <c r="F5062" s="57"/>
      <c r="G5062" s="73">
        <f t="shared" si="205"/>
        <v>2978</v>
      </c>
      <c r="I5062" s="104">
        <v>2978</v>
      </c>
      <c r="J5062" s="79" t="s">
        <v>21</v>
      </c>
      <c r="K5062" s="104">
        <v>0</v>
      </c>
      <c r="L5062" s="104">
        <v>339</v>
      </c>
      <c r="M5062" s="79" t="s">
        <v>21</v>
      </c>
      <c r="N5062" s="104">
        <v>0</v>
      </c>
      <c r="O5062" s="22">
        <f t="shared" si="206"/>
        <v>339</v>
      </c>
      <c r="P5062" s="58"/>
      <c r="Q5062" s="58"/>
      <c r="R5062" s="58"/>
    </row>
    <row r="5063" spans="1:18" customFormat="1" ht="12.75" customHeight="1" x14ac:dyDescent="0.25">
      <c r="A5063">
        <v>7</v>
      </c>
      <c r="B5063">
        <v>21</v>
      </c>
      <c r="C5063" s="3">
        <v>721</v>
      </c>
      <c r="D5063" t="s">
        <v>6</v>
      </c>
      <c r="E5063">
        <v>2011</v>
      </c>
      <c r="F5063" s="57"/>
      <c r="G5063" s="73">
        <f t="shared" si="205"/>
        <v>3011</v>
      </c>
      <c r="I5063" s="104">
        <v>3011</v>
      </c>
      <c r="J5063" s="79" t="s">
        <v>21</v>
      </c>
      <c r="K5063" s="104">
        <v>0</v>
      </c>
      <c r="L5063" s="104">
        <v>489</v>
      </c>
      <c r="M5063" s="79" t="s">
        <v>21</v>
      </c>
      <c r="N5063" s="104">
        <v>0</v>
      </c>
      <c r="O5063" s="22">
        <f t="shared" si="206"/>
        <v>489</v>
      </c>
      <c r="P5063" s="58"/>
      <c r="Q5063" s="58"/>
      <c r="R5063" s="58"/>
    </row>
    <row r="5064" spans="1:18" customFormat="1" ht="12.75" customHeight="1" x14ac:dyDescent="0.25">
      <c r="A5064">
        <v>7</v>
      </c>
      <c r="B5064">
        <v>22</v>
      </c>
      <c r="C5064" s="3">
        <v>722</v>
      </c>
      <c r="D5064" t="s">
        <v>6</v>
      </c>
      <c r="E5064">
        <v>2011</v>
      </c>
      <c r="F5064" s="57"/>
      <c r="G5064" s="73">
        <f t="shared" si="205"/>
        <v>2382</v>
      </c>
      <c r="H5064" s="7"/>
      <c r="I5064" s="104">
        <v>2382</v>
      </c>
      <c r="J5064" s="79" t="s">
        <v>21</v>
      </c>
      <c r="K5064" s="104">
        <v>0</v>
      </c>
      <c r="L5064" s="104">
        <v>512</v>
      </c>
      <c r="M5064" s="79" t="s">
        <v>21</v>
      </c>
      <c r="N5064" s="104">
        <v>0</v>
      </c>
      <c r="O5064" s="22">
        <f t="shared" si="206"/>
        <v>512</v>
      </c>
      <c r="P5064" s="58"/>
      <c r="Q5064" s="58"/>
      <c r="R5064" s="58"/>
    </row>
    <row r="5065" spans="1:18" customFormat="1" ht="12.75" customHeight="1" x14ac:dyDescent="0.25">
      <c r="A5065">
        <v>7</v>
      </c>
      <c r="B5065">
        <v>23</v>
      </c>
      <c r="C5065" s="3">
        <v>723</v>
      </c>
      <c r="D5065" t="s">
        <v>6</v>
      </c>
      <c r="E5065">
        <v>2011</v>
      </c>
      <c r="F5065" s="57"/>
      <c r="G5065" s="73">
        <f t="shared" si="205"/>
        <v>2302</v>
      </c>
      <c r="I5065" s="104">
        <v>2302</v>
      </c>
      <c r="J5065" s="79" t="s">
        <v>21</v>
      </c>
      <c r="K5065" s="104">
        <v>0</v>
      </c>
      <c r="L5065" s="104">
        <v>441</v>
      </c>
      <c r="M5065" s="79" t="s">
        <v>21</v>
      </c>
      <c r="N5065" s="104">
        <v>0</v>
      </c>
      <c r="O5065" s="22">
        <f t="shared" si="206"/>
        <v>441</v>
      </c>
      <c r="P5065" s="58"/>
      <c r="Q5065" s="58"/>
      <c r="R5065" s="58"/>
    </row>
    <row r="5066" spans="1:18" customFormat="1" ht="12.75" customHeight="1" x14ac:dyDescent="0.25">
      <c r="A5066">
        <v>7</v>
      </c>
      <c r="B5066">
        <v>24</v>
      </c>
      <c r="C5066" s="3">
        <v>724</v>
      </c>
      <c r="D5066" t="s">
        <v>6</v>
      </c>
      <c r="E5066">
        <v>2011</v>
      </c>
      <c r="F5066" s="57"/>
      <c r="G5066" s="73">
        <f t="shared" si="205"/>
        <v>3093</v>
      </c>
      <c r="I5066" s="104">
        <v>3093</v>
      </c>
      <c r="J5066" s="79" t="s">
        <v>21</v>
      </c>
      <c r="K5066" s="104">
        <v>0</v>
      </c>
      <c r="L5066" s="104">
        <v>523</v>
      </c>
      <c r="M5066" s="79" t="s">
        <v>21</v>
      </c>
      <c r="N5066" s="104">
        <v>0</v>
      </c>
      <c r="O5066" s="22">
        <f t="shared" si="206"/>
        <v>523</v>
      </c>
      <c r="P5066" s="58"/>
      <c r="Q5066" s="58"/>
      <c r="R5066" s="58"/>
    </row>
    <row r="5067" spans="1:18" customFormat="1" ht="12.75" customHeight="1" x14ac:dyDescent="0.25">
      <c r="A5067">
        <v>7</v>
      </c>
      <c r="B5067">
        <v>25</v>
      </c>
      <c r="C5067" s="3">
        <v>725</v>
      </c>
      <c r="D5067" t="s">
        <v>6</v>
      </c>
      <c r="E5067">
        <v>2011</v>
      </c>
      <c r="F5067" s="57"/>
      <c r="G5067" s="73">
        <f t="shared" si="205"/>
        <v>2044</v>
      </c>
      <c r="I5067" s="104">
        <v>2044</v>
      </c>
      <c r="J5067" s="104">
        <v>46</v>
      </c>
      <c r="K5067" s="104">
        <v>0</v>
      </c>
      <c r="L5067" s="104">
        <v>301</v>
      </c>
      <c r="M5067" s="104">
        <v>13</v>
      </c>
      <c r="N5067" s="104">
        <v>0</v>
      </c>
      <c r="O5067" s="22">
        <f t="shared" si="206"/>
        <v>301</v>
      </c>
      <c r="P5067" s="58"/>
      <c r="Q5067" s="58"/>
      <c r="R5067" s="58"/>
    </row>
    <row r="5068" spans="1:18" customFormat="1" ht="12.75" customHeight="1" x14ac:dyDescent="0.25">
      <c r="A5068">
        <v>7</v>
      </c>
      <c r="B5068">
        <v>26</v>
      </c>
      <c r="C5068" s="3">
        <v>726</v>
      </c>
      <c r="D5068" t="s">
        <v>6</v>
      </c>
      <c r="E5068">
        <v>2011</v>
      </c>
      <c r="F5068" s="57"/>
      <c r="G5068" s="73">
        <f t="shared" si="205"/>
        <v>3279</v>
      </c>
      <c r="I5068" s="104">
        <v>3279</v>
      </c>
      <c r="J5068" s="79" t="s">
        <v>21</v>
      </c>
      <c r="K5068" s="104">
        <v>0</v>
      </c>
      <c r="L5068" s="104">
        <v>414</v>
      </c>
      <c r="M5068" s="79" t="s">
        <v>21</v>
      </c>
      <c r="N5068" s="104">
        <v>0</v>
      </c>
      <c r="O5068" s="22">
        <f t="shared" si="206"/>
        <v>414</v>
      </c>
      <c r="P5068" s="58"/>
      <c r="Q5068" s="58"/>
      <c r="R5068" s="58"/>
    </row>
    <row r="5069" spans="1:18" customFormat="1" ht="12.75" customHeight="1" x14ac:dyDescent="0.25">
      <c r="A5069">
        <v>7</v>
      </c>
      <c r="B5069">
        <v>27</v>
      </c>
      <c r="C5069" s="3">
        <v>727</v>
      </c>
      <c r="D5069" t="s">
        <v>6</v>
      </c>
      <c r="E5069">
        <v>2011</v>
      </c>
      <c r="F5069" s="57"/>
      <c r="G5069" s="73">
        <f t="shared" si="205"/>
        <v>2259</v>
      </c>
      <c r="H5069" s="7"/>
      <c r="I5069" s="104">
        <v>2259</v>
      </c>
      <c r="J5069" s="79" t="s">
        <v>21</v>
      </c>
      <c r="K5069" s="104">
        <v>0</v>
      </c>
      <c r="L5069" s="104">
        <v>275</v>
      </c>
      <c r="M5069" s="79" t="s">
        <v>21</v>
      </c>
      <c r="N5069" s="104">
        <v>0</v>
      </c>
      <c r="O5069" s="22">
        <f t="shared" si="206"/>
        <v>275</v>
      </c>
      <c r="P5069" s="58"/>
      <c r="Q5069" s="58"/>
      <c r="R5069" s="58"/>
    </row>
    <row r="5070" spans="1:18" customFormat="1" ht="12.75" customHeight="1" x14ac:dyDescent="0.25">
      <c r="A5070">
        <v>7</v>
      </c>
      <c r="B5070">
        <v>28</v>
      </c>
      <c r="C5070" s="3">
        <v>728</v>
      </c>
      <c r="D5070" t="s">
        <v>6</v>
      </c>
      <c r="E5070">
        <v>2011</v>
      </c>
      <c r="F5070" s="57"/>
      <c r="G5070" s="73">
        <f t="shared" si="205"/>
        <v>1560</v>
      </c>
      <c r="H5070" s="7"/>
      <c r="I5070" s="104">
        <v>1560</v>
      </c>
      <c r="J5070" s="79" t="s">
        <v>21</v>
      </c>
      <c r="K5070" s="104">
        <v>0</v>
      </c>
      <c r="L5070" s="104">
        <v>183</v>
      </c>
      <c r="M5070" s="79" t="s">
        <v>21</v>
      </c>
      <c r="N5070" s="104">
        <v>0</v>
      </c>
      <c r="O5070" s="22">
        <f t="shared" si="206"/>
        <v>183</v>
      </c>
      <c r="P5070" s="58"/>
      <c r="Q5070" s="58"/>
      <c r="R5070" s="58"/>
    </row>
    <row r="5071" spans="1:18" customFormat="1" ht="12.75" customHeight="1" x14ac:dyDescent="0.25">
      <c r="A5071">
        <v>7</v>
      </c>
      <c r="B5071">
        <v>29</v>
      </c>
      <c r="C5071" s="3">
        <v>729</v>
      </c>
      <c r="D5071" t="s">
        <v>6</v>
      </c>
      <c r="E5071">
        <v>2011</v>
      </c>
      <c r="F5071" s="57"/>
      <c r="G5071" s="73">
        <f t="shared" si="205"/>
        <v>1311</v>
      </c>
      <c r="H5071" s="7"/>
      <c r="I5071" s="104">
        <v>1311</v>
      </c>
      <c r="J5071" s="79" t="s">
        <v>21</v>
      </c>
      <c r="K5071" s="104">
        <v>0</v>
      </c>
      <c r="L5071" s="104">
        <v>149</v>
      </c>
      <c r="M5071" s="79" t="s">
        <v>21</v>
      </c>
      <c r="N5071" s="104">
        <v>0</v>
      </c>
      <c r="O5071" s="22">
        <f t="shared" si="206"/>
        <v>149</v>
      </c>
      <c r="P5071" s="58"/>
      <c r="Q5071" s="58"/>
      <c r="R5071" s="58"/>
    </row>
    <row r="5072" spans="1:18" customFormat="1" ht="12.75" customHeight="1" x14ac:dyDescent="0.25">
      <c r="A5072">
        <v>7</v>
      </c>
      <c r="B5072">
        <v>30</v>
      </c>
      <c r="C5072" s="3">
        <v>730</v>
      </c>
      <c r="D5072" t="s">
        <v>6</v>
      </c>
      <c r="E5072">
        <v>2011</v>
      </c>
      <c r="F5072" s="57"/>
      <c r="G5072" s="73">
        <f t="shared" si="205"/>
        <v>1137</v>
      </c>
      <c r="H5072" s="7"/>
      <c r="I5072" s="104">
        <v>1137</v>
      </c>
      <c r="J5072" s="79" t="s">
        <v>21</v>
      </c>
      <c r="K5072" s="104">
        <v>0</v>
      </c>
      <c r="L5072" s="104">
        <v>158</v>
      </c>
      <c r="M5072" s="79" t="s">
        <v>21</v>
      </c>
      <c r="N5072" s="104">
        <v>0</v>
      </c>
      <c r="O5072" s="22">
        <f t="shared" si="206"/>
        <v>158</v>
      </c>
      <c r="P5072" s="58"/>
      <c r="Q5072" s="58"/>
      <c r="R5072" s="58"/>
    </row>
    <row r="5073" spans="1:18" customFormat="1" ht="12.75" customHeight="1" x14ac:dyDescent="0.25">
      <c r="A5073">
        <v>7</v>
      </c>
      <c r="B5073">
        <v>31</v>
      </c>
      <c r="C5073" s="3">
        <v>731</v>
      </c>
      <c r="D5073" t="s">
        <v>6</v>
      </c>
      <c r="E5073">
        <v>2011</v>
      </c>
      <c r="F5073" s="57"/>
      <c r="G5073" s="73">
        <f t="shared" si="205"/>
        <v>870</v>
      </c>
      <c r="H5073" s="7"/>
      <c r="I5073" s="104">
        <v>870</v>
      </c>
      <c r="J5073" s="79" t="s">
        <v>21</v>
      </c>
      <c r="K5073" s="104">
        <v>0</v>
      </c>
      <c r="L5073" s="104">
        <v>144</v>
      </c>
      <c r="M5073" s="79" t="s">
        <v>21</v>
      </c>
      <c r="N5073" s="104">
        <v>0</v>
      </c>
      <c r="O5073" s="22">
        <f t="shared" si="206"/>
        <v>144</v>
      </c>
      <c r="P5073" s="58"/>
      <c r="Q5073" s="58"/>
      <c r="R5073" s="58"/>
    </row>
    <row r="5074" spans="1:18" customFormat="1" ht="12.75" customHeight="1" x14ac:dyDescent="0.25">
      <c r="A5074">
        <v>8</v>
      </c>
      <c r="B5074">
        <v>1</v>
      </c>
      <c r="C5074" s="3">
        <v>801</v>
      </c>
      <c r="D5074" t="s">
        <v>6</v>
      </c>
      <c r="E5074">
        <v>2011</v>
      </c>
      <c r="F5074" s="57"/>
      <c r="G5074" s="73">
        <f t="shared" si="205"/>
        <v>636</v>
      </c>
      <c r="H5074" s="7"/>
      <c r="I5074" s="104">
        <v>636</v>
      </c>
      <c r="J5074" s="79" t="s">
        <v>21</v>
      </c>
      <c r="K5074" s="104">
        <v>0</v>
      </c>
      <c r="L5074" s="104">
        <v>123</v>
      </c>
      <c r="M5074" s="79" t="s">
        <v>21</v>
      </c>
      <c r="N5074" s="104">
        <v>0</v>
      </c>
      <c r="O5074" s="22">
        <f t="shared" si="206"/>
        <v>123</v>
      </c>
      <c r="P5074" s="58"/>
      <c r="Q5074" s="58"/>
      <c r="R5074" s="58"/>
    </row>
    <row r="5075" spans="1:18" customFormat="1" ht="12.75" customHeight="1" x14ac:dyDescent="0.25">
      <c r="A5075">
        <v>8</v>
      </c>
      <c r="B5075">
        <v>2</v>
      </c>
      <c r="C5075" s="3">
        <v>802</v>
      </c>
      <c r="D5075" t="s">
        <v>6</v>
      </c>
      <c r="E5075">
        <v>2011</v>
      </c>
      <c r="F5075" s="57"/>
      <c r="G5075" s="73">
        <f t="shared" si="205"/>
        <v>975</v>
      </c>
      <c r="H5075" s="7"/>
      <c r="I5075" s="104">
        <v>975</v>
      </c>
      <c r="J5075" s="104">
        <v>21</v>
      </c>
      <c r="K5075" s="104">
        <v>0</v>
      </c>
      <c r="L5075" s="104">
        <v>218</v>
      </c>
      <c r="M5075" s="104">
        <v>1</v>
      </c>
      <c r="N5075" s="104">
        <v>0</v>
      </c>
      <c r="O5075" s="22">
        <f t="shared" si="206"/>
        <v>218</v>
      </c>
      <c r="P5075" s="58"/>
      <c r="Q5075" s="58"/>
      <c r="R5075" s="58"/>
    </row>
    <row r="5076" spans="1:18" customFormat="1" ht="12.75" customHeight="1" x14ac:dyDescent="0.25">
      <c r="A5076">
        <v>8</v>
      </c>
      <c r="B5076">
        <v>3</v>
      </c>
      <c r="C5076" s="3">
        <v>803</v>
      </c>
      <c r="D5076" t="s">
        <v>6</v>
      </c>
      <c r="E5076">
        <v>2011</v>
      </c>
      <c r="F5076" s="57"/>
      <c r="G5076" s="73">
        <f t="shared" si="205"/>
        <v>738</v>
      </c>
      <c r="H5076" s="7"/>
      <c r="I5076" s="104">
        <v>738</v>
      </c>
      <c r="J5076" s="79" t="s">
        <v>21</v>
      </c>
      <c r="K5076" s="104">
        <v>0</v>
      </c>
      <c r="L5076" s="104">
        <v>189</v>
      </c>
      <c r="M5076" s="79" t="s">
        <v>21</v>
      </c>
      <c r="N5076" s="104">
        <v>0</v>
      </c>
      <c r="O5076" s="22">
        <f t="shared" si="206"/>
        <v>189</v>
      </c>
      <c r="P5076" s="58"/>
      <c r="Q5076" s="58"/>
      <c r="R5076" s="58"/>
    </row>
    <row r="5077" spans="1:18" customFormat="1" ht="12.75" customHeight="1" x14ac:dyDescent="0.25">
      <c r="A5077">
        <v>8</v>
      </c>
      <c r="B5077">
        <v>4</v>
      </c>
      <c r="C5077" s="3">
        <v>804</v>
      </c>
      <c r="D5077" t="s">
        <v>6</v>
      </c>
      <c r="E5077">
        <v>2011</v>
      </c>
      <c r="F5077" s="57"/>
      <c r="G5077" s="73">
        <f t="shared" si="205"/>
        <v>545</v>
      </c>
      <c r="H5077" s="7"/>
      <c r="I5077" s="104">
        <v>545</v>
      </c>
      <c r="J5077" s="79" t="s">
        <v>21</v>
      </c>
      <c r="K5077" s="104">
        <v>0</v>
      </c>
      <c r="L5077" s="104">
        <v>124</v>
      </c>
      <c r="M5077" s="79" t="s">
        <v>21</v>
      </c>
      <c r="N5077" s="104">
        <v>0</v>
      </c>
      <c r="O5077" s="22">
        <f t="shared" si="206"/>
        <v>124</v>
      </c>
      <c r="P5077" s="58"/>
      <c r="Q5077" s="58"/>
      <c r="R5077" s="58"/>
    </row>
    <row r="5078" spans="1:18" customFormat="1" ht="12.75" customHeight="1" x14ac:dyDescent="0.25">
      <c r="A5078">
        <v>8</v>
      </c>
      <c r="B5078">
        <v>5</v>
      </c>
      <c r="C5078" s="3">
        <v>805</v>
      </c>
      <c r="D5078" t="s">
        <v>6</v>
      </c>
      <c r="E5078">
        <v>2011</v>
      </c>
      <c r="F5078" s="57"/>
      <c r="G5078" s="73">
        <f t="shared" ref="G5078:G5104" si="207">I5078+K5078</f>
        <v>501</v>
      </c>
      <c r="H5078" s="7"/>
      <c r="I5078" s="104">
        <v>501</v>
      </c>
      <c r="J5078" s="79" t="s">
        <v>21</v>
      </c>
      <c r="K5078" s="104">
        <v>0</v>
      </c>
      <c r="L5078" s="104">
        <v>100</v>
      </c>
      <c r="M5078" s="79" t="s">
        <v>21</v>
      </c>
      <c r="N5078" s="104">
        <v>0</v>
      </c>
      <c r="O5078" s="22">
        <f t="shared" ref="O5078:O5104" si="208">L5078+N5078</f>
        <v>100</v>
      </c>
      <c r="P5078" s="58"/>
      <c r="Q5078" s="58"/>
      <c r="R5078" s="58"/>
    </row>
    <row r="5079" spans="1:18" customFormat="1" ht="12.75" customHeight="1" x14ac:dyDescent="0.25">
      <c r="A5079">
        <v>8</v>
      </c>
      <c r="B5079">
        <v>6</v>
      </c>
      <c r="C5079" s="3">
        <v>806</v>
      </c>
      <c r="D5079" t="s">
        <v>6</v>
      </c>
      <c r="E5079">
        <v>2011</v>
      </c>
      <c r="F5079" s="57"/>
      <c r="G5079" s="73">
        <f t="shared" si="207"/>
        <v>560</v>
      </c>
      <c r="H5079" s="7"/>
      <c r="I5079" s="104">
        <v>560</v>
      </c>
      <c r="J5079" s="79" t="s">
        <v>21</v>
      </c>
      <c r="K5079" s="104">
        <v>0</v>
      </c>
      <c r="L5079" s="104">
        <v>83</v>
      </c>
      <c r="M5079" s="79" t="s">
        <v>21</v>
      </c>
      <c r="N5079" s="104">
        <v>0</v>
      </c>
      <c r="O5079" s="22">
        <f t="shared" si="208"/>
        <v>83</v>
      </c>
      <c r="P5079" s="58"/>
      <c r="Q5079" s="58"/>
      <c r="R5079" s="58"/>
    </row>
    <row r="5080" spans="1:18" customFormat="1" ht="12.75" customHeight="1" x14ac:dyDescent="0.25">
      <c r="A5080">
        <v>8</v>
      </c>
      <c r="B5080">
        <v>7</v>
      </c>
      <c r="C5080" s="3">
        <v>807</v>
      </c>
      <c r="D5080" t="s">
        <v>6</v>
      </c>
      <c r="E5080">
        <v>2011</v>
      </c>
      <c r="F5080" s="57"/>
      <c r="G5080" s="73">
        <f t="shared" si="207"/>
        <v>373</v>
      </c>
      <c r="H5080" s="7"/>
      <c r="I5080" s="104">
        <v>373</v>
      </c>
      <c r="J5080" s="79" t="s">
        <v>21</v>
      </c>
      <c r="K5080" s="104">
        <v>0</v>
      </c>
      <c r="L5080" s="104">
        <v>38</v>
      </c>
      <c r="M5080" s="79" t="s">
        <v>21</v>
      </c>
      <c r="N5080" s="104">
        <v>0</v>
      </c>
      <c r="O5080" s="22">
        <f t="shared" si="208"/>
        <v>38</v>
      </c>
      <c r="P5080" s="58"/>
      <c r="Q5080" s="58"/>
      <c r="R5080" s="58"/>
    </row>
    <row r="5081" spans="1:18" customFormat="1" ht="12.75" customHeight="1" x14ac:dyDescent="0.25">
      <c r="A5081">
        <v>8</v>
      </c>
      <c r="B5081">
        <v>8</v>
      </c>
      <c r="C5081" s="3">
        <v>808</v>
      </c>
      <c r="D5081" t="s">
        <v>6</v>
      </c>
      <c r="E5081">
        <v>2011</v>
      </c>
      <c r="F5081" s="57"/>
      <c r="G5081" s="73">
        <f t="shared" si="207"/>
        <v>540</v>
      </c>
      <c r="H5081" s="7"/>
      <c r="I5081" s="104">
        <v>540</v>
      </c>
      <c r="J5081" s="104">
        <v>26</v>
      </c>
      <c r="K5081" s="104">
        <v>0</v>
      </c>
      <c r="L5081" s="104">
        <v>33</v>
      </c>
      <c r="M5081" s="104">
        <v>1</v>
      </c>
      <c r="N5081" s="104">
        <v>0</v>
      </c>
      <c r="O5081" s="22">
        <f t="shared" si="208"/>
        <v>33</v>
      </c>
      <c r="P5081" s="58"/>
      <c r="Q5081" s="58"/>
      <c r="R5081" s="58"/>
    </row>
    <row r="5082" spans="1:18" customFormat="1" ht="12.75" customHeight="1" x14ac:dyDescent="0.25">
      <c r="A5082">
        <v>8</v>
      </c>
      <c r="B5082">
        <v>9</v>
      </c>
      <c r="C5082" s="3">
        <v>809</v>
      </c>
      <c r="D5082" t="s">
        <v>6</v>
      </c>
      <c r="E5082">
        <v>2011</v>
      </c>
      <c r="F5082" s="57"/>
      <c r="G5082" s="73">
        <f t="shared" si="207"/>
        <v>441</v>
      </c>
      <c r="H5082" s="7"/>
      <c r="I5082" s="104">
        <v>441</v>
      </c>
      <c r="J5082" s="79" t="s">
        <v>21</v>
      </c>
      <c r="K5082" s="104">
        <v>0</v>
      </c>
      <c r="L5082" s="104">
        <v>10</v>
      </c>
      <c r="M5082" s="79" t="s">
        <v>21</v>
      </c>
      <c r="N5082" s="104">
        <v>0</v>
      </c>
      <c r="O5082" s="22">
        <f t="shared" si="208"/>
        <v>10</v>
      </c>
      <c r="P5082" s="58"/>
      <c r="Q5082" s="58"/>
      <c r="R5082" s="58"/>
    </row>
    <row r="5083" spans="1:18" customFormat="1" ht="12.75" customHeight="1" x14ac:dyDescent="0.25">
      <c r="A5083">
        <v>8</v>
      </c>
      <c r="B5083">
        <v>10</v>
      </c>
      <c r="C5083" s="3">
        <v>810</v>
      </c>
      <c r="D5083" t="s">
        <v>6</v>
      </c>
      <c r="E5083">
        <v>2011</v>
      </c>
      <c r="F5083" s="57"/>
      <c r="G5083" s="73">
        <f t="shared" si="207"/>
        <v>435</v>
      </c>
      <c r="H5083" s="7"/>
      <c r="I5083" s="104">
        <v>435</v>
      </c>
      <c r="J5083" s="79" t="s">
        <v>21</v>
      </c>
      <c r="K5083" s="104">
        <v>0</v>
      </c>
      <c r="L5083" s="104">
        <v>28</v>
      </c>
      <c r="M5083" s="79" t="s">
        <v>21</v>
      </c>
      <c r="N5083" s="104">
        <v>0</v>
      </c>
      <c r="O5083" s="22">
        <f t="shared" si="208"/>
        <v>28</v>
      </c>
      <c r="P5083" s="58"/>
      <c r="Q5083" s="58"/>
      <c r="R5083" s="58"/>
    </row>
    <row r="5084" spans="1:18" customFormat="1" ht="12.75" customHeight="1" x14ac:dyDescent="0.25">
      <c r="A5084">
        <v>8</v>
      </c>
      <c r="B5084">
        <v>11</v>
      </c>
      <c r="C5084" s="3">
        <v>811</v>
      </c>
      <c r="D5084" t="s">
        <v>6</v>
      </c>
      <c r="E5084">
        <v>2011</v>
      </c>
      <c r="F5084" s="57"/>
      <c r="G5084" s="73">
        <f t="shared" si="207"/>
        <v>362</v>
      </c>
      <c r="H5084" s="7"/>
      <c r="I5084" s="104">
        <v>362</v>
      </c>
      <c r="J5084" s="79" t="s">
        <v>21</v>
      </c>
      <c r="K5084" s="104">
        <v>0</v>
      </c>
      <c r="L5084" s="104">
        <v>40</v>
      </c>
      <c r="M5084" s="79" t="s">
        <v>21</v>
      </c>
      <c r="N5084" s="104">
        <v>0</v>
      </c>
      <c r="O5084" s="22">
        <f t="shared" si="208"/>
        <v>40</v>
      </c>
      <c r="P5084" s="58"/>
      <c r="Q5084" s="58"/>
      <c r="R5084" s="58"/>
    </row>
    <row r="5085" spans="1:18" customFormat="1" ht="12.75" customHeight="1" x14ac:dyDescent="0.25">
      <c r="A5085">
        <v>8</v>
      </c>
      <c r="B5085">
        <v>12</v>
      </c>
      <c r="C5085" s="3">
        <v>812</v>
      </c>
      <c r="D5085" t="s">
        <v>6</v>
      </c>
      <c r="E5085">
        <v>2011</v>
      </c>
      <c r="F5085" s="57"/>
      <c r="G5085" s="73">
        <f t="shared" si="207"/>
        <v>267</v>
      </c>
      <c r="H5085" s="7"/>
      <c r="I5085" s="104">
        <v>267</v>
      </c>
      <c r="J5085" s="79" t="s">
        <v>21</v>
      </c>
      <c r="K5085" s="104">
        <v>0</v>
      </c>
      <c r="L5085" s="104">
        <v>43</v>
      </c>
      <c r="M5085" s="79" t="s">
        <v>21</v>
      </c>
      <c r="N5085" s="104">
        <v>0</v>
      </c>
      <c r="O5085" s="22">
        <f t="shared" si="208"/>
        <v>43</v>
      </c>
      <c r="P5085" s="58"/>
      <c r="Q5085" s="58"/>
      <c r="R5085" s="58"/>
    </row>
    <row r="5086" spans="1:18" customFormat="1" ht="12.75" customHeight="1" x14ac:dyDescent="0.25">
      <c r="A5086">
        <v>8</v>
      </c>
      <c r="B5086">
        <v>13</v>
      </c>
      <c r="C5086" s="3">
        <v>813</v>
      </c>
      <c r="D5086" t="s">
        <v>6</v>
      </c>
      <c r="E5086">
        <v>2011</v>
      </c>
      <c r="F5086" s="57"/>
      <c r="G5086" s="73">
        <f t="shared" si="207"/>
        <v>220</v>
      </c>
      <c r="H5086" s="7"/>
      <c r="I5086" s="104">
        <v>220</v>
      </c>
      <c r="J5086" s="79" t="s">
        <v>21</v>
      </c>
      <c r="K5086" s="104">
        <v>0</v>
      </c>
      <c r="L5086" s="104">
        <v>37</v>
      </c>
      <c r="M5086" s="79" t="s">
        <v>21</v>
      </c>
      <c r="N5086" s="104">
        <v>0</v>
      </c>
      <c r="O5086" s="22">
        <f t="shared" si="208"/>
        <v>37</v>
      </c>
      <c r="P5086" s="58"/>
      <c r="Q5086" s="58"/>
      <c r="R5086" s="58"/>
    </row>
    <row r="5087" spans="1:18" customFormat="1" ht="12.75" customHeight="1" x14ac:dyDescent="0.25">
      <c r="A5087">
        <v>8</v>
      </c>
      <c r="B5087">
        <v>14</v>
      </c>
      <c r="C5087" s="3">
        <v>814</v>
      </c>
      <c r="D5087" t="s">
        <v>6</v>
      </c>
      <c r="E5087">
        <v>2011</v>
      </c>
      <c r="F5087" s="57"/>
      <c r="G5087" s="73">
        <f t="shared" si="207"/>
        <v>240</v>
      </c>
      <c r="H5087" s="7"/>
      <c r="I5087" s="104">
        <v>240</v>
      </c>
      <c r="J5087" s="79" t="s">
        <v>21</v>
      </c>
      <c r="K5087" s="104">
        <v>0</v>
      </c>
      <c r="L5087" s="104">
        <v>41</v>
      </c>
      <c r="M5087" s="79" t="s">
        <v>21</v>
      </c>
      <c r="N5087" s="104">
        <v>0</v>
      </c>
      <c r="O5087" s="22">
        <f t="shared" si="208"/>
        <v>41</v>
      </c>
      <c r="P5087" s="58"/>
      <c r="Q5087" s="58"/>
      <c r="R5087" s="58"/>
    </row>
    <row r="5088" spans="1:18" customFormat="1" ht="12.75" customHeight="1" x14ac:dyDescent="0.25">
      <c r="A5088">
        <v>8</v>
      </c>
      <c r="B5088">
        <v>15</v>
      </c>
      <c r="C5088" s="3">
        <v>815</v>
      </c>
      <c r="D5088" t="s">
        <v>6</v>
      </c>
      <c r="E5088">
        <v>2011</v>
      </c>
      <c r="F5088" s="57"/>
      <c r="G5088" s="73">
        <f t="shared" si="207"/>
        <v>329</v>
      </c>
      <c r="H5088" s="7"/>
      <c r="I5088" s="104">
        <v>329</v>
      </c>
      <c r="J5088" s="104">
        <v>7</v>
      </c>
      <c r="K5088" s="104">
        <v>0</v>
      </c>
      <c r="L5088" s="104">
        <v>57</v>
      </c>
      <c r="M5088" s="104">
        <v>1</v>
      </c>
      <c r="N5088" s="104">
        <v>0</v>
      </c>
      <c r="O5088" s="22">
        <f t="shared" si="208"/>
        <v>57</v>
      </c>
      <c r="P5088" s="58"/>
      <c r="Q5088" s="58"/>
      <c r="R5088" s="58"/>
    </row>
    <row r="5089" spans="1:18" customFormat="1" ht="12.75" customHeight="1" x14ac:dyDescent="0.25">
      <c r="A5089">
        <v>8</v>
      </c>
      <c r="B5089">
        <v>16</v>
      </c>
      <c r="C5089" s="3">
        <v>816</v>
      </c>
      <c r="D5089" t="s">
        <v>6</v>
      </c>
      <c r="E5089">
        <v>2011</v>
      </c>
      <c r="F5089" s="57"/>
      <c r="G5089" s="73">
        <f t="shared" si="207"/>
        <v>345</v>
      </c>
      <c r="H5089" s="7"/>
      <c r="I5089" s="104">
        <v>345</v>
      </c>
      <c r="J5089" s="79" t="s">
        <v>21</v>
      </c>
      <c r="K5089" s="104">
        <v>0</v>
      </c>
      <c r="L5089" s="104">
        <v>61</v>
      </c>
      <c r="M5089" s="79" t="s">
        <v>21</v>
      </c>
      <c r="N5089" s="104">
        <v>0</v>
      </c>
      <c r="O5089" s="22">
        <f t="shared" si="208"/>
        <v>61</v>
      </c>
      <c r="P5089" s="58"/>
      <c r="Q5089" s="58"/>
      <c r="R5089" s="58"/>
    </row>
    <row r="5090" spans="1:18" customFormat="1" ht="12.75" customHeight="1" x14ac:dyDescent="0.25">
      <c r="A5090">
        <v>8</v>
      </c>
      <c r="B5090">
        <v>17</v>
      </c>
      <c r="C5090" s="3">
        <v>817</v>
      </c>
      <c r="D5090" t="s">
        <v>6</v>
      </c>
      <c r="E5090">
        <v>2011</v>
      </c>
      <c r="F5090" s="57"/>
      <c r="G5090" s="73">
        <f t="shared" si="207"/>
        <v>214</v>
      </c>
      <c r="H5090" s="7"/>
      <c r="I5090" s="104">
        <v>214</v>
      </c>
      <c r="J5090" s="79" t="s">
        <v>21</v>
      </c>
      <c r="K5090" s="104">
        <v>0</v>
      </c>
      <c r="L5090" s="104">
        <v>46</v>
      </c>
      <c r="M5090" s="79" t="s">
        <v>21</v>
      </c>
      <c r="N5090" s="104">
        <v>0</v>
      </c>
      <c r="O5090" s="22">
        <f t="shared" si="208"/>
        <v>46</v>
      </c>
      <c r="P5090" s="58"/>
      <c r="Q5090" s="58"/>
      <c r="R5090" s="58"/>
    </row>
    <row r="5091" spans="1:18" customFormat="1" ht="12.75" customHeight="1" x14ac:dyDescent="0.25">
      <c r="A5091">
        <v>8</v>
      </c>
      <c r="B5091">
        <v>18</v>
      </c>
      <c r="C5091" s="3">
        <v>818</v>
      </c>
      <c r="D5091" t="s">
        <v>6</v>
      </c>
      <c r="E5091">
        <v>2011</v>
      </c>
      <c r="F5091" s="57"/>
      <c r="G5091" s="73">
        <f t="shared" si="207"/>
        <v>264</v>
      </c>
      <c r="H5091" s="7"/>
      <c r="I5091" s="104">
        <v>264</v>
      </c>
      <c r="J5091" s="79" t="s">
        <v>21</v>
      </c>
      <c r="K5091" s="104">
        <v>0</v>
      </c>
      <c r="L5091" s="104">
        <v>68</v>
      </c>
      <c r="M5091" s="79" t="s">
        <v>21</v>
      </c>
      <c r="N5091" s="104">
        <v>0</v>
      </c>
      <c r="O5091" s="22">
        <f t="shared" si="208"/>
        <v>68</v>
      </c>
      <c r="P5091" s="58"/>
      <c r="Q5091" s="58"/>
      <c r="R5091" s="58"/>
    </row>
    <row r="5092" spans="1:18" customFormat="1" ht="12.75" customHeight="1" x14ac:dyDescent="0.25">
      <c r="A5092">
        <v>8</v>
      </c>
      <c r="B5092">
        <v>19</v>
      </c>
      <c r="C5092" s="3">
        <v>819</v>
      </c>
      <c r="D5092" t="s">
        <v>6</v>
      </c>
      <c r="E5092">
        <v>2011</v>
      </c>
      <c r="F5092" s="57"/>
      <c r="G5092" s="73">
        <f t="shared" si="207"/>
        <v>259</v>
      </c>
      <c r="H5092" s="7"/>
      <c r="I5092" s="104">
        <v>259</v>
      </c>
      <c r="J5092" s="79" t="s">
        <v>21</v>
      </c>
      <c r="K5092" s="104">
        <v>0</v>
      </c>
      <c r="L5092" s="104">
        <v>78</v>
      </c>
      <c r="M5092" s="79" t="s">
        <v>21</v>
      </c>
      <c r="N5092" s="104">
        <v>0</v>
      </c>
      <c r="O5092" s="22">
        <f t="shared" si="208"/>
        <v>78</v>
      </c>
      <c r="P5092" s="58"/>
      <c r="Q5092" s="58"/>
      <c r="R5092" s="58"/>
    </row>
    <row r="5093" spans="1:18" customFormat="1" ht="12.75" customHeight="1" x14ac:dyDescent="0.25">
      <c r="A5093">
        <v>8</v>
      </c>
      <c r="B5093">
        <v>20</v>
      </c>
      <c r="C5093" s="3">
        <v>820</v>
      </c>
      <c r="D5093" t="s">
        <v>6</v>
      </c>
      <c r="E5093">
        <v>2011</v>
      </c>
      <c r="F5093" s="57"/>
      <c r="G5093" s="73">
        <f t="shared" si="207"/>
        <v>251</v>
      </c>
      <c r="H5093" s="7"/>
      <c r="I5093" s="104">
        <v>251</v>
      </c>
      <c r="J5093" s="79" t="s">
        <v>21</v>
      </c>
      <c r="K5093" s="104">
        <v>0</v>
      </c>
      <c r="L5093" s="104">
        <v>75</v>
      </c>
      <c r="M5093" s="79" t="s">
        <v>21</v>
      </c>
      <c r="N5093" s="104">
        <v>0</v>
      </c>
      <c r="O5093" s="22">
        <f t="shared" si="208"/>
        <v>75</v>
      </c>
      <c r="P5093" s="58"/>
      <c r="Q5093" s="58"/>
      <c r="R5093" s="58"/>
    </row>
    <row r="5094" spans="1:18" customFormat="1" ht="12.75" customHeight="1" x14ac:dyDescent="0.25">
      <c r="A5094">
        <v>8</v>
      </c>
      <c r="B5094">
        <v>21</v>
      </c>
      <c r="C5094" s="3">
        <v>821</v>
      </c>
      <c r="D5094" t="s">
        <v>6</v>
      </c>
      <c r="E5094">
        <v>2011</v>
      </c>
      <c r="F5094" s="57"/>
      <c r="G5094" s="73">
        <f t="shared" si="207"/>
        <v>243</v>
      </c>
      <c r="H5094" s="7"/>
      <c r="I5094" s="104">
        <v>243</v>
      </c>
      <c r="J5094" s="79" t="s">
        <v>21</v>
      </c>
      <c r="K5094" s="104">
        <v>0</v>
      </c>
      <c r="L5094" s="104">
        <v>73</v>
      </c>
      <c r="M5094" s="79" t="s">
        <v>21</v>
      </c>
      <c r="N5094" s="104">
        <v>0</v>
      </c>
      <c r="O5094" s="22">
        <f t="shared" si="208"/>
        <v>73</v>
      </c>
      <c r="P5094" s="58"/>
      <c r="Q5094" s="58"/>
      <c r="R5094" s="58"/>
    </row>
    <row r="5095" spans="1:18" customFormat="1" ht="12.75" customHeight="1" x14ac:dyDescent="0.25">
      <c r="A5095">
        <v>8</v>
      </c>
      <c r="B5095">
        <v>22</v>
      </c>
      <c r="C5095" s="3">
        <v>822</v>
      </c>
      <c r="D5095" t="s">
        <v>6</v>
      </c>
      <c r="E5095">
        <v>2011</v>
      </c>
      <c r="F5095" s="57"/>
      <c r="G5095" s="73">
        <f t="shared" si="207"/>
        <v>335</v>
      </c>
      <c r="H5095" s="7"/>
      <c r="I5095" s="104">
        <v>335</v>
      </c>
      <c r="J5095" s="104">
        <v>3</v>
      </c>
      <c r="K5095" s="104">
        <v>0</v>
      </c>
      <c r="L5095" s="104">
        <v>101</v>
      </c>
      <c r="M5095" s="104">
        <v>0</v>
      </c>
      <c r="N5095" s="104">
        <v>0</v>
      </c>
      <c r="O5095" s="22">
        <f t="shared" si="208"/>
        <v>101</v>
      </c>
      <c r="P5095" s="58"/>
      <c r="Q5095" s="58"/>
      <c r="R5095" s="58"/>
    </row>
    <row r="5096" spans="1:18" customFormat="1" ht="12.75" customHeight="1" x14ac:dyDescent="0.25">
      <c r="A5096">
        <v>8</v>
      </c>
      <c r="B5096">
        <v>23</v>
      </c>
      <c r="C5096" s="3">
        <v>823</v>
      </c>
      <c r="D5096" t="s">
        <v>6</v>
      </c>
      <c r="E5096">
        <v>2011</v>
      </c>
      <c r="F5096" s="57"/>
      <c r="G5096" s="73">
        <f t="shared" si="207"/>
        <v>213</v>
      </c>
      <c r="H5096" s="7"/>
      <c r="I5096" s="104">
        <v>213</v>
      </c>
      <c r="J5096" s="79" t="s">
        <v>21</v>
      </c>
      <c r="K5096" s="104">
        <v>0</v>
      </c>
      <c r="L5096" s="104">
        <v>64</v>
      </c>
      <c r="M5096" s="79" t="s">
        <v>21</v>
      </c>
      <c r="N5096" s="104">
        <v>0</v>
      </c>
      <c r="O5096" s="22">
        <f t="shared" si="208"/>
        <v>64</v>
      </c>
      <c r="P5096" s="58"/>
      <c r="Q5096" s="58"/>
      <c r="R5096" s="58"/>
    </row>
    <row r="5097" spans="1:18" customFormat="1" ht="12.75" customHeight="1" x14ac:dyDescent="0.25">
      <c r="A5097">
        <v>8</v>
      </c>
      <c r="B5097">
        <v>24</v>
      </c>
      <c r="C5097" s="3">
        <v>824</v>
      </c>
      <c r="D5097" t="s">
        <v>6</v>
      </c>
      <c r="E5097">
        <v>2011</v>
      </c>
      <c r="F5097" s="57"/>
      <c r="G5097" s="73">
        <f t="shared" si="207"/>
        <v>149</v>
      </c>
      <c r="H5097" s="7"/>
      <c r="I5097" s="104">
        <v>149</v>
      </c>
      <c r="J5097" s="79" t="s">
        <v>21</v>
      </c>
      <c r="K5097" s="104">
        <v>0</v>
      </c>
      <c r="L5097" s="104">
        <v>32</v>
      </c>
      <c r="M5097" s="79" t="s">
        <v>21</v>
      </c>
      <c r="N5097" s="104">
        <v>0</v>
      </c>
      <c r="O5097" s="22">
        <f t="shared" si="208"/>
        <v>32</v>
      </c>
      <c r="P5097" s="58"/>
      <c r="Q5097" s="58"/>
      <c r="R5097" s="58"/>
    </row>
    <row r="5098" spans="1:18" customFormat="1" ht="12.75" customHeight="1" x14ac:dyDescent="0.25">
      <c r="A5098">
        <v>8</v>
      </c>
      <c r="B5098">
        <v>25</v>
      </c>
      <c r="C5098" s="3">
        <v>825</v>
      </c>
      <c r="D5098" t="s">
        <v>6</v>
      </c>
      <c r="E5098">
        <v>2011</v>
      </c>
      <c r="F5098" s="57"/>
      <c r="G5098" s="73">
        <f t="shared" si="207"/>
        <v>68</v>
      </c>
      <c r="H5098" s="7"/>
      <c r="I5098" s="104">
        <v>68</v>
      </c>
      <c r="J5098" s="79" t="s">
        <v>21</v>
      </c>
      <c r="K5098" s="104">
        <v>0</v>
      </c>
      <c r="L5098" s="104">
        <v>9</v>
      </c>
      <c r="M5098" s="79" t="s">
        <v>21</v>
      </c>
      <c r="N5098" s="104">
        <v>0</v>
      </c>
      <c r="O5098" s="22">
        <f t="shared" si="208"/>
        <v>9</v>
      </c>
      <c r="P5098" s="58"/>
      <c r="Q5098" s="58"/>
      <c r="R5098" s="58"/>
    </row>
    <row r="5099" spans="1:18" customFormat="1" ht="12.75" customHeight="1" x14ac:dyDescent="0.25">
      <c r="A5099">
        <v>8</v>
      </c>
      <c r="B5099">
        <v>26</v>
      </c>
      <c r="C5099" s="3">
        <v>826</v>
      </c>
      <c r="D5099" t="s">
        <v>6</v>
      </c>
      <c r="E5099">
        <v>2011</v>
      </c>
      <c r="F5099" s="57"/>
      <c r="G5099" s="73">
        <f t="shared" si="207"/>
        <v>77</v>
      </c>
      <c r="H5099" s="7"/>
      <c r="I5099" s="104">
        <v>77</v>
      </c>
      <c r="J5099" s="79" t="s">
        <v>21</v>
      </c>
      <c r="K5099" s="104">
        <v>0</v>
      </c>
      <c r="L5099" s="104">
        <v>5</v>
      </c>
      <c r="M5099" s="79" t="s">
        <v>21</v>
      </c>
      <c r="N5099" s="104">
        <v>0</v>
      </c>
      <c r="O5099" s="22">
        <f t="shared" si="208"/>
        <v>5</v>
      </c>
      <c r="P5099" s="58"/>
      <c r="Q5099" s="58"/>
      <c r="R5099" s="58"/>
    </row>
    <row r="5100" spans="1:18" customFormat="1" ht="12.75" customHeight="1" x14ac:dyDescent="0.25">
      <c r="A5100">
        <v>8</v>
      </c>
      <c r="B5100">
        <v>27</v>
      </c>
      <c r="C5100" s="3">
        <v>827</v>
      </c>
      <c r="D5100" t="s">
        <v>6</v>
      </c>
      <c r="E5100">
        <v>2011</v>
      </c>
      <c r="F5100" s="57"/>
      <c r="G5100" s="73">
        <f t="shared" si="207"/>
        <v>67</v>
      </c>
      <c r="H5100" s="7"/>
      <c r="I5100" s="104">
        <v>67</v>
      </c>
      <c r="J5100" s="79" t="s">
        <v>21</v>
      </c>
      <c r="K5100" s="104">
        <v>0</v>
      </c>
      <c r="L5100" s="104">
        <v>3</v>
      </c>
      <c r="M5100" s="79" t="s">
        <v>21</v>
      </c>
      <c r="N5100" s="104">
        <v>0</v>
      </c>
      <c r="O5100" s="22">
        <f t="shared" si="208"/>
        <v>3</v>
      </c>
      <c r="P5100" s="58"/>
      <c r="Q5100" s="58"/>
      <c r="R5100" s="58"/>
    </row>
    <row r="5101" spans="1:18" customFormat="1" ht="12.75" customHeight="1" x14ac:dyDescent="0.25">
      <c r="A5101">
        <v>8</v>
      </c>
      <c r="B5101">
        <v>28</v>
      </c>
      <c r="C5101" s="3">
        <v>828</v>
      </c>
      <c r="D5101" t="s">
        <v>6</v>
      </c>
      <c r="E5101">
        <v>2011</v>
      </c>
      <c r="F5101" s="57"/>
      <c r="G5101" s="73">
        <f t="shared" si="207"/>
        <v>89</v>
      </c>
      <c r="H5101" s="7"/>
      <c r="I5101" s="104">
        <v>89</v>
      </c>
      <c r="J5101" s="79" t="s">
        <v>21</v>
      </c>
      <c r="K5101" s="104">
        <v>0</v>
      </c>
      <c r="L5101" s="104">
        <v>3</v>
      </c>
      <c r="M5101" s="79" t="s">
        <v>21</v>
      </c>
      <c r="N5101" s="104">
        <v>0</v>
      </c>
      <c r="O5101" s="22">
        <f t="shared" si="208"/>
        <v>3</v>
      </c>
      <c r="P5101" s="58"/>
      <c r="Q5101" s="58"/>
      <c r="R5101" s="58"/>
    </row>
    <row r="5102" spans="1:18" customFormat="1" ht="12.75" customHeight="1" x14ac:dyDescent="0.25">
      <c r="A5102">
        <v>8</v>
      </c>
      <c r="B5102">
        <v>29</v>
      </c>
      <c r="C5102" s="3">
        <v>829</v>
      </c>
      <c r="D5102" t="s">
        <v>6</v>
      </c>
      <c r="E5102">
        <v>2011</v>
      </c>
      <c r="F5102" s="57"/>
      <c r="G5102" s="73">
        <f t="shared" si="207"/>
        <v>72</v>
      </c>
      <c r="H5102" s="7"/>
      <c r="I5102" s="104">
        <v>72</v>
      </c>
      <c r="J5102" s="104">
        <v>0</v>
      </c>
      <c r="K5102" s="104">
        <v>0</v>
      </c>
      <c r="L5102" s="104">
        <v>1</v>
      </c>
      <c r="M5102" s="104">
        <v>1</v>
      </c>
      <c r="N5102" s="104">
        <v>0</v>
      </c>
      <c r="O5102" s="22">
        <f t="shared" si="208"/>
        <v>1</v>
      </c>
      <c r="P5102" s="58"/>
      <c r="Q5102" s="58"/>
      <c r="R5102" s="58"/>
    </row>
    <row r="5103" spans="1:18" customFormat="1" ht="12.75" customHeight="1" x14ac:dyDescent="0.25">
      <c r="A5103">
        <v>8</v>
      </c>
      <c r="B5103">
        <v>30</v>
      </c>
      <c r="C5103" s="3">
        <v>830</v>
      </c>
      <c r="D5103" t="s">
        <v>6</v>
      </c>
      <c r="E5103">
        <v>2011</v>
      </c>
      <c r="F5103" s="57"/>
      <c r="G5103" s="73">
        <f t="shared" si="207"/>
        <v>80</v>
      </c>
      <c r="H5103" s="7"/>
      <c r="I5103" s="104">
        <v>80</v>
      </c>
      <c r="J5103" s="79" t="s">
        <v>21</v>
      </c>
      <c r="K5103" s="104">
        <v>0</v>
      </c>
      <c r="L5103" s="104">
        <v>0</v>
      </c>
      <c r="M5103" s="79" t="s">
        <v>21</v>
      </c>
      <c r="N5103" s="104">
        <v>0</v>
      </c>
      <c r="O5103" s="22">
        <f t="shared" si="208"/>
        <v>0</v>
      </c>
      <c r="P5103" s="58"/>
      <c r="Q5103" s="58"/>
      <c r="R5103" s="58"/>
    </row>
    <row r="5104" spans="1:18" customFormat="1" ht="12.75" customHeight="1" x14ac:dyDescent="0.25">
      <c r="A5104">
        <v>8</v>
      </c>
      <c r="B5104">
        <v>31</v>
      </c>
      <c r="C5104" s="3">
        <v>831</v>
      </c>
      <c r="D5104" t="s">
        <v>6</v>
      </c>
      <c r="E5104">
        <v>2011</v>
      </c>
      <c r="F5104" s="57"/>
      <c r="G5104" s="73">
        <f t="shared" si="207"/>
        <v>67</v>
      </c>
      <c r="H5104" s="7"/>
      <c r="I5104" s="104">
        <v>67</v>
      </c>
      <c r="J5104" s="79" t="s">
        <v>21</v>
      </c>
      <c r="K5104" s="104">
        <v>0</v>
      </c>
      <c r="L5104" s="104">
        <v>2</v>
      </c>
      <c r="M5104" s="79" t="s">
        <v>21</v>
      </c>
      <c r="N5104" s="104">
        <v>0</v>
      </c>
      <c r="O5104" s="22">
        <f t="shared" si="208"/>
        <v>2</v>
      </c>
      <c r="P5104" s="58"/>
      <c r="Q5104" s="58"/>
      <c r="R5104" s="58"/>
    </row>
    <row r="5105" spans="1:18" customFormat="1" ht="12.75" customHeight="1" x14ac:dyDescent="0.25">
      <c r="A5105">
        <v>9</v>
      </c>
      <c r="B5105">
        <v>1</v>
      </c>
      <c r="C5105" s="3">
        <v>901</v>
      </c>
      <c r="D5105" t="s">
        <v>6</v>
      </c>
      <c r="E5105">
        <v>2011</v>
      </c>
      <c r="F5105" s="57"/>
      <c r="G5105" s="237">
        <f>P5105+K5105+Q5105</f>
        <v>422</v>
      </c>
      <c r="H5105" s="7"/>
      <c r="J5105" s="79" t="s">
        <v>21</v>
      </c>
      <c r="K5105" s="104"/>
      <c r="L5105" s="104"/>
      <c r="M5105" s="79"/>
      <c r="N5105" s="104"/>
      <c r="O5105" s="117">
        <f>L5105+N5105+R5105</f>
        <v>0</v>
      </c>
      <c r="P5105" s="104">
        <v>89</v>
      </c>
      <c r="Q5105" s="58">
        <v>333</v>
      </c>
      <c r="R5105" s="58">
        <v>0</v>
      </c>
    </row>
    <row r="5106" spans="1:18" customFormat="1" ht="12.75" customHeight="1" x14ac:dyDescent="0.25">
      <c r="A5106">
        <v>9</v>
      </c>
      <c r="B5106">
        <v>2</v>
      </c>
      <c r="C5106" s="3">
        <v>902</v>
      </c>
      <c r="D5106" t="s">
        <v>6</v>
      </c>
      <c r="E5106">
        <v>2011</v>
      </c>
      <c r="F5106" s="81">
        <f>Q5106</f>
        <v>16</v>
      </c>
      <c r="G5106" s="73">
        <f>F5106</f>
        <v>16</v>
      </c>
      <c r="H5106" s="7"/>
      <c r="J5106" s="79" t="s">
        <v>21</v>
      </c>
      <c r="K5106" s="104"/>
      <c r="L5106" s="104"/>
      <c r="M5106" s="79"/>
      <c r="N5106" s="104"/>
      <c r="O5106" s="73">
        <f>R5106</f>
        <v>2</v>
      </c>
      <c r="P5106" s="104">
        <v>94</v>
      </c>
      <c r="Q5106" s="118">
        <v>16</v>
      </c>
      <c r="R5106" s="118">
        <v>2</v>
      </c>
    </row>
    <row r="5107" spans="1:18" customFormat="1" ht="12.75" customHeight="1" x14ac:dyDescent="0.25">
      <c r="A5107">
        <v>9</v>
      </c>
      <c r="B5107">
        <v>3</v>
      </c>
      <c r="C5107" s="3">
        <v>903</v>
      </c>
      <c r="D5107" t="s">
        <v>6</v>
      </c>
      <c r="E5107">
        <v>2011</v>
      </c>
      <c r="F5107" s="81">
        <f>Q5107</f>
        <v>12</v>
      </c>
      <c r="G5107" s="73">
        <f>F5107</f>
        <v>12</v>
      </c>
      <c r="H5107" s="7"/>
      <c r="J5107" s="79" t="s">
        <v>21</v>
      </c>
      <c r="K5107" s="104"/>
      <c r="L5107" s="104"/>
      <c r="M5107" s="79"/>
      <c r="N5107" s="104"/>
      <c r="O5107" s="73">
        <f>R5107</f>
        <v>2</v>
      </c>
      <c r="P5107" s="104">
        <v>101</v>
      </c>
      <c r="Q5107" s="118">
        <v>12</v>
      </c>
      <c r="R5107" s="118">
        <v>2</v>
      </c>
    </row>
    <row r="5108" spans="1:18" customFormat="1" ht="12.75" customHeight="1" x14ac:dyDescent="0.25">
      <c r="A5108">
        <v>9</v>
      </c>
      <c r="B5108">
        <v>4</v>
      </c>
      <c r="C5108" s="3">
        <v>904</v>
      </c>
      <c r="D5108" t="s">
        <v>6</v>
      </c>
      <c r="E5108">
        <v>2011</v>
      </c>
      <c r="F5108" s="81">
        <f>Q5108</f>
        <v>10</v>
      </c>
      <c r="G5108" s="73">
        <f>F5108</f>
        <v>10</v>
      </c>
      <c r="H5108" s="7"/>
      <c r="J5108" s="79" t="s">
        <v>21</v>
      </c>
      <c r="K5108" s="104"/>
      <c r="L5108" s="104"/>
      <c r="M5108" s="79"/>
      <c r="N5108" s="104"/>
      <c r="O5108" s="73">
        <f>R5108</f>
        <v>0</v>
      </c>
      <c r="P5108" s="104">
        <v>76</v>
      </c>
      <c r="Q5108" s="118">
        <v>10</v>
      </c>
      <c r="R5108" s="118">
        <v>0</v>
      </c>
    </row>
    <row r="5109" spans="1:18" customFormat="1" ht="12.75" customHeight="1" x14ac:dyDescent="0.25">
      <c r="A5109">
        <v>9</v>
      </c>
      <c r="B5109">
        <v>5</v>
      </c>
      <c r="C5109" s="3">
        <v>905</v>
      </c>
      <c r="D5109" t="s">
        <v>6</v>
      </c>
      <c r="E5109">
        <v>2011</v>
      </c>
      <c r="F5109" s="81">
        <f t="shared" ref="F5109:F5168" si="209">Q5109</f>
        <v>13</v>
      </c>
      <c r="G5109" s="73">
        <f>F5109</f>
        <v>13</v>
      </c>
      <c r="H5109" s="7"/>
      <c r="J5109" s="79" t="s">
        <v>21</v>
      </c>
      <c r="K5109" s="104"/>
      <c r="L5109" s="104"/>
      <c r="M5109" s="79"/>
      <c r="N5109" s="104"/>
      <c r="O5109" s="73">
        <f>R5109</f>
        <v>0</v>
      </c>
      <c r="P5109" s="104">
        <v>135</v>
      </c>
      <c r="Q5109" s="119">
        <v>13</v>
      </c>
      <c r="R5109" s="119">
        <v>0</v>
      </c>
    </row>
    <row r="5110" spans="1:18" customFormat="1" ht="12.75" customHeight="1" x14ac:dyDescent="0.25">
      <c r="A5110">
        <v>9</v>
      </c>
      <c r="B5110">
        <v>6</v>
      </c>
      <c r="C5110" s="3">
        <v>906</v>
      </c>
      <c r="D5110" t="s">
        <v>6</v>
      </c>
      <c r="E5110">
        <v>2011</v>
      </c>
      <c r="F5110" s="81">
        <f t="shared" si="209"/>
        <v>7</v>
      </c>
      <c r="G5110" s="73">
        <f>F5110</f>
        <v>7</v>
      </c>
      <c r="H5110" s="7"/>
      <c r="J5110" s="104"/>
      <c r="K5110" s="104"/>
      <c r="L5110" s="104"/>
      <c r="M5110" s="104"/>
      <c r="N5110" s="104"/>
      <c r="O5110" s="73">
        <f t="shared" ref="O5110:O5168" si="210">R5110</f>
        <v>0</v>
      </c>
      <c r="P5110" s="104">
        <v>94</v>
      </c>
      <c r="Q5110" s="119">
        <v>7</v>
      </c>
      <c r="R5110" s="119">
        <v>0</v>
      </c>
    </row>
    <row r="5111" spans="1:18" customFormat="1" ht="12.75" customHeight="1" x14ac:dyDescent="0.25">
      <c r="A5111">
        <v>9</v>
      </c>
      <c r="B5111">
        <v>7</v>
      </c>
      <c r="C5111" s="3">
        <v>907</v>
      </c>
      <c r="D5111" t="s">
        <v>6</v>
      </c>
      <c r="E5111">
        <v>2011</v>
      </c>
      <c r="F5111" s="81">
        <f t="shared" si="209"/>
        <v>11</v>
      </c>
      <c r="G5111" s="73">
        <f t="shared" ref="G5111:G5168" si="211">F5111</f>
        <v>11</v>
      </c>
      <c r="H5111" s="7"/>
      <c r="J5111" s="79"/>
      <c r="K5111" s="104"/>
      <c r="L5111" s="104"/>
      <c r="M5111" s="79"/>
      <c r="N5111" s="104"/>
      <c r="O5111" s="73">
        <f t="shared" si="210"/>
        <v>0</v>
      </c>
      <c r="P5111" s="104">
        <v>121</v>
      </c>
      <c r="Q5111" s="119">
        <v>11</v>
      </c>
      <c r="R5111" s="119">
        <v>0</v>
      </c>
    </row>
    <row r="5112" spans="1:18" customFormat="1" ht="12.75" customHeight="1" x14ac:dyDescent="0.25">
      <c r="A5112">
        <v>9</v>
      </c>
      <c r="B5112">
        <v>8</v>
      </c>
      <c r="C5112" s="3">
        <v>908</v>
      </c>
      <c r="D5112" t="s">
        <v>6</v>
      </c>
      <c r="E5112">
        <v>2011</v>
      </c>
      <c r="F5112" s="81">
        <f t="shared" si="209"/>
        <v>4</v>
      </c>
      <c r="G5112" s="73">
        <f t="shared" si="211"/>
        <v>4</v>
      </c>
      <c r="J5112" s="79"/>
      <c r="K5112" s="104"/>
      <c r="L5112" s="104"/>
      <c r="M5112" s="79"/>
      <c r="N5112" s="104"/>
      <c r="O5112" s="73">
        <f t="shared" si="210"/>
        <v>0</v>
      </c>
      <c r="P5112" s="104">
        <v>89</v>
      </c>
      <c r="Q5112" s="119">
        <v>4</v>
      </c>
      <c r="R5112" s="119">
        <v>0</v>
      </c>
    </row>
    <row r="5113" spans="1:18" customFormat="1" ht="12.75" customHeight="1" x14ac:dyDescent="0.25">
      <c r="A5113">
        <v>9</v>
      </c>
      <c r="B5113">
        <v>9</v>
      </c>
      <c r="C5113" s="3">
        <v>909</v>
      </c>
      <c r="D5113" t="s">
        <v>6</v>
      </c>
      <c r="E5113">
        <v>2011</v>
      </c>
      <c r="F5113" s="81">
        <f t="shared" si="209"/>
        <v>7</v>
      </c>
      <c r="G5113" s="73">
        <f t="shared" si="211"/>
        <v>7</v>
      </c>
      <c r="H5113" s="7"/>
      <c r="J5113" s="79"/>
      <c r="K5113" s="104"/>
      <c r="L5113" s="104"/>
      <c r="M5113" s="79"/>
      <c r="N5113" s="104"/>
      <c r="O5113" s="73">
        <f t="shared" si="210"/>
        <v>0</v>
      </c>
      <c r="P5113" s="104">
        <v>90</v>
      </c>
      <c r="Q5113" s="119">
        <v>7</v>
      </c>
      <c r="R5113" s="119">
        <v>0</v>
      </c>
    </row>
    <row r="5114" spans="1:18" customFormat="1" ht="12.75" customHeight="1" x14ac:dyDescent="0.25">
      <c r="A5114">
        <v>9</v>
      </c>
      <c r="B5114">
        <v>10</v>
      </c>
      <c r="C5114" s="3">
        <v>910</v>
      </c>
      <c r="D5114" t="s">
        <v>6</v>
      </c>
      <c r="E5114">
        <v>2011</v>
      </c>
      <c r="F5114" s="81">
        <f t="shared" si="209"/>
        <v>6</v>
      </c>
      <c r="G5114" s="73">
        <f t="shared" si="211"/>
        <v>6</v>
      </c>
      <c r="H5114" s="7"/>
      <c r="J5114" s="79"/>
      <c r="K5114" s="104"/>
      <c r="L5114" s="104"/>
      <c r="M5114" s="79"/>
      <c r="N5114" s="104"/>
      <c r="O5114" s="73">
        <f t="shared" si="210"/>
        <v>0</v>
      </c>
      <c r="P5114" s="104">
        <v>76</v>
      </c>
      <c r="Q5114" s="119">
        <v>6</v>
      </c>
      <c r="R5114" s="119">
        <v>0</v>
      </c>
    </row>
    <row r="5115" spans="1:18" customFormat="1" ht="12.75" customHeight="1" x14ac:dyDescent="0.25">
      <c r="A5115">
        <v>9</v>
      </c>
      <c r="B5115">
        <v>11</v>
      </c>
      <c r="C5115" s="3">
        <v>911</v>
      </c>
      <c r="D5115" t="s">
        <v>6</v>
      </c>
      <c r="E5115">
        <v>2011</v>
      </c>
      <c r="F5115" s="81">
        <f t="shared" si="209"/>
        <v>10</v>
      </c>
      <c r="G5115" s="73">
        <f t="shared" si="211"/>
        <v>10</v>
      </c>
      <c r="H5115" s="7"/>
      <c r="J5115" s="79"/>
      <c r="K5115" s="104"/>
      <c r="L5115" s="104"/>
      <c r="M5115" s="79"/>
      <c r="N5115" s="104"/>
      <c r="O5115" s="73">
        <f t="shared" si="210"/>
        <v>0</v>
      </c>
      <c r="P5115" s="104">
        <v>71</v>
      </c>
      <c r="Q5115" s="119">
        <v>10</v>
      </c>
      <c r="R5115" s="119">
        <v>0</v>
      </c>
    </row>
    <row r="5116" spans="1:18" customFormat="1" ht="12.75" customHeight="1" x14ac:dyDescent="0.25">
      <c r="A5116">
        <v>9</v>
      </c>
      <c r="B5116">
        <v>12</v>
      </c>
      <c r="C5116" s="3">
        <v>912</v>
      </c>
      <c r="D5116" t="s">
        <v>6</v>
      </c>
      <c r="E5116">
        <v>2011</v>
      </c>
      <c r="F5116" s="81">
        <f t="shared" si="209"/>
        <v>1</v>
      </c>
      <c r="G5116" s="73">
        <f t="shared" si="211"/>
        <v>1</v>
      </c>
      <c r="H5116" s="7"/>
      <c r="J5116" s="104"/>
      <c r="K5116" s="104"/>
      <c r="L5116" s="104"/>
      <c r="M5116" s="104"/>
      <c r="N5116" s="104"/>
      <c r="O5116" s="73">
        <f t="shared" si="210"/>
        <v>0</v>
      </c>
      <c r="P5116" s="104">
        <v>82</v>
      </c>
      <c r="Q5116" s="119">
        <v>1</v>
      </c>
      <c r="R5116" s="119">
        <v>0</v>
      </c>
    </row>
    <row r="5117" spans="1:18" customFormat="1" ht="12.75" customHeight="1" x14ac:dyDescent="0.25">
      <c r="A5117">
        <v>9</v>
      </c>
      <c r="B5117">
        <v>13</v>
      </c>
      <c r="C5117" s="3">
        <v>913</v>
      </c>
      <c r="D5117" t="s">
        <v>6</v>
      </c>
      <c r="E5117">
        <v>2011</v>
      </c>
      <c r="F5117" s="81">
        <f t="shared" si="209"/>
        <v>1</v>
      </c>
      <c r="G5117" s="73">
        <f t="shared" si="211"/>
        <v>1</v>
      </c>
      <c r="H5117" s="7"/>
      <c r="J5117" s="79" t="s">
        <v>21</v>
      </c>
      <c r="K5117" s="104"/>
      <c r="L5117" s="104"/>
      <c r="M5117" s="79"/>
      <c r="N5117" s="104"/>
      <c r="O5117" s="73">
        <f t="shared" si="210"/>
        <v>0</v>
      </c>
      <c r="P5117" s="104">
        <v>236</v>
      </c>
      <c r="Q5117" s="119">
        <v>1</v>
      </c>
      <c r="R5117" s="119">
        <v>0</v>
      </c>
    </row>
    <row r="5118" spans="1:18" customFormat="1" ht="12.75" customHeight="1" x14ac:dyDescent="0.25">
      <c r="A5118">
        <v>9</v>
      </c>
      <c r="B5118">
        <v>14</v>
      </c>
      <c r="C5118" s="3">
        <v>914</v>
      </c>
      <c r="D5118" t="s">
        <v>6</v>
      </c>
      <c r="E5118">
        <v>2011</v>
      </c>
      <c r="F5118" s="81">
        <f t="shared" si="209"/>
        <v>2</v>
      </c>
      <c r="G5118" s="73">
        <f t="shared" si="211"/>
        <v>2</v>
      </c>
      <c r="H5118" s="7"/>
      <c r="J5118" s="79" t="s">
        <v>21</v>
      </c>
      <c r="K5118" s="104"/>
      <c r="L5118" s="104"/>
      <c r="M5118" s="79"/>
      <c r="N5118" s="104"/>
      <c r="O5118" s="73">
        <f t="shared" si="210"/>
        <v>0</v>
      </c>
      <c r="P5118" s="104">
        <v>149</v>
      </c>
      <c r="Q5118" s="119">
        <v>2</v>
      </c>
      <c r="R5118" s="119">
        <v>0</v>
      </c>
    </row>
    <row r="5119" spans="1:18" customFormat="1" ht="12.75" customHeight="1" x14ac:dyDescent="0.25">
      <c r="A5119">
        <v>9</v>
      </c>
      <c r="B5119">
        <v>15</v>
      </c>
      <c r="C5119" s="3">
        <v>915</v>
      </c>
      <c r="D5119" t="s">
        <v>6</v>
      </c>
      <c r="E5119">
        <v>2011</v>
      </c>
      <c r="F5119" s="81">
        <f t="shared" si="209"/>
        <v>1</v>
      </c>
      <c r="G5119" s="73">
        <f t="shared" si="211"/>
        <v>1</v>
      </c>
      <c r="H5119" s="7"/>
      <c r="J5119" s="79" t="s">
        <v>21</v>
      </c>
      <c r="K5119" s="104"/>
      <c r="L5119" s="104"/>
      <c r="M5119" s="79"/>
      <c r="N5119" s="104"/>
      <c r="O5119" s="73">
        <f t="shared" si="210"/>
        <v>0</v>
      </c>
      <c r="P5119" s="104">
        <v>62</v>
      </c>
      <c r="Q5119" s="119">
        <v>1</v>
      </c>
      <c r="R5119" s="119">
        <v>0</v>
      </c>
    </row>
    <row r="5120" spans="1:18" customFormat="1" ht="12.75" customHeight="1" x14ac:dyDescent="0.25">
      <c r="A5120">
        <v>9</v>
      </c>
      <c r="B5120">
        <v>16</v>
      </c>
      <c r="C5120" s="3">
        <v>916</v>
      </c>
      <c r="D5120" t="s">
        <v>6</v>
      </c>
      <c r="E5120">
        <v>2011</v>
      </c>
      <c r="F5120" s="81">
        <f t="shared" si="209"/>
        <v>2</v>
      </c>
      <c r="G5120" s="73">
        <f t="shared" si="211"/>
        <v>2</v>
      </c>
      <c r="H5120" s="7"/>
      <c r="J5120" s="79" t="s">
        <v>21</v>
      </c>
      <c r="K5120" s="104"/>
      <c r="L5120" s="104"/>
      <c r="M5120" s="79"/>
      <c r="N5120" s="104"/>
      <c r="O5120" s="73">
        <f t="shared" si="210"/>
        <v>0</v>
      </c>
      <c r="P5120" s="104">
        <v>0</v>
      </c>
      <c r="Q5120" s="119">
        <v>2</v>
      </c>
      <c r="R5120" s="119">
        <v>0</v>
      </c>
    </row>
    <row r="5121" spans="1:18" customFormat="1" ht="12.75" customHeight="1" x14ac:dyDescent="0.25">
      <c r="A5121">
        <v>9</v>
      </c>
      <c r="B5121">
        <v>17</v>
      </c>
      <c r="C5121" s="3">
        <v>917</v>
      </c>
      <c r="D5121" t="s">
        <v>6</v>
      </c>
      <c r="E5121">
        <v>2011</v>
      </c>
      <c r="F5121" s="81">
        <f t="shared" si="209"/>
        <v>0</v>
      </c>
      <c r="G5121" s="73">
        <f t="shared" si="211"/>
        <v>0</v>
      </c>
      <c r="H5121" s="7"/>
      <c r="I5121" s="2"/>
      <c r="O5121" s="73">
        <f t="shared" si="210"/>
        <v>0</v>
      </c>
      <c r="P5121" s="116"/>
      <c r="Q5121" s="119">
        <v>0</v>
      </c>
      <c r="R5121" s="119">
        <v>0</v>
      </c>
    </row>
    <row r="5122" spans="1:18" customFormat="1" ht="12.75" customHeight="1" x14ac:dyDescent="0.25">
      <c r="A5122">
        <v>9</v>
      </c>
      <c r="B5122">
        <v>18</v>
      </c>
      <c r="C5122" s="3">
        <v>918</v>
      </c>
      <c r="D5122" t="s">
        <v>6</v>
      </c>
      <c r="E5122">
        <v>2011</v>
      </c>
      <c r="F5122" s="81">
        <f t="shared" si="209"/>
        <v>1</v>
      </c>
      <c r="G5122" s="73">
        <f t="shared" si="211"/>
        <v>1</v>
      </c>
      <c r="H5122" s="7"/>
      <c r="I5122" s="2"/>
      <c r="O5122" s="73">
        <f t="shared" si="210"/>
        <v>0</v>
      </c>
      <c r="P5122" s="116"/>
      <c r="Q5122" s="119">
        <v>1</v>
      </c>
      <c r="R5122" s="119">
        <v>0</v>
      </c>
    </row>
    <row r="5123" spans="1:18" customFormat="1" ht="12.75" customHeight="1" x14ac:dyDescent="0.25">
      <c r="A5123">
        <v>9</v>
      </c>
      <c r="B5123">
        <v>19</v>
      </c>
      <c r="C5123" s="3">
        <v>919</v>
      </c>
      <c r="D5123" t="s">
        <v>6</v>
      </c>
      <c r="E5123">
        <v>2011</v>
      </c>
      <c r="F5123" s="81">
        <f t="shared" si="209"/>
        <v>5</v>
      </c>
      <c r="G5123" s="73">
        <f t="shared" si="211"/>
        <v>5</v>
      </c>
      <c r="H5123" s="7"/>
      <c r="O5123" s="73">
        <f t="shared" si="210"/>
        <v>0</v>
      </c>
      <c r="P5123" s="116"/>
      <c r="Q5123" s="119">
        <v>5</v>
      </c>
      <c r="R5123" s="119">
        <v>0</v>
      </c>
    </row>
    <row r="5124" spans="1:18" customFormat="1" ht="12.75" customHeight="1" x14ac:dyDescent="0.25">
      <c r="A5124">
        <v>9</v>
      </c>
      <c r="B5124">
        <v>20</v>
      </c>
      <c r="C5124" s="3">
        <v>920</v>
      </c>
      <c r="D5124" t="s">
        <v>6</v>
      </c>
      <c r="E5124">
        <v>2011</v>
      </c>
      <c r="F5124" s="81">
        <f t="shared" si="209"/>
        <v>2</v>
      </c>
      <c r="G5124" s="73">
        <f t="shared" si="211"/>
        <v>2</v>
      </c>
      <c r="H5124" s="7"/>
      <c r="O5124" s="73">
        <f t="shared" si="210"/>
        <v>0</v>
      </c>
      <c r="P5124" s="116"/>
      <c r="Q5124" s="119">
        <v>2</v>
      </c>
      <c r="R5124" s="119">
        <v>0</v>
      </c>
    </row>
    <row r="5125" spans="1:18" customFormat="1" ht="12.75" customHeight="1" x14ac:dyDescent="0.25">
      <c r="A5125">
        <v>9</v>
      </c>
      <c r="B5125">
        <v>21</v>
      </c>
      <c r="C5125" s="3">
        <v>921</v>
      </c>
      <c r="D5125" t="s">
        <v>6</v>
      </c>
      <c r="E5125">
        <v>2011</v>
      </c>
      <c r="F5125" s="81">
        <f t="shared" si="209"/>
        <v>1</v>
      </c>
      <c r="G5125" s="73">
        <f t="shared" si="211"/>
        <v>1</v>
      </c>
      <c r="H5125" s="7"/>
      <c r="O5125" s="73">
        <f t="shared" si="210"/>
        <v>0</v>
      </c>
      <c r="P5125" s="116"/>
      <c r="Q5125" s="119">
        <v>1</v>
      </c>
      <c r="R5125" s="119">
        <v>0</v>
      </c>
    </row>
    <row r="5126" spans="1:18" customFormat="1" ht="12.75" customHeight="1" x14ac:dyDescent="0.25">
      <c r="A5126">
        <v>9</v>
      </c>
      <c r="B5126">
        <v>22</v>
      </c>
      <c r="C5126" s="3">
        <v>922</v>
      </c>
      <c r="D5126" t="s">
        <v>6</v>
      </c>
      <c r="E5126">
        <v>2011</v>
      </c>
      <c r="F5126" s="81">
        <f t="shared" si="209"/>
        <v>1</v>
      </c>
      <c r="G5126" s="73">
        <f t="shared" si="211"/>
        <v>1</v>
      </c>
      <c r="H5126" s="7"/>
      <c r="O5126" s="73">
        <f t="shared" si="210"/>
        <v>0</v>
      </c>
      <c r="P5126" s="116"/>
      <c r="Q5126" s="119">
        <v>1</v>
      </c>
      <c r="R5126" s="119">
        <v>0</v>
      </c>
    </row>
    <row r="5127" spans="1:18" customFormat="1" ht="12.75" customHeight="1" x14ac:dyDescent="0.25">
      <c r="A5127">
        <v>9</v>
      </c>
      <c r="B5127">
        <v>23</v>
      </c>
      <c r="C5127" s="3">
        <v>923</v>
      </c>
      <c r="D5127" t="s">
        <v>6</v>
      </c>
      <c r="E5127">
        <v>2011</v>
      </c>
      <c r="F5127" s="81">
        <f t="shared" si="209"/>
        <v>3</v>
      </c>
      <c r="G5127" s="73">
        <f t="shared" si="211"/>
        <v>3</v>
      </c>
      <c r="H5127" s="7"/>
      <c r="O5127" s="73">
        <f t="shared" si="210"/>
        <v>0</v>
      </c>
      <c r="P5127" s="116"/>
      <c r="Q5127" s="119">
        <v>3</v>
      </c>
      <c r="R5127" s="119">
        <v>0</v>
      </c>
    </row>
    <row r="5128" spans="1:18" customFormat="1" ht="12.75" customHeight="1" x14ac:dyDescent="0.25">
      <c r="A5128">
        <v>9</v>
      </c>
      <c r="B5128">
        <v>24</v>
      </c>
      <c r="C5128" s="3">
        <v>924</v>
      </c>
      <c r="D5128" t="s">
        <v>6</v>
      </c>
      <c r="E5128">
        <v>2011</v>
      </c>
      <c r="F5128" s="81">
        <f t="shared" si="209"/>
        <v>3</v>
      </c>
      <c r="G5128" s="73">
        <f t="shared" si="211"/>
        <v>3</v>
      </c>
      <c r="H5128" s="7"/>
      <c r="O5128" s="73">
        <f t="shared" si="210"/>
        <v>0</v>
      </c>
      <c r="P5128" s="116"/>
      <c r="Q5128" s="119">
        <v>3</v>
      </c>
      <c r="R5128" s="119">
        <v>0</v>
      </c>
    </row>
    <row r="5129" spans="1:18" customFormat="1" ht="12.75" customHeight="1" x14ac:dyDescent="0.25">
      <c r="A5129">
        <v>9</v>
      </c>
      <c r="B5129">
        <v>25</v>
      </c>
      <c r="C5129" s="3">
        <v>925</v>
      </c>
      <c r="D5129" t="s">
        <v>6</v>
      </c>
      <c r="E5129">
        <v>2011</v>
      </c>
      <c r="F5129" s="81">
        <f t="shared" si="209"/>
        <v>0</v>
      </c>
      <c r="G5129" s="73">
        <f t="shared" si="211"/>
        <v>0</v>
      </c>
      <c r="H5129" s="7"/>
      <c r="O5129" s="73">
        <f t="shared" si="210"/>
        <v>0</v>
      </c>
      <c r="P5129" s="116"/>
      <c r="Q5129" s="119">
        <v>0</v>
      </c>
      <c r="R5129" s="119">
        <v>0</v>
      </c>
    </row>
    <row r="5130" spans="1:18" customFormat="1" ht="12.75" customHeight="1" x14ac:dyDescent="0.25">
      <c r="A5130">
        <v>9</v>
      </c>
      <c r="B5130">
        <v>26</v>
      </c>
      <c r="C5130" s="3">
        <v>926</v>
      </c>
      <c r="D5130" t="s">
        <v>6</v>
      </c>
      <c r="E5130">
        <v>2011</v>
      </c>
      <c r="F5130" s="81">
        <f t="shared" si="209"/>
        <v>0</v>
      </c>
      <c r="G5130" s="73">
        <f t="shared" si="211"/>
        <v>0</v>
      </c>
      <c r="H5130" s="7"/>
      <c r="O5130" s="73">
        <f t="shared" si="210"/>
        <v>0</v>
      </c>
      <c r="P5130" s="116"/>
      <c r="Q5130" s="119">
        <v>0</v>
      </c>
      <c r="R5130" s="119">
        <v>0</v>
      </c>
    </row>
    <row r="5131" spans="1:18" customFormat="1" ht="12.75" customHeight="1" x14ac:dyDescent="0.25">
      <c r="A5131">
        <v>9</v>
      </c>
      <c r="B5131">
        <v>27</v>
      </c>
      <c r="C5131" s="3">
        <v>927</v>
      </c>
      <c r="D5131" t="s">
        <v>6</v>
      </c>
      <c r="E5131">
        <v>2011</v>
      </c>
      <c r="F5131" s="81">
        <f t="shared" si="209"/>
        <v>0</v>
      </c>
      <c r="G5131" s="73">
        <f t="shared" si="211"/>
        <v>0</v>
      </c>
      <c r="H5131" s="7"/>
      <c r="O5131" s="73">
        <f t="shared" si="210"/>
        <v>0</v>
      </c>
      <c r="P5131" s="116"/>
      <c r="Q5131" s="119">
        <v>0</v>
      </c>
      <c r="R5131" s="119">
        <v>0</v>
      </c>
    </row>
    <row r="5132" spans="1:18" customFormat="1" ht="12.75" customHeight="1" x14ac:dyDescent="0.25">
      <c r="A5132">
        <v>9</v>
      </c>
      <c r="B5132">
        <v>28</v>
      </c>
      <c r="C5132" s="3">
        <v>928</v>
      </c>
      <c r="D5132" t="s">
        <v>6</v>
      </c>
      <c r="E5132">
        <v>2011</v>
      </c>
      <c r="F5132" s="81">
        <f t="shared" si="209"/>
        <v>0</v>
      </c>
      <c r="G5132" s="73">
        <f t="shared" si="211"/>
        <v>0</v>
      </c>
      <c r="H5132" s="7"/>
      <c r="O5132" s="73">
        <f t="shared" si="210"/>
        <v>0</v>
      </c>
      <c r="P5132" s="116"/>
      <c r="Q5132" s="119">
        <v>0</v>
      </c>
      <c r="R5132" s="119">
        <v>0</v>
      </c>
    </row>
    <row r="5133" spans="1:18" customFormat="1" ht="12.75" customHeight="1" x14ac:dyDescent="0.25">
      <c r="A5133">
        <v>9</v>
      </c>
      <c r="B5133">
        <v>29</v>
      </c>
      <c r="C5133" s="3">
        <v>929</v>
      </c>
      <c r="D5133" t="s">
        <v>6</v>
      </c>
      <c r="E5133">
        <v>2011</v>
      </c>
      <c r="F5133" s="81">
        <f t="shared" si="209"/>
        <v>0</v>
      </c>
      <c r="G5133" s="73">
        <f t="shared" si="211"/>
        <v>0</v>
      </c>
      <c r="H5133" s="7"/>
      <c r="O5133" s="73">
        <f t="shared" si="210"/>
        <v>0</v>
      </c>
      <c r="P5133" s="116"/>
      <c r="Q5133" s="119">
        <v>0</v>
      </c>
      <c r="R5133" s="119">
        <v>0</v>
      </c>
    </row>
    <row r="5134" spans="1:18" customFormat="1" ht="12.75" customHeight="1" x14ac:dyDescent="0.25">
      <c r="A5134">
        <v>9</v>
      </c>
      <c r="B5134">
        <v>30</v>
      </c>
      <c r="C5134" s="3">
        <v>930</v>
      </c>
      <c r="D5134" t="s">
        <v>6</v>
      </c>
      <c r="E5134">
        <v>2011</v>
      </c>
      <c r="F5134" s="81">
        <f t="shared" si="209"/>
        <v>0</v>
      </c>
      <c r="G5134" s="73">
        <f t="shared" si="211"/>
        <v>0</v>
      </c>
      <c r="H5134" s="7"/>
      <c r="O5134" s="73">
        <f t="shared" si="210"/>
        <v>0</v>
      </c>
      <c r="P5134" s="116"/>
      <c r="Q5134" s="119">
        <v>0</v>
      </c>
      <c r="R5134" s="119">
        <v>0</v>
      </c>
    </row>
    <row r="5135" spans="1:18" customFormat="1" ht="12.75" customHeight="1" x14ac:dyDescent="0.25">
      <c r="A5135">
        <v>10</v>
      </c>
      <c r="B5135">
        <v>1</v>
      </c>
      <c r="C5135" s="3">
        <v>1001</v>
      </c>
      <c r="D5135" t="s">
        <v>6</v>
      </c>
      <c r="E5135">
        <v>2011</v>
      </c>
      <c r="F5135" s="81">
        <f t="shared" si="209"/>
        <v>2</v>
      </c>
      <c r="G5135" s="73">
        <f t="shared" si="211"/>
        <v>2</v>
      </c>
      <c r="H5135" s="7"/>
      <c r="O5135" s="73">
        <f t="shared" si="210"/>
        <v>0</v>
      </c>
      <c r="P5135" s="116"/>
      <c r="Q5135" s="119">
        <v>2</v>
      </c>
      <c r="R5135" s="119">
        <v>0</v>
      </c>
    </row>
    <row r="5136" spans="1:18" customFormat="1" ht="12.75" customHeight="1" x14ac:dyDescent="0.25">
      <c r="A5136">
        <v>10</v>
      </c>
      <c r="B5136">
        <v>2</v>
      </c>
      <c r="C5136" s="3">
        <v>1002</v>
      </c>
      <c r="D5136" t="s">
        <v>6</v>
      </c>
      <c r="E5136">
        <v>2011</v>
      </c>
      <c r="F5136" s="81">
        <f t="shared" si="209"/>
        <v>0</v>
      </c>
      <c r="G5136" s="73">
        <f t="shared" si="211"/>
        <v>0</v>
      </c>
      <c r="H5136" s="7"/>
      <c r="O5136" s="73">
        <f t="shared" si="210"/>
        <v>0</v>
      </c>
      <c r="P5136" s="116"/>
      <c r="Q5136" s="119">
        <v>0</v>
      </c>
      <c r="R5136" s="119">
        <v>0</v>
      </c>
    </row>
    <row r="5137" spans="1:18" customFormat="1" ht="12.75" customHeight="1" x14ac:dyDescent="0.25">
      <c r="A5137">
        <v>10</v>
      </c>
      <c r="B5137">
        <v>3</v>
      </c>
      <c r="C5137" s="3">
        <v>1003</v>
      </c>
      <c r="D5137" t="s">
        <v>6</v>
      </c>
      <c r="E5137">
        <v>2011</v>
      </c>
      <c r="F5137" s="81">
        <f t="shared" si="209"/>
        <v>1</v>
      </c>
      <c r="G5137" s="73">
        <f t="shared" si="211"/>
        <v>1</v>
      </c>
      <c r="H5137" s="7"/>
      <c r="O5137" s="73">
        <f t="shared" si="210"/>
        <v>0</v>
      </c>
      <c r="P5137" s="116"/>
      <c r="Q5137" s="119">
        <v>1</v>
      </c>
      <c r="R5137" s="119">
        <v>0</v>
      </c>
    </row>
    <row r="5138" spans="1:18" customFormat="1" ht="12.75" customHeight="1" x14ac:dyDescent="0.25">
      <c r="A5138">
        <v>10</v>
      </c>
      <c r="B5138">
        <v>4</v>
      </c>
      <c r="C5138" s="3">
        <v>1004</v>
      </c>
      <c r="D5138" t="s">
        <v>6</v>
      </c>
      <c r="E5138">
        <v>2011</v>
      </c>
      <c r="F5138" s="81">
        <f t="shared" si="209"/>
        <v>0</v>
      </c>
      <c r="G5138" s="73">
        <f t="shared" si="211"/>
        <v>0</v>
      </c>
      <c r="H5138" s="7"/>
      <c r="O5138" s="73">
        <f t="shared" si="210"/>
        <v>0</v>
      </c>
      <c r="P5138" s="116"/>
      <c r="Q5138" s="119">
        <v>0</v>
      </c>
      <c r="R5138" s="119">
        <v>0</v>
      </c>
    </row>
    <row r="5139" spans="1:18" customFormat="1" ht="12.75" customHeight="1" x14ac:dyDescent="0.25">
      <c r="A5139">
        <v>10</v>
      </c>
      <c r="B5139">
        <v>5</v>
      </c>
      <c r="C5139" s="3">
        <v>1005</v>
      </c>
      <c r="D5139" t="s">
        <v>6</v>
      </c>
      <c r="E5139">
        <v>2011</v>
      </c>
      <c r="F5139" s="81">
        <f t="shared" si="209"/>
        <v>0</v>
      </c>
      <c r="G5139" s="73">
        <f t="shared" si="211"/>
        <v>0</v>
      </c>
      <c r="H5139" s="7"/>
      <c r="O5139" s="73">
        <f t="shared" si="210"/>
        <v>0</v>
      </c>
      <c r="P5139" s="116"/>
      <c r="Q5139" s="119">
        <v>0</v>
      </c>
      <c r="R5139" s="119">
        <v>0</v>
      </c>
    </row>
    <row r="5140" spans="1:18" customFormat="1" ht="12.75" customHeight="1" x14ac:dyDescent="0.25">
      <c r="A5140">
        <v>10</v>
      </c>
      <c r="B5140">
        <v>6</v>
      </c>
      <c r="C5140" s="3">
        <v>1006</v>
      </c>
      <c r="D5140" t="s">
        <v>6</v>
      </c>
      <c r="E5140">
        <v>2011</v>
      </c>
      <c r="F5140" s="81">
        <f t="shared" si="209"/>
        <v>0</v>
      </c>
      <c r="G5140" s="73">
        <f t="shared" si="211"/>
        <v>0</v>
      </c>
      <c r="H5140" s="7"/>
      <c r="O5140" s="73">
        <f t="shared" si="210"/>
        <v>0</v>
      </c>
      <c r="P5140" s="116"/>
      <c r="Q5140" s="119">
        <v>0</v>
      </c>
      <c r="R5140" s="119">
        <v>0</v>
      </c>
    </row>
    <row r="5141" spans="1:18" customFormat="1" ht="12.75" customHeight="1" x14ac:dyDescent="0.25">
      <c r="A5141">
        <v>10</v>
      </c>
      <c r="B5141">
        <v>7</v>
      </c>
      <c r="C5141" s="3">
        <v>1007</v>
      </c>
      <c r="D5141" t="s">
        <v>6</v>
      </c>
      <c r="E5141">
        <v>2011</v>
      </c>
      <c r="F5141" s="81">
        <f t="shared" si="209"/>
        <v>1</v>
      </c>
      <c r="G5141" s="73">
        <f t="shared" si="211"/>
        <v>1</v>
      </c>
      <c r="H5141" s="7"/>
      <c r="O5141" s="73">
        <f t="shared" si="210"/>
        <v>0</v>
      </c>
      <c r="P5141" s="116"/>
      <c r="Q5141" s="119">
        <v>1</v>
      </c>
      <c r="R5141" s="119">
        <v>0</v>
      </c>
    </row>
    <row r="5142" spans="1:18" customFormat="1" ht="12.75" customHeight="1" x14ac:dyDescent="0.25">
      <c r="A5142">
        <v>10</v>
      </c>
      <c r="B5142">
        <v>8</v>
      </c>
      <c r="C5142" s="3">
        <v>1008</v>
      </c>
      <c r="D5142" t="s">
        <v>6</v>
      </c>
      <c r="E5142">
        <v>2011</v>
      </c>
      <c r="F5142" s="81">
        <f t="shared" si="209"/>
        <v>0</v>
      </c>
      <c r="G5142" s="73">
        <f t="shared" si="211"/>
        <v>0</v>
      </c>
      <c r="H5142" s="7"/>
      <c r="O5142" s="73">
        <f t="shared" si="210"/>
        <v>0</v>
      </c>
      <c r="P5142" s="116"/>
      <c r="Q5142" s="119">
        <v>0</v>
      </c>
      <c r="R5142" s="119">
        <v>0</v>
      </c>
    </row>
    <row r="5143" spans="1:18" customFormat="1" ht="12.75" customHeight="1" x14ac:dyDescent="0.25">
      <c r="A5143">
        <v>10</v>
      </c>
      <c r="B5143">
        <v>9</v>
      </c>
      <c r="C5143" s="3">
        <v>1009</v>
      </c>
      <c r="D5143" t="s">
        <v>6</v>
      </c>
      <c r="E5143">
        <v>2011</v>
      </c>
      <c r="F5143" s="81">
        <f t="shared" si="209"/>
        <v>1</v>
      </c>
      <c r="G5143" s="73">
        <f t="shared" si="211"/>
        <v>1</v>
      </c>
      <c r="H5143" s="7"/>
      <c r="O5143" s="73">
        <f t="shared" si="210"/>
        <v>0</v>
      </c>
      <c r="P5143" s="116"/>
      <c r="Q5143" s="119">
        <v>1</v>
      </c>
      <c r="R5143" s="119">
        <v>0</v>
      </c>
    </row>
    <row r="5144" spans="1:18" customFormat="1" ht="12.75" customHeight="1" x14ac:dyDescent="0.25">
      <c r="A5144">
        <v>10</v>
      </c>
      <c r="B5144">
        <v>10</v>
      </c>
      <c r="C5144" s="3">
        <v>1010</v>
      </c>
      <c r="D5144" t="s">
        <v>6</v>
      </c>
      <c r="E5144">
        <v>2011</v>
      </c>
      <c r="F5144" s="81">
        <f t="shared" si="209"/>
        <v>1</v>
      </c>
      <c r="G5144" s="73">
        <f t="shared" si="211"/>
        <v>1</v>
      </c>
      <c r="H5144" s="7"/>
      <c r="O5144" s="73">
        <f t="shared" si="210"/>
        <v>0</v>
      </c>
      <c r="P5144" s="116"/>
      <c r="Q5144" s="119">
        <v>1</v>
      </c>
      <c r="R5144" s="119">
        <v>0</v>
      </c>
    </row>
    <row r="5145" spans="1:18" customFormat="1" ht="12.75" customHeight="1" x14ac:dyDescent="0.25">
      <c r="A5145">
        <v>10</v>
      </c>
      <c r="B5145">
        <v>11</v>
      </c>
      <c r="C5145" s="3">
        <v>1011</v>
      </c>
      <c r="D5145" t="s">
        <v>6</v>
      </c>
      <c r="E5145">
        <v>2011</v>
      </c>
      <c r="F5145" s="81">
        <f t="shared" si="209"/>
        <v>0</v>
      </c>
      <c r="G5145" s="73">
        <f t="shared" si="211"/>
        <v>0</v>
      </c>
      <c r="H5145" s="7"/>
      <c r="O5145" s="73">
        <f t="shared" si="210"/>
        <v>0</v>
      </c>
      <c r="P5145" s="116"/>
      <c r="Q5145" s="119">
        <v>0</v>
      </c>
      <c r="R5145" s="119">
        <v>0</v>
      </c>
    </row>
    <row r="5146" spans="1:18" customFormat="1" ht="12.75" customHeight="1" x14ac:dyDescent="0.25">
      <c r="A5146">
        <v>10</v>
      </c>
      <c r="B5146">
        <v>12</v>
      </c>
      <c r="C5146" s="3">
        <v>1012</v>
      </c>
      <c r="D5146" t="s">
        <v>6</v>
      </c>
      <c r="E5146">
        <v>2011</v>
      </c>
      <c r="F5146" s="81">
        <f t="shared" si="209"/>
        <v>0</v>
      </c>
      <c r="G5146" s="73">
        <f t="shared" si="211"/>
        <v>0</v>
      </c>
      <c r="H5146" s="7"/>
      <c r="O5146" s="73">
        <f t="shared" si="210"/>
        <v>0</v>
      </c>
      <c r="P5146" s="116"/>
      <c r="Q5146" s="118">
        <v>0</v>
      </c>
      <c r="R5146" s="118">
        <v>0</v>
      </c>
    </row>
    <row r="5147" spans="1:18" customFormat="1" ht="12.75" customHeight="1" x14ac:dyDescent="0.25">
      <c r="A5147">
        <v>10</v>
      </c>
      <c r="B5147">
        <v>13</v>
      </c>
      <c r="C5147" s="3">
        <v>1013</v>
      </c>
      <c r="D5147" t="s">
        <v>6</v>
      </c>
      <c r="E5147">
        <v>2011</v>
      </c>
      <c r="F5147" s="81">
        <f t="shared" si="209"/>
        <v>0</v>
      </c>
      <c r="G5147" s="73">
        <f t="shared" si="211"/>
        <v>0</v>
      </c>
      <c r="H5147" s="7"/>
      <c r="O5147" s="73">
        <f t="shared" si="210"/>
        <v>0</v>
      </c>
      <c r="P5147" s="116"/>
      <c r="Q5147" s="118">
        <v>0</v>
      </c>
      <c r="R5147" s="118">
        <v>0</v>
      </c>
    </row>
    <row r="5148" spans="1:18" customFormat="1" ht="12.75" customHeight="1" x14ac:dyDescent="0.25">
      <c r="A5148">
        <v>10</v>
      </c>
      <c r="B5148">
        <v>14</v>
      </c>
      <c r="C5148" s="3">
        <v>1014</v>
      </c>
      <c r="D5148" t="s">
        <v>6</v>
      </c>
      <c r="E5148">
        <v>2011</v>
      </c>
      <c r="F5148" s="81">
        <f t="shared" si="209"/>
        <v>2</v>
      </c>
      <c r="G5148" s="73">
        <f t="shared" si="211"/>
        <v>2</v>
      </c>
      <c r="H5148" s="7"/>
      <c r="O5148" s="73">
        <f t="shared" si="210"/>
        <v>0</v>
      </c>
      <c r="P5148" s="116"/>
      <c r="Q5148" s="118">
        <v>2</v>
      </c>
      <c r="R5148" s="118">
        <v>0</v>
      </c>
    </row>
    <row r="5149" spans="1:18" customFormat="1" ht="12.75" customHeight="1" x14ac:dyDescent="0.25">
      <c r="A5149">
        <v>10</v>
      </c>
      <c r="B5149">
        <v>15</v>
      </c>
      <c r="C5149" s="3">
        <v>1015</v>
      </c>
      <c r="D5149" t="s">
        <v>6</v>
      </c>
      <c r="E5149">
        <v>2011</v>
      </c>
      <c r="F5149" s="81">
        <f t="shared" si="209"/>
        <v>0</v>
      </c>
      <c r="G5149" s="73">
        <f t="shared" si="211"/>
        <v>0</v>
      </c>
      <c r="H5149" s="7"/>
      <c r="O5149" s="73">
        <f t="shared" si="210"/>
        <v>0</v>
      </c>
      <c r="P5149" s="116"/>
      <c r="Q5149" s="118">
        <v>0</v>
      </c>
      <c r="R5149" s="118">
        <v>0</v>
      </c>
    </row>
    <row r="5150" spans="1:18" customFormat="1" ht="12.75" customHeight="1" x14ac:dyDescent="0.25">
      <c r="A5150">
        <v>10</v>
      </c>
      <c r="B5150">
        <v>16</v>
      </c>
      <c r="C5150" s="3">
        <v>1016</v>
      </c>
      <c r="D5150" t="s">
        <v>6</v>
      </c>
      <c r="E5150">
        <v>2011</v>
      </c>
      <c r="F5150" s="81">
        <f t="shared" si="209"/>
        <v>1</v>
      </c>
      <c r="G5150" s="73">
        <f t="shared" si="211"/>
        <v>1</v>
      </c>
      <c r="H5150" s="7"/>
      <c r="O5150" s="73">
        <f t="shared" si="210"/>
        <v>0</v>
      </c>
      <c r="P5150" s="116"/>
      <c r="Q5150" s="118">
        <v>1</v>
      </c>
      <c r="R5150" s="118">
        <v>0</v>
      </c>
    </row>
    <row r="5151" spans="1:18" customFormat="1" ht="12.75" customHeight="1" x14ac:dyDescent="0.25">
      <c r="A5151">
        <v>10</v>
      </c>
      <c r="B5151">
        <v>17</v>
      </c>
      <c r="C5151" s="3">
        <v>1017</v>
      </c>
      <c r="D5151" t="s">
        <v>6</v>
      </c>
      <c r="E5151">
        <v>2011</v>
      </c>
      <c r="F5151" s="81">
        <f t="shared" si="209"/>
        <v>2</v>
      </c>
      <c r="G5151" s="73">
        <f t="shared" si="211"/>
        <v>2</v>
      </c>
      <c r="H5151" s="7"/>
      <c r="O5151" s="73">
        <f t="shared" si="210"/>
        <v>0</v>
      </c>
      <c r="P5151" s="116"/>
      <c r="Q5151" s="118">
        <v>2</v>
      </c>
      <c r="R5151" s="118">
        <v>0</v>
      </c>
    </row>
    <row r="5152" spans="1:18" customFormat="1" ht="12.75" customHeight="1" x14ac:dyDescent="0.25">
      <c r="A5152">
        <v>10</v>
      </c>
      <c r="B5152">
        <v>18</v>
      </c>
      <c r="C5152" s="3">
        <v>1018</v>
      </c>
      <c r="D5152" t="s">
        <v>6</v>
      </c>
      <c r="E5152">
        <v>2011</v>
      </c>
      <c r="F5152" s="81">
        <f t="shared" si="209"/>
        <v>1</v>
      </c>
      <c r="G5152" s="73">
        <f t="shared" si="211"/>
        <v>1</v>
      </c>
      <c r="H5152" s="7"/>
      <c r="O5152" s="73">
        <f t="shared" si="210"/>
        <v>0</v>
      </c>
      <c r="P5152" s="116"/>
      <c r="Q5152" s="118">
        <v>1</v>
      </c>
      <c r="R5152" s="118">
        <v>0</v>
      </c>
    </row>
    <row r="5153" spans="1:21" customFormat="1" ht="12.75" customHeight="1" x14ac:dyDescent="0.25">
      <c r="A5153">
        <v>10</v>
      </c>
      <c r="B5153">
        <v>19</v>
      </c>
      <c r="C5153" s="3">
        <v>1019</v>
      </c>
      <c r="D5153" t="s">
        <v>6</v>
      </c>
      <c r="E5153">
        <v>2011</v>
      </c>
      <c r="F5153" s="81">
        <f t="shared" si="209"/>
        <v>2</v>
      </c>
      <c r="G5153" s="73">
        <f t="shared" si="211"/>
        <v>2</v>
      </c>
      <c r="H5153" s="7"/>
      <c r="O5153" s="73">
        <f t="shared" si="210"/>
        <v>0</v>
      </c>
      <c r="P5153" s="116"/>
      <c r="Q5153" s="118">
        <v>2</v>
      </c>
      <c r="R5153" s="118">
        <v>0</v>
      </c>
    </row>
    <row r="5154" spans="1:21" customFormat="1" ht="12.75" customHeight="1" x14ac:dyDescent="0.25">
      <c r="A5154">
        <v>10</v>
      </c>
      <c r="B5154">
        <v>20</v>
      </c>
      <c r="C5154" s="3">
        <v>1020</v>
      </c>
      <c r="D5154" t="s">
        <v>6</v>
      </c>
      <c r="E5154">
        <v>2011</v>
      </c>
      <c r="F5154" s="81">
        <f t="shared" si="209"/>
        <v>2</v>
      </c>
      <c r="G5154" s="73">
        <f t="shared" si="211"/>
        <v>2</v>
      </c>
      <c r="H5154" s="7"/>
      <c r="O5154" s="73">
        <f t="shared" si="210"/>
        <v>0</v>
      </c>
      <c r="P5154" s="116"/>
      <c r="Q5154" s="118">
        <v>2</v>
      </c>
      <c r="R5154" s="118">
        <v>0</v>
      </c>
    </row>
    <row r="5155" spans="1:21" customFormat="1" ht="12.75" customHeight="1" x14ac:dyDescent="0.25">
      <c r="A5155">
        <v>10</v>
      </c>
      <c r="B5155">
        <v>21</v>
      </c>
      <c r="C5155" s="3">
        <v>1021</v>
      </c>
      <c r="D5155" t="s">
        <v>6</v>
      </c>
      <c r="E5155">
        <v>2011</v>
      </c>
      <c r="F5155" s="81">
        <f t="shared" si="209"/>
        <v>4</v>
      </c>
      <c r="G5155" s="73">
        <f t="shared" si="211"/>
        <v>4</v>
      </c>
      <c r="H5155" s="7"/>
      <c r="O5155" s="73">
        <f t="shared" si="210"/>
        <v>0</v>
      </c>
      <c r="P5155" s="116"/>
      <c r="Q5155" s="118">
        <v>4</v>
      </c>
      <c r="R5155" s="118">
        <v>0</v>
      </c>
    </row>
    <row r="5156" spans="1:21" customFormat="1" ht="12.75" customHeight="1" x14ac:dyDescent="0.25">
      <c r="A5156">
        <v>10</v>
      </c>
      <c r="B5156">
        <v>22</v>
      </c>
      <c r="C5156" s="3">
        <v>1022</v>
      </c>
      <c r="D5156" t="s">
        <v>6</v>
      </c>
      <c r="E5156">
        <v>2011</v>
      </c>
      <c r="F5156" s="81">
        <f t="shared" si="209"/>
        <v>3</v>
      </c>
      <c r="G5156" s="73">
        <f t="shared" si="211"/>
        <v>3</v>
      </c>
      <c r="H5156" s="7"/>
      <c r="O5156" s="73">
        <f t="shared" si="210"/>
        <v>0</v>
      </c>
      <c r="P5156" s="116"/>
      <c r="Q5156" s="118">
        <v>3</v>
      </c>
      <c r="R5156" s="118">
        <v>0</v>
      </c>
    </row>
    <row r="5157" spans="1:21" customFormat="1" ht="12.75" customHeight="1" x14ac:dyDescent="0.25">
      <c r="A5157">
        <v>10</v>
      </c>
      <c r="B5157">
        <v>23</v>
      </c>
      <c r="C5157" s="3">
        <v>1023</v>
      </c>
      <c r="D5157" t="s">
        <v>6</v>
      </c>
      <c r="E5157">
        <v>2011</v>
      </c>
      <c r="F5157" s="81">
        <f t="shared" si="209"/>
        <v>2</v>
      </c>
      <c r="G5157" s="73">
        <f t="shared" si="211"/>
        <v>2</v>
      </c>
      <c r="H5157" s="7"/>
      <c r="O5157" s="73">
        <f t="shared" si="210"/>
        <v>0</v>
      </c>
      <c r="P5157" s="116"/>
      <c r="Q5157" s="118">
        <v>2</v>
      </c>
      <c r="R5157" s="118">
        <v>0</v>
      </c>
    </row>
    <row r="5158" spans="1:21" customFormat="1" ht="12.75" customHeight="1" x14ac:dyDescent="0.25">
      <c r="A5158">
        <v>10</v>
      </c>
      <c r="B5158">
        <v>24</v>
      </c>
      <c r="C5158" s="3">
        <v>1024</v>
      </c>
      <c r="D5158" t="s">
        <v>6</v>
      </c>
      <c r="E5158">
        <v>2011</v>
      </c>
      <c r="F5158" s="81">
        <f t="shared" si="209"/>
        <v>0</v>
      </c>
      <c r="G5158" s="73">
        <f t="shared" si="211"/>
        <v>0</v>
      </c>
      <c r="H5158" s="7"/>
      <c r="O5158" s="73">
        <f t="shared" si="210"/>
        <v>0</v>
      </c>
      <c r="P5158" s="116"/>
      <c r="Q5158" s="118">
        <v>0</v>
      </c>
      <c r="R5158" s="118">
        <v>0</v>
      </c>
    </row>
    <row r="5159" spans="1:21" customFormat="1" ht="12.75" customHeight="1" x14ac:dyDescent="0.25">
      <c r="A5159">
        <v>10</v>
      </c>
      <c r="B5159">
        <v>25</v>
      </c>
      <c r="C5159" s="3">
        <v>1025</v>
      </c>
      <c r="D5159" t="s">
        <v>6</v>
      </c>
      <c r="E5159">
        <v>2011</v>
      </c>
      <c r="F5159" s="81">
        <f t="shared" si="209"/>
        <v>1</v>
      </c>
      <c r="G5159" s="73">
        <f t="shared" si="211"/>
        <v>1</v>
      </c>
      <c r="H5159" s="7"/>
      <c r="O5159" s="73">
        <f t="shared" si="210"/>
        <v>0</v>
      </c>
      <c r="P5159" s="116"/>
      <c r="Q5159" s="118">
        <v>1</v>
      </c>
      <c r="R5159" s="118">
        <v>0</v>
      </c>
    </row>
    <row r="5160" spans="1:21" customFormat="1" ht="12.75" customHeight="1" x14ac:dyDescent="0.25">
      <c r="A5160">
        <v>10</v>
      </c>
      <c r="B5160">
        <v>26</v>
      </c>
      <c r="C5160" s="3">
        <v>1026</v>
      </c>
      <c r="D5160" t="s">
        <v>6</v>
      </c>
      <c r="E5160">
        <v>2011</v>
      </c>
      <c r="F5160" s="81">
        <f t="shared" si="209"/>
        <v>0</v>
      </c>
      <c r="G5160" s="73">
        <f t="shared" si="211"/>
        <v>0</v>
      </c>
      <c r="H5160" s="7"/>
      <c r="O5160" s="73">
        <f t="shared" si="210"/>
        <v>0</v>
      </c>
      <c r="P5160" s="116"/>
      <c r="Q5160" s="118">
        <v>0</v>
      </c>
      <c r="R5160" s="118">
        <v>0</v>
      </c>
    </row>
    <row r="5161" spans="1:21" customFormat="1" ht="12.75" customHeight="1" x14ac:dyDescent="0.25">
      <c r="A5161">
        <v>10</v>
      </c>
      <c r="B5161">
        <v>27</v>
      </c>
      <c r="C5161" s="3">
        <v>1027</v>
      </c>
      <c r="D5161" t="s">
        <v>6</v>
      </c>
      <c r="E5161">
        <v>2011</v>
      </c>
      <c r="F5161" s="81">
        <f t="shared" si="209"/>
        <v>4</v>
      </c>
      <c r="G5161" s="73">
        <f t="shared" si="211"/>
        <v>4</v>
      </c>
      <c r="H5161" s="7"/>
      <c r="O5161" s="73">
        <f t="shared" si="210"/>
        <v>0</v>
      </c>
      <c r="P5161" s="116"/>
      <c r="Q5161" s="118">
        <v>4</v>
      </c>
      <c r="R5161" s="118">
        <v>0</v>
      </c>
    </row>
    <row r="5162" spans="1:21" customFormat="1" ht="12.75" customHeight="1" x14ac:dyDescent="0.25">
      <c r="A5162">
        <v>10</v>
      </c>
      <c r="B5162">
        <v>28</v>
      </c>
      <c r="C5162" s="3">
        <v>1028</v>
      </c>
      <c r="D5162" t="s">
        <v>6</v>
      </c>
      <c r="E5162">
        <v>2011</v>
      </c>
      <c r="F5162" s="81">
        <f t="shared" si="209"/>
        <v>2</v>
      </c>
      <c r="G5162" s="73">
        <f t="shared" si="211"/>
        <v>2</v>
      </c>
      <c r="H5162" s="7"/>
      <c r="O5162" s="73">
        <f t="shared" si="210"/>
        <v>0</v>
      </c>
      <c r="P5162" s="116"/>
      <c r="Q5162" s="118">
        <v>2</v>
      </c>
      <c r="R5162" s="118">
        <v>0</v>
      </c>
    </row>
    <row r="5163" spans="1:21" customFormat="1" ht="12.75" customHeight="1" x14ac:dyDescent="0.25">
      <c r="A5163">
        <v>10</v>
      </c>
      <c r="B5163">
        <v>29</v>
      </c>
      <c r="C5163" s="3">
        <v>1029</v>
      </c>
      <c r="D5163" t="s">
        <v>6</v>
      </c>
      <c r="E5163">
        <v>2011</v>
      </c>
      <c r="F5163" s="81">
        <f t="shared" si="209"/>
        <v>11</v>
      </c>
      <c r="G5163" s="73">
        <f t="shared" si="211"/>
        <v>11</v>
      </c>
      <c r="H5163" s="7"/>
      <c r="O5163" s="73">
        <f t="shared" si="210"/>
        <v>0</v>
      </c>
      <c r="P5163" s="116"/>
      <c r="Q5163" s="118">
        <v>11</v>
      </c>
      <c r="R5163" s="118">
        <v>0</v>
      </c>
    </row>
    <row r="5164" spans="1:21" customFormat="1" ht="12.75" customHeight="1" x14ac:dyDescent="0.25">
      <c r="A5164">
        <v>10</v>
      </c>
      <c r="B5164">
        <v>30</v>
      </c>
      <c r="C5164" s="3">
        <v>1030</v>
      </c>
      <c r="D5164" t="s">
        <v>6</v>
      </c>
      <c r="E5164">
        <v>2011</v>
      </c>
      <c r="F5164" s="81">
        <f t="shared" si="209"/>
        <v>4</v>
      </c>
      <c r="G5164" s="73">
        <f t="shared" si="211"/>
        <v>4</v>
      </c>
      <c r="H5164" s="7"/>
      <c r="O5164" s="73">
        <f t="shared" si="210"/>
        <v>0</v>
      </c>
      <c r="P5164" s="116"/>
      <c r="Q5164" s="118">
        <v>4</v>
      </c>
      <c r="R5164" s="118">
        <v>0</v>
      </c>
    </row>
    <row r="5165" spans="1:21" customFormat="1" ht="12.75" customHeight="1" x14ac:dyDescent="0.25">
      <c r="A5165">
        <v>10</v>
      </c>
      <c r="B5165">
        <v>31</v>
      </c>
      <c r="C5165" s="3">
        <v>1031</v>
      </c>
      <c r="D5165" t="s">
        <v>6</v>
      </c>
      <c r="E5165">
        <v>2011</v>
      </c>
      <c r="F5165" s="81">
        <f t="shared" si="209"/>
        <v>2</v>
      </c>
      <c r="G5165" s="73">
        <f t="shared" si="211"/>
        <v>2</v>
      </c>
      <c r="H5165" s="7"/>
      <c r="O5165" s="73">
        <f t="shared" si="210"/>
        <v>0</v>
      </c>
      <c r="P5165" s="116"/>
      <c r="Q5165" s="118">
        <v>2</v>
      </c>
      <c r="R5165" s="118">
        <v>0</v>
      </c>
    </row>
    <row r="5166" spans="1:21" customFormat="1" ht="12.75" customHeight="1" x14ac:dyDescent="0.25">
      <c r="A5166">
        <v>11</v>
      </c>
      <c r="B5166">
        <v>1</v>
      </c>
      <c r="C5166" s="3">
        <v>1101</v>
      </c>
      <c r="D5166" t="s">
        <v>6</v>
      </c>
      <c r="E5166">
        <v>2011</v>
      </c>
      <c r="F5166" s="81">
        <f t="shared" si="209"/>
        <v>6</v>
      </c>
      <c r="G5166" s="73">
        <f t="shared" si="211"/>
        <v>6</v>
      </c>
      <c r="H5166" s="7"/>
      <c r="O5166" s="73">
        <f t="shared" si="210"/>
        <v>0</v>
      </c>
      <c r="P5166" s="116"/>
      <c r="Q5166" s="118">
        <v>6</v>
      </c>
      <c r="R5166" s="118">
        <v>0</v>
      </c>
    </row>
    <row r="5167" spans="1:21" customFormat="1" ht="12.75" customHeight="1" x14ac:dyDescent="0.25">
      <c r="A5167">
        <v>11</v>
      </c>
      <c r="B5167">
        <v>2</v>
      </c>
      <c r="C5167" s="3">
        <v>1102</v>
      </c>
      <c r="D5167" t="s">
        <v>6</v>
      </c>
      <c r="E5167">
        <v>2011</v>
      </c>
      <c r="F5167" s="81">
        <f t="shared" si="209"/>
        <v>0</v>
      </c>
      <c r="G5167" s="73">
        <f t="shared" si="211"/>
        <v>0</v>
      </c>
      <c r="H5167" s="7"/>
      <c r="O5167" s="73">
        <f t="shared" si="210"/>
        <v>0</v>
      </c>
      <c r="P5167" s="116"/>
      <c r="Q5167" s="118">
        <v>0</v>
      </c>
      <c r="R5167" s="118">
        <v>0</v>
      </c>
    </row>
    <row r="5168" spans="1:21" customFormat="1" ht="12.75" customHeight="1" x14ac:dyDescent="0.25">
      <c r="A5168">
        <v>11</v>
      </c>
      <c r="B5168">
        <v>3</v>
      </c>
      <c r="C5168" s="3">
        <v>1103</v>
      </c>
      <c r="D5168" t="s">
        <v>6</v>
      </c>
      <c r="E5168">
        <v>2011</v>
      </c>
      <c r="F5168" s="81">
        <f t="shared" si="209"/>
        <v>5</v>
      </c>
      <c r="G5168" s="73">
        <f t="shared" si="211"/>
        <v>5</v>
      </c>
      <c r="H5168" s="7"/>
      <c r="O5168" s="73">
        <f t="shared" si="210"/>
        <v>0</v>
      </c>
      <c r="P5168" s="116"/>
      <c r="Q5168" s="118">
        <v>5</v>
      </c>
      <c r="R5168" s="118">
        <v>0</v>
      </c>
      <c r="U5168" t="s">
        <v>59</v>
      </c>
    </row>
    <row r="5169" spans="1:18" customFormat="1" ht="12.75" customHeight="1" x14ac:dyDescent="0.25">
      <c r="A5169">
        <v>11</v>
      </c>
      <c r="B5169">
        <v>4</v>
      </c>
      <c r="C5169" s="3">
        <v>1104</v>
      </c>
      <c r="D5169" t="s">
        <v>6</v>
      </c>
      <c r="E5169">
        <v>2011</v>
      </c>
      <c r="F5169" s="81"/>
      <c r="G5169" s="73"/>
      <c r="H5169" s="7"/>
      <c r="O5169" s="73"/>
      <c r="P5169" s="116"/>
      <c r="Q5169" s="115"/>
      <c r="R5169" s="115"/>
    </row>
    <row r="5170" spans="1:18" customFormat="1" ht="12.75" customHeight="1" x14ac:dyDescent="0.25">
      <c r="A5170">
        <v>11</v>
      </c>
      <c r="B5170">
        <v>5</v>
      </c>
      <c r="C5170" s="3">
        <v>1105</v>
      </c>
      <c r="D5170" t="s">
        <v>6</v>
      </c>
      <c r="E5170">
        <v>2011</v>
      </c>
      <c r="F5170" s="81"/>
      <c r="G5170" s="73"/>
      <c r="H5170" s="7"/>
      <c r="O5170" s="73"/>
      <c r="P5170" s="116"/>
      <c r="Q5170" s="115"/>
      <c r="R5170" s="115"/>
    </row>
    <row r="5171" spans="1:18" customFormat="1" ht="12.75" customHeight="1" x14ac:dyDescent="0.25">
      <c r="A5171">
        <v>11</v>
      </c>
      <c r="B5171">
        <v>6</v>
      </c>
      <c r="C5171" s="3">
        <v>1106</v>
      </c>
      <c r="D5171" t="s">
        <v>6</v>
      </c>
      <c r="E5171">
        <v>2011</v>
      </c>
      <c r="F5171" s="81"/>
      <c r="G5171" s="73"/>
      <c r="H5171" s="7"/>
      <c r="O5171" s="73"/>
      <c r="P5171" s="116"/>
      <c r="Q5171" s="115"/>
      <c r="R5171" s="115"/>
    </row>
    <row r="5172" spans="1:18" customFormat="1" ht="12.75" customHeight="1" x14ac:dyDescent="0.25">
      <c r="A5172">
        <v>11</v>
      </c>
      <c r="B5172">
        <v>7</v>
      </c>
      <c r="C5172" s="3">
        <v>1107</v>
      </c>
      <c r="D5172" t="s">
        <v>6</v>
      </c>
      <c r="E5172">
        <v>2011</v>
      </c>
      <c r="F5172" s="81"/>
      <c r="G5172" s="73"/>
      <c r="H5172" s="7"/>
      <c r="O5172" s="73"/>
      <c r="P5172" s="116"/>
      <c r="Q5172" s="106"/>
      <c r="R5172" s="106"/>
    </row>
    <row r="5173" spans="1:18" customFormat="1" ht="12.75" customHeight="1" x14ac:dyDescent="0.25">
      <c r="A5173">
        <v>11</v>
      </c>
      <c r="B5173">
        <v>8</v>
      </c>
      <c r="C5173" s="3">
        <v>1108</v>
      </c>
      <c r="D5173" t="s">
        <v>6</v>
      </c>
      <c r="E5173">
        <v>2011</v>
      </c>
      <c r="F5173" s="81"/>
      <c r="G5173" s="73"/>
      <c r="H5173" s="7"/>
      <c r="O5173" s="73"/>
      <c r="P5173" s="116"/>
      <c r="Q5173" s="106"/>
      <c r="R5173" s="106"/>
    </row>
    <row r="5174" spans="1:18" customFormat="1" ht="12.75" customHeight="1" x14ac:dyDescent="0.25">
      <c r="A5174">
        <v>11</v>
      </c>
      <c r="B5174">
        <v>9</v>
      </c>
      <c r="C5174" s="3">
        <v>1109</v>
      </c>
      <c r="D5174" t="s">
        <v>6</v>
      </c>
      <c r="E5174">
        <v>2011</v>
      </c>
      <c r="F5174" s="81"/>
      <c r="G5174" s="73"/>
      <c r="H5174" s="7"/>
      <c r="O5174" s="22"/>
      <c r="P5174" s="116"/>
      <c r="Q5174" s="116"/>
      <c r="R5174" s="116"/>
    </row>
    <row r="5175" spans="1:18" customFormat="1" ht="12.75" customHeight="1" x14ac:dyDescent="0.25">
      <c r="A5175">
        <v>11</v>
      </c>
      <c r="B5175">
        <v>10</v>
      </c>
      <c r="C5175" s="3">
        <v>1110</v>
      </c>
      <c r="D5175" t="s">
        <v>6</v>
      </c>
      <c r="E5175">
        <v>2011</v>
      </c>
      <c r="F5175" s="81"/>
      <c r="G5175" s="73"/>
      <c r="H5175" s="7"/>
      <c r="O5175" s="22"/>
      <c r="P5175" s="116"/>
      <c r="Q5175" s="116"/>
      <c r="R5175" s="116"/>
    </row>
    <row r="5176" spans="1:18" customFormat="1" ht="12.75" customHeight="1" x14ac:dyDescent="0.25">
      <c r="A5176">
        <v>11</v>
      </c>
      <c r="B5176">
        <v>11</v>
      </c>
      <c r="C5176" s="3">
        <v>1111</v>
      </c>
      <c r="D5176" t="s">
        <v>6</v>
      </c>
      <c r="E5176">
        <v>2011</v>
      </c>
      <c r="F5176" s="81"/>
      <c r="G5176" s="73"/>
      <c r="H5176" s="7"/>
      <c r="O5176" s="22"/>
      <c r="P5176" s="116"/>
      <c r="Q5176" s="116"/>
      <c r="R5176" s="116"/>
    </row>
    <row r="5177" spans="1:18" customFormat="1" ht="12.75" customHeight="1" x14ac:dyDescent="0.25">
      <c r="A5177">
        <v>11</v>
      </c>
      <c r="B5177">
        <v>12</v>
      </c>
      <c r="C5177" s="3">
        <v>1112</v>
      </c>
      <c r="D5177" t="s">
        <v>6</v>
      </c>
      <c r="E5177">
        <v>2011</v>
      </c>
      <c r="F5177" s="81"/>
      <c r="G5177" s="73"/>
      <c r="H5177" s="7"/>
      <c r="O5177" s="22"/>
      <c r="P5177" s="116"/>
      <c r="Q5177" s="116"/>
      <c r="R5177" s="116"/>
    </row>
    <row r="5178" spans="1:18" customFormat="1" ht="12.75" customHeight="1" x14ac:dyDescent="0.25">
      <c r="A5178">
        <v>11</v>
      </c>
      <c r="B5178">
        <v>13</v>
      </c>
      <c r="C5178" s="3">
        <v>1113</v>
      </c>
      <c r="D5178" t="s">
        <v>6</v>
      </c>
      <c r="E5178">
        <v>2011</v>
      </c>
      <c r="F5178" s="81"/>
      <c r="G5178" s="73"/>
      <c r="H5178" s="7"/>
      <c r="O5178" s="22"/>
      <c r="P5178" s="116"/>
      <c r="Q5178" s="116"/>
      <c r="R5178" s="116"/>
    </row>
    <row r="5179" spans="1:18" customFormat="1" ht="12.75" customHeight="1" x14ac:dyDescent="0.25">
      <c r="A5179">
        <v>11</v>
      </c>
      <c r="B5179">
        <v>14</v>
      </c>
      <c r="C5179" s="3">
        <v>1114</v>
      </c>
      <c r="D5179" t="s">
        <v>6</v>
      </c>
      <c r="E5179">
        <v>2011</v>
      </c>
      <c r="F5179" s="57"/>
      <c r="G5179" s="73"/>
      <c r="H5179" s="7"/>
      <c r="O5179" s="22"/>
      <c r="P5179" s="116"/>
      <c r="Q5179" s="116"/>
      <c r="R5179" s="116"/>
    </row>
    <row r="5180" spans="1:18" customFormat="1" ht="12.75" customHeight="1" x14ac:dyDescent="0.25">
      <c r="A5180">
        <v>11</v>
      </c>
      <c r="B5180">
        <v>15</v>
      </c>
      <c r="C5180" s="3">
        <v>1115</v>
      </c>
      <c r="D5180" t="s">
        <v>6</v>
      </c>
      <c r="E5180">
        <v>2011</v>
      </c>
      <c r="F5180" s="57"/>
      <c r="G5180" s="73"/>
      <c r="H5180" s="7"/>
      <c r="O5180" s="22"/>
      <c r="P5180" s="116"/>
      <c r="Q5180" s="116"/>
      <c r="R5180" s="116"/>
    </row>
    <row r="5181" spans="1:18" customFormat="1" ht="12.75" customHeight="1" x14ac:dyDescent="0.25">
      <c r="A5181">
        <v>5</v>
      </c>
      <c r="B5181">
        <v>1</v>
      </c>
      <c r="C5181" s="3">
        <v>501</v>
      </c>
      <c r="D5181" t="s">
        <v>7</v>
      </c>
      <c r="E5181">
        <v>2011</v>
      </c>
      <c r="F5181" s="57"/>
      <c r="G5181" s="73"/>
      <c r="H5181" s="7"/>
      <c r="O5181" s="22"/>
      <c r="P5181" s="110"/>
      <c r="Q5181" s="110"/>
      <c r="R5181" s="110"/>
    </row>
    <row r="5182" spans="1:18" customFormat="1" ht="12.75" customHeight="1" x14ac:dyDescent="0.25">
      <c r="A5182">
        <v>5</v>
      </c>
      <c r="B5182">
        <v>2</v>
      </c>
      <c r="C5182" s="3">
        <v>502</v>
      </c>
      <c r="D5182" t="s">
        <v>7</v>
      </c>
      <c r="E5182">
        <v>2011</v>
      </c>
      <c r="F5182" s="57"/>
      <c r="G5182" s="73"/>
      <c r="H5182" s="7"/>
      <c r="O5182" s="22"/>
      <c r="P5182" s="110"/>
      <c r="Q5182" s="110"/>
      <c r="R5182" s="110"/>
    </row>
    <row r="5183" spans="1:18" customFormat="1" ht="12.75" customHeight="1" x14ac:dyDescent="0.25">
      <c r="A5183">
        <v>5</v>
      </c>
      <c r="B5183">
        <v>3</v>
      </c>
      <c r="C5183" s="3">
        <v>503</v>
      </c>
      <c r="D5183" t="s">
        <v>7</v>
      </c>
      <c r="E5183">
        <v>2011</v>
      </c>
      <c r="F5183" s="57"/>
      <c r="G5183" s="73"/>
      <c r="H5183" s="7"/>
      <c r="O5183" s="22"/>
      <c r="P5183" s="110"/>
      <c r="Q5183" s="110"/>
      <c r="R5183" s="110"/>
    </row>
    <row r="5184" spans="1:18" customFormat="1" ht="12.75" customHeight="1" x14ac:dyDescent="0.25">
      <c r="A5184">
        <v>5</v>
      </c>
      <c r="B5184">
        <v>4</v>
      </c>
      <c r="C5184" s="3">
        <v>504</v>
      </c>
      <c r="D5184" t="s">
        <v>7</v>
      </c>
      <c r="E5184">
        <v>2011</v>
      </c>
      <c r="F5184" s="57"/>
      <c r="G5184" s="73"/>
      <c r="H5184" s="7"/>
      <c r="O5184" s="22"/>
      <c r="P5184" s="110"/>
      <c r="Q5184" s="110"/>
      <c r="R5184" s="110"/>
    </row>
    <row r="5185" spans="1:21" customFormat="1" ht="12.75" customHeight="1" x14ac:dyDescent="0.25">
      <c r="A5185">
        <v>5</v>
      </c>
      <c r="B5185">
        <v>5</v>
      </c>
      <c r="C5185" s="3">
        <v>505</v>
      </c>
      <c r="D5185" t="s">
        <v>7</v>
      </c>
      <c r="E5185">
        <v>2011</v>
      </c>
      <c r="F5185" s="57"/>
      <c r="G5185" s="73"/>
      <c r="H5185" s="7"/>
      <c r="O5185" s="22"/>
      <c r="P5185" s="110"/>
      <c r="Q5185" s="110"/>
      <c r="R5185" s="110"/>
    </row>
    <row r="5186" spans="1:21" customFormat="1" ht="12.75" customHeight="1" x14ac:dyDescent="0.25">
      <c r="A5186">
        <v>5</v>
      </c>
      <c r="B5186">
        <v>6</v>
      </c>
      <c r="C5186" s="3">
        <v>506</v>
      </c>
      <c r="D5186" t="s">
        <v>7</v>
      </c>
      <c r="E5186">
        <v>2011</v>
      </c>
      <c r="F5186" s="57"/>
      <c r="G5186" s="73"/>
      <c r="H5186" s="7"/>
      <c r="O5186" s="22"/>
      <c r="P5186" s="110"/>
      <c r="Q5186" s="110"/>
      <c r="R5186" s="110"/>
    </row>
    <row r="5187" spans="1:21" customFormat="1" ht="12.75" customHeight="1" x14ac:dyDescent="0.25">
      <c r="A5187">
        <v>5</v>
      </c>
      <c r="B5187">
        <v>7</v>
      </c>
      <c r="C5187" s="3">
        <v>507</v>
      </c>
      <c r="D5187" t="s">
        <v>7</v>
      </c>
      <c r="E5187">
        <v>2011</v>
      </c>
      <c r="F5187" s="57"/>
      <c r="G5187" s="73"/>
      <c r="H5187" s="7"/>
      <c r="O5187" s="22"/>
      <c r="P5187" s="110"/>
      <c r="Q5187" s="110"/>
      <c r="R5187" s="110"/>
    </row>
    <row r="5188" spans="1:21" customFormat="1" ht="12.75" customHeight="1" x14ac:dyDescent="0.25">
      <c r="A5188">
        <v>5</v>
      </c>
      <c r="B5188">
        <v>8</v>
      </c>
      <c r="C5188" s="3">
        <v>508</v>
      </c>
      <c r="D5188" t="s">
        <v>7</v>
      </c>
      <c r="E5188">
        <v>2011</v>
      </c>
      <c r="F5188" s="57"/>
      <c r="G5188" s="73"/>
      <c r="H5188" s="7"/>
      <c r="O5188" s="22"/>
      <c r="P5188" s="110"/>
      <c r="Q5188" s="110"/>
      <c r="R5188" s="110"/>
    </row>
    <row r="5189" spans="1:21" customFormat="1" ht="12.75" customHeight="1" x14ac:dyDescent="0.25">
      <c r="A5189">
        <v>5</v>
      </c>
      <c r="B5189">
        <v>9</v>
      </c>
      <c r="C5189" s="3">
        <v>509</v>
      </c>
      <c r="D5189" t="s">
        <v>7</v>
      </c>
      <c r="E5189">
        <v>2011</v>
      </c>
      <c r="F5189" s="57"/>
      <c r="G5189" s="73"/>
      <c r="H5189" s="7"/>
      <c r="O5189" s="22"/>
      <c r="P5189" s="110"/>
      <c r="Q5189" s="110"/>
      <c r="R5189" s="110"/>
    </row>
    <row r="5190" spans="1:21" customFormat="1" ht="12.75" customHeight="1" x14ac:dyDescent="0.25">
      <c r="A5190">
        <v>5</v>
      </c>
      <c r="B5190">
        <v>10</v>
      </c>
      <c r="C5190" s="3">
        <v>510</v>
      </c>
      <c r="D5190" t="s">
        <v>7</v>
      </c>
      <c r="E5190">
        <v>2011</v>
      </c>
      <c r="F5190" s="57"/>
      <c r="G5190" s="73"/>
      <c r="H5190" s="7"/>
      <c r="O5190" s="22"/>
      <c r="P5190" s="110"/>
      <c r="Q5190" s="110"/>
      <c r="R5190" s="110"/>
    </row>
    <row r="5191" spans="1:21" customFormat="1" ht="12.75" customHeight="1" x14ac:dyDescent="0.25">
      <c r="A5191">
        <v>5</v>
      </c>
      <c r="B5191">
        <v>11</v>
      </c>
      <c r="C5191" s="3">
        <v>511</v>
      </c>
      <c r="D5191" t="s">
        <v>7</v>
      </c>
      <c r="E5191">
        <v>2011</v>
      </c>
      <c r="F5191" s="57"/>
      <c r="G5191" s="73">
        <f t="shared" ref="G5191:G5222" si="212">I5191+K5191</f>
        <v>36</v>
      </c>
      <c r="H5191" s="7"/>
      <c r="I5191" s="104">
        <v>36</v>
      </c>
      <c r="J5191" s="79" t="s">
        <v>21</v>
      </c>
      <c r="K5191" s="104">
        <v>0</v>
      </c>
      <c r="L5191" s="104">
        <v>0</v>
      </c>
      <c r="M5191" s="79" t="s">
        <v>21</v>
      </c>
      <c r="N5191" s="104">
        <v>0</v>
      </c>
      <c r="O5191" s="22">
        <f t="shared" ref="O5191:O5222" si="213">L5191+N5191</f>
        <v>0</v>
      </c>
      <c r="P5191" s="110"/>
      <c r="Q5191" s="110"/>
      <c r="R5191" s="110"/>
      <c r="U5191" t="s">
        <v>54</v>
      </c>
    </row>
    <row r="5192" spans="1:21" customFormat="1" ht="12.75" customHeight="1" x14ac:dyDescent="0.25">
      <c r="A5192">
        <v>5</v>
      </c>
      <c r="B5192">
        <v>12</v>
      </c>
      <c r="C5192" s="3">
        <v>512</v>
      </c>
      <c r="D5192" t="s">
        <v>7</v>
      </c>
      <c r="E5192">
        <v>2011</v>
      </c>
      <c r="F5192" s="57"/>
      <c r="G5192" s="73">
        <f t="shared" si="212"/>
        <v>102</v>
      </c>
      <c r="H5192" s="7"/>
      <c r="I5192" s="104">
        <v>102</v>
      </c>
      <c r="J5192" s="79" t="s">
        <v>21</v>
      </c>
      <c r="K5192" s="104">
        <v>0</v>
      </c>
      <c r="L5192" s="104">
        <v>0</v>
      </c>
      <c r="M5192" s="79" t="s">
        <v>21</v>
      </c>
      <c r="N5192" s="104">
        <v>0</v>
      </c>
      <c r="O5192" s="22">
        <f t="shared" si="213"/>
        <v>0</v>
      </c>
      <c r="P5192" s="110"/>
      <c r="Q5192" s="110"/>
      <c r="R5192" s="110"/>
    </row>
    <row r="5193" spans="1:21" customFormat="1" ht="12.75" customHeight="1" x14ac:dyDescent="0.25">
      <c r="A5193">
        <v>5</v>
      </c>
      <c r="B5193">
        <v>13</v>
      </c>
      <c r="C5193" s="3">
        <v>513</v>
      </c>
      <c r="D5193" t="s">
        <v>7</v>
      </c>
      <c r="E5193">
        <v>2011</v>
      </c>
      <c r="F5193" s="57"/>
      <c r="G5193" s="73">
        <f t="shared" si="212"/>
        <v>80</v>
      </c>
      <c r="H5193" s="7"/>
      <c r="I5193" s="104">
        <v>80</v>
      </c>
      <c r="J5193" s="79" t="s">
        <v>21</v>
      </c>
      <c r="K5193" s="104">
        <v>0</v>
      </c>
      <c r="L5193" s="104">
        <v>0</v>
      </c>
      <c r="M5193" s="79" t="s">
        <v>21</v>
      </c>
      <c r="N5193" s="104">
        <v>0</v>
      </c>
      <c r="O5193" s="22">
        <f t="shared" si="213"/>
        <v>0</v>
      </c>
      <c r="P5193" s="110"/>
      <c r="Q5193" s="110"/>
      <c r="R5193" s="110"/>
    </row>
    <row r="5194" spans="1:21" customFormat="1" ht="12.75" customHeight="1" x14ac:dyDescent="0.25">
      <c r="A5194">
        <v>5</v>
      </c>
      <c r="B5194">
        <v>14</v>
      </c>
      <c r="C5194" s="3">
        <v>514</v>
      </c>
      <c r="D5194" t="s">
        <v>7</v>
      </c>
      <c r="E5194">
        <v>2011</v>
      </c>
      <c r="F5194" s="57"/>
      <c r="G5194" s="73">
        <f t="shared" si="212"/>
        <v>50</v>
      </c>
      <c r="H5194" s="7"/>
      <c r="I5194" s="104">
        <v>50</v>
      </c>
      <c r="J5194" s="79" t="s">
        <v>21</v>
      </c>
      <c r="K5194" s="104">
        <v>0</v>
      </c>
      <c r="L5194" s="104">
        <v>0</v>
      </c>
      <c r="M5194" s="79" t="s">
        <v>21</v>
      </c>
      <c r="N5194" s="104">
        <v>0</v>
      </c>
      <c r="O5194" s="22">
        <f t="shared" si="213"/>
        <v>0</v>
      </c>
      <c r="P5194" s="110"/>
      <c r="Q5194" s="110"/>
      <c r="R5194" s="110"/>
    </row>
    <row r="5195" spans="1:21" customFormat="1" ht="12.75" customHeight="1" x14ac:dyDescent="0.25">
      <c r="A5195">
        <v>5</v>
      </c>
      <c r="B5195">
        <v>15</v>
      </c>
      <c r="C5195" s="3">
        <v>515</v>
      </c>
      <c r="D5195" t="s">
        <v>7</v>
      </c>
      <c r="E5195">
        <v>2011</v>
      </c>
      <c r="F5195" s="57"/>
      <c r="G5195" s="73">
        <f t="shared" si="212"/>
        <v>114</v>
      </c>
      <c r="H5195" s="7"/>
      <c r="I5195" s="104">
        <v>114</v>
      </c>
      <c r="J5195" s="79" t="s">
        <v>21</v>
      </c>
      <c r="K5195" s="104">
        <v>0</v>
      </c>
      <c r="L5195" s="104">
        <v>0</v>
      </c>
      <c r="M5195" s="79" t="s">
        <v>21</v>
      </c>
      <c r="N5195" s="104">
        <v>0</v>
      </c>
      <c r="O5195" s="22">
        <f t="shared" si="213"/>
        <v>0</v>
      </c>
      <c r="P5195" s="110"/>
      <c r="Q5195" s="110"/>
      <c r="R5195" s="110"/>
    </row>
    <row r="5196" spans="1:21" customFormat="1" ht="12.75" customHeight="1" x14ac:dyDescent="0.25">
      <c r="A5196">
        <v>5</v>
      </c>
      <c r="B5196">
        <v>16</v>
      </c>
      <c r="C5196" s="3">
        <v>516</v>
      </c>
      <c r="D5196" t="s">
        <v>7</v>
      </c>
      <c r="E5196">
        <v>2011</v>
      </c>
      <c r="F5196" s="57"/>
      <c r="G5196" s="73">
        <f t="shared" si="212"/>
        <v>116</v>
      </c>
      <c r="H5196" s="7"/>
      <c r="I5196" s="104">
        <v>116</v>
      </c>
      <c r="J5196" s="79" t="s">
        <v>21</v>
      </c>
      <c r="K5196" s="104">
        <v>0</v>
      </c>
      <c r="L5196" s="104">
        <v>0</v>
      </c>
      <c r="M5196" s="79" t="s">
        <v>21</v>
      </c>
      <c r="N5196" s="104">
        <v>0</v>
      </c>
      <c r="O5196" s="22">
        <f t="shared" si="213"/>
        <v>0</v>
      </c>
      <c r="P5196" s="110"/>
      <c r="Q5196" s="110"/>
      <c r="R5196" s="110"/>
    </row>
    <row r="5197" spans="1:21" customFormat="1" ht="12.75" customHeight="1" x14ac:dyDescent="0.25">
      <c r="A5197">
        <v>5</v>
      </c>
      <c r="B5197">
        <v>17</v>
      </c>
      <c r="C5197" s="3">
        <v>517</v>
      </c>
      <c r="D5197" t="s">
        <v>7</v>
      </c>
      <c r="E5197">
        <v>2011</v>
      </c>
      <c r="F5197" s="57"/>
      <c r="G5197" s="73">
        <f t="shared" si="212"/>
        <v>131</v>
      </c>
      <c r="H5197" s="7"/>
      <c r="I5197" s="104">
        <v>131</v>
      </c>
      <c r="J5197" s="79" t="s">
        <v>21</v>
      </c>
      <c r="K5197" s="104">
        <v>0</v>
      </c>
      <c r="L5197" s="104">
        <v>0</v>
      </c>
      <c r="M5197" s="79" t="s">
        <v>21</v>
      </c>
      <c r="N5197" s="104">
        <v>0</v>
      </c>
      <c r="O5197" s="22">
        <f t="shared" si="213"/>
        <v>0</v>
      </c>
      <c r="P5197" s="110"/>
      <c r="Q5197" s="110"/>
      <c r="R5197" s="110"/>
    </row>
    <row r="5198" spans="1:21" customFormat="1" ht="12.75" customHeight="1" x14ac:dyDescent="0.25">
      <c r="A5198">
        <v>5</v>
      </c>
      <c r="B5198">
        <v>18</v>
      </c>
      <c r="C5198" s="3">
        <v>518</v>
      </c>
      <c r="D5198" t="s">
        <v>7</v>
      </c>
      <c r="E5198">
        <v>2011</v>
      </c>
      <c r="F5198" s="57"/>
      <c r="G5198" s="73">
        <f t="shared" si="212"/>
        <v>159</v>
      </c>
      <c r="H5198" s="7"/>
      <c r="I5198" s="104">
        <v>159</v>
      </c>
      <c r="J5198" s="79" t="s">
        <v>21</v>
      </c>
      <c r="K5198" s="104">
        <v>0</v>
      </c>
      <c r="L5198" s="104">
        <v>0</v>
      </c>
      <c r="M5198" s="79" t="s">
        <v>21</v>
      </c>
      <c r="N5198" s="104">
        <v>0</v>
      </c>
      <c r="O5198" s="22">
        <f t="shared" si="213"/>
        <v>0</v>
      </c>
      <c r="P5198" s="110"/>
      <c r="Q5198" s="110"/>
      <c r="R5198" s="110"/>
    </row>
    <row r="5199" spans="1:21" customFormat="1" ht="12.75" customHeight="1" x14ac:dyDescent="0.25">
      <c r="A5199">
        <v>5</v>
      </c>
      <c r="B5199">
        <v>19</v>
      </c>
      <c r="C5199" s="3">
        <v>519</v>
      </c>
      <c r="D5199" t="s">
        <v>7</v>
      </c>
      <c r="E5199">
        <v>2011</v>
      </c>
      <c r="F5199" s="57"/>
      <c r="G5199" s="73">
        <f t="shared" si="212"/>
        <v>63</v>
      </c>
      <c r="H5199" s="7"/>
      <c r="I5199" s="104">
        <v>63</v>
      </c>
      <c r="J5199" s="79" t="s">
        <v>21</v>
      </c>
      <c r="K5199" s="104">
        <v>0</v>
      </c>
      <c r="L5199" s="104">
        <v>0</v>
      </c>
      <c r="M5199" s="79" t="s">
        <v>21</v>
      </c>
      <c r="N5199" s="104">
        <v>0</v>
      </c>
      <c r="O5199" s="22">
        <f t="shared" si="213"/>
        <v>0</v>
      </c>
      <c r="P5199" s="110"/>
      <c r="Q5199" s="110"/>
      <c r="R5199" s="110"/>
    </row>
    <row r="5200" spans="1:21" customFormat="1" ht="12.75" customHeight="1" x14ac:dyDescent="0.25">
      <c r="A5200">
        <v>5</v>
      </c>
      <c r="B5200">
        <v>20</v>
      </c>
      <c r="C5200" s="3">
        <v>520</v>
      </c>
      <c r="D5200" t="s">
        <v>7</v>
      </c>
      <c r="E5200">
        <v>2011</v>
      </c>
      <c r="F5200" s="57"/>
      <c r="G5200" s="73">
        <f t="shared" si="212"/>
        <v>225</v>
      </c>
      <c r="H5200" s="7"/>
      <c r="I5200" s="104">
        <v>225</v>
      </c>
      <c r="J5200" s="79" t="s">
        <v>21</v>
      </c>
      <c r="K5200" s="104">
        <v>0</v>
      </c>
      <c r="L5200" s="104">
        <v>0</v>
      </c>
      <c r="M5200" s="79" t="s">
        <v>21</v>
      </c>
      <c r="N5200" s="104">
        <v>0</v>
      </c>
      <c r="O5200" s="22">
        <f t="shared" si="213"/>
        <v>0</v>
      </c>
      <c r="P5200" s="110"/>
      <c r="Q5200" s="110"/>
      <c r="R5200" s="110"/>
    </row>
    <row r="5201" spans="1:18" customFormat="1" ht="12.75" customHeight="1" x14ac:dyDescent="0.25">
      <c r="A5201">
        <v>5</v>
      </c>
      <c r="B5201">
        <v>21</v>
      </c>
      <c r="C5201" s="3">
        <v>521</v>
      </c>
      <c r="D5201" t="s">
        <v>7</v>
      </c>
      <c r="E5201">
        <v>2011</v>
      </c>
      <c r="F5201" s="57"/>
      <c r="G5201" s="73">
        <f t="shared" si="212"/>
        <v>284</v>
      </c>
      <c r="H5201" s="7"/>
      <c r="I5201" s="104">
        <v>284</v>
      </c>
      <c r="J5201" s="79" t="s">
        <v>21</v>
      </c>
      <c r="K5201" s="104">
        <v>0</v>
      </c>
      <c r="L5201" s="104">
        <v>0</v>
      </c>
      <c r="M5201" s="79" t="s">
        <v>21</v>
      </c>
      <c r="N5201" s="104">
        <v>0</v>
      </c>
      <c r="O5201" s="22">
        <f t="shared" si="213"/>
        <v>0</v>
      </c>
      <c r="P5201" s="110"/>
      <c r="Q5201" s="110"/>
      <c r="R5201" s="110"/>
    </row>
    <row r="5202" spans="1:18" customFormat="1" ht="12.75" customHeight="1" x14ac:dyDescent="0.25">
      <c r="A5202">
        <v>5</v>
      </c>
      <c r="B5202">
        <v>22</v>
      </c>
      <c r="C5202" s="3">
        <v>522</v>
      </c>
      <c r="D5202" t="s">
        <v>7</v>
      </c>
      <c r="E5202">
        <v>2011</v>
      </c>
      <c r="F5202" s="57"/>
      <c r="G5202" s="73">
        <f t="shared" si="212"/>
        <v>219</v>
      </c>
      <c r="H5202" s="7"/>
      <c r="I5202" s="104">
        <v>219</v>
      </c>
      <c r="J5202" s="79" t="s">
        <v>21</v>
      </c>
      <c r="K5202" s="104">
        <v>0</v>
      </c>
      <c r="L5202" s="104">
        <v>0</v>
      </c>
      <c r="M5202" s="79" t="s">
        <v>21</v>
      </c>
      <c r="N5202" s="104">
        <v>0</v>
      </c>
      <c r="O5202" s="22">
        <f t="shared" si="213"/>
        <v>0</v>
      </c>
      <c r="P5202" s="110"/>
      <c r="Q5202" s="110"/>
      <c r="R5202" s="110"/>
    </row>
    <row r="5203" spans="1:18" customFormat="1" ht="12.75" customHeight="1" x14ac:dyDescent="0.25">
      <c r="A5203">
        <v>5</v>
      </c>
      <c r="B5203">
        <v>23</v>
      </c>
      <c r="C5203" s="3">
        <v>523</v>
      </c>
      <c r="D5203" t="s">
        <v>7</v>
      </c>
      <c r="E5203">
        <v>2011</v>
      </c>
      <c r="F5203" s="57"/>
      <c r="G5203" s="73">
        <f t="shared" si="212"/>
        <v>181</v>
      </c>
      <c r="H5203" s="7"/>
      <c r="I5203" s="104">
        <v>181</v>
      </c>
      <c r="J5203" s="79" t="s">
        <v>21</v>
      </c>
      <c r="K5203" s="104">
        <v>0</v>
      </c>
      <c r="L5203" s="104">
        <v>0</v>
      </c>
      <c r="M5203" s="79" t="s">
        <v>21</v>
      </c>
      <c r="N5203" s="104">
        <v>0</v>
      </c>
      <c r="O5203" s="22">
        <f t="shared" si="213"/>
        <v>0</v>
      </c>
      <c r="P5203" s="110"/>
      <c r="Q5203" s="110"/>
      <c r="R5203" s="110"/>
    </row>
    <row r="5204" spans="1:18" customFormat="1" ht="12.75" customHeight="1" x14ac:dyDescent="0.25">
      <c r="A5204">
        <v>5</v>
      </c>
      <c r="B5204">
        <v>24</v>
      </c>
      <c r="C5204" s="3">
        <v>524</v>
      </c>
      <c r="D5204" t="s">
        <v>7</v>
      </c>
      <c r="E5204">
        <v>2011</v>
      </c>
      <c r="F5204" s="57"/>
      <c r="G5204" s="73">
        <f t="shared" si="212"/>
        <v>151</v>
      </c>
      <c r="H5204" s="7"/>
      <c r="I5204" s="104">
        <v>151</v>
      </c>
      <c r="J5204" s="104">
        <v>24</v>
      </c>
      <c r="K5204" s="104">
        <v>0</v>
      </c>
      <c r="L5204" s="104">
        <v>0</v>
      </c>
      <c r="M5204" s="104">
        <v>0</v>
      </c>
      <c r="N5204" s="104">
        <v>0</v>
      </c>
      <c r="O5204" s="22">
        <f t="shared" si="213"/>
        <v>0</v>
      </c>
      <c r="P5204" s="110"/>
      <c r="Q5204" s="110"/>
      <c r="R5204" s="110"/>
    </row>
    <row r="5205" spans="1:18" customFormat="1" ht="12.75" customHeight="1" x14ac:dyDescent="0.25">
      <c r="A5205">
        <v>5</v>
      </c>
      <c r="B5205">
        <v>25</v>
      </c>
      <c r="C5205" s="3">
        <v>525</v>
      </c>
      <c r="D5205" t="s">
        <v>7</v>
      </c>
      <c r="E5205">
        <v>2011</v>
      </c>
      <c r="F5205" s="57"/>
      <c r="G5205" s="73">
        <f t="shared" si="212"/>
        <v>152</v>
      </c>
      <c r="H5205" s="7"/>
      <c r="I5205" s="104">
        <v>152</v>
      </c>
      <c r="J5205" s="79" t="s">
        <v>21</v>
      </c>
      <c r="K5205" s="104">
        <v>0</v>
      </c>
      <c r="L5205" s="104">
        <v>0</v>
      </c>
      <c r="M5205" s="79" t="s">
        <v>21</v>
      </c>
      <c r="N5205" s="104">
        <v>0</v>
      </c>
      <c r="O5205" s="22">
        <f t="shared" si="213"/>
        <v>0</v>
      </c>
      <c r="P5205" s="110"/>
      <c r="Q5205" s="110"/>
      <c r="R5205" s="110"/>
    </row>
    <row r="5206" spans="1:18" customFormat="1" ht="12.75" customHeight="1" x14ac:dyDescent="0.25">
      <c r="A5206">
        <v>5</v>
      </c>
      <c r="B5206">
        <v>26</v>
      </c>
      <c r="C5206" s="3">
        <v>526</v>
      </c>
      <c r="D5206" t="s">
        <v>7</v>
      </c>
      <c r="E5206">
        <v>2011</v>
      </c>
      <c r="F5206" s="57"/>
      <c r="G5206" s="73">
        <f t="shared" si="212"/>
        <v>157</v>
      </c>
      <c r="H5206" s="7"/>
      <c r="I5206" s="104">
        <v>157</v>
      </c>
      <c r="J5206" s="79" t="s">
        <v>21</v>
      </c>
      <c r="K5206" s="104">
        <v>0</v>
      </c>
      <c r="L5206" s="104">
        <v>0</v>
      </c>
      <c r="M5206" s="79" t="s">
        <v>21</v>
      </c>
      <c r="N5206" s="104">
        <v>0</v>
      </c>
      <c r="O5206" s="22">
        <f t="shared" si="213"/>
        <v>0</v>
      </c>
      <c r="P5206" s="77"/>
      <c r="Q5206" s="77"/>
      <c r="R5206" s="77"/>
    </row>
    <row r="5207" spans="1:18" customFormat="1" ht="12.75" customHeight="1" x14ac:dyDescent="0.25">
      <c r="A5207">
        <v>5</v>
      </c>
      <c r="B5207">
        <v>27</v>
      </c>
      <c r="C5207" s="3">
        <v>527</v>
      </c>
      <c r="D5207" t="s">
        <v>7</v>
      </c>
      <c r="E5207">
        <v>2011</v>
      </c>
      <c r="F5207" s="57"/>
      <c r="G5207" s="73">
        <f t="shared" si="212"/>
        <v>239</v>
      </c>
      <c r="H5207" s="7"/>
      <c r="I5207" s="104">
        <v>239</v>
      </c>
      <c r="J5207" s="79" t="s">
        <v>21</v>
      </c>
      <c r="K5207" s="104">
        <v>0</v>
      </c>
      <c r="L5207" s="104">
        <v>0</v>
      </c>
      <c r="M5207" s="79" t="s">
        <v>21</v>
      </c>
      <c r="N5207" s="104">
        <v>0</v>
      </c>
      <c r="O5207" s="22">
        <f t="shared" si="213"/>
        <v>0</v>
      </c>
      <c r="P5207" s="77"/>
      <c r="Q5207" s="77"/>
      <c r="R5207" s="77"/>
    </row>
    <row r="5208" spans="1:18" customFormat="1" ht="12.75" customHeight="1" x14ac:dyDescent="0.25">
      <c r="A5208">
        <v>5</v>
      </c>
      <c r="B5208">
        <v>28</v>
      </c>
      <c r="C5208" s="3">
        <v>528</v>
      </c>
      <c r="D5208" t="s">
        <v>7</v>
      </c>
      <c r="E5208">
        <v>2011</v>
      </c>
      <c r="F5208" s="57"/>
      <c r="G5208" s="73">
        <f t="shared" si="212"/>
        <v>421</v>
      </c>
      <c r="H5208" s="7"/>
      <c r="I5208" s="104">
        <v>421</v>
      </c>
      <c r="J5208" s="79" t="s">
        <v>21</v>
      </c>
      <c r="K5208" s="104">
        <v>0</v>
      </c>
      <c r="L5208" s="104">
        <v>0</v>
      </c>
      <c r="M5208" s="79" t="s">
        <v>21</v>
      </c>
      <c r="N5208" s="104">
        <v>0</v>
      </c>
      <c r="O5208" s="22">
        <f t="shared" si="213"/>
        <v>0</v>
      </c>
      <c r="P5208" s="77"/>
      <c r="Q5208" s="77"/>
      <c r="R5208" s="77"/>
    </row>
    <row r="5209" spans="1:18" customFormat="1" ht="12.75" customHeight="1" x14ac:dyDescent="0.25">
      <c r="A5209">
        <v>5</v>
      </c>
      <c r="B5209">
        <v>29</v>
      </c>
      <c r="C5209" s="3">
        <v>529</v>
      </c>
      <c r="D5209" t="s">
        <v>7</v>
      </c>
      <c r="E5209">
        <v>2011</v>
      </c>
      <c r="F5209" s="57"/>
      <c r="G5209" s="73">
        <f t="shared" si="212"/>
        <v>318</v>
      </c>
      <c r="H5209" s="7"/>
      <c r="I5209" s="104">
        <v>318</v>
      </c>
      <c r="J5209" s="79" t="s">
        <v>21</v>
      </c>
      <c r="K5209" s="104">
        <v>0</v>
      </c>
      <c r="L5209" s="104">
        <v>0</v>
      </c>
      <c r="M5209" s="79" t="s">
        <v>21</v>
      </c>
      <c r="N5209" s="104">
        <v>0</v>
      </c>
      <c r="O5209" s="22">
        <f t="shared" si="213"/>
        <v>0</v>
      </c>
      <c r="P5209" s="77"/>
      <c r="Q5209" s="77"/>
      <c r="R5209" s="77"/>
    </row>
    <row r="5210" spans="1:18" customFormat="1" ht="12.75" customHeight="1" x14ac:dyDescent="0.25">
      <c r="A5210">
        <v>5</v>
      </c>
      <c r="B5210">
        <v>30</v>
      </c>
      <c r="C5210" s="3">
        <v>530</v>
      </c>
      <c r="D5210" t="s">
        <v>7</v>
      </c>
      <c r="E5210">
        <v>2011</v>
      </c>
      <c r="F5210" s="57"/>
      <c r="G5210" s="73">
        <f t="shared" si="212"/>
        <v>426</v>
      </c>
      <c r="H5210" s="7"/>
      <c r="I5210" s="104">
        <v>425</v>
      </c>
      <c r="J5210" s="104">
        <v>63</v>
      </c>
      <c r="K5210" s="104">
        <v>1</v>
      </c>
      <c r="L5210" s="104">
        <v>0</v>
      </c>
      <c r="M5210" s="104">
        <v>0</v>
      </c>
      <c r="N5210" s="104">
        <v>0</v>
      </c>
      <c r="O5210" s="22">
        <f t="shared" si="213"/>
        <v>0</v>
      </c>
      <c r="P5210" s="77"/>
      <c r="Q5210" s="77"/>
      <c r="R5210" s="77"/>
    </row>
    <row r="5211" spans="1:18" customFormat="1" ht="12.75" customHeight="1" x14ac:dyDescent="0.25">
      <c r="A5211">
        <v>5</v>
      </c>
      <c r="B5211">
        <v>31</v>
      </c>
      <c r="C5211" s="3">
        <v>531</v>
      </c>
      <c r="D5211" t="s">
        <v>7</v>
      </c>
      <c r="E5211">
        <v>2011</v>
      </c>
      <c r="F5211" s="57"/>
      <c r="G5211" s="73">
        <f t="shared" si="212"/>
        <v>680</v>
      </c>
      <c r="H5211" s="7"/>
      <c r="I5211" s="104">
        <v>680</v>
      </c>
      <c r="J5211" s="104"/>
      <c r="K5211" s="104">
        <v>0</v>
      </c>
      <c r="L5211" s="104">
        <v>0</v>
      </c>
      <c r="M5211" s="104"/>
      <c r="N5211" s="104">
        <v>0</v>
      </c>
      <c r="O5211" s="22">
        <f t="shared" si="213"/>
        <v>0</v>
      </c>
      <c r="P5211" s="77"/>
      <c r="Q5211" s="77"/>
      <c r="R5211" s="77"/>
    </row>
    <row r="5212" spans="1:18" customFormat="1" ht="12.75" customHeight="1" x14ac:dyDescent="0.25">
      <c r="A5212">
        <v>6</v>
      </c>
      <c r="B5212">
        <v>1</v>
      </c>
      <c r="C5212" s="3">
        <v>601</v>
      </c>
      <c r="D5212" t="s">
        <v>7</v>
      </c>
      <c r="E5212">
        <v>2011</v>
      </c>
      <c r="F5212" s="57"/>
      <c r="G5212" s="73">
        <f t="shared" si="212"/>
        <v>472</v>
      </c>
      <c r="H5212" s="7"/>
      <c r="I5212" s="104">
        <v>472</v>
      </c>
      <c r="J5212" s="79" t="s">
        <v>21</v>
      </c>
      <c r="K5212" s="104">
        <v>0</v>
      </c>
      <c r="L5212" s="104">
        <v>14</v>
      </c>
      <c r="M5212" s="79" t="s">
        <v>21</v>
      </c>
      <c r="N5212" s="104">
        <v>0</v>
      </c>
      <c r="O5212" s="22">
        <f t="shared" si="213"/>
        <v>14</v>
      </c>
      <c r="P5212" s="77"/>
      <c r="Q5212" s="77"/>
      <c r="R5212" s="77"/>
    </row>
    <row r="5213" spans="1:18" customFormat="1" ht="12.75" customHeight="1" x14ac:dyDescent="0.25">
      <c r="A5213">
        <v>6</v>
      </c>
      <c r="B5213">
        <v>2</v>
      </c>
      <c r="C5213" s="3">
        <v>602</v>
      </c>
      <c r="D5213" t="s">
        <v>7</v>
      </c>
      <c r="E5213">
        <v>2011</v>
      </c>
      <c r="F5213" s="57"/>
      <c r="G5213" s="73">
        <f t="shared" si="212"/>
        <v>1057</v>
      </c>
      <c r="H5213" s="7"/>
      <c r="I5213" s="104">
        <v>1057</v>
      </c>
      <c r="J5213" s="79" t="s">
        <v>21</v>
      </c>
      <c r="K5213" s="104">
        <v>0</v>
      </c>
      <c r="L5213" s="104">
        <v>67</v>
      </c>
      <c r="M5213" s="79" t="s">
        <v>21</v>
      </c>
      <c r="N5213" s="104">
        <v>0</v>
      </c>
      <c r="O5213" s="22">
        <f t="shared" si="213"/>
        <v>67</v>
      </c>
      <c r="P5213" s="77"/>
      <c r="Q5213" s="77"/>
      <c r="R5213" s="77"/>
    </row>
    <row r="5214" spans="1:18" customFormat="1" ht="12.75" customHeight="1" x14ac:dyDescent="0.25">
      <c r="A5214">
        <v>6</v>
      </c>
      <c r="B5214">
        <v>3</v>
      </c>
      <c r="C5214" s="3">
        <v>603</v>
      </c>
      <c r="D5214" t="s">
        <v>7</v>
      </c>
      <c r="E5214">
        <v>2011</v>
      </c>
      <c r="F5214" s="57"/>
      <c r="G5214" s="73">
        <f t="shared" si="212"/>
        <v>1400</v>
      </c>
      <c r="H5214" s="7"/>
      <c r="I5214" s="104">
        <v>1400</v>
      </c>
      <c r="J5214" s="104"/>
      <c r="K5214" s="104">
        <v>0</v>
      </c>
      <c r="L5214" s="104">
        <v>137</v>
      </c>
      <c r="M5214" s="104"/>
      <c r="N5214" s="104">
        <v>0</v>
      </c>
      <c r="O5214" s="22">
        <f t="shared" si="213"/>
        <v>137</v>
      </c>
      <c r="P5214" s="77"/>
      <c r="Q5214" s="77"/>
      <c r="R5214" s="77"/>
    </row>
    <row r="5215" spans="1:18" customFormat="1" ht="12.75" customHeight="1" x14ac:dyDescent="0.25">
      <c r="A5215">
        <v>6</v>
      </c>
      <c r="B5215">
        <v>4</v>
      </c>
      <c r="C5215" s="3">
        <v>604</v>
      </c>
      <c r="D5215" t="s">
        <v>7</v>
      </c>
      <c r="E5215">
        <v>2011</v>
      </c>
      <c r="F5215" s="57"/>
      <c r="G5215" s="73">
        <f t="shared" si="212"/>
        <v>834</v>
      </c>
      <c r="H5215" s="7"/>
      <c r="I5215" s="104">
        <v>833</v>
      </c>
      <c r="J5215" s="79" t="s">
        <v>21</v>
      </c>
      <c r="K5215" s="104">
        <v>1</v>
      </c>
      <c r="L5215" s="104">
        <v>64</v>
      </c>
      <c r="M5215" s="79" t="s">
        <v>21</v>
      </c>
      <c r="N5215" s="104">
        <v>0</v>
      </c>
      <c r="O5215" s="22">
        <f t="shared" si="213"/>
        <v>64</v>
      </c>
      <c r="P5215" s="77"/>
      <c r="Q5215" s="77"/>
      <c r="R5215" s="77"/>
    </row>
    <row r="5216" spans="1:18" customFormat="1" ht="12.75" customHeight="1" x14ac:dyDescent="0.25">
      <c r="A5216">
        <v>6</v>
      </c>
      <c r="B5216">
        <v>5</v>
      </c>
      <c r="C5216" s="3">
        <v>605</v>
      </c>
      <c r="D5216" t="s">
        <v>7</v>
      </c>
      <c r="E5216">
        <v>2011</v>
      </c>
      <c r="F5216" s="57"/>
      <c r="G5216" s="73">
        <f t="shared" si="212"/>
        <v>3009</v>
      </c>
      <c r="H5216" s="7"/>
      <c r="I5216" s="104">
        <v>3000</v>
      </c>
      <c r="J5216" s="79" t="s">
        <v>21</v>
      </c>
      <c r="K5216" s="104">
        <v>9</v>
      </c>
      <c r="L5216" s="104">
        <v>166</v>
      </c>
      <c r="M5216" s="79" t="s">
        <v>21</v>
      </c>
      <c r="N5216" s="104">
        <v>1</v>
      </c>
      <c r="O5216" s="22">
        <f t="shared" si="213"/>
        <v>167</v>
      </c>
      <c r="P5216" s="77"/>
      <c r="Q5216" s="77"/>
      <c r="R5216" s="77"/>
    </row>
    <row r="5217" spans="1:18" customFormat="1" ht="12.75" customHeight="1" x14ac:dyDescent="0.25">
      <c r="A5217">
        <v>6</v>
      </c>
      <c r="B5217">
        <v>6</v>
      </c>
      <c r="C5217" s="3">
        <v>606</v>
      </c>
      <c r="D5217" t="s">
        <v>7</v>
      </c>
      <c r="E5217">
        <v>2011</v>
      </c>
      <c r="F5217" s="57"/>
      <c r="G5217" s="73">
        <f t="shared" si="212"/>
        <v>5102</v>
      </c>
      <c r="H5217" s="7"/>
      <c r="I5217" s="104">
        <v>5078</v>
      </c>
      <c r="J5217" s="104">
        <v>65</v>
      </c>
      <c r="K5217" s="104">
        <v>24</v>
      </c>
      <c r="L5217" s="104">
        <v>180</v>
      </c>
      <c r="M5217" s="104">
        <v>0</v>
      </c>
      <c r="N5217" s="104">
        <v>1</v>
      </c>
      <c r="O5217" s="22">
        <f t="shared" si="213"/>
        <v>181</v>
      </c>
      <c r="P5217" s="77"/>
      <c r="Q5217" s="77"/>
      <c r="R5217" s="77"/>
    </row>
    <row r="5218" spans="1:18" customFormat="1" ht="12.75" customHeight="1" x14ac:dyDescent="0.25">
      <c r="A5218">
        <v>6</v>
      </c>
      <c r="B5218">
        <v>7</v>
      </c>
      <c r="C5218" s="3">
        <v>607</v>
      </c>
      <c r="D5218" t="s">
        <v>7</v>
      </c>
      <c r="E5218">
        <v>2011</v>
      </c>
      <c r="F5218" s="57"/>
      <c r="G5218" s="73">
        <f t="shared" si="212"/>
        <v>2965</v>
      </c>
      <c r="H5218" s="7"/>
      <c r="I5218" s="104">
        <v>2947</v>
      </c>
      <c r="J5218" s="104"/>
      <c r="K5218" s="104">
        <v>18</v>
      </c>
      <c r="L5218" s="104">
        <v>48</v>
      </c>
      <c r="M5218" s="104"/>
      <c r="N5218" s="104">
        <v>0</v>
      </c>
      <c r="O5218" s="22">
        <f t="shared" si="213"/>
        <v>48</v>
      </c>
      <c r="P5218" s="77"/>
      <c r="Q5218" s="77"/>
      <c r="R5218" s="77"/>
    </row>
    <row r="5219" spans="1:18" customFormat="1" ht="12.75" customHeight="1" x14ac:dyDescent="0.25">
      <c r="A5219">
        <v>6</v>
      </c>
      <c r="B5219">
        <v>8</v>
      </c>
      <c r="C5219" s="3">
        <v>608</v>
      </c>
      <c r="D5219" t="s">
        <v>7</v>
      </c>
      <c r="E5219">
        <v>2011</v>
      </c>
      <c r="F5219" s="57"/>
      <c r="G5219" s="73">
        <f t="shared" si="212"/>
        <v>1779</v>
      </c>
      <c r="H5219" s="7"/>
      <c r="I5219" s="104">
        <v>1765</v>
      </c>
      <c r="J5219" s="79" t="s">
        <v>21</v>
      </c>
      <c r="K5219" s="104">
        <v>14</v>
      </c>
      <c r="L5219" s="104">
        <v>44</v>
      </c>
      <c r="M5219" s="79" t="s">
        <v>21</v>
      </c>
      <c r="N5219" s="104">
        <v>0</v>
      </c>
      <c r="O5219" s="22">
        <f t="shared" si="213"/>
        <v>44</v>
      </c>
      <c r="P5219" s="77"/>
      <c r="Q5219" s="77"/>
      <c r="R5219" s="77"/>
    </row>
    <row r="5220" spans="1:18" customFormat="1" ht="12.75" customHeight="1" x14ac:dyDescent="0.25">
      <c r="A5220">
        <v>6</v>
      </c>
      <c r="B5220">
        <v>9</v>
      </c>
      <c r="C5220" s="3">
        <v>609</v>
      </c>
      <c r="D5220" t="s">
        <v>7</v>
      </c>
      <c r="E5220">
        <v>2011</v>
      </c>
      <c r="F5220" s="57"/>
      <c r="G5220" s="73">
        <f t="shared" si="212"/>
        <v>3266</v>
      </c>
      <c r="H5220" s="7"/>
      <c r="I5220" s="104">
        <v>3234</v>
      </c>
      <c r="J5220" s="79" t="s">
        <v>21</v>
      </c>
      <c r="K5220" s="104">
        <v>32</v>
      </c>
      <c r="L5220" s="104">
        <v>110</v>
      </c>
      <c r="M5220" s="79" t="s">
        <v>21</v>
      </c>
      <c r="N5220" s="104">
        <v>1</v>
      </c>
      <c r="O5220" s="22">
        <f t="shared" si="213"/>
        <v>111</v>
      </c>
      <c r="P5220" s="77"/>
      <c r="Q5220" s="77"/>
      <c r="R5220" s="77"/>
    </row>
    <row r="5221" spans="1:18" customFormat="1" ht="12.75" customHeight="1" x14ac:dyDescent="0.25">
      <c r="A5221">
        <v>6</v>
      </c>
      <c r="B5221">
        <v>10</v>
      </c>
      <c r="C5221" s="3">
        <v>610</v>
      </c>
      <c r="D5221" t="s">
        <v>7</v>
      </c>
      <c r="E5221">
        <v>2011</v>
      </c>
      <c r="F5221" s="57"/>
      <c r="G5221" s="73">
        <f t="shared" si="212"/>
        <v>3921</v>
      </c>
      <c r="H5221" s="7"/>
      <c r="I5221" s="104">
        <v>3876</v>
      </c>
      <c r="J5221" s="79" t="s">
        <v>21</v>
      </c>
      <c r="K5221" s="104">
        <v>45</v>
      </c>
      <c r="L5221" s="104">
        <v>167</v>
      </c>
      <c r="M5221" s="79" t="s">
        <v>21</v>
      </c>
      <c r="N5221" s="104">
        <v>2</v>
      </c>
      <c r="O5221" s="22">
        <f t="shared" si="213"/>
        <v>169</v>
      </c>
      <c r="P5221" s="77"/>
      <c r="Q5221" s="77"/>
      <c r="R5221" s="77"/>
    </row>
    <row r="5222" spans="1:18" customFormat="1" ht="12.75" customHeight="1" x14ac:dyDescent="0.25">
      <c r="A5222">
        <v>6</v>
      </c>
      <c r="B5222">
        <v>11</v>
      </c>
      <c r="C5222" s="3">
        <v>611</v>
      </c>
      <c r="D5222" t="s">
        <v>7</v>
      </c>
      <c r="E5222">
        <v>2011</v>
      </c>
      <c r="F5222" s="57"/>
      <c r="G5222" s="73">
        <f t="shared" si="212"/>
        <v>5081</v>
      </c>
      <c r="H5222" s="7"/>
      <c r="I5222" s="104">
        <v>5014</v>
      </c>
      <c r="J5222" s="79" t="s">
        <v>21</v>
      </c>
      <c r="K5222" s="104">
        <v>67</v>
      </c>
      <c r="L5222" s="104">
        <v>195</v>
      </c>
      <c r="M5222" s="79" t="s">
        <v>21</v>
      </c>
      <c r="N5222" s="104">
        <v>3</v>
      </c>
      <c r="O5222" s="22">
        <f t="shared" si="213"/>
        <v>198</v>
      </c>
      <c r="P5222" s="77"/>
      <c r="Q5222" s="77"/>
      <c r="R5222" s="77"/>
    </row>
    <row r="5223" spans="1:18" customFormat="1" ht="12.75" customHeight="1" x14ac:dyDescent="0.25">
      <c r="A5223">
        <v>6</v>
      </c>
      <c r="B5223">
        <v>12</v>
      </c>
      <c r="C5223" s="3">
        <v>612</v>
      </c>
      <c r="D5223" t="s">
        <v>7</v>
      </c>
      <c r="E5223">
        <v>2011</v>
      </c>
      <c r="F5223" s="57"/>
      <c r="G5223" s="73">
        <f t="shared" ref="G5223:G5254" si="214">I5223+K5223</f>
        <v>4452</v>
      </c>
      <c r="H5223" s="7"/>
      <c r="I5223" s="104">
        <v>4385</v>
      </c>
      <c r="J5223" s="79" t="s">
        <v>21</v>
      </c>
      <c r="K5223" s="104">
        <v>67</v>
      </c>
      <c r="L5223" s="104">
        <v>152</v>
      </c>
      <c r="M5223" s="79" t="s">
        <v>21</v>
      </c>
      <c r="N5223" s="104">
        <v>2</v>
      </c>
      <c r="O5223" s="22">
        <f t="shared" ref="O5223:O5254" si="215">L5223+N5223</f>
        <v>154</v>
      </c>
      <c r="P5223" s="77"/>
      <c r="Q5223" s="77"/>
      <c r="R5223" s="77"/>
    </row>
    <row r="5224" spans="1:18" customFormat="1" ht="12.75" customHeight="1" x14ac:dyDescent="0.25">
      <c r="A5224">
        <v>6</v>
      </c>
      <c r="B5224">
        <v>13</v>
      </c>
      <c r="C5224" s="3">
        <v>613</v>
      </c>
      <c r="D5224" t="s">
        <v>7</v>
      </c>
      <c r="E5224">
        <v>2011</v>
      </c>
      <c r="F5224" s="57"/>
      <c r="G5224" s="73">
        <f t="shared" si="214"/>
        <v>2533</v>
      </c>
      <c r="H5224" s="7"/>
      <c r="I5224" s="104">
        <v>2491</v>
      </c>
      <c r="J5224" s="104">
        <v>50</v>
      </c>
      <c r="K5224" s="104">
        <v>42</v>
      </c>
      <c r="L5224" s="104">
        <v>76</v>
      </c>
      <c r="M5224" s="104">
        <v>0</v>
      </c>
      <c r="N5224" s="104">
        <v>1</v>
      </c>
      <c r="O5224" s="22">
        <f t="shared" si="215"/>
        <v>77</v>
      </c>
      <c r="P5224" s="77"/>
      <c r="Q5224" s="77"/>
      <c r="R5224" s="77"/>
    </row>
    <row r="5225" spans="1:18" customFormat="1" ht="12.75" customHeight="1" x14ac:dyDescent="0.25">
      <c r="A5225">
        <v>6</v>
      </c>
      <c r="B5225">
        <v>14</v>
      </c>
      <c r="C5225" s="3">
        <v>614</v>
      </c>
      <c r="D5225" t="s">
        <v>7</v>
      </c>
      <c r="E5225">
        <v>2011</v>
      </c>
      <c r="F5225" s="57"/>
      <c r="G5225" s="73">
        <f t="shared" si="214"/>
        <v>5360</v>
      </c>
      <c r="H5225" s="7"/>
      <c r="I5225" s="104">
        <v>5261</v>
      </c>
      <c r="J5225" s="104"/>
      <c r="K5225" s="104">
        <v>99</v>
      </c>
      <c r="L5225" s="104">
        <v>139</v>
      </c>
      <c r="M5225" s="104"/>
      <c r="N5225" s="104">
        <v>3</v>
      </c>
      <c r="O5225" s="22">
        <f t="shared" si="215"/>
        <v>142</v>
      </c>
      <c r="P5225" s="77"/>
      <c r="Q5225" s="77"/>
      <c r="R5225" s="77"/>
    </row>
    <row r="5226" spans="1:18" customFormat="1" ht="12.75" customHeight="1" x14ac:dyDescent="0.25">
      <c r="A5226">
        <v>6</v>
      </c>
      <c r="B5226">
        <v>15</v>
      </c>
      <c r="C5226" s="3">
        <v>615</v>
      </c>
      <c r="D5226" t="s">
        <v>7</v>
      </c>
      <c r="E5226">
        <v>2011</v>
      </c>
      <c r="F5226" s="57"/>
      <c r="G5226" s="73">
        <f t="shared" si="214"/>
        <v>10853</v>
      </c>
      <c r="H5226" s="7"/>
      <c r="I5226" s="104">
        <v>10650</v>
      </c>
      <c r="J5226" s="79" t="s">
        <v>21</v>
      </c>
      <c r="K5226" s="104">
        <v>203</v>
      </c>
      <c r="L5226" s="104">
        <v>393</v>
      </c>
      <c r="M5226" s="79" t="s">
        <v>21</v>
      </c>
      <c r="N5226" s="104">
        <v>7</v>
      </c>
      <c r="O5226" s="22">
        <f t="shared" si="215"/>
        <v>400</v>
      </c>
      <c r="P5226" s="77"/>
      <c r="Q5226" s="77"/>
      <c r="R5226" s="77"/>
    </row>
    <row r="5227" spans="1:18" customFormat="1" ht="12.75" customHeight="1" x14ac:dyDescent="0.25">
      <c r="A5227">
        <v>6</v>
      </c>
      <c r="B5227">
        <v>16</v>
      </c>
      <c r="C5227" s="3">
        <v>616</v>
      </c>
      <c r="D5227" t="s">
        <v>7</v>
      </c>
      <c r="E5227">
        <v>2011</v>
      </c>
      <c r="F5227" s="57"/>
      <c r="G5227" s="73">
        <f t="shared" si="214"/>
        <v>8795</v>
      </c>
      <c r="H5227" s="7"/>
      <c r="I5227" s="104">
        <v>8628</v>
      </c>
      <c r="J5227" s="79" t="s">
        <v>21</v>
      </c>
      <c r="K5227" s="104">
        <v>167</v>
      </c>
      <c r="L5227" s="104">
        <v>410</v>
      </c>
      <c r="M5227" s="79" t="s">
        <v>21</v>
      </c>
      <c r="N5227" s="104">
        <v>8</v>
      </c>
      <c r="O5227" s="22">
        <f t="shared" si="215"/>
        <v>418</v>
      </c>
      <c r="P5227" s="77"/>
      <c r="Q5227" s="77"/>
      <c r="R5227" s="77"/>
    </row>
    <row r="5228" spans="1:18" customFormat="1" ht="12.75" customHeight="1" x14ac:dyDescent="0.25">
      <c r="A5228">
        <v>6</v>
      </c>
      <c r="B5228">
        <v>17</v>
      </c>
      <c r="C5228" s="3">
        <v>617</v>
      </c>
      <c r="D5228" t="s">
        <v>7</v>
      </c>
      <c r="E5228">
        <v>2011</v>
      </c>
      <c r="F5228" s="57"/>
      <c r="G5228" s="73">
        <f t="shared" si="214"/>
        <v>6204</v>
      </c>
      <c r="H5228" s="7"/>
      <c r="I5228" s="104">
        <v>6084</v>
      </c>
      <c r="J5228" s="104"/>
      <c r="K5228" s="104">
        <v>120</v>
      </c>
      <c r="L5228" s="104">
        <v>355</v>
      </c>
      <c r="M5228" s="104"/>
      <c r="N5228" s="104">
        <v>7</v>
      </c>
      <c r="O5228" s="22">
        <f t="shared" si="215"/>
        <v>362</v>
      </c>
      <c r="P5228" s="77"/>
      <c r="Q5228" s="77"/>
      <c r="R5228" s="77"/>
    </row>
    <row r="5229" spans="1:18" customFormat="1" ht="12.75" customHeight="1" x14ac:dyDescent="0.25">
      <c r="A5229">
        <v>6</v>
      </c>
      <c r="B5229">
        <v>18</v>
      </c>
      <c r="C5229" s="3">
        <v>618</v>
      </c>
      <c r="D5229" t="s">
        <v>7</v>
      </c>
      <c r="E5229">
        <v>2011</v>
      </c>
      <c r="F5229" s="57"/>
      <c r="G5229" s="73">
        <f t="shared" si="214"/>
        <v>4807</v>
      </c>
      <c r="H5229" s="7"/>
      <c r="I5229" s="104">
        <v>4707</v>
      </c>
      <c r="J5229" s="79" t="s">
        <v>21</v>
      </c>
      <c r="K5229" s="104">
        <v>100</v>
      </c>
      <c r="L5229" s="104">
        <v>239</v>
      </c>
      <c r="M5229" s="79" t="s">
        <v>21</v>
      </c>
      <c r="N5229" s="104">
        <v>5</v>
      </c>
      <c r="O5229" s="22">
        <f t="shared" si="215"/>
        <v>244</v>
      </c>
      <c r="P5229" s="77"/>
      <c r="Q5229" s="77"/>
      <c r="R5229" s="77"/>
    </row>
    <row r="5230" spans="1:18" customFormat="1" ht="12.75" customHeight="1" x14ac:dyDescent="0.25">
      <c r="A5230">
        <v>6</v>
      </c>
      <c r="B5230">
        <v>19</v>
      </c>
      <c r="C5230" s="3">
        <v>619</v>
      </c>
      <c r="D5230" t="s">
        <v>7</v>
      </c>
      <c r="E5230">
        <v>2011</v>
      </c>
      <c r="F5230" s="57"/>
      <c r="G5230" s="73">
        <f t="shared" si="214"/>
        <v>6099</v>
      </c>
      <c r="H5230" s="7"/>
      <c r="I5230" s="104">
        <v>5964</v>
      </c>
      <c r="J5230" s="79" t="s">
        <v>21</v>
      </c>
      <c r="K5230" s="104">
        <v>135</v>
      </c>
      <c r="L5230" s="104">
        <v>258</v>
      </c>
      <c r="M5230" s="79" t="s">
        <v>21</v>
      </c>
      <c r="N5230" s="104">
        <v>6</v>
      </c>
      <c r="O5230" s="22">
        <f t="shared" si="215"/>
        <v>264</v>
      </c>
      <c r="P5230" s="77"/>
      <c r="Q5230" s="77"/>
      <c r="R5230" s="77"/>
    </row>
    <row r="5231" spans="1:18" customFormat="1" ht="12.75" customHeight="1" x14ac:dyDescent="0.25">
      <c r="A5231">
        <v>6</v>
      </c>
      <c r="B5231">
        <v>20</v>
      </c>
      <c r="C5231" s="3">
        <v>620</v>
      </c>
      <c r="D5231" t="s">
        <v>7</v>
      </c>
      <c r="E5231">
        <v>2011</v>
      </c>
      <c r="F5231" s="57"/>
      <c r="G5231" s="73">
        <f t="shared" si="214"/>
        <v>2713</v>
      </c>
      <c r="H5231" s="7"/>
      <c r="I5231" s="104">
        <v>2649</v>
      </c>
      <c r="J5231" s="104">
        <v>51</v>
      </c>
      <c r="K5231" s="104">
        <v>64</v>
      </c>
      <c r="L5231" s="104">
        <v>95</v>
      </c>
      <c r="M5231" s="104">
        <v>1</v>
      </c>
      <c r="N5231" s="104">
        <v>2</v>
      </c>
      <c r="O5231" s="22">
        <f t="shared" si="215"/>
        <v>97</v>
      </c>
      <c r="P5231" s="77"/>
      <c r="Q5231" s="77"/>
      <c r="R5231" s="77"/>
    </row>
    <row r="5232" spans="1:18" customFormat="1" ht="12.75" customHeight="1" x14ac:dyDescent="0.25">
      <c r="A5232">
        <v>6</v>
      </c>
      <c r="B5232">
        <v>21</v>
      </c>
      <c r="C5232" s="3">
        <v>621</v>
      </c>
      <c r="D5232" t="s">
        <v>7</v>
      </c>
      <c r="E5232">
        <v>2011</v>
      </c>
      <c r="F5232" s="57"/>
      <c r="G5232" s="73">
        <f t="shared" si="214"/>
        <v>2338</v>
      </c>
      <c r="H5232" s="7"/>
      <c r="I5232" s="104">
        <v>2280</v>
      </c>
      <c r="J5232" s="104"/>
      <c r="K5232" s="104">
        <v>58</v>
      </c>
      <c r="L5232" s="104">
        <v>65</v>
      </c>
      <c r="M5232" s="104"/>
      <c r="N5232" s="104">
        <v>2</v>
      </c>
      <c r="O5232" s="22">
        <f t="shared" si="215"/>
        <v>67</v>
      </c>
      <c r="P5232" s="77"/>
      <c r="Q5232" s="77"/>
      <c r="R5232" s="77"/>
    </row>
    <row r="5233" spans="1:18" customFormat="1" ht="12.75" customHeight="1" x14ac:dyDescent="0.25">
      <c r="A5233">
        <v>6</v>
      </c>
      <c r="B5233">
        <v>22</v>
      </c>
      <c r="C5233" s="3">
        <v>622</v>
      </c>
      <c r="D5233" t="s">
        <v>7</v>
      </c>
      <c r="E5233">
        <v>2011</v>
      </c>
      <c r="F5233" s="57"/>
      <c r="G5233" s="73">
        <f t="shared" si="214"/>
        <v>3132</v>
      </c>
      <c r="H5233" s="7"/>
      <c r="I5233" s="104">
        <v>3062</v>
      </c>
      <c r="J5233" s="79" t="s">
        <v>21</v>
      </c>
      <c r="K5233" s="104">
        <v>70</v>
      </c>
      <c r="L5233" s="104">
        <v>75</v>
      </c>
      <c r="M5233" s="79" t="s">
        <v>21</v>
      </c>
      <c r="N5233" s="104">
        <v>2</v>
      </c>
      <c r="O5233" s="22">
        <f t="shared" si="215"/>
        <v>77</v>
      </c>
      <c r="P5233" s="77"/>
      <c r="Q5233" s="77"/>
      <c r="R5233" s="77"/>
    </row>
    <row r="5234" spans="1:18" customFormat="1" ht="12.75" customHeight="1" x14ac:dyDescent="0.25">
      <c r="A5234">
        <v>6</v>
      </c>
      <c r="B5234">
        <v>23</v>
      </c>
      <c r="C5234" s="3">
        <v>623</v>
      </c>
      <c r="D5234" t="s">
        <v>7</v>
      </c>
      <c r="E5234">
        <v>2011</v>
      </c>
      <c r="F5234" s="57"/>
      <c r="G5234" s="73">
        <f t="shared" si="214"/>
        <v>6592</v>
      </c>
      <c r="H5234" s="7"/>
      <c r="I5234" s="104">
        <v>6461</v>
      </c>
      <c r="J5234" s="79" t="s">
        <v>21</v>
      </c>
      <c r="K5234" s="104">
        <v>131</v>
      </c>
      <c r="L5234" s="104">
        <v>133</v>
      </c>
      <c r="M5234" s="79" t="s">
        <v>21</v>
      </c>
      <c r="N5234" s="104">
        <v>3</v>
      </c>
      <c r="O5234" s="22">
        <f t="shared" si="215"/>
        <v>136</v>
      </c>
      <c r="P5234" s="77"/>
      <c r="Q5234" s="77"/>
      <c r="R5234" s="77"/>
    </row>
    <row r="5235" spans="1:18" customFormat="1" ht="12.75" customHeight="1" x14ac:dyDescent="0.25">
      <c r="A5235">
        <v>6</v>
      </c>
      <c r="B5235">
        <v>24</v>
      </c>
      <c r="C5235" s="3">
        <v>624</v>
      </c>
      <c r="D5235" t="s">
        <v>7</v>
      </c>
      <c r="E5235">
        <v>2011</v>
      </c>
      <c r="F5235" s="57"/>
      <c r="G5235" s="73">
        <f t="shared" si="214"/>
        <v>10388</v>
      </c>
      <c r="I5235" s="104">
        <v>10209</v>
      </c>
      <c r="J5235" s="79" t="s">
        <v>21</v>
      </c>
      <c r="K5235" s="104">
        <v>179</v>
      </c>
      <c r="L5235" s="104">
        <v>169</v>
      </c>
      <c r="M5235" s="79" t="s">
        <v>21</v>
      </c>
      <c r="N5235" s="104">
        <v>3</v>
      </c>
      <c r="O5235" s="22">
        <f t="shared" si="215"/>
        <v>172</v>
      </c>
      <c r="P5235" s="77"/>
      <c r="Q5235" s="77"/>
      <c r="R5235" s="77"/>
    </row>
    <row r="5236" spans="1:18" customFormat="1" ht="12.75" customHeight="1" x14ac:dyDescent="0.25">
      <c r="A5236">
        <v>6</v>
      </c>
      <c r="B5236">
        <v>25</v>
      </c>
      <c r="C5236" s="3">
        <v>625</v>
      </c>
      <c r="D5236" t="s">
        <v>7</v>
      </c>
      <c r="E5236">
        <v>2011</v>
      </c>
      <c r="F5236" s="57"/>
      <c r="G5236" s="73">
        <f t="shared" si="214"/>
        <v>5854</v>
      </c>
      <c r="I5236" s="104">
        <v>5768</v>
      </c>
      <c r="J5236" s="79" t="s">
        <v>21</v>
      </c>
      <c r="K5236" s="104">
        <v>86</v>
      </c>
      <c r="L5236" s="104">
        <v>203</v>
      </c>
      <c r="M5236" s="79" t="s">
        <v>21</v>
      </c>
      <c r="N5236" s="104">
        <v>3</v>
      </c>
      <c r="O5236" s="22">
        <f t="shared" si="215"/>
        <v>206</v>
      </c>
      <c r="P5236" s="77"/>
      <c r="Q5236" s="77"/>
      <c r="R5236" s="77"/>
    </row>
    <row r="5237" spans="1:18" customFormat="1" ht="12.75" customHeight="1" x14ac:dyDescent="0.25">
      <c r="A5237">
        <v>6</v>
      </c>
      <c r="B5237">
        <v>26</v>
      </c>
      <c r="C5237" s="3">
        <v>626</v>
      </c>
      <c r="D5237" t="s">
        <v>7</v>
      </c>
      <c r="E5237">
        <v>2011</v>
      </c>
      <c r="F5237" s="57"/>
      <c r="G5237" s="73">
        <f t="shared" si="214"/>
        <v>2105</v>
      </c>
      <c r="I5237" s="104">
        <v>2080</v>
      </c>
      <c r="J5237" s="79" t="s">
        <v>21</v>
      </c>
      <c r="K5237" s="104">
        <v>25</v>
      </c>
      <c r="L5237" s="104">
        <v>113</v>
      </c>
      <c r="M5237" s="79" t="s">
        <v>21</v>
      </c>
      <c r="N5237" s="104">
        <v>1</v>
      </c>
      <c r="O5237" s="22">
        <f t="shared" si="215"/>
        <v>114</v>
      </c>
      <c r="P5237" s="77"/>
      <c r="Q5237" s="77"/>
      <c r="R5237" s="77"/>
    </row>
    <row r="5238" spans="1:18" customFormat="1" ht="12.75" customHeight="1" x14ac:dyDescent="0.25">
      <c r="A5238">
        <v>6</v>
      </c>
      <c r="B5238">
        <v>27</v>
      </c>
      <c r="C5238" s="3">
        <v>627</v>
      </c>
      <c r="D5238" t="s">
        <v>7</v>
      </c>
      <c r="E5238">
        <v>2011</v>
      </c>
      <c r="F5238" s="57"/>
      <c r="G5238" s="73">
        <f t="shared" si="214"/>
        <v>1972</v>
      </c>
      <c r="I5238" s="104">
        <v>1954</v>
      </c>
      <c r="J5238" s="104">
        <v>49</v>
      </c>
      <c r="K5238" s="104">
        <v>18</v>
      </c>
      <c r="L5238" s="104">
        <v>146</v>
      </c>
      <c r="M5238" s="104">
        <v>0</v>
      </c>
      <c r="N5238" s="104">
        <v>1</v>
      </c>
      <c r="O5238" s="22">
        <f t="shared" si="215"/>
        <v>147</v>
      </c>
      <c r="P5238" s="77"/>
      <c r="Q5238" s="77"/>
      <c r="R5238" s="77"/>
    </row>
    <row r="5239" spans="1:18" customFormat="1" ht="12.75" customHeight="1" x14ac:dyDescent="0.25">
      <c r="A5239">
        <v>6</v>
      </c>
      <c r="B5239">
        <v>28</v>
      </c>
      <c r="C5239" s="3">
        <v>628</v>
      </c>
      <c r="D5239" t="s">
        <v>7</v>
      </c>
      <c r="E5239">
        <v>2011</v>
      </c>
      <c r="F5239" s="57"/>
      <c r="G5239" s="73">
        <f t="shared" si="214"/>
        <v>5510</v>
      </c>
      <c r="H5239" s="7"/>
      <c r="I5239" s="104">
        <v>5473</v>
      </c>
      <c r="J5239" s="104"/>
      <c r="K5239" s="104">
        <v>37</v>
      </c>
      <c r="L5239" s="104">
        <v>522</v>
      </c>
      <c r="M5239" s="104"/>
      <c r="N5239" s="104">
        <v>4</v>
      </c>
      <c r="O5239" s="22">
        <f t="shared" si="215"/>
        <v>526</v>
      </c>
      <c r="P5239" s="77"/>
      <c r="Q5239" s="77"/>
      <c r="R5239" s="77"/>
    </row>
    <row r="5240" spans="1:18" customFormat="1" ht="12.75" customHeight="1" x14ac:dyDescent="0.25">
      <c r="A5240">
        <v>6</v>
      </c>
      <c r="B5240">
        <v>29</v>
      </c>
      <c r="C5240" s="3">
        <v>629</v>
      </c>
      <c r="D5240" t="s">
        <v>7</v>
      </c>
      <c r="E5240">
        <v>2011</v>
      </c>
      <c r="F5240" s="57"/>
      <c r="G5240" s="73">
        <f t="shared" si="214"/>
        <v>20264</v>
      </c>
      <c r="H5240" s="7"/>
      <c r="I5240" s="104">
        <v>19985</v>
      </c>
      <c r="J5240" s="79" t="s">
        <v>21</v>
      </c>
      <c r="K5240" s="104">
        <v>279</v>
      </c>
      <c r="L5240" s="104">
        <v>1525</v>
      </c>
      <c r="M5240" s="79" t="s">
        <v>21</v>
      </c>
      <c r="N5240" s="104">
        <v>21</v>
      </c>
      <c r="O5240" s="22">
        <f t="shared" si="215"/>
        <v>1546</v>
      </c>
      <c r="P5240" s="77"/>
      <c r="Q5240" s="77"/>
      <c r="R5240" s="77"/>
    </row>
    <row r="5241" spans="1:18" customFormat="1" ht="12.75" customHeight="1" x14ac:dyDescent="0.25">
      <c r="A5241">
        <v>6</v>
      </c>
      <c r="B5241">
        <v>30</v>
      </c>
      <c r="C5241" s="3">
        <v>630</v>
      </c>
      <c r="D5241" t="s">
        <v>7</v>
      </c>
      <c r="E5241">
        <v>2011</v>
      </c>
      <c r="F5241" s="57"/>
      <c r="G5241" s="73">
        <f t="shared" si="214"/>
        <v>19506</v>
      </c>
      <c r="H5241" s="7"/>
      <c r="I5241" s="104">
        <v>19101</v>
      </c>
      <c r="J5241" s="79" t="s">
        <v>21</v>
      </c>
      <c r="K5241" s="104">
        <v>405</v>
      </c>
      <c r="L5241" s="104">
        <v>1104</v>
      </c>
      <c r="M5241" s="79" t="s">
        <v>21</v>
      </c>
      <c r="N5241" s="104">
        <v>23</v>
      </c>
      <c r="O5241" s="22">
        <f t="shared" si="215"/>
        <v>1127</v>
      </c>
      <c r="P5241" s="77"/>
      <c r="Q5241" s="77"/>
      <c r="R5241" s="77"/>
    </row>
    <row r="5242" spans="1:18" customFormat="1" ht="12.75" customHeight="1" x14ac:dyDescent="0.25">
      <c r="A5242">
        <v>7</v>
      </c>
      <c r="B5242">
        <v>1</v>
      </c>
      <c r="C5242" s="3">
        <v>701</v>
      </c>
      <c r="D5242" t="s">
        <v>7</v>
      </c>
      <c r="E5242">
        <v>2011</v>
      </c>
      <c r="F5242" s="57"/>
      <c r="G5242" s="73">
        <f t="shared" si="214"/>
        <v>25026</v>
      </c>
      <c r="H5242" s="7"/>
      <c r="I5242" s="104">
        <v>24335</v>
      </c>
      <c r="J5242" s="79" t="s">
        <v>21</v>
      </c>
      <c r="K5242" s="104">
        <v>691</v>
      </c>
      <c r="L5242" s="104">
        <v>972</v>
      </c>
      <c r="M5242" s="79" t="s">
        <v>21</v>
      </c>
      <c r="N5242" s="104">
        <v>28</v>
      </c>
      <c r="O5242" s="22">
        <f t="shared" si="215"/>
        <v>1000</v>
      </c>
      <c r="P5242" s="77"/>
      <c r="Q5242" s="77"/>
      <c r="R5242" s="77"/>
    </row>
    <row r="5243" spans="1:18" customFormat="1" ht="12.75" customHeight="1" x14ac:dyDescent="0.25">
      <c r="A5243">
        <v>7</v>
      </c>
      <c r="B5243">
        <v>2</v>
      </c>
      <c r="C5243" s="3">
        <v>702</v>
      </c>
      <c r="D5243" t="s">
        <v>7</v>
      </c>
      <c r="E5243">
        <v>2011</v>
      </c>
      <c r="F5243" s="57"/>
      <c r="G5243" s="73">
        <f t="shared" si="214"/>
        <v>22880</v>
      </c>
      <c r="H5243" s="7"/>
      <c r="I5243" s="104">
        <v>22092</v>
      </c>
      <c r="J5243" s="79" t="s">
        <v>21</v>
      </c>
      <c r="K5243" s="104">
        <v>788</v>
      </c>
      <c r="L5243" s="104">
        <v>501</v>
      </c>
      <c r="M5243" s="79" t="s">
        <v>21</v>
      </c>
      <c r="N5243" s="104">
        <v>18</v>
      </c>
      <c r="O5243" s="22">
        <f t="shared" si="215"/>
        <v>519</v>
      </c>
      <c r="P5243" s="77"/>
      <c r="Q5243" s="77"/>
      <c r="R5243" s="77"/>
    </row>
    <row r="5244" spans="1:18" customFormat="1" ht="12.75" customHeight="1" x14ac:dyDescent="0.25">
      <c r="A5244">
        <v>7</v>
      </c>
      <c r="B5244">
        <v>3</v>
      </c>
      <c r="C5244" s="3">
        <v>703</v>
      </c>
      <c r="D5244" t="s">
        <v>7</v>
      </c>
      <c r="E5244">
        <v>2011</v>
      </c>
      <c r="F5244" s="57"/>
      <c r="G5244" s="73">
        <f t="shared" si="214"/>
        <v>22439</v>
      </c>
      <c r="H5244" s="7"/>
      <c r="I5244" s="104">
        <v>21516</v>
      </c>
      <c r="J5244" s="79" t="s">
        <v>21</v>
      </c>
      <c r="K5244" s="104">
        <v>923</v>
      </c>
      <c r="L5244" s="104">
        <v>128</v>
      </c>
      <c r="M5244" s="79" t="s">
        <v>21</v>
      </c>
      <c r="N5244" s="104">
        <v>5</v>
      </c>
      <c r="O5244" s="22">
        <f t="shared" si="215"/>
        <v>133</v>
      </c>
      <c r="P5244" s="77"/>
      <c r="Q5244" s="77"/>
      <c r="R5244" s="77"/>
    </row>
    <row r="5245" spans="1:18" customFormat="1" ht="12.75" customHeight="1" x14ac:dyDescent="0.25">
      <c r="A5245">
        <v>7</v>
      </c>
      <c r="B5245">
        <v>4</v>
      </c>
      <c r="C5245" s="3">
        <v>704</v>
      </c>
      <c r="D5245" t="s">
        <v>7</v>
      </c>
      <c r="E5245">
        <v>2011</v>
      </c>
      <c r="F5245" s="57"/>
      <c r="G5245" s="73">
        <f t="shared" si="214"/>
        <v>9651</v>
      </c>
      <c r="H5245" s="7"/>
      <c r="I5245" s="104">
        <v>9190</v>
      </c>
      <c r="J5245" s="104">
        <v>57</v>
      </c>
      <c r="K5245" s="104">
        <v>461</v>
      </c>
      <c r="L5245" s="104">
        <v>68</v>
      </c>
      <c r="M5245" s="104">
        <v>6</v>
      </c>
      <c r="N5245" s="104">
        <v>3</v>
      </c>
      <c r="O5245" s="22">
        <f t="shared" si="215"/>
        <v>71</v>
      </c>
      <c r="P5245" s="77"/>
      <c r="Q5245" s="77"/>
      <c r="R5245" s="77"/>
    </row>
    <row r="5246" spans="1:18" customFormat="1" ht="12.75" customHeight="1" x14ac:dyDescent="0.25">
      <c r="A5246">
        <v>7</v>
      </c>
      <c r="B5246">
        <v>5</v>
      </c>
      <c r="C5246" s="3">
        <v>705</v>
      </c>
      <c r="D5246" t="s">
        <v>7</v>
      </c>
      <c r="E5246">
        <v>2011</v>
      </c>
      <c r="F5246" s="57"/>
      <c r="G5246" s="73">
        <f t="shared" si="214"/>
        <v>14615</v>
      </c>
      <c r="H5246" s="7"/>
      <c r="I5246" s="104">
        <v>13822</v>
      </c>
      <c r="J5246" s="104"/>
      <c r="K5246" s="104">
        <v>793</v>
      </c>
      <c r="L5246" s="104">
        <v>123</v>
      </c>
      <c r="M5246" s="104"/>
      <c r="N5246" s="104">
        <v>7</v>
      </c>
      <c r="O5246" s="22">
        <f t="shared" si="215"/>
        <v>130</v>
      </c>
      <c r="P5246" s="77"/>
      <c r="Q5246" s="77"/>
      <c r="R5246" s="77"/>
    </row>
    <row r="5247" spans="1:18" customFormat="1" ht="12.75" customHeight="1" x14ac:dyDescent="0.25">
      <c r="A5247">
        <v>7</v>
      </c>
      <c r="B5247">
        <v>6</v>
      </c>
      <c r="C5247" s="3">
        <v>706</v>
      </c>
      <c r="D5247" t="s">
        <v>7</v>
      </c>
      <c r="E5247">
        <v>2011</v>
      </c>
      <c r="F5247" s="57"/>
      <c r="G5247" s="73">
        <f t="shared" si="214"/>
        <v>14161</v>
      </c>
      <c r="H5247" s="7"/>
      <c r="I5247" s="104">
        <v>13470</v>
      </c>
      <c r="J5247" s="79" t="s">
        <v>21</v>
      </c>
      <c r="K5247" s="104">
        <v>691</v>
      </c>
      <c r="L5247" s="104">
        <v>188</v>
      </c>
      <c r="M5247" s="79" t="s">
        <v>21</v>
      </c>
      <c r="N5247" s="104">
        <v>10</v>
      </c>
      <c r="O5247" s="22">
        <f t="shared" si="215"/>
        <v>198</v>
      </c>
      <c r="P5247" s="77"/>
      <c r="Q5247" s="77"/>
      <c r="R5247" s="77"/>
    </row>
    <row r="5248" spans="1:18" customFormat="1" ht="12.75" customHeight="1" x14ac:dyDescent="0.25">
      <c r="A5248">
        <v>7</v>
      </c>
      <c r="B5248">
        <v>7</v>
      </c>
      <c r="C5248" s="3">
        <v>707</v>
      </c>
      <c r="D5248" t="s">
        <v>7</v>
      </c>
      <c r="E5248">
        <v>2011</v>
      </c>
      <c r="F5248" s="57"/>
      <c r="G5248" s="73">
        <f t="shared" si="214"/>
        <v>22056</v>
      </c>
      <c r="H5248" s="7"/>
      <c r="I5248" s="104">
        <v>21101</v>
      </c>
      <c r="J5248" s="79" t="s">
        <v>21</v>
      </c>
      <c r="K5248" s="104">
        <v>955</v>
      </c>
      <c r="L5248" s="104">
        <v>403</v>
      </c>
      <c r="M5248" s="79" t="s">
        <v>21</v>
      </c>
      <c r="N5248" s="104">
        <v>18</v>
      </c>
      <c r="O5248" s="22">
        <f t="shared" si="215"/>
        <v>421</v>
      </c>
      <c r="P5248" s="77"/>
      <c r="Q5248" s="77"/>
      <c r="R5248" s="77"/>
    </row>
    <row r="5249" spans="1:18" customFormat="1" ht="12.75" customHeight="1" x14ac:dyDescent="0.25">
      <c r="A5249">
        <v>7</v>
      </c>
      <c r="B5249">
        <v>8</v>
      </c>
      <c r="C5249" s="3">
        <v>708</v>
      </c>
      <c r="D5249" t="s">
        <v>7</v>
      </c>
      <c r="E5249">
        <v>2011</v>
      </c>
      <c r="F5249" s="57"/>
      <c r="G5249" s="73">
        <f t="shared" si="214"/>
        <v>17129</v>
      </c>
      <c r="H5249" s="7"/>
      <c r="I5249" s="104">
        <v>16483</v>
      </c>
      <c r="J5249" s="79" t="s">
        <v>21</v>
      </c>
      <c r="K5249" s="104">
        <v>646</v>
      </c>
      <c r="L5249" s="104">
        <v>400</v>
      </c>
      <c r="M5249" s="79" t="s">
        <v>21</v>
      </c>
      <c r="N5249" s="104">
        <v>16</v>
      </c>
      <c r="O5249" s="22">
        <f t="shared" si="215"/>
        <v>416</v>
      </c>
      <c r="P5249" s="77"/>
      <c r="Q5249" s="77"/>
      <c r="R5249" s="77"/>
    </row>
    <row r="5250" spans="1:18" customFormat="1" ht="12.75" customHeight="1" x14ac:dyDescent="0.25">
      <c r="A5250">
        <v>7</v>
      </c>
      <c r="B5250">
        <v>9</v>
      </c>
      <c r="C5250" s="3">
        <v>709</v>
      </c>
      <c r="D5250" t="s">
        <v>7</v>
      </c>
      <c r="E5250">
        <v>2011</v>
      </c>
      <c r="F5250" s="57"/>
      <c r="G5250" s="73">
        <f t="shared" si="214"/>
        <v>11023</v>
      </c>
      <c r="I5250" s="104">
        <v>10670</v>
      </c>
      <c r="J5250" s="79" t="s">
        <v>21</v>
      </c>
      <c r="K5250" s="104">
        <v>353</v>
      </c>
      <c r="L5250" s="104">
        <v>508</v>
      </c>
      <c r="M5250" s="79" t="s">
        <v>21</v>
      </c>
      <c r="N5250" s="104">
        <v>17</v>
      </c>
      <c r="O5250" s="22">
        <f t="shared" si="215"/>
        <v>525</v>
      </c>
      <c r="P5250" s="77"/>
      <c r="Q5250" s="77"/>
      <c r="R5250" s="77"/>
    </row>
    <row r="5251" spans="1:18" customFormat="1" ht="12.75" customHeight="1" x14ac:dyDescent="0.25">
      <c r="A5251">
        <v>7</v>
      </c>
      <c r="B5251">
        <v>10</v>
      </c>
      <c r="C5251" s="3">
        <v>710</v>
      </c>
      <c r="D5251" t="s">
        <v>7</v>
      </c>
      <c r="E5251">
        <v>2011</v>
      </c>
      <c r="F5251" s="57"/>
      <c r="G5251" s="73">
        <f t="shared" si="214"/>
        <v>10126</v>
      </c>
      <c r="I5251" s="104">
        <v>9859</v>
      </c>
      <c r="J5251" s="79" t="s">
        <v>21</v>
      </c>
      <c r="K5251" s="104">
        <v>267</v>
      </c>
      <c r="L5251" s="104">
        <v>711</v>
      </c>
      <c r="M5251" s="79" t="s">
        <v>21</v>
      </c>
      <c r="N5251" s="104">
        <v>19</v>
      </c>
      <c r="O5251" s="22">
        <f t="shared" si="215"/>
        <v>730</v>
      </c>
      <c r="P5251" s="77"/>
      <c r="Q5251" s="77"/>
      <c r="R5251" s="77"/>
    </row>
    <row r="5252" spans="1:18" customFormat="1" ht="12.75" customHeight="1" x14ac:dyDescent="0.25">
      <c r="A5252">
        <v>7</v>
      </c>
      <c r="B5252">
        <v>11</v>
      </c>
      <c r="C5252" s="3">
        <v>711</v>
      </c>
      <c r="D5252" t="s">
        <v>7</v>
      </c>
      <c r="E5252">
        <v>2011</v>
      </c>
      <c r="F5252" s="57"/>
      <c r="G5252" s="73">
        <f t="shared" si="214"/>
        <v>5359</v>
      </c>
      <c r="H5252" s="7"/>
      <c r="I5252" s="104">
        <v>5249</v>
      </c>
      <c r="J5252" s="104">
        <v>38</v>
      </c>
      <c r="K5252" s="104">
        <v>110</v>
      </c>
      <c r="L5252" s="104">
        <v>513</v>
      </c>
      <c r="M5252" s="104">
        <v>25</v>
      </c>
      <c r="N5252" s="104">
        <v>11</v>
      </c>
      <c r="O5252" s="22">
        <f t="shared" si="215"/>
        <v>524</v>
      </c>
      <c r="P5252" s="77"/>
      <c r="Q5252" s="77"/>
      <c r="R5252" s="77"/>
    </row>
    <row r="5253" spans="1:18" customFormat="1" ht="12.75" customHeight="1" x14ac:dyDescent="0.25">
      <c r="A5253">
        <v>7</v>
      </c>
      <c r="B5253">
        <v>12</v>
      </c>
      <c r="C5253" s="3">
        <v>712</v>
      </c>
      <c r="D5253" t="s">
        <v>7</v>
      </c>
      <c r="E5253">
        <v>2011</v>
      </c>
      <c r="F5253" s="57"/>
      <c r="G5253" s="73">
        <f t="shared" si="214"/>
        <v>4858</v>
      </c>
      <c r="I5253" s="104">
        <v>4786</v>
      </c>
      <c r="J5253" s="104"/>
      <c r="K5253" s="104">
        <v>72</v>
      </c>
      <c r="L5253" s="104">
        <v>596</v>
      </c>
      <c r="M5253" s="104"/>
      <c r="N5253" s="104">
        <v>9</v>
      </c>
      <c r="O5253" s="22">
        <f t="shared" si="215"/>
        <v>605</v>
      </c>
      <c r="P5253" s="77"/>
      <c r="Q5253" s="77"/>
      <c r="R5253" s="77"/>
    </row>
    <row r="5254" spans="1:18" customFormat="1" ht="12.75" customHeight="1" x14ac:dyDescent="0.25">
      <c r="A5254">
        <v>7</v>
      </c>
      <c r="B5254">
        <v>13</v>
      </c>
      <c r="C5254" s="3">
        <v>713</v>
      </c>
      <c r="D5254" t="s">
        <v>7</v>
      </c>
      <c r="E5254">
        <v>2011</v>
      </c>
      <c r="F5254" s="57"/>
      <c r="G5254" s="73">
        <f t="shared" si="214"/>
        <v>3556</v>
      </c>
      <c r="I5254" s="104">
        <v>3511</v>
      </c>
      <c r="J5254" s="79" t="s">
        <v>21</v>
      </c>
      <c r="K5254" s="104">
        <v>45</v>
      </c>
      <c r="L5254" s="104">
        <v>592</v>
      </c>
      <c r="M5254" s="79" t="s">
        <v>21</v>
      </c>
      <c r="N5254" s="104">
        <v>8</v>
      </c>
      <c r="O5254" s="22">
        <f t="shared" si="215"/>
        <v>600</v>
      </c>
      <c r="P5254" s="77"/>
      <c r="Q5254" s="77"/>
      <c r="R5254" s="77"/>
    </row>
    <row r="5255" spans="1:18" customFormat="1" ht="12.75" customHeight="1" x14ac:dyDescent="0.25">
      <c r="A5255">
        <v>7</v>
      </c>
      <c r="B5255">
        <v>14</v>
      </c>
      <c r="C5255" s="3">
        <v>714</v>
      </c>
      <c r="D5255" t="s">
        <v>7</v>
      </c>
      <c r="E5255">
        <v>2011</v>
      </c>
      <c r="F5255" s="57"/>
      <c r="G5255" s="73">
        <f t="shared" ref="G5255:G5286" si="216">I5255+K5255</f>
        <v>4895</v>
      </c>
      <c r="H5255" s="7"/>
      <c r="I5255" s="104">
        <v>4843</v>
      </c>
      <c r="J5255" s="79" t="s">
        <v>21</v>
      </c>
      <c r="K5255" s="104">
        <v>52</v>
      </c>
      <c r="L5255" s="104">
        <v>1048</v>
      </c>
      <c r="M5255" s="79" t="s">
        <v>21</v>
      </c>
      <c r="N5255" s="104">
        <v>11</v>
      </c>
      <c r="O5255" s="22">
        <f t="shared" ref="O5255:O5286" si="217">L5255+N5255</f>
        <v>1059</v>
      </c>
      <c r="P5255" s="77"/>
      <c r="Q5255" s="77"/>
      <c r="R5255" s="77"/>
    </row>
    <row r="5256" spans="1:18" customFormat="1" ht="12.75" customHeight="1" x14ac:dyDescent="0.25">
      <c r="A5256">
        <v>7</v>
      </c>
      <c r="B5256">
        <v>15</v>
      </c>
      <c r="C5256" s="3">
        <v>715</v>
      </c>
      <c r="D5256" t="s">
        <v>7</v>
      </c>
      <c r="E5256">
        <v>2011</v>
      </c>
      <c r="F5256" s="57"/>
      <c r="G5256" s="73">
        <f t="shared" si="216"/>
        <v>4563</v>
      </c>
      <c r="H5256" s="7"/>
      <c r="I5256" s="104">
        <v>4524</v>
      </c>
      <c r="J5256" s="79" t="s">
        <v>21</v>
      </c>
      <c r="K5256" s="104">
        <v>39</v>
      </c>
      <c r="L5256" s="104">
        <v>1213</v>
      </c>
      <c r="M5256" s="79" t="s">
        <v>21</v>
      </c>
      <c r="N5256" s="104">
        <v>10</v>
      </c>
      <c r="O5256" s="22">
        <f t="shared" si="217"/>
        <v>1223</v>
      </c>
      <c r="P5256" s="77"/>
      <c r="Q5256" s="77"/>
      <c r="R5256" s="77"/>
    </row>
    <row r="5257" spans="1:18" customFormat="1" ht="12.75" customHeight="1" x14ac:dyDescent="0.25">
      <c r="A5257">
        <v>7</v>
      </c>
      <c r="B5257">
        <v>16</v>
      </c>
      <c r="C5257" s="3">
        <v>716</v>
      </c>
      <c r="D5257" t="s">
        <v>7</v>
      </c>
      <c r="E5257">
        <v>2011</v>
      </c>
      <c r="F5257" s="57"/>
      <c r="G5257" s="73">
        <f t="shared" si="216"/>
        <v>3052</v>
      </c>
      <c r="I5257" s="104">
        <v>3033</v>
      </c>
      <c r="J5257" s="79" t="s">
        <v>21</v>
      </c>
      <c r="K5257" s="104">
        <v>19</v>
      </c>
      <c r="L5257" s="104">
        <v>811</v>
      </c>
      <c r="M5257" s="79" t="s">
        <v>21</v>
      </c>
      <c r="N5257" s="104">
        <v>5</v>
      </c>
      <c r="O5257" s="22">
        <f t="shared" si="217"/>
        <v>816</v>
      </c>
      <c r="P5257" s="77"/>
      <c r="Q5257" s="77"/>
      <c r="R5257" s="77"/>
    </row>
    <row r="5258" spans="1:18" customFormat="1" ht="12.75" customHeight="1" x14ac:dyDescent="0.25">
      <c r="A5258">
        <v>7</v>
      </c>
      <c r="B5258">
        <v>17</v>
      </c>
      <c r="C5258" s="3">
        <v>717</v>
      </c>
      <c r="D5258" t="s">
        <v>7</v>
      </c>
      <c r="E5258">
        <v>2011</v>
      </c>
      <c r="F5258" s="57"/>
      <c r="G5258" s="73">
        <f t="shared" si="216"/>
        <v>2424</v>
      </c>
      <c r="I5258" s="104">
        <v>2414</v>
      </c>
      <c r="J5258" s="79" t="s">
        <v>21</v>
      </c>
      <c r="K5258" s="104">
        <v>10</v>
      </c>
      <c r="L5258" s="104">
        <v>643</v>
      </c>
      <c r="M5258" s="79" t="s">
        <v>21</v>
      </c>
      <c r="N5258" s="104">
        <v>3</v>
      </c>
      <c r="O5258" s="22">
        <f t="shared" si="217"/>
        <v>646</v>
      </c>
      <c r="P5258" s="77"/>
      <c r="Q5258" s="77"/>
      <c r="R5258" s="77"/>
    </row>
    <row r="5259" spans="1:18" customFormat="1" ht="12.75" customHeight="1" x14ac:dyDescent="0.25">
      <c r="A5259">
        <v>7</v>
      </c>
      <c r="B5259">
        <v>18</v>
      </c>
      <c r="C5259" s="3">
        <v>718</v>
      </c>
      <c r="D5259" t="s">
        <v>7</v>
      </c>
      <c r="E5259">
        <v>2011</v>
      </c>
      <c r="F5259" s="57"/>
      <c r="G5259" s="73">
        <f t="shared" si="216"/>
        <v>1902</v>
      </c>
      <c r="I5259" s="104">
        <v>1898</v>
      </c>
      <c r="J5259" s="104">
        <v>45</v>
      </c>
      <c r="K5259" s="104">
        <v>4</v>
      </c>
      <c r="L5259" s="104">
        <v>504</v>
      </c>
      <c r="M5259" s="104">
        <v>10</v>
      </c>
      <c r="N5259" s="104">
        <v>1</v>
      </c>
      <c r="O5259" s="22">
        <f t="shared" si="217"/>
        <v>505</v>
      </c>
      <c r="P5259" s="77"/>
      <c r="Q5259" s="77"/>
      <c r="R5259" s="77"/>
    </row>
    <row r="5260" spans="1:18" customFormat="1" ht="12.75" customHeight="1" x14ac:dyDescent="0.25">
      <c r="A5260">
        <v>7</v>
      </c>
      <c r="B5260">
        <v>19</v>
      </c>
      <c r="C5260" s="3">
        <v>719</v>
      </c>
      <c r="D5260" t="s">
        <v>7</v>
      </c>
      <c r="E5260">
        <v>2011</v>
      </c>
      <c r="F5260" s="57"/>
      <c r="G5260" s="73">
        <f t="shared" si="216"/>
        <v>1862</v>
      </c>
      <c r="I5260" s="104">
        <v>1862</v>
      </c>
      <c r="J5260" s="104"/>
      <c r="K5260" s="104">
        <v>0</v>
      </c>
      <c r="L5260" s="104">
        <v>494</v>
      </c>
      <c r="M5260" s="104"/>
      <c r="N5260" s="104">
        <v>0</v>
      </c>
      <c r="O5260" s="22">
        <f t="shared" si="217"/>
        <v>494</v>
      </c>
      <c r="P5260" s="77"/>
      <c r="Q5260" s="77"/>
      <c r="R5260" s="77"/>
    </row>
    <row r="5261" spans="1:18" customFormat="1" ht="12.75" customHeight="1" x14ac:dyDescent="0.25">
      <c r="A5261">
        <v>7</v>
      </c>
      <c r="B5261">
        <v>20</v>
      </c>
      <c r="C5261" s="3">
        <v>720</v>
      </c>
      <c r="D5261" t="s">
        <v>7</v>
      </c>
      <c r="E5261">
        <v>2011</v>
      </c>
      <c r="F5261" s="57"/>
      <c r="G5261" s="73">
        <f t="shared" si="216"/>
        <v>2658</v>
      </c>
      <c r="I5261" s="104">
        <v>2658</v>
      </c>
      <c r="J5261" s="79" t="s">
        <v>21</v>
      </c>
      <c r="K5261" s="104">
        <v>0</v>
      </c>
      <c r="L5261" s="104">
        <v>774</v>
      </c>
      <c r="M5261" s="79" t="s">
        <v>21</v>
      </c>
      <c r="N5261" s="104">
        <v>0</v>
      </c>
      <c r="O5261" s="22">
        <f t="shared" si="217"/>
        <v>774</v>
      </c>
      <c r="P5261" s="77"/>
      <c r="Q5261" s="77"/>
      <c r="R5261" s="77"/>
    </row>
    <row r="5262" spans="1:18" customFormat="1" ht="12.75" customHeight="1" x14ac:dyDescent="0.25">
      <c r="A5262">
        <v>7</v>
      </c>
      <c r="B5262">
        <v>21</v>
      </c>
      <c r="C5262" s="3">
        <v>721</v>
      </c>
      <c r="D5262" t="s">
        <v>7</v>
      </c>
      <c r="E5262">
        <v>2011</v>
      </c>
      <c r="F5262" s="57"/>
      <c r="G5262" s="73">
        <f t="shared" si="216"/>
        <v>4580</v>
      </c>
      <c r="I5262" s="104">
        <v>4580</v>
      </c>
      <c r="J5262" s="79" t="s">
        <v>21</v>
      </c>
      <c r="K5262" s="104">
        <v>0</v>
      </c>
      <c r="L5262" s="104">
        <v>1456</v>
      </c>
      <c r="M5262" s="79" t="s">
        <v>21</v>
      </c>
      <c r="N5262" s="104">
        <v>0</v>
      </c>
      <c r="O5262" s="22">
        <f t="shared" si="217"/>
        <v>1456</v>
      </c>
      <c r="P5262" s="77"/>
      <c r="Q5262" s="77"/>
      <c r="R5262" s="77"/>
    </row>
    <row r="5263" spans="1:18" customFormat="1" ht="12.75" customHeight="1" x14ac:dyDescent="0.25">
      <c r="A5263">
        <v>7</v>
      </c>
      <c r="B5263">
        <v>22</v>
      </c>
      <c r="C5263" s="3">
        <v>722</v>
      </c>
      <c r="D5263" t="s">
        <v>7</v>
      </c>
      <c r="E5263">
        <v>2011</v>
      </c>
      <c r="F5263" s="57"/>
      <c r="G5263" s="73">
        <f t="shared" si="216"/>
        <v>1914</v>
      </c>
      <c r="H5263" s="7"/>
      <c r="I5263" s="104">
        <v>1914</v>
      </c>
      <c r="J5263" s="104"/>
      <c r="K5263" s="104">
        <v>0</v>
      </c>
      <c r="L5263" s="104">
        <v>663</v>
      </c>
      <c r="M5263" s="104"/>
      <c r="N5263" s="104">
        <v>0</v>
      </c>
      <c r="O5263" s="22">
        <f t="shared" si="217"/>
        <v>663</v>
      </c>
      <c r="P5263" s="77"/>
      <c r="Q5263" s="77"/>
      <c r="R5263" s="77"/>
    </row>
    <row r="5264" spans="1:18" customFormat="1" ht="12.75" customHeight="1" x14ac:dyDescent="0.25">
      <c r="A5264">
        <v>7</v>
      </c>
      <c r="B5264">
        <v>23</v>
      </c>
      <c r="C5264" s="3">
        <v>723</v>
      </c>
      <c r="D5264" t="s">
        <v>7</v>
      </c>
      <c r="E5264">
        <v>2011</v>
      </c>
      <c r="F5264" s="57"/>
      <c r="G5264" s="73">
        <f t="shared" si="216"/>
        <v>1513</v>
      </c>
      <c r="I5264" s="104">
        <v>1512</v>
      </c>
      <c r="J5264" s="79" t="s">
        <v>21</v>
      </c>
      <c r="K5264" s="104">
        <v>1</v>
      </c>
      <c r="L5264" s="104">
        <v>547</v>
      </c>
      <c r="M5264" s="79" t="s">
        <v>21</v>
      </c>
      <c r="N5264" s="104">
        <v>0</v>
      </c>
      <c r="O5264" s="22">
        <f t="shared" si="217"/>
        <v>547</v>
      </c>
      <c r="P5264" s="77"/>
      <c r="Q5264" s="77"/>
      <c r="R5264" s="77"/>
    </row>
    <row r="5265" spans="1:18" customFormat="1" ht="12.75" customHeight="1" x14ac:dyDescent="0.25">
      <c r="A5265">
        <v>7</v>
      </c>
      <c r="B5265">
        <v>24</v>
      </c>
      <c r="C5265" s="3">
        <v>724</v>
      </c>
      <c r="D5265" t="s">
        <v>7</v>
      </c>
      <c r="E5265">
        <v>2011</v>
      </c>
      <c r="F5265" s="57"/>
      <c r="G5265" s="73">
        <f t="shared" si="216"/>
        <v>2028</v>
      </c>
      <c r="I5265" s="104">
        <v>2026</v>
      </c>
      <c r="J5265" s="79" t="s">
        <v>21</v>
      </c>
      <c r="K5265" s="104">
        <v>2</v>
      </c>
      <c r="L5265" s="104">
        <v>767</v>
      </c>
      <c r="M5265" s="79" t="s">
        <v>21</v>
      </c>
      <c r="N5265" s="104">
        <v>1</v>
      </c>
      <c r="O5265" s="22">
        <f t="shared" si="217"/>
        <v>768</v>
      </c>
      <c r="P5265" s="77"/>
      <c r="Q5265" s="77"/>
      <c r="R5265" s="77"/>
    </row>
    <row r="5266" spans="1:18" customFormat="1" ht="12.75" customHeight="1" x14ac:dyDescent="0.25">
      <c r="A5266">
        <v>7</v>
      </c>
      <c r="B5266">
        <v>25</v>
      </c>
      <c r="C5266" s="3">
        <v>725</v>
      </c>
      <c r="D5266" t="s">
        <v>7</v>
      </c>
      <c r="E5266">
        <v>2011</v>
      </c>
      <c r="F5266" s="57"/>
      <c r="G5266" s="73">
        <f t="shared" si="216"/>
        <v>2905</v>
      </c>
      <c r="I5266" s="104">
        <v>2900</v>
      </c>
      <c r="J5266" s="104">
        <v>56</v>
      </c>
      <c r="K5266" s="104">
        <v>5</v>
      </c>
      <c r="L5266" s="104">
        <v>1146</v>
      </c>
      <c r="M5266" s="104">
        <v>20</v>
      </c>
      <c r="N5266" s="104">
        <v>2</v>
      </c>
      <c r="O5266" s="22">
        <f t="shared" si="217"/>
        <v>1148</v>
      </c>
      <c r="P5266" s="77"/>
      <c r="Q5266" s="77"/>
      <c r="R5266" s="77"/>
    </row>
    <row r="5267" spans="1:18" customFormat="1" ht="12.75" customHeight="1" x14ac:dyDescent="0.25">
      <c r="A5267">
        <v>7</v>
      </c>
      <c r="B5267">
        <v>26</v>
      </c>
      <c r="C5267" s="3">
        <v>726</v>
      </c>
      <c r="D5267" t="s">
        <v>7</v>
      </c>
      <c r="E5267">
        <v>2011</v>
      </c>
      <c r="F5267" s="57"/>
      <c r="G5267" s="73">
        <f t="shared" si="216"/>
        <v>2981</v>
      </c>
      <c r="I5267" s="104">
        <v>2974</v>
      </c>
      <c r="J5267" s="79" t="s">
        <v>21</v>
      </c>
      <c r="K5267" s="104">
        <v>7</v>
      </c>
      <c r="L5267" s="104">
        <v>1226</v>
      </c>
      <c r="M5267" s="79" t="s">
        <v>21</v>
      </c>
      <c r="N5267" s="104">
        <v>3</v>
      </c>
      <c r="O5267" s="22">
        <f t="shared" si="217"/>
        <v>1229</v>
      </c>
      <c r="P5267" s="77"/>
      <c r="Q5267" s="77"/>
      <c r="R5267" s="77"/>
    </row>
    <row r="5268" spans="1:18" customFormat="1" ht="12.75" customHeight="1" x14ac:dyDescent="0.25">
      <c r="A5268">
        <v>7</v>
      </c>
      <c r="B5268">
        <v>27</v>
      </c>
      <c r="C5268" s="3">
        <v>727</v>
      </c>
      <c r="D5268" t="s">
        <v>7</v>
      </c>
      <c r="E5268">
        <v>2011</v>
      </c>
      <c r="F5268" s="57"/>
      <c r="G5268" s="73">
        <f t="shared" si="216"/>
        <v>1706</v>
      </c>
      <c r="H5268" s="7"/>
      <c r="I5268" s="104">
        <v>1701</v>
      </c>
      <c r="J5268" s="79" t="s">
        <v>21</v>
      </c>
      <c r="K5268" s="104">
        <v>5</v>
      </c>
      <c r="L5268" s="104">
        <v>680</v>
      </c>
      <c r="M5268" s="79" t="s">
        <v>21</v>
      </c>
      <c r="N5268" s="104">
        <v>2</v>
      </c>
      <c r="O5268" s="22">
        <f t="shared" si="217"/>
        <v>682</v>
      </c>
      <c r="P5268" s="77"/>
      <c r="Q5268" s="77"/>
      <c r="R5268" s="77"/>
    </row>
    <row r="5269" spans="1:18" customFormat="1" ht="12.75" customHeight="1" x14ac:dyDescent="0.25">
      <c r="A5269">
        <v>7</v>
      </c>
      <c r="B5269">
        <v>28</v>
      </c>
      <c r="C5269" s="3">
        <v>728</v>
      </c>
      <c r="D5269" t="s">
        <v>7</v>
      </c>
      <c r="E5269">
        <v>2011</v>
      </c>
      <c r="F5269" s="57"/>
      <c r="G5269" s="73">
        <f t="shared" si="216"/>
        <v>1425</v>
      </c>
      <c r="H5269" s="7"/>
      <c r="I5269" s="104">
        <v>1420</v>
      </c>
      <c r="J5269" s="79" t="s">
        <v>21</v>
      </c>
      <c r="K5269" s="104">
        <v>5</v>
      </c>
      <c r="L5269" s="104">
        <v>550</v>
      </c>
      <c r="M5269" s="79" t="s">
        <v>21</v>
      </c>
      <c r="N5269" s="104">
        <v>2</v>
      </c>
      <c r="O5269" s="22">
        <f t="shared" si="217"/>
        <v>552</v>
      </c>
      <c r="P5269" s="77"/>
      <c r="Q5269" s="77"/>
      <c r="R5269" s="77"/>
    </row>
    <row r="5270" spans="1:18" customFormat="1" ht="12.75" customHeight="1" x14ac:dyDescent="0.25">
      <c r="A5270">
        <v>7</v>
      </c>
      <c r="B5270">
        <v>29</v>
      </c>
      <c r="C5270" s="3">
        <v>729</v>
      </c>
      <c r="D5270" t="s">
        <v>7</v>
      </c>
      <c r="E5270">
        <v>2011</v>
      </c>
      <c r="F5270" s="57"/>
      <c r="G5270" s="73">
        <f t="shared" si="216"/>
        <v>2142</v>
      </c>
      <c r="H5270" s="7"/>
      <c r="I5270" s="104">
        <v>2133</v>
      </c>
      <c r="J5270" s="104"/>
      <c r="K5270" s="104">
        <v>9</v>
      </c>
      <c r="L5270" s="104">
        <v>800</v>
      </c>
      <c r="M5270" s="104"/>
      <c r="N5270" s="104">
        <v>3</v>
      </c>
      <c r="O5270" s="22">
        <f t="shared" si="217"/>
        <v>803</v>
      </c>
      <c r="P5270" s="77"/>
      <c r="Q5270" s="77"/>
      <c r="R5270" s="77"/>
    </row>
    <row r="5271" spans="1:18" customFormat="1" ht="12.75" customHeight="1" x14ac:dyDescent="0.25">
      <c r="A5271">
        <v>7</v>
      </c>
      <c r="B5271">
        <v>30</v>
      </c>
      <c r="C5271" s="3">
        <v>730</v>
      </c>
      <c r="D5271" t="s">
        <v>7</v>
      </c>
      <c r="E5271">
        <v>2011</v>
      </c>
      <c r="F5271" s="57"/>
      <c r="G5271" s="73">
        <f t="shared" si="216"/>
        <v>1386</v>
      </c>
      <c r="H5271" s="7"/>
      <c r="I5271" s="104">
        <v>1381</v>
      </c>
      <c r="J5271" s="79" t="s">
        <v>21</v>
      </c>
      <c r="K5271" s="104">
        <v>5</v>
      </c>
      <c r="L5271" s="104">
        <v>405</v>
      </c>
      <c r="M5271" s="79" t="s">
        <v>21</v>
      </c>
      <c r="N5271" s="104">
        <v>1</v>
      </c>
      <c r="O5271" s="22">
        <f t="shared" si="217"/>
        <v>406</v>
      </c>
      <c r="P5271" s="77"/>
      <c r="Q5271" s="77"/>
      <c r="R5271" s="77"/>
    </row>
    <row r="5272" spans="1:18" customFormat="1" ht="12.75" customHeight="1" x14ac:dyDescent="0.25">
      <c r="A5272">
        <v>7</v>
      </c>
      <c r="B5272">
        <v>31</v>
      </c>
      <c r="C5272" s="3">
        <v>731</v>
      </c>
      <c r="D5272" t="s">
        <v>7</v>
      </c>
      <c r="E5272">
        <v>2011</v>
      </c>
      <c r="F5272" s="57"/>
      <c r="G5272" s="73">
        <f t="shared" si="216"/>
        <v>848</v>
      </c>
      <c r="H5272" s="7"/>
      <c r="I5272" s="104">
        <v>845</v>
      </c>
      <c r="J5272" s="79" t="s">
        <v>21</v>
      </c>
      <c r="K5272" s="104">
        <v>3</v>
      </c>
      <c r="L5272" s="104">
        <v>187</v>
      </c>
      <c r="M5272" s="79" t="s">
        <v>21</v>
      </c>
      <c r="N5272" s="104">
        <v>1</v>
      </c>
      <c r="O5272" s="22">
        <f t="shared" si="217"/>
        <v>188</v>
      </c>
      <c r="P5272" s="77"/>
      <c r="Q5272" s="77"/>
      <c r="R5272" s="77"/>
    </row>
    <row r="5273" spans="1:18" customFormat="1" ht="12.75" customHeight="1" x14ac:dyDescent="0.25">
      <c r="A5273">
        <v>8</v>
      </c>
      <c r="B5273">
        <v>1</v>
      </c>
      <c r="C5273" s="3">
        <v>801</v>
      </c>
      <c r="D5273" t="s">
        <v>7</v>
      </c>
      <c r="E5273">
        <v>2011</v>
      </c>
      <c r="F5273" s="57"/>
      <c r="G5273" s="73">
        <f t="shared" si="216"/>
        <v>975</v>
      </c>
      <c r="H5273" s="7"/>
      <c r="I5273" s="104">
        <v>972</v>
      </c>
      <c r="J5273" s="79" t="s">
        <v>21</v>
      </c>
      <c r="K5273" s="104">
        <v>3</v>
      </c>
      <c r="L5273" s="104">
        <v>151</v>
      </c>
      <c r="M5273" s="79" t="s">
        <v>21</v>
      </c>
      <c r="N5273" s="104">
        <v>0</v>
      </c>
      <c r="O5273" s="22">
        <f t="shared" si="217"/>
        <v>151</v>
      </c>
      <c r="P5273" s="77"/>
      <c r="Q5273" s="77"/>
      <c r="R5273" s="77"/>
    </row>
    <row r="5274" spans="1:18" customFormat="1" ht="12.75" customHeight="1" x14ac:dyDescent="0.25">
      <c r="A5274">
        <v>8</v>
      </c>
      <c r="B5274">
        <v>2</v>
      </c>
      <c r="C5274" s="3">
        <v>802</v>
      </c>
      <c r="D5274" t="s">
        <v>7</v>
      </c>
      <c r="E5274">
        <v>2011</v>
      </c>
      <c r="F5274" s="57"/>
      <c r="G5274" s="73">
        <f t="shared" si="216"/>
        <v>962</v>
      </c>
      <c r="H5274" s="7"/>
      <c r="I5274" s="104">
        <v>960</v>
      </c>
      <c r="J5274" s="104">
        <v>41</v>
      </c>
      <c r="K5274" s="104">
        <v>2</v>
      </c>
      <c r="L5274" s="104">
        <v>94</v>
      </c>
      <c r="M5274" s="104">
        <v>14</v>
      </c>
      <c r="N5274" s="104">
        <v>0</v>
      </c>
      <c r="O5274" s="22">
        <f t="shared" si="217"/>
        <v>94</v>
      </c>
      <c r="P5274" s="77"/>
      <c r="Q5274" s="77"/>
      <c r="R5274" s="77"/>
    </row>
    <row r="5275" spans="1:18" customFormat="1" ht="12.75" customHeight="1" x14ac:dyDescent="0.25">
      <c r="A5275">
        <v>8</v>
      </c>
      <c r="B5275">
        <v>3</v>
      </c>
      <c r="C5275" s="3">
        <v>803</v>
      </c>
      <c r="D5275" t="s">
        <v>7</v>
      </c>
      <c r="E5275">
        <v>2011</v>
      </c>
      <c r="F5275" s="57"/>
      <c r="G5275" s="73">
        <f t="shared" si="216"/>
        <v>974</v>
      </c>
      <c r="H5275" s="7"/>
      <c r="I5275" s="104">
        <v>972</v>
      </c>
      <c r="J5275" s="79" t="s">
        <v>21</v>
      </c>
      <c r="K5275" s="104">
        <v>2</v>
      </c>
      <c r="L5275" s="104">
        <v>170</v>
      </c>
      <c r="M5275" s="79" t="s">
        <v>21</v>
      </c>
      <c r="N5275" s="104">
        <v>0</v>
      </c>
      <c r="O5275" s="22">
        <f t="shared" si="217"/>
        <v>170</v>
      </c>
      <c r="P5275" s="77"/>
      <c r="Q5275" s="77"/>
      <c r="R5275" s="77"/>
    </row>
    <row r="5276" spans="1:18" customFormat="1" ht="12.75" customHeight="1" x14ac:dyDescent="0.25">
      <c r="A5276">
        <v>8</v>
      </c>
      <c r="B5276">
        <v>4</v>
      </c>
      <c r="C5276" s="3">
        <v>804</v>
      </c>
      <c r="D5276" t="s">
        <v>7</v>
      </c>
      <c r="E5276">
        <v>2011</v>
      </c>
      <c r="F5276" s="57"/>
      <c r="G5276" s="73">
        <f t="shared" si="216"/>
        <v>580</v>
      </c>
      <c r="H5276" s="7"/>
      <c r="I5276" s="104">
        <v>579</v>
      </c>
      <c r="J5276" s="79" t="s">
        <v>21</v>
      </c>
      <c r="K5276" s="104">
        <v>1</v>
      </c>
      <c r="L5276" s="104">
        <v>156</v>
      </c>
      <c r="M5276" s="79" t="s">
        <v>21</v>
      </c>
      <c r="N5276" s="104">
        <v>0</v>
      </c>
      <c r="O5276" s="22">
        <f t="shared" si="217"/>
        <v>156</v>
      </c>
      <c r="P5276" s="77"/>
      <c r="Q5276" s="77"/>
      <c r="R5276" s="77"/>
    </row>
    <row r="5277" spans="1:18" customFormat="1" ht="12.75" customHeight="1" x14ac:dyDescent="0.25">
      <c r="A5277">
        <v>8</v>
      </c>
      <c r="B5277">
        <v>5</v>
      </c>
      <c r="C5277" s="3">
        <v>805</v>
      </c>
      <c r="D5277" t="s">
        <v>7</v>
      </c>
      <c r="E5277">
        <v>2011</v>
      </c>
      <c r="F5277" s="57"/>
      <c r="G5277" s="73">
        <f t="shared" si="216"/>
        <v>862</v>
      </c>
      <c r="H5277" s="7"/>
      <c r="I5277" s="104">
        <v>861</v>
      </c>
      <c r="J5277" s="79" t="s">
        <v>21</v>
      </c>
      <c r="K5277" s="104">
        <v>1</v>
      </c>
      <c r="L5277" s="104">
        <v>335</v>
      </c>
      <c r="M5277" s="79" t="s">
        <v>21</v>
      </c>
      <c r="N5277" s="104">
        <v>0</v>
      </c>
      <c r="O5277" s="22">
        <f t="shared" si="217"/>
        <v>335</v>
      </c>
      <c r="P5277" s="77"/>
      <c r="Q5277" s="77"/>
      <c r="R5277" s="77"/>
    </row>
    <row r="5278" spans="1:18" customFormat="1" ht="12.75" customHeight="1" x14ac:dyDescent="0.25">
      <c r="A5278">
        <v>8</v>
      </c>
      <c r="B5278">
        <v>6</v>
      </c>
      <c r="C5278" s="3">
        <v>806</v>
      </c>
      <c r="D5278" t="s">
        <v>7</v>
      </c>
      <c r="E5278">
        <v>2011</v>
      </c>
      <c r="F5278" s="57"/>
      <c r="G5278" s="73">
        <f t="shared" si="216"/>
        <v>872</v>
      </c>
      <c r="H5278" s="7"/>
      <c r="I5278" s="104">
        <v>871</v>
      </c>
      <c r="J5278" s="79" t="s">
        <v>21</v>
      </c>
      <c r="K5278" s="104">
        <v>1</v>
      </c>
      <c r="L5278" s="104">
        <v>326</v>
      </c>
      <c r="M5278" s="79" t="s">
        <v>21</v>
      </c>
      <c r="N5278" s="104">
        <v>0</v>
      </c>
      <c r="O5278" s="22">
        <f t="shared" si="217"/>
        <v>326</v>
      </c>
      <c r="P5278" s="77"/>
      <c r="Q5278" s="77"/>
      <c r="R5278" s="77"/>
    </row>
    <row r="5279" spans="1:18" customFormat="1" ht="12.75" customHeight="1" x14ac:dyDescent="0.25">
      <c r="A5279">
        <v>8</v>
      </c>
      <c r="B5279">
        <v>7</v>
      </c>
      <c r="C5279" s="3">
        <v>807</v>
      </c>
      <c r="D5279" t="s">
        <v>7</v>
      </c>
      <c r="E5279">
        <v>2011</v>
      </c>
      <c r="F5279" s="57"/>
      <c r="G5279" s="73">
        <f t="shared" si="216"/>
        <v>656</v>
      </c>
      <c r="H5279" s="7"/>
      <c r="I5279" s="104">
        <v>656</v>
      </c>
      <c r="J5279" s="79" t="s">
        <v>21</v>
      </c>
      <c r="K5279" s="104">
        <v>0</v>
      </c>
      <c r="L5279" s="104">
        <v>237</v>
      </c>
      <c r="M5279" s="79" t="s">
        <v>21</v>
      </c>
      <c r="N5279" s="104">
        <v>0</v>
      </c>
      <c r="O5279" s="22">
        <f t="shared" si="217"/>
        <v>237</v>
      </c>
      <c r="P5279" s="77"/>
      <c r="Q5279" s="77"/>
      <c r="R5279" s="77"/>
    </row>
    <row r="5280" spans="1:18" customFormat="1" ht="12.75" customHeight="1" x14ac:dyDescent="0.25">
      <c r="A5280">
        <v>8</v>
      </c>
      <c r="B5280">
        <v>8</v>
      </c>
      <c r="C5280" s="3">
        <v>808</v>
      </c>
      <c r="D5280" t="s">
        <v>7</v>
      </c>
      <c r="E5280">
        <v>2011</v>
      </c>
      <c r="F5280" s="57"/>
      <c r="G5280" s="73">
        <f t="shared" si="216"/>
        <v>767</v>
      </c>
      <c r="H5280" s="7"/>
      <c r="I5280" s="104">
        <v>767</v>
      </c>
      <c r="J5280" s="104">
        <v>42</v>
      </c>
      <c r="K5280" s="104">
        <v>0</v>
      </c>
      <c r="L5280" s="104">
        <v>267</v>
      </c>
      <c r="M5280" s="104">
        <v>8</v>
      </c>
      <c r="N5280" s="104">
        <v>0</v>
      </c>
      <c r="O5280" s="22">
        <f t="shared" si="217"/>
        <v>267</v>
      </c>
      <c r="P5280" s="77"/>
      <c r="Q5280" s="77"/>
      <c r="R5280" s="77"/>
    </row>
    <row r="5281" spans="1:18" customFormat="1" ht="12.75" customHeight="1" x14ac:dyDescent="0.25">
      <c r="A5281">
        <v>8</v>
      </c>
      <c r="B5281">
        <v>9</v>
      </c>
      <c r="C5281" s="3">
        <v>809</v>
      </c>
      <c r="D5281" t="s">
        <v>7</v>
      </c>
      <c r="E5281">
        <v>2011</v>
      </c>
      <c r="F5281" s="57"/>
      <c r="G5281" s="73">
        <f t="shared" si="216"/>
        <v>537</v>
      </c>
      <c r="H5281" s="7"/>
      <c r="I5281" s="104">
        <v>537</v>
      </c>
      <c r="J5281" s="104"/>
      <c r="K5281" s="104">
        <v>0</v>
      </c>
      <c r="L5281" s="104">
        <v>180</v>
      </c>
      <c r="M5281" s="104"/>
      <c r="N5281" s="104">
        <v>0</v>
      </c>
      <c r="O5281" s="22">
        <f t="shared" si="217"/>
        <v>180</v>
      </c>
      <c r="P5281" s="77"/>
      <c r="Q5281" s="77"/>
      <c r="R5281" s="77"/>
    </row>
    <row r="5282" spans="1:18" customFormat="1" ht="12.75" customHeight="1" x14ac:dyDescent="0.25">
      <c r="A5282">
        <v>8</v>
      </c>
      <c r="B5282">
        <v>10</v>
      </c>
      <c r="C5282" s="3">
        <v>810</v>
      </c>
      <c r="D5282" t="s">
        <v>7</v>
      </c>
      <c r="E5282">
        <v>2011</v>
      </c>
      <c r="F5282" s="57"/>
      <c r="G5282" s="73">
        <f t="shared" si="216"/>
        <v>495</v>
      </c>
      <c r="H5282" s="7"/>
      <c r="I5282" s="104">
        <v>484</v>
      </c>
      <c r="J5282" s="79" t="s">
        <v>21</v>
      </c>
      <c r="K5282" s="104">
        <v>11</v>
      </c>
      <c r="L5282" s="104">
        <v>152</v>
      </c>
      <c r="M5282" s="79" t="s">
        <v>21</v>
      </c>
      <c r="N5282" s="104">
        <v>3</v>
      </c>
      <c r="O5282" s="22">
        <f t="shared" si="217"/>
        <v>155</v>
      </c>
      <c r="P5282" s="77"/>
      <c r="Q5282" s="77"/>
      <c r="R5282" s="77"/>
    </row>
    <row r="5283" spans="1:18" customFormat="1" ht="12.75" customHeight="1" x14ac:dyDescent="0.25">
      <c r="A5283">
        <v>8</v>
      </c>
      <c r="B5283">
        <v>11</v>
      </c>
      <c r="C5283" s="3">
        <v>811</v>
      </c>
      <c r="D5283" t="s">
        <v>7</v>
      </c>
      <c r="E5283">
        <v>2011</v>
      </c>
      <c r="F5283" s="57"/>
      <c r="G5283" s="73">
        <f t="shared" si="216"/>
        <v>331</v>
      </c>
      <c r="H5283" s="7"/>
      <c r="I5283" s="104">
        <v>317</v>
      </c>
      <c r="J5283" s="79" t="s">
        <v>21</v>
      </c>
      <c r="K5283" s="104">
        <v>14</v>
      </c>
      <c r="L5283" s="104">
        <v>93</v>
      </c>
      <c r="M5283" s="79" t="s">
        <v>21</v>
      </c>
      <c r="N5283" s="104">
        <v>4</v>
      </c>
      <c r="O5283" s="22">
        <f t="shared" si="217"/>
        <v>97</v>
      </c>
      <c r="P5283" s="77"/>
      <c r="Q5283" s="77"/>
      <c r="R5283" s="77"/>
    </row>
    <row r="5284" spans="1:18" customFormat="1" ht="12.75" customHeight="1" x14ac:dyDescent="0.25">
      <c r="A5284">
        <v>8</v>
      </c>
      <c r="B5284">
        <v>12</v>
      </c>
      <c r="C5284" s="3">
        <v>812</v>
      </c>
      <c r="D5284" t="s">
        <v>7</v>
      </c>
      <c r="E5284">
        <v>2011</v>
      </c>
      <c r="F5284" s="57"/>
      <c r="G5284" s="73">
        <f t="shared" si="216"/>
        <v>288</v>
      </c>
      <c r="H5284" s="7"/>
      <c r="I5284" s="104">
        <v>270</v>
      </c>
      <c r="J5284" s="104"/>
      <c r="K5284" s="104">
        <v>18</v>
      </c>
      <c r="L5284" s="104">
        <v>74</v>
      </c>
      <c r="M5284" s="104"/>
      <c r="N5284" s="104">
        <v>5</v>
      </c>
      <c r="O5284" s="22">
        <f t="shared" si="217"/>
        <v>79</v>
      </c>
      <c r="P5284" s="77"/>
      <c r="Q5284" s="77"/>
      <c r="R5284" s="77"/>
    </row>
    <row r="5285" spans="1:18" customFormat="1" ht="12.75" customHeight="1" x14ac:dyDescent="0.25">
      <c r="A5285">
        <v>8</v>
      </c>
      <c r="B5285">
        <v>13</v>
      </c>
      <c r="C5285" s="3">
        <v>813</v>
      </c>
      <c r="D5285" t="s">
        <v>7</v>
      </c>
      <c r="E5285">
        <v>2011</v>
      </c>
      <c r="F5285" s="57"/>
      <c r="G5285" s="73">
        <f t="shared" si="216"/>
        <v>308</v>
      </c>
      <c r="H5285" s="7"/>
      <c r="I5285" s="104">
        <v>291</v>
      </c>
      <c r="J5285" s="79" t="s">
        <v>21</v>
      </c>
      <c r="K5285" s="104">
        <v>17</v>
      </c>
      <c r="L5285" s="104">
        <v>90</v>
      </c>
      <c r="M5285" s="79" t="s">
        <v>21</v>
      </c>
      <c r="N5285" s="104">
        <v>5</v>
      </c>
      <c r="O5285" s="22">
        <f t="shared" si="217"/>
        <v>95</v>
      </c>
      <c r="P5285" s="77"/>
      <c r="Q5285" s="77"/>
      <c r="R5285" s="77"/>
    </row>
    <row r="5286" spans="1:18" customFormat="1" ht="12.75" customHeight="1" x14ac:dyDescent="0.25">
      <c r="A5286">
        <v>8</v>
      </c>
      <c r="B5286">
        <v>14</v>
      </c>
      <c r="C5286" s="3">
        <v>814</v>
      </c>
      <c r="D5286" t="s">
        <v>7</v>
      </c>
      <c r="E5286">
        <v>2011</v>
      </c>
      <c r="F5286" s="57"/>
      <c r="G5286" s="73">
        <f t="shared" si="216"/>
        <v>309</v>
      </c>
      <c r="H5286" s="7"/>
      <c r="I5286" s="104">
        <v>294</v>
      </c>
      <c r="J5286" s="79" t="s">
        <v>21</v>
      </c>
      <c r="K5286" s="104">
        <v>15</v>
      </c>
      <c r="L5286" s="104">
        <v>102</v>
      </c>
      <c r="M5286" s="79" t="s">
        <v>21</v>
      </c>
      <c r="N5286" s="104">
        <v>5</v>
      </c>
      <c r="O5286" s="22">
        <f t="shared" si="217"/>
        <v>107</v>
      </c>
      <c r="P5286" s="77"/>
      <c r="Q5286" s="77"/>
      <c r="R5286" s="77"/>
    </row>
    <row r="5287" spans="1:18" customFormat="1" ht="12.75" customHeight="1" x14ac:dyDescent="0.25">
      <c r="A5287">
        <v>8</v>
      </c>
      <c r="B5287">
        <v>15</v>
      </c>
      <c r="C5287" s="3">
        <v>815</v>
      </c>
      <c r="D5287" t="s">
        <v>7</v>
      </c>
      <c r="E5287">
        <v>2011</v>
      </c>
      <c r="F5287" s="57"/>
      <c r="G5287" s="73">
        <f t="shared" ref="G5287:G5318" si="218">I5287+K5287</f>
        <v>228</v>
      </c>
      <c r="H5287" s="7"/>
      <c r="I5287" s="104">
        <v>219</v>
      </c>
      <c r="J5287" s="104">
        <v>3</v>
      </c>
      <c r="K5287" s="104">
        <v>9</v>
      </c>
      <c r="L5287" s="104">
        <v>85</v>
      </c>
      <c r="M5287" s="104">
        <v>2</v>
      </c>
      <c r="N5287" s="104">
        <v>4</v>
      </c>
      <c r="O5287" s="22">
        <f t="shared" ref="O5287:O5318" si="219">L5287+N5287</f>
        <v>89</v>
      </c>
      <c r="P5287" s="77"/>
      <c r="Q5287" s="77"/>
      <c r="R5287" s="77"/>
    </row>
    <row r="5288" spans="1:18" customFormat="1" ht="12.75" customHeight="1" x14ac:dyDescent="0.25">
      <c r="A5288">
        <v>8</v>
      </c>
      <c r="B5288">
        <v>16</v>
      </c>
      <c r="C5288" s="3">
        <v>816</v>
      </c>
      <c r="D5288" t="s">
        <v>7</v>
      </c>
      <c r="E5288">
        <v>2011</v>
      </c>
      <c r="F5288" s="57"/>
      <c r="G5288" s="73">
        <f t="shared" si="218"/>
        <v>513</v>
      </c>
      <c r="H5288" s="7"/>
      <c r="I5288" s="104">
        <v>496</v>
      </c>
      <c r="J5288" s="104"/>
      <c r="K5288" s="104">
        <v>17</v>
      </c>
      <c r="L5288" s="104">
        <v>218</v>
      </c>
      <c r="M5288" s="104"/>
      <c r="N5288" s="104">
        <v>8</v>
      </c>
      <c r="O5288" s="22">
        <f t="shared" si="219"/>
        <v>226</v>
      </c>
      <c r="P5288" s="77"/>
      <c r="Q5288" s="77"/>
      <c r="R5288" s="77"/>
    </row>
    <row r="5289" spans="1:18" customFormat="1" ht="12.75" customHeight="1" x14ac:dyDescent="0.25">
      <c r="A5289">
        <v>8</v>
      </c>
      <c r="B5289">
        <v>17</v>
      </c>
      <c r="C5289" s="3">
        <v>817</v>
      </c>
      <c r="D5289" t="s">
        <v>7</v>
      </c>
      <c r="E5289">
        <v>2011</v>
      </c>
      <c r="F5289" s="57"/>
      <c r="G5289" s="73">
        <f t="shared" si="218"/>
        <v>323</v>
      </c>
      <c r="H5289" s="7"/>
      <c r="I5289" s="104">
        <v>316</v>
      </c>
      <c r="J5289" s="79" t="s">
        <v>21</v>
      </c>
      <c r="K5289" s="104">
        <v>7</v>
      </c>
      <c r="L5289" s="104">
        <v>131</v>
      </c>
      <c r="M5289" s="79" t="s">
        <v>21</v>
      </c>
      <c r="N5289" s="104">
        <v>3</v>
      </c>
      <c r="O5289" s="22">
        <f t="shared" si="219"/>
        <v>134</v>
      </c>
      <c r="P5289" s="77"/>
      <c r="Q5289" s="77"/>
      <c r="R5289" s="77"/>
    </row>
    <row r="5290" spans="1:18" customFormat="1" ht="12.75" customHeight="1" x14ac:dyDescent="0.25">
      <c r="A5290">
        <v>8</v>
      </c>
      <c r="B5290">
        <v>18</v>
      </c>
      <c r="C5290" s="3">
        <v>818</v>
      </c>
      <c r="D5290" t="s">
        <v>7</v>
      </c>
      <c r="E5290">
        <v>2011</v>
      </c>
      <c r="F5290" s="57"/>
      <c r="G5290" s="73">
        <f t="shared" si="218"/>
        <v>287</v>
      </c>
      <c r="H5290" s="7"/>
      <c r="I5290" s="104">
        <v>284</v>
      </c>
      <c r="J5290" s="79" t="s">
        <v>21</v>
      </c>
      <c r="K5290" s="104">
        <v>3</v>
      </c>
      <c r="L5290" s="104">
        <v>108</v>
      </c>
      <c r="M5290" s="79" t="s">
        <v>21</v>
      </c>
      <c r="N5290" s="104">
        <v>1</v>
      </c>
      <c r="O5290" s="22">
        <f t="shared" si="219"/>
        <v>109</v>
      </c>
      <c r="P5290" s="77"/>
      <c r="Q5290" s="77"/>
      <c r="R5290" s="77"/>
    </row>
    <row r="5291" spans="1:18" customFormat="1" ht="12.75" customHeight="1" x14ac:dyDescent="0.25">
      <c r="A5291">
        <v>8</v>
      </c>
      <c r="B5291">
        <v>19</v>
      </c>
      <c r="C5291" s="3">
        <v>819</v>
      </c>
      <c r="D5291" t="s">
        <v>7</v>
      </c>
      <c r="E5291">
        <v>2011</v>
      </c>
      <c r="F5291" s="57"/>
      <c r="G5291" s="73">
        <f t="shared" si="218"/>
        <v>180</v>
      </c>
      <c r="H5291" s="7"/>
      <c r="I5291" s="104">
        <v>180</v>
      </c>
      <c r="J5291" s="104">
        <v>0</v>
      </c>
      <c r="K5291" s="104">
        <v>0</v>
      </c>
      <c r="L5291" s="104">
        <v>60</v>
      </c>
      <c r="M5291" s="104">
        <v>0</v>
      </c>
      <c r="N5291" s="104">
        <v>0</v>
      </c>
      <c r="O5291" s="22">
        <f t="shared" si="219"/>
        <v>60</v>
      </c>
      <c r="P5291" s="77"/>
      <c r="Q5291" s="77"/>
      <c r="R5291" s="77"/>
    </row>
    <row r="5292" spans="1:18" customFormat="1" ht="12.75" customHeight="1" x14ac:dyDescent="0.25">
      <c r="A5292">
        <v>8</v>
      </c>
      <c r="B5292">
        <v>20</v>
      </c>
      <c r="C5292" s="3">
        <v>820</v>
      </c>
      <c r="D5292" t="s">
        <v>7</v>
      </c>
      <c r="E5292">
        <v>2011</v>
      </c>
      <c r="F5292" s="57"/>
      <c r="G5292" s="73">
        <f t="shared" si="218"/>
        <v>160</v>
      </c>
      <c r="H5292" s="7"/>
      <c r="I5292" s="104">
        <v>160</v>
      </c>
      <c r="J5292" s="79" t="s">
        <v>21</v>
      </c>
      <c r="K5292" s="104">
        <v>0</v>
      </c>
      <c r="L5292" s="104">
        <v>34</v>
      </c>
      <c r="M5292" s="79" t="s">
        <v>21</v>
      </c>
      <c r="N5292" s="104">
        <v>0</v>
      </c>
      <c r="O5292" s="22">
        <f t="shared" si="219"/>
        <v>34</v>
      </c>
      <c r="P5292" s="77"/>
      <c r="Q5292" s="77"/>
      <c r="R5292" s="77"/>
    </row>
    <row r="5293" spans="1:18" customFormat="1" ht="12.75" customHeight="1" x14ac:dyDescent="0.25">
      <c r="A5293">
        <v>8</v>
      </c>
      <c r="B5293">
        <v>21</v>
      </c>
      <c r="C5293" s="3">
        <v>821</v>
      </c>
      <c r="D5293" t="s">
        <v>7</v>
      </c>
      <c r="E5293">
        <v>2011</v>
      </c>
      <c r="F5293" s="57"/>
      <c r="G5293" s="73">
        <f t="shared" si="218"/>
        <v>184</v>
      </c>
      <c r="H5293" s="7"/>
      <c r="I5293" s="104">
        <v>184</v>
      </c>
      <c r="J5293" s="79" t="s">
        <v>21</v>
      </c>
      <c r="K5293" s="104">
        <v>0</v>
      </c>
      <c r="L5293" s="104">
        <v>23</v>
      </c>
      <c r="M5293" s="79" t="s">
        <v>21</v>
      </c>
      <c r="N5293" s="104">
        <v>0</v>
      </c>
      <c r="O5293" s="22">
        <f t="shared" si="219"/>
        <v>23</v>
      </c>
      <c r="P5293" s="77"/>
      <c r="Q5293" s="77"/>
      <c r="R5293" s="77"/>
    </row>
    <row r="5294" spans="1:18" customFormat="1" ht="12.75" customHeight="1" x14ac:dyDescent="0.25">
      <c r="A5294">
        <v>8</v>
      </c>
      <c r="B5294">
        <v>22</v>
      </c>
      <c r="C5294" s="3">
        <v>822</v>
      </c>
      <c r="D5294" t="s">
        <v>7</v>
      </c>
      <c r="E5294">
        <v>2011</v>
      </c>
      <c r="F5294" s="57"/>
      <c r="G5294" s="73">
        <f t="shared" si="218"/>
        <v>175</v>
      </c>
      <c r="H5294" s="7"/>
      <c r="I5294" s="104">
        <v>175</v>
      </c>
      <c r="J5294" s="104">
        <v>26</v>
      </c>
      <c r="K5294" s="104">
        <v>0</v>
      </c>
      <c r="L5294" s="104">
        <v>10</v>
      </c>
      <c r="M5294" s="104">
        <v>0</v>
      </c>
      <c r="N5294" s="104">
        <v>0</v>
      </c>
      <c r="O5294" s="22">
        <f t="shared" si="219"/>
        <v>10</v>
      </c>
      <c r="P5294" s="77"/>
      <c r="Q5294" s="77"/>
      <c r="R5294" s="77"/>
    </row>
    <row r="5295" spans="1:18" customFormat="1" ht="12.75" customHeight="1" x14ac:dyDescent="0.25">
      <c r="A5295">
        <v>8</v>
      </c>
      <c r="B5295">
        <v>23</v>
      </c>
      <c r="C5295" s="3">
        <v>823</v>
      </c>
      <c r="D5295" t="s">
        <v>7</v>
      </c>
      <c r="E5295">
        <v>2011</v>
      </c>
      <c r="F5295" s="57"/>
      <c r="G5295" s="73">
        <f t="shared" si="218"/>
        <v>138</v>
      </c>
      <c r="H5295" s="7"/>
      <c r="I5295" s="104">
        <v>138</v>
      </c>
      <c r="J5295" s="104"/>
      <c r="K5295" s="104">
        <v>0</v>
      </c>
      <c r="L5295" s="104">
        <v>0</v>
      </c>
      <c r="M5295" s="104"/>
      <c r="N5295" s="104">
        <v>0</v>
      </c>
      <c r="O5295" s="22">
        <f t="shared" si="219"/>
        <v>0</v>
      </c>
      <c r="P5295" s="77"/>
      <c r="Q5295" s="77"/>
      <c r="R5295" s="77"/>
    </row>
    <row r="5296" spans="1:18" customFormat="1" ht="12.75" customHeight="1" x14ac:dyDescent="0.25">
      <c r="A5296">
        <v>8</v>
      </c>
      <c r="B5296">
        <v>24</v>
      </c>
      <c r="C5296" s="3">
        <v>824</v>
      </c>
      <c r="D5296" t="s">
        <v>7</v>
      </c>
      <c r="E5296">
        <v>2011</v>
      </c>
      <c r="F5296" s="57"/>
      <c r="G5296" s="73">
        <f t="shared" si="218"/>
        <v>84</v>
      </c>
      <c r="H5296" s="7"/>
      <c r="I5296" s="104">
        <v>80</v>
      </c>
      <c r="J5296" s="79" t="s">
        <v>21</v>
      </c>
      <c r="K5296" s="104">
        <v>4</v>
      </c>
      <c r="L5296" s="104">
        <v>0</v>
      </c>
      <c r="M5296" s="79" t="s">
        <v>21</v>
      </c>
      <c r="N5296" s="104">
        <v>0</v>
      </c>
      <c r="O5296" s="22">
        <f t="shared" si="219"/>
        <v>0</v>
      </c>
      <c r="P5296" s="77"/>
      <c r="Q5296" s="77"/>
      <c r="R5296" s="77"/>
    </row>
    <row r="5297" spans="1:18" customFormat="1" ht="12.75" customHeight="1" x14ac:dyDescent="0.25">
      <c r="A5297">
        <v>8</v>
      </c>
      <c r="B5297">
        <v>25</v>
      </c>
      <c r="C5297" s="3">
        <v>825</v>
      </c>
      <c r="D5297" t="s">
        <v>7</v>
      </c>
      <c r="E5297">
        <v>2011</v>
      </c>
      <c r="F5297" s="57"/>
      <c r="G5297" s="73">
        <f t="shared" si="218"/>
        <v>117</v>
      </c>
      <c r="H5297" s="7"/>
      <c r="I5297" s="104">
        <v>107</v>
      </c>
      <c r="J5297" s="79" t="s">
        <v>21</v>
      </c>
      <c r="K5297" s="104">
        <v>10</v>
      </c>
      <c r="L5297" s="104">
        <v>0</v>
      </c>
      <c r="M5297" s="79" t="s">
        <v>21</v>
      </c>
      <c r="N5297" s="104">
        <v>0</v>
      </c>
      <c r="O5297" s="22">
        <f t="shared" si="219"/>
        <v>0</v>
      </c>
      <c r="P5297" s="77"/>
      <c r="Q5297" s="77"/>
      <c r="R5297" s="77"/>
    </row>
    <row r="5298" spans="1:18" customFormat="1" ht="12.75" customHeight="1" x14ac:dyDescent="0.25">
      <c r="A5298">
        <v>8</v>
      </c>
      <c r="B5298">
        <v>26</v>
      </c>
      <c r="C5298" s="3">
        <v>826</v>
      </c>
      <c r="D5298" t="s">
        <v>7</v>
      </c>
      <c r="E5298">
        <v>2011</v>
      </c>
      <c r="F5298" s="57"/>
      <c r="G5298" s="73">
        <f t="shared" si="218"/>
        <v>112</v>
      </c>
      <c r="H5298" s="7"/>
      <c r="I5298" s="104">
        <v>98</v>
      </c>
      <c r="J5298" s="79" t="s">
        <v>21</v>
      </c>
      <c r="K5298" s="104">
        <v>14</v>
      </c>
      <c r="L5298" s="104">
        <v>0</v>
      </c>
      <c r="M5298" s="79" t="s">
        <v>21</v>
      </c>
      <c r="N5298" s="104">
        <v>0</v>
      </c>
      <c r="O5298" s="22">
        <f t="shared" si="219"/>
        <v>0</v>
      </c>
      <c r="P5298" s="77"/>
      <c r="Q5298" s="77"/>
      <c r="R5298" s="77"/>
    </row>
    <row r="5299" spans="1:18" customFormat="1" ht="12.75" customHeight="1" x14ac:dyDescent="0.25">
      <c r="A5299">
        <v>8</v>
      </c>
      <c r="B5299">
        <v>27</v>
      </c>
      <c r="C5299" s="3">
        <v>827</v>
      </c>
      <c r="D5299" t="s">
        <v>7</v>
      </c>
      <c r="E5299">
        <v>2011</v>
      </c>
      <c r="F5299" s="57"/>
      <c r="G5299" s="73">
        <f t="shared" si="218"/>
        <v>125</v>
      </c>
      <c r="H5299" s="7"/>
      <c r="I5299" s="104">
        <v>105</v>
      </c>
      <c r="J5299" s="79" t="s">
        <v>21</v>
      </c>
      <c r="K5299" s="104">
        <v>20</v>
      </c>
      <c r="L5299" s="104">
        <v>0</v>
      </c>
      <c r="M5299" s="79" t="s">
        <v>21</v>
      </c>
      <c r="N5299" s="104">
        <v>0</v>
      </c>
      <c r="O5299" s="22">
        <f t="shared" si="219"/>
        <v>0</v>
      </c>
      <c r="P5299" s="77"/>
      <c r="Q5299" s="77"/>
      <c r="R5299" s="77"/>
    </row>
    <row r="5300" spans="1:18" customFormat="1" ht="12.75" customHeight="1" x14ac:dyDescent="0.25">
      <c r="A5300">
        <v>8</v>
      </c>
      <c r="B5300">
        <v>28</v>
      </c>
      <c r="C5300" s="3">
        <v>828</v>
      </c>
      <c r="D5300" t="s">
        <v>7</v>
      </c>
      <c r="E5300">
        <v>2011</v>
      </c>
      <c r="F5300" s="57"/>
      <c r="G5300" s="73">
        <f t="shared" si="218"/>
        <v>181</v>
      </c>
      <c r="H5300" s="7"/>
      <c r="I5300" s="104">
        <v>146</v>
      </c>
      <c r="J5300" s="79" t="s">
        <v>21</v>
      </c>
      <c r="K5300" s="104">
        <v>35</v>
      </c>
      <c r="L5300" s="104">
        <v>36</v>
      </c>
      <c r="M5300" s="79" t="s">
        <v>21</v>
      </c>
      <c r="N5300" s="104">
        <v>9</v>
      </c>
      <c r="O5300" s="22">
        <f t="shared" si="219"/>
        <v>45</v>
      </c>
      <c r="P5300" s="77"/>
      <c r="Q5300" s="77"/>
      <c r="R5300" s="77"/>
    </row>
    <row r="5301" spans="1:18" customFormat="1" ht="12.75" customHeight="1" x14ac:dyDescent="0.25">
      <c r="A5301">
        <v>8</v>
      </c>
      <c r="B5301">
        <v>29</v>
      </c>
      <c r="C5301" s="3">
        <v>829</v>
      </c>
      <c r="D5301" t="s">
        <v>7</v>
      </c>
      <c r="E5301">
        <v>2011</v>
      </c>
      <c r="F5301" s="57"/>
      <c r="G5301" s="73">
        <f t="shared" si="218"/>
        <v>179</v>
      </c>
      <c r="H5301" s="7"/>
      <c r="I5301" s="104">
        <v>139</v>
      </c>
      <c r="J5301" s="104">
        <v>3</v>
      </c>
      <c r="K5301" s="104">
        <v>40</v>
      </c>
      <c r="L5301" s="104">
        <v>18</v>
      </c>
      <c r="M5301" s="104">
        <v>0</v>
      </c>
      <c r="N5301" s="104">
        <v>5</v>
      </c>
      <c r="O5301" s="22">
        <f t="shared" si="219"/>
        <v>23</v>
      </c>
      <c r="P5301" s="77"/>
      <c r="Q5301" s="77"/>
      <c r="R5301" s="77"/>
    </row>
    <row r="5302" spans="1:18" customFormat="1" ht="12.75" customHeight="1" x14ac:dyDescent="0.25">
      <c r="A5302">
        <v>8</v>
      </c>
      <c r="B5302">
        <v>30</v>
      </c>
      <c r="C5302" s="3">
        <v>830</v>
      </c>
      <c r="D5302" t="s">
        <v>7</v>
      </c>
      <c r="E5302">
        <v>2011</v>
      </c>
      <c r="F5302" s="57"/>
      <c r="G5302" s="73">
        <f t="shared" si="218"/>
        <v>256</v>
      </c>
      <c r="H5302" s="7"/>
      <c r="I5302" s="104">
        <v>192</v>
      </c>
      <c r="J5302" s="104"/>
      <c r="K5302" s="104">
        <v>64</v>
      </c>
      <c r="L5302" s="104">
        <v>0</v>
      </c>
      <c r="M5302" s="104"/>
      <c r="N5302" s="104">
        <v>0</v>
      </c>
      <c r="O5302" s="22">
        <f t="shared" si="219"/>
        <v>0</v>
      </c>
      <c r="P5302" s="77"/>
      <c r="Q5302" s="77"/>
      <c r="R5302" s="77"/>
    </row>
    <row r="5303" spans="1:18" customFormat="1" ht="12.75" customHeight="1" x14ac:dyDescent="0.25">
      <c r="A5303">
        <v>8</v>
      </c>
      <c r="B5303">
        <v>31</v>
      </c>
      <c r="C5303" s="3">
        <v>831</v>
      </c>
      <c r="D5303" t="s">
        <v>7</v>
      </c>
      <c r="E5303">
        <v>2011</v>
      </c>
      <c r="F5303" s="57"/>
      <c r="G5303" s="73">
        <f t="shared" si="218"/>
        <v>140</v>
      </c>
      <c r="H5303" s="7"/>
      <c r="I5303" s="104">
        <v>114</v>
      </c>
      <c r="J5303" s="79" t="s">
        <v>21</v>
      </c>
      <c r="K5303" s="104">
        <v>26</v>
      </c>
      <c r="L5303" s="104">
        <v>4</v>
      </c>
      <c r="M5303" s="79" t="s">
        <v>21</v>
      </c>
      <c r="N5303" s="104">
        <v>1</v>
      </c>
      <c r="O5303" s="22">
        <f t="shared" si="219"/>
        <v>5</v>
      </c>
      <c r="P5303" s="77"/>
      <c r="Q5303" s="77"/>
      <c r="R5303" s="77"/>
    </row>
    <row r="5304" spans="1:18" customFormat="1" ht="12.75" customHeight="1" x14ac:dyDescent="0.25">
      <c r="A5304">
        <v>9</v>
      </c>
      <c r="B5304">
        <v>1</v>
      </c>
      <c r="C5304" s="3">
        <v>901</v>
      </c>
      <c r="D5304" t="s">
        <v>7</v>
      </c>
      <c r="E5304">
        <v>2011</v>
      </c>
      <c r="F5304" s="57"/>
      <c r="G5304" s="73">
        <f t="shared" si="218"/>
        <v>194</v>
      </c>
      <c r="H5304" s="7"/>
      <c r="I5304" s="104">
        <v>172</v>
      </c>
      <c r="J5304" s="79" t="s">
        <v>21</v>
      </c>
      <c r="K5304" s="104">
        <v>22</v>
      </c>
      <c r="L5304" s="104">
        <v>13</v>
      </c>
      <c r="M5304" s="79" t="s">
        <v>21</v>
      </c>
      <c r="N5304" s="104">
        <v>2</v>
      </c>
      <c r="O5304" s="22">
        <f t="shared" si="219"/>
        <v>15</v>
      </c>
      <c r="P5304" s="77"/>
      <c r="Q5304" s="77"/>
      <c r="R5304" s="77"/>
    </row>
    <row r="5305" spans="1:18" customFormat="1" ht="12.75" customHeight="1" x14ac:dyDescent="0.25">
      <c r="A5305">
        <v>9</v>
      </c>
      <c r="B5305">
        <v>2</v>
      </c>
      <c r="C5305" s="3">
        <v>902</v>
      </c>
      <c r="D5305" t="s">
        <v>7</v>
      </c>
      <c r="E5305">
        <v>2011</v>
      </c>
      <c r="F5305" s="57"/>
      <c r="G5305" s="73">
        <f t="shared" si="218"/>
        <v>87</v>
      </c>
      <c r="H5305" s="7"/>
      <c r="I5305" s="104">
        <v>85</v>
      </c>
      <c r="J5305" s="104"/>
      <c r="K5305" s="104">
        <v>2</v>
      </c>
      <c r="L5305" s="104">
        <v>12</v>
      </c>
      <c r="M5305" s="104"/>
      <c r="N5305" s="104">
        <v>0</v>
      </c>
      <c r="O5305" s="22">
        <f t="shared" si="219"/>
        <v>12</v>
      </c>
      <c r="P5305" s="77"/>
      <c r="Q5305" s="77"/>
      <c r="R5305" s="77"/>
    </row>
    <row r="5306" spans="1:18" customFormat="1" ht="12.75" customHeight="1" x14ac:dyDescent="0.25">
      <c r="A5306">
        <v>9</v>
      </c>
      <c r="B5306">
        <v>3</v>
      </c>
      <c r="C5306" s="3">
        <v>903</v>
      </c>
      <c r="D5306" t="s">
        <v>7</v>
      </c>
      <c r="E5306">
        <v>2011</v>
      </c>
      <c r="F5306" s="57"/>
      <c r="G5306" s="73">
        <f t="shared" si="218"/>
        <v>128</v>
      </c>
      <c r="H5306" s="7"/>
      <c r="I5306" s="104">
        <v>125</v>
      </c>
      <c r="J5306" s="79" t="s">
        <v>21</v>
      </c>
      <c r="K5306" s="104">
        <v>3</v>
      </c>
      <c r="L5306" s="104">
        <v>20</v>
      </c>
      <c r="M5306" s="79" t="s">
        <v>21</v>
      </c>
      <c r="N5306" s="104">
        <v>0</v>
      </c>
      <c r="O5306" s="22">
        <f t="shared" si="219"/>
        <v>20</v>
      </c>
      <c r="P5306" s="77"/>
      <c r="Q5306" s="77"/>
      <c r="R5306" s="77"/>
    </row>
    <row r="5307" spans="1:18" customFormat="1" ht="12.75" customHeight="1" x14ac:dyDescent="0.25">
      <c r="A5307">
        <v>9</v>
      </c>
      <c r="B5307">
        <v>4</v>
      </c>
      <c r="C5307" s="3">
        <v>904</v>
      </c>
      <c r="D5307" t="s">
        <v>7</v>
      </c>
      <c r="E5307">
        <v>2011</v>
      </c>
      <c r="F5307" s="57"/>
      <c r="G5307" s="73">
        <f t="shared" si="218"/>
        <v>123</v>
      </c>
      <c r="H5307" s="7"/>
      <c r="I5307" s="104">
        <v>120</v>
      </c>
      <c r="J5307" s="79" t="s">
        <v>21</v>
      </c>
      <c r="K5307" s="104">
        <v>3</v>
      </c>
      <c r="L5307" s="104">
        <v>22</v>
      </c>
      <c r="M5307" s="79" t="s">
        <v>21</v>
      </c>
      <c r="N5307" s="104">
        <v>1</v>
      </c>
      <c r="O5307" s="22">
        <f t="shared" si="219"/>
        <v>23</v>
      </c>
      <c r="P5307" s="77"/>
      <c r="Q5307" s="77"/>
      <c r="R5307" s="77"/>
    </row>
    <row r="5308" spans="1:18" customFormat="1" ht="12.75" customHeight="1" x14ac:dyDescent="0.25">
      <c r="A5308">
        <v>9</v>
      </c>
      <c r="B5308">
        <v>5</v>
      </c>
      <c r="C5308" s="3">
        <v>905</v>
      </c>
      <c r="D5308" t="s">
        <v>7</v>
      </c>
      <c r="E5308">
        <v>2011</v>
      </c>
      <c r="F5308" s="57"/>
      <c r="G5308" s="73">
        <f t="shared" si="218"/>
        <v>60</v>
      </c>
      <c r="H5308" s="7"/>
      <c r="I5308" s="104">
        <v>58</v>
      </c>
      <c r="J5308" s="79" t="s">
        <v>21</v>
      </c>
      <c r="K5308" s="104">
        <v>2</v>
      </c>
      <c r="L5308" s="104">
        <v>12</v>
      </c>
      <c r="M5308" s="79" t="s">
        <v>21</v>
      </c>
      <c r="N5308" s="104">
        <v>0</v>
      </c>
      <c r="O5308" s="22">
        <f t="shared" si="219"/>
        <v>12</v>
      </c>
      <c r="P5308" s="77"/>
      <c r="Q5308" s="77"/>
      <c r="R5308" s="77"/>
    </row>
    <row r="5309" spans="1:18" customFormat="1" ht="12.75" customHeight="1" x14ac:dyDescent="0.25">
      <c r="A5309">
        <v>9</v>
      </c>
      <c r="B5309">
        <v>6</v>
      </c>
      <c r="C5309" s="3">
        <v>906</v>
      </c>
      <c r="D5309" t="s">
        <v>7</v>
      </c>
      <c r="E5309">
        <v>2011</v>
      </c>
      <c r="F5309" s="57"/>
      <c r="G5309" s="73">
        <f t="shared" si="218"/>
        <v>97</v>
      </c>
      <c r="H5309" s="7"/>
      <c r="I5309" s="104">
        <v>94</v>
      </c>
      <c r="J5309" s="104">
        <v>1</v>
      </c>
      <c r="K5309" s="104">
        <v>3</v>
      </c>
      <c r="L5309" s="104">
        <v>21</v>
      </c>
      <c r="M5309" s="104">
        <v>0</v>
      </c>
      <c r="N5309" s="104">
        <v>1</v>
      </c>
      <c r="O5309" s="22">
        <f t="shared" si="219"/>
        <v>22</v>
      </c>
      <c r="P5309" s="77"/>
      <c r="Q5309" s="77"/>
      <c r="R5309" s="77"/>
    </row>
    <row r="5310" spans="1:18" customFormat="1" ht="12.75" customHeight="1" x14ac:dyDescent="0.25">
      <c r="A5310">
        <v>9</v>
      </c>
      <c r="B5310">
        <v>7</v>
      </c>
      <c r="C5310" s="3">
        <v>907</v>
      </c>
      <c r="D5310" t="s">
        <v>7</v>
      </c>
      <c r="E5310">
        <v>2011</v>
      </c>
      <c r="F5310" s="57"/>
      <c r="G5310" s="73">
        <f t="shared" si="218"/>
        <v>79</v>
      </c>
      <c r="H5310" s="7"/>
      <c r="I5310" s="104">
        <v>76</v>
      </c>
      <c r="J5310" s="104"/>
      <c r="K5310" s="104">
        <v>3</v>
      </c>
      <c r="L5310" s="104">
        <v>19</v>
      </c>
      <c r="M5310" s="104"/>
      <c r="N5310" s="104">
        <v>1</v>
      </c>
      <c r="O5310" s="22">
        <f t="shared" si="219"/>
        <v>20</v>
      </c>
      <c r="P5310" s="77"/>
      <c r="Q5310" s="77"/>
      <c r="R5310" s="77"/>
    </row>
    <row r="5311" spans="1:18" customFormat="1" ht="12.75" customHeight="1" x14ac:dyDescent="0.25">
      <c r="A5311">
        <v>9</v>
      </c>
      <c r="B5311">
        <v>8</v>
      </c>
      <c r="C5311" s="3">
        <v>908</v>
      </c>
      <c r="D5311" t="s">
        <v>7</v>
      </c>
      <c r="E5311">
        <v>2011</v>
      </c>
      <c r="F5311" s="57"/>
      <c r="G5311" s="73">
        <f t="shared" si="218"/>
        <v>52</v>
      </c>
      <c r="H5311" s="7"/>
      <c r="I5311" s="104">
        <v>51</v>
      </c>
      <c r="J5311" s="79" t="s">
        <v>21</v>
      </c>
      <c r="K5311" s="104">
        <v>1</v>
      </c>
      <c r="L5311" s="104">
        <v>29</v>
      </c>
      <c r="M5311" s="79" t="s">
        <v>21</v>
      </c>
      <c r="N5311" s="104">
        <v>0</v>
      </c>
      <c r="O5311" s="22">
        <f t="shared" si="219"/>
        <v>29</v>
      </c>
      <c r="P5311" s="77"/>
      <c r="Q5311" s="77"/>
      <c r="R5311" s="77"/>
    </row>
    <row r="5312" spans="1:18" customFormat="1" ht="12.75" customHeight="1" x14ac:dyDescent="0.25">
      <c r="A5312">
        <v>9</v>
      </c>
      <c r="B5312">
        <v>9</v>
      </c>
      <c r="C5312" s="3">
        <v>909</v>
      </c>
      <c r="D5312" t="s">
        <v>7</v>
      </c>
      <c r="E5312">
        <v>2011</v>
      </c>
      <c r="F5312" s="57"/>
      <c r="G5312" s="73">
        <f t="shared" si="218"/>
        <v>49</v>
      </c>
      <c r="H5312" s="7"/>
      <c r="I5312" s="104">
        <v>49</v>
      </c>
      <c r="J5312" s="104"/>
      <c r="K5312" s="104">
        <v>0</v>
      </c>
      <c r="L5312" s="104">
        <v>49</v>
      </c>
      <c r="M5312" s="104"/>
      <c r="N5312" s="104">
        <v>0</v>
      </c>
      <c r="O5312" s="22">
        <f t="shared" si="219"/>
        <v>49</v>
      </c>
      <c r="P5312" s="77"/>
      <c r="Q5312" s="77"/>
      <c r="R5312" s="77"/>
    </row>
    <row r="5313" spans="1:18" customFormat="1" ht="12.75" customHeight="1" x14ac:dyDescent="0.25">
      <c r="A5313">
        <v>9</v>
      </c>
      <c r="B5313">
        <v>10</v>
      </c>
      <c r="C5313" s="3">
        <v>910</v>
      </c>
      <c r="D5313" t="s">
        <v>7</v>
      </c>
      <c r="E5313">
        <v>2011</v>
      </c>
      <c r="F5313" s="57"/>
      <c r="G5313" s="73">
        <f t="shared" si="218"/>
        <v>51</v>
      </c>
      <c r="H5313" s="7"/>
      <c r="I5313" s="104">
        <v>51</v>
      </c>
      <c r="J5313" s="79" t="s">
        <v>21</v>
      </c>
      <c r="K5313" s="104">
        <v>0</v>
      </c>
      <c r="L5313" s="104">
        <v>39</v>
      </c>
      <c r="M5313" s="79" t="s">
        <v>21</v>
      </c>
      <c r="N5313" s="104">
        <v>0</v>
      </c>
      <c r="O5313" s="22">
        <f t="shared" si="219"/>
        <v>39</v>
      </c>
      <c r="P5313" s="77"/>
      <c r="Q5313" s="77"/>
      <c r="R5313" s="77"/>
    </row>
    <row r="5314" spans="1:18" customFormat="1" ht="12.75" customHeight="1" x14ac:dyDescent="0.25">
      <c r="A5314">
        <v>9</v>
      </c>
      <c r="B5314">
        <v>11</v>
      </c>
      <c r="C5314" s="3">
        <v>911</v>
      </c>
      <c r="D5314" t="s">
        <v>7</v>
      </c>
      <c r="E5314">
        <v>2011</v>
      </c>
      <c r="F5314" s="57"/>
      <c r="G5314" s="73">
        <f t="shared" si="218"/>
        <v>29</v>
      </c>
      <c r="H5314" s="7"/>
      <c r="I5314" s="104">
        <v>29</v>
      </c>
      <c r="J5314" s="79" t="s">
        <v>21</v>
      </c>
      <c r="K5314" s="104">
        <v>0</v>
      </c>
      <c r="L5314" s="104">
        <v>16</v>
      </c>
      <c r="M5314" s="79" t="s">
        <v>21</v>
      </c>
      <c r="N5314" s="104">
        <v>0</v>
      </c>
      <c r="O5314" s="22">
        <f t="shared" si="219"/>
        <v>16</v>
      </c>
      <c r="P5314" s="77"/>
      <c r="Q5314" s="77"/>
      <c r="R5314" s="77"/>
    </row>
    <row r="5315" spans="1:18" customFormat="1" ht="12.75" customHeight="1" x14ac:dyDescent="0.25">
      <c r="A5315">
        <v>9</v>
      </c>
      <c r="B5315">
        <v>12</v>
      </c>
      <c r="C5315" s="3">
        <v>912</v>
      </c>
      <c r="D5315" t="s">
        <v>7</v>
      </c>
      <c r="E5315">
        <v>2011</v>
      </c>
      <c r="F5315" s="57"/>
      <c r="G5315" s="73">
        <f t="shared" si="218"/>
        <v>35</v>
      </c>
      <c r="H5315" s="7"/>
      <c r="I5315" s="104">
        <v>35</v>
      </c>
      <c r="J5315" s="79" t="s">
        <v>21</v>
      </c>
      <c r="K5315" s="104">
        <v>0</v>
      </c>
      <c r="L5315" s="104">
        <v>13</v>
      </c>
      <c r="M5315" s="79" t="s">
        <v>21</v>
      </c>
      <c r="N5315" s="104">
        <v>0</v>
      </c>
      <c r="O5315" s="22">
        <f t="shared" si="219"/>
        <v>13</v>
      </c>
      <c r="P5315" s="77"/>
      <c r="Q5315" s="77"/>
      <c r="R5315" s="77"/>
    </row>
    <row r="5316" spans="1:18" customFormat="1" ht="12.75" customHeight="1" x14ac:dyDescent="0.25">
      <c r="A5316">
        <v>9</v>
      </c>
      <c r="B5316">
        <v>13</v>
      </c>
      <c r="C5316" s="3">
        <v>913</v>
      </c>
      <c r="D5316" t="s">
        <v>7</v>
      </c>
      <c r="E5316">
        <v>2011</v>
      </c>
      <c r="F5316" s="57"/>
      <c r="G5316" s="73">
        <f t="shared" si="218"/>
        <v>66</v>
      </c>
      <c r="H5316" s="7"/>
      <c r="I5316" s="104">
        <v>66</v>
      </c>
      <c r="J5316" s="104"/>
      <c r="K5316" s="104">
        <v>0</v>
      </c>
      <c r="L5316" s="104">
        <v>15</v>
      </c>
      <c r="M5316" s="104"/>
      <c r="N5316" s="104">
        <v>0</v>
      </c>
      <c r="O5316" s="22">
        <f t="shared" si="219"/>
        <v>15</v>
      </c>
      <c r="P5316" s="77"/>
      <c r="Q5316" s="77"/>
      <c r="R5316" s="77"/>
    </row>
    <row r="5317" spans="1:18" customFormat="1" ht="12.75" customHeight="1" x14ac:dyDescent="0.25">
      <c r="A5317">
        <v>9</v>
      </c>
      <c r="B5317">
        <v>14</v>
      </c>
      <c r="C5317" s="3">
        <v>914</v>
      </c>
      <c r="D5317" t="s">
        <v>7</v>
      </c>
      <c r="E5317">
        <v>2011</v>
      </c>
      <c r="F5317" s="57"/>
      <c r="G5317" s="73">
        <f t="shared" si="218"/>
        <v>185</v>
      </c>
      <c r="H5317" s="7"/>
      <c r="I5317" s="104">
        <v>185</v>
      </c>
      <c r="J5317" s="79" t="s">
        <v>21</v>
      </c>
      <c r="K5317" s="104">
        <v>0</v>
      </c>
      <c r="L5317" s="104">
        <v>129</v>
      </c>
      <c r="M5317" s="79" t="s">
        <v>21</v>
      </c>
      <c r="N5317" s="104">
        <v>0</v>
      </c>
      <c r="O5317" s="22">
        <f t="shared" si="219"/>
        <v>129</v>
      </c>
      <c r="P5317" s="77"/>
      <c r="Q5317" s="77"/>
      <c r="R5317" s="77"/>
    </row>
    <row r="5318" spans="1:18" customFormat="1" ht="12.75" customHeight="1" x14ac:dyDescent="0.25">
      <c r="A5318">
        <v>9</v>
      </c>
      <c r="B5318">
        <v>15</v>
      </c>
      <c r="C5318" s="3">
        <v>915</v>
      </c>
      <c r="D5318" t="s">
        <v>7</v>
      </c>
      <c r="E5318">
        <v>2011</v>
      </c>
      <c r="F5318" s="57"/>
      <c r="G5318" s="73">
        <f t="shared" si="218"/>
        <v>46</v>
      </c>
      <c r="H5318" s="7"/>
      <c r="I5318" s="104">
        <v>46</v>
      </c>
      <c r="J5318" s="79" t="s">
        <v>21</v>
      </c>
      <c r="K5318" s="104">
        <v>0</v>
      </c>
      <c r="L5318" s="104">
        <v>59</v>
      </c>
      <c r="M5318" s="79" t="s">
        <v>21</v>
      </c>
      <c r="N5318" s="104">
        <v>0</v>
      </c>
      <c r="O5318" s="22">
        <f t="shared" si="219"/>
        <v>59</v>
      </c>
      <c r="P5318" s="77"/>
      <c r="Q5318" s="77"/>
      <c r="R5318" s="77"/>
    </row>
    <row r="5319" spans="1:18" customFormat="1" ht="12.75" customHeight="1" x14ac:dyDescent="0.25">
      <c r="A5319">
        <v>9</v>
      </c>
      <c r="B5319">
        <v>16</v>
      </c>
      <c r="C5319" s="3">
        <v>916</v>
      </c>
      <c r="D5319" t="s">
        <v>7</v>
      </c>
      <c r="E5319">
        <v>2011</v>
      </c>
      <c r="F5319" s="57"/>
      <c r="G5319" s="73">
        <f t="shared" ref="G5319:G5340" si="220">I5319+K5319</f>
        <v>52</v>
      </c>
      <c r="H5319" s="7"/>
      <c r="I5319" s="104">
        <v>52</v>
      </c>
      <c r="J5319" s="104"/>
      <c r="K5319" s="104">
        <v>0</v>
      </c>
      <c r="L5319" s="104">
        <v>104</v>
      </c>
      <c r="M5319" s="104"/>
      <c r="N5319" s="104">
        <v>0</v>
      </c>
      <c r="O5319" s="22">
        <f t="shared" ref="O5319:O5340" si="221">L5319+N5319</f>
        <v>104</v>
      </c>
      <c r="P5319" s="77"/>
      <c r="Q5319" s="77"/>
      <c r="R5319" s="77"/>
    </row>
    <row r="5320" spans="1:18" customFormat="1" ht="12.75" customHeight="1" x14ac:dyDescent="0.25">
      <c r="A5320">
        <v>9</v>
      </c>
      <c r="B5320">
        <v>17</v>
      </c>
      <c r="C5320" s="3">
        <v>917</v>
      </c>
      <c r="D5320" t="s">
        <v>7</v>
      </c>
      <c r="E5320">
        <v>2011</v>
      </c>
      <c r="F5320" s="57"/>
      <c r="G5320" s="73">
        <f t="shared" si="220"/>
        <v>36</v>
      </c>
      <c r="H5320" s="7"/>
      <c r="I5320" s="104">
        <v>33</v>
      </c>
      <c r="J5320" s="79" t="s">
        <v>21</v>
      </c>
      <c r="K5320" s="104">
        <v>3</v>
      </c>
      <c r="L5320" s="104">
        <v>74</v>
      </c>
      <c r="M5320" s="79" t="s">
        <v>21</v>
      </c>
      <c r="N5320" s="104">
        <v>6</v>
      </c>
      <c r="O5320" s="22">
        <f t="shared" si="221"/>
        <v>80</v>
      </c>
      <c r="P5320" s="77"/>
      <c r="Q5320" s="77"/>
      <c r="R5320" s="77"/>
    </row>
    <row r="5321" spans="1:18" customFormat="1" ht="12.75" customHeight="1" x14ac:dyDescent="0.25">
      <c r="A5321">
        <v>9</v>
      </c>
      <c r="B5321">
        <v>18</v>
      </c>
      <c r="C5321" s="3">
        <v>918</v>
      </c>
      <c r="D5321" t="s">
        <v>7</v>
      </c>
      <c r="E5321">
        <v>2011</v>
      </c>
      <c r="F5321" s="57"/>
      <c r="G5321" s="73">
        <f t="shared" si="220"/>
        <v>197</v>
      </c>
      <c r="H5321" s="7"/>
      <c r="I5321" s="104">
        <v>169</v>
      </c>
      <c r="J5321" s="79" t="s">
        <v>21</v>
      </c>
      <c r="K5321" s="104">
        <v>28</v>
      </c>
      <c r="L5321" s="104">
        <v>412</v>
      </c>
      <c r="M5321" s="79" t="s">
        <v>21</v>
      </c>
      <c r="N5321" s="104">
        <v>69</v>
      </c>
      <c r="O5321" s="22">
        <f t="shared" si="221"/>
        <v>481</v>
      </c>
      <c r="P5321" s="77"/>
      <c r="Q5321" s="77"/>
      <c r="R5321" s="77"/>
    </row>
    <row r="5322" spans="1:18" customFormat="1" ht="12.75" customHeight="1" x14ac:dyDescent="0.25">
      <c r="A5322">
        <v>9</v>
      </c>
      <c r="B5322">
        <v>19</v>
      </c>
      <c r="C5322" s="3">
        <v>919</v>
      </c>
      <c r="D5322" t="s">
        <v>7</v>
      </c>
      <c r="E5322">
        <v>2011</v>
      </c>
      <c r="F5322" s="57"/>
      <c r="G5322" s="73">
        <f t="shared" si="220"/>
        <v>127</v>
      </c>
      <c r="H5322" s="7"/>
      <c r="I5322" s="104">
        <v>102</v>
      </c>
      <c r="J5322" s="79" t="s">
        <v>21</v>
      </c>
      <c r="K5322" s="104">
        <v>25</v>
      </c>
      <c r="L5322" s="104">
        <v>273</v>
      </c>
      <c r="M5322" s="79" t="s">
        <v>21</v>
      </c>
      <c r="N5322" s="104">
        <v>68</v>
      </c>
      <c r="O5322" s="22">
        <f t="shared" si="221"/>
        <v>341</v>
      </c>
      <c r="P5322" s="77"/>
      <c r="Q5322" s="77"/>
      <c r="R5322" s="77"/>
    </row>
    <row r="5323" spans="1:18" customFormat="1" ht="12.75" customHeight="1" x14ac:dyDescent="0.25">
      <c r="A5323">
        <v>9</v>
      </c>
      <c r="B5323">
        <v>20</v>
      </c>
      <c r="C5323" s="3">
        <v>920</v>
      </c>
      <c r="D5323" t="s">
        <v>7</v>
      </c>
      <c r="E5323">
        <v>2011</v>
      </c>
      <c r="F5323" s="57"/>
      <c r="G5323" s="73">
        <f t="shared" si="220"/>
        <v>81</v>
      </c>
      <c r="H5323" s="7"/>
      <c r="I5323" s="104">
        <v>61</v>
      </c>
      <c r="J5323" s="104"/>
      <c r="K5323" s="104">
        <v>20</v>
      </c>
      <c r="L5323" s="104">
        <v>183</v>
      </c>
      <c r="M5323" s="104"/>
      <c r="N5323" s="104">
        <v>61</v>
      </c>
      <c r="O5323" s="22">
        <f t="shared" si="221"/>
        <v>244</v>
      </c>
      <c r="P5323" s="77"/>
      <c r="Q5323" s="77"/>
      <c r="R5323" s="77"/>
    </row>
    <row r="5324" spans="1:18" customFormat="1" ht="12.75" customHeight="1" x14ac:dyDescent="0.25">
      <c r="A5324">
        <v>9</v>
      </c>
      <c r="B5324">
        <v>21</v>
      </c>
      <c r="C5324" s="3">
        <v>921</v>
      </c>
      <c r="D5324" t="s">
        <v>7</v>
      </c>
      <c r="E5324">
        <v>2011</v>
      </c>
      <c r="F5324" s="57"/>
      <c r="G5324" s="73">
        <f t="shared" si="220"/>
        <v>49</v>
      </c>
      <c r="H5324" s="7"/>
      <c r="I5324" s="104">
        <v>40</v>
      </c>
      <c r="J5324" s="79" t="s">
        <v>21</v>
      </c>
      <c r="K5324" s="104">
        <v>9</v>
      </c>
      <c r="L5324" s="104">
        <v>79</v>
      </c>
      <c r="M5324" s="79" t="s">
        <v>21</v>
      </c>
      <c r="N5324" s="104">
        <v>18</v>
      </c>
      <c r="O5324" s="22">
        <f t="shared" si="221"/>
        <v>97</v>
      </c>
      <c r="P5324" s="77"/>
      <c r="Q5324" s="77"/>
      <c r="R5324" s="77"/>
    </row>
    <row r="5325" spans="1:18" customFormat="1" ht="12.75" customHeight="1" x14ac:dyDescent="0.25">
      <c r="A5325">
        <v>9</v>
      </c>
      <c r="B5325">
        <v>22</v>
      </c>
      <c r="C5325" s="3">
        <v>922</v>
      </c>
      <c r="D5325" t="s">
        <v>7</v>
      </c>
      <c r="E5325">
        <v>2011</v>
      </c>
      <c r="F5325" s="57"/>
      <c r="G5325" s="73">
        <f t="shared" si="220"/>
        <v>466</v>
      </c>
      <c r="H5325" s="7"/>
      <c r="I5325" s="104">
        <v>418</v>
      </c>
      <c r="J5325" s="79" t="s">
        <v>21</v>
      </c>
      <c r="K5325" s="104">
        <v>48</v>
      </c>
      <c r="L5325" s="104">
        <v>415</v>
      </c>
      <c r="M5325" s="79" t="s">
        <v>21</v>
      </c>
      <c r="N5325" s="104">
        <v>48</v>
      </c>
      <c r="O5325" s="22">
        <f t="shared" si="221"/>
        <v>463</v>
      </c>
      <c r="P5325" s="77"/>
      <c r="Q5325" s="77"/>
      <c r="R5325" s="77"/>
    </row>
    <row r="5326" spans="1:18" customFormat="1" ht="12.75" customHeight="1" x14ac:dyDescent="0.25">
      <c r="A5326">
        <v>9</v>
      </c>
      <c r="B5326">
        <v>23</v>
      </c>
      <c r="C5326" s="3">
        <v>923</v>
      </c>
      <c r="D5326" t="s">
        <v>7</v>
      </c>
      <c r="E5326">
        <v>2011</v>
      </c>
      <c r="F5326" s="57"/>
      <c r="G5326" s="73">
        <f t="shared" si="220"/>
        <v>418</v>
      </c>
      <c r="H5326" s="7"/>
      <c r="I5326" s="104">
        <v>415</v>
      </c>
      <c r="J5326" s="104"/>
      <c r="K5326" s="104">
        <v>3</v>
      </c>
      <c r="L5326" s="104">
        <v>35</v>
      </c>
      <c r="M5326" s="104"/>
      <c r="N5326" s="104">
        <v>0</v>
      </c>
      <c r="O5326" s="22">
        <f t="shared" si="221"/>
        <v>35</v>
      </c>
      <c r="P5326" s="77"/>
      <c r="Q5326" s="77"/>
      <c r="R5326" s="77"/>
    </row>
    <row r="5327" spans="1:18" customFormat="1" ht="12.75" customHeight="1" x14ac:dyDescent="0.25">
      <c r="A5327">
        <v>9</v>
      </c>
      <c r="B5327">
        <v>24</v>
      </c>
      <c r="C5327" s="3">
        <v>924</v>
      </c>
      <c r="D5327" t="s">
        <v>7</v>
      </c>
      <c r="E5327">
        <v>2011</v>
      </c>
      <c r="F5327" s="57"/>
      <c r="G5327" s="73">
        <f t="shared" si="220"/>
        <v>427</v>
      </c>
      <c r="H5327" s="7"/>
      <c r="I5327" s="104">
        <v>424</v>
      </c>
      <c r="J5327" s="79" t="s">
        <v>21</v>
      </c>
      <c r="K5327" s="104">
        <v>3</v>
      </c>
      <c r="L5327" s="104">
        <v>36</v>
      </c>
      <c r="M5327" s="79" t="s">
        <v>21</v>
      </c>
      <c r="N5327" s="104">
        <v>0</v>
      </c>
      <c r="O5327" s="22">
        <f t="shared" si="221"/>
        <v>36</v>
      </c>
      <c r="P5327" s="77"/>
      <c r="Q5327" s="77"/>
      <c r="R5327" s="77"/>
    </row>
    <row r="5328" spans="1:18" customFormat="1" ht="12.75" customHeight="1" x14ac:dyDescent="0.25">
      <c r="A5328">
        <v>9</v>
      </c>
      <c r="B5328">
        <v>25</v>
      </c>
      <c r="C5328" s="3">
        <v>925</v>
      </c>
      <c r="D5328" t="s">
        <v>7</v>
      </c>
      <c r="E5328">
        <v>2011</v>
      </c>
      <c r="F5328" s="57"/>
      <c r="G5328" s="73">
        <f t="shared" si="220"/>
        <v>75</v>
      </c>
      <c r="H5328" s="7"/>
      <c r="I5328" s="104">
        <v>74</v>
      </c>
      <c r="J5328" s="79" t="s">
        <v>21</v>
      </c>
      <c r="K5328" s="104">
        <v>1</v>
      </c>
      <c r="L5328" s="104">
        <v>6</v>
      </c>
      <c r="M5328" s="79" t="s">
        <v>21</v>
      </c>
      <c r="N5328" s="104">
        <v>0</v>
      </c>
      <c r="O5328" s="22">
        <f t="shared" si="221"/>
        <v>6</v>
      </c>
      <c r="P5328" s="77"/>
      <c r="Q5328" s="77"/>
      <c r="R5328" s="77"/>
    </row>
    <row r="5329" spans="1:21" customFormat="1" ht="12.75" customHeight="1" x14ac:dyDescent="0.25">
      <c r="A5329">
        <v>9</v>
      </c>
      <c r="B5329">
        <v>26</v>
      </c>
      <c r="C5329" s="3">
        <v>926</v>
      </c>
      <c r="D5329" t="s">
        <v>7</v>
      </c>
      <c r="E5329">
        <v>2011</v>
      </c>
      <c r="F5329" s="57"/>
      <c r="G5329" s="73">
        <f t="shared" si="220"/>
        <v>50</v>
      </c>
      <c r="H5329" s="7"/>
      <c r="I5329" s="104">
        <v>50</v>
      </c>
      <c r="J5329" s="79" t="s">
        <v>21</v>
      </c>
      <c r="K5329" s="104">
        <v>0</v>
      </c>
      <c r="L5329" s="104">
        <v>4</v>
      </c>
      <c r="M5329" s="79" t="s">
        <v>21</v>
      </c>
      <c r="N5329" s="104">
        <v>0</v>
      </c>
      <c r="O5329" s="22">
        <f t="shared" si="221"/>
        <v>4</v>
      </c>
      <c r="P5329" s="77"/>
      <c r="Q5329" s="77"/>
      <c r="R5329" s="77"/>
    </row>
    <row r="5330" spans="1:21" customFormat="1" ht="12.75" customHeight="1" x14ac:dyDescent="0.25">
      <c r="A5330">
        <v>9</v>
      </c>
      <c r="B5330">
        <v>27</v>
      </c>
      <c r="C5330" s="3">
        <v>927</v>
      </c>
      <c r="D5330" t="s">
        <v>7</v>
      </c>
      <c r="E5330">
        <v>2011</v>
      </c>
      <c r="F5330" s="57"/>
      <c r="G5330" s="73">
        <f t="shared" si="220"/>
        <v>69</v>
      </c>
      <c r="H5330" s="7"/>
      <c r="I5330" s="104">
        <v>69</v>
      </c>
      <c r="J5330" s="79" t="s">
        <v>21</v>
      </c>
      <c r="K5330" s="104">
        <v>0</v>
      </c>
      <c r="L5330" s="104">
        <v>6</v>
      </c>
      <c r="M5330" s="79" t="s">
        <v>21</v>
      </c>
      <c r="N5330" s="104">
        <v>0</v>
      </c>
      <c r="O5330" s="22">
        <f t="shared" si="221"/>
        <v>6</v>
      </c>
      <c r="P5330" s="77"/>
      <c r="Q5330" s="77"/>
      <c r="R5330" s="77"/>
    </row>
    <row r="5331" spans="1:21" customFormat="1" ht="12.75" customHeight="1" x14ac:dyDescent="0.25">
      <c r="A5331">
        <v>9</v>
      </c>
      <c r="B5331">
        <v>28</v>
      </c>
      <c r="C5331" s="3">
        <v>928</v>
      </c>
      <c r="D5331" t="s">
        <v>7</v>
      </c>
      <c r="E5331">
        <v>2011</v>
      </c>
      <c r="F5331" s="57"/>
      <c r="G5331" s="73">
        <f t="shared" si="220"/>
        <v>81</v>
      </c>
      <c r="H5331" s="7"/>
      <c r="I5331" s="104">
        <v>80</v>
      </c>
      <c r="J5331" s="79" t="s">
        <v>21</v>
      </c>
      <c r="K5331" s="104">
        <v>1</v>
      </c>
      <c r="L5331" s="104">
        <v>7</v>
      </c>
      <c r="M5331" s="79" t="s">
        <v>21</v>
      </c>
      <c r="N5331" s="104">
        <v>0</v>
      </c>
      <c r="O5331" s="22">
        <f t="shared" si="221"/>
        <v>7</v>
      </c>
      <c r="P5331" s="77"/>
      <c r="Q5331" s="77"/>
      <c r="R5331" s="77"/>
    </row>
    <row r="5332" spans="1:21" customFormat="1" ht="12.75" customHeight="1" x14ac:dyDescent="0.25">
      <c r="A5332">
        <v>9</v>
      </c>
      <c r="B5332">
        <v>29</v>
      </c>
      <c r="C5332" s="3">
        <v>929</v>
      </c>
      <c r="D5332" t="s">
        <v>7</v>
      </c>
      <c r="E5332">
        <v>2011</v>
      </c>
      <c r="F5332" s="57"/>
      <c r="G5332" s="73">
        <f t="shared" si="220"/>
        <v>90</v>
      </c>
      <c r="H5332" s="7"/>
      <c r="I5332" s="104">
        <v>89</v>
      </c>
      <c r="J5332" s="79" t="s">
        <v>21</v>
      </c>
      <c r="K5332" s="104">
        <v>1</v>
      </c>
      <c r="L5332" s="104">
        <v>7</v>
      </c>
      <c r="M5332" s="79" t="s">
        <v>21</v>
      </c>
      <c r="N5332" s="104">
        <v>0</v>
      </c>
      <c r="O5332" s="22">
        <f t="shared" si="221"/>
        <v>7</v>
      </c>
      <c r="P5332" s="77"/>
      <c r="Q5332" s="77"/>
      <c r="R5332" s="77"/>
    </row>
    <row r="5333" spans="1:21" customFormat="1" ht="12.75" customHeight="1" x14ac:dyDescent="0.25">
      <c r="A5333">
        <v>9</v>
      </c>
      <c r="B5333">
        <v>30</v>
      </c>
      <c r="C5333" s="3">
        <v>930</v>
      </c>
      <c r="D5333" t="s">
        <v>7</v>
      </c>
      <c r="E5333">
        <v>2011</v>
      </c>
      <c r="F5333" s="57"/>
      <c r="G5333" s="73">
        <f t="shared" si="220"/>
        <v>82</v>
      </c>
      <c r="H5333" s="7"/>
      <c r="I5333" s="104">
        <v>81</v>
      </c>
      <c r="J5333" s="79" t="s">
        <v>21</v>
      </c>
      <c r="K5333" s="104">
        <v>1</v>
      </c>
      <c r="L5333" s="104">
        <v>7</v>
      </c>
      <c r="M5333" s="79" t="s">
        <v>21</v>
      </c>
      <c r="N5333" s="104">
        <v>0</v>
      </c>
      <c r="O5333" s="22">
        <f t="shared" si="221"/>
        <v>7</v>
      </c>
      <c r="P5333" s="77"/>
      <c r="Q5333" s="77"/>
      <c r="R5333" s="77"/>
    </row>
    <row r="5334" spans="1:21" customFormat="1" ht="12.75" customHeight="1" x14ac:dyDescent="0.25">
      <c r="A5334">
        <v>10</v>
      </c>
      <c r="B5334">
        <v>1</v>
      </c>
      <c r="C5334" s="3">
        <v>1001</v>
      </c>
      <c r="D5334" t="s">
        <v>7</v>
      </c>
      <c r="E5334">
        <v>2011</v>
      </c>
      <c r="F5334" s="57"/>
      <c r="G5334" s="73">
        <f t="shared" si="220"/>
        <v>37</v>
      </c>
      <c r="H5334" s="7"/>
      <c r="I5334" s="104">
        <v>37</v>
      </c>
      <c r="J5334" s="79" t="s">
        <v>21</v>
      </c>
      <c r="K5334" s="104">
        <v>0</v>
      </c>
      <c r="L5334" s="104">
        <v>3</v>
      </c>
      <c r="M5334" s="79" t="s">
        <v>21</v>
      </c>
      <c r="N5334" s="104">
        <v>0</v>
      </c>
      <c r="O5334" s="22">
        <f t="shared" si="221"/>
        <v>3</v>
      </c>
      <c r="P5334" s="77"/>
      <c r="Q5334" s="77"/>
      <c r="R5334" s="77"/>
    </row>
    <row r="5335" spans="1:21" customFormat="1" ht="12.75" customHeight="1" x14ac:dyDescent="0.25">
      <c r="A5335">
        <v>10</v>
      </c>
      <c r="B5335">
        <v>2</v>
      </c>
      <c r="C5335" s="3">
        <v>1002</v>
      </c>
      <c r="D5335" t="s">
        <v>7</v>
      </c>
      <c r="E5335">
        <v>2011</v>
      </c>
      <c r="F5335" s="57"/>
      <c r="G5335" s="73">
        <f t="shared" si="220"/>
        <v>22</v>
      </c>
      <c r="H5335" s="7"/>
      <c r="I5335" s="104">
        <v>22</v>
      </c>
      <c r="J5335" s="79" t="s">
        <v>21</v>
      </c>
      <c r="K5335" s="104">
        <v>0</v>
      </c>
      <c r="L5335" s="104">
        <v>2</v>
      </c>
      <c r="M5335" s="79" t="s">
        <v>21</v>
      </c>
      <c r="N5335" s="104">
        <v>0</v>
      </c>
      <c r="O5335" s="22">
        <f t="shared" si="221"/>
        <v>2</v>
      </c>
      <c r="P5335" s="77"/>
      <c r="Q5335" s="77"/>
      <c r="R5335" s="77"/>
    </row>
    <row r="5336" spans="1:21" customFormat="1" ht="12.75" customHeight="1" x14ac:dyDescent="0.25">
      <c r="A5336">
        <v>10</v>
      </c>
      <c r="B5336">
        <v>3</v>
      </c>
      <c r="C5336" s="3">
        <v>1003</v>
      </c>
      <c r="D5336" t="s">
        <v>7</v>
      </c>
      <c r="E5336">
        <v>2011</v>
      </c>
      <c r="F5336" s="57"/>
      <c r="G5336" s="73">
        <f t="shared" si="220"/>
        <v>17</v>
      </c>
      <c r="H5336" s="7"/>
      <c r="I5336" s="104">
        <v>17</v>
      </c>
      <c r="J5336" s="79" t="s">
        <v>21</v>
      </c>
      <c r="K5336" s="104">
        <v>0</v>
      </c>
      <c r="L5336" s="104">
        <v>1</v>
      </c>
      <c r="M5336" s="79" t="s">
        <v>21</v>
      </c>
      <c r="N5336" s="104">
        <v>0</v>
      </c>
      <c r="O5336" s="22">
        <f t="shared" si="221"/>
        <v>1</v>
      </c>
      <c r="P5336" s="77"/>
      <c r="Q5336" s="77"/>
      <c r="R5336" s="77"/>
    </row>
    <row r="5337" spans="1:21" customFormat="1" ht="12.75" customHeight="1" x14ac:dyDescent="0.25">
      <c r="A5337">
        <v>10</v>
      </c>
      <c r="B5337">
        <v>4</v>
      </c>
      <c r="C5337" s="3">
        <v>1004</v>
      </c>
      <c r="D5337" t="s">
        <v>7</v>
      </c>
      <c r="E5337">
        <v>2011</v>
      </c>
      <c r="F5337" s="57"/>
      <c r="G5337" s="73">
        <f t="shared" si="220"/>
        <v>9</v>
      </c>
      <c r="H5337" s="7"/>
      <c r="I5337" s="104">
        <v>9</v>
      </c>
      <c r="J5337" s="79" t="s">
        <v>21</v>
      </c>
      <c r="K5337" s="104">
        <v>0</v>
      </c>
      <c r="L5337" s="104">
        <v>1</v>
      </c>
      <c r="M5337" s="79" t="s">
        <v>21</v>
      </c>
      <c r="N5337" s="104">
        <v>0</v>
      </c>
      <c r="O5337" s="22">
        <f t="shared" si="221"/>
        <v>1</v>
      </c>
      <c r="P5337" s="77"/>
      <c r="Q5337" s="77"/>
      <c r="R5337" s="77"/>
    </row>
    <row r="5338" spans="1:21" customFormat="1" ht="12.75" customHeight="1" x14ac:dyDescent="0.25">
      <c r="A5338">
        <v>10</v>
      </c>
      <c r="B5338">
        <v>5</v>
      </c>
      <c r="C5338" s="3">
        <v>1005</v>
      </c>
      <c r="D5338" t="s">
        <v>7</v>
      </c>
      <c r="E5338">
        <v>2011</v>
      </c>
      <c r="F5338" s="57"/>
      <c r="G5338" s="73">
        <f t="shared" si="220"/>
        <v>5</v>
      </c>
      <c r="H5338" s="7"/>
      <c r="I5338" s="104">
        <v>5</v>
      </c>
      <c r="J5338" s="79" t="s">
        <v>21</v>
      </c>
      <c r="K5338" s="104">
        <v>0</v>
      </c>
      <c r="L5338" s="104">
        <v>0</v>
      </c>
      <c r="M5338" s="79" t="s">
        <v>21</v>
      </c>
      <c r="N5338" s="104">
        <v>0</v>
      </c>
      <c r="O5338" s="22">
        <f t="shared" si="221"/>
        <v>0</v>
      </c>
      <c r="P5338" s="77"/>
      <c r="Q5338" s="77"/>
      <c r="R5338" s="77"/>
    </row>
    <row r="5339" spans="1:21" customFormat="1" ht="12.75" customHeight="1" x14ac:dyDescent="0.25">
      <c r="A5339">
        <v>10</v>
      </c>
      <c r="B5339">
        <v>6</v>
      </c>
      <c r="C5339" s="3">
        <v>1006</v>
      </c>
      <c r="D5339" t="s">
        <v>7</v>
      </c>
      <c r="E5339">
        <v>2011</v>
      </c>
      <c r="F5339" s="57"/>
      <c r="G5339" s="73">
        <f t="shared" si="220"/>
        <v>3</v>
      </c>
      <c r="H5339" s="7"/>
      <c r="I5339" s="104">
        <v>3</v>
      </c>
      <c r="J5339" s="79" t="s">
        <v>21</v>
      </c>
      <c r="K5339" s="104">
        <v>0</v>
      </c>
      <c r="L5339" s="104">
        <v>0</v>
      </c>
      <c r="M5339" s="79" t="s">
        <v>21</v>
      </c>
      <c r="N5339" s="104">
        <v>0</v>
      </c>
      <c r="O5339" s="22">
        <f t="shared" si="221"/>
        <v>0</v>
      </c>
      <c r="P5339" s="77"/>
      <c r="Q5339" s="77"/>
      <c r="R5339" s="77"/>
    </row>
    <row r="5340" spans="1:21" customFormat="1" ht="12.75" customHeight="1" x14ac:dyDescent="0.25">
      <c r="A5340">
        <v>10</v>
      </c>
      <c r="B5340">
        <v>7</v>
      </c>
      <c r="C5340" s="3">
        <v>1007</v>
      </c>
      <c r="D5340" t="s">
        <v>7</v>
      </c>
      <c r="E5340">
        <v>2011</v>
      </c>
      <c r="F5340" s="57"/>
      <c r="G5340" s="73">
        <f t="shared" si="220"/>
        <v>0</v>
      </c>
      <c r="H5340" s="7"/>
      <c r="I5340" s="104">
        <v>0</v>
      </c>
      <c r="J5340" s="79" t="s">
        <v>21</v>
      </c>
      <c r="K5340" s="104">
        <v>0</v>
      </c>
      <c r="L5340" s="104">
        <v>0</v>
      </c>
      <c r="M5340" s="79" t="s">
        <v>21</v>
      </c>
      <c r="N5340" s="104">
        <v>0</v>
      </c>
      <c r="O5340" s="22">
        <f t="shared" si="221"/>
        <v>0</v>
      </c>
      <c r="P5340" s="77"/>
      <c r="Q5340" s="77"/>
      <c r="R5340" s="77"/>
      <c r="U5340" t="s">
        <v>59</v>
      </c>
    </row>
    <row r="5341" spans="1:21" customFormat="1" ht="12.75" customHeight="1" x14ac:dyDescent="0.25">
      <c r="A5341">
        <v>10</v>
      </c>
      <c r="B5341">
        <v>8</v>
      </c>
      <c r="C5341" s="3">
        <v>1008</v>
      </c>
      <c r="D5341" t="s">
        <v>7</v>
      </c>
      <c r="E5341">
        <v>2011</v>
      </c>
      <c r="F5341" s="57"/>
      <c r="G5341" s="73"/>
      <c r="H5341" s="7"/>
      <c r="I5341" s="111"/>
      <c r="K5341" s="32"/>
      <c r="L5341" s="111"/>
      <c r="N5341" s="32"/>
      <c r="O5341" s="22"/>
      <c r="P5341" s="77"/>
      <c r="Q5341" s="77"/>
      <c r="R5341" s="77"/>
    </row>
    <row r="5342" spans="1:21" customFormat="1" ht="12.75" customHeight="1" x14ac:dyDescent="0.25">
      <c r="A5342">
        <v>10</v>
      </c>
      <c r="B5342">
        <v>9</v>
      </c>
      <c r="C5342" s="3">
        <v>1009</v>
      </c>
      <c r="D5342" t="s">
        <v>7</v>
      </c>
      <c r="E5342">
        <v>2011</v>
      </c>
      <c r="F5342" s="57"/>
      <c r="G5342" s="73"/>
      <c r="H5342" s="7"/>
      <c r="I5342" s="111"/>
      <c r="K5342" s="32"/>
      <c r="L5342" s="111"/>
      <c r="N5342" s="32"/>
      <c r="O5342" s="22"/>
      <c r="P5342" s="77"/>
      <c r="Q5342" s="77"/>
      <c r="R5342" s="77"/>
    </row>
    <row r="5343" spans="1:21" customFormat="1" ht="12.75" customHeight="1" x14ac:dyDescent="0.25">
      <c r="A5343">
        <v>10</v>
      </c>
      <c r="B5343">
        <v>10</v>
      </c>
      <c r="C5343" s="3">
        <v>1010</v>
      </c>
      <c r="D5343" t="s">
        <v>7</v>
      </c>
      <c r="E5343">
        <v>2011</v>
      </c>
      <c r="F5343" s="57"/>
      <c r="G5343" s="73"/>
      <c r="H5343" s="7"/>
      <c r="I5343" s="111"/>
      <c r="K5343" s="32"/>
      <c r="L5343" s="111"/>
      <c r="N5343" s="32"/>
      <c r="O5343" s="22"/>
      <c r="P5343" s="77"/>
      <c r="Q5343" s="77"/>
      <c r="R5343" s="77"/>
    </row>
    <row r="5344" spans="1:21" customFormat="1" ht="12.75" customHeight="1" x14ac:dyDescent="0.25">
      <c r="A5344">
        <v>10</v>
      </c>
      <c r="B5344">
        <v>11</v>
      </c>
      <c r="C5344" s="3">
        <v>1011</v>
      </c>
      <c r="D5344" t="s">
        <v>7</v>
      </c>
      <c r="E5344">
        <v>2011</v>
      </c>
      <c r="F5344" s="57"/>
      <c r="G5344" s="73"/>
      <c r="H5344" s="7"/>
      <c r="I5344" s="111"/>
      <c r="K5344" s="32"/>
      <c r="L5344" s="111"/>
      <c r="N5344" s="32"/>
      <c r="O5344" s="22"/>
      <c r="P5344" s="77"/>
      <c r="Q5344" s="77"/>
      <c r="R5344" s="77"/>
    </row>
    <row r="5345" spans="1:18" customFormat="1" ht="12.75" customHeight="1" x14ac:dyDescent="0.25">
      <c r="A5345">
        <v>10</v>
      </c>
      <c r="B5345">
        <v>12</v>
      </c>
      <c r="C5345" s="3">
        <v>1012</v>
      </c>
      <c r="D5345" t="s">
        <v>7</v>
      </c>
      <c r="E5345">
        <v>2011</v>
      </c>
      <c r="F5345" s="57"/>
      <c r="G5345" s="73"/>
      <c r="H5345" s="7"/>
      <c r="I5345" s="111"/>
      <c r="K5345" s="32"/>
      <c r="L5345" s="111"/>
      <c r="N5345" s="32"/>
      <c r="O5345" s="22"/>
      <c r="P5345" s="77"/>
      <c r="Q5345" s="77"/>
      <c r="R5345" s="77"/>
    </row>
    <row r="5346" spans="1:18" customFormat="1" ht="12.75" customHeight="1" x14ac:dyDescent="0.25">
      <c r="A5346">
        <v>10</v>
      </c>
      <c r="B5346">
        <v>13</v>
      </c>
      <c r="C5346" s="3">
        <v>1013</v>
      </c>
      <c r="D5346" t="s">
        <v>7</v>
      </c>
      <c r="E5346">
        <v>2011</v>
      </c>
      <c r="F5346" s="57"/>
      <c r="G5346" s="73"/>
      <c r="H5346" s="7"/>
      <c r="I5346" s="111"/>
      <c r="K5346" s="32"/>
      <c r="L5346" s="111"/>
      <c r="N5346" s="32"/>
      <c r="O5346" s="22"/>
      <c r="P5346" s="77"/>
      <c r="Q5346" s="77"/>
      <c r="R5346" s="77"/>
    </row>
    <row r="5347" spans="1:18" customFormat="1" ht="12.75" customHeight="1" x14ac:dyDescent="0.25">
      <c r="A5347">
        <v>10</v>
      </c>
      <c r="B5347">
        <v>14</v>
      </c>
      <c r="C5347" s="3">
        <v>1014</v>
      </c>
      <c r="D5347" t="s">
        <v>7</v>
      </c>
      <c r="E5347">
        <v>2011</v>
      </c>
      <c r="F5347" s="57"/>
      <c r="G5347" s="73"/>
      <c r="H5347" s="7"/>
      <c r="I5347" s="111"/>
      <c r="K5347" s="32"/>
      <c r="L5347" s="111"/>
      <c r="N5347" s="32"/>
      <c r="O5347" s="22"/>
      <c r="P5347" s="77"/>
      <c r="Q5347" s="77"/>
      <c r="R5347" s="77"/>
    </row>
    <row r="5348" spans="1:18" customFormat="1" ht="12.75" customHeight="1" x14ac:dyDescent="0.25">
      <c r="A5348">
        <v>10</v>
      </c>
      <c r="B5348">
        <v>15</v>
      </c>
      <c r="C5348" s="3">
        <v>1015</v>
      </c>
      <c r="D5348" t="s">
        <v>7</v>
      </c>
      <c r="E5348">
        <v>2011</v>
      </c>
      <c r="F5348" s="57"/>
      <c r="G5348" s="73"/>
      <c r="H5348" s="7"/>
      <c r="I5348" s="111"/>
      <c r="K5348" s="32"/>
      <c r="L5348" s="111"/>
      <c r="N5348" s="32"/>
      <c r="O5348" s="22"/>
      <c r="P5348" s="77"/>
      <c r="Q5348" s="77"/>
      <c r="R5348" s="77"/>
    </row>
    <row r="5349" spans="1:18" customFormat="1" ht="12.75" customHeight="1" x14ac:dyDescent="0.25">
      <c r="A5349">
        <v>10</v>
      </c>
      <c r="B5349">
        <v>16</v>
      </c>
      <c r="C5349" s="3">
        <v>1016</v>
      </c>
      <c r="D5349" t="s">
        <v>7</v>
      </c>
      <c r="E5349">
        <v>2011</v>
      </c>
      <c r="F5349" s="57"/>
      <c r="G5349" s="73"/>
      <c r="H5349" s="7"/>
      <c r="I5349" s="111"/>
      <c r="K5349" s="32"/>
      <c r="L5349" s="111"/>
      <c r="N5349" s="32"/>
      <c r="O5349" s="22"/>
      <c r="P5349" s="77"/>
      <c r="Q5349" s="77"/>
      <c r="R5349" s="77"/>
    </row>
    <row r="5350" spans="1:18" customFormat="1" ht="12.75" customHeight="1" x14ac:dyDescent="0.25">
      <c r="A5350">
        <v>10</v>
      </c>
      <c r="B5350">
        <v>17</v>
      </c>
      <c r="C5350" s="3">
        <v>1017</v>
      </c>
      <c r="D5350" t="s">
        <v>7</v>
      </c>
      <c r="E5350">
        <v>2011</v>
      </c>
      <c r="F5350" s="57"/>
      <c r="G5350" s="73"/>
      <c r="H5350" s="7"/>
      <c r="I5350" s="111"/>
      <c r="K5350" s="32"/>
      <c r="L5350" s="111"/>
      <c r="N5350" s="32"/>
      <c r="O5350" s="22"/>
      <c r="P5350" s="77"/>
      <c r="Q5350" s="77"/>
      <c r="R5350" s="77"/>
    </row>
    <row r="5351" spans="1:18" customFormat="1" ht="12.75" customHeight="1" x14ac:dyDescent="0.25">
      <c r="A5351">
        <v>10</v>
      </c>
      <c r="B5351">
        <v>18</v>
      </c>
      <c r="C5351" s="3">
        <v>1018</v>
      </c>
      <c r="D5351" t="s">
        <v>7</v>
      </c>
      <c r="E5351">
        <v>2011</v>
      </c>
      <c r="F5351" s="57"/>
      <c r="G5351" s="73"/>
      <c r="H5351" s="7"/>
      <c r="I5351" s="111"/>
      <c r="K5351" s="32"/>
      <c r="L5351" s="111"/>
      <c r="N5351" s="32"/>
      <c r="O5351" s="22"/>
      <c r="P5351" s="77"/>
      <c r="Q5351" s="77"/>
      <c r="R5351" s="77"/>
    </row>
    <row r="5352" spans="1:18" customFormat="1" ht="12.75" customHeight="1" x14ac:dyDescent="0.25">
      <c r="A5352">
        <v>10</v>
      </c>
      <c r="B5352">
        <v>19</v>
      </c>
      <c r="C5352" s="3">
        <v>1019</v>
      </c>
      <c r="D5352" t="s">
        <v>7</v>
      </c>
      <c r="E5352">
        <v>2011</v>
      </c>
      <c r="F5352" s="57"/>
      <c r="G5352" s="73"/>
      <c r="H5352" s="7"/>
      <c r="I5352" s="111"/>
      <c r="K5352" s="32"/>
      <c r="L5352" s="111"/>
      <c r="N5352" s="32"/>
      <c r="O5352" s="22"/>
      <c r="P5352" s="77"/>
      <c r="Q5352" s="77"/>
      <c r="R5352" s="77"/>
    </row>
    <row r="5353" spans="1:18" customFormat="1" ht="12.75" customHeight="1" x14ac:dyDescent="0.25">
      <c r="A5353">
        <v>10</v>
      </c>
      <c r="B5353">
        <v>20</v>
      </c>
      <c r="C5353" s="3">
        <v>1020</v>
      </c>
      <c r="D5353" t="s">
        <v>7</v>
      </c>
      <c r="E5353">
        <v>2011</v>
      </c>
      <c r="F5353" s="57"/>
      <c r="G5353" s="73"/>
      <c r="H5353" s="7"/>
      <c r="I5353" s="111"/>
      <c r="K5353" s="32"/>
      <c r="L5353" s="111"/>
      <c r="N5353" s="32"/>
      <c r="O5353" s="22"/>
      <c r="P5353" s="77"/>
      <c r="Q5353" s="77"/>
      <c r="R5353" s="77"/>
    </row>
    <row r="5354" spans="1:18" customFormat="1" ht="12.75" customHeight="1" x14ac:dyDescent="0.25">
      <c r="A5354">
        <v>10</v>
      </c>
      <c r="B5354">
        <v>21</v>
      </c>
      <c r="C5354" s="3">
        <v>1021</v>
      </c>
      <c r="D5354" t="s">
        <v>7</v>
      </c>
      <c r="E5354">
        <v>2011</v>
      </c>
      <c r="F5354" s="57"/>
      <c r="G5354" s="73"/>
      <c r="H5354" s="7"/>
      <c r="I5354" s="111"/>
      <c r="K5354" s="32"/>
      <c r="L5354" s="111"/>
      <c r="N5354" s="32"/>
      <c r="O5354" s="22"/>
      <c r="P5354" s="77"/>
      <c r="Q5354" s="77"/>
      <c r="R5354" s="77"/>
    </row>
    <row r="5355" spans="1:18" customFormat="1" ht="12.75" customHeight="1" x14ac:dyDescent="0.25">
      <c r="A5355">
        <v>10</v>
      </c>
      <c r="B5355">
        <v>22</v>
      </c>
      <c r="C5355" s="3">
        <v>1022</v>
      </c>
      <c r="D5355" t="s">
        <v>7</v>
      </c>
      <c r="E5355">
        <v>2011</v>
      </c>
      <c r="F5355" s="57"/>
      <c r="G5355" s="73"/>
      <c r="H5355" s="7"/>
      <c r="I5355" s="111"/>
      <c r="K5355" s="32"/>
      <c r="L5355" s="111"/>
      <c r="N5355" s="32"/>
      <c r="O5355" s="22"/>
      <c r="P5355" s="77"/>
      <c r="Q5355" s="77"/>
      <c r="R5355" s="77"/>
    </row>
    <row r="5356" spans="1:18" customFormat="1" ht="12.75" customHeight="1" x14ac:dyDescent="0.25">
      <c r="A5356">
        <v>10</v>
      </c>
      <c r="B5356">
        <v>23</v>
      </c>
      <c r="C5356" s="3">
        <v>1023</v>
      </c>
      <c r="D5356" t="s">
        <v>7</v>
      </c>
      <c r="E5356">
        <v>2011</v>
      </c>
      <c r="F5356" s="57"/>
      <c r="G5356" s="73"/>
      <c r="H5356" s="7"/>
      <c r="I5356" s="111"/>
      <c r="K5356" s="32"/>
      <c r="L5356" s="111"/>
      <c r="N5356" s="32"/>
      <c r="O5356" s="22"/>
      <c r="P5356" s="77"/>
      <c r="Q5356" s="77"/>
      <c r="R5356" s="77"/>
    </row>
    <row r="5357" spans="1:18" customFormat="1" ht="12.75" customHeight="1" x14ac:dyDescent="0.25">
      <c r="A5357">
        <v>10</v>
      </c>
      <c r="B5357">
        <v>24</v>
      </c>
      <c r="C5357" s="3">
        <v>1024</v>
      </c>
      <c r="D5357" t="s">
        <v>7</v>
      </c>
      <c r="E5357">
        <v>2011</v>
      </c>
      <c r="F5357" s="57"/>
      <c r="G5357" s="73"/>
      <c r="H5357" s="7"/>
      <c r="I5357" s="111"/>
      <c r="K5357" s="32"/>
      <c r="L5357" s="111"/>
      <c r="N5357" s="32"/>
      <c r="O5357" s="22"/>
      <c r="P5357" s="77"/>
      <c r="Q5357" s="77"/>
      <c r="R5357" s="77"/>
    </row>
    <row r="5358" spans="1:18" customFormat="1" ht="12.75" customHeight="1" x14ac:dyDescent="0.25">
      <c r="A5358">
        <v>10</v>
      </c>
      <c r="B5358">
        <v>25</v>
      </c>
      <c r="C5358" s="3">
        <v>1025</v>
      </c>
      <c r="D5358" t="s">
        <v>7</v>
      </c>
      <c r="E5358">
        <v>2011</v>
      </c>
      <c r="F5358" s="57"/>
      <c r="G5358" s="73"/>
      <c r="H5358" s="7"/>
      <c r="I5358" s="111"/>
      <c r="K5358" s="32"/>
      <c r="L5358" s="111"/>
      <c r="N5358" s="32"/>
      <c r="O5358" s="22"/>
      <c r="P5358" s="77"/>
      <c r="Q5358" s="77"/>
      <c r="R5358" s="77"/>
    </row>
    <row r="5359" spans="1:18" customFormat="1" ht="12.75" customHeight="1" x14ac:dyDescent="0.25">
      <c r="A5359">
        <v>10</v>
      </c>
      <c r="B5359">
        <v>26</v>
      </c>
      <c r="C5359" s="3">
        <v>1026</v>
      </c>
      <c r="D5359" t="s">
        <v>7</v>
      </c>
      <c r="E5359">
        <v>2011</v>
      </c>
      <c r="F5359" s="57"/>
      <c r="G5359" s="73"/>
      <c r="H5359" s="7"/>
      <c r="I5359" s="111"/>
      <c r="K5359" s="32"/>
      <c r="L5359" s="111"/>
      <c r="N5359" s="32"/>
      <c r="O5359" s="22"/>
      <c r="P5359" s="77"/>
      <c r="Q5359" s="77"/>
      <c r="R5359" s="77"/>
    </row>
    <row r="5360" spans="1:18" customFormat="1" ht="12.75" customHeight="1" x14ac:dyDescent="0.25">
      <c r="A5360">
        <v>10</v>
      </c>
      <c r="B5360">
        <v>27</v>
      </c>
      <c r="C5360" s="3">
        <v>1027</v>
      </c>
      <c r="D5360" t="s">
        <v>7</v>
      </c>
      <c r="E5360">
        <v>2011</v>
      </c>
      <c r="F5360" s="57"/>
      <c r="G5360" s="73"/>
      <c r="H5360" s="7"/>
      <c r="L5360" s="111"/>
      <c r="O5360" s="22"/>
      <c r="P5360" s="77"/>
      <c r="Q5360" s="77"/>
      <c r="R5360" s="77"/>
    </row>
    <row r="5361" spans="1:18" customFormat="1" ht="12.75" customHeight="1" x14ac:dyDescent="0.25">
      <c r="A5361">
        <v>10</v>
      </c>
      <c r="B5361">
        <v>28</v>
      </c>
      <c r="C5361" s="3">
        <v>1028</v>
      </c>
      <c r="D5361" t="s">
        <v>7</v>
      </c>
      <c r="E5361">
        <v>2011</v>
      </c>
      <c r="F5361" s="57"/>
      <c r="G5361" s="73"/>
      <c r="H5361" s="7"/>
      <c r="L5361" s="111"/>
      <c r="O5361" s="22"/>
      <c r="P5361" s="77"/>
      <c r="Q5361" s="77"/>
      <c r="R5361" s="77"/>
    </row>
    <row r="5362" spans="1:18" customFormat="1" ht="12.75" customHeight="1" x14ac:dyDescent="0.25">
      <c r="A5362">
        <v>10</v>
      </c>
      <c r="B5362">
        <v>29</v>
      </c>
      <c r="C5362" s="3">
        <v>1029</v>
      </c>
      <c r="D5362" t="s">
        <v>7</v>
      </c>
      <c r="E5362">
        <v>2011</v>
      </c>
      <c r="F5362" s="57"/>
      <c r="G5362" s="73"/>
      <c r="H5362" s="7"/>
      <c r="L5362" s="111"/>
      <c r="O5362" s="22"/>
      <c r="P5362" s="77"/>
      <c r="Q5362" s="77"/>
      <c r="R5362" s="77"/>
    </row>
    <row r="5363" spans="1:18" customFormat="1" ht="12.75" customHeight="1" x14ac:dyDescent="0.25">
      <c r="A5363">
        <v>10</v>
      </c>
      <c r="B5363">
        <v>30</v>
      </c>
      <c r="C5363" s="3">
        <v>1030</v>
      </c>
      <c r="D5363" t="s">
        <v>7</v>
      </c>
      <c r="E5363">
        <v>2011</v>
      </c>
      <c r="F5363" s="57"/>
      <c r="G5363" s="73"/>
      <c r="H5363" s="7"/>
      <c r="L5363" s="111"/>
      <c r="O5363" s="22"/>
      <c r="P5363" s="77"/>
      <c r="Q5363" s="77"/>
      <c r="R5363" s="77"/>
    </row>
    <row r="5364" spans="1:18" customFormat="1" ht="12.75" customHeight="1" x14ac:dyDescent="0.25">
      <c r="A5364">
        <v>10</v>
      </c>
      <c r="B5364">
        <v>31</v>
      </c>
      <c r="C5364" s="3">
        <v>1031</v>
      </c>
      <c r="D5364" t="s">
        <v>7</v>
      </c>
      <c r="E5364">
        <v>2011</v>
      </c>
      <c r="F5364" s="57"/>
      <c r="G5364" s="73"/>
      <c r="H5364" s="7"/>
      <c r="L5364" s="111"/>
      <c r="O5364" s="22"/>
      <c r="P5364" s="77"/>
      <c r="Q5364" s="77"/>
      <c r="R5364" s="77"/>
    </row>
    <row r="5365" spans="1:18" customFormat="1" ht="12.75" customHeight="1" x14ac:dyDescent="0.25">
      <c r="A5365">
        <v>11</v>
      </c>
      <c r="B5365">
        <v>1</v>
      </c>
      <c r="C5365" s="3">
        <v>1101</v>
      </c>
      <c r="D5365" t="s">
        <v>7</v>
      </c>
      <c r="E5365">
        <v>2011</v>
      </c>
      <c r="F5365" s="57"/>
      <c r="G5365" s="73"/>
      <c r="H5365" s="7"/>
      <c r="L5365" s="111"/>
      <c r="O5365" s="22"/>
      <c r="P5365" s="77"/>
      <c r="Q5365" s="77"/>
      <c r="R5365" s="77"/>
    </row>
    <row r="5366" spans="1:18" customFormat="1" ht="12.75" customHeight="1" x14ac:dyDescent="0.25">
      <c r="A5366">
        <v>11</v>
      </c>
      <c r="B5366">
        <v>2</v>
      </c>
      <c r="C5366" s="3">
        <v>1102</v>
      </c>
      <c r="D5366" t="s">
        <v>7</v>
      </c>
      <c r="E5366">
        <v>2011</v>
      </c>
      <c r="F5366" s="57"/>
      <c r="G5366" s="73"/>
      <c r="H5366" s="7"/>
      <c r="L5366" s="111"/>
      <c r="O5366" s="22"/>
      <c r="P5366" s="77"/>
      <c r="Q5366" s="77"/>
      <c r="R5366" s="77"/>
    </row>
    <row r="5367" spans="1:18" customFormat="1" ht="12.75" customHeight="1" x14ac:dyDescent="0.25">
      <c r="A5367">
        <v>11</v>
      </c>
      <c r="B5367">
        <v>3</v>
      </c>
      <c r="C5367" s="3">
        <v>1103</v>
      </c>
      <c r="D5367" t="s">
        <v>7</v>
      </c>
      <c r="E5367">
        <v>2011</v>
      </c>
      <c r="F5367" s="57"/>
      <c r="G5367" s="73"/>
      <c r="H5367" s="7"/>
      <c r="L5367" s="111"/>
      <c r="O5367" s="22"/>
      <c r="P5367" s="77"/>
      <c r="Q5367" s="77"/>
      <c r="R5367" s="77"/>
    </row>
    <row r="5368" spans="1:18" customFormat="1" ht="12.75" customHeight="1" x14ac:dyDescent="0.25">
      <c r="A5368">
        <v>11</v>
      </c>
      <c r="B5368">
        <v>4</v>
      </c>
      <c r="C5368" s="3">
        <v>1104</v>
      </c>
      <c r="D5368" t="s">
        <v>7</v>
      </c>
      <c r="E5368">
        <v>2011</v>
      </c>
      <c r="F5368" s="57"/>
      <c r="G5368" s="73"/>
      <c r="H5368" s="7"/>
      <c r="L5368" s="111"/>
      <c r="O5368" s="22"/>
      <c r="P5368" s="77"/>
      <c r="Q5368" s="77"/>
      <c r="R5368" s="77"/>
    </row>
    <row r="5369" spans="1:18" customFormat="1" ht="12.75" customHeight="1" x14ac:dyDescent="0.25">
      <c r="A5369">
        <v>11</v>
      </c>
      <c r="B5369">
        <v>5</v>
      </c>
      <c r="C5369" s="3">
        <v>1105</v>
      </c>
      <c r="D5369" t="s">
        <v>7</v>
      </c>
      <c r="E5369">
        <v>2011</v>
      </c>
      <c r="F5369" s="57"/>
      <c r="G5369" s="73"/>
      <c r="H5369" s="7"/>
      <c r="L5369" s="111"/>
      <c r="O5369" s="22"/>
      <c r="P5369" s="77"/>
      <c r="Q5369" s="77"/>
      <c r="R5369" s="77"/>
    </row>
    <row r="5370" spans="1:18" customFormat="1" ht="12.75" customHeight="1" x14ac:dyDescent="0.25">
      <c r="A5370">
        <v>11</v>
      </c>
      <c r="B5370">
        <v>6</v>
      </c>
      <c r="C5370" s="3">
        <v>1106</v>
      </c>
      <c r="D5370" t="s">
        <v>7</v>
      </c>
      <c r="E5370">
        <v>2011</v>
      </c>
      <c r="F5370" s="57"/>
      <c r="G5370" s="73"/>
      <c r="H5370" s="7"/>
      <c r="L5370" s="111"/>
      <c r="O5370" s="22"/>
      <c r="P5370" s="77"/>
      <c r="Q5370" s="77"/>
      <c r="R5370" s="77"/>
    </row>
    <row r="5371" spans="1:18" customFormat="1" ht="12.75" customHeight="1" x14ac:dyDescent="0.25">
      <c r="A5371">
        <v>11</v>
      </c>
      <c r="B5371">
        <v>7</v>
      </c>
      <c r="C5371" s="3">
        <v>1107</v>
      </c>
      <c r="D5371" t="s">
        <v>7</v>
      </c>
      <c r="E5371">
        <v>2011</v>
      </c>
      <c r="F5371" s="57"/>
      <c r="G5371" s="73"/>
      <c r="H5371" s="7"/>
      <c r="L5371" s="111"/>
      <c r="O5371" s="22"/>
      <c r="P5371" s="77"/>
      <c r="Q5371" s="77"/>
      <c r="R5371" s="77"/>
    </row>
    <row r="5372" spans="1:18" customFormat="1" ht="12.75" customHeight="1" x14ac:dyDescent="0.25">
      <c r="A5372">
        <v>11</v>
      </c>
      <c r="B5372">
        <v>8</v>
      </c>
      <c r="C5372" s="3">
        <v>1108</v>
      </c>
      <c r="D5372" t="s">
        <v>7</v>
      </c>
      <c r="E5372">
        <v>2011</v>
      </c>
      <c r="F5372" s="57"/>
      <c r="G5372" s="73"/>
      <c r="H5372" s="7"/>
      <c r="L5372" s="111"/>
      <c r="O5372" s="22"/>
      <c r="P5372" s="77"/>
      <c r="Q5372" s="77"/>
      <c r="R5372" s="77"/>
    </row>
    <row r="5373" spans="1:18" customFormat="1" ht="12.75" customHeight="1" x14ac:dyDescent="0.25">
      <c r="A5373">
        <v>11</v>
      </c>
      <c r="B5373">
        <v>9</v>
      </c>
      <c r="C5373" s="3">
        <v>1109</v>
      </c>
      <c r="D5373" t="s">
        <v>7</v>
      </c>
      <c r="E5373">
        <v>2011</v>
      </c>
      <c r="F5373" s="57"/>
      <c r="G5373" s="73"/>
      <c r="H5373" s="7"/>
      <c r="L5373" s="111"/>
      <c r="O5373" s="22"/>
      <c r="P5373" s="77"/>
      <c r="Q5373" s="77"/>
      <c r="R5373" s="77"/>
    </row>
    <row r="5374" spans="1:18" customFormat="1" ht="12.75" customHeight="1" x14ac:dyDescent="0.25">
      <c r="A5374">
        <v>11</v>
      </c>
      <c r="B5374">
        <v>10</v>
      </c>
      <c r="C5374" s="3">
        <v>1110</v>
      </c>
      <c r="D5374" t="s">
        <v>7</v>
      </c>
      <c r="E5374">
        <v>2011</v>
      </c>
      <c r="F5374" s="57"/>
      <c r="G5374" s="73"/>
      <c r="H5374" s="7"/>
      <c r="L5374" s="111"/>
      <c r="O5374" s="22"/>
      <c r="P5374" s="77"/>
      <c r="Q5374" s="77"/>
      <c r="R5374" s="77"/>
    </row>
    <row r="5375" spans="1:18" customFormat="1" ht="12.75" customHeight="1" x14ac:dyDescent="0.25">
      <c r="A5375">
        <v>11</v>
      </c>
      <c r="B5375">
        <v>11</v>
      </c>
      <c r="C5375" s="3">
        <v>1111</v>
      </c>
      <c r="D5375" t="s">
        <v>7</v>
      </c>
      <c r="E5375">
        <v>2011</v>
      </c>
      <c r="F5375" s="57"/>
      <c r="G5375" s="73"/>
      <c r="H5375" s="7"/>
      <c r="L5375" s="111"/>
      <c r="O5375" s="22"/>
      <c r="P5375" s="77"/>
      <c r="Q5375" s="77"/>
      <c r="R5375" s="77"/>
    </row>
    <row r="5376" spans="1:18" customFormat="1" ht="12.75" customHeight="1" x14ac:dyDescent="0.25">
      <c r="A5376">
        <v>11</v>
      </c>
      <c r="B5376">
        <v>12</v>
      </c>
      <c r="C5376" s="3">
        <v>1112</v>
      </c>
      <c r="D5376" t="s">
        <v>7</v>
      </c>
      <c r="E5376">
        <v>2011</v>
      </c>
      <c r="F5376" s="57"/>
      <c r="G5376" s="73"/>
      <c r="H5376" s="7"/>
      <c r="L5376" s="111"/>
      <c r="O5376" s="22"/>
      <c r="P5376" s="77"/>
      <c r="Q5376" s="77"/>
      <c r="R5376" s="77"/>
    </row>
    <row r="5377" spans="1:18" customFormat="1" ht="12.75" customHeight="1" x14ac:dyDescent="0.25">
      <c r="A5377">
        <v>11</v>
      </c>
      <c r="B5377">
        <v>13</v>
      </c>
      <c r="C5377" s="3">
        <v>1113</v>
      </c>
      <c r="D5377" t="s">
        <v>7</v>
      </c>
      <c r="E5377">
        <v>2011</v>
      </c>
      <c r="F5377" s="57"/>
      <c r="G5377" s="73"/>
      <c r="H5377" s="7"/>
      <c r="L5377" s="111"/>
      <c r="O5377" s="22"/>
      <c r="P5377" s="77"/>
      <c r="Q5377" s="77"/>
      <c r="R5377" s="77"/>
    </row>
    <row r="5378" spans="1:18" customFormat="1" ht="12.75" customHeight="1" x14ac:dyDescent="0.25">
      <c r="A5378">
        <v>11</v>
      </c>
      <c r="B5378">
        <v>14</v>
      </c>
      <c r="C5378" s="3">
        <v>1114</v>
      </c>
      <c r="D5378" t="s">
        <v>7</v>
      </c>
      <c r="E5378">
        <v>2011</v>
      </c>
      <c r="F5378" s="57"/>
      <c r="G5378" s="73"/>
      <c r="H5378" s="7"/>
      <c r="L5378" s="111"/>
      <c r="O5378" s="22"/>
      <c r="P5378" s="77"/>
      <c r="Q5378" s="77"/>
      <c r="R5378" s="77"/>
    </row>
    <row r="5379" spans="1:18" customFormat="1" ht="12.75" customHeight="1" x14ac:dyDescent="0.25">
      <c r="A5379">
        <v>11</v>
      </c>
      <c r="B5379">
        <v>15</v>
      </c>
      <c r="C5379" s="3">
        <v>1115</v>
      </c>
      <c r="D5379" t="s">
        <v>7</v>
      </c>
      <c r="E5379">
        <v>2011</v>
      </c>
      <c r="F5379" s="57"/>
      <c r="G5379" s="73"/>
      <c r="H5379" s="7"/>
      <c r="L5379" s="111"/>
      <c r="O5379" s="22"/>
      <c r="P5379" s="77"/>
      <c r="Q5379" s="77"/>
      <c r="R5379" s="77"/>
    </row>
    <row r="5380" spans="1:18" customFormat="1" ht="12.75" customHeight="1" x14ac:dyDescent="0.25">
      <c r="A5380">
        <v>5</v>
      </c>
      <c r="B5380">
        <v>1</v>
      </c>
      <c r="C5380" s="3">
        <v>501</v>
      </c>
      <c r="D5380" t="s">
        <v>6</v>
      </c>
      <c r="E5380">
        <v>2010</v>
      </c>
      <c r="F5380" s="57"/>
      <c r="G5380" s="73">
        <f t="shared" ref="G5380:G5411" si="222">I5380+K5380</f>
        <v>0</v>
      </c>
      <c r="H5380" s="7"/>
      <c r="I5380" s="31"/>
      <c r="J5380" s="31"/>
      <c r="K5380" s="31"/>
      <c r="L5380" s="31"/>
      <c r="M5380" s="31"/>
      <c r="N5380" s="31"/>
      <c r="O5380" s="22">
        <f t="shared" ref="O5380:O5411" si="223">L5380+N5380</f>
        <v>0</v>
      </c>
      <c r="P5380" s="58"/>
      <c r="Q5380" s="58"/>
      <c r="R5380" s="58"/>
    </row>
    <row r="5381" spans="1:18" customFormat="1" ht="12.75" customHeight="1" x14ac:dyDescent="0.25">
      <c r="A5381">
        <v>5</v>
      </c>
      <c r="B5381">
        <v>2</v>
      </c>
      <c r="C5381" s="3">
        <v>502</v>
      </c>
      <c r="D5381" t="s">
        <v>6</v>
      </c>
      <c r="E5381">
        <v>2010</v>
      </c>
      <c r="F5381" s="57"/>
      <c r="G5381" s="73">
        <f t="shared" si="222"/>
        <v>0</v>
      </c>
      <c r="H5381" s="7"/>
      <c r="I5381" s="60"/>
      <c r="J5381" s="31"/>
      <c r="K5381" s="31"/>
      <c r="L5381" s="31"/>
      <c r="M5381" s="31"/>
      <c r="N5381" s="31"/>
      <c r="O5381" s="22">
        <f t="shared" si="223"/>
        <v>0</v>
      </c>
      <c r="P5381" s="58"/>
      <c r="Q5381" s="58"/>
      <c r="R5381" s="58"/>
    </row>
    <row r="5382" spans="1:18" customFormat="1" ht="12.75" customHeight="1" x14ac:dyDescent="0.25">
      <c r="A5382">
        <v>5</v>
      </c>
      <c r="B5382">
        <v>3</v>
      </c>
      <c r="C5382" s="3">
        <v>503</v>
      </c>
      <c r="D5382" t="s">
        <v>6</v>
      </c>
      <c r="E5382">
        <v>2010</v>
      </c>
      <c r="F5382" s="57"/>
      <c r="G5382" s="73">
        <f t="shared" si="222"/>
        <v>0</v>
      </c>
      <c r="H5382" s="7"/>
      <c r="I5382" s="74"/>
      <c r="J5382" s="31"/>
      <c r="K5382" s="31"/>
      <c r="L5382" s="52"/>
      <c r="M5382" s="31"/>
      <c r="N5382" s="31"/>
      <c r="O5382" s="22">
        <f t="shared" si="223"/>
        <v>0</v>
      </c>
      <c r="P5382" s="58"/>
      <c r="Q5382" s="58"/>
      <c r="R5382" s="58"/>
    </row>
    <row r="5383" spans="1:18" customFormat="1" ht="12.75" customHeight="1" x14ac:dyDescent="0.25">
      <c r="A5383">
        <v>5</v>
      </c>
      <c r="B5383">
        <v>4</v>
      </c>
      <c r="C5383" s="3">
        <v>504</v>
      </c>
      <c r="D5383" t="s">
        <v>6</v>
      </c>
      <c r="E5383">
        <v>2010</v>
      </c>
      <c r="F5383" s="57"/>
      <c r="G5383" s="73">
        <f t="shared" si="222"/>
        <v>0</v>
      </c>
      <c r="H5383" s="7"/>
      <c r="I5383" s="74"/>
      <c r="J5383" s="31"/>
      <c r="K5383" s="31"/>
      <c r="L5383" s="52"/>
      <c r="M5383" s="31"/>
      <c r="N5383" s="31"/>
      <c r="O5383" s="22">
        <f t="shared" si="223"/>
        <v>0</v>
      </c>
      <c r="P5383" s="58"/>
      <c r="Q5383" s="58"/>
      <c r="R5383" s="58"/>
    </row>
    <row r="5384" spans="1:18" customFormat="1" ht="12.75" customHeight="1" x14ac:dyDescent="0.25">
      <c r="A5384">
        <v>5</v>
      </c>
      <c r="B5384">
        <v>5</v>
      </c>
      <c r="C5384" s="3">
        <v>505</v>
      </c>
      <c r="D5384" t="s">
        <v>6</v>
      </c>
      <c r="E5384">
        <v>2010</v>
      </c>
      <c r="F5384" s="57"/>
      <c r="G5384" s="73">
        <f t="shared" si="222"/>
        <v>0</v>
      </c>
      <c r="H5384" s="7"/>
      <c r="I5384" s="74"/>
      <c r="J5384" s="31"/>
      <c r="K5384" s="31"/>
      <c r="L5384" s="52"/>
      <c r="M5384" s="31"/>
      <c r="N5384" s="31"/>
      <c r="O5384" s="22">
        <f t="shared" si="223"/>
        <v>0</v>
      </c>
      <c r="P5384" s="58"/>
      <c r="Q5384" s="58"/>
      <c r="R5384" s="58"/>
    </row>
    <row r="5385" spans="1:18" customFormat="1" ht="12.75" customHeight="1" x14ac:dyDescent="0.25">
      <c r="A5385">
        <v>5</v>
      </c>
      <c r="B5385">
        <v>6</v>
      </c>
      <c r="C5385" s="3">
        <v>506</v>
      </c>
      <c r="D5385" t="s">
        <v>6</v>
      </c>
      <c r="E5385">
        <v>2010</v>
      </c>
      <c r="F5385" s="57"/>
      <c r="G5385" s="73">
        <f t="shared" si="222"/>
        <v>0</v>
      </c>
      <c r="H5385" s="7"/>
      <c r="I5385" s="74"/>
      <c r="J5385" s="31"/>
      <c r="K5385" s="31"/>
      <c r="L5385" s="52"/>
      <c r="M5385" s="31"/>
      <c r="N5385" s="31"/>
      <c r="O5385" s="22">
        <f t="shared" si="223"/>
        <v>0</v>
      </c>
      <c r="P5385" s="58"/>
      <c r="Q5385" s="58"/>
      <c r="R5385" s="58"/>
    </row>
    <row r="5386" spans="1:18" customFormat="1" ht="12.75" customHeight="1" x14ac:dyDescent="0.25">
      <c r="A5386">
        <v>5</v>
      </c>
      <c r="B5386">
        <v>7</v>
      </c>
      <c r="C5386" s="3">
        <v>507</v>
      </c>
      <c r="D5386" t="s">
        <v>6</v>
      </c>
      <c r="E5386">
        <v>2010</v>
      </c>
      <c r="F5386" s="57"/>
      <c r="G5386" s="73">
        <f t="shared" si="222"/>
        <v>0</v>
      </c>
      <c r="H5386" s="7"/>
      <c r="I5386" s="74"/>
      <c r="J5386" s="31"/>
      <c r="K5386" s="31"/>
      <c r="L5386" s="52"/>
      <c r="M5386" s="31"/>
      <c r="N5386" s="31"/>
      <c r="O5386" s="22">
        <f t="shared" si="223"/>
        <v>0</v>
      </c>
      <c r="P5386" s="58"/>
      <c r="Q5386" s="58"/>
      <c r="R5386" s="58"/>
    </row>
    <row r="5387" spans="1:18" customFormat="1" ht="12.75" customHeight="1" x14ac:dyDescent="0.25">
      <c r="A5387">
        <v>5</v>
      </c>
      <c r="B5387">
        <v>8</v>
      </c>
      <c r="C5387" s="3">
        <v>508</v>
      </c>
      <c r="D5387" t="s">
        <v>6</v>
      </c>
      <c r="E5387">
        <v>2010</v>
      </c>
      <c r="F5387" s="57"/>
      <c r="G5387" s="73">
        <f t="shared" si="222"/>
        <v>0</v>
      </c>
      <c r="H5387" s="7"/>
      <c r="I5387" s="74"/>
      <c r="J5387" s="31"/>
      <c r="K5387" s="31"/>
      <c r="L5387" s="52"/>
      <c r="M5387" s="31"/>
      <c r="N5387" s="31"/>
      <c r="O5387" s="22">
        <f t="shared" si="223"/>
        <v>0</v>
      </c>
      <c r="P5387" s="58"/>
      <c r="Q5387" s="58"/>
      <c r="R5387" s="58"/>
    </row>
    <row r="5388" spans="1:18" customFormat="1" ht="12.75" customHeight="1" x14ac:dyDescent="0.25">
      <c r="A5388">
        <v>5</v>
      </c>
      <c r="B5388">
        <v>9</v>
      </c>
      <c r="C5388" s="3">
        <v>509</v>
      </c>
      <c r="D5388" t="s">
        <v>6</v>
      </c>
      <c r="E5388">
        <v>2010</v>
      </c>
      <c r="F5388" s="57"/>
      <c r="G5388" s="73">
        <f t="shared" si="222"/>
        <v>0</v>
      </c>
      <c r="H5388" s="7"/>
      <c r="I5388" s="74"/>
      <c r="J5388" s="31"/>
      <c r="K5388" s="31"/>
      <c r="L5388" s="52"/>
      <c r="M5388" s="31"/>
      <c r="N5388" s="31"/>
      <c r="O5388" s="22">
        <f t="shared" si="223"/>
        <v>0</v>
      </c>
      <c r="P5388" s="58"/>
      <c r="Q5388" s="58"/>
      <c r="R5388" s="58"/>
    </row>
    <row r="5389" spans="1:18" customFormat="1" ht="12.75" customHeight="1" x14ac:dyDescent="0.25">
      <c r="A5389">
        <v>5</v>
      </c>
      <c r="B5389">
        <v>10</v>
      </c>
      <c r="C5389" s="3">
        <v>510</v>
      </c>
      <c r="D5389" t="s">
        <v>6</v>
      </c>
      <c r="E5389">
        <v>2010</v>
      </c>
      <c r="F5389" s="57"/>
      <c r="G5389" s="73">
        <f t="shared" si="222"/>
        <v>0</v>
      </c>
      <c r="H5389" s="7"/>
      <c r="I5389" s="74"/>
      <c r="J5389" s="31"/>
      <c r="K5389" s="31"/>
      <c r="L5389" s="52"/>
      <c r="M5389" s="31"/>
      <c r="N5389" s="31"/>
      <c r="O5389" s="22">
        <f t="shared" si="223"/>
        <v>0</v>
      </c>
      <c r="P5389" s="58"/>
      <c r="Q5389" s="58"/>
      <c r="R5389" s="58"/>
    </row>
    <row r="5390" spans="1:18" customFormat="1" ht="12.75" customHeight="1" x14ac:dyDescent="0.25">
      <c r="A5390">
        <v>5</v>
      </c>
      <c r="B5390">
        <v>11</v>
      </c>
      <c r="C5390" s="3">
        <v>511</v>
      </c>
      <c r="D5390" t="s">
        <v>6</v>
      </c>
      <c r="E5390">
        <v>2010</v>
      </c>
      <c r="F5390" s="57"/>
      <c r="G5390" s="73">
        <f t="shared" si="222"/>
        <v>0</v>
      </c>
      <c r="H5390" s="7"/>
      <c r="I5390" s="79"/>
      <c r="J5390" s="31"/>
      <c r="K5390" s="31"/>
      <c r="L5390" s="79"/>
      <c r="M5390" s="31"/>
      <c r="N5390" s="31"/>
      <c r="O5390" s="22">
        <f t="shared" si="223"/>
        <v>0</v>
      </c>
      <c r="P5390" s="58"/>
      <c r="Q5390" s="58"/>
      <c r="R5390" s="58"/>
    </row>
    <row r="5391" spans="1:18" customFormat="1" ht="12.75" customHeight="1" x14ac:dyDescent="0.25">
      <c r="A5391">
        <v>5</v>
      </c>
      <c r="B5391">
        <v>12</v>
      </c>
      <c r="C5391" s="3">
        <v>512</v>
      </c>
      <c r="D5391" t="s">
        <v>6</v>
      </c>
      <c r="E5391">
        <v>2010</v>
      </c>
      <c r="F5391" s="57"/>
      <c r="G5391" s="73">
        <f t="shared" si="222"/>
        <v>0</v>
      </c>
      <c r="H5391" s="7"/>
      <c r="I5391" s="79"/>
      <c r="J5391" s="31"/>
      <c r="K5391" s="31"/>
      <c r="L5391" s="79"/>
      <c r="M5391" s="31"/>
      <c r="N5391" s="31"/>
      <c r="O5391" s="22">
        <f t="shared" si="223"/>
        <v>0</v>
      </c>
      <c r="P5391" s="58"/>
      <c r="Q5391" s="58"/>
      <c r="R5391" s="58"/>
    </row>
    <row r="5392" spans="1:18" customFormat="1" ht="12.75" customHeight="1" x14ac:dyDescent="0.25">
      <c r="A5392">
        <v>5</v>
      </c>
      <c r="B5392">
        <v>13</v>
      </c>
      <c r="C5392" s="3">
        <v>513</v>
      </c>
      <c r="D5392" t="s">
        <v>6</v>
      </c>
      <c r="E5392">
        <v>2010</v>
      </c>
      <c r="F5392" s="57"/>
      <c r="G5392" s="73">
        <f t="shared" si="222"/>
        <v>0</v>
      </c>
      <c r="H5392" s="7"/>
      <c r="I5392" s="79"/>
      <c r="J5392" s="31"/>
      <c r="K5392" s="31"/>
      <c r="L5392" s="79"/>
      <c r="M5392" s="31"/>
      <c r="N5392" s="31"/>
      <c r="O5392" s="22">
        <f t="shared" si="223"/>
        <v>0</v>
      </c>
      <c r="P5392" s="58"/>
      <c r="Q5392" s="58"/>
      <c r="R5392" s="58"/>
    </row>
    <row r="5393" spans="1:21" customFormat="1" ht="12.75" customHeight="1" x14ac:dyDescent="0.25">
      <c r="A5393">
        <v>5</v>
      </c>
      <c r="B5393">
        <v>14</v>
      </c>
      <c r="C5393" s="3">
        <v>514</v>
      </c>
      <c r="D5393" t="s">
        <v>6</v>
      </c>
      <c r="E5393">
        <v>2010</v>
      </c>
      <c r="F5393" s="57"/>
      <c r="G5393" s="73">
        <f t="shared" si="222"/>
        <v>0</v>
      </c>
      <c r="H5393" s="7"/>
      <c r="O5393" s="22">
        <f t="shared" si="223"/>
        <v>0</v>
      </c>
      <c r="P5393" s="58"/>
      <c r="Q5393" s="58"/>
      <c r="R5393" s="58"/>
    </row>
    <row r="5394" spans="1:21" customFormat="1" ht="12.75" customHeight="1" x14ac:dyDescent="0.25">
      <c r="A5394">
        <v>5</v>
      </c>
      <c r="B5394">
        <v>15</v>
      </c>
      <c r="C5394" s="3">
        <v>515</v>
      </c>
      <c r="D5394" t="s">
        <v>6</v>
      </c>
      <c r="E5394">
        <v>2010</v>
      </c>
      <c r="F5394" s="57"/>
      <c r="G5394" s="73">
        <f t="shared" si="222"/>
        <v>0</v>
      </c>
      <c r="H5394" s="7"/>
      <c r="O5394" s="22">
        <f t="shared" si="223"/>
        <v>0</v>
      </c>
      <c r="P5394" s="58"/>
      <c r="Q5394" s="58"/>
      <c r="R5394" s="58"/>
    </row>
    <row r="5395" spans="1:21" customFormat="1" ht="12.75" customHeight="1" x14ac:dyDescent="0.25">
      <c r="A5395">
        <v>5</v>
      </c>
      <c r="B5395">
        <v>16</v>
      </c>
      <c r="C5395" s="3">
        <v>516</v>
      </c>
      <c r="D5395" t="s">
        <v>6</v>
      </c>
      <c r="E5395">
        <v>2010</v>
      </c>
      <c r="F5395" s="57"/>
      <c r="G5395" s="73">
        <f t="shared" si="222"/>
        <v>0</v>
      </c>
      <c r="H5395" s="7"/>
      <c r="O5395" s="22">
        <f t="shared" si="223"/>
        <v>0</v>
      </c>
      <c r="P5395" s="58"/>
      <c r="Q5395" s="58"/>
      <c r="R5395" s="58"/>
    </row>
    <row r="5396" spans="1:21" customFormat="1" ht="12.75" customHeight="1" x14ac:dyDescent="0.25">
      <c r="A5396">
        <v>5</v>
      </c>
      <c r="B5396">
        <v>17</v>
      </c>
      <c r="C5396" s="3">
        <v>517</v>
      </c>
      <c r="D5396" t="s">
        <v>6</v>
      </c>
      <c r="E5396">
        <v>2010</v>
      </c>
      <c r="F5396" s="57"/>
      <c r="G5396" s="73">
        <f t="shared" si="222"/>
        <v>0</v>
      </c>
      <c r="H5396" s="7"/>
      <c r="O5396" s="22">
        <f t="shared" si="223"/>
        <v>0</v>
      </c>
      <c r="P5396" s="58"/>
      <c r="Q5396" s="58"/>
      <c r="R5396" s="58"/>
    </row>
    <row r="5397" spans="1:21" customFormat="1" ht="12.75" customHeight="1" x14ac:dyDescent="0.25">
      <c r="A5397">
        <v>5</v>
      </c>
      <c r="B5397">
        <v>18</v>
      </c>
      <c r="C5397" s="3">
        <v>518</v>
      </c>
      <c r="D5397" t="s">
        <v>6</v>
      </c>
      <c r="E5397">
        <v>2010</v>
      </c>
      <c r="F5397" s="57"/>
      <c r="G5397" s="73">
        <f t="shared" si="222"/>
        <v>0</v>
      </c>
      <c r="H5397" s="7"/>
      <c r="O5397" s="22">
        <f t="shared" si="223"/>
        <v>0</v>
      </c>
      <c r="P5397" s="58"/>
      <c r="Q5397" s="58"/>
      <c r="R5397" s="58"/>
    </row>
    <row r="5398" spans="1:21" customFormat="1" ht="12.75" customHeight="1" x14ac:dyDescent="0.25">
      <c r="A5398">
        <v>5</v>
      </c>
      <c r="B5398">
        <v>19</v>
      </c>
      <c r="C5398" s="3">
        <v>519</v>
      </c>
      <c r="D5398" t="s">
        <v>6</v>
      </c>
      <c r="E5398">
        <v>2010</v>
      </c>
      <c r="F5398" s="57"/>
      <c r="G5398" s="73">
        <f t="shared" si="222"/>
        <v>0</v>
      </c>
      <c r="H5398" s="7"/>
      <c r="O5398" s="22">
        <f t="shared" si="223"/>
        <v>0</v>
      </c>
      <c r="P5398" s="58"/>
      <c r="Q5398" s="58"/>
      <c r="R5398" s="58"/>
    </row>
    <row r="5399" spans="1:21" customFormat="1" ht="12.75" customHeight="1" x14ac:dyDescent="0.25">
      <c r="A5399">
        <v>5</v>
      </c>
      <c r="B5399">
        <v>20</v>
      </c>
      <c r="C5399" s="3">
        <v>520</v>
      </c>
      <c r="D5399" t="s">
        <v>6</v>
      </c>
      <c r="E5399">
        <v>2010</v>
      </c>
      <c r="F5399" s="57"/>
      <c r="G5399" s="73">
        <f t="shared" si="222"/>
        <v>0</v>
      </c>
      <c r="H5399" s="7"/>
      <c r="O5399" s="22">
        <f t="shared" si="223"/>
        <v>0</v>
      </c>
      <c r="P5399" s="58"/>
      <c r="Q5399" s="58"/>
      <c r="R5399" s="58"/>
    </row>
    <row r="5400" spans="1:21" customFormat="1" ht="12.75" customHeight="1" x14ac:dyDescent="0.25">
      <c r="A5400">
        <v>5</v>
      </c>
      <c r="B5400">
        <v>21</v>
      </c>
      <c r="C5400" s="3">
        <v>521</v>
      </c>
      <c r="D5400" t="s">
        <v>6</v>
      </c>
      <c r="E5400">
        <v>2010</v>
      </c>
      <c r="F5400" s="57"/>
      <c r="G5400" s="73">
        <f t="shared" si="222"/>
        <v>0</v>
      </c>
      <c r="H5400" s="7"/>
      <c r="O5400" s="22">
        <f t="shared" si="223"/>
        <v>0</v>
      </c>
      <c r="P5400" s="58"/>
      <c r="Q5400" s="58"/>
      <c r="R5400" s="58"/>
    </row>
    <row r="5401" spans="1:21" customFormat="1" ht="12.75" customHeight="1" x14ac:dyDescent="0.25">
      <c r="A5401">
        <v>5</v>
      </c>
      <c r="B5401">
        <v>22</v>
      </c>
      <c r="C5401" s="3">
        <v>522</v>
      </c>
      <c r="D5401" t="s">
        <v>6</v>
      </c>
      <c r="E5401">
        <v>2010</v>
      </c>
      <c r="F5401" s="57"/>
      <c r="G5401" s="73">
        <f t="shared" si="222"/>
        <v>0</v>
      </c>
      <c r="H5401" s="7"/>
      <c r="O5401" s="22">
        <f t="shared" si="223"/>
        <v>0</v>
      </c>
      <c r="P5401" s="58"/>
      <c r="Q5401" s="58"/>
      <c r="R5401" s="58"/>
    </row>
    <row r="5402" spans="1:21" customFormat="1" ht="12.75" customHeight="1" x14ac:dyDescent="0.25">
      <c r="A5402">
        <v>5</v>
      </c>
      <c r="B5402">
        <v>23</v>
      </c>
      <c r="C5402" s="3">
        <v>523</v>
      </c>
      <c r="D5402" t="s">
        <v>6</v>
      </c>
      <c r="E5402">
        <v>2010</v>
      </c>
      <c r="F5402" s="57"/>
      <c r="G5402" s="73">
        <f t="shared" si="222"/>
        <v>0</v>
      </c>
      <c r="H5402" s="7"/>
      <c r="O5402" s="22">
        <f t="shared" si="223"/>
        <v>0</v>
      </c>
      <c r="P5402" s="58"/>
      <c r="Q5402" s="58"/>
      <c r="R5402" s="58"/>
    </row>
    <row r="5403" spans="1:21" customFormat="1" ht="12.75" customHeight="1" x14ac:dyDescent="0.25">
      <c r="A5403">
        <v>5</v>
      </c>
      <c r="B5403">
        <v>24</v>
      </c>
      <c r="C5403" s="3">
        <v>524</v>
      </c>
      <c r="D5403" t="s">
        <v>6</v>
      </c>
      <c r="E5403">
        <v>2010</v>
      </c>
      <c r="F5403" s="57"/>
      <c r="G5403" s="73">
        <f t="shared" si="222"/>
        <v>0</v>
      </c>
      <c r="H5403" s="7"/>
      <c r="O5403" s="22">
        <f t="shared" si="223"/>
        <v>0</v>
      </c>
      <c r="P5403" s="58"/>
      <c r="Q5403" s="58"/>
      <c r="R5403" s="58"/>
    </row>
    <row r="5404" spans="1:21" customFormat="1" ht="12.75" customHeight="1" x14ac:dyDescent="0.25">
      <c r="A5404">
        <v>5</v>
      </c>
      <c r="B5404">
        <v>25</v>
      </c>
      <c r="C5404" s="3">
        <v>525</v>
      </c>
      <c r="D5404" t="s">
        <v>6</v>
      </c>
      <c r="E5404">
        <v>2010</v>
      </c>
      <c r="F5404" s="57"/>
      <c r="G5404" s="73">
        <f t="shared" si="222"/>
        <v>0</v>
      </c>
      <c r="H5404" s="7"/>
      <c r="O5404" s="22">
        <f t="shared" si="223"/>
        <v>0</v>
      </c>
      <c r="P5404" s="58"/>
      <c r="Q5404" s="58"/>
      <c r="R5404" s="58"/>
    </row>
    <row r="5405" spans="1:21" customFormat="1" ht="12.75" customHeight="1" x14ac:dyDescent="0.25">
      <c r="A5405">
        <v>5</v>
      </c>
      <c r="B5405">
        <v>26</v>
      </c>
      <c r="C5405" s="3">
        <v>526</v>
      </c>
      <c r="D5405" t="s">
        <v>6</v>
      </c>
      <c r="E5405">
        <v>2010</v>
      </c>
      <c r="F5405" s="57"/>
      <c r="G5405" s="73">
        <f t="shared" si="222"/>
        <v>0</v>
      </c>
      <c r="I5405" s="104"/>
      <c r="J5405" s="79"/>
      <c r="L5405" s="104"/>
      <c r="O5405" s="22">
        <f t="shared" si="223"/>
        <v>0</v>
      </c>
      <c r="P5405" s="58"/>
      <c r="Q5405" s="58"/>
      <c r="R5405" s="58"/>
    </row>
    <row r="5406" spans="1:21" customFormat="1" ht="12.75" customHeight="1" x14ac:dyDescent="0.25">
      <c r="A5406">
        <v>5</v>
      </c>
      <c r="B5406">
        <v>27</v>
      </c>
      <c r="C5406" s="3">
        <v>527</v>
      </c>
      <c r="D5406" t="s">
        <v>6</v>
      </c>
      <c r="E5406">
        <v>2010</v>
      </c>
      <c r="F5406" s="57"/>
      <c r="G5406" s="73">
        <f t="shared" si="222"/>
        <v>0</v>
      </c>
      <c r="I5406" s="47"/>
      <c r="J5406" s="47"/>
      <c r="L5406" s="47"/>
      <c r="M5406" s="47"/>
      <c r="O5406" s="22">
        <f t="shared" si="223"/>
        <v>0</v>
      </c>
      <c r="P5406" s="58"/>
      <c r="Q5406" s="58"/>
      <c r="R5406" s="58"/>
    </row>
    <row r="5407" spans="1:21" customFormat="1" ht="12.75" customHeight="1" x14ac:dyDescent="0.25">
      <c r="A5407">
        <v>5</v>
      </c>
      <c r="B5407">
        <v>28</v>
      </c>
      <c r="C5407" s="3">
        <v>528</v>
      </c>
      <c r="D5407" t="s">
        <v>6</v>
      </c>
      <c r="E5407">
        <v>2010</v>
      </c>
      <c r="F5407" s="57"/>
      <c r="G5407" s="73">
        <f t="shared" si="222"/>
        <v>0</v>
      </c>
      <c r="I5407" s="79">
        <v>0</v>
      </c>
      <c r="J5407" s="79" t="s">
        <v>21</v>
      </c>
      <c r="L5407" s="79">
        <v>0</v>
      </c>
      <c r="M5407" s="79" t="s">
        <v>21</v>
      </c>
      <c r="O5407" s="22">
        <f t="shared" si="223"/>
        <v>0</v>
      </c>
      <c r="P5407" s="58"/>
      <c r="Q5407" s="58"/>
      <c r="R5407" s="58"/>
      <c r="U5407" t="s">
        <v>50</v>
      </c>
    </row>
    <row r="5408" spans="1:21" customFormat="1" ht="12.75" customHeight="1" x14ac:dyDescent="0.25">
      <c r="A5408">
        <v>5</v>
      </c>
      <c r="B5408">
        <v>29</v>
      </c>
      <c r="C5408" s="3">
        <v>529</v>
      </c>
      <c r="D5408" t="s">
        <v>6</v>
      </c>
      <c r="E5408">
        <v>2010</v>
      </c>
      <c r="F5408" s="57"/>
      <c r="G5408" s="73">
        <f t="shared" si="222"/>
        <v>1</v>
      </c>
      <c r="I5408" s="79">
        <v>1</v>
      </c>
      <c r="J5408" s="79" t="s">
        <v>21</v>
      </c>
      <c r="L5408" s="79">
        <v>0</v>
      </c>
      <c r="M5408" s="79" t="s">
        <v>21</v>
      </c>
      <c r="O5408" s="22">
        <f t="shared" si="223"/>
        <v>0</v>
      </c>
      <c r="P5408" s="58"/>
      <c r="Q5408" s="58"/>
      <c r="R5408" s="58"/>
    </row>
    <row r="5409" spans="1:21" customFormat="1" ht="12.75" customHeight="1" x14ac:dyDescent="0.25">
      <c r="A5409">
        <v>5</v>
      </c>
      <c r="B5409">
        <v>30</v>
      </c>
      <c r="C5409" s="3">
        <v>530</v>
      </c>
      <c r="D5409" t="s">
        <v>6</v>
      </c>
      <c r="E5409">
        <v>2010</v>
      </c>
      <c r="F5409" s="57"/>
      <c r="G5409" s="73">
        <f t="shared" si="222"/>
        <v>2</v>
      </c>
      <c r="I5409" s="79">
        <v>2</v>
      </c>
      <c r="J5409" s="79" t="s">
        <v>21</v>
      </c>
      <c r="L5409" s="79">
        <v>0</v>
      </c>
      <c r="M5409" s="79" t="s">
        <v>21</v>
      </c>
      <c r="O5409" s="22">
        <f t="shared" si="223"/>
        <v>0</v>
      </c>
      <c r="P5409" s="58"/>
      <c r="Q5409" s="58"/>
      <c r="R5409" s="58"/>
    </row>
    <row r="5410" spans="1:21" customFormat="1" ht="12.75" customHeight="1" x14ac:dyDescent="0.25">
      <c r="A5410">
        <v>5</v>
      </c>
      <c r="B5410">
        <v>31</v>
      </c>
      <c r="C5410" s="3">
        <v>531</v>
      </c>
      <c r="D5410" t="s">
        <v>6</v>
      </c>
      <c r="E5410">
        <v>2010</v>
      </c>
      <c r="F5410" s="57"/>
      <c r="G5410" s="73">
        <f t="shared" si="222"/>
        <v>6</v>
      </c>
      <c r="I5410" s="79">
        <v>6</v>
      </c>
      <c r="J5410" s="79" t="s">
        <v>21</v>
      </c>
      <c r="L5410" s="79">
        <v>0</v>
      </c>
      <c r="M5410" s="79" t="s">
        <v>21</v>
      </c>
      <c r="O5410" s="22">
        <f t="shared" si="223"/>
        <v>0</v>
      </c>
      <c r="P5410" s="58"/>
      <c r="Q5410" s="58"/>
      <c r="R5410" s="58"/>
    </row>
    <row r="5411" spans="1:21" customFormat="1" ht="12.75" customHeight="1" x14ac:dyDescent="0.25">
      <c r="A5411">
        <v>6</v>
      </c>
      <c r="B5411">
        <v>1</v>
      </c>
      <c r="C5411" s="3">
        <v>601</v>
      </c>
      <c r="D5411" t="s">
        <v>6</v>
      </c>
      <c r="E5411">
        <v>2010</v>
      </c>
      <c r="F5411" s="57"/>
      <c r="G5411" s="73">
        <f t="shared" si="222"/>
        <v>2</v>
      </c>
      <c r="I5411" s="79">
        <v>2</v>
      </c>
      <c r="J5411" s="79" t="s">
        <v>21</v>
      </c>
      <c r="L5411" s="79">
        <v>0</v>
      </c>
      <c r="M5411" s="79" t="s">
        <v>21</v>
      </c>
      <c r="O5411" s="22">
        <f t="shared" si="223"/>
        <v>0</v>
      </c>
      <c r="P5411" s="58"/>
      <c r="Q5411" s="58"/>
      <c r="R5411" s="58"/>
      <c r="U5411" t="s">
        <v>51</v>
      </c>
    </row>
    <row r="5412" spans="1:21" customFormat="1" ht="12.75" customHeight="1" x14ac:dyDescent="0.25">
      <c r="A5412">
        <v>6</v>
      </c>
      <c r="B5412">
        <v>2</v>
      </c>
      <c r="C5412" s="3">
        <v>602</v>
      </c>
      <c r="D5412" t="s">
        <v>6</v>
      </c>
      <c r="E5412">
        <v>2010</v>
      </c>
      <c r="F5412" s="57"/>
      <c r="G5412" s="73">
        <f t="shared" ref="G5412:G5443" si="224">I5412+K5412</f>
        <v>10</v>
      </c>
      <c r="H5412" s="7"/>
      <c r="I5412" s="79">
        <v>10</v>
      </c>
      <c r="J5412" s="79" t="s">
        <v>21</v>
      </c>
      <c r="L5412" s="79">
        <v>0</v>
      </c>
      <c r="M5412" s="79" t="s">
        <v>21</v>
      </c>
      <c r="O5412" s="22">
        <f t="shared" ref="O5412:O5443" si="225">L5412+N5412</f>
        <v>0</v>
      </c>
      <c r="P5412" s="58"/>
      <c r="Q5412" s="58"/>
      <c r="R5412" s="58"/>
    </row>
    <row r="5413" spans="1:21" customFormat="1" ht="12.75" customHeight="1" x14ac:dyDescent="0.25">
      <c r="A5413">
        <v>6</v>
      </c>
      <c r="B5413">
        <v>3</v>
      </c>
      <c r="C5413" s="3">
        <v>603</v>
      </c>
      <c r="D5413" t="s">
        <v>6</v>
      </c>
      <c r="E5413">
        <v>2010</v>
      </c>
      <c r="F5413" s="57"/>
      <c r="G5413" s="73">
        <f t="shared" si="224"/>
        <v>-1</v>
      </c>
      <c r="H5413" s="7"/>
      <c r="I5413" s="79">
        <v>-1</v>
      </c>
      <c r="J5413" s="79" t="s">
        <v>21</v>
      </c>
      <c r="L5413" s="79">
        <v>0</v>
      </c>
      <c r="M5413" s="79" t="s">
        <v>21</v>
      </c>
      <c r="O5413" s="22">
        <f t="shared" si="225"/>
        <v>0</v>
      </c>
      <c r="P5413" s="58"/>
      <c r="Q5413" s="58"/>
      <c r="R5413" s="58"/>
    </row>
    <row r="5414" spans="1:21" customFormat="1" ht="12.75" customHeight="1" x14ac:dyDescent="0.25">
      <c r="A5414">
        <v>6</v>
      </c>
      <c r="B5414">
        <v>4</v>
      </c>
      <c r="C5414" s="3">
        <v>604</v>
      </c>
      <c r="D5414" t="s">
        <v>6</v>
      </c>
      <c r="E5414">
        <v>2010</v>
      </c>
      <c r="F5414" s="57"/>
      <c r="G5414" s="73">
        <f t="shared" si="224"/>
        <v>2</v>
      </c>
      <c r="H5414" s="7"/>
      <c r="I5414" s="79">
        <v>2</v>
      </c>
      <c r="J5414" s="79" t="s">
        <v>21</v>
      </c>
      <c r="L5414" s="79">
        <v>0</v>
      </c>
      <c r="M5414" s="79" t="s">
        <v>21</v>
      </c>
      <c r="O5414" s="22">
        <f t="shared" si="225"/>
        <v>0</v>
      </c>
      <c r="P5414" s="58"/>
      <c r="Q5414" s="58"/>
      <c r="R5414" s="58"/>
    </row>
    <row r="5415" spans="1:21" customFormat="1" ht="12.75" customHeight="1" x14ac:dyDescent="0.25">
      <c r="A5415">
        <v>6</v>
      </c>
      <c r="B5415">
        <v>5</v>
      </c>
      <c r="C5415" s="3">
        <v>605</v>
      </c>
      <c r="D5415" t="s">
        <v>6</v>
      </c>
      <c r="E5415">
        <v>2010</v>
      </c>
      <c r="F5415" s="57"/>
      <c r="G5415" s="73">
        <f t="shared" si="224"/>
        <v>13</v>
      </c>
      <c r="H5415" s="7"/>
      <c r="I5415" s="79">
        <v>13</v>
      </c>
      <c r="J5415" s="79" t="s">
        <v>21</v>
      </c>
      <c r="L5415" s="79">
        <v>0</v>
      </c>
      <c r="M5415" s="79" t="s">
        <v>21</v>
      </c>
      <c r="O5415" s="22">
        <f t="shared" si="225"/>
        <v>0</v>
      </c>
      <c r="P5415" s="58"/>
      <c r="Q5415" s="58"/>
      <c r="R5415" s="58"/>
    </row>
    <row r="5416" spans="1:21" customFormat="1" ht="12.75" customHeight="1" x14ac:dyDescent="0.25">
      <c r="A5416">
        <v>6</v>
      </c>
      <c r="B5416">
        <v>6</v>
      </c>
      <c r="C5416" s="3">
        <v>606</v>
      </c>
      <c r="D5416" t="s">
        <v>6</v>
      </c>
      <c r="E5416">
        <v>2010</v>
      </c>
      <c r="F5416" s="57"/>
      <c r="G5416" s="73">
        <f t="shared" si="224"/>
        <v>9</v>
      </c>
      <c r="H5416" s="7"/>
      <c r="I5416" s="79">
        <v>9</v>
      </c>
      <c r="J5416" s="79" t="s">
        <v>21</v>
      </c>
      <c r="L5416" s="79">
        <v>0</v>
      </c>
      <c r="M5416" s="79" t="s">
        <v>21</v>
      </c>
      <c r="O5416" s="22">
        <f t="shared" si="225"/>
        <v>0</v>
      </c>
      <c r="P5416" s="58"/>
      <c r="Q5416" s="58"/>
      <c r="R5416" s="58"/>
    </row>
    <row r="5417" spans="1:21" customFormat="1" ht="12.75" customHeight="1" x14ac:dyDescent="0.25">
      <c r="A5417">
        <v>6</v>
      </c>
      <c r="B5417">
        <v>7</v>
      </c>
      <c r="C5417" s="3">
        <v>607</v>
      </c>
      <c r="D5417" t="s">
        <v>6</v>
      </c>
      <c r="E5417">
        <v>2010</v>
      </c>
      <c r="F5417" s="57"/>
      <c r="G5417" s="73">
        <f t="shared" si="224"/>
        <v>11</v>
      </c>
      <c r="H5417" s="7"/>
      <c r="I5417" s="79">
        <v>11</v>
      </c>
      <c r="J5417" s="79" t="s">
        <v>21</v>
      </c>
      <c r="L5417" s="79">
        <v>0</v>
      </c>
      <c r="M5417" s="79" t="s">
        <v>21</v>
      </c>
      <c r="O5417" s="22">
        <f t="shared" si="225"/>
        <v>0</v>
      </c>
      <c r="P5417" s="58"/>
      <c r="Q5417" s="58"/>
      <c r="R5417" s="58"/>
    </row>
    <row r="5418" spans="1:21" customFormat="1" ht="12.75" customHeight="1" x14ac:dyDescent="0.25">
      <c r="A5418">
        <v>6</v>
      </c>
      <c r="B5418">
        <v>8</v>
      </c>
      <c r="C5418" s="3">
        <v>608</v>
      </c>
      <c r="D5418" t="s">
        <v>6</v>
      </c>
      <c r="E5418">
        <v>2010</v>
      </c>
      <c r="F5418" s="57"/>
      <c r="G5418" s="73">
        <f t="shared" si="224"/>
        <v>29</v>
      </c>
      <c r="H5418" s="7"/>
      <c r="I5418" s="79">
        <v>29</v>
      </c>
      <c r="J5418" s="79" t="s">
        <v>21</v>
      </c>
      <c r="L5418" s="79">
        <v>0</v>
      </c>
      <c r="M5418" s="79" t="s">
        <v>21</v>
      </c>
      <c r="O5418" s="22">
        <f t="shared" si="225"/>
        <v>0</v>
      </c>
      <c r="P5418" s="58"/>
      <c r="Q5418" s="58"/>
      <c r="R5418" s="58"/>
    </row>
    <row r="5419" spans="1:21" customFormat="1" ht="12.75" customHeight="1" x14ac:dyDescent="0.25">
      <c r="A5419">
        <v>6</v>
      </c>
      <c r="B5419">
        <v>9</v>
      </c>
      <c r="C5419" s="3">
        <v>609</v>
      </c>
      <c r="D5419" t="s">
        <v>6</v>
      </c>
      <c r="E5419">
        <v>2010</v>
      </c>
      <c r="F5419" s="57"/>
      <c r="G5419" s="73">
        <f t="shared" si="224"/>
        <v>122</v>
      </c>
      <c r="H5419" s="7"/>
      <c r="I5419" s="79">
        <v>122</v>
      </c>
      <c r="J5419" s="79" t="s">
        <v>21</v>
      </c>
      <c r="L5419" s="79">
        <v>0</v>
      </c>
      <c r="M5419" s="79" t="s">
        <v>21</v>
      </c>
      <c r="O5419" s="22">
        <f t="shared" si="225"/>
        <v>0</v>
      </c>
      <c r="P5419" s="58"/>
      <c r="Q5419" s="58"/>
      <c r="R5419" s="58"/>
    </row>
    <row r="5420" spans="1:21" customFormat="1" ht="12.75" customHeight="1" x14ac:dyDescent="0.25">
      <c r="A5420">
        <v>6</v>
      </c>
      <c r="B5420">
        <v>10</v>
      </c>
      <c r="C5420" s="3">
        <v>610</v>
      </c>
      <c r="D5420" t="s">
        <v>6</v>
      </c>
      <c r="E5420">
        <v>2010</v>
      </c>
      <c r="F5420" s="57"/>
      <c r="G5420" s="73">
        <f t="shared" si="224"/>
        <v>138</v>
      </c>
      <c r="H5420" s="7"/>
      <c r="I5420" s="79">
        <v>138</v>
      </c>
      <c r="J5420" s="79" t="s">
        <v>21</v>
      </c>
      <c r="L5420" s="79">
        <v>0</v>
      </c>
      <c r="M5420" s="79" t="s">
        <v>21</v>
      </c>
      <c r="O5420" s="22">
        <f t="shared" si="225"/>
        <v>0</v>
      </c>
      <c r="P5420" s="58"/>
      <c r="Q5420" s="58"/>
      <c r="R5420" s="58"/>
    </row>
    <row r="5421" spans="1:21" customFormat="1" ht="12.75" customHeight="1" x14ac:dyDescent="0.25">
      <c r="A5421">
        <v>6</v>
      </c>
      <c r="B5421">
        <v>11</v>
      </c>
      <c r="C5421" s="3">
        <v>611</v>
      </c>
      <c r="D5421" t="s">
        <v>6</v>
      </c>
      <c r="E5421">
        <v>2010</v>
      </c>
      <c r="F5421" s="57"/>
      <c r="G5421" s="73">
        <f t="shared" si="224"/>
        <v>84</v>
      </c>
      <c r="H5421" s="7"/>
      <c r="I5421" s="79">
        <v>84</v>
      </c>
      <c r="J5421" s="79" t="s">
        <v>21</v>
      </c>
      <c r="L5421" s="79">
        <v>0</v>
      </c>
      <c r="M5421" s="79" t="s">
        <v>21</v>
      </c>
      <c r="O5421" s="22">
        <f t="shared" si="225"/>
        <v>0</v>
      </c>
      <c r="P5421" s="58"/>
      <c r="Q5421" s="58"/>
      <c r="R5421" s="58"/>
    </row>
    <row r="5422" spans="1:21" customFormat="1" ht="12.75" customHeight="1" x14ac:dyDescent="0.25">
      <c r="A5422">
        <v>6</v>
      </c>
      <c r="B5422">
        <v>12</v>
      </c>
      <c r="C5422" s="3">
        <v>612</v>
      </c>
      <c r="D5422" t="s">
        <v>6</v>
      </c>
      <c r="E5422">
        <v>2010</v>
      </c>
      <c r="F5422" s="57"/>
      <c r="G5422" s="73">
        <f t="shared" si="224"/>
        <v>127</v>
      </c>
      <c r="H5422" s="7"/>
      <c r="I5422" s="79">
        <v>127</v>
      </c>
      <c r="J5422" s="79" t="s">
        <v>21</v>
      </c>
      <c r="L5422" s="79">
        <v>0</v>
      </c>
      <c r="M5422" s="79" t="s">
        <v>21</v>
      </c>
      <c r="O5422" s="22">
        <f t="shared" si="225"/>
        <v>0</v>
      </c>
      <c r="P5422" s="58"/>
      <c r="Q5422" s="58"/>
      <c r="R5422" s="58"/>
    </row>
    <row r="5423" spans="1:21" customFormat="1" ht="12.75" customHeight="1" x14ac:dyDescent="0.25">
      <c r="A5423">
        <v>6</v>
      </c>
      <c r="B5423">
        <v>13</v>
      </c>
      <c r="C5423" s="3">
        <v>613</v>
      </c>
      <c r="D5423" t="s">
        <v>6</v>
      </c>
      <c r="E5423">
        <v>2010</v>
      </c>
      <c r="F5423" s="57"/>
      <c r="G5423" s="73">
        <f t="shared" si="224"/>
        <v>284</v>
      </c>
      <c r="H5423" s="7"/>
      <c r="I5423" s="79">
        <v>284</v>
      </c>
      <c r="J5423" s="79" t="s">
        <v>21</v>
      </c>
      <c r="L5423" s="79">
        <v>0</v>
      </c>
      <c r="M5423" s="79" t="s">
        <v>21</v>
      </c>
      <c r="O5423" s="22">
        <f t="shared" si="225"/>
        <v>0</v>
      </c>
      <c r="P5423" s="58"/>
      <c r="Q5423" s="58"/>
      <c r="R5423" s="58"/>
    </row>
    <row r="5424" spans="1:21" customFormat="1" ht="12.75" customHeight="1" x14ac:dyDescent="0.25">
      <c r="A5424">
        <v>6</v>
      </c>
      <c r="B5424">
        <v>14</v>
      </c>
      <c r="C5424" s="3">
        <v>614</v>
      </c>
      <c r="D5424" t="s">
        <v>6</v>
      </c>
      <c r="E5424">
        <v>2010</v>
      </c>
      <c r="F5424" s="57"/>
      <c r="G5424" s="73">
        <f t="shared" si="224"/>
        <v>1035</v>
      </c>
      <c r="H5424" s="31"/>
      <c r="I5424" s="79">
        <v>1035</v>
      </c>
      <c r="J5424" s="79" t="s">
        <v>21</v>
      </c>
      <c r="L5424" s="79">
        <v>0</v>
      </c>
      <c r="M5424" s="79" t="s">
        <v>21</v>
      </c>
      <c r="O5424" s="22">
        <f t="shared" si="225"/>
        <v>0</v>
      </c>
      <c r="P5424" s="58"/>
      <c r="Q5424" s="58"/>
      <c r="R5424" s="58"/>
    </row>
    <row r="5425" spans="1:18" customFormat="1" ht="12.75" customHeight="1" x14ac:dyDescent="0.25">
      <c r="A5425">
        <v>6</v>
      </c>
      <c r="B5425">
        <v>15</v>
      </c>
      <c r="C5425" s="3">
        <v>615</v>
      </c>
      <c r="D5425" t="s">
        <v>6</v>
      </c>
      <c r="E5425">
        <v>2010</v>
      </c>
      <c r="F5425" s="57"/>
      <c r="G5425" s="73">
        <f t="shared" si="224"/>
        <v>453</v>
      </c>
      <c r="H5425" s="7"/>
      <c r="I5425" s="79">
        <v>453</v>
      </c>
      <c r="J5425" s="79" t="s">
        <v>21</v>
      </c>
      <c r="L5425" s="79">
        <v>0</v>
      </c>
      <c r="M5425" s="79" t="s">
        <v>21</v>
      </c>
      <c r="O5425" s="22">
        <f t="shared" si="225"/>
        <v>0</v>
      </c>
      <c r="P5425" s="58"/>
      <c r="Q5425" s="58"/>
      <c r="R5425" s="58"/>
    </row>
    <row r="5426" spans="1:18" customFormat="1" ht="12.75" customHeight="1" x14ac:dyDescent="0.25">
      <c r="A5426">
        <v>6</v>
      </c>
      <c r="B5426">
        <v>16</v>
      </c>
      <c r="C5426" s="3">
        <v>616</v>
      </c>
      <c r="D5426" t="s">
        <v>6</v>
      </c>
      <c r="E5426">
        <v>2010</v>
      </c>
      <c r="F5426" s="57"/>
      <c r="G5426" s="73">
        <f t="shared" si="224"/>
        <v>12038</v>
      </c>
      <c r="H5426" s="7"/>
      <c r="I5426" s="79">
        <v>12038</v>
      </c>
      <c r="J5426" s="79" t="s">
        <v>21</v>
      </c>
      <c r="L5426" s="79">
        <v>92</v>
      </c>
      <c r="M5426" s="79" t="s">
        <v>21</v>
      </c>
      <c r="O5426" s="22">
        <f t="shared" si="225"/>
        <v>92</v>
      </c>
      <c r="P5426" s="58"/>
      <c r="Q5426" s="58"/>
      <c r="R5426" s="58"/>
    </row>
    <row r="5427" spans="1:18" customFormat="1" ht="12.75" customHeight="1" x14ac:dyDescent="0.25">
      <c r="A5427">
        <v>6</v>
      </c>
      <c r="B5427">
        <v>17</v>
      </c>
      <c r="C5427" s="3">
        <v>617</v>
      </c>
      <c r="D5427" t="s">
        <v>6</v>
      </c>
      <c r="E5427">
        <v>2010</v>
      </c>
      <c r="F5427" s="57"/>
      <c r="G5427" s="73">
        <f t="shared" si="224"/>
        <v>9541</v>
      </c>
      <c r="H5427" s="7"/>
      <c r="I5427" s="79">
        <v>9541</v>
      </c>
      <c r="J5427" s="79" t="s">
        <v>21</v>
      </c>
      <c r="L5427" s="79">
        <v>147</v>
      </c>
      <c r="M5427" s="79" t="s">
        <v>21</v>
      </c>
      <c r="O5427" s="22">
        <f t="shared" si="225"/>
        <v>147</v>
      </c>
      <c r="P5427" s="58"/>
      <c r="Q5427" s="58"/>
      <c r="R5427" s="58"/>
    </row>
    <row r="5428" spans="1:18" customFormat="1" ht="12.75" customHeight="1" x14ac:dyDescent="0.25">
      <c r="A5428">
        <v>6</v>
      </c>
      <c r="B5428">
        <v>18</v>
      </c>
      <c r="C5428" s="3">
        <v>618</v>
      </c>
      <c r="D5428" t="s">
        <v>6</v>
      </c>
      <c r="E5428">
        <v>2010</v>
      </c>
      <c r="F5428" s="57"/>
      <c r="G5428" s="73">
        <f t="shared" si="224"/>
        <v>5116</v>
      </c>
      <c r="I5428" s="79">
        <v>5116</v>
      </c>
      <c r="J5428" s="79" t="s">
        <v>21</v>
      </c>
      <c r="L5428" s="79">
        <v>119</v>
      </c>
      <c r="M5428" s="79" t="s">
        <v>21</v>
      </c>
      <c r="O5428" s="22">
        <f t="shared" si="225"/>
        <v>119</v>
      </c>
      <c r="P5428" s="58"/>
      <c r="Q5428" s="58"/>
      <c r="R5428" s="58"/>
    </row>
    <row r="5429" spans="1:18" customFormat="1" ht="12.75" customHeight="1" x14ac:dyDescent="0.25">
      <c r="A5429">
        <v>6</v>
      </c>
      <c r="B5429">
        <v>19</v>
      </c>
      <c r="C5429" s="3">
        <v>619</v>
      </c>
      <c r="D5429" t="s">
        <v>6</v>
      </c>
      <c r="E5429">
        <v>2010</v>
      </c>
      <c r="F5429" s="57"/>
      <c r="G5429" s="73">
        <f t="shared" si="224"/>
        <v>2317</v>
      </c>
      <c r="I5429" s="79">
        <v>2317</v>
      </c>
      <c r="J5429" s="79" t="s">
        <v>21</v>
      </c>
      <c r="L5429" s="79">
        <v>46</v>
      </c>
      <c r="M5429" s="79" t="s">
        <v>21</v>
      </c>
      <c r="O5429" s="22">
        <f t="shared" si="225"/>
        <v>46</v>
      </c>
      <c r="P5429" s="58"/>
      <c r="Q5429" s="58"/>
      <c r="R5429" s="58"/>
    </row>
    <row r="5430" spans="1:18" customFormat="1" ht="12.75" customHeight="1" x14ac:dyDescent="0.25">
      <c r="A5430">
        <v>6</v>
      </c>
      <c r="B5430">
        <v>20</v>
      </c>
      <c r="C5430" s="3">
        <v>620</v>
      </c>
      <c r="D5430" t="s">
        <v>6</v>
      </c>
      <c r="E5430">
        <v>2010</v>
      </c>
      <c r="F5430" s="57"/>
      <c r="G5430" s="73">
        <f t="shared" si="224"/>
        <v>1895</v>
      </c>
      <c r="I5430" s="79">
        <v>1895</v>
      </c>
      <c r="J5430" s="79" t="s">
        <v>21</v>
      </c>
      <c r="L5430" s="79">
        <v>30</v>
      </c>
      <c r="M5430" s="79" t="s">
        <v>21</v>
      </c>
      <c r="O5430" s="22">
        <f t="shared" si="225"/>
        <v>30</v>
      </c>
      <c r="P5430" s="58"/>
      <c r="Q5430" s="58"/>
      <c r="R5430" s="58"/>
    </row>
    <row r="5431" spans="1:18" customFormat="1" ht="12.75" customHeight="1" x14ac:dyDescent="0.25">
      <c r="A5431">
        <v>6</v>
      </c>
      <c r="B5431">
        <v>21</v>
      </c>
      <c r="C5431" s="3">
        <v>621</v>
      </c>
      <c r="D5431" t="s">
        <v>6</v>
      </c>
      <c r="E5431">
        <v>2010</v>
      </c>
      <c r="F5431" s="57"/>
      <c r="G5431" s="73">
        <f t="shared" si="224"/>
        <v>1242</v>
      </c>
      <c r="I5431" s="79">
        <v>1242</v>
      </c>
      <c r="J5431" s="79">
        <v>45</v>
      </c>
      <c r="L5431" s="79">
        <v>15</v>
      </c>
      <c r="M5431" s="79">
        <v>1</v>
      </c>
      <c r="O5431" s="22">
        <f t="shared" si="225"/>
        <v>15</v>
      </c>
      <c r="P5431" s="58"/>
      <c r="Q5431" s="58"/>
      <c r="R5431" s="58"/>
    </row>
    <row r="5432" spans="1:18" customFormat="1" ht="12.75" customHeight="1" x14ac:dyDescent="0.25">
      <c r="A5432">
        <v>6</v>
      </c>
      <c r="B5432">
        <v>22</v>
      </c>
      <c r="C5432" s="3">
        <v>622</v>
      </c>
      <c r="D5432" t="s">
        <v>6</v>
      </c>
      <c r="E5432">
        <v>2010</v>
      </c>
      <c r="F5432" s="57"/>
      <c r="G5432" s="73">
        <f t="shared" si="224"/>
        <v>3780</v>
      </c>
      <c r="H5432" s="7"/>
      <c r="I5432" s="79">
        <v>3780</v>
      </c>
      <c r="J5432" s="79" t="s">
        <v>21</v>
      </c>
      <c r="L5432" s="79">
        <v>33</v>
      </c>
      <c r="M5432" s="79" t="s">
        <v>21</v>
      </c>
      <c r="O5432" s="22">
        <f t="shared" si="225"/>
        <v>33</v>
      </c>
      <c r="P5432" s="58"/>
      <c r="Q5432" s="58"/>
      <c r="R5432" s="58"/>
    </row>
    <row r="5433" spans="1:18" customFormat="1" ht="12.75" customHeight="1" x14ac:dyDescent="0.25">
      <c r="A5433">
        <v>6</v>
      </c>
      <c r="B5433">
        <v>23</v>
      </c>
      <c r="C5433" s="3">
        <v>623</v>
      </c>
      <c r="D5433" t="s">
        <v>6</v>
      </c>
      <c r="E5433">
        <v>2010</v>
      </c>
      <c r="F5433" s="57"/>
      <c r="G5433" s="73">
        <f t="shared" si="224"/>
        <v>11304</v>
      </c>
      <c r="I5433" s="79">
        <v>11304</v>
      </c>
      <c r="J5433" s="79" t="s">
        <v>21</v>
      </c>
      <c r="L5433" s="79">
        <v>282</v>
      </c>
      <c r="M5433" s="79" t="s">
        <v>21</v>
      </c>
      <c r="O5433" s="22">
        <f t="shared" si="225"/>
        <v>282</v>
      </c>
      <c r="P5433" s="58"/>
      <c r="Q5433" s="58"/>
      <c r="R5433" s="58"/>
    </row>
    <row r="5434" spans="1:18" customFormat="1" ht="12.75" customHeight="1" x14ac:dyDescent="0.25">
      <c r="A5434">
        <v>6</v>
      </c>
      <c r="B5434">
        <v>24</v>
      </c>
      <c r="C5434" s="3">
        <v>624</v>
      </c>
      <c r="D5434" t="s">
        <v>6</v>
      </c>
      <c r="E5434">
        <v>2010</v>
      </c>
      <c r="F5434" s="57"/>
      <c r="G5434" s="73">
        <f t="shared" si="224"/>
        <v>3744</v>
      </c>
      <c r="H5434" s="7"/>
      <c r="I5434" s="79">
        <v>3744</v>
      </c>
      <c r="J5434" s="79" t="s">
        <v>21</v>
      </c>
      <c r="L5434" s="79">
        <v>155</v>
      </c>
      <c r="M5434" s="79" t="s">
        <v>21</v>
      </c>
      <c r="O5434" s="22">
        <f t="shared" si="225"/>
        <v>155</v>
      </c>
      <c r="P5434" s="58"/>
      <c r="Q5434" s="58"/>
      <c r="R5434" s="58"/>
    </row>
    <row r="5435" spans="1:18" customFormat="1" ht="12.75" customHeight="1" x14ac:dyDescent="0.25">
      <c r="A5435">
        <v>6</v>
      </c>
      <c r="B5435">
        <v>25</v>
      </c>
      <c r="C5435" s="3">
        <v>625</v>
      </c>
      <c r="D5435" t="s">
        <v>6</v>
      </c>
      <c r="E5435">
        <v>2010</v>
      </c>
      <c r="F5435" s="57"/>
      <c r="G5435" s="73">
        <f t="shared" si="224"/>
        <v>4310</v>
      </c>
      <c r="I5435" s="79">
        <v>4310</v>
      </c>
      <c r="J5435" s="79" t="s">
        <v>21</v>
      </c>
      <c r="L5435" s="79">
        <v>253</v>
      </c>
      <c r="M5435" s="79" t="s">
        <v>21</v>
      </c>
      <c r="O5435" s="22">
        <f t="shared" si="225"/>
        <v>253</v>
      </c>
      <c r="P5435" s="58"/>
      <c r="Q5435" s="58"/>
      <c r="R5435" s="58"/>
    </row>
    <row r="5436" spans="1:18" customFormat="1" ht="12.75" customHeight="1" x14ac:dyDescent="0.25">
      <c r="A5436">
        <v>6</v>
      </c>
      <c r="B5436">
        <v>26</v>
      </c>
      <c r="C5436" s="3">
        <v>626</v>
      </c>
      <c r="D5436" t="s">
        <v>6</v>
      </c>
      <c r="E5436">
        <v>2010</v>
      </c>
      <c r="F5436" s="57"/>
      <c r="G5436" s="73">
        <f t="shared" si="224"/>
        <v>1042</v>
      </c>
      <c r="I5436" s="79">
        <v>1042</v>
      </c>
      <c r="J5436" s="79" t="s">
        <v>21</v>
      </c>
      <c r="L5436" s="79">
        <v>80</v>
      </c>
      <c r="M5436" s="79" t="s">
        <v>21</v>
      </c>
      <c r="O5436" s="22">
        <f t="shared" si="225"/>
        <v>80</v>
      </c>
      <c r="P5436" s="58"/>
      <c r="Q5436" s="58"/>
      <c r="R5436" s="58"/>
    </row>
    <row r="5437" spans="1:18" customFormat="1" ht="12.75" customHeight="1" x14ac:dyDescent="0.25">
      <c r="A5437">
        <v>6</v>
      </c>
      <c r="B5437">
        <v>27</v>
      </c>
      <c r="C5437" s="3">
        <v>627</v>
      </c>
      <c r="D5437" t="s">
        <v>6</v>
      </c>
      <c r="E5437">
        <v>2010</v>
      </c>
      <c r="F5437" s="57"/>
      <c r="G5437" s="73">
        <f t="shared" si="224"/>
        <v>895</v>
      </c>
      <c r="I5437" s="79">
        <v>895</v>
      </c>
      <c r="J5437" s="79" t="s">
        <v>21</v>
      </c>
      <c r="L5437" s="79">
        <v>85</v>
      </c>
      <c r="M5437" s="79" t="s">
        <v>21</v>
      </c>
      <c r="O5437" s="22">
        <f t="shared" si="225"/>
        <v>85</v>
      </c>
      <c r="P5437" s="58"/>
      <c r="Q5437" s="58"/>
      <c r="R5437" s="58"/>
    </row>
    <row r="5438" spans="1:18" customFormat="1" ht="12.75" customHeight="1" x14ac:dyDescent="0.25">
      <c r="A5438">
        <v>6</v>
      </c>
      <c r="B5438">
        <v>28</v>
      </c>
      <c r="C5438" s="3">
        <v>628</v>
      </c>
      <c r="D5438" t="s">
        <v>6</v>
      </c>
      <c r="E5438">
        <v>2010</v>
      </c>
      <c r="F5438" s="57"/>
      <c r="G5438" s="73">
        <f t="shared" si="224"/>
        <v>735</v>
      </c>
      <c r="H5438" s="7"/>
      <c r="I5438" s="79">
        <v>735</v>
      </c>
      <c r="J5438" s="79">
        <v>18</v>
      </c>
      <c r="L5438" s="79">
        <v>84</v>
      </c>
      <c r="M5438" s="79">
        <v>5</v>
      </c>
      <c r="O5438" s="22">
        <f t="shared" si="225"/>
        <v>84</v>
      </c>
      <c r="P5438" s="58"/>
      <c r="Q5438" s="58"/>
      <c r="R5438" s="58"/>
    </row>
    <row r="5439" spans="1:18" customFormat="1" ht="12.75" customHeight="1" x14ac:dyDescent="0.25">
      <c r="A5439">
        <v>6</v>
      </c>
      <c r="B5439">
        <v>29</v>
      </c>
      <c r="C5439" s="3">
        <v>629</v>
      </c>
      <c r="D5439" t="s">
        <v>6</v>
      </c>
      <c r="E5439">
        <v>2010</v>
      </c>
      <c r="F5439" s="57"/>
      <c r="G5439" s="73">
        <f t="shared" si="224"/>
        <v>901</v>
      </c>
      <c r="H5439" s="7"/>
      <c r="I5439" s="79">
        <v>901</v>
      </c>
      <c r="J5439" s="79" t="s">
        <v>21</v>
      </c>
      <c r="L5439" s="79">
        <v>120</v>
      </c>
      <c r="M5439" s="79" t="s">
        <v>21</v>
      </c>
      <c r="O5439" s="22">
        <f t="shared" si="225"/>
        <v>120</v>
      </c>
      <c r="P5439" s="58"/>
      <c r="Q5439" s="58"/>
      <c r="R5439" s="58"/>
    </row>
    <row r="5440" spans="1:18" customFormat="1" ht="12.75" customHeight="1" x14ac:dyDescent="0.25">
      <c r="A5440">
        <v>6</v>
      </c>
      <c r="B5440">
        <v>30</v>
      </c>
      <c r="C5440" s="3">
        <v>630</v>
      </c>
      <c r="D5440" t="s">
        <v>6</v>
      </c>
      <c r="E5440">
        <v>2010</v>
      </c>
      <c r="F5440" s="57"/>
      <c r="G5440" s="73">
        <f t="shared" si="224"/>
        <v>1011</v>
      </c>
      <c r="H5440" s="7"/>
      <c r="I5440" s="79">
        <v>1011</v>
      </c>
      <c r="J5440" s="79" t="s">
        <v>21</v>
      </c>
      <c r="L5440" s="79">
        <v>118</v>
      </c>
      <c r="M5440" s="79" t="s">
        <v>21</v>
      </c>
      <c r="O5440" s="22">
        <f t="shared" si="225"/>
        <v>118</v>
      </c>
      <c r="P5440" s="58"/>
      <c r="Q5440" s="58"/>
      <c r="R5440" s="58"/>
    </row>
    <row r="5441" spans="1:18" customFormat="1" ht="12.75" customHeight="1" x14ac:dyDescent="0.25">
      <c r="A5441">
        <v>7</v>
      </c>
      <c r="B5441">
        <v>1</v>
      </c>
      <c r="C5441" s="3">
        <v>701</v>
      </c>
      <c r="D5441" t="s">
        <v>6</v>
      </c>
      <c r="E5441">
        <v>2010</v>
      </c>
      <c r="F5441" s="57"/>
      <c r="G5441" s="73">
        <f t="shared" si="224"/>
        <v>2213</v>
      </c>
      <c r="H5441" s="7"/>
      <c r="I5441" s="79">
        <v>2213</v>
      </c>
      <c r="J5441" s="79" t="s">
        <v>21</v>
      </c>
      <c r="L5441" s="79">
        <v>224</v>
      </c>
      <c r="M5441" s="79" t="s">
        <v>21</v>
      </c>
      <c r="O5441" s="22">
        <f t="shared" si="225"/>
        <v>224</v>
      </c>
      <c r="P5441" s="58"/>
      <c r="Q5441" s="58"/>
      <c r="R5441" s="58"/>
    </row>
    <row r="5442" spans="1:18" customFormat="1" ht="12.75" customHeight="1" x14ac:dyDescent="0.25">
      <c r="A5442">
        <v>7</v>
      </c>
      <c r="B5442">
        <v>2</v>
      </c>
      <c r="C5442" s="3">
        <v>702</v>
      </c>
      <c r="D5442" t="s">
        <v>6</v>
      </c>
      <c r="E5442">
        <v>2010</v>
      </c>
      <c r="F5442" s="57"/>
      <c r="G5442" s="73">
        <f t="shared" si="224"/>
        <v>5211</v>
      </c>
      <c r="I5442" s="79">
        <v>5211</v>
      </c>
      <c r="J5442" s="79" t="s">
        <v>21</v>
      </c>
      <c r="L5442" s="79">
        <v>448</v>
      </c>
      <c r="M5442" s="79" t="s">
        <v>21</v>
      </c>
      <c r="O5442" s="22">
        <f t="shared" si="225"/>
        <v>448</v>
      </c>
      <c r="P5442" s="58"/>
      <c r="Q5442" s="58"/>
      <c r="R5442" s="58"/>
    </row>
    <row r="5443" spans="1:18" customFormat="1" ht="12.75" customHeight="1" x14ac:dyDescent="0.25">
      <c r="A5443">
        <v>7</v>
      </c>
      <c r="B5443">
        <v>3</v>
      </c>
      <c r="C5443" s="3">
        <v>703</v>
      </c>
      <c r="D5443" t="s">
        <v>6</v>
      </c>
      <c r="E5443">
        <v>2010</v>
      </c>
      <c r="F5443" s="57"/>
      <c r="G5443" s="73">
        <f t="shared" si="224"/>
        <v>3852</v>
      </c>
      <c r="H5443" s="7"/>
      <c r="I5443" s="79">
        <v>3852</v>
      </c>
      <c r="J5443" s="79" t="s">
        <v>21</v>
      </c>
      <c r="L5443" s="79">
        <v>296</v>
      </c>
      <c r="M5443" s="79" t="s">
        <v>21</v>
      </c>
      <c r="O5443" s="22">
        <f t="shared" si="225"/>
        <v>296</v>
      </c>
      <c r="P5443" s="58"/>
      <c r="Q5443" s="58"/>
      <c r="R5443" s="58"/>
    </row>
    <row r="5444" spans="1:18" customFormat="1" ht="12.75" customHeight="1" x14ac:dyDescent="0.25">
      <c r="A5444">
        <v>7</v>
      </c>
      <c r="B5444">
        <v>4</v>
      </c>
      <c r="C5444" s="3">
        <v>704</v>
      </c>
      <c r="D5444" t="s">
        <v>6</v>
      </c>
      <c r="E5444">
        <v>2010</v>
      </c>
      <c r="F5444" s="57"/>
      <c r="G5444" s="73">
        <f t="shared" ref="G5444:G5475" si="226">I5444+K5444</f>
        <v>2770</v>
      </c>
      <c r="H5444" s="7"/>
      <c r="I5444" s="79">
        <v>2770</v>
      </c>
      <c r="J5444" s="79" t="s">
        <v>21</v>
      </c>
      <c r="L5444" s="79">
        <v>188</v>
      </c>
      <c r="M5444" s="79" t="s">
        <v>21</v>
      </c>
      <c r="O5444" s="22">
        <f t="shared" ref="O5444:O5475" si="227">L5444+N5444</f>
        <v>188</v>
      </c>
      <c r="P5444" s="58"/>
      <c r="Q5444" s="58"/>
      <c r="R5444" s="58"/>
    </row>
    <row r="5445" spans="1:18" customFormat="1" ht="12.75" customHeight="1" x14ac:dyDescent="0.25">
      <c r="A5445">
        <v>7</v>
      </c>
      <c r="B5445">
        <v>5</v>
      </c>
      <c r="C5445" s="3">
        <v>705</v>
      </c>
      <c r="D5445" t="s">
        <v>6</v>
      </c>
      <c r="E5445">
        <v>2010</v>
      </c>
      <c r="F5445" s="57"/>
      <c r="G5445" s="73">
        <f t="shared" si="226"/>
        <v>4533</v>
      </c>
      <c r="H5445" s="7"/>
      <c r="I5445" s="79">
        <v>4533</v>
      </c>
      <c r="J5445" s="79">
        <v>51</v>
      </c>
      <c r="L5445" s="79">
        <v>266</v>
      </c>
      <c r="M5445" s="79">
        <v>9</v>
      </c>
      <c r="O5445" s="22">
        <f t="shared" si="227"/>
        <v>266</v>
      </c>
      <c r="P5445" s="58"/>
      <c r="Q5445" s="58"/>
      <c r="R5445" s="58"/>
    </row>
    <row r="5446" spans="1:18" customFormat="1" ht="12.75" customHeight="1" x14ac:dyDescent="0.25">
      <c r="A5446">
        <v>7</v>
      </c>
      <c r="B5446">
        <v>6</v>
      </c>
      <c r="C5446" s="3">
        <v>706</v>
      </c>
      <c r="D5446" t="s">
        <v>6</v>
      </c>
      <c r="E5446">
        <v>2010</v>
      </c>
      <c r="F5446" s="57"/>
      <c r="G5446" s="73">
        <f t="shared" si="226"/>
        <v>5765</v>
      </c>
      <c r="H5446" s="7"/>
      <c r="I5446" s="79">
        <v>5765</v>
      </c>
      <c r="J5446" s="79" t="s">
        <v>21</v>
      </c>
      <c r="L5446" s="79">
        <v>288</v>
      </c>
      <c r="M5446" s="79" t="s">
        <v>21</v>
      </c>
      <c r="O5446" s="22">
        <f t="shared" si="227"/>
        <v>288</v>
      </c>
      <c r="P5446" s="58"/>
      <c r="Q5446" s="58"/>
      <c r="R5446" s="58"/>
    </row>
    <row r="5447" spans="1:18" customFormat="1" ht="12.75" customHeight="1" x14ac:dyDescent="0.25">
      <c r="A5447">
        <v>7</v>
      </c>
      <c r="B5447">
        <v>7</v>
      </c>
      <c r="C5447" s="3">
        <v>707</v>
      </c>
      <c r="D5447" t="s">
        <v>6</v>
      </c>
      <c r="E5447">
        <v>2010</v>
      </c>
      <c r="F5447" s="57"/>
      <c r="G5447" s="73">
        <f t="shared" si="226"/>
        <v>11411</v>
      </c>
      <c r="H5447" s="7"/>
      <c r="I5447" s="79">
        <v>11411</v>
      </c>
      <c r="J5447" s="79" t="s">
        <v>21</v>
      </c>
      <c r="L5447" s="79">
        <v>765</v>
      </c>
      <c r="M5447" s="79" t="s">
        <v>21</v>
      </c>
      <c r="O5447" s="22">
        <f t="shared" si="227"/>
        <v>765</v>
      </c>
      <c r="P5447" s="58"/>
      <c r="Q5447" s="58"/>
      <c r="R5447" s="58"/>
    </row>
    <row r="5448" spans="1:18" customFormat="1" ht="12.75" customHeight="1" x14ac:dyDescent="0.25">
      <c r="A5448">
        <v>7</v>
      </c>
      <c r="B5448">
        <v>8</v>
      </c>
      <c r="C5448" s="3">
        <v>708</v>
      </c>
      <c r="D5448" t="s">
        <v>6</v>
      </c>
      <c r="E5448">
        <v>2010</v>
      </c>
      <c r="F5448" s="57"/>
      <c r="G5448" s="73">
        <f t="shared" si="226"/>
        <v>15997</v>
      </c>
      <c r="H5448" s="7"/>
      <c r="I5448" s="79">
        <v>15997</v>
      </c>
      <c r="J5448" s="79" t="s">
        <v>21</v>
      </c>
      <c r="L5448" s="79">
        <v>1355</v>
      </c>
      <c r="M5448" s="79" t="s">
        <v>21</v>
      </c>
      <c r="O5448" s="22">
        <f t="shared" si="227"/>
        <v>1355</v>
      </c>
      <c r="P5448" s="58"/>
      <c r="Q5448" s="58"/>
      <c r="R5448" s="58"/>
    </row>
    <row r="5449" spans="1:18" customFormat="1" ht="12.75" customHeight="1" x14ac:dyDescent="0.25">
      <c r="A5449">
        <v>7</v>
      </c>
      <c r="B5449">
        <v>9</v>
      </c>
      <c r="C5449" s="3">
        <v>709</v>
      </c>
      <c r="D5449" t="s">
        <v>6</v>
      </c>
      <c r="E5449">
        <v>2010</v>
      </c>
      <c r="F5449" s="57"/>
      <c r="G5449" s="73">
        <f t="shared" si="226"/>
        <v>12196</v>
      </c>
      <c r="I5449" s="79">
        <v>12196</v>
      </c>
      <c r="J5449" s="79" t="s">
        <v>21</v>
      </c>
      <c r="L5449" s="79">
        <v>1255</v>
      </c>
      <c r="M5449" s="79" t="s">
        <v>21</v>
      </c>
      <c r="O5449" s="22">
        <f t="shared" si="227"/>
        <v>1255</v>
      </c>
      <c r="P5449" s="58"/>
      <c r="Q5449" s="58"/>
      <c r="R5449" s="58"/>
    </row>
    <row r="5450" spans="1:18" customFormat="1" ht="12.75" customHeight="1" x14ac:dyDescent="0.25">
      <c r="A5450">
        <v>7</v>
      </c>
      <c r="B5450">
        <v>10</v>
      </c>
      <c r="C5450" s="3">
        <v>710</v>
      </c>
      <c r="D5450" t="s">
        <v>6</v>
      </c>
      <c r="E5450">
        <v>2010</v>
      </c>
      <c r="F5450" s="57"/>
      <c r="G5450" s="73">
        <f t="shared" si="226"/>
        <v>3868</v>
      </c>
      <c r="I5450" s="79">
        <v>3868</v>
      </c>
      <c r="J5450" s="79" t="s">
        <v>21</v>
      </c>
      <c r="L5450" s="79">
        <v>471</v>
      </c>
      <c r="M5450" s="79" t="s">
        <v>21</v>
      </c>
      <c r="O5450" s="22">
        <f t="shared" si="227"/>
        <v>471</v>
      </c>
      <c r="P5450" s="58"/>
      <c r="Q5450" s="58"/>
      <c r="R5450" s="58"/>
    </row>
    <row r="5451" spans="1:18" customFormat="1" ht="12.75" customHeight="1" x14ac:dyDescent="0.25">
      <c r="A5451">
        <v>7</v>
      </c>
      <c r="B5451">
        <v>11</v>
      </c>
      <c r="C5451" s="3">
        <v>711</v>
      </c>
      <c r="D5451" t="s">
        <v>6</v>
      </c>
      <c r="E5451">
        <v>2010</v>
      </c>
      <c r="F5451" s="57"/>
      <c r="G5451" s="73">
        <f t="shared" si="226"/>
        <v>1384</v>
      </c>
      <c r="H5451" s="7"/>
      <c r="I5451" s="79">
        <v>1384</v>
      </c>
      <c r="J5451" s="79" t="s">
        <v>21</v>
      </c>
      <c r="L5451" s="79">
        <v>196</v>
      </c>
      <c r="M5451" s="79" t="s">
        <v>21</v>
      </c>
      <c r="O5451" s="22">
        <f t="shared" si="227"/>
        <v>196</v>
      </c>
      <c r="P5451" s="58"/>
      <c r="Q5451" s="58"/>
      <c r="R5451" s="58"/>
    </row>
    <row r="5452" spans="1:18" customFormat="1" ht="12.75" customHeight="1" x14ac:dyDescent="0.25">
      <c r="A5452">
        <v>7</v>
      </c>
      <c r="B5452">
        <v>12</v>
      </c>
      <c r="C5452" s="3">
        <v>712</v>
      </c>
      <c r="D5452" t="s">
        <v>6</v>
      </c>
      <c r="E5452">
        <v>2010</v>
      </c>
      <c r="F5452" s="57"/>
      <c r="G5452" s="73">
        <f t="shared" si="226"/>
        <v>913</v>
      </c>
      <c r="I5452" s="79">
        <v>913</v>
      </c>
      <c r="J5452" s="79">
        <v>11</v>
      </c>
      <c r="L5452" s="79">
        <v>148</v>
      </c>
      <c r="M5452" s="79">
        <v>4</v>
      </c>
      <c r="O5452" s="22">
        <f t="shared" si="227"/>
        <v>148</v>
      </c>
      <c r="P5452" s="58"/>
      <c r="Q5452" s="58"/>
      <c r="R5452" s="58"/>
    </row>
    <row r="5453" spans="1:18" customFormat="1" ht="12.75" customHeight="1" x14ac:dyDescent="0.25">
      <c r="A5453">
        <v>7</v>
      </c>
      <c r="B5453">
        <v>13</v>
      </c>
      <c r="C5453" s="3">
        <v>713</v>
      </c>
      <c r="D5453" t="s">
        <v>6</v>
      </c>
      <c r="E5453">
        <v>2010</v>
      </c>
      <c r="F5453" s="57"/>
      <c r="G5453" s="73">
        <f t="shared" si="226"/>
        <v>1386</v>
      </c>
      <c r="I5453" s="79">
        <v>1386</v>
      </c>
      <c r="J5453" s="79" t="s">
        <v>21</v>
      </c>
      <c r="L5453" s="79">
        <v>253</v>
      </c>
      <c r="M5453" s="79" t="s">
        <v>21</v>
      </c>
      <c r="O5453" s="22">
        <f t="shared" si="227"/>
        <v>253</v>
      </c>
      <c r="P5453" s="58"/>
      <c r="Q5453" s="58"/>
      <c r="R5453" s="58"/>
    </row>
    <row r="5454" spans="1:18" customFormat="1" ht="12.75" customHeight="1" x14ac:dyDescent="0.25">
      <c r="A5454">
        <v>7</v>
      </c>
      <c r="B5454">
        <v>14</v>
      </c>
      <c r="C5454" s="3">
        <v>714</v>
      </c>
      <c r="D5454" t="s">
        <v>6</v>
      </c>
      <c r="E5454">
        <v>2010</v>
      </c>
      <c r="F5454" s="57"/>
      <c r="G5454" s="73">
        <f t="shared" si="226"/>
        <v>7549</v>
      </c>
      <c r="H5454" s="7"/>
      <c r="I5454" s="79">
        <v>7549</v>
      </c>
      <c r="J5454" s="79" t="s">
        <v>21</v>
      </c>
      <c r="L5454" s="79">
        <v>1021</v>
      </c>
      <c r="M5454" s="79" t="s">
        <v>21</v>
      </c>
      <c r="O5454" s="22">
        <f t="shared" si="227"/>
        <v>1021</v>
      </c>
      <c r="P5454" s="58"/>
      <c r="Q5454" s="58"/>
      <c r="R5454" s="58"/>
    </row>
    <row r="5455" spans="1:18" customFormat="1" ht="12.75" customHeight="1" x14ac:dyDescent="0.25">
      <c r="A5455">
        <v>7</v>
      </c>
      <c r="B5455">
        <v>15</v>
      </c>
      <c r="C5455" s="3">
        <v>715</v>
      </c>
      <c r="D5455" t="s">
        <v>6</v>
      </c>
      <c r="E5455">
        <v>2010</v>
      </c>
      <c r="F5455" s="57"/>
      <c r="G5455" s="73">
        <f t="shared" si="226"/>
        <v>16627</v>
      </c>
      <c r="H5455" s="7"/>
      <c r="I5455" s="79">
        <v>16627</v>
      </c>
      <c r="J5455" s="79" t="s">
        <v>21</v>
      </c>
      <c r="L5455" s="79">
        <v>1524</v>
      </c>
      <c r="M5455" s="79" t="s">
        <v>21</v>
      </c>
      <c r="O5455" s="22">
        <f t="shared" si="227"/>
        <v>1524</v>
      </c>
      <c r="P5455" s="58"/>
      <c r="Q5455" s="58"/>
      <c r="R5455" s="58"/>
    </row>
    <row r="5456" spans="1:18" customFormat="1" ht="12.75" customHeight="1" x14ac:dyDescent="0.25">
      <c r="A5456">
        <v>7</v>
      </c>
      <c r="B5456">
        <v>16</v>
      </c>
      <c r="C5456" s="3">
        <v>716</v>
      </c>
      <c r="D5456" t="s">
        <v>6</v>
      </c>
      <c r="E5456">
        <v>2010</v>
      </c>
      <c r="F5456" s="57"/>
      <c r="G5456" s="73">
        <f t="shared" si="226"/>
        <v>11423</v>
      </c>
      <c r="I5456" s="79">
        <v>11423</v>
      </c>
      <c r="J5456" s="79" t="s">
        <v>21</v>
      </c>
      <c r="L5456" s="79">
        <v>586</v>
      </c>
      <c r="M5456" s="79" t="s">
        <v>21</v>
      </c>
      <c r="O5456" s="22">
        <f t="shared" si="227"/>
        <v>586</v>
      </c>
      <c r="P5456" s="58"/>
      <c r="Q5456" s="58"/>
      <c r="R5456" s="58"/>
    </row>
    <row r="5457" spans="1:18" customFormat="1" ht="12.75" customHeight="1" x14ac:dyDescent="0.25">
      <c r="A5457">
        <v>7</v>
      </c>
      <c r="B5457">
        <v>17</v>
      </c>
      <c r="C5457" s="3">
        <v>717</v>
      </c>
      <c r="D5457" t="s">
        <v>6</v>
      </c>
      <c r="E5457">
        <v>2010</v>
      </c>
      <c r="F5457" s="57"/>
      <c r="G5457" s="73">
        <f t="shared" si="226"/>
        <v>8312</v>
      </c>
      <c r="I5457" s="79">
        <v>8312</v>
      </c>
      <c r="J5457" s="79" t="s">
        <v>21</v>
      </c>
      <c r="L5457" s="79">
        <v>532</v>
      </c>
      <c r="M5457" s="79" t="s">
        <v>21</v>
      </c>
      <c r="O5457" s="22">
        <f t="shared" si="227"/>
        <v>532</v>
      </c>
      <c r="P5457" s="58"/>
      <c r="Q5457" s="58"/>
      <c r="R5457" s="58"/>
    </row>
    <row r="5458" spans="1:18" customFormat="1" ht="12.75" customHeight="1" x14ac:dyDescent="0.25">
      <c r="A5458">
        <v>7</v>
      </c>
      <c r="B5458">
        <v>18</v>
      </c>
      <c r="C5458" s="3">
        <v>718</v>
      </c>
      <c r="D5458" t="s">
        <v>6</v>
      </c>
      <c r="E5458">
        <v>2010</v>
      </c>
      <c r="F5458" s="57"/>
      <c r="G5458" s="73">
        <f t="shared" si="226"/>
        <v>5599</v>
      </c>
      <c r="I5458" s="79">
        <v>5599</v>
      </c>
      <c r="J5458" s="79" t="s">
        <v>21</v>
      </c>
      <c r="L5458" s="79">
        <v>431</v>
      </c>
      <c r="M5458" s="79" t="s">
        <v>21</v>
      </c>
      <c r="O5458" s="22">
        <f t="shared" si="227"/>
        <v>431</v>
      </c>
      <c r="P5458" s="58"/>
      <c r="Q5458" s="58"/>
      <c r="R5458" s="58"/>
    </row>
    <row r="5459" spans="1:18" customFormat="1" ht="12.75" customHeight="1" x14ac:dyDescent="0.25">
      <c r="A5459">
        <v>7</v>
      </c>
      <c r="B5459">
        <v>19</v>
      </c>
      <c r="C5459" s="3">
        <v>719</v>
      </c>
      <c r="D5459" t="s">
        <v>6</v>
      </c>
      <c r="E5459">
        <v>2010</v>
      </c>
      <c r="F5459" s="57"/>
      <c r="G5459" s="73">
        <f t="shared" si="226"/>
        <v>4668</v>
      </c>
      <c r="I5459" s="79">
        <v>4668</v>
      </c>
      <c r="J5459" s="79">
        <v>38</v>
      </c>
      <c r="L5459" s="79">
        <v>422</v>
      </c>
      <c r="M5459" s="79">
        <v>12</v>
      </c>
      <c r="O5459" s="22">
        <f t="shared" si="227"/>
        <v>422</v>
      </c>
      <c r="P5459" s="58"/>
      <c r="Q5459" s="58"/>
      <c r="R5459" s="58"/>
    </row>
    <row r="5460" spans="1:18" customFormat="1" ht="12.75" customHeight="1" x14ac:dyDescent="0.25">
      <c r="A5460">
        <v>7</v>
      </c>
      <c r="B5460">
        <v>20</v>
      </c>
      <c r="C5460" s="3">
        <v>720</v>
      </c>
      <c r="D5460" t="s">
        <v>6</v>
      </c>
      <c r="E5460">
        <v>2010</v>
      </c>
      <c r="F5460" s="57"/>
      <c r="G5460" s="73">
        <f t="shared" si="226"/>
        <v>4887</v>
      </c>
      <c r="I5460" s="79">
        <v>4887</v>
      </c>
      <c r="J5460" s="79" t="s">
        <v>21</v>
      </c>
      <c r="L5460" s="79">
        <v>508</v>
      </c>
      <c r="M5460" s="79" t="s">
        <v>21</v>
      </c>
      <c r="O5460" s="22">
        <f t="shared" si="227"/>
        <v>508</v>
      </c>
      <c r="P5460" s="58"/>
      <c r="Q5460" s="58"/>
      <c r="R5460" s="58"/>
    </row>
    <row r="5461" spans="1:18" customFormat="1" ht="12.75" customHeight="1" x14ac:dyDescent="0.25">
      <c r="A5461">
        <v>7</v>
      </c>
      <c r="B5461">
        <v>21</v>
      </c>
      <c r="C5461" s="3">
        <v>721</v>
      </c>
      <c r="D5461" t="s">
        <v>6</v>
      </c>
      <c r="E5461">
        <v>2010</v>
      </c>
      <c r="F5461" s="57"/>
      <c r="G5461" s="73">
        <f t="shared" si="226"/>
        <v>10155</v>
      </c>
      <c r="H5461" s="7"/>
      <c r="I5461" s="79">
        <v>10155</v>
      </c>
      <c r="J5461" s="79" t="s">
        <v>21</v>
      </c>
      <c r="L5461" s="79">
        <v>824</v>
      </c>
      <c r="M5461" s="79" t="s">
        <v>21</v>
      </c>
      <c r="O5461" s="22">
        <f t="shared" si="227"/>
        <v>824</v>
      </c>
      <c r="P5461" s="58"/>
      <c r="Q5461" s="58"/>
      <c r="R5461" s="58"/>
    </row>
    <row r="5462" spans="1:18" customFormat="1" ht="12.75" customHeight="1" x14ac:dyDescent="0.25">
      <c r="A5462">
        <v>7</v>
      </c>
      <c r="B5462">
        <v>22</v>
      </c>
      <c r="C5462" s="3">
        <v>722</v>
      </c>
      <c r="D5462" t="s">
        <v>6</v>
      </c>
      <c r="E5462">
        <v>2010</v>
      </c>
      <c r="F5462" s="57"/>
      <c r="G5462" s="73">
        <f t="shared" si="226"/>
        <v>12933</v>
      </c>
      <c r="H5462" s="7"/>
      <c r="I5462" s="79">
        <v>12933</v>
      </c>
      <c r="J5462" s="79" t="s">
        <v>21</v>
      </c>
      <c r="L5462" s="79">
        <v>765</v>
      </c>
      <c r="M5462" s="79" t="s">
        <v>21</v>
      </c>
      <c r="O5462" s="22">
        <f t="shared" si="227"/>
        <v>765</v>
      </c>
      <c r="P5462" s="58"/>
      <c r="Q5462" s="58"/>
      <c r="R5462" s="58"/>
    </row>
    <row r="5463" spans="1:18" customFormat="1" ht="12.75" customHeight="1" x14ac:dyDescent="0.25">
      <c r="A5463">
        <v>7</v>
      </c>
      <c r="B5463">
        <v>23</v>
      </c>
      <c r="C5463" s="3">
        <v>723</v>
      </c>
      <c r="D5463" t="s">
        <v>6</v>
      </c>
      <c r="E5463">
        <v>2010</v>
      </c>
      <c r="F5463" s="57"/>
      <c r="G5463" s="73">
        <f t="shared" si="226"/>
        <v>6690</v>
      </c>
      <c r="I5463" s="79">
        <v>6690</v>
      </c>
      <c r="J5463" s="79" t="s">
        <v>21</v>
      </c>
      <c r="L5463" s="79">
        <v>255</v>
      </c>
      <c r="M5463" s="79" t="s">
        <v>21</v>
      </c>
      <c r="O5463" s="22">
        <f t="shared" si="227"/>
        <v>255</v>
      </c>
      <c r="P5463" s="58"/>
      <c r="Q5463" s="58"/>
      <c r="R5463" s="58"/>
    </row>
    <row r="5464" spans="1:18" customFormat="1" ht="12.75" customHeight="1" x14ac:dyDescent="0.25">
      <c r="A5464">
        <v>7</v>
      </c>
      <c r="B5464">
        <v>24</v>
      </c>
      <c r="C5464" s="3">
        <v>724</v>
      </c>
      <c r="D5464" t="s">
        <v>6</v>
      </c>
      <c r="E5464">
        <v>2010</v>
      </c>
      <c r="F5464" s="57"/>
      <c r="G5464" s="73">
        <f t="shared" si="226"/>
        <v>8216</v>
      </c>
      <c r="I5464" s="79">
        <v>8216</v>
      </c>
      <c r="J5464" s="79" t="s">
        <v>21</v>
      </c>
      <c r="L5464" s="79">
        <v>363</v>
      </c>
      <c r="M5464" s="79" t="s">
        <v>21</v>
      </c>
      <c r="O5464" s="22">
        <f t="shared" si="227"/>
        <v>363</v>
      </c>
      <c r="P5464" s="58"/>
      <c r="Q5464" s="58"/>
      <c r="R5464" s="58"/>
    </row>
    <row r="5465" spans="1:18" customFormat="1" ht="12.75" customHeight="1" x14ac:dyDescent="0.25">
      <c r="A5465">
        <v>7</v>
      </c>
      <c r="B5465">
        <v>25</v>
      </c>
      <c r="C5465" s="3">
        <v>725</v>
      </c>
      <c r="D5465" t="s">
        <v>6</v>
      </c>
      <c r="E5465">
        <v>2010</v>
      </c>
      <c r="F5465" s="57"/>
      <c r="G5465" s="73">
        <f t="shared" si="226"/>
        <v>5758</v>
      </c>
      <c r="I5465" s="79">
        <v>5758</v>
      </c>
      <c r="J5465" s="79" t="s">
        <v>21</v>
      </c>
      <c r="L5465" s="79">
        <v>290</v>
      </c>
      <c r="M5465" s="79" t="s">
        <v>21</v>
      </c>
      <c r="O5465" s="22">
        <f t="shared" si="227"/>
        <v>290</v>
      </c>
      <c r="P5465" s="58"/>
      <c r="Q5465" s="58"/>
      <c r="R5465" s="58"/>
    </row>
    <row r="5466" spans="1:18" customFormat="1" ht="12.75" customHeight="1" x14ac:dyDescent="0.25">
      <c r="A5466">
        <v>7</v>
      </c>
      <c r="B5466">
        <v>26</v>
      </c>
      <c r="C5466" s="3">
        <v>726</v>
      </c>
      <c r="D5466" t="s">
        <v>6</v>
      </c>
      <c r="E5466">
        <v>2010</v>
      </c>
      <c r="F5466" s="57"/>
      <c r="G5466" s="73">
        <f t="shared" si="226"/>
        <v>3674</v>
      </c>
      <c r="I5466" s="79">
        <v>3674</v>
      </c>
      <c r="J5466" s="79" t="s">
        <v>21</v>
      </c>
      <c r="L5466" s="79">
        <v>208</v>
      </c>
      <c r="M5466" s="79" t="s">
        <v>21</v>
      </c>
      <c r="O5466" s="22">
        <f t="shared" si="227"/>
        <v>208</v>
      </c>
      <c r="P5466" s="58"/>
      <c r="Q5466" s="58"/>
      <c r="R5466" s="58"/>
    </row>
    <row r="5467" spans="1:18" customFormat="1" ht="12.75" customHeight="1" x14ac:dyDescent="0.25">
      <c r="A5467">
        <v>7</v>
      </c>
      <c r="B5467">
        <v>27</v>
      </c>
      <c r="C5467" s="3">
        <v>727</v>
      </c>
      <c r="D5467" t="s">
        <v>6</v>
      </c>
      <c r="E5467">
        <v>2010</v>
      </c>
      <c r="F5467" s="57"/>
      <c r="G5467" s="73">
        <f t="shared" si="226"/>
        <v>869</v>
      </c>
      <c r="H5467" s="7"/>
      <c r="I5467" s="79">
        <v>869</v>
      </c>
      <c r="J5467" s="79">
        <v>15</v>
      </c>
      <c r="L5467" s="79">
        <v>55</v>
      </c>
      <c r="M5467" s="79">
        <v>8</v>
      </c>
      <c r="O5467" s="22">
        <f t="shared" si="227"/>
        <v>55</v>
      </c>
      <c r="P5467" s="58"/>
      <c r="Q5467" s="58"/>
      <c r="R5467" s="58"/>
    </row>
    <row r="5468" spans="1:18" customFormat="1" ht="12.75" customHeight="1" x14ac:dyDescent="0.25">
      <c r="A5468">
        <v>7</v>
      </c>
      <c r="B5468">
        <v>28</v>
      </c>
      <c r="C5468" s="3">
        <v>728</v>
      </c>
      <c r="D5468" t="s">
        <v>6</v>
      </c>
      <c r="E5468">
        <v>2010</v>
      </c>
      <c r="F5468" s="57"/>
      <c r="G5468" s="73">
        <f t="shared" si="226"/>
        <v>399</v>
      </c>
      <c r="H5468" s="7"/>
      <c r="I5468" s="79">
        <v>399</v>
      </c>
      <c r="J5468" s="79" t="s">
        <v>21</v>
      </c>
      <c r="L5468" s="79">
        <v>28</v>
      </c>
      <c r="M5468" s="79" t="s">
        <v>21</v>
      </c>
      <c r="O5468" s="22">
        <f t="shared" si="227"/>
        <v>28</v>
      </c>
      <c r="P5468" s="58"/>
      <c r="Q5468" s="58"/>
      <c r="R5468" s="58"/>
    </row>
    <row r="5469" spans="1:18" customFormat="1" ht="12.75" customHeight="1" x14ac:dyDescent="0.25">
      <c r="A5469">
        <v>7</v>
      </c>
      <c r="B5469">
        <v>29</v>
      </c>
      <c r="C5469" s="3">
        <v>729</v>
      </c>
      <c r="D5469" t="s">
        <v>6</v>
      </c>
      <c r="E5469">
        <v>2010</v>
      </c>
      <c r="F5469" s="57"/>
      <c r="G5469" s="73">
        <f t="shared" si="226"/>
        <v>1102</v>
      </c>
      <c r="H5469" s="7"/>
      <c r="I5469" s="79">
        <v>1102</v>
      </c>
      <c r="J5469" s="79" t="s">
        <v>21</v>
      </c>
      <c r="L5469" s="79">
        <v>84</v>
      </c>
      <c r="M5469" s="79" t="s">
        <v>21</v>
      </c>
      <c r="O5469" s="22">
        <f t="shared" si="227"/>
        <v>84</v>
      </c>
      <c r="P5469" s="58"/>
      <c r="Q5469" s="58"/>
      <c r="R5469" s="58"/>
    </row>
    <row r="5470" spans="1:18" customFormat="1" ht="12.75" customHeight="1" x14ac:dyDescent="0.25">
      <c r="A5470">
        <v>7</v>
      </c>
      <c r="B5470">
        <v>30</v>
      </c>
      <c r="C5470" s="3">
        <v>730</v>
      </c>
      <c r="D5470" t="s">
        <v>6</v>
      </c>
      <c r="E5470">
        <v>2010</v>
      </c>
      <c r="F5470" s="57"/>
      <c r="G5470" s="73">
        <f t="shared" si="226"/>
        <v>3329</v>
      </c>
      <c r="H5470" s="7"/>
      <c r="I5470" s="79">
        <v>3329</v>
      </c>
      <c r="J5470" s="79" t="s">
        <v>21</v>
      </c>
      <c r="L5470" s="79">
        <v>275</v>
      </c>
      <c r="M5470" s="79" t="s">
        <v>21</v>
      </c>
      <c r="O5470" s="22">
        <f t="shared" si="227"/>
        <v>275</v>
      </c>
      <c r="P5470" s="58"/>
      <c r="Q5470" s="58"/>
      <c r="R5470" s="58"/>
    </row>
    <row r="5471" spans="1:18" customFormat="1" ht="12.75" customHeight="1" x14ac:dyDescent="0.25">
      <c r="A5471">
        <v>7</v>
      </c>
      <c r="B5471">
        <v>31</v>
      </c>
      <c r="C5471" s="3">
        <v>731</v>
      </c>
      <c r="D5471" t="s">
        <v>6</v>
      </c>
      <c r="E5471">
        <v>2010</v>
      </c>
      <c r="F5471" s="57"/>
      <c r="G5471" s="73">
        <f t="shared" si="226"/>
        <v>4069</v>
      </c>
      <c r="H5471" s="7"/>
      <c r="I5471" s="79">
        <v>4069</v>
      </c>
      <c r="J5471" s="79" t="s">
        <v>21</v>
      </c>
      <c r="L5471" s="79">
        <v>363</v>
      </c>
      <c r="M5471" s="79" t="s">
        <v>21</v>
      </c>
      <c r="O5471" s="22">
        <f t="shared" si="227"/>
        <v>363</v>
      </c>
      <c r="P5471" s="58"/>
      <c r="Q5471" s="58"/>
      <c r="R5471" s="58"/>
    </row>
    <row r="5472" spans="1:18" customFormat="1" ht="12.75" customHeight="1" x14ac:dyDescent="0.25">
      <c r="A5472">
        <v>8</v>
      </c>
      <c r="B5472">
        <v>1</v>
      </c>
      <c r="C5472" s="3">
        <v>801</v>
      </c>
      <c r="D5472" t="s">
        <v>6</v>
      </c>
      <c r="E5472">
        <v>2010</v>
      </c>
      <c r="F5472" s="57"/>
      <c r="G5472" s="73">
        <f t="shared" si="226"/>
        <v>3226</v>
      </c>
      <c r="H5472" s="7"/>
      <c r="I5472" s="79">
        <v>3226</v>
      </c>
      <c r="J5472" s="79" t="s">
        <v>21</v>
      </c>
      <c r="L5472" s="79">
        <v>309</v>
      </c>
      <c r="M5472" s="79" t="s">
        <v>21</v>
      </c>
      <c r="O5472" s="22">
        <f t="shared" si="227"/>
        <v>309</v>
      </c>
      <c r="P5472" s="58"/>
      <c r="Q5472" s="58"/>
      <c r="R5472" s="58"/>
    </row>
    <row r="5473" spans="1:18" customFormat="1" ht="12.75" customHeight="1" x14ac:dyDescent="0.25">
      <c r="A5473">
        <v>8</v>
      </c>
      <c r="B5473">
        <v>2</v>
      </c>
      <c r="C5473" s="3">
        <v>802</v>
      </c>
      <c r="D5473" t="s">
        <v>6</v>
      </c>
      <c r="E5473">
        <v>2010</v>
      </c>
      <c r="F5473" s="57"/>
      <c r="G5473" s="73">
        <f t="shared" si="226"/>
        <v>2393</v>
      </c>
      <c r="H5473" s="7"/>
      <c r="I5473" s="79">
        <v>2393</v>
      </c>
      <c r="J5473" s="79" t="s">
        <v>21</v>
      </c>
      <c r="L5473" s="79">
        <v>246</v>
      </c>
      <c r="M5473" s="79" t="s">
        <v>21</v>
      </c>
      <c r="O5473" s="22">
        <f t="shared" si="227"/>
        <v>246</v>
      </c>
      <c r="P5473" s="58"/>
      <c r="Q5473" s="58"/>
      <c r="R5473" s="58"/>
    </row>
    <row r="5474" spans="1:18" customFormat="1" ht="12.75" customHeight="1" x14ac:dyDescent="0.25">
      <c r="A5474">
        <v>8</v>
      </c>
      <c r="B5474">
        <v>3</v>
      </c>
      <c r="C5474" s="3">
        <v>803</v>
      </c>
      <c r="D5474" t="s">
        <v>6</v>
      </c>
      <c r="E5474">
        <v>2010</v>
      </c>
      <c r="F5474" s="57"/>
      <c r="G5474" s="73">
        <f t="shared" si="226"/>
        <v>3470</v>
      </c>
      <c r="H5474" s="7"/>
      <c r="I5474" s="79">
        <v>3470</v>
      </c>
      <c r="J5474" s="79" t="s">
        <v>21</v>
      </c>
      <c r="L5474" s="79">
        <v>380</v>
      </c>
      <c r="M5474" s="79" t="s">
        <v>21</v>
      </c>
      <c r="O5474" s="22">
        <f t="shared" si="227"/>
        <v>380</v>
      </c>
      <c r="P5474" s="58"/>
      <c r="Q5474" s="58"/>
      <c r="R5474" s="58"/>
    </row>
    <row r="5475" spans="1:18" customFormat="1" ht="12.75" customHeight="1" x14ac:dyDescent="0.25">
      <c r="A5475">
        <v>8</v>
      </c>
      <c r="B5475">
        <v>4</v>
      </c>
      <c r="C5475" s="3">
        <v>804</v>
      </c>
      <c r="D5475" t="s">
        <v>6</v>
      </c>
      <c r="E5475">
        <v>2010</v>
      </c>
      <c r="F5475" s="57"/>
      <c r="G5475" s="73">
        <f t="shared" si="226"/>
        <v>3637</v>
      </c>
      <c r="H5475" s="7"/>
      <c r="I5475" s="79">
        <v>3637</v>
      </c>
      <c r="J5475" s="79" t="s">
        <v>21</v>
      </c>
      <c r="L5475" s="79">
        <v>827</v>
      </c>
      <c r="M5475" s="79" t="s">
        <v>21</v>
      </c>
      <c r="O5475" s="22">
        <f t="shared" si="227"/>
        <v>827</v>
      </c>
      <c r="P5475" s="58"/>
      <c r="Q5475" s="58"/>
      <c r="R5475" s="58"/>
    </row>
    <row r="5476" spans="1:18" customFormat="1" ht="12.75" customHeight="1" x14ac:dyDescent="0.25">
      <c r="A5476">
        <v>8</v>
      </c>
      <c r="B5476">
        <v>5</v>
      </c>
      <c r="C5476" s="3">
        <v>805</v>
      </c>
      <c r="D5476" t="s">
        <v>6</v>
      </c>
      <c r="E5476">
        <v>2010</v>
      </c>
      <c r="F5476" s="57"/>
      <c r="G5476" s="73">
        <f t="shared" ref="G5476:G5503" si="228">I5476+K5476</f>
        <v>2230</v>
      </c>
      <c r="H5476" s="7"/>
      <c r="I5476" s="79">
        <v>2230</v>
      </c>
      <c r="J5476" s="79">
        <v>17</v>
      </c>
      <c r="L5476" s="79">
        <v>626</v>
      </c>
      <c r="M5476" s="79">
        <v>8</v>
      </c>
      <c r="O5476" s="22">
        <f t="shared" ref="O5476:O5503" si="229">L5476+N5476</f>
        <v>626</v>
      </c>
      <c r="P5476" s="58"/>
      <c r="Q5476" s="58"/>
      <c r="R5476" s="58"/>
    </row>
    <row r="5477" spans="1:18" customFormat="1" ht="12.75" customHeight="1" x14ac:dyDescent="0.25">
      <c r="A5477">
        <v>8</v>
      </c>
      <c r="B5477">
        <v>6</v>
      </c>
      <c r="C5477" s="3">
        <v>806</v>
      </c>
      <c r="D5477" t="s">
        <v>6</v>
      </c>
      <c r="E5477">
        <v>2010</v>
      </c>
      <c r="F5477" s="57"/>
      <c r="G5477" s="73">
        <f t="shared" si="228"/>
        <v>1932</v>
      </c>
      <c r="H5477" s="7"/>
      <c r="I5477" s="79">
        <v>1932</v>
      </c>
      <c r="J5477" s="79" t="s">
        <v>21</v>
      </c>
      <c r="L5477" s="79">
        <v>654</v>
      </c>
      <c r="M5477" s="79" t="s">
        <v>21</v>
      </c>
      <c r="O5477" s="22">
        <f t="shared" si="229"/>
        <v>654</v>
      </c>
      <c r="P5477" s="58"/>
      <c r="Q5477" s="58"/>
      <c r="R5477" s="58"/>
    </row>
    <row r="5478" spans="1:18" customFormat="1" ht="12.75" customHeight="1" x14ac:dyDescent="0.25">
      <c r="A5478">
        <v>8</v>
      </c>
      <c r="B5478">
        <v>7</v>
      </c>
      <c r="C5478" s="3">
        <v>807</v>
      </c>
      <c r="D5478" t="s">
        <v>6</v>
      </c>
      <c r="E5478">
        <v>2010</v>
      </c>
      <c r="F5478" s="57"/>
      <c r="G5478" s="73">
        <f t="shared" si="228"/>
        <v>1465</v>
      </c>
      <c r="H5478" s="7"/>
      <c r="I5478" s="79">
        <v>1465</v>
      </c>
      <c r="J5478" s="79" t="s">
        <v>21</v>
      </c>
      <c r="L5478" s="79">
        <v>589</v>
      </c>
      <c r="M5478" s="79" t="s">
        <v>21</v>
      </c>
      <c r="O5478" s="22">
        <f t="shared" si="229"/>
        <v>589</v>
      </c>
      <c r="P5478" s="58"/>
      <c r="Q5478" s="58"/>
      <c r="R5478" s="58"/>
    </row>
    <row r="5479" spans="1:18" customFormat="1" ht="12.75" customHeight="1" x14ac:dyDescent="0.25">
      <c r="A5479">
        <v>8</v>
      </c>
      <c r="B5479">
        <v>8</v>
      </c>
      <c r="C5479" s="3">
        <v>808</v>
      </c>
      <c r="D5479" t="s">
        <v>6</v>
      </c>
      <c r="E5479">
        <v>2010</v>
      </c>
      <c r="F5479" s="57"/>
      <c r="G5479" s="73">
        <f t="shared" si="228"/>
        <v>1052</v>
      </c>
      <c r="H5479" s="7"/>
      <c r="I5479" s="79">
        <v>1052</v>
      </c>
      <c r="J5479" s="79" t="s">
        <v>21</v>
      </c>
      <c r="L5479" s="79">
        <v>496</v>
      </c>
      <c r="M5479" s="79" t="s">
        <v>21</v>
      </c>
      <c r="O5479" s="22">
        <f t="shared" si="229"/>
        <v>496</v>
      </c>
      <c r="P5479" s="58"/>
      <c r="Q5479" s="58"/>
      <c r="R5479" s="58"/>
    </row>
    <row r="5480" spans="1:18" customFormat="1" ht="12.75" customHeight="1" x14ac:dyDescent="0.25">
      <c r="A5480">
        <v>8</v>
      </c>
      <c r="B5480">
        <v>9</v>
      </c>
      <c r="C5480" s="3">
        <v>809</v>
      </c>
      <c r="D5480" t="s">
        <v>6</v>
      </c>
      <c r="E5480">
        <v>2010</v>
      </c>
      <c r="F5480" s="57"/>
      <c r="G5480" s="73">
        <f t="shared" si="228"/>
        <v>798</v>
      </c>
      <c r="H5480" s="7"/>
      <c r="I5480" s="79">
        <v>798</v>
      </c>
      <c r="J5480" s="79" t="s">
        <v>21</v>
      </c>
      <c r="L5480" s="79">
        <v>437</v>
      </c>
      <c r="M5480" s="79" t="s">
        <v>21</v>
      </c>
      <c r="O5480" s="22">
        <f t="shared" si="229"/>
        <v>437</v>
      </c>
      <c r="P5480" s="58"/>
      <c r="Q5480" s="58"/>
      <c r="R5480" s="58"/>
    </row>
    <row r="5481" spans="1:18" customFormat="1" ht="12.75" customHeight="1" x14ac:dyDescent="0.25">
      <c r="A5481">
        <v>8</v>
      </c>
      <c r="B5481">
        <v>10</v>
      </c>
      <c r="C5481" s="3">
        <v>810</v>
      </c>
      <c r="D5481" t="s">
        <v>6</v>
      </c>
      <c r="E5481">
        <v>2010</v>
      </c>
      <c r="F5481" s="57"/>
      <c r="G5481" s="73">
        <f t="shared" si="228"/>
        <v>438</v>
      </c>
      <c r="H5481" s="7"/>
      <c r="I5481" s="79">
        <v>438</v>
      </c>
      <c r="J5481" s="79">
        <v>8</v>
      </c>
      <c r="L5481" s="79">
        <v>224</v>
      </c>
      <c r="M5481" s="79">
        <v>8</v>
      </c>
      <c r="O5481" s="22">
        <f t="shared" si="229"/>
        <v>224</v>
      </c>
      <c r="P5481" s="58"/>
      <c r="Q5481" s="58"/>
      <c r="R5481" s="58"/>
    </row>
    <row r="5482" spans="1:18" customFormat="1" ht="12.75" customHeight="1" x14ac:dyDescent="0.25">
      <c r="A5482">
        <v>8</v>
      </c>
      <c r="B5482">
        <v>11</v>
      </c>
      <c r="C5482" s="3">
        <v>811</v>
      </c>
      <c r="D5482" t="s">
        <v>6</v>
      </c>
      <c r="E5482">
        <v>2010</v>
      </c>
      <c r="F5482" s="57"/>
      <c r="G5482" s="73">
        <f t="shared" si="228"/>
        <v>345</v>
      </c>
      <c r="H5482" s="7"/>
      <c r="I5482" s="79">
        <v>345</v>
      </c>
      <c r="J5482" s="79" t="s">
        <v>21</v>
      </c>
      <c r="L5482" s="79">
        <v>164</v>
      </c>
      <c r="M5482" s="79" t="s">
        <v>21</v>
      </c>
      <c r="O5482" s="22">
        <f t="shared" si="229"/>
        <v>164</v>
      </c>
      <c r="P5482" s="58"/>
      <c r="Q5482" s="58"/>
      <c r="R5482" s="58"/>
    </row>
    <row r="5483" spans="1:18" customFormat="1" ht="12.75" customHeight="1" x14ac:dyDescent="0.25">
      <c r="A5483">
        <v>8</v>
      </c>
      <c r="B5483">
        <v>12</v>
      </c>
      <c r="C5483" s="3">
        <v>812</v>
      </c>
      <c r="D5483" t="s">
        <v>6</v>
      </c>
      <c r="E5483">
        <v>2010</v>
      </c>
      <c r="F5483" s="57"/>
      <c r="G5483" s="73">
        <f t="shared" si="228"/>
        <v>341</v>
      </c>
      <c r="H5483" s="7"/>
      <c r="I5483" s="79">
        <v>341</v>
      </c>
      <c r="L5483" s="79">
        <v>150</v>
      </c>
      <c r="O5483" s="22">
        <f t="shared" si="229"/>
        <v>150</v>
      </c>
      <c r="P5483" s="58"/>
      <c r="Q5483" s="58"/>
      <c r="R5483" s="58"/>
    </row>
    <row r="5484" spans="1:18" customFormat="1" ht="12.75" customHeight="1" x14ac:dyDescent="0.25">
      <c r="A5484">
        <v>8</v>
      </c>
      <c r="B5484">
        <v>13</v>
      </c>
      <c r="C5484" s="3">
        <v>813</v>
      </c>
      <c r="D5484" t="s">
        <v>6</v>
      </c>
      <c r="E5484">
        <v>2010</v>
      </c>
      <c r="F5484" s="57"/>
      <c r="G5484" s="73">
        <f t="shared" si="228"/>
        <v>331</v>
      </c>
      <c r="H5484" s="7"/>
      <c r="I5484" s="79">
        <v>331</v>
      </c>
      <c r="J5484" s="79" t="s">
        <v>21</v>
      </c>
      <c r="L5484" s="79">
        <v>135</v>
      </c>
      <c r="M5484" s="79" t="s">
        <v>21</v>
      </c>
      <c r="O5484" s="22">
        <f t="shared" si="229"/>
        <v>135</v>
      </c>
      <c r="P5484" s="58"/>
      <c r="Q5484" s="58"/>
      <c r="R5484" s="58"/>
    </row>
    <row r="5485" spans="1:18" customFormat="1" ht="12.75" customHeight="1" x14ac:dyDescent="0.25">
      <c r="A5485">
        <v>8</v>
      </c>
      <c r="B5485">
        <v>14</v>
      </c>
      <c r="C5485" s="3">
        <v>814</v>
      </c>
      <c r="D5485" t="s">
        <v>6</v>
      </c>
      <c r="E5485">
        <v>2010</v>
      </c>
      <c r="F5485" s="57"/>
      <c r="G5485" s="73">
        <f t="shared" si="228"/>
        <v>378</v>
      </c>
      <c r="H5485" s="7"/>
      <c r="I5485" s="79">
        <v>378</v>
      </c>
      <c r="J5485" s="79" t="s">
        <v>21</v>
      </c>
      <c r="L5485" s="79">
        <v>142</v>
      </c>
      <c r="M5485" s="79" t="s">
        <v>21</v>
      </c>
      <c r="O5485" s="22">
        <f t="shared" si="229"/>
        <v>142</v>
      </c>
      <c r="P5485" s="58"/>
      <c r="Q5485" s="58"/>
      <c r="R5485" s="58"/>
    </row>
    <row r="5486" spans="1:18" customFormat="1" ht="12.75" customHeight="1" x14ac:dyDescent="0.25">
      <c r="A5486">
        <v>8</v>
      </c>
      <c r="B5486">
        <v>15</v>
      </c>
      <c r="C5486" s="3">
        <v>815</v>
      </c>
      <c r="D5486" t="s">
        <v>6</v>
      </c>
      <c r="E5486">
        <v>2010</v>
      </c>
      <c r="F5486" s="57"/>
      <c r="G5486" s="73">
        <f t="shared" si="228"/>
        <v>316</v>
      </c>
      <c r="H5486" s="7"/>
      <c r="I5486" s="79">
        <v>316</v>
      </c>
      <c r="J5486" s="79" t="s">
        <v>21</v>
      </c>
      <c r="L5486" s="79">
        <v>109</v>
      </c>
      <c r="M5486" s="79" t="s">
        <v>21</v>
      </c>
      <c r="O5486" s="22">
        <f t="shared" si="229"/>
        <v>109</v>
      </c>
      <c r="P5486" s="58"/>
      <c r="Q5486" s="58"/>
      <c r="R5486" s="58"/>
    </row>
    <row r="5487" spans="1:18" customFormat="1" ht="12.75" customHeight="1" x14ac:dyDescent="0.25">
      <c r="A5487">
        <v>8</v>
      </c>
      <c r="B5487">
        <v>16</v>
      </c>
      <c r="C5487" s="3">
        <v>816</v>
      </c>
      <c r="D5487" t="s">
        <v>6</v>
      </c>
      <c r="E5487">
        <v>2010</v>
      </c>
      <c r="F5487" s="57"/>
      <c r="G5487" s="73">
        <f t="shared" si="228"/>
        <v>281</v>
      </c>
      <c r="H5487" s="7"/>
      <c r="I5487" s="79">
        <v>281</v>
      </c>
      <c r="J5487" s="79" t="s">
        <v>21</v>
      </c>
      <c r="L5487" s="79">
        <v>89</v>
      </c>
      <c r="M5487" s="79" t="s">
        <v>21</v>
      </c>
      <c r="O5487" s="22">
        <f t="shared" si="229"/>
        <v>89</v>
      </c>
      <c r="P5487" s="58"/>
      <c r="Q5487" s="58"/>
      <c r="R5487" s="58"/>
    </row>
    <row r="5488" spans="1:18" customFormat="1" ht="12.75" customHeight="1" x14ac:dyDescent="0.25">
      <c r="A5488">
        <v>8</v>
      </c>
      <c r="B5488">
        <v>17</v>
      </c>
      <c r="C5488" s="3">
        <v>817</v>
      </c>
      <c r="D5488" t="s">
        <v>6</v>
      </c>
      <c r="E5488">
        <v>2010</v>
      </c>
      <c r="F5488" s="57"/>
      <c r="G5488" s="73">
        <f t="shared" si="228"/>
        <v>210</v>
      </c>
      <c r="H5488" s="7"/>
      <c r="I5488" s="79">
        <v>210</v>
      </c>
      <c r="J5488" s="79" t="s">
        <v>21</v>
      </c>
      <c r="L5488" s="79">
        <v>60</v>
      </c>
      <c r="M5488" s="79" t="s">
        <v>21</v>
      </c>
      <c r="O5488" s="22">
        <f t="shared" si="229"/>
        <v>60</v>
      </c>
      <c r="P5488" s="58"/>
      <c r="Q5488" s="58"/>
      <c r="R5488" s="58"/>
    </row>
    <row r="5489" spans="1:18" customFormat="1" ht="12.75" customHeight="1" x14ac:dyDescent="0.25">
      <c r="A5489">
        <v>8</v>
      </c>
      <c r="B5489">
        <v>18</v>
      </c>
      <c r="C5489" s="3">
        <v>818</v>
      </c>
      <c r="D5489" t="s">
        <v>6</v>
      </c>
      <c r="E5489">
        <v>2010</v>
      </c>
      <c r="F5489" s="57"/>
      <c r="G5489" s="73">
        <f t="shared" si="228"/>
        <v>85</v>
      </c>
      <c r="H5489" s="7"/>
      <c r="I5489" s="79">
        <v>85</v>
      </c>
      <c r="J5489" s="79" t="s">
        <v>21</v>
      </c>
      <c r="L5489" s="79">
        <v>22</v>
      </c>
      <c r="M5489" s="79" t="s">
        <v>21</v>
      </c>
      <c r="O5489" s="22">
        <f t="shared" si="229"/>
        <v>22</v>
      </c>
      <c r="P5489" s="58"/>
      <c r="Q5489" s="58"/>
      <c r="R5489" s="58"/>
    </row>
    <row r="5490" spans="1:18" customFormat="1" ht="12.75" customHeight="1" x14ac:dyDescent="0.25">
      <c r="A5490">
        <v>8</v>
      </c>
      <c r="B5490">
        <v>19</v>
      </c>
      <c r="C5490" s="3">
        <v>819</v>
      </c>
      <c r="D5490" t="s">
        <v>6</v>
      </c>
      <c r="E5490">
        <v>2010</v>
      </c>
      <c r="F5490" s="57"/>
      <c r="G5490" s="73">
        <f t="shared" si="228"/>
        <v>119</v>
      </c>
      <c r="H5490" s="7"/>
      <c r="I5490" s="79">
        <v>119</v>
      </c>
      <c r="J5490" s="79" t="s">
        <v>21</v>
      </c>
      <c r="L5490" s="79">
        <v>28</v>
      </c>
      <c r="M5490" s="79" t="s">
        <v>21</v>
      </c>
      <c r="O5490" s="22">
        <f t="shared" si="229"/>
        <v>28</v>
      </c>
      <c r="P5490" s="58"/>
      <c r="Q5490" s="58"/>
      <c r="R5490" s="58"/>
    </row>
    <row r="5491" spans="1:18" customFormat="1" ht="12.75" customHeight="1" x14ac:dyDescent="0.25">
      <c r="A5491">
        <v>8</v>
      </c>
      <c r="B5491">
        <v>20</v>
      </c>
      <c r="C5491" s="3">
        <v>820</v>
      </c>
      <c r="D5491" t="s">
        <v>6</v>
      </c>
      <c r="E5491">
        <v>2010</v>
      </c>
      <c r="F5491" s="57"/>
      <c r="G5491" s="73">
        <f t="shared" si="228"/>
        <v>142</v>
      </c>
      <c r="H5491" s="7"/>
      <c r="I5491" s="79">
        <v>142</v>
      </c>
      <c r="J5491" s="79" t="s">
        <v>21</v>
      </c>
      <c r="L5491" s="79">
        <v>30</v>
      </c>
      <c r="M5491" s="79" t="s">
        <v>21</v>
      </c>
      <c r="O5491" s="22">
        <f t="shared" si="229"/>
        <v>30</v>
      </c>
      <c r="P5491" s="58"/>
      <c r="Q5491" s="58"/>
      <c r="R5491" s="58"/>
    </row>
    <row r="5492" spans="1:18" customFormat="1" ht="12.75" customHeight="1" x14ac:dyDescent="0.25">
      <c r="A5492">
        <v>8</v>
      </c>
      <c r="B5492">
        <v>21</v>
      </c>
      <c r="C5492" s="3">
        <v>821</v>
      </c>
      <c r="D5492" t="s">
        <v>6</v>
      </c>
      <c r="E5492">
        <v>2010</v>
      </c>
      <c r="F5492" s="57"/>
      <c r="G5492" s="73">
        <f t="shared" si="228"/>
        <v>145</v>
      </c>
      <c r="H5492" s="7"/>
      <c r="I5492" s="79">
        <v>145</v>
      </c>
      <c r="J5492" s="79" t="s">
        <v>21</v>
      </c>
      <c r="L5492" s="79">
        <v>27</v>
      </c>
      <c r="M5492" s="79" t="s">
        <v>21</v>
      </c>
      <c r="O5492" s="22">
        <f t="shared" si="229"/>
        <v>27</v>
      </c>
      <c r="P5492" s="58"/>
      <c r="Q5492" s="58"/>
      <c r="R5492" s="58"/>
    </row>
    <row r="5493" spans="1:18" customFormat="1" ht="12.75" customHeight="1" x14ac:dyDescent="0.25">
      <c r="A5493">
        <v>8</v>
      </c>
      <c r="B5493">
        <v>22</v>
      </c>
      <c r="C5493" s="3">
        <v>822</v>
      </c>
      <c r="D5493" t="s">
        <v>6</v>
      </c>
      <c r="E5493">
        <v>2010</v>
      </c>
      <c r="F5493" s="57"/>
      <c r="G5493" s="73">
        <f t="shared" si="228"/>
        <v>610</v>
      </c>
      <c r="H5493" s="7"/>
      <c r="I5493" s="79">
        <v>610</v>
      </c>
      <c r="J5493" s="79" t="s">
        <v>21</v>
      </c>
      <c r="L5493" s="79">
        <v>100</v>
      </c>
      <c r="M5493" s="79" t="s">
        <v>21</v>
      </c>
      <c r="O5493" s="22">
        <f t="shared" si="229"/>
        <v>100</v>
      </c>
      <c r="P5493" s="58"/>
      <c r="Q5493" s="58"/>
      <c r="R5493" s="58"/>
    </row>
    <row r="5494" spans="1:18" customFormat="1" ht="12.75" customHeight="1" x14ac:dyDescent="0.25">
      <c r="A5494">
        <v>8</v>
      </c>
      <c r="B5494">
        <v>23</v>
      </c>
      <c r="C5494" s="3">
        <v>823</v>
      </c>
      <c r="D5494" t="s">
        <v>6</v>
      </c>
      <c r="E5494">
        <v>2010</v>
      </c>
      <c r="F5494" s="57"/>
      <c r="G5494" s="73">
        <f t="shared" si="228"/>
        <v>663</v>
      </c>
      <c r="H5494" s="7"/>
      <c r="I5494" s="79">
        <v>663</v>
      </c>
      <c r="J5494" s="79" t="s">
        <v>21</v>
      </c>
      <c r="L5494" s="79">
        <v>93</v>
      </c>
      <c r="M5494" s="79" t="s">
        <v>21</v>
      </c>
      <c r="O5494" s="22">
        <f t="shared" si="229"/>
        <v>93</v>
      </c>
      <c r="P5494" s="58"/>
      <c r="Q5494" s="58"/>
      <c r="R5494" s="58"/>
    </row>
    <row r="5495" spans="1:18" customFormat="1" ht="12.75" customHeight="1" x14ac:dyDescent="0.25">
      <c r="A5495">
        <v>8</v>
      </c>
      <c r="B5495">
        <v>24</v>
      </c>
      <c r="C5495" s="3">
        <v>824</v>
      </c>
      <c r="D5495" t="s">
        <v>6</v>
      </c>
      <c r="E5495">
        <v>2010</v>
      </c>
      <c r="F5495" s="57"/>
      <c r="G5495" s="73">
        <f t="shared" si="228"/>
        <v>827</v>
      </c>
      <c r="H5495" s="7"/>
      <c r="I5495" s="79">
        <v>827</v>
      </c>
      <c r="J5495" s="79" t="s">
        <v>21</v>
      </c>
      <c r="L5495" s="79">
        <v>99</v>
      </c>
      <c r="M5495" s="79" t="s">
        <v>21</v>
      </c>
      <c r="O5495" s="22">
        <f t="shared" si="229"/>
        <v>99</v>
      </c>
      <c r="P5495" s="58"/>
      <c r="Q5495" s="58"/>
      <c r="R5495" s="58"/>
    </row>
    <row r="5496" spans="1:18" customFormat="1" ht="12.75" customHeight="1" x14ac:dyDescent="0.25">
      <c r="A5496">
        <v>8</v>
      </c>
      <c r="B5496">
        <v>25</v>
      </c>
      <c r="C5496" s="3">
        <v>825</v>
      </c>
      <c r="D5496" t="s">
        <v>6</v>
      </c>
      <c r="E5496">
        <v>2010</v>
      </c>
      <c r="F5496" s="57"/>
      <c r="G5496" s="73">
        <f t="shared" si="228"/>
        <v>672</v>
      </c>
      <c r="H5496" s="7"/>
      <c r="I5496" s="79">
        <v>672</v>
      </c>
      <c r="J5496" s="79" t="s">
        <v>21</v>
      </c>
      <c r="L5496" s="79">
        <v>92</v>
      </c>
      <c r="M5496" s="79" t="s">
        <v>21</v>
      </c>
      <c r="O5496" s="22">
        <f t="shared" si="229"/>
        <v>92</v>
      </c>
      <c r="P5496" s="58"/>
      <c r="Q5496" s="58"/>
      <c r="R5496" s="58"/>
    </row>
    <row r="5497" spans="1:18" customFormat="1" ht="12.75" customHeight="1" x14ac:dyDescent="0.25">
      <c r="A5497">
        <v>8</v>
      </c>
      <c r="B5497">
        <v>26</v>
      </c>
      <c r="C5497" s="3">
        <v>826</v>
      </c>
      <c r="D5497" t="s">
        <v>6</v>
      </c>
      <c r="E5497">
        <v>2010</v>
      </c>
      <c r="F5497" s="57"/>
      <c r="G5497" s="73">
        <f t="shared" si="228"/>
        <v>1686</v>
      </c>
      <c r="H5497" s="7"/>
      <c r="I5497" s="79">
        <v>1686</v>
      </c>
      <c r="J5497" s="79" t="s">
        <v>21</v>
      </c>
      <c r="L5497" s="79">
        <v>261</v>
      </c>
      <c r="M5497" s="79" t="s">
        <v>21</v>
      </c>
      <c r="O5497" s="22">
        <f t="shared" si="229"/>
        <v>261</v>
      </c>
      <c r="P5497" s="58"/>
      <c r="Q5497" s="58"/>
      <c r="R5497" s="58"/>
    </row>
    <row r="5498" spans="1:18" customFormat="1" ht="12.75" customHeight="1" x14ac:dyDescent="0.25">
      <c r="A5498">
        <v>8</v>
      </c>
      <c r="B5498">
        <v>27</v>
      </c>
      <c r="C5498" s="3">
        <v>827</v>
      </c>
      <c r="D5498" t="s">
        <v>6</v>
      </c>
      <c r="E5498">
        <v>2010</v>
      </c>
      <c r="F5498" s="57"/>
      <c r="G5498" s="73">
        <f t="shared" si="228"/>
        <v>768</v>
      </c>
      <c r="H5498" s="7"/>
      <c r="I5498" s="79">
        <v>768</v>
      </c>
      <c r="J5498" s="79" t="s">
        <v>21</v>
      </c>
      <c r="L5498" s="79">
        <v>133</v>
      </c>
      <c r="M5498" s="79" t="s">
        <v>21</v>
      </c>
      <c r="O5498" s="22">
        <f t="shared" si="229"/>
        <v>133</v>
      </c>
      <c r="P5498" s="58"/>
      <c r="Q5498" s="58"/>
      <c r="R5498" s="58"/>
    </row>
    <row r="5499" spans="1:18" customFormat="1" ht="12.75" customHeight="1" x14ac:dyDescent="0.25">
      <c r="A5499">
        <v>8</v>
      </c>
      <c r="B5499">
        <v>28</v>
      </c>
      <c r="C5499" s="3">
        <v>828</v>
      </c>
      <c r="D5499" t="s">
        <v>6</v>
      </c>
      <c r="E5499">
        <v>2010</v>
      </c>
      <c r="F5499" s="57"/>
      <c r="G5499" s="73">
        <f t="shared" si="228"/>
        <v>544</v>
      </c>
      <c r="H5499" s="7"/>
      <c r="I5499" s="79">
        <v>544</v>
      </c>
      <c r="J5499" s="79" t="s">
        <v>21</v>
      </c>
      <c r="L5499" s="79">
        <v>105</v>
      </c>
      <c r="M5499" s="79" t="s">
        <v>21</v>
      </c>
      <c r="O5499" s="22">
        <f t="shared" si="229"/>
        <v>105</v>
      </c>
      <c r="P5499" s="58"/>
      <c r="Q5499" s="58"/>
      <c r="R5499" s="58"/>
    </row>
    <row r="5500" spans="1:18" customFormat="1" ht="12.75" customHeight="1" x14ac:dyDescent="0.25">
      <c r="A5500">
        <v>8</v>
      </c>
      <c r="B5500">
        <v>29</v>
      </c>
      <c r="C5500" s="3">
        <v>829</v>
      </c>
      <c r="D5500" t="s">
        <v>6</v>
      </c>
      <c r="E5500">
        <v>2010</v>
      </c>
      <c r="F5500" s="57"/>
      <c r="G5500" s="73">
        <f t="shared" si="228"/>
        <v>499</v>
      </c>
      <c r="H5500" s="7"/>
      <c r="I5500" s="79">
        <v>499</v>
      </c>
      <c r="J5500" s="79" t="s">
        <v>21</v>
      </c>
      <c r="L5500" s="79">
        <v>107</v>
      </c>
      <c r="M5500" s="79" t="s">
        <v>21</v>
      </c>
      <c r="O5500" s="22">
        <f t="shared" si="229"/>
        <v>107</v>
      </c>
      <c r="P5500" s="58"/>
      <c r="Q5500" s="58"/>
      <c r="R5500" s="58"/>
    </row>
    <row r="5501" spans="1:18" customFormat="1" ht="12.75" customHeight="1" x14ac:dyDescent="0.25">
      <c r="A5501">
        <v>8</v>
      </c>
      <c r="B5501">
        <v>30</v>
      </c>
      <c r="C5501" s="3">
        <v>830</v>
      </c>
      <c r="D5501" t="s">
        <v>6</v>
      </c>
      <c r="E5501">
        <v>2010</v>
      </c>
      <c r="F5501" s="57"/>
      <c r="G5501" s="73">
        <f t="shared" si="228"/>
        <v>552</v>
      </c>
      <c r="H5501" s="7"/>
      <c r="I5501" s="79">
        <v>552</v>
      </c>
      <c r="J5501" s="79" t="s">
        <v>21</v>
      </c>
      <c r="L5501" s="79">
        <v>130</v>
      </c>
      <c r="M5501" s="79" t="s">
        <v>21</v>
      </c>
      <c r="O5501" s="22">
        <f t="shared" si="229"/>
        <v>130</v>
      </c>
      <c r="P5501" s="58"/>
      <c r="Q5501" s="58"/>
      <c r="R5501" s="58"/>
    </row>
    <row r="5502" spans="1:18" customFormat="1" ht="12.75" customHeight="1" x14ac:dyDescent="0.25">
      <c r="A5502">
        <v>8</v>
      </c>
      <c r="B5502">
        <v>31</v>
      </c>
      <c r="C5502" s="3">
        <v>831</v>
      </c>
      <c r="D5502" t="s">
        <v>6</v>
      </c>
      <c r="E5502">
        <v>2010</v>
      </c>
      <c r="F5502" s="57"/>
      <c r="G5502" s="73">
        <f t="shared" si="228"/>
        <v>771</v>
      </c>
      <c r="H5502" s="7"/>
      <c r="I5502" s="79">
        <v>771</v>
      </c>
      <c r="J5502" s="79" t="s">
        <v>21</v>
      </c>
      <c r="L5502" s="79">
        <v>128</v>
      </c>
      <c r="M5502" s="79" t="s">
        <v>21</v>
      </c>
      <c r="O5502" s="22">
        <f t="shared" si="229"/>
        <v>128</v>
      </c>
      <c r="P5502" s="58"/>
      <c r="Q5502" s="58"/>
      <c r="R5502" s="58"/>
    </row>
    <row r="5503" spans="1:18" customFormat="1" ht="12.75" customHeight="1" x14ac:dyDescent="0.25">
      <c r="A5503">
        <v>9</v>
      </c>
      <c r="B5503">
        <v>1</v>
      </c>
      <c r="C5503" s="3">
        <v>901</v>
      </c>
      <c r="D5503" t="s">
        <v>6</v>
      </c>
      <c r="E5503">
        <v>2010</v>
      </c>
      <c r="F5503" s="57"/>
      <c r="G5503" s="73">
        <f t="shared" si="228"/>
        <v>2056</v>
      </c>
      <c r="H5503" s="7"/>
      <c r="I5503" s="79">
        <v>2056</v>
      </c>
      <c r="J5503" s="79" t="s">
        <v>21</v>
      </c>
      <c r="L5503" s="79">
        <v>214</v>
      </c>
      <c r="M5503" s="79" t="s">
        <v>21</v>
      </c>
      <c r="O5503" s="22">
        <f t="shared" si="229"/>
        <v>214</v>
      </c>
      <c r="P5503" s="58"/>
      <c r="Q5503" s="58"/>
      <c r="R5503" s="58"/>
    </row>
    <row r="5504" spans="1:18" customFormat="1" ht="12.75" customHeight="1" x14ac:dyDescent="0.25">
      <c r="A5504">
        <v>9</v>
      </c>
      <c r="B5504">
        <v>2</v>
      </c>
      <c r="C5504" s="3">
        <v>902</v>
      </c>
      <c r="D5504" t="s">
        <v>6</v>
      </c>
      <c r="E5504">
        <v>2010</v>
      </c>
      <c r="F5504" s="57"/>
      <c r="G5504" s="73">
        <f>I5504+K5504+Q5504</f>
        <v>7854</v>
      </c>
      <c r="H5504" s="7"/>
      <c r="I5504" s="79">
        <v>966</v>
      </c>
      <c r="J5504" s="79" t="s">
        <v>21</v>
      </c>
      <c r="L5504" s="79">
        <v>48</v>
      </c>
      <c r="M5504" s="79" t="s">
        <v>21</v>
      </c>
      <c r="O5504" s="22">
        <f>L5504+N5504+R5504</f>
        <v>121</v>
      </c>
      <c r="P5504" s="112"/>
      <c r="Q5504" s="112">
        <v>6888</v>
      </c>
      <c r="R5504" s="112">
        <v>73</v>
      </c>
    </row>
    <row r="5505" spans="1:18" customFormat="1" ht="12.75" customHeight="1" x14ac:dyDescent="0.25">
      <c r="A5505">
        <v>9</v>
      </c>
      <c r="B5505">
        <v>3</v>
      </c>
      <c r="C5505" s="3">
        <v>903</v>
      </c>
      <c r="D5505" t="s">
        <v>6</v>
      </c>
      <c r="E5505">
        <v>2010</v>
      </c>
      <c r="F5505" s="81">
        <f>Q5505</f>
        <v>3830.7772796297636</v>
      </c>
      <c r="G5505" s="73">
        <f>F5505+I5505</f>
        <v>3830.7772796297636</v>
      </c>
      <c r="H5505" s="7"/>
      <c r="I5505" s="104"/>
      <c r="L5505" s="104"/>
      <c r="O5505" s="21">
        <f>L5505+R5505</f>
        <v>135.4141829393628</v>
      </c>
      <c r="P5505" s="2"/>
      <c r="Q5505" s="113">
        <v>3830.7772796297636</v>
      </c>
      <c r="R5505" s="114">
        <v>135.4141829393628</v>
      </c>
    </row>
    <row r="5506" spans="1:18" customFormat="1" ht="12.75" customHeight="1" x14ac:dyDescent="0.25">
      <c r="A5506">
        <v>9</v>
      </c>
      <c r="B5506">
        <v>4</v>
      </c>
      <c r="C5506" s="3">
        <v>904</v>
      </c>
      <c r="D5506" t="s">
        <v>6</v>
      </c>
      <c r="E5506">
        <v>2010</v>
      </c>
      <c r="F5506" s="81">
        <f>Q5506</f>
        <v>4491.1705112444861</v>
      </c>
      <c r="G5506" s="73">
        <f t="shared" ref="G5506:G5569" si="230">F5506</f>
        <v>4491.1705112444861</v>
      </c>
      <c r="H5506" s="7"/>
      <c r="L5506" s="105"/>
      <c r="O5506" s="73">
        <f>R5506</f>
        <v>127.74922918807812</v>
      </c>
      <c r="P5506" s="104"/>
      <c r="Q5506" s="115">
        <v>4491.1705112444861</v>
      </c>
      <c r="R5506" s="115">
        <v>127.74922918807812</v>
      </c>
    </row>
    <row r="5507" spans="1:18" customFormat="1" ht="12.75" customHeight="1" x14ac:dyDescent="0.25">
      <c r="A5507">
        <v>9</v>
      </c>
      <c r="B5507">
        <v>5</v>
      </c>
      <c r="C5507" s="3">
        <v>905</v>
      </c>
      <c r="D5507" t="s">
        <v>6</v>
      </c>
      <c r="E5507">
        <v>2010</v>
      </c>
      <c r="F5507" s="81">
        <f t="shared" ref="F5507:F5570" si="231">Q5507</f>
        <v>3437.2722901149755</v>
      </c>
      <c r="G5507" s="73">
        <f t="shared" si="230"/>
        <v>3437.2722901149755</v>
      </c>
      <c r="H5507" s="7"/>
      <c r="L5507" s="105"/>
      <c r="O5507" s="73">
        <f t="shared" ref="O5507:O5570" si="232">R5507</f>
        <v>150.74409044193217</v>
      </c>
      <c r="P5507" s="104"/>
      <c r="Q5507" s="115">
        <v>3437.2722901149755</v>
      </c>
      <c r="R5507" s="115">
        <v>150.74409044193217</v>
      </c>
    </row>
    <row r="5508" spans="1:18" customFormat="1" ht="12.75" customHeight="1" x14ac:dyDescent="0.25">
      <c r="A5508">
        <v>9</v>
      </c>
      <c r="B5508">
        <v>6</v>
      </c>
      <c r="C5508" s="3">
        <v>906</v>
      </c>
      <c r="D5508" t="s">
        <v>6</v>
      </c>
      <c r="E5508">
        <v>2010</v>
      </c>
      <c r="F5508" s="81">
        <f t="shared" si="231"/>
        <v>3192.7281799117795</v>
      </c>
      <c r="G5508" s="73">
        <f t="shared" si="230"/>
        <v>3192.7281799117795</v>
      </c>
      <c r="H5508" s="7"/>
      <c r="L5508" s="105"/>
      <c r="O5508" s="73">
        <f t="shared" si="232"/>
        <v>177.57142857142856</v>
      </c>
      <c r="P5508" s="104"/>
      <c r="Q5508" s="115">
        <v>3192.7281799117795</v>
      </c>
      <c r="R5508" s="115">
        <v>177.57142857142856</v>
      </c>
    </row>
    <row r="5509" spans="1:18" customFormat="1" ht="12.75" customHeight="1" x14ac:dyDescent="0.25">
      <c r="A5509">
        <v>9</v>
      </c>
      <c r="B5509">
        <v>7</v>
      </c>
      <c r="C5509" s="3">
        <v>907</v>
      </c>
      <c r="D5509" t="s">
        <v>6</v>
      </c>
      <c r="E5509">
        <v>2010</v>
      </c>
      <c r="F5509" s="81">
        <f t="shared" si="231"/>
        <v>3397.549388965218</v>
      </c>
      <c r="G5509" s="73">
        <f t="shared" si="230"/>
        <v>3397.549388965218</v>
      </c>
      <c r="H5509" s="7"/>
      <c r="L5509" s="105"/>
      <c r="O5509" s="73">
        <f t="shared" si="232"/>
        <v>201.84378211716341</v>
      </c>
      <c r="P5509" s="104"/>
      <c r="Q5509" s="115">
        <v>3397.549388965218</v>
      </c>
      <c r="R5509" s="115">
        <v>201.84378211716341</v>
      </c>
    </row>
    <row r="5510" spans="1:18" customFormat="1" ht="12.75" customHeight="1" x14ac:dyDescent="0.25">
      <c r="A5510">
        <v>9</v>
      </c>
      <c r="B5510">
        <v>8</v>
      </c>
      <c r="C5510" s="3">
        <v>908</v>
      </c>
      <c r="D5510" t="s">
        <v>6</v>
      </c>
      <c r="E5510">
        <v>2010</v>
      </c>
      <c r="F5510" s="81">
        <f t="shared" si="231"/>
        <v>2368.4779810543064</v>
      </c>
      <c r="G5510" s="73">
        <f t="shared" si="230"/>
        <v>2368.4779810543064</v>
      </c>
      <c r="L5510" s="105"/>
      <c r="O5510" s="73">
        <f t="shared" si="232"/>
        <v>74.094552929085296</v>
      </c>
      <c r="P5510" s="104"/>
      <c r="Q5510" s="115">
        <v>2368.4779810543064</v>
      </c>
      <c r="R5510" s="115">
        <v>74.094552929085296</v>
      </c>
    </row>
    <row r="5511" spans="1:18" customFormat="1" ht="12.75" customHeight="1" x14ac:dyDescent="0.25">
      <c r="A5511">
        <v>9</v>
      </c>
      <c r="B5511">
        <v>9</v>
      </c>
      <c r="C5511" s="3">
        <v>909</v>
      </c>
      <c r="D5511" t="s">
        <v>6</v>
      </c>
      <c r="E5511">
        <v>2010</v>
      </c>
      <c r="F5511" s="81">
        <f t="shared" si="231"/>
        <v>2140.0712994431992</v>
      </c>
      <c r="G5511" s="73">
        <f t="shared" si="230"/>
        <v>2140.0712994431992</v>
      </c>
      <c r="H5511" s="7"/>
      <c r="I5511" s="2"/>
      <c r="O5511" s="73">
        <f t="shared" si="232"/>
        <v>51.099691675231242</v>
      </c>
      <c r="P5511" s="109"/>
      <c r="Q5511" s="115">
        <v>2140.0712994431992</v>
      </c>
      <c r="R5511" s="115">
        <v>51.099691675231242</v>
      </c>
    </row>
    <row r="5512" spans="1:18" customFormat="1" ht="12.75" customHeight="1" x14ac:dyDescent="0.25">
      <c r="A5512">
        <v>9</v>
      </c>
      <c r="B5512">
        <v>10</v>
      </c>
      <c r="C5512" s="3">
        <v>910</v>
      </c>
      <c r="D5512" t="s">
        <v>6</v>
      </c>
      <c r="E5512">
        <v>2010</v>
      </c>
      <c r="F5512" s="81">
        <f t="shared" si="231"/>
        <v>1652.2244196977367</v>
      </c>
      <c r="G5512" s="73">
        <f t="shared" si="230"/>
        <v>1652.2244196977367</v>
      </c>
      <c r="H5512" s="7"/>
      <c r="I5512" s="2"/>
      <c r="O5512" s="73">
        <f t="shared" si="232"/>
        <v>37.047276464542648</v>
      </c>
      <c r="P5512" s="109"/>
      <c r="Q5512" s="115">
        <v>1652.2244196977367</v>
      </c>
      <c r="R5512" s="115">
        <v>37.047276464542648</v>
      </c>
    </row>
    <row r="5513" spans="1:18" customFormat="1" ht="12.75" customHeight="1" x14ac:dyDescent="0.25">
      <c r="A5513">
        <v>9</v>
      </c>
      <c r="B5513">
        <v>11</v>
      </c>
      <c r="C5513" s="3">
        <v>911</v>
      </c>
      <c r="D5513" t="s">
        <v>6</v>
      </c>
      <c r="E5513">
        <v>2010</v>
      </c>
      <c r="F5513" s="81">
        <f t="shared" si="231"/>
        <v>1166.8602212741341</v>
      </c>
      <c r="G5513" s="73">
        <f t="shared" si="230"/>
        <v>1166.8602212741341</v>
      </c>
      <c r="H5513" s="7"/>
      <c r="I5513" s="2"/>
      <c r="O5513" s="73">
        <f t="shared" si="232"/>
        <v>29.382322713257963</v>
      </c>
      <c r="P5513" s="109"/>
      <c r="Q5513" s="115">
        <v>1166.8602212741341</v>
      </c>
      <c r="R5513" s="115">
        <v>29.382322713257963</v>
      </c>
    </row>
    <row r="5514" spans="1:18" customFormat="1" ht="12.75" customHeight="1" x14ac:dyDescent="0.25">
      <c r="A5514">
        <v>9</v>
      </c>
      <c r="B5514">
        <v>12</v>
      </c>
      <c r="C5514" s="3">
        <v>912</v>
      </c>
      <c r="D5514" t="s">
        <v>6</v>
      </c>
      <c r="E5514">
        <v>2010</v>
      </c>
      <c r="F5514" s="81">
        <f t="shared" si="231"/>
        <v>1274.8568587750378</v>
      </c>
      <c r="G5514" s="73">
        <f t="shared" si="230"/>
        <v>1274.8568587750378</v>
      </c>
      <c r="H5514" s="7"/>
      <c r="I5514" s="2"/>
      <c r="O5514" s="73">
        <f t="shared" si="232"/>
        <v>40.879753340184998</v>
      </c>
      <c r="P5514" s="109"/>
      <c r="Q5514" s="115">
        <v>1274.8568587750378</v>
      </c>
      <c r="R5514" s="115">
        <v>40.879753340184998</v>
      </c>
    </row>
    <row r="5515" spans="1:18" customFormat="1" ht="12.75" customHeight="1" x14ac:dyDescent="0.25">
      <c r="A5515">
        <v>9</v>
      </c>
      <c r="B5515">
        <v>13</v>
      </c>
      <c r="C5515" s="3">
        <v>913</v>
      </c>
      <c r="D5515" t="s">
        <v>6</v>
      </c>
      <c r="E5515">
        <v>2010</v>
      </c>
      <c r="F5515" s="81">
        <f t="shared" si="231"/>
        <v>1890.5618265962833</v>
      </c>
      <c r="G5515" s="73">
        <f t="shared" si="230"/>
        <v>1890.5618265962833</v>
      </c>
      <c r="H5515" s="7"/>
      <c r="I5515" s="2"/>
      <c r="O5515" s="73">
        <f t="shared" si="232"/>
        <v>66.429599177800611</v>
      </c>
      <c r="P5515" s="109"/>
      <c r="Q5515" s="115">
        <v>1890.5618265962833</v>
      </c>
      <c r="R5515" s="115">
        <v>66.429599177800611</v>
      </c>
    </row>
    <row r="5516" spans="1:18" customFormat="1" ht="12.75" customHeight="1" x14ac:dyDescent="0.25">
      <c r="A5516">
        <v>9</v>
      </c>
      <c r="B5516">
        <v>14</v>
      </c>
      <c r="C5516" s="3">
        <v>914</v>
      </c>
      <c r="D5516" t="s">
        <v>6</v>
      </c>
      <c r="E5516">
        <v>2010</v>
      </c>
      <c r="F5516" s="81">
        <f t="shared" si="231"/>
        <v>1043.967495842071</v>
      </c>
      <c r="G5516" s="73">
        <f t="shared" si="230"/>
        <v>1043.967495842071</v>
      </c>
      <c r="H5516" s="7"/>
      <c r="I5516" s="2"/>
      <c r="O5516" s="73">
        <f t="shared" si="232"/>
        <v>28.104830421377184</v>
      </c>
      <c r="P5516" s="109"/>
      <c r="Q5516" s="115">
        <v>1043.967495842071</v>
      </c>
      <c r="R5516" s="115">
        <v>28.104830421377184</v>
      </c>
    </row>
    <row r="5517" spans="1:18" customFormat="1" ht="12.75" customHeight="1" x14ac:dyDescent="0.25">
      <c r="A5517">
        <v>9</v>
      </c>
      <c r="B5517">
        <v>15</v>
      </c>
      <c r="C5517" s="3">
        <v>915</v>
      </c>
      <c r="D5517" t="s">
        <v>6</v>
      </c>
      <c r="E5517">
        <v>2010</v>
      </c>
      <c r="F5517" s="81">
        <f t="shared" si="231"/>
        <v>880.11052859932033</v>
      </c>
      <c r="G5517" s="73">
        <f t="shared" si="230"/>
        <v>880.11052859932033</v>
      </c>
      <c r="H5517" s="7"/>
      <c r="I5517" s="2"/>
      <c r="O5517" s="73">
        <f t="shared" si="232"/>
        <v>19.162384378211716</v>
      </c>
      <c r="P5517" s="109"/>
      <c r="Q5517" s="115">
        <v>880.11052859932033</v>
      </c>
      <c r="R5517" s="115">
        <v>19.162384378211716</v>
      </c>
    </row>
    <row r="5518" spans="1:18" customFormat="1" ht="12.75" customHeight="1" x14ac:dyDescent="0.25">
      <c r="A5518">
        <v>9</v>
      </c>
      <c r="B5518">
        <v>16</v>
      </c>
      <c r="C5518" s="3">
        <v>916</v>
      </c>
      <c r="D5518" t="s">
        <v>6</v>
      </c>
      <c r="E5518">
        <v>2010</v>
      </c>
      <c r="F5518" s="81">
        <f t="shared" si="231"/>
        <v>474.19213247523322</v>
      </c>
      <c r="G5518" s="73">
        <f t="shared" si="230"/>
        <v>474.19213247523322</v>
      </c>
      <c r="H5518" s="7"/>
      <c r="I5518" s="2"/>
      <c r="O5518" s="73">
        <f t="shared" si="232"/>
        <v>6.3874614594039052</v>
      </c>
      <c r="P5518" s="116"/>
      <c r="Q5518" s="115">
        <v>474.19213247523322</v>
      </c>
      <c r="R5518" s="115">
        <v>6.3874614594039052</v>
      </c>
    </row>
    <row r="5519" spans="1:18" customFormat="1" ht="12.75" customHeight="1" x14ac:dyDescent="0.25">
      <c r="A5519">
        <v>9</v>
      </c>
      <c r="B5519">
        <v>17</v>
      </c>
      <c r="C5519" s="3">
        <v>917</v>
      </c>
      <c r="D5519" t="s">
        <v>6</v>
      </c>
      <c r="E5519">
        <v>2010</v>
      </c>
      <c r="F5519" s="81">
        <f t="shared" si="231"/>
        <v>222.19997830645744</v>
      </c>
      <c r="G5519" s="73">
        <f t="shared" si="230"/>
        <v>222.19997830645744</v>
      </c>
      <c r="H5519" s="7"/>
      <c r="I5519" s="2"/>
      <c r="O5519" s="73">
        <f t="shared" si="232"/>
        <v>5.1099691675231247</v>
      </c>
      <c r="P5519" s="116"/>
      <c r="Q5519" s="115">
        <v>222.19997830645744</v>
      </c>
      <c r="R5519" s="115">
        <v>5.1099691675231247</v>
      </c>
    </row>
    <row r="5520" spans="1:18" customFormat="1" ht="12.75" customHeight="1" x14ac:dyDescent="0.25">
      <c r="A5520">
        <v>9</v>
      </c>
      <c r="B5520">
        <v>18</v>
      </c>
      <c r="C5520" s="3">
        <v>918</v>
      </c>
      <c r="D5520" t="s">
        <v>6</v>
      </c>
      <c r="E5520">
        <v>2010</v>
      </c>
      <c r="F5520" s="81">
        <f t="shared" si="231"/>
        <v>264.40556077807508</v>
      </c>
      <c r="G5520" s="73">
        <f t="shared" si="230"/>
        <v>264.40556077807508</v>
      </c>
      <c r="H5520" s="7"/>
      <c r="I5520" s="2"/>
      <c r="O5520" s="73">
        <f t="shared" si="232"/>
        <v>5.1099691675231247</v>
      </c>
      <c r="P5520" s="116"/>
      <c r="Q5520" s="115">
        <v>264.40556077807508</v>
      </c>
      <c r="R5520" s="115">
        <v>5.1099691675231247</v>
      </c>
    </row>
    <row r="5521" spans="1:18" customFormat="1" ht="12.75" customHeight="1" x14ac:dyDescent="0.25">
      <c r="A5521">
        <v>9</v>
      </c>
      <c r="B5521">
        <v>19</v>
      </c>
      <c r="C5521" s="3">
        <v>919</v>
      </c>
      <c r="D5521" t="s">
        <v>6</v>
      </c>
      <c r="E5521">
        <v>2010</v>
      </c>
      <c r="F5521" s="81">
        <f t="shared" si="231"/>
        <v>137.7888133632222</v>
      </c>
      <c r="G5521" s="73">
        <f t="shared" si="230"/>
        <v>137.7888133632222</v>
      </c>
      <c r="H5521" s="7"/>
      <c r="O5521" s="73">
        <f t="shared" si="232"/>
        <v>0</v>
      </c>
      <c r="P5521" s="116"/>
      <c r="Q5521" s="115">
        <v>137.7888133632222</v>
      </c>
      <c r="R5521" s="115">
        <v>0</v>
      </c>
    </row>
    <row r="5522" spans="1:18" customFormat="1" ht="12.75" customHeight="1" x14ac:dyDescent="0.25">
      <c r="A5522">
        <v>9</v>
      </c>
      <c r="B5522">
        <v>20</v>
      </c>
      <c r="C5522" s="3">
        <v>920</v>
      </c>
      <c r="D5522" t="s">
        <v>6</v>
      </c>
      <c r="E5522">
        <v>2010</v>
      </c>
      <c r="F5522" s="81">
        <f t="shared" si="231"/>
        <v>168.82232988647047</v>
      </c>
      <c r="G5522" s="73">
        <f t="shared" si="230"/>
        <v>168.82232988647047</v>
      </c>
      <c r="H5522" s="7"/>
      <c r="O5522" s="73">
        <f t="shared" si="232"/>
        <v>1.2774922918807812</v>
      </c>
      <c r="P5522" s="116"/>
      <c r="Q5522" s="115">
        <v>168.82232988647047</v>
      </c>
      <c r="R5522" s="115">
        <v>1.2774922918807812</v>
      </c>
    </row>
    <row r="5523" spans="1:18" customFormat="1" ht="12.75" customHeight="1" x14ac:dyDescent="0.25">
      <c r="A5523">
        <v>9</v>
      </c>
      <c r="B5523">
        <v>21</v>
      </c>
      <c r="C5523" s="3">
        <v>921</v>
      </c>
      <c r="D5523" t="s">
        <v>6</v>
      </c>
      <c r="E5523">
        <v>2010</v>
      </c>
      <c r="F5523" s="81">
        <f t="shared" si="231"/>
        <v>57.101670402776776</v>
      </c>
      <c r="G5523" s="73">
        <f t="shared" si="230"/>
        <v>57.101670402776776</v>
      </c>
      <c r="H5523" s="7"/>
      <c r="O5523" s="73">
        <f t="shared" si="232"/>
        <v>0</v>
      </c>
      <c r="P5523" s="116"/>
      <c r="Q5523" s="115">
        <v>57.101670402776776</v>
      </c>
      <c r="R5523" s="115">
        <v>0</v>
      </c>
    </row>
    <row r="5524" spans="1:18" customFormat="1" ht="12.75" customHeight="1" x14ac:dyDescent="0.25">
      <c r="A5524">
        <v>9</v>
      </c>
      <c r="B5524">
        <v>22</v>
      </c>
      <c r="C5524" s="3">
        <v>922</v>
      </c>
      <c r="D5524" t="s">
        <v>6</v>
      </c>
      <c r="E5524">
        <v>2010</v>
      </c>
      <c r="F5524" s="81">
        <f t="shared" si="231"/>
        <v>40.964241810687682</v>
      </c>
      <c r="G5524" s="73">
        <f t="shared" si="230"/>
        <v>40.964241810687682</v>
      </c>
      <c r="H5524" s="7"/>
      <c r="O5524" s="73">
        <f t="shared" si="232"/>
        <v>0</v>
      </c>
      <c r="P5524" s="116"/>
      <c r="Q5524" s="115">
        <v>40.964241810687682</v>
      </c>
      <c r="R5524" s="115">
        <v>0</v>
      </c>
    </row>
    <row r="5525" spans="1:18" customFormat="1" ht="12.75" customHeight="1" x14ac:dyDescent="0.25">
      <c r="A5525">
        <v>9</v>
      </c>
      <c r="B5525">
        <v>23</v>
      </c>
      <c r="C5525" s="3">
        <v>923</v>
      </c>
      <c r="D5525" t="s">
        <v>6</v>
      </c>
      <c r="E5525">
        <v>2010</v>
      </c>
      <c r="F5525" s="81">
        <f t="shared" si="231"/>
        <v>28.550835201388388</v>
      </c>
      <c r="G5525" s="73">
        <f t="shared" si="230"/>
        <v>28.550835201388388</v>
      </c>
      <c r="H5525" s="7"/>
      <c r="O5525" s="73">
        <f t="shared" si="232"/>
        <v>2.5549845837615623</v>
      </c>
      <c r="P5525" s="116"/>
      <c r="Q5525" s="115">
        <v>28.550835201388388</v>
      </c>
      <c r="R5525" s="115">
        <v>2.5549845837615623</v>
      </c>
    </row>
    <row r="5526" spans="1:18" customFormat="1" ht="12.75" customHeight="1" x14ac:dyDescent="0.25">
      <c r="A5526">
        <v>9</v>
      </c>
      <c r="B5526">
        <v>24</v>
      </c>
      <c r="C5526" s="3">
        <v>924</v>
      </c>
      <c r="D5526" t="s">
        <v>6</v>
      </c>
      <c r="E5526">
        <v>2010</v>
      </c>
      <c r="F5526" s="81">
        <f t="shared" si="231"/>
        <v>54.618989080916919</v>
      </c>
      <c r="G5526" s="73">
        <f t="shared" si="230"/>
        <v>54.618989080916919</v>
      </c>
      <c r="H5526" s="7"/>
      <c r="O5526" s="73">
        <f t="shared" si="232"/>
        <v>0</v>
      </c>
      <c r="P5526" s="116"/>
      <c r="Q5526" s="115">
        <v>54.618989080916919</v>
      </c>
      <c r="R5526" s="115">
        <v>0</v>
      </c>
    </row>
    <row r="5527" spans="1:18" customFormat="1" ht="12.75" customHeight="1" x14ac:dyDescent="0.25">
      <c r="A5527">
        <v>9</v>
      </c>
      <c r="B5527">
        <v>25</v>
      </c>
      <c r="C5527" s="3">
        <v>925</v>
      </c>
      <c r="D5527" t="s">
        <v>6</v>
      </c>
      <c r="E5527">
        <v>2010</v>
      </c>
      <c r="F5527" s="81">
        <f t="shared" si="231"/>
        <v>64.549714368356348</v>
      </c>
      <c r="G5527" s="73">
        <f t="shared" si="230"/>
        <v>64.549714368356348</v>
      </c>
      <c r="H5527" s="7"/>
      <c r="O5527" s="73">
        <f t="shared" si="232"/>
        <v>1.2774922918807812</v>
      </c>
      <c r="P5527" s="116"/>
      <c r="Q5527" s="115">
        <v>64.549714368356348</v>
      </c>
      <c r="R5527" s="115">
        <v>1.2774922918807812</v>
      </c>
    </row>
    <row r="5528" spans="1:18" customFormat="1" ht="12.75" customHeight="1" x14ac:dyDescent="0.25">
      <c r="A5528">
        <v>9</v>
      </c>
      <c r="B5528">
        <v>26</v>
      </c>
      <c r="C5528" s="3">
        <v>926</v>
      </c>
      <c r="D5528" t="s">
        <v>6</v>
      </c>
      <c r="E5528">
        <v>2010</v>
      </c>
      <c r="F5528" s="81">
        <f t="shared" si="231"/>
        <v>89.37652758695495</v>
      </c>
      <c r="G5528" s="73">
        <f t="shared" si="230"/>
        <v>89.37652758695495</v>
      </c>
      <c r="H5528" s="7"/>
      <c r="O5528" s="73">
        <f t="shared" si="232"/>
        <v>0</v>
      </c>
      <c r="P5528" s="116"/>
      <c r="Q5528" s="115">
        <v>89.37652758695495</v>
      </c>
      <c r="R5528" s="115">
        <v>0</v>
      </c>
    </row>
    <row r="5529" spans="1:18" customFormat="1" ht="12.75" customHeight="1" x14ac:dyDescent="0.25">
      <c r="A5529">
        <v>9</v>
      </c>
      <c r="B5529">
        <v>27</v>
      </c>
      <c r="C5529" s="3">
        <v>927</v>
      </c>
      <c r="D5529" t="s">
        <v>6</v>
      </c>
      <c r="E5529">
        <v>2010</v>
      </c>
      <c r="F5529" s="81">
        <f t="shared" si="231"/>
        <v>68.273736351146141</v>
      </c>
      <c r="G5529" s="73">
        <f t="shared" si="230"/>
        <v>68.273736351146141</v>
      </c>
      <c r="H5529" s="7"/>
      <c r="O5529" s="73">
        <f t="shared" si="232"/>
        <v>1.2774922918807812</v>
      </c>
      <c r="P5529" s="116"/>
      <c r="Q5529" s="115">
        <v>68.273736351146141</v>
      </c>
      <c r="R5529" s="115">
        <v>1.2774922918807812</v>
      </c>
    </row>
    <row r="5530" spans="1:18" customFormat="1" ht="12.75" customHeight="1" x14ac:dyDescent="0.25">
      <c r="A5530">
        <v>9</v>
      </c>
      <c r="B5530">
        <v>28</v>
      </c>
      <c r="C5530" s="3">
        <v>928</v>
      </c>
      <c r="D5530" t="s">
        <v>6</v>
      </c>
      <c r="E5530">
        <v>2010</v>
      </c>
      <c r="F5530" s="81">
        <f t="shared" si="231"/>
        <v>39.722901149757753</v>
      </c>
      <c r="G5530" s="73">
        <f t="shared" si="230"/>
        <v>39.722901149757753</v>
      </c>
      <c r="H5530" s="7"/>
      <c r="O5530" s="73">
        <f t="shared" si="232"/>
        <v>1.2774922918807812</v>
      </c>
      <c r="P5530" s="116"/>
      <c r="Q5530" s="115">
        <v>39.722901149757753</v>
      </c>
      <c r="R5530" s="115">
        <v>1.2774922918807812</v>
      </c>
    </row>
    <row r="5531" spans="1:18" customFormat="1" ht="12.75" customHeight="1" x14ac:dyDescent="0.25">
      <c r="A5531">
        <v>9</v>
      </c>
      <c r="B5531">
        <v>29</v>
      </c>
      <c r="C5531" s="3">
        <v>929</v>
      </c>
      <c r="D5531" t="s">
        <v>6</v>
      </c>
      <c r="E5531">
        <v>2010</v>
      </c>
      <c r="F5531" s="81">
        <f t="shared" si="231"/>
        <v>28.550835201388388</v>
      </c>
      <c r="G5531" s="73">
        <f t="shared" si="230"/>
        <v>28.550835201388388</v>
      </c>
      <c r="H5531" s="7"/>
      <c r="O5531" s="73">
        <f t="shared" si="232"/>
        <v>1.2774922918807812</v>
      </c>
      <c r="P5531" s="116"/>
      <c r="Q5531" s="115">
        <v>28.550835201388388</v>
      </c>
      <c r="R5531" s="115">
        <v>1.2774922918807812</v>
      </c>
    </row>
    <row r="5532" spans="1:18" customFormat="1" ht="12.75" customHeight="1" x14ac:dyDescent="0.25">
      <c r="A5532">
        <v>9</v>
      </c>
      <c r="B5532">
        <v>30</v>
      </c>
      <c r="C5532" s="3">
        <v>930</v>
      </c>
      <c r="D5532" t="s">
        <v>6</v>
      </c>
      <c r="E5532">
        <v>2010</v>
      </c>
      <c r="F5532" s="81">
        <f t="shared" si="231"/>
        <v>16.137428592089087</v>
      </c>
      <c r="G5532" s="73">
        <f t="shared" si="230"/>
        <v>16.137428592089087</v>
      </c>
      <c r="H5532" s="7"/>
      <c r="O5532" s="73">
        <f t="shared" si="232"/>
        <v>1.2774922918807812</v>
      </c>
      <c r="P5532" s="116"/>
      <c r="Q5532" s="115">
        <v>16.137428592089087</v>
      </c>
      <c r="R5532" s="115">
        <v>1.2774922918807812</v>
      </c>
    </row>
    <row r="5533" spans="1:18" customFormat="1" ht="12.75" customHeight="1" x14ac:dyDescent="0.25">
      <c r="A5533">
        <v>10</v>
      </c>
      <c r="B5533">
        <v>1</v>
      </c>
      <c r="C5533" s="3">
        <v>1001</v>
      </c>
      <c r="D5533" t="s">
        <v>6</v>
      </c>
      <c r="E5533">
        <v>2010</v>
      </c>
      <c r="F5533" s="81">
        <f t="shared" si="231"/>
        <v>4.9653626437197191</v>
      </c>
      <c r="G5533" s="73">
        <f t="shared" si="230"/>
        <v>4.9653626437197191</v>
      </c>
      <c r="H5533" s="7"/>
      <c r="O5533" s="73">
        <f t="shared" si="232"/>
        <v>0</v>
      </c>
      <c r="P5533" s="116"/>
      <c r="Q5533" s="115">
        <v>4.9653626437197191</v>
      </c>
      <c r="R5533" s="115">
        <v>0</v>
      </c>
    </row>
    <row r="5534" spans="1:18" customFormat="1" ht="12.75" customHeight="1" x14ac:dyDescent="0.25">
      <c r="A5534">
        <v>10</v>
      </c>
      <c r="B5534">
        <v>2</v>
      </c>
      <c r="C5534" s="3">
        <v>1002</v>
      </c>
      <c r="D5534" t="s">
        <v>6</v>
      </c>
      <c r="E5534">
        <v>2010</v>
      </c>
      <c r="F5534" s="81">
        <f t="shared" si="231"/>
        <v>16.137428592089087</v>
      </c>
      <c r="G5534" s="73">
        <f t="shared" si="230"/>
        <v>16.137428592089087</v>
      </c>
      <c r="H5534" s="7"/>
      <c r="O5534" s="73">
        <f t="shared" si="232"/>
        <v>1.2774922918807812</v>
      </c>
      <c r="P5534" s="116"/>
      <c r="Q5534" s="115">
        <v>16.137428592089087</v>
      </c>
      <c r="R5534" s="115">
        <v>1.2774922918807812</v>
      </c>
    </row>
    <row r="5535" spans="1:18" customFormat="1" ht="12.75" customHeight="1" x14ac:dyDescent="0.25">
      <c r="A5535">
        <v>10</v>
      </c>
      <c r="B5535">
        <v>3</v>
      </c>
      <c r="C5535" s="3">
        <v>1003</v>
      </c>
      <c r="D5535" t="s">
        <v>6</v>
      </c>
      <c r="E5535">
        <v>2010</v>
      </c>
      <c r="F5535" s="81">
        <f t="shared" si="231"/>
        <v>7.4480439655795792</v>
      </c>
      <c r="G5535" s="73">
        <f t="shared" si="230"/>
        <v>7.4480439655795792</v>
      </c>
      <c r="H5535" s="7"/>
      <c r="O5535" s="73">
        <f t="shared" si="232"/>
        <v>0</v>
      </c>
      <c r="P5535" s="116"/>
      <c r="Q5535" s="115">
        <v>7.4480439655795792</v>
      </c>
      <c r="R5535" s="115">
        <v>0</v>
      </c>
    </row>
    <row r="5536" spans="1:18" customFormat="1" ht="12.75" customHeight="1" x14ac:dyDescent="0.25">
      <c r="A5536">
        <v>10</v>
      </c>
      <c r="B5536">
        <v>4</v>
      </c>
      <c r="C5536" s="3">
        <v>1004</v>
      </c>
      <c r="D5536" t="s">
        <v>6</v>
      </c>
      <c r="E5536">
        <v>2010</v>
      </c>
      <c r="F5536" s="81">
        <f t="shared" si="231"/>
        <v>7.4480439655795792</v>
      </c>
      <c r="G5536" s="73">
        <f t="shared" si="230"/>
        <v>7.4480439655795792</v>
      </c>
      <c r="H5536" s="7"/>
      <c r="O5536" s="73">
        <f t="shared" si="232"/>
        <v>0</v>
      </c>
      <c r="P5536" s="116"/>
      <c r="Q5536" s="115">
        <v>7.4480439655795792</v>
      </c>
      <c r="R5536" s="115">
        <v>0</v>
      </c>
    </row>
    <row r="5537" spans="1:18" customFormat="1" ht="12.75" customHeight="1" x14ac:dyDescent="0.25">
      <c r="A5537">
        <v>10</v>
      </c>
      <c r="B5537">
        <v>5</v>
      </c>
      <c r="C5537" s="3">
        <v>1005</v>
      </c>
      <c r="D5537" t="s">
        <v>6</v>
      </c>
      <c r="E5537">
        <v>2010</v>
      </c>
      <c r="F5537" s="81">
        <f t="shared" si="231"/>
        <v>4.9653626437197191</v>
      </c>
      <c r="G5537" s="73">
        <f t="shared" si="230"/>
        <v>4.9653626437197191</v>
      </c>
      <c r="H5537" s="7"/>
      <c r="O5537" s="73">
        <f t="shared" si="232"/>
        <v>0</v>
      </c>
      <c r="P5537" s="116"/>
      <c r="Q5537" s="115">
        <v>4.9653626437197191</v>
      </c>
      <c r="R5537" s="115">
        <v>0</v>
      </c>
    </row>
    <row r="5538" spans="1:18" customFormat="1" ht="12.75" customHeight="1" x14ac:dyDescent="0.25">
      <c r="A5538">
        <v>10</v>
      </c>
      <c r="B5538">
        <v>6</v>
      </c>
      <c r="C5538" s="3">
        <v>1006</v>
      </c>
      <c r="D5538" t="s">
        <v>6</v>
      </c>
      <c r="E5538">
        <v>2010</v>
      </c>
      <c r="F5538" s="81">
        <f t="shared" si="231"/>
        <v>2.4826813218598596</v>
      </c>
      <c r="G5538" s="73">
        <f t="shared" si="230"/>
        <v>2.4826813218598596</v>
      </c>
      <c r="H5538" s="7"/>
      <c r="O5538" s="73">
        <f t="shared" si="232"/>
        <v>0</v>
      </c>
      <c r="P5538" s="116"/>
      <c r="Q5538" s="115">
        <v>2.4826813218598596</v>
      </c>
      <c r="R5538" s="115">
        <v>0</v>
      </c>
    </row>
    <row r="5539" spans="1:18" customFormat="1" ht="12.75" customHeight="1" x14ac:dyDescent="0.25">
      <c r="A5539">
        <v>10</v>
      </c>
      <c r="B5539">
        <v>7</v>
      </c>
      <c r="C5539" s="3">
        <v>1007</v>
      </c>
      <c r="D5539" t="s">
        <v>6</v>
      </c>
      <c r="E5539">
        <v>2010</v>
      </c>
      <c r="F5539" s="81">
        <f t="shared" si="231"/>
        <v>3.7240219827897896</v>
      </c>
      <c r="G5539" s="73">
        <f t="shared" si="230"/>
        <v>3.7240219827897896</v>
      </c>
      <c r="H5539" s="7"/>
      <c r="O5539" s="73">
        <f t="shared" si="232"/>
        <v>0</v>
      </c>
      <c r="P5539" s="116"/>
      <c r="Q5539" s="115">
        <v>3.7240219827897896</v>
      </c>
      <c r="R5539" s="115">
        <v>0</v>
      </c>
    </row>
    <row r="5540" spans="1:18" customFormat="1" ht="12.75" customHeight="1" x14ac:dyDescent="0.25">
      <c r="A5540">
        <v>10</v>
      </c>
      <c r="B5540">
        <v>8</v>
      </c>
      <c r="C5540" s="3">
        <v>1008</v>
      </c>
      <c r="D5540" t="s">
        <v>6</v>
      </c>
      <c r="E5540">
        <v>2010</v>
      </c>
      <c r="F5540" s="81">
        <f t="shared" si="231"/>
        <v>3.7240219827897896</v>
      </c>
      <c r="G5540" s="73">
        <f t="shared" si="230"/>
        <v>3.7240219827897896</v>
      </c>
      <c r="H5540" s="7"/>
      <c r="O5540" s="73">
        <f t="shared" si="232"/>
        <v>0</v>
      </c>
      <c r="P5540" s="116"/>
      <c r="Q5540" s="115">
        <v>3.7240219827897896</v>
      </c>
      <c r="R5540" s="115">
        <v>0</v>
      </c>
    </row>
    <row r="5541" spans="1:18" customFormat="1" ht="12.75" customHeight="1" x14ac:dyDescent="0.25">
      <c r="A5541">
        <v>10</v>
      </c>
      <c r="B5541">
        <v>9</v>
      </c>
      <c r="C5541" s="3">
        <v>1009</v>
      </c>
      <c r="D5541" t="s">
        <v>6</v>
      </c>
      <c r="E5541">
        <v>2010</v>
      </c>
      <c r="F5541" s="81">
        <f t="shared" si="231"/>
        <v>11.172065948369369</v>
      </c>
      <c r="G5541" s="73">
        <f t="shared" si="230"/>
        <v>11.172065948369369</v>
      </c>
      <c r="H5541" s="7"/>
      <c r="O5541" s="73">
        <f t="shared" si="232"/>
        <v>0</v>
      </c>
      <c r="P5541" s="116"/>
      <c r="Q5541" s="115">
        <v>11.172065948369369</v>
      </c>
      <c r="R5541" s="115">
        <v>0</v>
      </c>
    </row>
    <row r="5542" spans="1:18" customFormat="1" ht="12.75" customHeight="1" x14ac:dyDescent="0.25">
      <c r="A5542">
        <v>10</v>
      </c>
      <c r="B5542">
        <v>10</v>
      </c>
      <c r="C5542" s="3">
        <v>1010</v>
      </c>
      <c r="D5542" t="s">
        <v>6</v>
      </c>
      <c r="E5542">
        <v>2010</v>
      </c>
      <c r="F5542" s="81">
        <f t="shared" si="231"/>
        <v>23.585472557668666</v>
      </c>
      <c r="G5542" s="73">
        <f t="shared" si="230"/>
        <v>23.585472557668666</v>
      </c>
      <c r="H5542" s="7"/>
      <c r="O5542" s="73">
        <f t="shared" si="232"/>
        <v>1.2774922918807812</v>
      </c>
      <c r="P5542" s="116"/>
      <c r="Q5542" s="115">
        <v>23.585472557668666</v>
      </c>
      <c r="R5542" s="115">
        <v>1.2774922918807812</v>
      </c>
    </row>
    <row r="5543" spans="1:18" customFormat="1" ht="12.75" customHeight="1" x14ac:dyDescent="0.25">
      <c r="A5543">
        <v>10</v>
      </c>
      <c r="B5543">
        <v>11</v>
      </c>
      <c r="C5543" s="3">
        <v>1011</v>
      </c>
      <c r="D5543" t="s">
        <v>6</v>
      </c>
      <c r="E5543">
        <v>2010</v>
      </c>
      <c r="F5543" s="81">
        <f t="shared" si="231"/>
        <v>45.929604454407404</v>
      </c>
      <c r="G5543" s="73">
        <f t="shared" si="230"/>
        <v>45.929604454407404</v>
      </c>
      <c r="H5543" s="7"/>
      <c r="O5543" s="73">
        <f t="shared" si="232"/>
        <v>0</v>
      </c>
      <c r="P5543" s="116"/>
      <c r="Q5543" s="115">
        <v>45.929604454407404</v>
      </c>
      <c r="R5543" s="115">
        <v>0</v>
      </c>
    </row>
    <row r="5544" spans="1:18" customFormat="1" ht="12.75" customHeight="1" x14ac:dyDescent="0.25">
      <c r="A5544">
        <v>10</v>
      </c>
      <c r="B5544">
        <v>12</v>
      </c>
      <c r="C5544" s="3">
        <v>1012</v>
      </c>
      <c r="D5544" t="s">
        <v>6</v>
      </c>
      <c r="E5544">
        <v>2010</v>
      </c>
      <c r="F5544" s="81">
        <f t="shared" si="231"/>
        <v>8.6893846265095096</v>
      </c>
      <c r="G5544" s="73">
        <f t="shared" si="230"/>
        <v>8.6893846265095096</v>
      </c>
      <c r="H5544" s="7"/>
      <c r="O5544" s="73">
        <f t="shared" si="232"/>
        <v>1.2774922918807812</v>
      </c>
      <c r="P5544" s="116"/>
      <c r="Q5544" s="115">
        <v>8.6893846265095096</v>
      </c>
      <c r="R5544" s="115">
        <v>1.2774922918807812</v>
      </c>
    </row>
    <row r="5545" spans="1:18" customFormat="1" ht="12.75" customHeight="1" x14ac:dyDescent="0.25">
      <c r="A5545">
        <v>10</v>
      </c>
      <c r="B5545">
        <v>13</v>
      </c>
      <c r="C5545" s="3">
        <v>1013</v>
      </c>
      <c r="D5545" t="s">
        <v>6</v>
      </c>
      <c r="E5545">
        <v>2010</v>
      </c>
      <c r="F5545" s="81">
        <f t="shared" si="231"/>
        <v>6.2067033046496487</v>
      </c>
      <c r="G5545" s="73">
        <f t="shared" si="230"/>
        <v>6.2067033046496487</v>
      </c>
      <c r="H5545" s="7"/>
      <c r="O5545" s="73">
        <f t="shared" si="232"/>
        <v>0</v>
      </c>
      <c r="P5545" s="116"/>
      <c r="Q5545" s="115">
        <v>6.2067033046496487</v>
      </c>
      <c r="R5545" s="115">
        <v>0</v>
      </c>
    </row>
    <row r="5546" spans="1:18" customFormat="1" ht="12.75" customHeight="1" x14ac:dyDescent="0.25">
      <c r="A5546">
        <v>10</v>
      </c>
      <c r="B5546">
        <v>14</v>
      </c>
      <c r="C5546" s="3">
        <v>1014</v>
      </c>
      <c r="D5546" t="s">
        <v>6</v>
      </c>
      <c r="E5546">
        <v>2010</v>
      </c>
      <c r="F5546" s="81">
        <f t="shared" si="231"/>
        <v>7.4480439655795792</v>
      </c>
      <c r="G5546" s="73">
        <f t="shared" si="230"/>
        <v>7.4480439655795792</v>
      </c>
      <c r="H5546" s="7"/>
      <c r="O5546" s="73">
        <f t="shared" si="232"/>
        <v>0</v>
      </c>
      <c r="P5546" s="116"/>
      <c r="Q5546" s="115">
        <v>7.4480439655795792</v>
      </c>
      <c r="R5546" s="115">
        <v>0</v>
      </c>
    </row>
    <row r="5547" spans="1:18" customFormat="1" ht="12.75" customHeight="1" x14ac:dyDescent="0.25">
      <c r="A5547">
        <v>10</v>
      </c>
      <c r="B5547">
        <v>15</v>
      </c>
      <c r="C5547" s="3">
        <v>1015</v>
      </c>
      <c r="D5547" t="s">
        <v>6</v>
      </c>
      <c r="E5547">
        <v>2010</v>
      </c>
      <c r="F5547" s="81">
        <f t="shared" si="231"/>
        <v>3.7240219827897896</v>
      </c>
      <c r="G5547" s="73">
        <f t="shared" si="230"/>
        <v>3.7240219827897896</v>
      </c>
      <c r="H5547" s="7"/>
      <c r="O5547" s="73">
        <f t="shared" si="232"/>
        <v>0</v>
      </c>
      <c r="P5547" s="116"/>
      <c r="Q5547" s="115">
        <v>3.7240219827897896</v>
      </c>
      <c r="R5547" s="115">
        <v>0</v>
      </c>
    </row>
    <row r="5548" spans="1:18" customFormat="1" ht="12.75" customHeight="1" x14ac:dyDescent="0.25">
      <c r="A5548">
        <v>10</v>
      </c>
      <c r="B5548">
        <v>16</v>
      </c>
      <c r="C5548" s="3">
        <v>1016</v>
      </c>
      <c r="D5548" t="s">
        <v>6</v>
      </c>
      <c r="E5548">
        <v>2010</v>
      </c>
      <c r="F5548" s="81">
        <f t="shared" si="231"/>
        <v>0</v>
      </c>
      <c r="G5548" s="73">
        <f t="shared" si="230"/>
        <v>0</v>
      </c>
      <c r="H5548" s="7"/>
      <c r="O5548" s="73">
        <f t="shared" si="232"/>
        <v>0</v>
      </c>
      <c r="P5548" s="116"/>
      <c r="Q5548" s="115">
        <v>0</v>
      </c>
      <c r="R5548" s="115">
        <v>0</v>
      </c>
    </row>
    <row r="5549" spans="1:18" customFormat="1" ht="12.75" customHeight="1" x14ac:dyDescent="0.25">
      <c r="A5549">
        <v>10</v>
      </c>
      <c r="B5549">
        <v>17</v>
      </c>
      <c r="C5549" s="3">
        <v>1017</v>
      </c>
      <c r="D5549" t="s">
        <v>6</v>
      </c>
      <c r="E5549">
        <v>2010</v>
      </c>
      <c r="F5549" s="81">
        <f t="shared" si="231"/>
        <v>1.2413406609299298</v>
      </c>
      <c r="G5549" s="73">
        <f t="shared" si="230"/>
        <v>1.2413406609299298</v>
      </c>
      <c r="H5549" s="7"/>
      <c r="O5549" s="73">
        <f t="shared" si="232"/>
        <v>0</v>
      </c>
      <c r="P5549" s="116"/>
      <c r="Q5549" s="115">
        <v>1.2413406609299298</v>
      </c>
      <c r="R5549" s="115">
        <v>0</v>
      </c>
    </row>
    <row r="5550" spans="1:18" customFormat="1" ht="12.75" customHeight="1" x14ac:dyDescent="0.25">
      <c r="A5550">
        <v>10</v>
      </c>
      <c r="B5550">
        <v>18</v>
      </c>
      <c r="C5550" s="3">
        <v>1018</v>
      </c>
      <c r="D5550" t="s">
        <v>6</v>
      </c>
      <c r="E5550">
        <v>2010</v>
      </c>
      <c r="F5550" s="81">
        <f t="shared" si="231"/>
        <v>2.4826813218598596</v>
      </c>
      <c r="G5550" s="73">
        <f t="shared" si="230"/>
        <v>2.4826813218598596</v>
      </c>
      <c r="H5550" s="7"/>
      <c r="O5550" s="73">
        <f t="shared" si="232"/>
        <v>0</v>
      </c>
      <c r="P5550" s="116"/>
      <c r="Q5550" s="115">
        <v>2.4826813218598596</v>
      </c>
      <c r="R5550" s="115">
        <v>0</v>
      </c>
    </row>
    <row r="5551" spans="1:18" customFormat="1" ht="12.75" customHeight="1" x14ac:dyDescent="0.25">
      <c r="A5551">
        <v>10</v>
      </c>
      <c r="B5551">
        <v>19</v>
      </c>
      <c r="C5551" s="3">
        <v>1019</v>
      </c>
      <c r="D5551" t="s">
        <v>6</v>
      </c>
      <c r="E5551">
        <v>2010</v>
      </c>
      <c r="F5551" s="81">
        <f t="shared" si="231"/>
        <v>1.2413406609299298</v>
      </c>
      <c r="G5551" s="73">
        <f t="shared" si="230"/>
        <v>1.2413406609299298</v>
      </c>
      <c r="H5551" s="7"/>
      <c r="O5551" s="73">
        <f t="shared" si="232"/>
        <v>0</v>
      </c>
      <c r="P5551" s="116"/>
      <c r="Q5551" s="115">
        <v>1.2413406609299298</v>
      </c>
      <c r="R5551" s="115">
        <v>0</v>
      </c>
    </row>
    <row r="5552" spans="1:18" customFormat="1" ht="12.75" customHeight="1" x14ac:dyDescent="0.25">
      <c r="A5552">
        <v>10</v>
      </c>
      <c r="B5552">
        <v>20</v>
      </c>
      <c r="C5552" s="3">
        <v>1020</v>
      </c>
      <c r="D5552" t="s">
        <v>6</v>
      </c>
      <c r="E5552">
        <v>2010</v>
      </c>
      <c r="F5552" s="81">
        <f t="shared" si="231"/>
        <v>2.4826813218598596</v>
      </c>
      <c r="G5552" s="73">
        <f t="shared" si="230"/>
        <v>2.4826813218598596</v>
      </c>
      <c r="H5552" s="7"/>
      <c r="O5552" s="73">
        <f t="shared" si="232"/>
        <v>0</v>
      </c>
      <c r="P5552" s="116"/>
      <c r="Q5552" s="115">
        <v>2.4826813218598596</v>
      </c>
      <c r="R5552" s="115">
        <v>0</v>
      </c>
    </row>
    <row r="5553" spans="1:18" customFormat="1" ht="12.75" customHeight="1" x14ac:dyDescent="0.25">
      <c r="A5553">
        <v>10</v>
      </c>
      <c r="B5553">
        <v>21</v>
      </c>
      <c r="C5553" s="3">
        <v>1021</v>
      </c>
      <c r="D5553" t="s">
        <v>6</v>
      </c>
      <c r="E5553">
        <v>2010</v>
      </c>
      <c r="F5553" s="81">
        <f t="shared" si="231"/>
        <v>1.2413406609299298</v>
      </c>
      <c r="G5553" s="73">
        <f t="shared" si="230"/>
        <v>1.2413406609299298</v>
      </c>
      <c r="H5553" s="7"/>
      <c r="O5553" s="73">
        <f t="shared" si="232"/>
        <v>0</v>
      </c>
      <c r="P5553" s="116"/>
      <c r="Q5553" s="115">
        <v>1.2413406609299298</v>
      </c>
      <c r="R5553" s="115">
        <v>0</v>
      </c>
    </row>
    <row r="5554" spans="1:18" customFormat="1" ht="12.75" customHeight="1" x14ac:dyDescent="0.25">
      <c r="A5554">
        <v>10</v>
      </c>
      <c r="B5554">
        <v>22</v>
      </c>
      <c r="C5554" s="3">
        <v>1022</v>
      </c>
      <c r="D5554" t="s">
        <v>6</v>
      </c>
      <c r="E5554">
        <v>2010</v>
      </c>
      <c r="F5554" s="81">
        <f t="shared" si="231"/>
        <v>0</v>
      </c>
      <c r="G5554" s="73">
        <f t="shared" si="230"/>
        <v>0</v>
      </c>
      <c r="H5554" s="7"/>
      <c r="O5554" s="73">
        <f t="shared" si="232"/>
        <v>0</v>
      </c>
      <c r="P5554" s="116"/>
      <c r="Q5554" s="115">
        <v>0</v>
      </c>
      <c r="R5554" s="115">
        <v>0</v>
      </c>
    </row>
    <row r="5555" spans="1:18" customFormat="1" ht="12.75" customHeight="1" x14ac:dyDescent="0.25">
      <c r="A5555">
        <v>10</v>
      </c>
      <c r="B5555">
        <v>23</v>
      </c>
      <c r="C5555" s="3">
        <v>1023</v>
      </c>
      <c r="D5555" t="s">
        <v>6</v>
      </c>
      <c r="E5555">
        <v>2010</v>
      </c>
      <c r="F5555" s="81">
        <f t="shared" si="231"/>
        <v>2.4826813218598596</v>
      </c>
      <c r="G5555" s="73">
        <f t="shared" si="230"/>
        <v>2.4826813218598596</v>
      </c>
      <c r="H5555" s="7"/>
      <c r="O5555" s="73">
        <f t="shared" si="232"/>
        <v>0</v>
      </c>
      <c r="P5555" s="116"/>
      <c r="Q5555" s="115">
        <v>2.4826813218598596</v>
      </c>
      <c r="R5555" s="115">
        <v>0</v>
      </c>
    </row>
    <row r="5556" spans="1:18" customFormat="1" ht="12.75" customHeight="1" x14ac:dyDescent="0.25">
      <c r="A5556">
        <v>10</v>
      </c>
      <c r="B5556">
        <v>24</v>
      </c>
      <c r="C5556" s="3">
        <v>1024</v>
      </c>
      <c r="D5556" t="s">
        <v>6</v>
      </c>
      <c r="E5556">
        <v>2010</v>
      </c>
      <c r="F5556" s="81">
        <f t="shared" si="231"/>
        <v>0</v>
      </c>
      <c r="G5556" s="73">
        <f t="shared" si="230"/>
        <v>0</v>
      </c>
      <c r="H5556" s="7"/>
      <c r="O5556" s="73">
        <f t="shared" si="232"/>
        <v>0</v>
      </c>
      <c r="P5556" s="116"/>
      <c r="Q5556" s="115">
        <v>0</v>
      </c>
      <c r="R5556" s="115">
        <v>0</v>
      </c>
    </row>
    <row r="5557" spans="1:18" customFormat="1" ht="12.75" customHeight="1" x14ac:dyDescent="0.25">
      <c r="A5557">
        <v>10</v>
      </c>
      <c r="B5557">
        <v>25</v>
      </c>
      <c r="C5557" s="3">
        <v>1025</v>
      </c>
      <c r="D5557" t="s">
        <v>6</v>
      </c>
      <c r="E5557">
        <v>2010</v>
      </c>
      <c r="F5557" s="81">
        <f t="shared" si="231"/>
        <v>0</v>
      </c>
      <c r="G5557" s="73">
        <f t="shared" si="230"/>
        <v>0</v>
      </c>
      <c r="H5557" s="7"/>
      <c r="O5557" s="73">
        <f t="shared" si="232"/>
        <v>0</v>
      </c>
      <c r="P5557" s="116"/>
      <c r="Q5557" s="115">
        <v>0</v>
      </c>
      <c r="R5557" s="115">
        <v>0</v>
      </c>
    </row>
    <row r="5558" spans="1:18" customFormat="1" ht="12.75" customHeight="1" x14ac:dyDescent="0.25">
      <c r="A5558">
        <v>10</v>
      </c>
      <c r="B5558">
        <v>26</v>
      </c>
      <c r="C5558" s="3">
        <v>1026</v>
      </c>
      <c r="D5558" t="s">
        <v>6</v>
      </c>
      <c r="E5558">
        <v>2010</v>
      </c>
      <c r="F5558" s="81">
        <f t="shared" si="231"/>
        <v>0</v>
      </c>
      <c r="G5558" s="73">
        <f t="shared" si="230"/>
        <v>0</v>
      </c>
      <c r="H5558" s="7"/>
      <c r="O5558" s="73">
        <f t="shared" si="232"/>
        <v>0</v>
      </c>
      <c r="P5558" s="116"/>
      <c r="Q5558" s="115">
        <v>0</v>
      </c>
      <c r="R5558" s="115">
        <v>0</v>
      </c>
    </row>
    <row r="5559" spans="1:18" customFormat="1" ht="12.75" customHeight="1" x14ac:dyDescent="0.25">
      <c r="A5559">
        <v>10</v>
      </c>
      <c r="B5559">
        <v>27</v>
      </c>
      <c r="C5559" s="3">
        <v>1027</v>
      </c>
      <c r="D5559" t="s">
        <v>6</v>
      </c>
      <c r="E5559">
        <v>2010</v>
      </c>
      <c r="F5559" s="81">
        <f t="shared" si="231"/>
        <v>2.4826813218598596</v>
      </c>
      <c r="G5559" s="73">
        <f t="shared" si="230"/>
        <v>2.4826813218598596</v>
      </c>
      <c r="H5559" s="7"/>
      <c r="O5559" s="73">
        <f t="shared" si="232"/>
        <v>0</v>
      </c>
      <c r="P5559" s="116"/>
      <c r="Q5559" s="115">
        <v>2.4826813218598596</v>
      </c>
      <c r="R5559" s="115">
        <v>0</v>
      </c>
    </row>
    <row r="5560" spans="1:18" customFormat="1" ht="12.75" customHeight="1" x14ac:dyDescent="0.25">
      <c r="A5560">
        <v>10</v>
      </c>
      <c r="B5560">
        <v>28</v>
      </c>
      <c r="C5560" s="3">
        <v>1028</v>
      </c>
      <c r="D5560" t="s">
        <v>6</v>
      </c>
      <c r="E5560">
        <v>2010</v>
      </c>
      <c r="F5560" s="81">
        <f t="shared" si="231"/>
        <v>39.722901149757753</v>
      </c>
      <c r="G5560" s="73">
        <f t="shared" si="230"/>
        <v>39.722901149757753</v>
      </c>
      <c r="H5560" s="7"/>
      <c r="O5560" s="73">
        <f t="shared" si="232"/>
        <v>0</v>
      </c>
      <c r="P5560" s="116"/>
      <c r="Q5560" s="115">
        <v>39.722901149757753</v>
      </c>
      <c r="R5560" s="115">
        <v>0</v>
      </c>
    </row>
    <row r="5561" spans="1:18" customFormat="1" ht="12.75" customHeight="1" x14ac:dyDescent="0.25">
      <c r="A5561">
        <v>10</v>
      </c>
      <c r="B5561">
        <v>29</v>
      </c>
      <c r="C5561" s="3">
        <v>1029</v>
      </c>
      <c r="D5561" t="s">
        <v>6</v>
      </c>
      <c r="E5561">
        <v>2010</v>
      </c>
      <c r="F5561" s="81">
        <f t="shared" si="231"/>
        <v>8.6893846265095096</v>
      </c>
      <c r="G5561" s="73">
        <f t="shared" si="230"/>
        <v>8.6893846265095096</v>
      </c>
      <c r="H5561" s="7"/>
      <c r="O5561" s="73">
        <f t="shared" si="232"/>
        <v>0</v>
      </c>
      <c r="P5561" s="116"/>
      <c r="Q5561" s="115">
        <v>8.6893846265095096</v>
      </c>
      <c r="R5561" s="115">
        <v>0</v>
      </c>
    </row>
    <row r="5562" spans="1:18" customFormat="1" ht="12.75" customHeight="1" x14ac:dyDescent="0.25">
      <c r="A5562">
        <v>10</v>
      </c>
      <c r="B5562">
        <v>30</v>
      </c>
      <c r="C5562" s="3">
        <v>1030</v>
      </c>
      <c r="D5562" t="s">
        <v>6</v>
      </c>
      <c r="E5562">
        <v>2010</v>
      </c>
      <c r="F5562" s="81">
        <f t="shared" si="231"/>
        <v>14.896087931159158</v>
      </c>
      <c r="G5562" s="73">
        <f t="shared" si="230"/>
        <v>14.896087931159158</v>
      </c>
      <c r="H5562" s="7"/>
      <c r="O5562" s="73">
        <f t="shared" si="232"/>
        <v>0</v>
      </c>
      <c r="P5562" s="116"/>
      <c r="Q5562" s="115">
        <v>14.896087931159158</v>
      </c>
      <c r="R5562" s="115">
        <v>0</v>
      </c>
    </row>
    <row r="5563" spans="1:18" customFormat="1" ht="12.75" customHeight="1" x14ac:dyDescent="0.25">
      <c r="A5563">
        <v>10</v>
      </c>
      <c r="B5563">
        <v>31</v>
      </c>
      <c r="C5563" s="3">
        <v>1031</v>
      </c>
      <c r="D5563" t="s">
        <v>6</v>
      </c>
      <c r="E5563">
        <v>2010</v>
      </c>
      <c r="F5563" s="81">
        <f t="shared" si="231"/>
        <v>0</v>
      </c>
      <c r="G5563" s="73">
        <f t="shared" si="230"/>
        <v>0</v>
      </c>
      <c r="H5563" s="7"/>
      <c r="O5563" s="73">
        <f t="shared" si="232"/>
        <v>0</v>
      </c>
      <c r="P5563" s="116"/>
      <c r="Q5563" s="115">
        <v>0</v>
      </c>
      <c r="R5563" s="115">
        <v>0</v>
      </c>
    </row>
    <row r="5564" spans="1:18" customFormat="1" ht="12.75" customHeight="1" x14ac:dyDescent="0.25">
      <c r="A5564">
        <v>11</v>
      </c>
      <c r="B5564">
        <v>1</v>
      </c>
      <c r="C5564" s="3">
        <v>1101</v>
      </c>
      <c r="D5564" t="s">
        <v>6</v>
      </c>
      <c r="E5564">
        <v>2010</v>
      </c>
      <c r="F5564" s="81">
        <f t="shared" si="231"/>
        <v>0</v>
      </c>
      <c r="G5564" s="73">
        <f t="shared" si="230"/>
        <v>0</v>
      </c>
      <c r="H5564" s="7"/>
      <c r="O5564" s="73">
        <f t="shared" si="232"/>
        <v>0</v>
      </c>
      <c r="P5564" s="116"/>
      <c r="Q5564" s="115">
        <v>0</v>
      </c>
      <c r="R5564" s="115">
        <v>0</v>
      </c>
    </row>
    <row r="5565" spans="1:18" customFormat="1" ht="12.75" customHeight="1" x14ac:dyDescent="0.25">
      <c r="A5565">
        <v>11</v>
      </c>
      <c r="B5565">
        <v>2</v>
      </c>
      <c r="C5565" s="3">
        <v>1102</v>
      </c>
      <c r="D5565" t="s">
        <v>6</v>
      </c>
      <c r="E5565">
        <v>2010</v>
      </c>
      <c r="F5565" s="81">
        <f t="shared" si="231"/>
        <v>0</v>
      </c>
      <c r="G5565" s="73">
        <f t="shared" si="230"/>
        <v>0</v>
      </c>
      <c r="H5565" s="7"/>
      <c r="O5565" s="73">
        <f t="shared" si="232"/>
        <v>0</v>
      </c>
      <c r="P5565" s="116"/>
      <c r="Q5565" s="115">
        <v>0</v>
      </c>
      <c r="R5565" s="115">
        <v>0</v>
      </c>
    </row>
    <row r="5566" spans="1:18" customFormat="1" ht="12.75" customHeight="1" x14ac:dyDescent="0.25">
      <c r="A5566">
        <v>11</v>
      </c>
      <c r="B5566">
        <v>3</v>
      </c>
      <c r="C5566" s="3">
        <v>1103</v>
      </c>
      <c r="D5566" t="s">
        <v>6</v>
      </c>
      <c r="E5566">
        <v>2010</v>
      </c>
      <c r="F5566" s="81">
        <f t="shared" si="231"/>
        <v>0</v>
      </c>
      <c r="G5566" s="73">
        <f t="shared" si="230"/>
        <v>0</v>
      </c>
      <c r="H5566" s="7"/>
      <c r="O5566" s="73">
        <f t="shared" si="232"/>
        <v>0</v>
      </c>
      <c r="P5566" s="116"/>
      <c r="Q5566" s="115">
        <v>0</v>
      </c>
      <c r="R5566" s="115">
        <v>0</v>
      </c>
    </row>
    <row r="5567" spans="1:18" customFormat="1" ht="12.75" customHeight="1" x14ac:dyDescent="0.25">
      <c r="A5567">
        <v>11</v>
      </c>
      <c r="B5567">
        <v>4</v>
      </c>
      <c r="C5567" s="3">
        <v>1104</v>
      </c>
      <c r="D5567" t="s">
        <v>6</v>
      </c>
      <c r="E5567">
        <v>2010</v>
      </c>
      <c r="F5567" s="81">
        <f t="shared" si="231"/>
        <v>0</v>
      </c>
      <c r="G5567" s="73">
        <f t="shared" si="230"/>
        <v>0</v>
      </c>
      <c r="H5567" s="7"/>
      <c r="O5567" s="73">
        <f t="shared" si="232"/>
        <v>0</v>
      </c>
      <c r="P5567" s="116"/>
      <c r="Q5567" s="115">
        <v>0</v>
      </c>
      <c r="R5567" s="115">
        <v>0</v>
      </c>
    </row>
    <row r="5568" spans="1:18" customFormat="1" ht="12.75" customHeight="1" x14ac:dyDescent="0.25">
      <c r="A5568">
        <v>11</v>
      </c>
      <c r="B5568">
        <v>5</v>
      </c>
      <c r="C5568" s="3">
        <v>1105</v>
      </c>
      <c r="D5568" t="s">
        <v>6</v>
      </c>
      <c r="E5568">
        <v>2010</v>
      </c>
      <c r="F5568" s="81">
        <f t="shared" si="231"/>
        <v>1.2413406609299298</v>
      </c>
      <c r="G5568" s="73">
        <f t="shared" si="230"/>
        <v>1.2413406609299298</v>
      </c>
      <c r="H5568" s="7"/>
      <c r="O5568" s="73">
        <f t="shared" si="232"/>
        <v>0</v>
      </c>
      <c r="P5568" s="116"/>
      <c r="Q5568" s="115">
        <v>1.2413406609299298</v>
      </c>
      <c r="R5568" s="115">
        <v>0</v>
      </c>
    </row>
    <row r="5569" spans="1:18" customFormat="1" ht="12.75" customHeight="1" x14ac:dyDescent="0.25">
      <c r="A5569">
        <v>11</v>
      </c>
      <c r="B5569">
        <v>6</v>
      </c>
      <c r="C5569" s="3">
        <v>1106</v>
      </c>
      <c r="D5569" t="s">
        <v>6</v>
      </c>
      <c r="E5569">
        <v>2010</v>
      </c>
      <c r="F5569" s="81">
        <f t="shared" si="231"/>
        <v>6.2067033046496487</v>
      </c>
      <c r="G5569" s="73">
        <f t="shared" si="230"/>
        <v>6.2067033046496487</v>
      </c>
      <c r="H5569" s="7"/>
      <c r="O5569" s="73">
        <f t="shared" si="232"/>
        <v>0</v>
      </c>
      <c r="P5569" s="116"/>
      <c r="Q5569" s="115">
        <v>6.2067033046496487</v>
      </c>
      <c r="R5569" s="115">
        <v>0</v>
      </c>
    </row>
    <row r="5570" spans="1:18" customFormat="1" ht="12.75" customHeight="1" x14ac:dyDescent="0.25">
      <c r="A5570">
        <v>11</v>
      </c>
      <c r="B5570">
        <v>7</v>
      </c>
      <c r="C5570" s="3">
        <v>1107</v>
      </c>
      <c r="D5570" t="s">
        <v>6</v>
      </c>
      <c r="E5570">
        <v>2010</v>
      </c>
      <c r="F5570" s="81">
        <f t="shared" si="231"/>
        <v>0</v>
      </c>
      <c r="G5570" s="73">
        <f t="shared" ref="G5570:G5575" si="233">F5570</f>
        <v>0</v>
      </c>
      <c r="H5570" s="7"/>
      <c r="O5570" s="73">
        <f t="shared" si="232"/>
        <v>0</v>
      </c>
      <c r="P5570" s="116"/>
      <c r="Q5570" s="106"/>
      <c r="R5570" s="106"/>
    </row>
    <row r="5571" spans="1:18" customFormat="1" ht="12.75" customHeight="1" x14ac:dyDescent="0.25">
      <c r="A5571">
        <v>11</v>
      </c>
      <c r="B5571">
        <v>8</v>
      </c>
      <c r="C5571" s="3">
        <v>1108</v>
      </c>
      <c r="D5571" t="s">
        <v>6</v>
      </c>
      <c r="E5571">
        <v>2010</v>
      </c>
      <c r="F5571" s="81">
        <f>Q5571</f>
        <v>0</v>
      </c>
      <c r="G5571" s="73">
        <f t="shared" si="233"/>
        <v>0</v>
      </c>
      <c r="H5571" s="7"/>
      <c r="O5571" s="73">
        <f>R5571</f>
        <v>0</v>
      </c>
      <c r="P5571" s="116"/>
      <c r="Q5571" s="106"/>
      <c r="R5571" s="106"/>
    </row>
    <row r="5572" spans="1:18" customFormat="1" ht="12.75" customHeight="1" x14ac:dyDescent="0.25">
      <c r="A5572">
        <v>11</v>
      </c>
      <c r="B5572">
        <v>9</v>
      </c>
      <c r="C5572" s="3">
        <v>1109</v>
      </c>
      <c r="D5572" t="s">
        <v>6</v>
      </c>
      <c r="E5572">
        <v>2010</v>
      </c>
      <c r="F5572" s="81">
        <f>Q5572</f>
        <v>0</v>
      </c>
      <c r="G5572" s="73">
        <f t="shared" si="233"/>
        <v>0</v>
      </c>
      <c r="H5572" s="7"/>
      <c r="O5572" s="22">
        <f>R5572</f>
        <v>0</v>
      </c>
      <c r="P5572" s="116"/>
      <c r="Q5572" s="116"/>
      <c r="R5572" s="116"/>
    </row>
    <row r="5573" spans="1:18" customFormat="1" ht="12.75" customHeight="1" x14ac:dyDescent="0.25">
      <c r="A5573">
        <v>11</v>
      </c>
      <c r="B5573">
        <v>10</v>
      </c>
      <c r="C5573" s="3">
        <v>1110</v>
      </c>
      <c r="D5573" t="s">
        <v>6</v>
      </c>
      <c r="E5573">
        <v>2010</v>
      </c>
      <c r="F5573" s="81">
        <f>Q5573</f>
        <v>0</v>
      </c>
      <c r="G5573" s="73">
        <f t="shared" si="233"/>
        <v>0</v>
      </c>
      <c r="H5573" s="7"/>
      <c r="O5573" s="22">
        <f>R5573</f>
        <v>0</v>
      </c>
      <c r="P5573" s="116"/>
      <c r="Q5573" s="116"/>
      <c r="R5573" s="116"/>
    </row>
    <row r="5574" spans="1:18" customFormat="1" ht="12.75" customHeight="1" x14ac:dyDescent="0.25">
      <c r="A5574">
        <v>11</v>
      </c>
      <c r="B5574">
        <v>11</v>
      </c>
      <c r="C5574" s="3">
        <v>1111</v>
      </c>
      <c r="D5574" t="s">
        <v>6</v>
      </c>
      <c r="E5574">
        <v>2010</v>
      </c>
      <c r="F5574" s="81">
        <f>Q5574</f>
        <v>0</v>
      </c>
      <c r="G5574" s="73">
        <f t="shared" si="233"/>
        <v>0</v>
      </c>
      <c r="H5574" s="7"/>
      <c r="O5574" s="22">
        <f>R5574</f>
        <v>0</v>
      </c>
      <c r="P5574" s="116"/>
      <c r="Q5574" s="116"/>
      <c r="R5574" s="116"/>
    </row>
    <row r="5575" spans="1:18" customFormat="1" ht="12.75" customHeight="1" x14ac:dyDescent="0.25">
      <c r="A5575">
        <v>11</v>
      </c>
      <c r="B5575">
        <v>12</v>
      </c>
      <c r="C5575" s="3">
        <v>1112</v>
      </c>
      <c r="D5575" t="s">
        <v>6</v>
      </c>
      <c r="E5575">
        <v>2010</v>
      </c>
      <c r="F5575" s="81">
        <f>Q5575</f>
        <v>0</v>
      </c>
      <c r="G5575" s="73">
        <f t="shared" si="233"/>
        <v>0</v>
      </c>
      <c r="H5575" s="7"/>
      <c r="O5575" s="22">
        <f>R5575</f>
        <v>0</v>
      </c>
      <c r="P5575" s="116"/>
      <c r="Q5575" s="116"/>
      <c r="R5575" s="116"/>
    </row>
    <row r="5576" spans="1:18" customFormat="1" ht="12.75" customHeight="1" x14ac:dyDescent="0.25">
      <c r="A5576">
        <v>11</v>
      </c>
      <c r="B5576">
        <v>13</v>
      </c>
      <c r="C5576" s="3">
        <v>1113</v>
      </c>
      <c r="D5576" t="s">
        <v>6</v>
      </c>
      <c r="E5576">
        <v>2010</v>
      </c>
      <c r="F5576" s="81"/>
      <c r="G5576" s="73"/>
      <c r="H5576" s="7"/>
      <c r="O5576" s="22"/>
      <c r="P5576" s="116"/>
      <c r="Q5576" s="116"/>
      <c r="R5576" s="116"/>
    </row>
    <row r="5577" spans="1:18" customFormat="1" ht="12.75" customHeight="1" x14ac:dyDescent="0.25">
      <c r="A5577">
        <v>11</v>
      </c>
      <c r="B5577">
        <v>14</v>
      </c>
      <c r="C5577" s="3">
        <v>1114</v>
      </c>
      <c r="D5577" t="s">
        <v>6</v>
      </c>
      <c r="E5577">
        <v>2010</v>
      </c>
      <c r="F5577" s="57"/>
      <c r="G5577" s="73"/>
      <c r="H5577" s="7"/>
      <c r="O5577" s="22"/>
      <c r="P5577" s="116"/>
      <c r="Q5577" s="116"/>
      <c r="R5577" s="116"/>
    </row>
    <row r="5578" spans="1:18" customFormat="1" ht="12.75" customHeight="1" x14ac:dyDescent="0.25">
      <c r="A5578">
        <v>11</v>
      </c>
      <c r="B5578">
        <v>15</v>
      </c>
      <c r="C5578" s="3">
        <v>1115</v>
      </c>
      <c r="D5578" t="s">
        <v>6</v>
      </c>
      <c r="E5578">
        <v>2010</v>
      </c>
      <c r="F5578" s="57"/>
      <c r="G5578" s="73"/>
      <c r="H5578" s="7"/>
      <c r="O5578" s="22"/>
      <c r="P5578" s="116"/>
      <c r="Q5578" s="116"/>
      <c r="R5578" s="116"/>
    </row>
    <row r="5579" spans="1:18" customFormat="1" ht="12.75" customHeight="1" x14ac:dyDescent="0.25">
      <c r="A5579">
        <v>5</v>
      </c>
      <c r="B5579">
        <v>1</v>
      </c>
      <c r="C5579" s="3">
        <v>501</v>
      </c>
      <c r="D5579" t="s">
        <v>7</v>
      </c>
      <c r="E5579">
        <v>2010</v>
      </c>
      <c r="F5579" s="57"/>
      <c r="G5579" s="73">
        <f t="shared" ref="G5579:G5610" si="234">I5579+K5579</f>
        <v>0</v>
      </c>
      <c r="H5579" s="7"/>
      <c r="O5579" s="22">
        <f t="shared" ref="O5579:O5610" si="235">L5579+N5579</f>
        <v>0</v>
      </c>
      <c r="P5579" s="110"/>
      <c r="Q5579" s="110"/>
      <c r="R5579" s="110"/>
    </row>
    <row r="5580" spans="1:18" customFormat="1" ht="12.75" customHeight="1" x14ac:dyDescent="0.25">
      <c r="A5580">
        <v>5</v>
      </c>
      <c r="B5580">
        <v>2</v>
      </c>
      <c r="C5580" s="3">
        <v>502</v>
      </c>
      <c r="D5580" t="s">
        <v>7</v>
      </c>
      <c r="E5580">
        <v>2010</v>
      </c>
      <c r="F5580" s="57"/>
      <c r="G5580" s="73">
        <f t="shared" si="234"/>
        <v>0</v>
      </c>
      <c r="H5580" s="7"/>
      <c r="O5580" s="22">
        <f t="shared" si="235"/>
        <v>0</v>
      </c>
      <c r="P5580" s="110"/>
      <c r="Q5580" s="110"/>
      <c r="R5580" s="110"/>
    </row>
    <row r="5581" spans="1:18" customFormat="1" ht="12.75" customHeight="1" x14ac:dyDescent="0.25">
      <c r="A5581">
        <v>5</v>
      </c>
      <c r="B5581">
        <v>3</v>
      </c>
      <c r="C5581" s="3">
        <v>503</v>
      </c>
      <c r="D5581" t="s">
        <v>7</v>
      </c>
      <c r="E5581">
        <v>2010</v>
      </c>
      <c r="F5581" s="57"/>
      <c r="G5581" s="73">
        <f t="shared" si="234"/>
        <v>0</v>
      </c>
      <c r="H5581" s="7"/>
      <c r="O5581" s="22">
        <f t="shared" si="235"/>
        <v>0</v>
      </c>
      <c r="P5581" s="110"/>
      <c r="Q5581" s="110"/>
      <c r="R5581" s="110"/>
    </row>
    <row r="5582" spans="1:18" customFormat="1" ht="12.75" customHeight="1" x14ac:dyDescent="0.25">
      <c r="A5582">
        <v>5</v>
      </c>
      <c r="B5582">
        <v>4</v>
      </c>
      <c r="C5582" s="3">
        <v>504</v>
      </c>
      <c r="D5582" t="s">
        <v>7</v>
      </c>
      <c r="E5582">
        <v>2010</v>
      </c>
      <c r="F5582" s="57"/>
      <c r="G5582" s="73">
        <f t="shared" si="234"/>
        <v>0</v>
      </c>
      <c r="H5582" s="7"/>
      <c r="O5582" s="22">
        <f t="shared" si="235"/>
        <v>0</v>
      </c>
      <c r="P5582" s="110"/>
      <c r="Q5582" s="110"/>
      <c r="R5582" s="110"/>
    </row>
    <row r="5583" spans="1:18" customFormat="1" ht="12.75" customHeight="1" x14ac:dyDescent="0.25">
      <c r="A5583">
        <v>5</v>
      </c>
      <c r="B5583">
        <v>5</v>
      </c>
      <c r="C5583" s="3">
        <v>505</v>
      </c>
      <c r="D5583" t="s">
        <v>7</v>
      </c>
      <c r="E5583">
        <v>2010</v>
      </c>
      <c r="F5583" s="57"/>
      <c r="G5583" s="73">
        <f t="shared" si="234"/>
        <v>0</v>
      </c>
      <c r="H5583" s="7"/>
      <c r="O5583" s="22">
        <f t="shared" si="235"/>
        <v>0</v>
      </c>
      <c r="P5583" s="110"/>
      <c r="Q5583" s="110"/>
      <c r="R5583" s="110"/>
    </row>
    <row r="5584" spans="1:18" customFormat="1" ht="12.75" customHeight="1" x14ac:dyDescent="0.25">
      <c r="A5584">
        <v>5</v>
      </c>
      <c r="B5584">
        <v>6</v>
      </c>
      <c r="C5584" s="3">
        <v>506</v>
      </c>
      <c r="D5584" t="s">
        <v>7</v>
      </c>
      <c r="E5584">
        <v>2010</v>
      </c>
      <c r="F5584" s="57"/>
      <c r="G5584" s="73">
        <f t="shared" si="234"/>
        <v>0</v>
      </c>
      <c r="H5584" s="7"/>
      <c r="O5584" s="22">
        <f t="shared" si="235"/>
        <v>0</v>
      </c>
      <c r="P5584" s="110"/>
      <c r="Q5584" s="110"/>
      <c r="R5584" s="110"/>
    </row>
    <row r="5585" spans="1:21" customFormat="1" ht="12.75" customHeight="1" x14ac:dyDescent="0.25">
      <c r="A5585">
        <v>5</v>
      </c>
      <c r="B5585">
        <v>7</v>
      </c>
      <c r="C5585" s="3">
        <v>507</v>
      </c>
      <c r="D5585" t="s">
        <v>7</v>
      </c>
      <c r="E5585">
        <v>2010</v>
      </c>
      <c r="F5585" s="57"/>
      <c r="G5585" s="73">
        <f t="shared" si="234"/>
        <v>0</v>
      </c>
      <c r="H5585" s="7"/>
      <c r="O5585" s="22">
        <f t="shared" si="235"/>
        <v>0</v>
      </c>
      <c r="P5585" s="110"/>
      <c r="Q5585" s="110"/>
      <c r="R5585" s="110"/>
    </row>
    <row r="5586" spans="1:21" customFormat="1" ht="12.75" customHeight="1" x14ac:dyDescent="0.25">
      <c r="A5586">
        <v>5</v>
      </c>
      <c r="B5586">
        <v>8</v>
      </c>
      <c r="C5586" s="3">
        <v>508</v>
      </c>
      <c r="D5586" t="s">
        <v>7</v>
      </c>
      <c r="E5586">
        <v>2010</v>
      </c>
      <c r="F5586" s="57"/>
      <c r="G5586" s="73">
        <f t="shared" si="234"/>
        <v>0</v>
      </c>
      <c r="H5586" s="7"/>
      <c r="O5586" s="22">
        <f t="shared" si="235"/>
        <v>0</v>
      </c>
      <c r="P5586" s="110"/>
      <c r="Q5586" s="110"/>
      <c r="R5586" s="110"/>
    </row>
    <row r="5587" spans="1:21" customFormat="1" ht="12.75" customHeight="1" x14ac:dyDescent="0.25">
      <c r="A5587">
        <v>5</v>
      </c>
      <c r="B5587">
        <v>9</v>
      </c>
      <c r="C5587" s="3">
        <v>509</v>
      </c>
      <c r="D5587" t="s">
        <v>7</v>
      </c>
      <c r="E5587">
        <v>2010</v>
      </c>
      <c r="F5587" s="57"/>
      <c r="G5587" s="73">
        <f t="shared" si="234"/>
        <v>0</v>
      </c>
      <c r="H5587" s="7"/>
      <c r="O5587" s="22">
        <f t="shared" si="235"/>
        <v>0</v>
      </c>
      <c r="P5587" s="110"/>
      <c r="Q5587" s="110"/>
      <c r="R5587" s="110"/>
    </row>
    <row r="5588" spans="1:21" customFormat="1" ht="12.75" customHeight="1" x14ac:dyDescent="0.25">
      <c r="A5588">
        <v>5</v>
      </c>
      <c r="B5588">
        <v>10</v>
      </c>
      <c r="C5588" s="3">
        <v>510</v>
      </c>
      <c r="D5588" t="s">
        <v>7</v>
      </c>
      <c r="E5588">
        <v>2010</v>
      </c>
      <c r="F5588" s="57"/>
      <c r="G5588" s="73">
        <f t="shared" si="234"/>
        <v>0</v>
      </c>
      <c r="H5588" s="7"/>
      <c r="O5588" s="22">
        <f t="shared" si="235"/>
        <v>0</v>
      </c>
      <c r="P5588" s="110"/>
      <c r="Q5588" s="110"/>
      <c r="R5588" s="110"/>
    </row>
    <row r="5589" spans="1:21" customFormat="1" ht="12.75" customHeight="1" x14ac:dyDescent="0.25">
      <c r="A5589">
        <v>5</v>
      </c>
      <c r="B5589">
        <v>11</v>
      </c>
      <c r="C5589" s="3">
        <v>511</v>
      </c>
      <c r="D5589" t="s">
        <v>7</v>
      </c>
      <c r="E5589">
        <v>2010</v>
      </c>
      <c r="F5589" s="57"/>
      <c r="G5589" s="73">
        <f t="shared" si="234"/>
        <v>0</v>
      </c>
      <c r="H5589" s="7"/>
      <c r="O5589" s="22">
        <f t="shared" si="235"/>
        <v>0</v>
      </c>
      <c r="P5589" s="110"/>
      <c r="Q5589" s="110"/>
      <c r="R5589" s="110"/>
    </row>
    <row r="5590" spans="1:21" customFormat="1" ht="12.75" customHeight="1" x14ac:dyDescent="0.25">
      <c r="A5590">
        <v>5</v>
      </c>
      <c r="B5590">
        <v>12</v>
      </c>
      <c r="C5590" s="3">
        <v>512</v>
      </c>
      <c r="D5590" t="s">
        <v>7</v>
      </c>
      <c r="E5590">
        <v>2010</v>
      </c>
      <c r="F5590" s="57"/>
      <c r="G5590" s="73">
        <f t="shared" si="234"/>
        <v>0</v>
      </c>
      <c r="H5590" s="7"/>
      <c r="O5590" s="22">
        <f t="shared" si="235"/>
        <v>0</v>
      </c>
      <c r="P5590" s="110"/>
      <c r="Q5590" s="110"/>
      <c r="R5590" s="110"/>
    </row>
    <row r="5591" spans="1:21" customFormat="1" ht="12.75" customHeight="1" x14ac:dyDescent="0.25">
      <c r="A5591">
        <v>5</v>
      </c>
      <c r="B5591">
        <v>13</v>
      </c>
      <c r="C5591" s="3">
        <v>513</v>
      </c>
      <c r="D5591" t="s">
        <v>7</v>
      </c>
      <c r="E5591">
        <v>2010</v>
      </c>
      <c r="F5591" s="57"/>
      <c r="G5591" s="73">
        <f t="shared" si="234"/>
        <v>0</v>
      </c>
      <c r="H5591" s="7"/>
      <c r="O5591" s="22">
        <f t="shared" si="235"/>
        <v>0</v>
      </c>
      <c r="P5591" s="110"/>
      <c r="Q5591" s="110"/>
      <c r="R5591" s="110"/>
    </row>
    <row r="5592" spans="1:21" customFormat="1" ht="12.75" customHeight="1" x14ac:dyDescent="0.25">
      <c r="A5592">
        <v>5</v>
      </c>
      <c r="B5592">
        <v>14</v>
      </c>
      <c r="C5592" s="3">
        <v>514</v>
      </c>
      <c r="D5592" t="s">
        <v>7</v>
      </c>
      <c r="E5592">
        <v>2010</v>
      </c>
      <c r="F5592" s="57"/>
      <c r="G5592" s="73">
        <f t="shared" si="234"/>
        <v>0</v>
      </c>
      <c r="H5592" s="7"/>
      <c r="O5592" s="22">
        <f t="shared" si="235"/>
        <v>0</v>
      </c>
      <c r="P5592" s="110"/>
      <c r="Q5592" s="110"/>
      <c r="R5592" s="110"/>
    </row>
    <row r="5593" spans="1:21" customFormat="1" ht="12.75" customHeight="1" x14ac:dyDescent="0.25">
      <c r="A5593">
        <v>5</v>
      </c>
      <c r="B5593">
        <v>15</v>
      </c>
      <c r="C5593" s="3">
        <v>515</v>
      </c>
      <c r="D5593" t="s">
        <v>7</v>
      </c>
      <c r="E5593">
        <v>2010</v>
      </c>
      <c r="F5593" s="57"/>
      <c r="G5593" s="73">
        <f t="shared" si="234"/>
        <v>0</v>
      </c>
      <c r="H5593" s="7"/>
      <c r="O5593" s="22">
        <f t="shared" si="235"/>
        <v>0</v>
      </c>
      <c r="P5593" s="110"/>
      <c r="Q5593" s="110"/>
      <c r="R5593" s="110"/>
    </row>
    <row r="5594" spans="1:21" customFormat="1" ht="12.75" customHeight="1" x14ac:dyDescent="0.25">
      <c r="A5594">
        <v>5</v>
      </c>
      <c r="B5594">
        <v>16</v>
      </c>
      <c r="C5594" s="3">
        <v>516</v>
      </c>
      <c r="D5594" t="s">
        <v>7</v>
      </c>
      <c r="E5594">
        <v>2010</v>
      </c>
      <c r="F5594" s="57"/>
      <c r="G5594" s="73">
        <f t="shared" si="234"/>
        <v>0</v>
      </c>
      <c r="H5594" s="7"/>
      <c r="O5594" s="22">
        <f t="shared" si="235"/>
        <v>0</v>
      </c>
      <c r="P5594" s="110"/>
      <c r="Q5594" s="110"/>
      <c r="R5594" s="110"/>
    </row>
    <row r="5595" spans="1:21" customFormat="1" ht="12.75" customHeight="1" x14ac:dyDescent="0.25">
      <c r="A5595">
        <v>5</v>
      </c>
      <c r="B5595">
        <v>17</v>
      </c>
      <c r="C5595" s="3">
        <v>517</v>
      </c>
      <c r="D5595" t="s">
        <v>7</v>
      </c>
      <c r="E5595">
        <v>2010</v>
      </c>
      <c r="F5595" s="57"/>
      <c r="G5595" s="73">
        <f t="shared" si="234"/>
        <v>0</v>
      </c>
      <c r="H5595" s="7"/>
      <c r="O5595" s="22">
        <f t="shared" si="235"/>
        <v>0</v>
      </c>
      <c r="P5595" s="110"/>
      <c r="Q5595" s="110"/>
      <c r="R5595" s="110"/>
    </row>
    <row r="5596" spans="1:21" customFormat="1" ht="12.75" customHeight="1" x14ac:dyDescent="0.25">
      <c r="A5596">
        <v>5</v>
      </c>
      <c r="B5596">
        <v>18</v>
      </c>
      <c r="C5596" s="3">
        <v>518</v>
      </c>
      <c r="D5596" t="s">
        <v>7</v>
      </c>
      <c r="E5596">
        <v>2010</v>
      </c>
      <c r="F5596" s="57"/>
      <c r="G5596" s="73">
        <f t="shared" si="234"/>
        <v>0</v>
      </c>
      <c r="H5596" s="7"/>
      <c r="O5596" s="22">
        <f t="shared" si="235"/>
        <v>0</v>
      </c>
      <c r="P5596" s="110"/>
      <c r="Q5596" s="110"/>
      <c r="R5596" s="110"/>
    </row>
    <row r="5597" spans="1:21" customFormat="1" ht="12.75" customHeight="1" x14ac:dyDescent="0.25">
      <c r="A5597">
        <v>5</v>
      </c>
      <c r="B5597">
        <v>19</v>
      </c>
      <c r="C5597" s="3">
        <v>519</v>
      </c>
      <c r="D5597" t="s">
        <v>7</v>
      </c>
      <c r="E5597">
        <v>2010</v>
      </c>
      <c r="F5597" s="57"/>
      <c r="G5597" s="73">
        <f t="shared" si="234"/>
        <v>0</v>
      </c>
      <c r="H5597" s="7"/>
      <c r="O5597" s="22">
        <f t="shared" si="235"/>
        <v>0</v>
      </c>
      <c r="P5597" s="110"/>
      <c r="Q5597" s="110"/>
      <c r="R5597" s="110"/>
    </row>
    <row r="5598" spans="1:21" customFormat="1" ht="12.75" customHeight="1" x14ac:dyDescent="0.25">
      <c r="A5598">
        <v>5</v>
      </c>
      <c r="B5598">
        <v>20</v>
      </c>
      <c r="C5598" s="3">
        <v>520</v>
      </c>
      <c r="D5598" t="s">
        <v>7</v>
      </c>
      <c r="E5598">
        <v>2010</v>
      </c>
      <c r="F5598" s="57"/>
      <c r="G5598" s="73">
        <f t="shared" si="234"/>
        <v>108</v>
      </c>
      <c r="H5598" s="7"/>
      <c r="I5598" s="111">
        <v>107</v>
      </c>
      <c r="J5598" s="111"/>
      <c r="K5598" s="32">
        <v>1</v>
      </c>
      <c r="L5598" s="111">
        <v>0</v>
      </c>
      <c r="M5598" s="78"/>
      <c r="N5598" s="32">
        <v>0</v>
      </c>
      <c r="O5598" s="22">
        <f t="shared" si="235"/>
        <v>0</v>
      </c>
      <c r="P5598" s="110"/>
      <c r="Q5598" s="110"/>
      <c r="R5598" s="110"/>
      <c r="U5598" t="s">
        <v>52</v>
      </c>
    </row>
    <row r="5599" spans="1:21" customFormat="1" ht="12.75" customHeight="1" x14ac:dyDescent="0.25">
      <c r="A5599">
        <v>5</v>
      </c>
      <c r="B5599">
        <v>21</v>
      </c>
      <c r="C5599" s="3">
        <v>521</v>
      </c>
      <c r="D5599" t="s">
        <v>7</v>
      </c>
      <c r="E5599">
        <v>2010</v>
      </c>
      <c r="F5599" s="57"/>
      <c r="G5599" s="73">
        <f t="shared" si="234"/>
        <v>314</v>
      </c>
      <c r="H5599" s="7"/>
      <c r="I5599" s="111">
        <v>310</v>
      </c>
      <c r="J5599" s="111"/>
      <c r="K5599" s="32">
        <v>4</v>
      </c>
      <c r="L5599" s="111">
        <v>0</v>
      </c>
      <c r="M5599" s="78"/>
      <c r="N5599" s="32">
        <v>0</v>
      </c>
      <c r="O5599" s="22">
        <f t="shared" si="235"/>
        <v>0</v>
      </c>
      <c r="P5599" s="110"/>
      <c r="Q5599" s="110"/>
      <c r="R5599" s="110"/>
    </row>
    <row r="5600" spans="1:21" customFormat="1" ht="12.75" customHeight="1" x14ac:dyDescent="0.25">
      <c r="A5600">
        <v>5</v>
      </c>
      <c r="B5600">
        <v>22</v>
      </c>
      <c r="C5600" s="3">
        <v>522</v>
      </c>
      <c r="D5600" t="s">
        <v>7</v>
      </c>
      <c r="E5600">
        <v>2010</v>
      </c>
      <c r="F5600" s="57"/>
      <c r="G5600" s="73">
        <f t="shared" si="234"/>
        <v>293</v>
      </c>
      <c r="H5600" s="7"/>
      <c r="I5600" s="111">
        <v>289</v>
      </c>
      <c r="J5600" s="111"/>
      <c r="K5600" s="32">
        <v>4</v>
      </c>
      <c r="L5600" s="111">
        <v>0</v>
      </c>
      <c r="M5600" s="78"/>
      <c r="N5600" s="32">
        <v>0</v>
      </c>
      <c r="O5600" s="22">
        <f t="shared" si="235"/>
        <v>0</v>
      </c>
      <c r="P5600" s="110"/>
      <c r="Q5600" s="110"/>
      <c r="R5600" s="110"/>
    </row>
    <row r="5601" spans="1:18" customFormat="1" ht="12.75" customHeight="1" x14ac:dyDescent="0.25">
      <c r="A5601">
        <v>5</v>
      </c>
      <c r="B5601">
        <v>23</v>
      </c>
      <c r="C5601" s="3">
        <v>523</v>
      </c>
      <c r="D5601" t="s">
        <v>7</v>
      </c>
      <c r="E5601">
        <v>2010</v>
      </c>
      <c r="F5601" s="57"/>
      <c r="G5601" s="73">
        <f t="shared" si="234"/>
        <v>330</v>
      </c>
      <c r="H5601" s="7"/>
      <c r="I5601" s="111">
        <v>326</v>
      </c>
      <c r="J5601" s="111"/>
      <c r="K5601" s="32">
        <v>4</v>
      </c>
      <c r="L5601" s="111">
        <v>0</v>
      </c>
      <c r="M5601" s="78"/>
      <c r="N5601" s="32">
        <v>0</v>
      </c>
      <c r="O5601" s="22">
        <f t="shared" si="235"/>
        <v>0</v>
      </c>
      <c r="P5601" s="110"/>
      <c r="Q5601" s="110"/>
      <c r="R5601" s="110"/>
    </row>
    <row r="5602" spans="1:18" customFormat="1" ht="12.75" customHeight="1" x14ac:dyDescent="0.25">
      <c r="A5602">
        <v>5</v>
      </c>
      <c r="B5602">
        <v>24</v>
      </c>
      <c r="C5602" s="3">
        <v>524</v>
      </c>
      <c r="D5602" t="s">
        <v>7</v>
      </c>
      <c r="E5602">
        <v>2010</v>
      </c>
      <c r="F5602" s="57"/>
      <c r="G5602" s="73">
        <f t="shared" si="234"/>
        <v>502</v>
      </c>
      <c r="H5602" s="7"/>
      <c r="I5602" s="111">
        <v>496</v>
      </c>
      <c r="J5602" s="111"/>
      <c r="K5602" s="32">
        <v>6</v>
      </c>
      <c r="L5602" s="111">
        <v>0</v>
      </c>
      <c r="M5602" s="78"/>
      <c r="N5602" s="32">
        <v>0</v>
      </c>
      <c r="O5602" s="22">
        <f t="shared" si="235"/>
        <v>0</v>
      </c>
      <c r="P5602" s="110"/>
      <c r="Q5602" s="110"/>
      <c r="R5602" s="110"/>
    </row>
    <row r="5603" spans="1:18" customFormat="1" ht="12.75" customHeight="1" x14ac:dyDescent="0.25">
      <c r="A5603">
        <v>5</v>
      </c>
      <c r="B5603">
        <v>25</v>
      </c>
      <c r="C5603" s="3">
        <v>525</v>
      </c>
      <c r="D5603" t="s">
        <v>7</v>
      </c>
      <c r="E5603">
        <v>2010</v>
      </c>
      <c r="F5603" s="57"/>
      <c r="G5603" s="73">
        <f t="shared" si="234"/>
        <v>337</v>
      </c>
      <c r="H5603" s="7"/>
      <c r="I5603" s="111">
        <v>333</v>
      </c>
      <c r="J5603" s="111"/>
      <c r="K5603" s="32">
        <v>4</v>
      </c>
      <c r="L5603" s="111">
        <v>0</v>
      </c>
      <c r="M5603" s="78"/>
      <c r="N5603" s="32">
        <v>0</v>
      </c>
      <c r="O5603" s="22">
        <f t="shared" si="235"/>
        <v>0</v>
      </c>
      <c r="P5603" s="110"/>
      <c r="Q5603" s="110"/>
      <c r="R5603" s="110"/>
    </row>
    <row r="5604" spans="1:18" customFormat="1" ht="12.75" customHeight="1" x14ac:dyDescent="0.25">
      <c r="A5604">
        <v>5</v>
      </c>
      <c r="B5604">
        <v>26</v>
      </c>
      <c r="C5604" s="3">
        <v>526</v>
      </c>
      <c r="D5604" t="s">
        <v>7</v>
      </c>
      <c r="E5604">
        <v>2010</v>
      </c>
      <c r="F5604" s="57"/>
      <c r="G5604" s="73">
        <f t="shared" si="234"/>
        <v>483</v>
      </c>
      <c r="H5604" s="7"/>
      <c r="I5604" s="111">
        <v>477</v>
      </c>
      <c r="J5604" s="111"/>
      <c r="K5604" s="32">
        <v>6</v>
      </c>
      <c r="L5604" s="111">
        <v>0</v>
      </c>
      <c r="M5604" s="78"/>
      <c r="N5604" s="32">
        <v>0</v>
      </c>
      <c r="O5604" s="22">
        <f t="shared" si="235"/>
        <v>0</v>
      </c>
      <c r="P5604" s="77"/>
      <c r="Q5604" s="77"/>
      <c r="R5604" s="77"/>
    </row>
    <row r="5605" spans="1:18" customFormat="1" ht="12.75" customHeight="1" x14ac:dyDescent="0.25">
      <c r="A5605">
        <v>5</v>
      </c>
      <c r="B5605">
        <v>27</v>
      </c>
      <c r="C5605" s="3">
        <v>527</v>
      </c>
      <c r="D5605" t="s">
        <v>7</v>
      </c>
      <c r="E5605">
        <v>2010</v>
      </c>
      <c r="F5605" s="57"/>
      <c r="G5605" s="73">
        <f t="shared" si="234"/>
        <v>606</v>
      </c>
      <c r="H5605" s="7"/>
      <c r="I5605" s="111">
        <v>598</v>
      </c>
      <c r="J5605" s="111"/>
      <c r="K5605" s="32">
        <v>8</v>
      </c>
      <c r="L5605" s="111">
        <v>0</v>
      </c>
      <c r="M5605" s="78"/>
      <c r="N5605" s="32">
        <v>0</v>
      </c>
      <c r="O5605" s="22">
        <f t="shared" si="235"/>
        <v>0</v>
      </c>
      <c r="P5605" s="77"/>
      <c r="Q5605" s="77"/>
      <c r="R5605" s="77"/>
    </row>
    <row r="5606" spans="1:18" customFormat="1" ht="12.75" customHeight="1" x14ac:dyDescent="0.25">
      <c r="A5606">
        <v>5</v>
      </c>
      <c r="B5606">
        <v>28</v>
      </c>
      <c r="C5606" s="3">
        <v>528</v>
      </c>
      <c r="D5606" t="s">
        <v>7</v>
      </c>
      <c r="E5606">
        <v>2010</v>
      </c>
      <c r="F5606" s="57"/>
      <c r="G5606" s="73">
        <f t="shared" si="234"/>
        <v>782</v>
      </c>
      <c r="H5606" s="7"/>
      <c r="I5606" s="111">
        <v>772</v>
      </c>
      <c r="J5606" s="111"/>
      <c r="K5606" s="32">
        <v>10</v>
      </c>
      <c r="L5606" s="111">
        <v>0</v>
      </c>
      <c r="M5606" s="78"/>
      <c r="N5606" s="32">
        <v>0</v>
      </c>
      <c r="O5606" s="22">
        <f t="shared" si="235"/>
        <v>0</v>
      </c>
      <c r="P5606" s="77"/>
      <c r="Q5606" s="77"/>
      <c r="R5606" s="77"/>
    </row>
    <row r="5607" spans="1:18" customFormat="1" ht="12.75" customHeight="1" x14ac:dyDescent="0.25">
      <c r="A5607">
        <v>5</v>
      </c>
      <c r="B5607">
        <v>29</v>
      </c>
      <c r="C5607" s="3">
        <v>529</v>
      </c>
      <c r="D5607" t="s">
        <v>7</v>
      </c>
      <c r="E5607">
        <v>2010</v>
      </c>
      <c r="F5607" s="57"/>
      <c r="G5607" s="73">
        <f t="shared" si="234"/>
        <v>557</v>
      </c>
      <c r="H5607" s="7"/>
      <c r="I5607" s="111">
        <v>550</v>
      </c>
      <c r="J5607" s="111"/>
      <c r="K5607" s="32">
        <v>7</v>
      </c>
      <c r="L5607" s="111">
        <v>0</v>
      </c>
      <c r="M5607" s="78"/>
      <c r="N5607" s="32">
        <v>0</v>
      </c>
      <c r="O5607" s="22">
        <f t="shared" si="235"/>
        <v>0</v>
      </c>
      <c r="P5607" s="77"/>
      <c r="Q5607" s="77"/>
      <c r="R5607" s="77"/>
    </row>
    <row r="5608" spans="1:18" customFormat="1" ht="12.75" customHeight="1" x14ac:dyDescent="0.25">
      <c r="A5608">
        <v>5</v>
      </c>
      <c r="B5608">
        <v>30</v>
      </c>
      <c r="C5608" s="3">
        <v>530</v>
      </c>
      <c r="D5608" t="s">
        <v>7</v>
      </c>
      <c r="E5608">
        <v>2010</v>
      </c>
      <c r="F5608" s="57"/>
      <c r="G5608" s="73">
        <f t="shared" si="234"/>
        <v>1018</v>
      </c>
      <c r="H5608" s="7"/>
      <c r="I5608" s="111">
        <v>1005</v>
      </c>
      <c r="J5608" s="111"/>
      <c r="K5608" s="32">
        <v>13</v>
      </c>
      <c r="L5608" s="111">
        <v>0</v>
      </c>
      <c r="M5608" s="78"/>
      <c r="N5608" s="32">
        <v>0</v>
      </c>
      <c r="O5608" s="22">
        <f t="shared" si="235"/>
        <v>0</v>
      </c>
      <c r="P5608" s="77"/>
      <c r="Q5608" s="77"/>
      <c r="R5608" s="77"/>
    </row>
    <row r="5609" spans="1:18" customFormat="1" ht="12.75" customHeight="1" x14ac:dyDescent="0.25">
      <c r="A5609">
        <v>5</v>
      </c>
      <c r="B5609">
        <v>31</v>
      </c>
      <c r="C5609" s="3">
        <v>531</v>
      </c>
      <c r="D5609" t="s">
        <v>7</v>
      </c>
      <c r="E5609">
        <v>2010</v>
      </c>
      <c r="F5609" s="57"/>
      <c r="G5609" s="73">
        <f t="shared" si="234"/>
        <v>904</v>
      </c>
      <c r="H5609" s="7"/>
      <c r="I5609" s="111">
        <v>893</v>
      </c>
      <c r="J5609" s="111">
        <v>58</v>
      </c>
      <c r="K5609" s="32">
        <v>11</v>
      </c>
      <c r="L5609" s="111">
        <v>0</v>
      </c>
      <c r="M5609" s="78">
        <v>1</v>
      </c>
      <c r="N5609" s="32">
        <v>0</v>
      </c>
      <c r="O5609" s="22">
        <f t="shared" si="235"/>
        <v>0</v>
      </c>
      <c r="P5609" s="77"/>
      <c r="Q5609" s="77"/>
      <c r="R5609" s="77"/>
    </row>
    <row r="5610" spans="1:18" customFormat="1" ht="12.75" customHeight="1" x14ac:dyDescent="0.25">
      <c r="A5610">
        <v>6</v>
      </c>
      <c r="B5610">
        <v>1</v>
      </c>
      <c r="C5610" s="3">
        <v>601</v>
      </c>
      <c r="D5610" t="s">
        <v>7</v>
      </c>
      <c r="E5610">
        <v>2010</v>
      </c>
      <c r="F5610" s="57"/>
      <c r="G5610" s="73">
        <f t="shared" si="234"/>
        <v>792</v>
      </c>
      <c r="H5610" s="7"/>
      <c r="I5610" s="111">
        <v>782</v>
      </c>
      <c r="J5610" s="111"/>
      <c r="K5610" s="32">
        <v>10</v>
      </c>
      <c r="L5610" s="111">
        <v>0</v>
      </c>
      <c r="M5610" s="78"/>
      <c r="N5610" s="32">
        <v>0</v>
      </c>
      <c r="O5610" s="22">
        <f t="shared" si="235"/>
        <v>0</v>
      </c>
      <c r="P5610" s="77"/>
      <c r="Q5610" s="77"/>
      <c r="R5610" s="77"/>
    </row>
    <row r="5611" spans="1:18" customFormat="1" ht="12.75" customHeight="1" x14ac:dyDescent="0.25">
      <c r="A5611">
        <v>6</v>
      </c>
      <c r="B5611">
        <v>2</v>
      </c>
      <c r="C5611" s="3">
        <v>602</v>
      </c>
      <c r="D5611" t="s">
        <v>7</v>
      </c>
      <c r="E5611">
        <v>2010</v>
      </c>
      <c r="F5611" s="57"/>
      <c r="G5611" s="73">
        <f t="shared" ref="G5611:G5642" si="236">I5611+K5611</f>
        <v>854</v>
      </c>
      <c r="H5611" s="7"/>
      <c r="I5611" s="111">
        <v>843</v>
      </c>
      <c r="J5611" s="111"/>
      <c r="K5611" s="32">
        <v>11</v>
      </c>
      <c r="L5611" s="111">
        <v>4</v>
      </c>
      <c r="M5611" s="78"/>
      <c r="N5611" s="32">
        <v>0</v>
      </c>
      <c r="O5611" s="22">
        <f t="shared" ref="O5611:O5642" si="237">L5611+N5611</f>
        <v>4</v>
      </c>
      <c r="P5611" s="77"/>
      <c r="Q5611" s="77"/>
      <c r="R5611" s="77"/>
    </row>
    <row r="5612" spans="1:18" customFormat="1" ht="12.75" customHeight="1" x14ac:dyDescent="0.25">
      <c r="A5612">
        <v>6</v>
      </c>
      <c r="B5612">
        <v>3</v>
      </c>
      <c r="C5612" s="3">
        <v>603</v>
      </c>
      <c r="D5612" t="s">
        <v>7</v>
      </c>
      <c r="E5612">
        <v>2010</v>
      </c>
      <c r="F5612" s="57"/>
      <c r="G5612" s="73">
        <f t="shared" si="236"/>
        <v>2237</v>
      </c>
      <c r="H5612" s="7"/>
      <c r="I5612" s="111">
        <v>2209</v>
      </c>
      <c r="J5612" s="111"/>
      <c r="K5612" s="32">
        <v>28</v>
      </c>
      <c r="L5612" s="111">
        <v>21</v>
      </c>
      <c r="M5612" s="78"/>
      <c r="N5612" s="32">
        <v>0</v>
      </c>
      <c r="O5612" s="22">
        <f t="shared" si="237"/>
        <v>21</v>
      </c>
      <c r="P5612" s="77"/>
      <c r="Q5612" s="77"/>
      <c r="R5612" s="77"/>
    </row>
    <row r="5613" spans="1:18" customFormat="1" ht="12.75" customHeight="1" x14ac:dyDescent="0.25">
      <c r="A5613">
        <v>6</v>
      </c>
      <c r="B5613">
        <v>4</v>
      </c>
      <c r="C5613" s="3">
        <v>604</v>
      </c>
      <c r="D5613" t="s">
        <v>7</v>
      </c>
      <c r="E5613">
        <v>2010</v>
      </c>
      <c r="F5613" s="57"/>
      <c r="G5613" s="73">
        <f t="shared" si="236"/>
        <v>952</v>
      </c>
      <c r="H5613" s="7"/>
      <c r="I5613" s="111">
        <v>941</v>
      </c>
      <c r="J5613" s="111"/>
      <c r="K5613" s="32">
        <v>11</v>
      </c>
      <c r="L5613" s="111">
        <v>15</v>
      </c>
      <c r="M5613" s="78"/>
      <c r="N5613" s="32">
        <v>0</v>
      </c>
      <c r="O5613" s="22">
        <f t="shared" si="237"/>
        <v>15</v>
      </c>
      <c r="P5613" s="77"/>
      <c r="Q5613" s="77"/>
      <c r="R5613" s="77"/>
    </row>
    <row r="5614" spans="1:18" customFormat="1" ht="12.75" customHeight="1" x14ac:dyDescent="0.25">
      <c r="A5614">
        <v>6</v>
      </c>
      <c r="B5614">
        <v>5</v>
      </c>
      <c r="C5614" s="3">
        <v>605</v>
      </c>
      <c r="D5614" t="s">
        <v>7</v>
      </c>
      <c r="E5614">
        <v>2010</v>
      </c>
      <c r="F5614" s="57"/>
      <c r="G5614" s="73">
        <f t="shared" si="236"/>
        <v>1958</v>
      </c>
      <c r="H5614" s="7"/>
      <c r="I5614" s="111">
        <v>1936</v>
      </c>
      <c r="J5614" s="111"/>
      <c r="K5614" s="32">
        <v>22</v>
      </c>
      <c r="L5614" s="111">
        <v>42</v>
      </c>
      <c r="M5614" s="78"/>
      <c r="N5614" s="32">
        <v>0</v>
      </c>
      <c r="O5614" s="22">
        <f t="shared" si="237"/>
        <v>42</v>
      </c>
      <c r="P5614" s="77"/>
      <c r="Q5614" s="77"/>
      <c r="R5614" s="77"/>
    </row>
    <row r="5615" spans="1:18" customFormat="1" ht="12.75" customHeight="1" x14ac:dyDescent="0.25">
      <c r="A5615">
        <v>6</v>
      </c>
      <c r="B5615">
        <v>6</v>
      </c>
      <c r="C5615" s="3">
        <v>606</v>
      </c>
      <c r="D5615" t="s">
        <v>7</v>
      </c>
      <c r="E5615">
        <v>2010</v>
      </c>
      <c r="F5615" s="57"/>
      <c r="G5615" s="73">
        <f t="shared" si="236"/>
        <v>3115</v>
      </c>
      <c r="H5615" s="7"/>
      <c r="I5615" s="111">
        <v>3082</v>
      </c>
      <c r="J5615" s="111"/>
      <c r="K5615" s="32">
        <v>33</v>
      </c>
      <c r="L5615" s="111">
        <v>86</v>
      </c>
      <c r="M5615" s="78"/>
      <c r="N5615" s="32">
        <v>1</v>
      </c>
      <c r="O5615" s="22">
        <f t="shared" si="237"/>
        <v>87</v>
      </c>
      <c r="P5615" s="77"/>
      <c r="Q5615" s="77"/>
      <c r="R5615" s="77"/>
    </row>
    <row r="5616" spans="1:18" customFormat="1" ht="12.75" customHeight="1" x14ac:dyDescent="0.25">
      <c r="A5616">
        <v>6</v>
      </c>
      <c r="B5616">
        <v>7</v>
      </c>
      <c r="C5616" s="3">
        <v>607</v>
      </c>
      <c r="D5616" t="s">
        <v>7</v>
      </c>
      <c r="E5616">
        <v>2010</v>
      </c>
      <c r="F5616" s="57"/>
      <c r="G5616" s="73">
        <f t="shared" si="236"/>
        <v>2577</v>
      </c>
      <c r="H5616" s="7"/>
      <c r="I5616" s="111">
        <v>2552</v>
      </c>
      <c r="J5616" s="111">
        <v>55</v>
      </c>
      <c r="K5616" s="32">
        <v>25</v>
      </c>
      <c r="L5616" s="111">
        <v>87</v>
      </c>
      <c r="M5616" s="78">
        <v>0</v>
      </c>
      <c r="N5616" s="32">
        <v>1</v>
      </c>
      <c r="O5616" s="22">
        <f t="shared" si="237"/>
        <v>88</v>
      </c>
      <c r="P5616" s="77"/>
      <c r="Q5616" s="77"/>
      <c r="R5616" s="77"/>
    </row>
    <row r="5617" spans="1:18" customFormat="1" ht="12.75" customHeight="1" x14ac:dyDescent="0.25">
      <c r="A5617">
        <v>6</v>
      </c>
      <c r="B5617">
        <v>8</v>
      </c>
      <c r="C5617" s="3">
        <v>608</v>
      </c>
      <c r="D5617" t="s">
        <v>7</v>
      </c>
      <c r="E5617">
        <v>2010</v>
      </c>
      <c r="F5617" s="57"/>
      <c r="G5617" s="73">
        <f t="shared" si="236"/>
        <v>2853</v>
      </c>
      <c r="H5617" s="7"/>
      <c r="I5617" s="111">
        <v>2827</v>
      </c>
      <c r="J5617" s="111"/>
      <c r="K5617" s="32">
        <v>26</v>
      </c>
      <c r="L5617" s="111">
        <v>115</v>
      </c>
      <c r="M5617" s="78"/>
      <c r="N5617" s="32">
        <v>1</v>
      </c>
      <c r="O5617" s="22">
        <f t="shared" si="237"/>
        <v>116</v>
      </c>
      <c r="P5617" s="77"/>
      <c r="Q5617" s="77"/>
      <c r="R5617" s="77"/>
    </row>
    <row r="5618" spans="1:18" customFormat="1" ht="12.75" customHeight="1" x14ac:dyDescent="0.25">
      <c r="A5618">
        <v>6</v>
      </c>
      <c r="B5618">
        <v>9</v>
      </c>
      <c r="C5618" s="3">
        <v>609</v>
      </c>
      <c r="D5618" t="s">
        <v>7</v>
      </c>
      <c r="E5618">
        <v>2010</v>
      </c>
      <c r="F5618" s="57"/>
      <c r="G5618" s="73">
        <f t="shared" si="236"/>
        <v>6014</v>
      </c>
      <c r="H5618" s="7"/>
      <c r="I5618" s="111">
        <v>5963</v>
      </c>
      <c r="J5618" s="111"/>
      <c r="K5618" s="32">
        <v>51</v>
      </c>
      <c r="L5618" s="111">
        <v>262</v>
      </c>
      <c r="M5618" s="78"/>
      <c r="N5618" s="32">
        <v>2</v>
      </c>
      <c r="O5618" s="22">
        <f t="shared" si="237"/>
        <v>264</v>
      </c>
      <c r="P5618" s="77"/>
      <c r="Q5618" s="77"/>
      <c r="R5618" s="77"/>
    </row>
    <row r="5619" spans="1:18" customFormat="1" ht="12.75" customHeight="1" x14ac:dyDescent="0.25">
      <c r="A5619">
        <v>6</v>
      </c>
      <c r="B5619">
        <v>10</v>
      </c>
      <c r="C5619" s="3">
        <v>610</v>
      </c>
      <c r="D5619" t="s">
        <v>7</v>
      </c>
      <c r="E5619">
        <v>2010</v>
      </c>
      <c r="F5619" s="57"/>
      <c r="G5619" s="73">
        <f t="shared" si="236"/>
        <v>5247</v>
      </c>
      <c r="H5619" s="7"/>
      <c r="I5619" s="111">
        <v>5206</v>
      </c>
      <c r="J5619" s="111"/>
      <c r="K5619" s="32">
        <v>41</v>
      </c>
      <c r="L5619" s="111">
        <v>247</v>
      </c>
      <c r="M5619" s="78"/>
      <c r="N5619" s="32">
        <v>2</v>
      </c>
      <c r="O5619" s="22">
        <f t="shared" si="237"/>
        <v>249</v>
      </c>
      <c r="P5619" s="77"/>
      <c r="Q5619" s="77"/>
      <c r="R5619" s="77"/>
    </row>
    <row r="5620" spans="1:18" customFormat="1" ht="12.75" customHeight="1" x14ac:dyDescent="0.25">
      <c r="A5620">
        <v>6</v>
      </c>
      <c r="B5620">
        <v>11</v>
      </c>
      <c r="C5620" s="3">
        <v>611</v>
      </c>
      <c r="D5620" t="s">
        <v>7</v>
      </c>
      <c r="E5620">
        <v>2010</v>
      </c>
      <c r="F5620" s="57"/>
      <c r="G5620" s="73">
        <f t="shared" si="236"/>
        <v>4238</v>
      </c>
      <c r="H5620" s="7"/>
      <c r="I5620" s="111">
        <v>4208</v>
      </c>
      <c r="J5620" s="111"/>
      <c r="K5620" s="32">
        <v>30</v>
      </c>
      <c r="L5620" s="111">
        <v>214</v>
      </c>
      <c r="M5620" s="78"/>
      <c r="N5620" s="32">
        <v>2</v>
      </c>
      <c r="O5620" s="22">
        <f t="shared" si="237"/>
        <v>216</v>
      </c>
      <c r="P5620" s="77"/>
      <c r="Q5620" s="77"/>
      <c r="R5620" s="77"/>
    </row>
    <row r="5621" spans="1:18" customFormat="1" ht="12.75" customHeight="1" x14ac:dyDescent="0.25">
      <c r="A5621">
        <v>6</v>
      </c>
      <c r="B5621">
        <v>12</v>
      </c>
      <c r="C5621" s="3">
        <v>612</v>
      </c>
      <c r="D5621" t="s">
        <v>7</v>
      </c>
      <c r="E5621">
        <v>2010</v>
      </c>
      <c r="F5621" s="57"/>
      <c r="G5621" s="73">
        <f t="shared" si="236"/>
        <v>5561</v>
      </c>
      <c r="H5621" s="7"/>
      <c r="I5621" s="111">
        <v>5525</v>
      </c>
      <c r="J5621" s="111"/>
      <c r="K5621" s="32">
        <v>36</v>
      </c>
      <c r="L5621" s="111">
        <v>294</v>
      </c>
      <c r="M5621" s="78"/>
      <c r="N5621" s="32">
        <v>2</v>
      </c>
      <c r="O5621" s="22">
        <f t="shared" si="237"/>
        <v>296</v>
      </c>
      <c r="P5621" s="77"/>
      <c r="Q5621" s="77"/>
      <c r="R5621" s="77"/>
    </row>
    <row r="5622" spans="1:18" customFormat="1" ht="12.75" customHeight="1" x14ac:dyDescent="0.25">
      <c r="A5622">
        <v>6</v>
      </c>
      <c r="B5622">
        <v>13</v>
      </c>
      <c r="C5622" s="3">
        <v>613</v>
      </c>
      <c r="D5622" t="s">
        <v>7</v>
      </c>
      <c r="E5622">
        <v>2010</v>
      </c>
      <c r="F5622" s="57"/>
      <c r="G5622" s="73">
        <f t="shared" si="236"/>
        <v>6084</v>
      </c>
      <c r="H5622" s="7"/>
      <c r="I5622" s="111">
        <v>6049</v>
      </c>
      <c r="J5622" s="111"/>
      <c r="K5622" s="32">
        <v>35</v>
      </c>
      <c r="L5622" s="111">
        <v>334</v>
      </c>
      <c r="M5622" s="78"/>
      <c r="N5622" s="32">
        <v>2</v>
      </c>
      <c r="O5622" s="22">
        <f t="shared" si="237"/>
        <v>336</v>
      </c>
      <c r="P5622" s="77"/>
      <c r="Q5622" s="77"/>
      <c r="R5622" s="77"/>
    </row>
    <row r="5623" spans="1:18" customFormat="1" ht="12.75" customHeight="1" x14ac:dyDescent="0.25">
      <c r="A5623">
        <v>6</v>
      </c>
      <c r="B5623">
        <v>14</v>
      </c>
      <c r="C5623" s="3">
        <v>614</v>
      </c>
      <c r="D5623" t="s">
        <v>7</v>
      </c>
      <c r="E5623">
        <v>2010</v>
      </c>
      <c r="F5623" s="57"/>
      <c r="G5623" s="73">
        <f t="shared" si="236"/>
        <v>4184</v>
      </c>
      <c r="H5623" s="7"/>
      <c r="I5623" s="111">
        <v>4163</v>
      </c>
      <c r="J5623" s="111">
        <v>55</v>
      </c>
      <c r="K5623" s="32">
        <v>21</v>
      </c>
      <c r="L5623" s="111">
        <v>239</v>
      </c>
      <c r="M5623" s="78">
        <v>3</v>
      </c>
      <c r="N5623" s="32">
        <v>1</v>
      </c>
      <c r="O5623" s="22">
        <f t="shared" si="237"/>
        <v>240</v>
      </c>
      <c r="P5623" s="77"/>
      <c r="Q5623" s="77"/>
      <c r="R5623" s="77"/>
    </row>
    <row r="5624" spans="1:18" customFormat="1" ht="12.75" customHeight="1" x14ac:dyDescent="0.25">
      <c r="A5624">
        <v>6</v>
      </c>
      <c r="B5624">
        <v>15</v>
      </c>
      <c r="C5624" s="3">
        <v>615</v>
      </c>
      <c r="D5624" t="s">
        <v>7</v>
      </c>
      <c r="E5624">
        <v>2010</v>
      </c>
      <c r="F5624" s="57"/>
      <c r="G5624" s="73">
        <f t="shared" si="236"/>
        <v>4266</v>
      </c>
      <c r="H5624" s="7"/>
      <c r="I5624" s="111">
        <v>4247</v>
      </c>
      <c r="J5624" s="111"/>
      <c r="K5624" s="32">
        <v>19</v>
      </c>
      <c r="L5624" s="111">
        <v>253</v>
      </c>
      <c r="M5624" s="78"/>
      <c r="N5624" s="32">
        <v>1</v>
      </c>
      <c r="O5624" s="22">
        <f t="shared" si="237"/>
        <v>254</v>
      </c>
      <c r="P5624" s="77"/>
      <c r="Q5624" s="77"/>
      <c r="R5624" s="77"/>
    </row>
    <row r="5625" spans="1:18" customFormat="1" ht="12.75" customHeight="1" x14ac:dyDescent="0.25">
      <c r="A5625">
        <v>6</v>
      </c>
      <c r="B5625">
        <v>16</v>
      </c>
      <c r="C5625" s="3">
        <v>616</v>
      </c>
      <c r="D5625" t="s">
        <v>7</v>
      </c>
      <c r="E5625">
        <v>2010</v>
      </c>
      <c r="F5625" s="57"/>
      <c r="G5625" s="73">
        <f t="shared" si="236"/>
        <v>2858</v>
      </c>
      <c r="H5625" s="7"/>
      <c r="I5625" s="111">
        <v>2850</v>
      </c>
      <c r="J5625" s="111"/>
      <c r="K5625" s="32">
        <v>8</v>
      </c>
      <c r="L5625" s="111">
        <v>254</v>
      </c>
      <c r="M5625" s="78"/>
      <c r="N5625" s="32">
        <v>1</v>
      </c>
      <c r="O5625" s="22">
        <f t="shared" si="237"/>
        <v>255</v>
      </c>
      <c r="P5625" s="77"/>
      <c r="Q5625" s="77"/>
      <c r="R5625" s="77"/>
    </row>
    <row r="5626" spans="1:18" customFormat="1" ht="12.75" customHeight="1" x14ac:dyDescent="0.25">
      <c r="A5626">
        <v>6</v>
      </c>
      <c r="B5626">
        <v>17</v>
      </c>
      <c r="C5626" s="3">
        <v>617</v>
      </c>
      <c r="D5626" t="s">
        <v>7</v>
      </c>
      <c r="E5626">
        <v>2010</v>
      </c>
      <c r="F5626" s="57"/>
      <c r="G5626" s="73">
        <f t="shared" si="236"/>
        <v>3168</v>
      </c>
      <c r="H5626" s="7"/>
      <c r="I5626" s="111">
        <v>3163</v>
      </c>
      <c r="J5626" s="111"/>
      <c r="K5626" s="32">
        <v>5</v>
      </c>
      <c r="L5626" s="111">
        <v>380</v>
      </c>
      <c r="M5626" s="78"/>
      <c r="N5626" s="32">
        <v>1</v>
      </c>
      <c r="O5626" s="22">
        <f t="shared" si="237"/>
        <v>381</v>
      </c>
      <c r="P5626" s="77"/>
      <c r="Q5626" s="77"/>
      <c r="R5626" s="77"/>
    </row>
    <row r="5627" spans="1:18" customFormat="1" ht="12.75" customHeight="1" x14ac:dyDescent="0.25">
      <c r="A5627">
        <v>6</v>
      </c>
      <c r="B5627">
        <v>18</v>
      </c>
      <c r="C5627" s="3">
        <v>618</v>
      </c>
      <c r="D5627" t="s">
        <v>7</v>
      </c>
      <c r="E5627">
        <v>2010</v>
      </c>
      <c r="F5627" s="57"/>
      <c r="G5627" s="73">
        <f t="shared" si="236"/>
        <v>1601</v>
      </c>
      <c r="H5627" s="7"/>
      <c r="I5627" s="111">
        <v>1601</v>
      </c>
      <c r="J5627" s="111"/>
      <c r="K5627" s="32">
        <v>0</v>
      </c>
      <c r="L5627" s="111">
        <v>245</v>
      </c>
      <c r="M5627" s="78"/>
      <c r="N5627" s="32">
        <v>0</v>
      </c>
      <c r="O5627" s="22">
        <f t="shared" si="237"/>
        <v>245</v>
      </c>
      <c r="P5627" s="77"/>
      <c r="Q5627" s="77"/>
      <c r="R5627" s="77"/>
    </row>
    <row r="5628" spans="1:18" customFormat="1" ht="12.75" customHeight="1" x14ac:dyDescent="0.25">
      <c r="A5628">
        <v>6</v>
      </c>
      <c r="B5628">
        <v>19</v>
      </c>
      <c r="C5628" s="3">
        <v>619</v>
      </c>
      <c r="D5628" t="s">
        <v>7</v>
      </c>
      <c r="E5628">
        <v>2010</v>
      </c>
      <c r="F5628" s="57"/>
      <c r="G5628" s="73">
        <f t="shared" si="236"/>
        <v>1361</v>
      </c>
      <c r="H5628" s="7"/>
      <c r="I5628" s="111">
        <v>1361</v>
      </c>
      <c r="J5628" s="111"/>
      <c r="K5628" s="32">
        <v>0</v>
      </c>
      <c r="L5628" s="111">
        <v>216</v>
      </c>
      <c r="M5628" s="78"/>
      <c r="N5628" s="32">
        <v>0</v>
      </c>
      <c r="O5628" s="22">
        <f t="shared" si="237"/>
        <v>216</v>
      </c>
      <c r="P5628" s="77"/>
      <c r="Q5628" s="77"/>
      <c r="R5628" s="77"/>
    </row>
    <row r="5629" spans="1:18" customFormat="1" ht="12.75" customHeight="1" x14ac:dyDescent="0.25">
      <c r="A5629">
        <v>6</v>
      </c>
      <c r="B5629">
        <v>20</v>
      </c>
      <c r="C5629" s="3">
        <v>620</v>
      </c>
      <c r="D5629" t="s">
        <v>7</v>
      </c>
      <c r="E5629">
        <v>2010</v>
      </c>
      <c r="F5629" s="57"/>
      <c r="G5629" s="73">
        <f t="shared" si="236"/>
        <v>3650</v>
      </c>
      <c r="H5629" s="7"/>
      <c r="I5629" s="111">
        <v>3650</v>
      </c>
      <c r="J5629" s="111"/>
      <c r="K5629" s="32">
        <v>0</v>
      </c>
      <c r="L5629" s="111">
        <v>599</v>
      </c>
      <c r="M5629" s="78"/>
      <c r="N5629" s="32">
        <v>0</v>
      </c>
      <c r="O5629" s="22">
        <f t="shared" si="237"/>
        <v>599</v>
      </c>
      <c r="P5629" s="77"/>
      <c r="Q5629" s="77"/>
      <c r="R5629" s="77"/>
    </row>
    <row r="5630" spans="1:18" customFormat="1" ht="12.75" customHeight="1" x14ac:dyDescent="0.25">
      <c r="A5630">
        <v>6</v>
      </c>
      <c r="B5630">
        <v>21</v>
      </c>
      <c r="C5630" s="3">
        <v>621</v>
      </c>
      <c r="D5630" t="s">
        <v>7</v>
      </c>
      <c r="E5630">
        <v>2010</v>
      </c>
      <c r="F5630" s="57"/>
      <c r="G5630" s="73">
        <f t="shared" si="236"/>
        <v>2339</v>
      </c>
      <c r="H5630" s="7"/>
      <c r="I5630" s="111">
        <v>2339</v>
      </c>
      <c r="J5630" s="111">
        <v>39</v>
      </c>
      <c r="K5630" s="32">
        <v>0</v>
      </c>
      <c r="L5630" s="111">
        <v>396</v>
      </c>
      <c r="M5630" s="78">
        <v>14</v>
      </c>
      <c r="N5630" s="32">
        <v>0</v>
      </c>
      <c r="O5630" s="22">
        <f t="shared" si="237"/>
        <v>396</v>
      </c>
      <c r="P5630" s="77"/>
      <c r="Q5630" s="77"/>
      <c r="R5630" s="77"/>
    </row>
    <row r="5631" spans="1:18" customFormat="1" ht="12.75" customHeight="1" x14ac:dyDescent="0.25">
      <c r="A5631">
        <v>6</v>
      </c>
      <c r="B5631">
        <v>22</v>
      </c>
      <c r="C5631" s="3">
        <v>622</v>
      </c>
      <c r="D5631" t="s">
        <v>7</v>
      </c>
      <c r="E5631">
        <v>2010</v>
      </c>
      <c r="F5631" s="57"/>
      <c r="G5631" s="73">
        <f t="shared" si="236"/>
        <v>4221</v>
      </c>
      <c r="H5631" s="7"/>
      <c r="I5631" s="111">
        <v>4221</v>
      </c>
      <c r="J5631" s="111"/>
      <c r="K5631" s="32">
        <v>0</v>
      </c>
      <c r="L5631" s="111">
        <v>739</v>
      </c>
      <c r="M5631" s="78"/>
      <c r="N5631" s="32">
        <v>0</v>
      </c>
      <c r="O5631" s="22">
        <f t="shared" si="237"/>
        <v>739</v>
      </c>
      <c r="P5631" s="77"/>
      <c r="Q5631" s="77"/>
      <c r="R5631" s="77"/>
    </row>
    <row r="5632" spans="1:18" customFormat="1" ht="12.75" customHeight="1" x14ac:dyDescent="0.25">
      <c r="A5632">
        <v>6</v>
      </c>
      <c r="B5632">
        <v>23</v>
      </c>
      <c r="C5632" s="3">
        <v>623</v>
      </c>
      <c r="D5632" t="s">
        <v>7</v>
      </c>
      <c r="E5632">
        <v>2010</v>
      </c>
      <c r="F5632" s="57"/>
      <c r="G5632" s="73">
        <f t="shared" si="236"/>
        <v>1713</v>
      </c>
      <c r="H5632" s="7"/>
      <c r="I5632" s="111">
        <v>1713</v>
      </c>
      <c r="J5632" s="111"/>
      <c r="K5632" s="32">
        <v>0</v>
      </c>
      <c r="L5632" s="111">
        <v>388</v>
      </c>
      <c r="M5632" s="78"/>
      <c r="N5632" s="32">
        <v>0</v>
      </c>
      <c r="O5632" s="22">
        <f t="shared" si="237"/>
        <v>388</v>
      </c>
      <c r="P5632" s="77"/>
      <c r="Q5632" s="77"/>
      <c r="R5632" s="77"/>
    </row>
    <row r="5633" spans="1:18" customFormat="1" ht="12.75" customHeight="1" x14ac:dyDescent="0.25">
      <c r="A5633">
        <v>6</v>
      </c>
      <c r="B5633">
        <v>24</v>
      </c>
      <c r="C5633" s="3">
        <v>624</v>
      </c>
      <c r="D5633" t="s">
        <v>7</v>
      </c>
      <c r="E5633">
        <v>2010</v>
      </c>
      <c r="F5633" s="57"/>
      <c r="G5633" s="73">
        <f t="shared" si="236"/>
        <v>1296</v>
      </c>
      <c r="H5633" s="7"/>
      <c r="I5633" s="111">
        <v>1296</v>
      </c>
      <c r="J5633" s="111"/>
      <c r="K5633" s="32">
        <v>0</v>
      </c>
      <c r="L5633" s="111">
        <v>366</v>
      </c>
      <c r="M5633" s="78"/>
      <c r="N5633" s="32">
        <v>0</v>
      </c>
      <c r="O5633" s="22">
        <f t="shared" si="237"/>
        <v>366</v>
      </c>
      <c r="P5633" s="77"/>
      <c r="Q5633" s="77"/>
      <c r="R5633" s="77"/>
    </row>
    <row r="5634" spans="1:18" customFormat="1" ht="12.75" customHeight="1" x14ac:dyDescent="0.25">
      <c r="A5634">
        <v>6</v>
      </c>
      <c r="B5634">
        <v>25</v>
      </c>
      <c r="C5634" s="3">
        <v>625</v>
      </c>
      <c r="D5634" t="s">
        <v>7</v>
      </c>
      <c r="E5634">
        <v>2010</v>
      </c>
      <c r="F5634" s="57"/>
      <c r="G5634" s="73">
        <f t="shared" si="236"/>
        <v>846</v>
      </c>
      <c r="I5634" s="111">
        <v>846</v>
      </c>
      <c r="J5634" s="111"/>
      <c r="K5634" s="32">
        <v>0</v>
      </c>
      <c r="L5634" s="111">
        <v>291</v>
      </c>
      <c r="M5634" s="78"/>
      <c r="N5634" s="32">
        <v>0</v>
      </c>
      <c r="O5634" s="22">
        <f t="shared" si="237"/>
        <v>291</v>
      </c>
      <c r="P5634" s="77"/>
      <c r="Q5634" s="77"/>
      <c r="R5634" s="77"/>
    </row>
    <row r="5635" spans="1:18" customFormat="1" ht="12.75" customHeight="1" x14ac:dyDescent="0.25">
      <c r="A5635">
        <v>6</v>
      </c>
      <c r="B5635">
        <v>26</v>
      </c>
      <c r="C5635" s="3">
        <v>626</v>
      </c>
      <c r="D5635" t="s">
        <v>7</v>
      </c>
      <c r="E5635">
        <v>2010</v>
      </c>
      <c r="F5635" s="57"/>
      <c r="G5635" s="73">
        <f t="shared" si="236"/>
        <v>802</v>
      </c>
      <c r="I5635" s="111">
        <v>802</v>
      </c>
      <c r="J5635" s="111"/>
      <c r="K5635" s="32">
        <v>0</v>
      </c>
      <c r="L5635" s="111">
        <v>330</v>
      </c>
      <c r="M5635" s="78"/>
      <c r="N5635" s="32">
        <v>0</v>
      </c>
      <c r="O5635" s="22">
        <f t="shared" si="237"/>
        <v>330</v>
      </c>
      <c r="P5635" s="77"/>
      <c r="Q5635" s="77"/>
      <c r="R5635" s="77"/>
    </row>
    <row r="5636" spans="1:18" customFormat="1" ht="12.75" customHeight="1" x14ac:dyDescent="0.25">
      <c r="A5636">
        <v>6</v>
      </c>
      <c r="B5636">
        <v>27</v>
      </c>
      <c r="C5636" s="3">
        <v>627</v>
      </c>
      <c r="D5636" t="s">
        <v>7</v>
      </c>
      <c r="E5636">
        <v>2010</v>
      </c>
      <c r="F5636" s="57"/>
      <c r="G5636" s="73">
        <f t="shared" si="236"/>
        <v>1322</v>
      </c>
      <c r="I5636" s="111">
        <v>1322</v>
      </c>
      <c r="J5636" s="111"/>
      <c r="K5636" s="32">
        <v>0</v>
      </c>
      <c r="L5636" s="111">
        <v>642</v>
      </c>
      <c r="M5636" s="78"/>
      <c r="N5636" s="32">
        <v>0</v>
      </c>
      <c r="O5636" s="22">
        <f t="shared" si="237"/>
        <v>642</v>
      </c>
      <c r="P5636" s="77"/>
      <c r="Q5636" s="77"/>
      <c r="R5636" s="77"/>
    </row>
    <row r="5637" spans="1:18" customFormat="1" ht="12.75" customHeight="1" x14ac:dyDescent="0.25">
      <c r="A5637">
        <v>6</v>
      </c>
      <c r="B5637">
        <v>28</v>
      </c>
      <c r="C5637" s="3">
        <v>628</v>
      </c>
      <c r="D5637" t="s">
        <v>7</v>
      </c>
      <c r="E5637">
        <v>2010</v>
      </c>
      <c r="F5637" s="57"/>
      <c r="G5637" s="73">
        <f t="shared" si="236"/>
        <v>1304</v>
      </c>
      <c r="H5637" s="7"/>
      <c r="I5637" s="111">
        <v>1304</v>
      </c>
      <c r="J5637" s="111">
        <v>28</v>
      </c>
      <c r="K5637" s="32">
        <v>0</v>
      </c>
      <c r="L5637" s="111">
        <v>741</v>
      </c>
      <c r="M5637" s="78">
        <v>34</v>
      </c>
      <c r="N5637" s="32">
        <v>0</v>
      </c>
      <c r="O5637" s="22">
        <f t="shared" si="237"/>
        <v>741</v>
      </c>
      <c r="P5637" s="77"/>
      <c r="Q5637" s="77"/>
      <c r="R5637" s="77"/>
    </row>
    <row r="5638" spans="1:18" customFormat="1" ht="12.75" customHeight="1" x14ac:dyDescent="0.25">
      <c r="A5638">
        <v>6</v>
      </c>
      <c r="B5638">
        <v>29</v>
      </c>
      <c r="C5638" s="3">
        <v>629</v>
      </c>
      <c r="D5638" t="s">
        <v>7</v>
      </c>
      <c r="E5638">
        <v>2010</v>
      </c>
      <c r="F5638" s="57"/>
      <c r="G5638" s="73">
        <f t="shared" si="236"/>
        <v>4766</v>
      </c>
      <c r="H5638" s="7"/>
      <c r="I5638" s="111">
        <v>4766</v>
      </c>
      <c r="J5638" s="111"/>
      <c r="K5638" s="32">
        <v>0</v>
      </c>
      <c r="L5638" s="111">
        <v>3154</v>
      </c>
      <c r="M5638" s="78"/>
      <c r="N5638" s="32">
        <v>0</v>
      </c>
      <c r="O5638" s="22">
        <f t="shared" si="237"/>
        <v>3154</v>
      </c>
      <c r="P5638" s="77"/>
      <c r="Q5638" s="77"/>
      <c r="R5638" s="77"/>
    </row>
    <row r="5639" spans="1:18" customFormat="1" ht="12.75" customHeight="1" x14ac:dyDescent="0.25">
      <c r="A5639">
        <v>6</v>
      </c>
      <c r="B5639">
        <v>30</v>
      </c>
      <c r="C5639" s="3">
        <v>630</v>
      </c>
      <c r="D5639" t="s">
        <v>7</v>
      </c>
      <c r="E5639">
        <v>2010</v>
      </c>
      <c r="F5639" s="57"/>
      <c r="G5639" s="73">
        <f t="shared" si="236"/>
        <v>6378</v>
      </c>
      <c r="H5639" s="7"/>
      <c r="I5639" s="111">
        <v>6369</v>
      </c>
      <c r="J5639" s="111"/>
      <c r="K5639" s="32">
        <v>9</v>
      </c>
      <c r="L5639" s="111">
        <v>4117</v>
      </c>
      <c r="M5639" s="78"/>
      <c r="N5639" s="32">
        <v>6</v>
      </c>
      <c r="O5639" s="22">
        <f t="shared" si="237"/>
        <v>4123</v>
      </c>
      <c r="P5639" s="77"/>
      <c r="Q5639" s="77"/>
      <c r="R5639" s="77"/>
    </row>
    <row r="5640" spans="1:18" customFormat="1" ht="12.75" customHeight="1" x14ac:dyDescent="0.25">
      <c r="A5640">
        <v>7</v>
      </c>
      <c r="B5640">
        <v>1</v>
      </c>
      <c r="C5640" s="3">
        <v>701</v>
      </c>
      <c r="D5640" t="s">
        <v>7</v>
      </c>
      <c r="E5640">
        <v>2010</v>
      </c>
      <c r="F5640" s="57"/>
      <c r="G5640" s="73">
        <f t="shared" si="236"/>
        <v>4898</v>
      </c>
      <c r="H5640" s="7"/>
      <c r="I5640" s="111">
        <v>4885</v>
      </c>
      <c r="J5640" s="111"/>
      <c r="K5640" s="32">
        <v>13</v>
      </c>
      <c r="L5640" s="111">
        <v>3083</v>
      </c>
      <c r="M5640" s="78"/>
      <c r="N5640" s="32">
        <v>8</v>
      </c>
      <c r="O5640" s="22">
        <f t="shared" si="237"/>
        <v>3091</v>
      </c>
      <c r="P5640" s="77"/>
      <c r="Q5640" s="77"/>
      <c r="R5640" s="77"/>
    </row>
    <row r="5641" spans="1:18" customFormat="1" ht="12.75" customHeight="1" x14ac:dyDescent="0.25">
      <c r="A5641">
        <v>7</v>
      </c>
      <c r="B5641">
        <v>2</v>
      </c>
      <c r="C5641" s="3">
        <v>702</v>
      </c>
      <c r="D5641" t="s">
        <v>7</v>
      </c>
      <c r="E5641">
        <v>2010</v>
      </c>
      <c r="F5641" s="57"/>
      <c r="G5641" s="73">
        <f t="shared" si="236"/>
        <v>2316</v>
      </c>
      <c r="H5641" s="7"/>
      <c r="I5641" s="111">
        <v>2307</v>
      </c>
      <c r="J5641" s="111"/>
      <c r="K5641" s="32">
        <v>9</v>
      </c>
      <c r="L5641" s="111">
        <v>1423</v>
      </c>
      <c r="M5641" s="78"/>
      <c r="N5641" s="32">
        <v>6</v>
      </c>
      <c r="O5641" s="22">
        <f t="shared" si="237"/>
        <v>1429</v>
      </c>
      <c r="P5641" s="77"/>
      <c r="Q5641" s="77"/>
      <c r="R5641" s="77"/>
    </row>
    <row r="5642" spans="1:18" customFormat="1" ht="12.75" customHeight="1" x14ac:dyDescent="0.25">
      <c r="A5642">
        <v>7</v>
      </c>
      <c r="B5642">
        <v>3</v>
      </c>
      <c r="C5642" s="3">
        <v>703</v>
      </c>
      <c r="D5642" t="s">
        <v>7</v>
      </c>
      <c r="E5642">
        <v>2010</v>
      </c>
      <c r="F5642" s="57"/>
      <c r="G5642" s="73">
        <f t="shared" si="236"/>
        <v>4099</v>
      </c>
      <c r="H5642" s="7"/>
      <c r="I5642" s="111">
        <v>4080</v>
      </c>
      <c r="J5642" s="111"/>
      <c r="K5642" s="32">
        <v>19</v>
      </c>
      <c r="L5642" s="111">
        <v>1890</v>
      </c>
      <c r="M5642" s="78"/>
      <c r="N5642" s="32">
        <v>9</v>
      </c>
      <c r="O5642" s="22">
        <f t="shared" si="237"/>
        <v>1899</v>
      </c>
      <c r="P5642" s="77"/>
      <c r="Q5642" s="77"/>
      <c r="R5642" s="77"/>
    </row>
    <row r="5643" spans="1:18" customFormat="1" ht="12.75" customHeight="1" x14ac:dyDescent="0.25">
      <c r="A5643">
        <v>7</v>
      </c>
      <c r="B5643">
        <v>4</v>
      </c>
      <c r="C5643" s="3">
        <v>704</v>
      </c>
      <c r="D5643" t="s">
        <v>7</v>
      </c>
      <c r="E5643">
        <v>2010</v>
      </c>
      <c r="F5643" s="57"/>
      <c r="G5643" s="73">
        <f t="shared" ref="G5643:G5674" si="238">I5643+K5643</f>
        <v>8941</v>
      </c>
      <c r="H5643" s="7"/>
      <c r="I5643" s="111">
        <v>8893</v>
      </c>
      <c r="J5643" s="111"/>
      <c r="K5643" s="32">
        <v>48</v>
      </c>
      <c r="L5643" s="111">
        <v>2993</v>
      </c>
      <c r="M5643" s="78"/>
      <c r="N5643" s="32">
        <v>16</v>
      </c>
      <c r="O5643" s="22">
        <f t="shared" ref="O5643:O5674" si="239">L5643+N5643</f>
        <v>3009</v>
      </c>
      <c r="P5643" s="77"/>
      <c r="Q5643" s="77"/>
      <c r="R5643" s="77"/>
    </row>
    <row r="5644" spans="1:18" customFormat="1" ht="12.75" customHeight="1" x14ac:dyDescent="0.25">
      <c r="A5644">
        <v>7</v>
      </c>
      <c r="B5644">
        <v>5</v>
      </c>
      <c r="C5644" s="3">
        <v>705</v>
      </c>
      <c r="D5644" t="s">
        <v>7</v>
      </c>
      <c r="E5644">
        <v>2010</v>
      </c>
      <c r="F5644" s="57"/>
      <c r="G5644" s="73">
        <f t="shared" si="238"/>
        <v>9556</v>
      </c>
      <c r="H5644" s="7"/>
      <c r="I5644" s="111">
        <v>9499</v>
      </c>
      <c r="J5644" s="111">
        <v>51</v>
      </c>
      <c r="K5644" s="32">
        <v>57</v>
      </c>
      <c r="L5644" s="111">
        <v>2186</v>
      </c>
      <c r="M5644" s="78">
        <v>11</v>
      </c>
      <c r="N5644" s="32">
        <v>13</v>
      </c>
      <c r="O5644" s="22">
        <f t="shared" si="239"/>
        <v>2199</v>
      </c>
      <c r="P5644" s="77"/>
      <c r="Q5644" s="77"/>
      <c r="R5644" s="77"/>
    </row>
    <row r="5645" spans="1:18" customFormat="1" ht="12.75" customHeight="1" x14ac:dyDescent="0.25">
      <c r="A5645">
        <v>7</v>
      </c>
      <c r="B5645">
        <v>6</v>
      </c>
      <c r="C5645" s="3">
        <v>706</v>
      </c>
      <c r="D5645" t="s">
        <v>7</v>
      </c>
      <c r="E5645">
        <v>2010</v>
      </c>
      <c r="F5645" s="57"/>
      <c r="G5645" s="73">
        <f t="shared" si="238"/>
        <v>9369</v>
      </c>
      <c r="H5645" s="7"/>
      <c r="I5645" s="111">
        <v>9307</v>
      </c>
      <c r="J5645" s="111"/>
      <c r="K5645" s="32">
        <v>62</v>
      </c>
      <c r="L5645" s="111">
        <v>1296</v>
      </c>
      <c r="M5645" s="78"/>
      <c r="N5645" s="32">
        <v>9</v>
      </c>
      <c r="O5645" s="22">
        <f t="shared" si="239"/>
        <v>1305</v>
      </c>
      <c r="P5645" s="77"/>
      <c r="Q5645" s="77"/>
      <c r="R5645" s="77"/>
    </row>
    <row r="5646" spans="1:18" customFormat="1" ht="12.75" customHeight="1" x14ac:dyDescent="0.25">
      <c r="A5646">
        <v>7</v>
      </c>
      <c r="B5646">
        <v>7</v>
      </c>
      <c r="C5646" s="3">
        <v>707</v>
      </c>
      <c r="D5646" t="s">
        <v>7</v>
      </c>
      <c r="E5646">
        <v>2010</v>
      </c>
      <c r="F5646" s="57"/>
      <c r="G5646" s="73">
        <f t="shared" si="238"/>
        <v>9059</v>
      </c>
      <c r="H5646" s="7"/>
      <c r="I5646" s="111">
        <v>8993</v>
      </c>
      <c r="J5646" s="111"/>
      <c r="K5646" s="32">
        <v>66</v>
      </c>
      <c r="L5646" s="111">
        <v>1608</v>
      </c>
      <c r="M5646" s="78"/>
      <c r="N5646" s="32">
        <v>12</v>
      </c>
      <c r="O5646" s="22">
        <f t="shared" si="239"/>
        <v>1620</v>
      </c>
      <c r="P5646" s="77"/>
      <c r="Q5646" s="77"/>
      <c r="R5646" s="77"/>
    </row>
    <row r="5647" spans="1:18" customFormat="1" ht="12.75" customHeight="1" x14ac:dyDescent="0.25">
      <c r="A5647">
        <v>7</v>
      </c>
      <c r="B5647">
        <v>8</v>
      </c>
      <c r="C5647" s="3">
        <v>708</v>
      </c>
      <c r="D5647" t="s">
        <v>7</v>
      </c>
      <c r="E5647">
        <v>2010</v>
      </c>
      <c r="F5647" s="57"/>
      <c r="G5647" s="73">
        <f t="shared" si="238"/>
        <v>8623</v>
      </c>
      <c r="H5647" s="7"/>
      <c r="I5647" s="111">
        <v>8555</v>
      </c>
      <c r="J5647" s="111"/>
      <c r="K5647" s="32">
        <v>68</v>
      </c>
      <c r="L5647" s="111">
        <v>1891</v>
      </c>
      <c r="M5647" s="78"/>
      <c r="N5647" s="32">
        <v>15</v>
      </c>
      <c r="O5647" s="22">
        <f t="shared" si="239"/>
        <v>1906</v>
      </c>
      <c r="P5647" s="77"/>
      <c r="Q5647" s="77"/>
      <c r="R5647" s="77"/>
    </row>
    <row r="5648" spans="1:18" customFormat="1" ht="12.75" customHeight="1" x14ac:dyDescent="0.25">
      <c r="A5648">
        <v>7</v>
      </c>
      <c r="B5648">
        <v>9</v>
      </c>
      <c r="C5648" s="3">
        <v>709</v>
      </c>
      <c r="D5648" t="s">
        <v>7</v>
      </c>
      <c r="E5648">
        <v>2010</v>
      </c>
      <c r="F5648" s="57"/>
      <c r="G5648" s="73">
        <f t="shared" si="238"/>
        <v>4721</v>
      </c>
      <c r="I5648" s="111">
        <v>4681</v>
      </c>
      <c r="J5648" s="111"/>
      <c r="K5648" s="32">
        <v>40</v>
      </c>
      <c r="L5648" s="111">
        <v>1248</v>
      </c>
      <c r="M5648" s="78"/>
      <c r="N5648" s="32">
        <v>11</v>
      </c>
      <c r="O5648" s="22">
        <f t="shared" si="239"/>
        <v>1259</v>
      </c>
      <c r="P5648" s="77"/>
      <c r="Q5648" s="77"/>
      <c r="R5648" s="77"/>
    </row>
    <row r="5649" spans="1:18" customFormat="1" ht="12.75" customHeight="1" x14ac:dyDescent="0.25">
      <c r="A5649">
        <v>7</v>
      </c>
      <c r="B5649">
        <v>10</v>
      </c>
      <c r="C5649" s="3">
        <v>710</v>
      </c>
      <c r="D5649" t="s">
        <v>7</v>
      </c>
      <c r="E5649">
        <v>2010</v>
      </c>
      <c r="F5649" s="57"/>
      <c r="G5649" s="73">
        <f t="shared" si="238"/>
        <v>1690</v>
      </c>
      <c r="I5649" s="111">
        <v>1675</v>
      </c>
      <c r="J5649" s="32"/>
      <c r="K5649" s="32">
        <v>15</v>
      </c>
      <c r="L5649" s="111">
        <v>443</v>
      </c>
      <c r="M5649" s="78"/>
      <c r="N5649" s="32">
        <v>4</v>
      </c>
      <c r="O5649" s="22">
        <f t="shared" si="239"/>
        <v>447</v>
      </c>
      <c r="P5649" s="77"/>
      <c r="Q5649" s="77"/>
      <c r="R5649" s="77"/>
    </row>
    <row r="5650" spans="1:18" customFormat="1" ht="12.75" customHeight="1" x14ac:dyDescent="0.25">
      <c r="A5650">
        <v>7</v>
      </c>
      <c r="B5650">
        <v>11</v>
      </c>
      <c r="C5650" s="3">
        <v>711</v>
      </c>
      <c r="D5650" t="s">
        <v>7</v>
      </c>
      <c r="E5650">
        <v>2010</v>
      </c>
      <c r="F5650" s="57"/>
      <c r="G5650" s="73">
        <f t="shared" si="238"/>
        <v>2880</v>
      </c>
      <c r="H5650" s="7"/>
      <c r="I5650" s="111">
        <v>2852</v>
      </c>
      <c r="J5650" s="111"/>
      <c r="K5650" s="32">
        <v>28</v>
      </c>
      <c r="L5650" s="111">
        <v>750</v>
      </c>
      <c r="M5650" s="78"/>
      <c r="N5650" s="32">
        <v>7</v>
      </c>
      <c r="O5650" s="22">
        <f t="shared" si="239"/>
        <v>757</v>
      </c>
      <c r="P5650" s="77"/>
      <c r="Q5650" s="77"/>
      <c r="R5650" s="77"/>
    </row>
    <row r="5651" spans="1:18" customFormat="1" ht="12.75" customHeight="1" x14ac:dyDescent="0.25">
      <c r="A5651">
        <v>7</v>
      </c>
      <c r="B5651">
        <v>12</v>
      </c>
      <c r="C5651" s="3">
        <v>712</v>
      </c>
      <c r="D5651" t="s">
        <v>7</v>
      </c>
      <c r="E5651">
        <v>2010</v>
      </c>
      <c r="F5651" s="57"/>
      <c r="G5651" s="73">
        <f t="shared" si="238"/>
        <v>5674</v>
      </c>
      <c r="I5651" s="111">
        <v>5615</v>
      </c>
      <c r="J5651" s="111">
        <v>37</v>
      </c>
      <c r="K5651" s="32">
        <v>59</v>
      </c>
      <c r="L5651" s="111">
        <v>1468</v>
      </c>
      <c r="M5651" s="78">
        <v>13</v>
      </c>
      <c r="N5651" s="32">
        <v>15</v>
      </c>
      <c r="O5651" s="22">
        <f t="shared" si="239"/>
        <v>1483</v>
      </c>
      <c r="P5651" s="77"/>
      <c r="Q5651" s="77"/>
      <c r="R5651" s="77"/>
    </row>
    <row r="5652" spans="1:18" customFormat="1" ht="12.75" customHeight="1" x14ac:dyDescent="0.25">
      <c r="A5652">
        <v>7</v>
      </c>
      <c r="B5652">
        <v>13</v>
      </c>
      <c r="C5652" s="3">
        <v>713</v>
      </c>
      <c r="D5652" t="s">
        <v>7</v>
      </c>
      <c r="E5652">
        <v>2010</v>
      </c>
      <c r="F5652" s="57"/>
      <c r="G5652" s="73">
        <f t="shared" si="238"/>
        <v>9721</v>
      </c>
      <c r="I5652" s="111">
        <v>9614</v>
      </c>
      <c r="J5652" s="111"/>
      <c r="K5652" s="32">
        <v>107</v>
      </c>
      <c r="L5652" s="111">
        <v>2497</v>
      </c>
      <c r="M5652" s="78"/>
      <c r="N5652" s="32">
        <v>28</v>
      </c>
      <c r="O5652" s="22">
        <f t="shared" si="239"/>
        <v>2525</v>
      </c>
      <c r="P5652" s="77"/>
      <c r="Q5652" s="77"/>
      <c r="R5652" s="77"/>
    </row>
    <row r="5653" spans="1:18" customFormat="1" ht="12.75" customHeight="1" x14ac:dyDescent="0.25">
      <c r="A5653">
        <v>7</v>
      </c>
      <c r="B5653">
        <v>14</v>
      </c>
      <c r="C5653" s="3">
        <v>714</v>
      </c>
      <c r="D5653" t="s">
        <v>7</v>
      </c>
      <c r="E5653">
        <v>2010</v>
      </c>
      <c r="F5653" s="57"/>
      <c r="G5653" s="73">
        <f t="shared" si="238"/>
        <v>8515</v>
      </c>
      <c r="H5653" s="7"/>
      <c r="I5653" s="111">
        <v>8416</v>
      </c>
      <c r="J5653" s="111"/>
      <c r="K5653" s="32">
        <v>99</v>
      </c>
      <c r="L5653" s="111">
        <v>2971</v>
      </c>
      <c r="M5653" s="78"/>
      <c r="N5653" s="32">
        <v>35</v>
      </c>
      <c r="O5653" s="22">
        <f t="shared" si="239"/>
        <v>3006</v>
      </c>
      <c r="P5653" s="77"/>
      <c r="Q5653" s="77"/>
      <c r="R5653" s="77"/>
    </row>
    <row r="5654" spans="1:18" customFormat="1" ht="12.75" customHeight="1" x14ac:dyDescent="0.25">
      <c r="A5654">
        <v>7</v>
      </c>
      <c r="B5654">
        <v>15</v>
      </c>
      <c r="C5654" s="3">
        <v>715</v>
      </c>
      <c r="D5654" t="s">
        <v>7</v>
      </c>
      <c r="E5654">
        <v>2010</v>
      </c>
      <c r="F5654" s="57"/>
      <c r="G5654" s="73">
        <f t="shared" si="238"/>
        <v>7361</v>
      </c>
      <c r="H5654" s="7"/>
      <c r="I5654" s="111">
        <v>7270</v>
      </c>
      <c r="J5654" s="111"/>
      <c r="K5654" s="32">
        <v>91</v>
      </c>
      <c r="L5654" s="111">
        <v>3354</v>
      </c>
      <c r="M5654" s="78"/>
      <c r="N5654" s="32">
        <v>42</v>
      </c>
      <c r="O5654" s="22">
        <f t="shared" si="239"/>
        <v>3396</v>
      </c>
      <c r="P5654" s="77"/>
      <c r="Q5654" s="77"/>
      <c r="R5654" s="77"/>
    </row>
    <row r="5655" spans="1:18" customFormat="1" ht="12.75" customHeight="1" x14ac:dyDescent="0.25">
      <c r="A5655">
        <v>7</v>
      </c>
      <c r="B5655">
        <v>16</v>
      </c>
      <c r="C5655" s="3">
        <v>716</v>
      </c>
      <c r="D5655" t="s">
        <v>7</v>
      </c>
      <c r="E5655">
        <v>2010</v>
      </c>
      <c r="F5655" s="57"/>
      <c r="G5655" s="73">
        <f t="shared" si="238"/>
        <v>6260</v>
      </c>
      <c r="I5655" s="111">
        <v>6179</v>
      </c>
      <c r="J5655" s="111"/>
      <c r="K5655" s="32">
        <v>81</v>
      </c>
      <c r="L5655" s="111">
        <v>3636</v>
      </c>
      <c r="M5655" s="78"/>
      <c r="N5655" s="32">
        <v>48</v>
      </c>
      <c r="O5655" s="22">
        <f t="shared" si="239"/>
        <v>3684</v>
      </c>
      <c r="P5655" s="77"/>
      <c r="Q5655" s="77"/>
      <c r="R5655" s="77"/>
    </row>
    <row r="5656" spans="1:18" customFormat="1" ht="12.75" customHeight="1" x14ac:dyDescent="0.25">
      <c r="A5656">
        <v>7</v>
      </c>
      <c r="B5656">
        <v>17</v>
      </c>
      <c r="C5656" s="3">
        <v>717</v>
      </c>
      <c r="D5656" t="s">
        <v>7</v>
      </c>
      <c r="E5656">
        <v>2010</v>
      </c>
      <c r="F5656" s="57"/>
      <c r="G5656" s="73">
        <f t="shared" si="238"/>
        <v>6349</v>
      </c>
      <c r="I5656" s="111">
        <v>6263</v>
      </c>
      <c r="J5656" s="111"/>
      <c r="K5656" s="32">
        <v>86</v>
      </c>
      <c r="L5656" s="111">
        <v>3556</v>
      </c>
      <c r="M5656" s="78"/>
      <c r="N5656" s="32">
        <v>49</v>
      </c>
      <c r="O5656" s="22">
        <f t="shared" si="239"/>
        <v>3605</v>
      </c>
      <c r="P5656" s="77"/>
      <c r="Q5656" s="77"/>
      <c r="R5656" s="77"/>
    </row>
    <row r="5657" spans="1:18" customFormat="1" ht="12.75" customHeight="1" x14ac:dyDescent="0.25">
      <c r="A5657">
        <v>7</v>
      </c>
      <c r="B5657">
        <v>18</v>
      </c>
      <c r="C5657" s="3">
        <v>718</v>
      </c>
      <c r="D5657" t="s">
        <v>7</v>
      </c>
      <c r="E5657">
        <v>2010</v>
      </c>
      <c r="F5657" s="57"/>
      <c r="G5657" s="73">
        <f t="shared" si="238"/>
        <v>5094</v>
      </c>
      <c r="I5657" s="111">
        <v>5022</v>
      </c>
      <c r="J5657" s="111"/>
      <c r="K5657" s="32">
        <v>72</v>
      </c>
      <c r="L5657" s="111">
        <v>2752</v>
      </c>
      <c r="M5657" s="78"/>
      <c r="N5657" s="32">
        <v>40</v>
      </c>
      <c r="O5657" s="22">
        <f t="shared" si="239"/>
        <v>2792</v>
      </c>
      <c r="P5657" s="77"/>
      <c r="Q5657" s="77"/>
      <c r="R5657" s="77"/>
    </row>
    <row r="5658" spans="1:18" customFormat="1" ht="12.75" customHeight="1" x14ac:dyDescent="0.25">
      <c r="A5658">
        <v>7</v>
      </c>
      <c r="B5658">
        <v>19</v>
      </c>
      <c r="C5658" s="3">
        <v>719</v>
      </c>
      <c r="D5658" t="s">
        <v>7</v>
      </c>
      <c r="E5658">
        <v>2010</v>
      </c>
      <c r="F5658" s="57"/>
      <c r="G5658" s="73">
        <f t="shared" si="238"/>
        <v>6230</v>
      </c>
      <c r="I5658" s="111">
        <v>6138</v>
      </c>
      <c r="J5658" s="111">
        <v>41</v>
      </c>
      <c r="K5658" s="32">
        <v>92</v>
      </c>
      <c r="L5658" s="111">
        <v>3243</v>
      </c>
      <c r="M5658" s="78">
        <v>11</v>
      </c>
      <c r="N5658" s="32">
        <v>49</v>
      </c>
      <c r="O5658" s="22">
        <f t="shared" si="239"/>
        <v>3292</v>
      </c>
      <c r="P5658" s="77"/>
      <c r="Q5658" s="77"/>
      <c r="R5658" s="77"/>
    </row>
    <row r="5659" spans="1:18" customFormat="1" ht="12.75" customHeight="1" x14ac:dyDescent="0.25">
      <c r="A5659">
        <v>7</v>
      </c>
      <c r="B5659">
        <v>20</v>
      </c>
      <c r="C5659" s="3">
        <v>720</v>
      </c>
      <c r="D5659" t="s">
        <v>7</v>
      </c>
      <c r="E5659">
        <v>2010</v>
      </c>
      <c r="F5659" s="57"/>
      <c r="G5659" s="73">
        <f t="shared" si="238"/>
        <v>6158</v>
      </c>
      <c r="I5659" s="111">
        <v>6063</v>
      </c>
      <c r="J5659" s="111"/>
      <c r="K5659" s="32">
        <v>95</v>
      </c>
      <c r="L5659" s="111">
        <v>3089</v>
      </c>
      <c r="M5659" s="78"/>
      <c r="N5659" s="32">
        <v>48</v>
      </c>
      <c r="O5659" s="22">
        <f t="shared" si="239"/>
        <v>3137</v>
      </c>
      <c r="P5659" s="77"/>
      <c r="Q5659" s="77"/>
      <c r="R5659" s="77"/>
    </row>
    <row r="5660" spans="1:18" customFormat="1" ht="12.75" customHeight="1" x14ac:dyDescent="0.25">
      <c r="A5660">
        <v>7</v>
      </c>
      <c r="B5660">
        <v>21</v>
      </c>
      <c r="C5660" s="3">
        <v>721</v>
      </c>
      <c r="D5660" t="s">
        <v>7</v>
      </c>
      <c r="E5660">
        <v>2010</v>
      </c>
      <c r="F5660" s="57"/>
      <c r="G5660" s="73">
        <f t="shared" si="238"/>
        <v>6045</v>
      </c>
      <c r="H5660" s="7"/>
      <c r="I5660" s="111">
        <v>5948</v>
      </c>
      <c r="J5660" s="32"/>
      <c r="K5660" s="32">
        <v>97</v>
      </c>
      <c r="L5660" s="111">
        <v>2920</v>
      </c>
      <c r="M5660" s="32"/>
      <c r="N5660" s="32">
        <v>48</v>
      </c>
      <c r="O5660" s="22">
        <f t="shared" si="239"/>
        <v>2968</v>
      </c>
      <c r="P5660" s="77"/>
      <c r="Q5660" s="77"/>
      <c r="R5660" s="77"/>
    </row>
    <row r="5661" spans="1:18" customFormat="1" ht="12.75" customHeight="1" x14ac:dyDescent="0.25">
      <c r="A5661">
        <v>7</v>
      </c>
      <c r="B5661">
        <v>22</v>
      </c>
      <c r="C5661" s="3">
        <v>722</v>
      </c>
      <c r="D5661" t="s">
        <v>7</v>
      </c>
      <c r="E5661">
        <v>2010</v>
      </c>
      <c r="F5661" s="57"/>
      <c r="G5661" s="73">
        <f t="shared" si="238"/>
        <v>5915</v>
      </c>
      <c r="H5661" s="7"/>
      <c r="I5661" s="111">
        <v>5816</v>
      </c>
      <c r="J5661" s="32"/>
      <c r="K5661" s="32">
        <v>99</v>
      </c>
      <c r="L5661" s="111">
        <v>2750</v>
      </c>
      <c r="M5661" s="32"/>
      <c r="N5661" s="32">
        <v>47</v>
      </c>
      <c r="O5661" s="22">
        <f t="shared" si="239"/>
        <v>2797</v>
      </c>
      <c r="P5661" s="77"/>
      <c r="Q5661" s="77"/>
      <c r="R5661" s="77"/>
    </row>
    <row r="5662" spans="1:18" customFormat="1" ht="12.75" customHeight="1" x14ac:dyDescent="0.25">
      <c r="A5662">
        <v>7</v>
      </c>
      <c r="B5662">
        <v>23</v>
      </c>
      <c r="C5662" s="3">
        <v>723</v>
      </c>
      <c r="D5662" t="s">
        <v>7</v>
      </c>
      <c r="E5662">
        <v>2010</v>
      </c>
      <c r="F5662" s="57"/>
      <c r="G5662" s="73">
        <f t="shared" si="238"/>
        <v>5771</v>
      </c>
      <c r="I5662" s="111">
        <v>5671</v>
      </c>
      <c r="J5662" s="32"/>
      <c r="K5662" s="32">
        <v>100</v>
      </c>
      <c r="L5662" s="111">
        <v>2581</v>
      </c>
      <c r="M5662" s="32"/>
      <c r="N5662" s="32">
        <v>45</v>
      </c>
      <c r="O5662" s="22">
        <f t="shared" si="239"/>
        <v>2626</v>
      </c>
      <c r="P5662" s="77"/>
      <c r="Q5662" s="77"/>
      <c r="R5662" s="77"/>
    </row>
    <row r="5663" spans="1:18" customFormat="1" ht="12.75" customHeight="1" x14ac:dyDescent="0.25">
      <c r="A5663">
        <v>7</v>
      </c>
      <c r="B5663">
        <v>24</v>
      </c>
      <c r="C5663" s="3">
        <v>724</v>
      </c>
      <c r="D5663" t="s">
        <v>7</v>
      </c>
      <c r="E5663">
        <v>2010</v>
      </c>
      <c r="F5663" s="57"/>
      <c r="G5663" s="73">
        <f t="shared" si="238"/>
        <v>5794</v>
      </c>
      <c r="I5663" s="111">
        <v>5690</v>
      </c>
      <c r="J5663" s="32"/>
      <c r="K5663" s="32">
        <v>104</v>
      </c>
      <c r="L5663" s="111">
        <v>2429</v>
      </c>
      <c r="M5663" s="32"/>
      <c r="N5663" s="32">
        <v>44</v>
      </c>
      <c r="O5663" s="22">
        <f t="shared" si="239"/>
        <v>2473</v>
      </c>
      <c r="P5663" s="77"/>
      <c r="Q5663" s="77"/>
      <c r="R5663" s="77"/>
    </row>
    <row r="5664" spans="1:18" customFormat="1" ht="12.75" customHeight="1" x14ac:dyDescent="0.25">
      <c r="A5664">
        <v>7</v>
      </c>
      <c r="B5664">
        <v>25</v>
      </c>
      <c r="C5664" s="3">
        <v>725</v>
      </c>
      <c r="D5664" t="s">
        <v>7</v>
      </c>
      <c r="E5664">
        <v>2010</v>
      </c>
      <c r="F5664" s="57"/>
      <c r="G5664" s="73">
        <f t="shared" si="238"/>
        <v>5789</v>
      </c>
      <c r="I5664" s="111">
        <v>5682</v>
      </c>
      <c r="J5664" s="32"/>
      <c r="K5664" s="32">
        <v>107</v>
      </c>
      <c r="L5664" s="111">
        <v>2270</v>
      </c>
      <c r="M5664" s="32"/>
      <c r="N5664" s="32">
        <v>43</v>
      </c>
      <c r="O5664" s="22">
        <f t="shared" si="239"/>
        <v>2313</v>
      </c>
      <c r="P5664" s="77"/>
      <c r="Q5664" s="77"/>
      <c r="R5664" s="77"/>
    </row>
    <row r="5665" spans="1:18" customFormat="1" ht="12.75" customHeight="1" x14ac:dyDescent="0.25">
      <c r="A5665">
        <v>7</v>
      </c>
      <c r="B5665">
        <v>26</v>
      </c>
      <c r="C5665" s="3">
        <v>726</v>
      </c>
      <c r="D5665" t="s">
        <v>7</v>
      </c>
      <c r="E5665">
        <v>2010</v>
      </c>
      <c r="F5665" s="57"/>
      <c r="G5665" s="73">
        <f t="shared" si="238"/>
        <v>5737</v>
      </c>
      <c r="I5665" s="111">
        <v>5627</v>
      </c>
      <c r="J5665" s="32"/>
      <c r="K5665" s="32">
        <v>110</v>
      </c>
      <c r="L5665" s="111">
        <v>2101</v>
      </c>
      <c r="M5665" s="32"/>
      <c r="N5665" s="32">
        <v>41</v>
      </c>
      <c r="O5665" s="22">
        <f t="shared" si="239"/>
        <v>2142</v>
      </c>
      <c r="P5665" s="77"/>
      <c r="Q5665" s="77"/>
      <c r="R5665" s="77"/>
    </row>
    <row r="5666" spans="1:18" customFormat="1" ht="12.75" customHeight="1" x14ac:dyDescent="0.25">
      <c r="A5666">
        <v>7</v>
      </c>
      <c r="B5666">
        <v>27</v>
      </c>
      <c r="C5666" s="3">
        <v>727</v>
      </c>
      <c r="D5666" t="s">
        <v>7</v>
      </c>
      <c r="E5666">
        <v>2010</v>
      </c>
      <c r="F5666" s="57"/>
      <c r="G5666" s="73">
        <f t="shared" si="238"/>
        <v>5648</v>
      </c>
      <c r="H5666" s="7"/>
      <c r="I5666" s="111">
        <v>5536</v>
      </c>
      <c r="J5666" s="32">
        <v>21</v>
      </c>
      <c r="K5666" s="32">
        <v>112</v>
      </c>
      <c r="L5666" s="111">
        <v>1927</v>
      </c>
      <c r="M5666" s="32">
        <v>17</v>
      </c>
      <c r="N5666" s="32">
        <v>39</v>
      </c>
      <c r="O5666" s="22">
        <f t="shared" si="239"/>
        <v>1966</v>
      </c>
      <c r="P5666" s="77"/>
      <c r="Q5666" s="77"/>
      <c r="R5666" s="77"/>
    </row>
    <row r="5667" spans="1:18" customFormat="1" ht="12.75" customHeight="1" x14ac:dyDescent="0.25">
      <c r="A5667">
        <v>7</v>
      </c>
      <c r="B5667">
        <v>28</v>
      </c>
      <c r="C5667" s="3">
        <v>728</v>
      </c>
      <c r="D5667" t="s">
        <v>7</v>
      </c>
      <c r="E5667">
        <v>2010</v>
      </c>
      <c r="F5667" s="57"/>
      <c r="G5667" s="73">
        <f t="shared" si="238"/>
        <v>5522</v>
      </c>
      <c r="H5667" s="7"/>
      <c r="I5667" s="111">
        <v>5409</v>
      </c>
      <c r="J5667" s="32"/>
      <c r="K5667" s="32">
        <v>113</v>
      </c>
      <c r="L5667" s="111">
        <v>1752</v>
      </c>
      <c r="M5667" s="32"/>
      <c r="N5667" s="32">
        <v>37</v>
      </c>
      <c r="O5667" s="22">
        <f t="shared" si="239"/>
        <v>1789</v>
      </c>
      <c r="P5667" s="77"/>
      <c r="Q5667" s="77"/>
      <c r="R5667" s="77"/>
    </row>
    <row r="5668" spans="1:18" customFormat="1" ht="12.75" customHeight="1" x14ac:dyDescent="0.25">
      <c r="A5668">
        <v>7</v>
      </c>
      <c r="B5668">
        <v>29</v>
      </c>
      <c r="C5668" s="3">
        <v>729</v>
      </c>
      <c r="D5668" t="s">
        <v>7</v>
      </c>
      <c r="E5668">
        <v>2010</v>
      </c>
      <c r="F5668" s="57"/>
      <c r="G5668" s="73">
        <f t="shared" si="238"/>
        <v>5354</v>
      </c>
      <c r="H5668" s="7"/>
      <c r="I5668" s="111">
        <v>5241</v>
      </c>
      <c r="J5668" s="32"/>
      <c r="K5668" s="32">
        <v>113</v>
      </c>
      <c r="L5668" s="111">
        <v>1574</v>
      </c>
      <c r="M5668" s="32"/>
      <c r="N5668" s="32">
        <v>34</v>
      </c>
      <c r="O5668" s="22">
        <f t="shared" si="239"/>
        <v>1608</v>
      </c>
      <c r="P5668" s="77"/>
      <c r="Q5668" s="77"/>
      <c r="R5668" s="77"/>
    </row>
    <row r="5669" spans="1:18" customFormat="1" ht="12.75" customHeight="1" x14ac:dyDescent="0.25">
      <c r="A5669">
        <v>7</v>
      </c>
      <c r="B5669">
        <v>30</v>
      </c>
      <c r="C5669" s="3">
        <v>730</v>
      </c>
      <c r="D5669" t="s">
        <v>7</v>
      </c>
      <c r="E5669">
        <v>2010</v>
      </c>
      <c r="F5669" s="57"/>
      <c r="G5669" s="73">
        <f t="shared" si="238"/>
        <v>5137</v>
      </c>
      <c r="H5669" s="7"/>
      <c r="I5669" s="111">
        <v>5026</v>
      </c>
      <c r="J5669" s="32"/>
      <c r="K5669" s="32">
        <v>111</v>
      </c>
      <c r="L5669" s="111">
        <v>1396</v>
      </c>
      <c r="M5669" s="32"/>
      <c r="N5669" s="32">
        <v>31</v>
      </c>
      <c r="O5669" s="22">
        <f t="shared" si="239"/>
        <v>1427</v>
      </c>
      <c r="P5669" s="77"/>
      <c r="Q5669" s="77"/>
      <c r="R5669" s="77"/>
    </row>
    <row r="5670" spans="1:18" customFormat="1" ht="12.75" customHeight="1" x14ac:dyDescent="0.25">
      <c r="A5670">
        <v>7</v>
      </c>
      <c r="B5670">
        <v>31</v>
      </c>
      <c r="C5670" s="3">
        <v>731</v>
      </c>
      <c r="D5670" t="s">
        <v>7</v>
      </c>
      <c r="E5670">
        <v>2010</v>
      </c>
      <c r="F5670" s="57"/>
      <c r="G5670" s="73">
        <f t="shared" si="238"/>
        <v>4870</v>
      </c>
      <c r="H5670" s="7"/>
      <c r="I5670" s="111">
        <v>4762</v>
      </c>
      <c r="J5670" s="32"/>
      <c r="K5670" s="32">
        <v>108</v>
      </c>
      <c r="L5670" s="111">
        <v>1218</v>
      </c>
      <c r="M5670" s="32"/>
      <c r="N5670" s="32">
        <v>28</v>
      </c>
      <c r="O5670" s="22">
        <f t="shared" si="239"/>
        <v>1246</v>
      </c>
      <c r="P5670" s="77"/>
      <c r="Q5670" s="77"/>
      <c r="R5670" s="77"/>
    </row>
    <row r="5671" spans="1:18" customFormat="1" ht="12.75" customHeight="1" x14ac:dyDescent="0.25">
      <c r="A5671">
        <v>8</v>
      </c>
      <c r="B5671">
        <v>1</v>
      </c>
      <c r="C5671" s="3">
        <v>801</v>
      </c>
      <c r="D5671" t="s">
        <v>7</v>
      </c>
      <c r="E5671">
        <v>2010</v>
      </c>
      <c r="F5671" s="57"/>
      <c r="G5671" s="73">
        <f t="shared" si="238"/>
        <v>4616</v>
      </c>
      <c r="H5671" s="7"/>
      <c r="I5671" s="111">
        <v>4510</v>
      </c>
      <c r="J5671" s="32"/>
      <c r="K5671" s="32">
        <v>106</v>
      </c>
      <c r="L5671" s="111">
        <v>1058</v>
      </c>
      <c r="M5671" s="32"/>
      <c r="N5671" s="32">
        <v>25</v>
      </c>
      <c r="O5671" s="22">
        <f t="shared" si="239"/>
        <v>1083</v>
      </c>
      <c r="P5671" s="77"/>
      <c r="Q5671" s="77"/>
      <c r="R5671" s="77"/>
    </row>
    <row r="5672" spans="1:18" customFormat="1" ht="12.75" customHeight="1" x14ac:dyDescent="0.25">
      <c r="A5672">
        <v>8</v>
      </c>
      <c r="B5672">
        <v>2</v>
      </c>
      <c r="C5672" s="3">
        <v>802</v>
      </c>
      <c r="D5672" t="s">
        <v>7</v>
      </c>
      <c r="E5672">
        <v>2010</v>
      </c>
      <c r="F5672" s="57"/>
      <c r="G5672" s="73">
        <f t="shared" si="238"/>
        <v>4351</v>
      </c>
      <c r="H5672" s="7"/>
      <c r="I5672" s="111">
        <v>4249</v>
      </c>
      <c r="J5672" s="32"/>
      <c r="K5672" s="32">
        <v>102</v>
      </c>
      <c r="L5672" s="111">
        <v>910</v>
      </c>
      <c r="M5672" s="32"/>
      <c r="N5672" s="32">
        <v>22</v>
      </c>
      <c r="O5672" s="22">
        <f t="shared" si="239"/>
        <v>932</v>
      </c>
      <c r="P5672" s="77"/>
      <c r="Q5672" s="77"/>
      <c r="R5672" s="77"/>
    </row>
    <row r="5673" spans="1:18" customFormat="1" ht="12.75" customHeight="1" x14ac:dyDescent="0.25">
      <c r="A5673">
        <v>8</v>
      </c>
      <c r="B5673">
        <v>3</v>
      </c>
      <c r="C5673" s="3">
        <v>803</v>
      </c>
      <c r="D5673" t="s">
        <v>7</v>
      </c>
      <c r="E5673">
        <v>2010</v>
      </c>
      <c r="F5673" s="57"/>
      <c r="G5673" s="73">
        <f t="shared" si="238"/>
        <v>5782</v>
      </c>
      <c r="H5673" s="7"/>
      <c r="I5673" s="111">
        <v>5643</v>
      </c>
      <c r="J5673" s="32"/>
      <c r="K5673" s="32">
        <v>139</v>
      </c>
      <c r="L5673" s="111">
        <v>1097</v>
      </c>
      <c r="M5673" s="32"/>
      <c r="N5673" s="32">
        <v>27</v>
      </c>
      <c r="O5673" s="22">
        <f t="shared" si="239"/>
        <v>1124</v>
      </c>
      <c r="P5673" s="77"/>
      <c r="Q5673" s="77"/>
      <c r="R5673" s="77"/>
    </row>
    <row r="5674" spans="1:18" customFormat="1" ht="12.75" customHeight="1" x14ac:dyDescent="0.25">
      <c r="A5674">
        <v>8</v>
      </c>
      <c r="B5674">
        <v>4</v>
      </c>
      <c r="C5674" s="3">
        <v>804</v>
      </c>
      <c r="D5674" t="s">
        <v>7</v>
      </c>
      <c r="E5674">
        <v>2010</v>
      </c>
      <c r="F5674" s="57"/>
      <c r="G5674" s="73">
        <f t="shared" si="238"/>
        <v>4154</v>
      </c>
      <c r="H5674" s="7"/>
      <c r="I5674" s="111">
        <v>4051</v>
      </c>
      <c r="J5674" s="32"/>
      <c r="K5674" s="32">
        <v>103</v>
      </c>
      <c r="L5674" s="111">
        <v>710</v>
      </c>
      <c r="M5674" s="32"/>
      <c r="N5674" s="32">
        <v>18</v>
      </c>
      <c r="O5674" s="22">
        <f t="shared" si="239"/>
        <v>728</v>
      </c>
      <c r="P5674" s="77"/>
      <c r="Q5674" s="77"/>
      <c r="R5674" s="77"/>
    </row>
    <row r="5675" spans="1:18" customFormat="1" ht="12.75" customHeight="1" x14ac:dyDescent="0.25">
      <c r="A5675">
        <v>8</v>
      </c>
      <c r="B5675">
        <v>5</v>
      </c>
      <c r="C5675" s="3">
        <v>805</v>
      </c>
      <c r="D5675" t="s">
        <v>7</v>
      </c>
      <c r="E5675">
        <v>2010</v>
      </c>
      <c r="F5675" s="57"/>
      <c r="G5675" s="73">
        <f t="shared" ref="G5675:G5706" si="240">I5675+K5675</f>
        <v>4403</v>
      </c>
      <c r="H5675" s="7"/>
      <c r="I5675" s="111">
        <v>4294</v>
      </c>
      <c r="J5675" s="32">
        <v>17</v>
      </c>
      <c r="K5675" s="32">
        <v>109</v>
      </c>
      <c r="L5675" s="111">
        <v>760</v>
      </c>
      <c r="M5675" s="32">
        <v>36</v>
      </c>
      <c r="N5675" s="32">
        <v>19</v>
      </c>
      <c r="O5675" s="22">
        <f t="shared" ref="O5675:O5706" si="241">L5675+N5675</f>
        <v>779</v>
      </c>
      <c r="P5675" s="77"/>
      <c r="Q5675" s="77"/>
      <c r="R5675" s="77"/>
    </row>
    <row r="5676" spans="1:18" customFormat="1" ht="12.75" customHeight="1" x14ac:dyDescent="0.25">
      <c r="A5676">
        <v>8</v>
      </c>
      <c r="B5676">
        <v>6</v>
      </c>
      <c r="C5676" s="3">
        <v>806</v>
      </c>
      <c r="D5676" t="s">
        <v>7</v>
      </c>
      <c r="E5676">
        <v>2010</v>
      </c>
      <c r="F5676" s="57"/>
      <c r="G5676" s="73">
        <f t="shared" si="240"/>
        <v>2887</v>
      </c>
      <c r="H5676" s="7"/>
      <c r="I5676" s="111">
        <v>2816</v>
      </c>
      <c r="J5676" s="32"/>
      <c r="K5676" s="32">
        <v>71</v>
      </c>
      <c r="L5676" s="111">
        <v>503</v>
      </c>
      <c r="M5676" s="32"/>
      <c r="N5676" s="32">
        <v>13</v>
      </c>
      <c r="O5676" s="22">
        <f t="shared" si="241"/>
        <v>516</v>
      </c>
      <c r="P5676" s="77"/>
      <c r="Q5676" s="77"/>
      <c r="R5676" s="77"/>
    </row>
    <row r="5677" spans="1:18" customFormat="1" ht="12.75" customHeight="1" x14ac:dyDescent="0.25">
      <c r="A5677">
        <v>8</v>
      </c>
      <c r="B5677">
        <v>7</v>
      </c>
      <c r="C5677" s="3">
        <v>807</v>
      </c>
      <c r="D5677" t="s">
        <v>7</v>
      </c>
      <c r="E5677">
        <v>2010</v>
      </c>
      <c r="F5677" s="57"/>
      <c r="G5677" s="73">
        <f t="shared" si="240"/>
        <v>815</v>
      </c>
      <c r="H5677" s="7"/>
      <c r="I5677" s="111">
        <v>795</v>
      </c>
      <c r="J5677" s="32"/>
      <c r="K5677" s="32">
        <v>20</v>
      </c>
      <c r="L5677" s="111">
        <v>143</v>
      </c>
      <c r="M5677" s="32"/>
      <c r="N5677" s="32">
        <v>4</v>
      </c>
      <c r="O5677" s="22">
        <f t="shared" si="241"/>
        <v>147</v>
      </c>
      <c r="P5677" s="77"/>
      <c r="Q5677" s="77"/>
      <c r="R5677" s="77"/>
    </row>
    <row r="5678" spans="1:18" customFormat="1" ht="12.75" customHeight="1" x14ac:dyDescent="0.25">
      <c r="A5678">
        <v>8</v>
      </c>
      <c r="B5678">
        <v>8</v>
      </c>
      <c r="C5678" s="3">
        <v>808</v>
      </c>
      <c r="D5678" t="s">
        <v>7</v>
      </c>
      <c r="E5678">
        <v>2010</v>
      </c>
      <c r="F5678" s="57"/>
      <c r="G5678" s="73">
        <f t="shared" si="240"/>
        <v>2983</v>
      </c>
      <c r="H5678" s="7"/>
      <c r="I5678" s="111">
        <v>2909</v>
      </c>
      <c r="J5678" s="32"/>
      <c r="K5678" s="32">
        <v>74</v>
      </c>
      <c r="L5678" s="111">
        <v>530</v>
      </c>
      <c r="M5678" s="32"/>
      <c r="N5678" s="32">
        <v>13</v>
      </c>
      <c r="O5678" s="22">
        <f t="shared" si="241"/>
        <v>543</v>
      </c>
      <c r="P5678" s="77"/>
      <c r="Q5678" s="77"/>
      <c r="R5678" s="77"/>
    </row>
    <row r="5679" spans="1:18" customFormat="1" ht="12.75" customHeight="1" x14ac:dyDescent="0.25">
      <c r="A5679">
        <v>8</v>
      </c>
      <c r="B5679">
        <v>9</v>
      </c>
      <c r="C5679" s="3">
        <v>809</v>
      </c>
      <c r="D5679" t="s">
        <v>7</v>
      </c>
      <c r="E5679">
        <v>2010</v>
      </c>
      <c r="F5679" s="57"/>
      <c r="G5679" s="73">
        <f t="shared" si="240"/>
        <v>2384</v>
      </c>
      <c r="H5679" s="7"/>
      <c r="I5679" s="111">
        <v>2325</v>
      </c>
      <c r="J5679" s="32"/>
      <c r="K5679" s="32">
        <v>59</v>
      </c>
      <c r="L5679" s="111">
        <v>427</v>
      </c>
      <c r="M5679" s="32"/>
      <c r="N5679" s="32">
        <v>11</v>
      </c>
      <c r="O5679" s="22">
        <f t="shared" si="241"/>
        <v>438</v>
      </c>
      <c r="P5679" s="77"/>
      <c r="Q5679" s="77"/>
      <c r="R5679" s="77"/>
    </row>
    <row r="5680" spans="1:18" customFormat="1" ht="12.75" customHeight="1" x14ac:dyDescent="0.25">
      <c r="A5680">
        <v>8</v>
      </c>
      <c r="B5680">
        <v>10</v>
      </c>
      <c r="C5680" s="3">
        <v>810</v>
      </c>
      <c r="D5680" t="s">
        <v>7</v>
      </c>
      <c r="E5680">
        <v>2010</v>
      </c>
      <c r="F5680" s="57"/>
      <c r="G5680" s="73">
        <f t="shared" si="240"/>
        <v>677</v>
      </c>
      <c r="H5680" s="7"/>
      <c r="I5680" s="111">
        <v>660</v>
      </c>
      <c r="J5680" s="32">
        <v>22</v>
      </c>
      <c r="K5680" s="32">
        <v>17</v>
      </c>
      <c r="L5680" s="111">
        <v>124</v>
      </c>
      <c r="M5680" s="32">
        <v>17</v>
      </c>
      <c r="N5680" s="32">
        <v>3</v>
      </c>
      <c r="O5680" s="22">
        <f t="shared" si="241"/>
        <v>127</v>
      </c>
      <c r="P5680" s="77"/>
      <c r="Q5680" s="77"/>
      <c r="R5680" s="77"/>
    </row>
    <row r="5681" spans="1:18" customFormat="1" ht="12.75" customHeight="1" x14ac:dyDescent="0.25">
      <c r="A5681">
        <v>8</v>
      </c>
      <c r="B5681">
        <v>11</v>
      </c>
      <c r="C5681" s="3">
        <v>811</v>
      </c>
      <c r="D5681" t="s">
        <v>7</v>
      </c>
      <c r="E5681">
        <v>2010</v>
      </c>
      <c r="F5681" s="57"/>
      <c r="G5681" s="73">
        <f t="shared" si="240"/>
        <v>1676</v>
      </c>
      <c r="H5681" s="7"/>
      <c r="I5681" s="111">
        <v>1635</v>
      </c>
      <c r="J5681" s="32"/>
      <c r="K5681" s="32">
        <v>41</v>
      </c>
      <c r="L5681" s="111">
        <v>315</v>
      </c>
      <c r="M5681" s="32"/>
      <c r="N5681" s="32">
        <v>8</v>
      </c>
      <c r="O5681" s="22">
        <f t="shared" si="241"/>
        <v>323</v>
      </c>
      <c r="P5681" s="77"/>
      <c r="Q5681" s="77"/>
      <c r="R5681" s="77"/>
    </row>
    <row r="5682" spans="1:18" customFormat="1" ht="12.75" customHeight="1" x14ac:dyDescent="0.25">
      <c r="A5682">
        <v>8</v>
      </c>
      <c r="B5682">
        <v>12</v>
      </c>
      <c r="C5682" s="3">
        <v>812</v>
      </c>
      <c r="D5682" t="s">
        <v>7</v>
      </c>
      <c r="E5682">
        <v>2010</v>
      </c>
      <c r="F5682" s="57"/>
      <c r="G5682" s="73">
        <f t="shared" si="240"/>
        <v>1346</v>
      </c>
      <c r="H5682" s="7"/>
      <c r="I5682" s="111">
        <v>1313</v>
      </c>
      <c r="J5682" s="32"/>
      <c r="K5682" s="32">
        <v>33</v>
      </c>
      <c r="L5682" s="111">
        <v>259</v>
      </c>
      <c r="M5682" s="32"/>
      <c r="N5682" s="32">
        <v>7</v>
      </c>
      <c r="O5682" s="22">
        <f t="shared" si="241"/>
        <v>266</v>
      </c>
      <c r="P5682" s="77"/>
      <c r="Q5682" s="77"/>
      <c r="R5682" s="77"/>
    </row>
    <row r="5683" spans="1:18" customFormat="1" ht="12.75" customHeight="1" x14ac:dyDescent="0.25">
      <c r="A5683">
        <v>8</v>
      </c>
      <c r="B5683">
        <v>13</v>
      </c>
      <c r="C5683" s="3">
        <v>813</v>
      </c>
      <c r="D5683" t="s">
        <v>7</v>
      </c>
      <c r="E5683">
        <v>2010</v>
      </c>
      <c r="F5683" s="57"/>
      <c r="G5683" s="73">
        <f t="shared" si="240"/>
        <v>726</v>
      </c>
      <c r="H5683" s="7"/>
      <c r="I5683" s="111">
        <v>708</v>
      </c>
      <c r="J5683" s="32"/>
      <c r="K5683" s="32">
        <v>18</v>
      </c>
      <c r="L5683" s="111">
        <v>143</v>
      </c>
      <c r="M5683" s="32"/>
      <c r="N5683" s="32">
        <v>4</v>
      </c>
      <c r="O5683" s="22">
        <f t="shared" si="241"/>
        <v>147</v>
      </c>
      <c r="P5683" s="77"/>
      <c r="Q5683" s="77"/>
      <c r="R5683" s="77"/>
    </row>
    <row r="5684" spans="1:18" customFormat="1" ht="12.75" customHeight="1" x14ac:dyDescent="0.25">
      <c r="A5684">
        <v>8</v>
      </c>
      <c r="B5684">
        <v>14</v>
      </c>
      <c r="C5684" s="3">
        <v>814</v>
      </c>
      <c r="D5684" t="s">
        <v>7</v>
      </c>
      <c r="E5684">
        <v>2010</v>
      </c>
      <c r="F5684" s="57"/>
      <c r="G5684" s="73">
        <f t="shared" si="240"/>
        <v>530</v>
      </c>
      <c r="H5684" s="7"/>
      <c r="I5684" s="111">
        <v>517</v>
      </c>
      <c r="J5684" s="32"/>
      <c r="K5684" s="32">
        <v>13</v>
      </c>
      <c r="L5684" s="111">
        <v>107</v>
      </c>
      <c r="M5684" s="32"/>
      <c r="N5684" s="32">
        <v>3</v>
      </c>
      <c r="O5684" s="22">
        <f t="shared" si="241"/>
        <v>110</v>
      </c>
      <c r="P5684" s="77"/>
      <c r="Q5684" s="77"/>
      <c r="R5684" s="77"/>
    </row>
    <row r="5685" spans="1:18" customFormat="1" ht="12.75" customHeight="1" x14ac:dyDescent="0.25">
      <c r="A5685">
        <v>8</v>
      </c>
      <c r="B5685">
        <v>15</v>
      </c>
      <c r="C5685" s="3">
        <v>815</v>
      </c>
      <c r="D5685" t="s">
        <v>7</v>
      </c>
      <c r="E5685">
        <v>2010</v>
      </c>
      <c r="F5685" s="57"/>
      <c r="G5685" s="73">
        <f t="shared" si="240"/>
        <v>322</v>
      </c>
      <c r="H5685" s="7"/>
      <c r="I5685" s="111">
        <v>314</v>
      </c>
      <c r="J5685" s="32"/>
      <c r="K5685" s="32">
        <v>8</v>
      </c>
      <c r="L5685" s="111">
        <v>66</v>
      </c>
      <c r="M5685" s="32"/>
      <c r="N5685" s="32">
        <v>2</v>
      </c>
      <c r="O5685" s="22">
        <f t="shared" si="241"/>
        <v>68</v>
      </c>
      <c r="P5685" s="77"/>
      <c r="Q5685" s="77"/>
      <c r="R5685" s="77"/>
    </row>
    <row r="5686" spans="1:18" customFormat="1" ht="12.75" customHeight="1" x14ac:dyDescent="0.25">
      <c r="A5686">
        <v>8</v>
      </c>
      <c r="B5686">
        <v>16</v>
      </c>
      <c r="C5686" s="3">
        <v>816</v>
      </c>
      <c r="D5686" t="s">
        <v>7</v>
      </c>
      <c r="E5686">
        <v>2010</v>
      </c>
      <c r="F5686" s="57"/>
      <c r="G5686" s="73">
        <f t="shared" si="240"/>
        <v>221</v>
      </c>
      <c r="H5686" s="7"/>
      <c r="I5686" s="111">
        <v>216</v>
      </c>
      <c r="J5686" s="32"/>
      <c r="K5686" s="32">
        <v>5</v>
      </c>
      <c r="L5686" s="111">
        <v>47</v>
      </c>
      <c r="M5686" s="32"/>
      <c r="N5686" s="32">
        <v>1</v>
      </c>
      <c r="O5686" s="22">
        <f t="shared" si="241"/>
        <v>48</v>
      </c>
      <c r="P5686" s="77"/>
      <c r="Q5686" s="77"/>
      <c r="R5686" s="77"/>
    </row>
    <row r="5687" spans="1:18" customFormat="1" ht="12.75" customHeight="1" x14ac:dyDescent="0.25">
      <c r="A5687">
        <v>8</v>
      </c>
      <c r="B5687">
        <v>17</v>
      </c>
      <c r="C5687" s="3">
        <v>817</v>
      </c>
      <c r="D5687" t="s">
        <v>7</v>
      </c>
      <c r="E5687">
        <v>2010</v>
      </c>
      <c r="F5687" s="57"/>
      <c r="G5687" s="73">
        <f t="shared" si="240"/>
        <v>56</v>
      </c>
      <c r="H5687" s="7"/>
      <c r="I5687" s="111">
        <v>55</v>
      </c>
      <c r="J5687" s="32"/>
      <c r="K5687" s="32">
        <v>1</v>
      </c>
      <c r="L5687" s="111">
        <v>12</v>
      </c>
      <c r="M5687" s="32"/>
      <c r="N5687" s="32">
        <v>0</v>
      </c>
      <c r="O5687" s="22">
        <f t="shared" si="241"/>
        <v>12</v>
      </c>
      <c r="P5687" s="77"/>
      <c r="Q5687" s="77"/>
      <c r="R5687" s="77"/>
    </row>
    <row r="5688" spans="1:18" customFormat="1" ht="12.75" customHeight="1" x14ac:dyDescent="0.25">
      <c r="A5688">
        <v>8</v>
      </c>
      <c r="B5688">
        <v>18</v>
      </c>
      <c r="C5688" s="3">
        <v>818</v>
      </c>
      <c r="D5688" t="s">
        <v>7</v>
      </c>
      <c r="E5688">
        <v>2010</v>
      </c>
      <c r="F5688" s="57"/>
      <c r="G5688" s="73">
        <f t="shared" si="240"/>
        <v>65</v>
      </c>
      <c r="H5688" s="7"/>
      <c r="I5688" s="111">
        <v>63</v>
      </c>
      <c r="J5688" s="32"/>
      <c r="K5688" s="32">
        <v>2</v>
      </c>
      <c r="L5688" s="111">
        <v>14</v>
      </c>
      <c r="M5688" s="32"/>
      <c r="N5688" s="32">
        <v>0</v>
      </c>
      <c r="O5688" s="22">
        <f t="shared" si="241"/>
        <v>14</v>
      </c>
      <c r="P5688" s="77"/>
      <c r="Q5688" s="77"/>
      <c r="R5688" s="77"/>
    </row>
    <row r="5689" spans="1:18" customFormat="1" ht="12.75" customHeight="1" x14ac:dyDescent="0.25">
      <c r="A5689">
        <v>8</v>
      </c>
      <c r="B5689">
        <v>19</v>
      </c>
      <c r="C5689" s="3">
        <v>819</v>
      </c>
      <c r="D5689" t="s">
        <v>7</v>
      </c>
      <c r="E5689">
        <v>2010</v>
      </c>
      <c r="F5689" s="57"/>
      <c r="G5689" s="73">
        <f t="shared" si="240"/>
        <v>382</v>
      </c>
      <c r="H5689" s="7"/>
      <c r="I5689" s="111">
        <v>373</v>
      </c>
      <c r="J5689" s="32"/>
      <c r="K5689" s="32">
        <v>9</v>
      </c>
      <c r="L5689" s="111">
        <v>85</v>
      </c>
      <c r="M5689" s="32"/>
      <c r="N5689" s="32">
        <v>2</v>
      </c>
      <c r="O5689" s="22">
        <f t="shared" si="241"/>
        <v>87</v>
      </c>
      <c r="P5689" s="77"/>
      <c r="Q5689" s="77"/>
      <c r="R5689" s="77"/>
    </row>
    <row r="5690" spans="1:18" customFormat="1" ht="12.75" customHeight="1" x14ac:dyDescent="0.25">
      <c r="A5690">
        <v>8</v>
      </c>
      <c r="B5690">
        <v>20</v>
      </c>
      <c r="C5690" s="3">
        <v>820</v>
      </c>
      <c r="D5690" t="s">
        <v>7</v>
      </c>
      <c r="E5690">
        <v>2010</v>
      </c>
      <c r="F5690" s="57"/>
      <c r="G5690" s="73">
        <f t="shared" si="240"/>
        <v>799</v>
      </c>
      <c r="H5690" s="7"/>
      <c r="I5690" s="111">
        <v>779</v>
      </c>
      <c r="J5690" s="32"/>
      <c r="K5690" s="32">
        <v>20</v>
      </c>
      <c r="L5690" s="111">
        <v>182</v>
      </c>
      <c r="M5690" s="32"/>
      <c r="N5690" s="32">
        <v>5</v>
      </c>
      <c r="O5690" s="22">
        <f t="shared" si="241"/>
        <v>187</v>
      </c>
      <c r="P5690" s="77"/>
      <c r="Q5690" s="77"/>
      <c r="R5690" s="77"/>
    </row>
    <row r="5691" spans="1:18" customFormat="1" ht="12.75" customHeight="1" x14ac:dyDescent="0.25">
      <c r="A5691">
        <v>8</v>
      </c>
      <c r="B5691">
        <v>21</v>
      </c>
      <c r="C5691" s="3">
        <v>821</v>
      </c>
      <c r="D5691" t="s">
        <v>7</v>
      </c>
      <c r="E5691">
        <v>2010</v>
      </c>
      <c r="F5691" s="57"/>
      <c r="G5691" s="73">
        <f t="shared" si="240"/>
        <v>1065</v>
      </c>
      <c r="H5691" s="7"/>
      <c r="I5691" s="111">
        <v>1039</v>
      </c>
      <c r="J5691" s="32"/>
      <c r="K5691" s="32">
        <v>26</v>
      </c>
      <c r="L5691" s="111">
        <v>248</v>
      </c>
      <c r="M5691" s="32"/>
      <c r="N5691" s="32">
        <v>6</v>
      </c>
      <c r="O5691" s="22">
        <f t="shared" si="241"/>
        <v>254</v>
      </c>
      <c r="P5691" s="77"/>
      <c r="Q5691" s="77"/>
      <c r="R5691" s="77"/>
    </row>
    <row r="5692" spans="1:18" customFormat="1" ht="12.75" customHeight="1" x14ac:dyDescent="0.25">
      <c r="A5692">
        <v>8</v>
      </c>
      <c r="B5692">
        <v>22</v>
      </c>
      <c r="C5692" s="3">
        <v>822</v>
      </c>
      <c r="D5692" t="s">
        <v>7</v>
      </c>
      <c r="E5692">
        <v>2010</v>
      </c>
      <c r="F5692" s="57"/>
      <c r="G5692" s="73">
        <f t="shared" si="240"/>
        <v>849</v>
      </c>
      <c r="H5692" s="7"/>
      <c r="I5692" s="111">
        <v>828</v>
      </c>
      <c r="J5692" s="32"/>
      <c r="K5692" s="32">
        <v>21</v>
      </c>
      <c r="L5692" s="111">
        <v>202</v>
      </c>
      <c r="M5692" s="32"/>
      <c r="N5692" s="32">
        <v>5</v>
      </c>
      <c r="O5692" s="22">
        <f t="shared" si="241"/>
        <v>207</v>
      </c>
      <c r="P5692" s="77"/>
      <c r="Q5692" s="77"/>
      <c r="R5692" s="77"/>
    </row>
    <row r="5693" spans="1:18" customFormat="1" ht="12.75" customHeight="1" x14ac:dyDescent="0.25">
      <c r="A5693">
        <v>8</v>
      </c>
      <c r="B5693">
        <v>23</v>
      </c>
      <c r="C5693" s="3">
        <v>823</v>
      </c>
      <c r="D5693" t="s">
        <v>7</v>
      </c>
      <c r="E5693">
        <v>2010</v>
      </c>
      <c r="F5693" s="57"/>
      <c r="G5693" s="73">
        <f t="shared" si="240"/>
        <v>648</v>
      </c>
      <c r="H5693" s="7"/>
      <c r="I5693" s="111">
        <v>632</v>
      </c>
      <c r="J5693" s="32"/>
      <c r="K5693" s="32">
        <v>16</v>
      </c>
      <c r="L5693" s="111">
        <v>157</v>
      </c>
      <c r="M5693" s="32"/>
      <c r="N5693" s="32">
        <v>4</v>
      </c>
      <c r="O5693" s="22">
        <f t="shared" si="241"/>
        <v>161</v>
      </c>
      <c r="P5693" s="77"/>
      <c r="Q5693" s="77"/>
      <c r="R5693" s="77"/>
    </row>
    <row r="5694" spans="1:18" customFormat="1" ht="12.75" customHeight="1" x14ac:dyDescent="0.25">
      <c r="A5694">
        <v>8</v>
      </c>
      <c r="B5694">
        <v>24</v>
      </c>
      <c r="C5694" s="3">
        <v>824</v>
      </c>
      <c r="D5694" t="s">
        <v>7</v>
      </c>
      <c r="E5694">
        <v>2010</v>
      </c>
      <c r="F5694" s="57"/>
      <c r="G5694" s="73">
        <f t="shared" si="240"/>
        <v>1246</v>
      </c>
      <c r="H5694" s="7"/>
      <c r="I5694" s="111">
        <v>1215</v>
      </c>
      <c r="J5694" s="32"/>
      <c r="K5694" s="32">
        <v>31</v>
      </c>
      <c r="L5694" s="111">
        <v>308</v>
      </c>
      <c r="M5694" s="32"/>
      <c r="N5694" s="32">
        <v>8</v>
      </c>
      <c r="O5694" s="22">
        <f t="shared" si="241"/>
        <v>316</v>
      </c>
      <c r="P5694" s="77"/>
      <c r="Q5694" s="77"/>
      <c r="R5694" s="77"/>
    </row>
    <row r="5695" spans="1:18" customFormat="1" ht="12.75" customHeight="1" x14ac:dyDescent="0.25">
      <c r="A5695">
        <v>8</v>
      </c>
      <c r="B5695">
        <v>25</v>
      </c>
      <c r="C5695" s="3">
        <v>825</v>
      </c>
      <c r="D5695" t="s">
        <v>7</v>
      </c>
      <c r="E5695">
        <v>2010</v>
      </c>
      <c r="F5695" s="57"/>
      <c r="G5695" s="73">
        <f t="shared" si="240"/>
        <v>815</v>
      </c>
      <c r="H5695" s="7"/>
      <c r="I5695" s="111">
        <v>795</v>
      </c>
      <c r="J5695" s="32"/>
      <c r="K5695" s="32">
        <v>20</v>
      </c>
      <c r="L5695" s="111">
        <v>229</v>
      </c>
      <c r="M5695" s="32"/>
      <c r="N5695" s="32">
        <v>6</v>
      </c>
      <c r="O5695" s="22">
        <f t="shared" si="241"/>
        <v>235</v>
      </c>
      <c r="P5695" s="77"/>
      <c r="Q5695" s="77"/>
      <c r="R5695" s="77"/>
    </row>
    <row r="5696" spans="1:18" customFormat="1" ht="12.75" customHeight="1" x14ac:dyDescent="0.25">
      <c r="A5696">
        <v>8</v>
      </c>
      <c r="B5696">
        <v>26</v>
      </c>
      <c r="C5696" s="3">
        <v>826</v>
      </c>
      <c r="D5696" t="s">
        <v>7</v>
      </c>
      <c r="E5696">
        <v>2010</v>
      </c>
      <c r="F5696" s="57"/>
      <c r="G5696" s="73">
        <f t="shared" si="240"/>
        <v>469</v>
      </c>
      <c r="H5696" s="7"/>
      <c r="I5696" s="111">
        <v>457</v>
      </c>
      <c r="J5696" s="32"/>
      <c r="K5696" s="32">
        <v>12</v>
      </c>
      <c r="L5696" s="111">
        <v>150</v>
      </c>
      <c r="M5696" s="32"/>
      <c r="N5696" s="32">
        <v>4</v>
      </c>
      <c r="O5696" s="22">
        <f t="shared" si="241"/>
        <v>154</v>
      </c>
      <c r="P5696" s="77"/>
      <c r="Q5696" s="77"/>
      <c r="R5696" s="77"/>
    </row>
    <row r="5697" spans="1:18" customFormat="1" ht="12.75" customHeight="1" x14ac:dyDescent="0.25">
      <c r="A5697">
        <v>8</v>
      </c>
      <c r="B5697">
        <v>27</v>
      </c>
      <c r="C5697" s="3">
        <v>827</v>
      </c>
      <c r="D5697" t="s">
        <v>7</v>
      </c>
      <c r="E5697">
        <v>2010</v>
      </c>
      <c r="F5697" s="57"/>
      <c r="G5697" s="73">
        <f t="shared" si="240"/>
        <v>202</v>
      </c>
      <c r="H5697" s="7"/>
      <c r="I5697" s="111">
        <v>197</v>
      </c>
      <c r="K5697" s="32">
        <v>5</v>
      </c>
      <c r="L5697" s="111">
        <v>74</v>
      </c>
      <c r="N5697" s="32">
        <v>2</v>
      </c>
      <c r="O5697" s="22">
        <f t="shared" si="241"/>
        <v>76</v>
      </c>
      <c r="P5697" s="77"/>
      <c r="Q5697" s="77"/>
      <c r="R5697" s="77"/>
    </row>
    <row r="5698" spans="1:18" customFormat="1" ht="12.75" customHeight="1" x14ac:dyDescent="0.25">
      <c r="A5698">
        <v>8</v>
      </c>
      <c r="B5698">
        <v>28</v>
      </c>
      <c r="C5698" s="3">
        <v>828</v>
      </c>
      <c r="D5698" t="s">
        <v>7</v>
      </c>
      <c r="E5698">
        <v>2010</v>
      </c>
      <c r="F5698" s="57"/>
      <c r="G5698" s="73">
        <f t="shared" si="240"/>
        <v>716</v>
      </c>
      <c r="H5698" s="7"/>
      <c r="I5698" s="111">
        <v>698</v>
      </c>
      <c r="K5698" s="32">
        <v>18</v>
      </c>
      <c r="L5698" s="111">
        <v>223</v>
      </c>
      <c r="N5698" s="32">
        <v>6</v>
      </c>
      <c r="O5698" s="22">
        <f t="shared" si="241"/>
        <v>229</v>
      </c>
      <c r="P5698" s="77"/>
      <c r="Q5698" s="77"/>
      <c r="R5698" s="77"/>
    </row>
    <row r="5699" spans="1:18" customFormat="1" ht="12.75" customHeight="1" x14ac:dyDescent="0.25">
      <c r="A5699">
        <v>8</v>
      </c>
      <c r="B5699">
        <v>29</v>
      </c>
      <c r="C5699" s="3">
        <v>829</v>
      </c>
      <c r="D5699" t="s">
        <v>7</v>
      </c>
      <c r="E5699">
        <v>2010</v>
      </c>
      <c r="F5699" s="57"/>
      <c r="G5699" s="73">
        <f t="shared" si="240"/>
        <v>1311</v>
      </c>
      <c r="H5699" s="7"/>
      <c r="I5699" s="111">
        <v>1279</v>
      </c>
      <c r="K5699" s="32">
        <v>32</v>
      </c>
      <c r="L5699" s="111">
        <v>345</v>
      </c>
      <c r="N5699" s="32">
        <v>9</v>
      </c>
      <c r="O5699" s="22">
        <f t="shared" si="241"/>
        <v>354</v>
      </c>
      <c r="P5699" s="77"/>
      <c r="Q5699" s="77"/>
      <c r="R5699" s="77"/>
    </row>
    <row r="5700" spans="1:18" customFormat="1" ht="12.75" customHeight="1" x14ac:dyDescent="0.25">
      <c r="A5700">
        <v>8</v>
      </c>
      <c r="B5700">
        <v>30</v>
      </c>
      <c r="C5700" s="3">
        <v>830</v>
      </c>
      <c r="D5700" t="s">
        <v>7</v>
      </c>
      <c r="E5700">
        <v>2010</v>
      </c>
      <c r="F5700" s="57"/>
      <c r="G5700" s="73">
        <f t="shared" si="240"/>
        <v>1992</v>
      </c>
      <c r="H5700" s="7"/>
      <c r="I5700" s="111">
        <v>1943</v>
      </c>
      <c r="K5700" s="32">
        <v>49</v>
      </c>
      <c r="L5700" s="111">
        <v>435</v>
      </c>
      <c r="N5700" s="32">
        <v>11</v>
      </c>
      <c r="O5700" s="22">
        <f t="shared" si="241"/>
        <v>446</v>
      </c>
      <c r="P5700" s="77"/>
      <c r="Q5700" s="77"/>
      <c r="R5700" s="77"/>
    </row>
    <row r="5701" spans="1:18" customFormat="1" ht="12.75" customHeight="1" x14ac:dyDescent="0.25">
      <c r="A5701">
        <v>8</v>
      </c>
      <c r="B5701">
        <v>31</v>
      </c>
      <c r="C5701" s="3">
        <v>831</v>
      </c>
      <c r="D5701" t="s">
        <v>7</v>
      </c>
      <c r="E5701">
        <v>2010</v>
      </c>
      <c r="F5701" s="57"/>
      <c r="G5701" s="73">
        <f t="shared" si="240"/>
        <v>2761</v>
      </c>
      <c r="H5701" s="7"/>
      <c r="I5701" s="111">
        <v>2693</v>
      </c>
      <c r="K5701" s="32">
        <v>68</v>
      </c>
      <c r="L5701" s="111">
        <v>490</v>
      </c>
      <c r="N5701" s="32">
        <v>12</v>
      </c>
      <c r="O5701" s="22">
        <f t="shared" si="241"/>
        <v>502</v>
      </c>
      <c r="P5701" s="77"/>
      <c r="Q5701" s="77"/>
      <c r="R5701" s="77"/>
    </row>
    <row r="5702" spans="1:18" customFormat="1" ht="12.75" customHeight="1" x14ac:dyDescent="0.25">
      <c r="A5702">
        <v>9</v>
      </c>
      <c r="B5702">
        <v>1</v>
      </c>
      <c r="C5702" s="3">
        <v>901</v>
      </c>
      <c r="D5702" t="s">
        <v>7</v>
      </c>
      <c r="E5702">
        <v>2010</v>
      </c>
      <c r="F5702" s="57"/>
      <c r="G5702" s="73">
        <f t="shared" si="240"/>
        <v>3620</v>
      </c>
      <c r="H5702" s="7"/>
      <c r="I5702" s="111">
        <v>3530</v>
      </c>
      <c r="K5702" s="32">
        <v>90</v>
      </c>
      <c r="L5702" s="111">
        <v>507</v>
      </c>
      <c r="N5702" s="32">
        <v>13</v>
      </c>
      <c r="O5702" s="22">
        <f t="shared" si="241"/>
        <v>520</v>
      </c>
      <c r="P5702" s="77"/>
      <c r="Q5702" s="77"/>
      <c r="R5702" s="77"/>
    </row>
    <row r="5703" spans="1:18" customFormat="1" ht="12.75" customHeight="1" x14ac:dyDescent="0.25">
      <c r="A5703">
        <v>9</v>
      </c>
      <c r="B5703">
        <v>2</v>
      </c>
      <c r="C5703" s="3">
        <v>902</v>
      </c>
      <c r="D5703" t="s">
        <v>7</v>
      </c>
      <c r="E5703">
        <v>2010</v>
      </c>
      <c r="F5703" s="57"/>
      <c r="G5703" s="73">
        <f t="shared" si="240"/>
        <v>4574</v>
      </c>
      <c r="H5703" s="7"/>
      <c r="I5703" s="111">
        <v>4461</v>
      </c>
      <c r="K5703" s="32">
        <v>113</v>
      </c>
      <c r="L5703" s="111">
        <v>482</v>
      </c>
      <c r="N5703" s="32">
        <v>12</v>
      </c>
      <c r="O5703" s="22">
        <f t="shared" si="241"/>
        <v>494</v>
      </c>
      <c r="P5703" s="77"/>
      <c r="Q5703" s="77"/>
      <c r="R5703" s="77"/>
    </row>
    <row r="5704" spans="1:18" customFormat="1" ht="12.75" customHeight="1" x14ac:dyDescent="0.25">
      <c r="A5704">
        <v>9</v>
      </c>
      <c r="B5704">
        <v>3</v>
      </c>
      <c r="C5704" s="3">
        <v>903</v>
      </c>
      <c r="D5704" t="s">
        <v>7</v>
      </c>
      <c r="E5704">
        <v>2010</v>
      </c>
      <c r="F5704" s="57"/>
      <c r="G5704" s="73">
        <f t="shared" si="240"/>
        <v>3372</v>
      </c>
      <c r="H5704" s="7"/>
      <c r="I5704" s="111">
        <v>3289</v>
      </c>
      <c r="K5704" s="32">
        <v>83</v>
      </c>
      <c r="L5704" s="111">
        <v>223</v>
      </c>
      <c r="N5704" s="32">
        <v>6</v>
      </c>
      <c r="O5704" s="22">
        <f t="shared" si="241"/>
        <v>229</v>
      </c>
      <c r="P5704" s="77"/>
      <c r="Q5704" s="77"/>
      <c r="R5704" s="77"/>
    </row>
    <row r="5705" spans="1:18" customFormat="1" ht="12.75" customHeight="1" x14ac:dyDescent="0.25">
      <c r="A5705">
        <v>9</v>
      </c>
      <c r="B5705">
        <v>4</v>
      </c>
      <c r="C5705" s="3">
        <v>904</v>
      </c>
      <c r="D5705" t="s">
        <v>7</v>
      </c>
      <c r="E5705">
        <v>2010</v>
      </c>
      <c r="F5705" s="57"/>
      <c r="G5705" s="73">
        <f t="shared" si="240"/>
        <v>1897</v>
      </c>
      <c r="H5705" s="7"/>
      <c r="I5705" s="111">
        <v>1850</v>
      </c>
      <c r="K5705" s="32">
        <v>47</v>
      </c>
      <c r="L5705" s="111">
        <v>61</v>
      </c>
      <c r="N5705" s="32">
        <v>2</v>
      </c>
      <c r="O5705" s="22">
        <f t="shared" si="241"/>
        <v>63</v>
      </c>
      <c r="P5705" s="77"/>
      <c r="Q5705" s="77"/>
      <c r="R5705" s="77"/>
    </row>
    <row r="5706" spans="1:18" customFormat="1" ht="12.75" customHeight="1" x14ac:dyDescent="0.25">
      <c r="A5706">
        <v>9</v>
      </c>
      <c r="B5706">
        <v>5</v>
      </c>
      <c r="C5706" s="3">
        <v>905</v>
      </c>
      <c r="D5706" t="s">
        <v>7</v>
      </c>
      <c r="E5706">
        <v>2010</v>
      </c>
      <c r="F5706" s="57"/>
      <c r="G5706" s="73">
        <f t="shared" si="240"/>
        <v>1032</v>
      </c>
      <c r="H5706" s="7"/>
      <c r="I5706" s="111">
        <v>1006</v>
      </c>
      <c r="K5706" s="32">
        <v>26</v>
      </c>
      <c r="L5706" s="111">
        <v>46</v>
      </c>
      <c r="N5706" s="32">
        <v>1</v>
      </c>
      <c r="O5706" s="22">
        <f t="shared" si="241"/>
        <v>47</v>
      </c>
      <c r="P5706" s="77"/>
      <c r="Q5706" s="77"/>
      <c r="R5706" s="77"/>
    </row>
    <row r="5707" spans="1:18" customFormat="1" ht="12.75" customHeight="1" x14ac:dyDescent="0.25">
      <c r="A5707">
        <v>9</v>
      </c>
      <c r="B5707">
        <v>6</v>
      </c>
      <c r="C5707" s="3">
        <v>906</v>
      </c>
      <c r="D5707" t="s">
        <v>7</v>
      </c>
      <c r="E5707">
        <v>2010</v>
      </c>
      <c r="F5707" s="57"/>
      <c r="G5707" s="73">
        <f t="shared" ref="G5707:G5738" si="242">I5707+K5707</f>
        <v>278</v>
      </c>
      <c r="H5707" s="7"/>
      <c r="I5707" s="111">
        <v>271</v>
      </c>
      <c r="K5707" s="32">
        <v>7</v>
      </c>
      <c r="L5707" s="111">
        <v>16</v>
      </c>
      <c r="N5707" s="32">
        <v>0</v>
      </c>
      <c r="O5707" s="22">
        <f t="shared" ref="O5707:O5738" si="243">L5707+N5707</f>
        <v>16</v>
      </c>
      <c r="P5707" s="77"/>
      <c r="Q5707" s="77"/>
      <c r="R5707" s="77"/>
    </row>
    <row r="5708" spans="1:18" customFormat="1" ht="12.75" customHeight="1" x14ac:dyDescent="0.25">
      <c r="A5708">
        <v>9</v>
      </c>
      <c r="B5708">
        <v>7</v>
      </c>
      <c r="C5708" s="3">
        <v>907</v>
      </c>
      <c r="D5708" t="s">
        <v>7</v>
      </c>
      <c r="E5708">
        <v>2010</v>
      </c>
      <c r="F5708" s="57"/>
      <c r="G5708" s="73">
        <f t="shared" si="242"/>
        <v>1189</v>
      </c>
      <c r="H5708" s="7"/>
      <c r="I5708" s="111">
        <v>1160</v>
      </c>
      <c r="K5708" s="32">
        <v>29</v>
      </c>
      <c r="L5708" s="111">
        <v>82</v>
      </c>
      <c r="N5708" s="32">
        <v>2</v>
      </c>
      <c r="O5708" s="22">
        <f t="shared" si="243"/>
        <v>84</v>
      </c>
      <c r="P5708" s="77"/>
      <c r="Q5708" s="77"/>
      <c r="R5708" s="77"/>
    </row>
    <row r="5709" spans="1:18" customFormat="1" ht="12.75" customHeight="1" x14ac:dyDescent="0.25">
      <c r="A5709">
        <v>9</v>
      </c>
      <c r="B5709">
        <v>8</v>
      </c>
      <c r="C5709" s="3">
        <v>908</v>
      </c>
      <c r="D5709" t="s">
        <v>7</v>
      </c>
      <c r="E5709">
        <v>2010</v>
      </c>
      <c r="F5709" s="57"/>
      <c r="G5709" s="73">
        <f t="shared" si="242"/>
        <v>764</v>
      </c>
      <c r="H5709" s="7"/>
      <c r="I5709" s="111">
        <v>745</v>
      </c>
      <c r="K5709" s="32">
        <v>19</v>
      </c>
      <c r="L5709" s="111">
        <v>63</v>
      </c>
      <c r="N5709" s="32">
        <v>2</v>
      </c>
      <c r="O5709" s="22">
        <f t="shared" si="243"/>
        <v>65</v>
      </c>
      <c r="P5709" s="77"/>
      <c r="Q5709" s="77"/>
      <c r="R5709" s="77"/>
    </row>
    <row r="5710" spans="1:18" customFormat="1" ht="12.75" customHeight="1" x14ac:dyDescent="0.25">
      <c r="A5710">
        <v>9</v>
      </c>
      <c r="B5710">
        <v>9</v>
      </c>
      <c r="C5710" s="3">
        <v>909</v>
      </c>
      <c r="D5710" t="s">
        <v>7</v>
      </c>
      <c r="E5710">
        <v>2010</v>
      </c>
      <c r="F5710" s="57"/>
      <c r="G5710" s="73">
        <f t="shared" si="242"/>
        <v>684</v>
      </c>
      <c r="H5710" s="7"/>
      <c r="I5710" s="111">
        <v>667</v>
      </c>
      <c r="K5710" s="32">
        <v>17</v>
      </c>
      <c r="L5710" s="111">
        <v>65</v>
      </c>
      <c r="N5710" s="32">
        <v>2</v>
      </c>
      <c r="O5710" s="22">
        <f t="shared" si="243"/>
        <v>67</v>
      </c>
      <c r="P5710" s="77"/>
      <c r="Q5710" s="77"/>
      <c r="R5710" s="77"/>
    </row>
    <row r="5711" spans="1:18" customFormat="1" ht="12.75" customHeight="1" x14ac:dyDescent="0.25">
      <c r="A5711">
        <v>9</v>
      </c>
      <c r="B5711">
        <v>10</v>
      </c>
      <c r="C5711" s="3">
        <v>910</v>
      </c>
      <c r="D5711" t="s">
        <v>7</v>
      </c>
      <c r="E5711">
        <v>2010</v>
      </c>
      <c r="F5711" s="57"/>
      <c r="G5711" s="73">
        <f t="shared" si="242"/>
        <v>293</v>
      </c>
      <c r="H5711" s="7"/>
      <c r="I5711" s="111">
        <v>286</v>
      </c>
      <c r="K5711" s="32">
        <v>7</v>
      </c>
      <c r="L5711" s="111">
        <v>32</v>
      </c>
      <c r="N5711" s="32">
        <v>1</v>
      </c>
      <c r="O5711" s="22">
        <f t="shared" si="243"/>
        <v>33</v>
      </c>
      <c r="P5711" s="77"/>
      <c r="Q5711" s="77"/>
      <c r="R5711" s="77"/>
    </row>
    <row r="5712" spans="1:18" customFormat="1" ht="12.75" customHeight="1" x14ac:dyDescent="0.25">
      <c r="A5712">
        <v>9</v>
      </c>
      <c r="B5712">
        <v>11</v>
      </c>
      <c r="C5712" s="3">
        <v>911</v>
      </c>
      <c r="D5712" t="s">
        <v>7</v>
      </c>
      <c r="E5712">
        <v>2010</v>
      </c>
      <c r="F5712" s="57"/>
      <c r="G5712" s="73">
        <f t="shared" si="242"/>
        <v>106</v>
      </c>
      <c r="H5712" s="7"/>
      <c r="I5712" s="111">
        <v>103</v>
      </c>
      <c r="K5712" s="32">
        <v>3</v>
      </c>
      <c r="L5712" s="111">
        <v>13</v>
      </c>
      <c r="N5712" s="32">
        <v>0</v>
      </c>
      <c r="O5712" s="22">
        <f t="shared" si="243"/>
        <v>13</v>
      </c>
      <c r="P5712" s="77"/>
      <c r="Q5712" s="77"/>
      <c r="R5712" s="77"/>
    </row>
    <row r="5713" spans="1:18" customFormat="1" ht="12.75" customHeight="1" x14ac:dyDescent="0.25">
      <c r="A5713">
        <v>9</v>
      </c>
      <c r="B5713">
        <v>12</v>
      </c>
      <c r="C5713" s="3">
        <v>912</v>
      </c>
      <c r="D5713" t="s">
        <v>7</v>
      </c>
      <c r="E5713">
        <v>2010</v>
      </c>
      <c r="F5713" s="57"/>
      <c r="G5713" s="73">
        <f t="shared" si="242"/>
        <v>289</v>
      </c>
      <c r="H5713" s="7"/>
      <c r="I5713" s="111">
        <v>282</v>
      </c>
      <c r="K5713" s="32">
        <v>7</v>
      </c>
      <c r="L5713" s="111">
        <v>40</v>
      </c>
      <c r="N5713" s="32">
        <v>1</v>
      </c>
      <c r="O5713" s="22">
        <f t="shared" si="243"/>
        <v>41</v>
      </c>
      <c r="P5713" s="77"/>
      <c r="Q5713" s="77"/>
      <c r="R5713" s="77"/>
    </row>
    <row r="5714" spans="1:18" customFormat="1" ht="12.75" customHeight="1" x14ac:dyDescent="0.25">
      <c r="A5714">
        <v>9</v>
      </c>
      <c r="B5714">
        <v>13</v>
      </c>
      <c r="C5714" s="3">
        <v>913</v>
      </c>
      <c r="D5714" t="s">
        <v>7</v>
      </c>
      <c r="E5714">
        <v>2010</v>
      </c>
      <c r="F5714" s="57"/>
      <c r="G5714" s="73">
        <f t="shared" si="242"/>
        <v>613</v>
      </c>
      <c r="H5714" s="7"/>
      <c r="I5714" s="111">
        <v>598</v>
      </c>
      <c r="K5714" s="32">
        <v>15</v>
      </c>
      <c r="L5714" s="111">
        <v>94</v>
      </c>
      <c r="N5714" s="32">
        <v>2</v>
      </c>
      <c r="O5714" s="22">
        <f t="shared" si="243"/>
        <v>96</v>
      </c>
      <c r="P5714" s="77"/>
      <c r="Q5714" s="77"/>
      <c r="R5714" s="77"/>
    </row>
    <row r="5715" spans="1:18" customFormat="1" ht="12.75" customHeight="1" x14ac:dyDescent="0.25">
      <c r="A5715">
        <v>9</v>
      </c>
      <c r="B5715">
        <v>14</v>
      </c>
      <c r="C5715" s="3">
        <v>914</v>
      </c>
      <c r="D5715" t="s">
        <v>7</v>
      </c>
      <c r="E5715">
        <v>2010</v>
      </c>
      <c r="F5715" s="57"/>
      <c r="G5715" s="73">
        <f t="shared" si="242"/>
        <v>463</v>
      </c>
      <c r="H5715" s="7"/>
      <c r="I5715" s="111">
        <v>452</v>
      </c>
      <c r="K5715" s="32">
        <v>11</v>
      </c>
      <c r="L5715" s="111">
        <v>78</v>
      </c>
      <c r="N5715" s="32">
        <v>2</v>
      </c>
      <c r="O5715" s="22">
        <f t="shared" si="243"/>
        <v>80</v>
      </c>
      <c r="P5715" s="77"/>
      <c r="Q5715" s="77"/>
      <c r="R5715" s="77"/>
    </row>
    <row r="5716" spans="1:18" customFormat="1" ht="12.75" customHeight="1" x14ac:dyDescent="0.25">
      <c r="A5716">
        <v>9</v>
      </c>
      <c r="B5716">
        <v>15</v>
      </c>
      <c r="C5716" s="3">
        <v>915</v>
      </c>
      <c r="D5716" t="s">
        <v>7</v>
      </c>
      <c r="E5716">
        <v>2010</v>
      </c>
      <c r="F5716" s="57"/>
      <c r="G5716" s="73">
        <f t="shared" si="242"/>
        <v>293</v>
      </c>
      <c r="H5716" s="7"/>
      <c r="I5716" s="111">
        <v>286</v>
      </c>
      <c r="K5716" s="32">
        <v>7</v>
      </c>
      <c r="L5716" s="111">
        <v>54</v>
      </c>
      <c r="N5716" s="32">
        <v>1</v>
      </c>
      <c r="O5716" s="22">
        <f t="shared" si="243"/>
        <v>55</v>
      </c>
      <c r="P5716" s="77"/>
      <c r="Q5716" s="77"/>
      <c r="R5716" s="77"/>
    </row>
    <row r="5717" spans="1:18" customFormat="1" ht="12.75" customHeight="1" x14ac:dyDescent="0.25">
      <c r="A5717">
        <v>9</v>
      </c>
      <c r="B5717">
        <v>16</v>
      </c>
      <c r="C5717" s="3">
        <v>916</v>
      </c>
      <c r="D5717" t="s">
        <v>7</v>
      </c>
      <c r="E5717">
        <v>2010</v>
      </c>
      <c r="F5717" s="57"/>
      <c r="G5717" s="73">
        <f t="shared" si="242"/>
        <v>249</v>
      </c>
      <c r="H5717" s="7"/>
      <c r="I5717" s="111">
        <v>243</v>
      </c>
      <c r="K5717" s="32">
        <v>6</v>
      </c>
      <c r="L5717" s="111">
        <v>50</v>
      </c>
      <c r="N5717" s="32">
        <v>1</v>
      </c>
      <c r="O5717" s="22">
        <f t="shared" si="243"/>
        <v>51</v>
      </c>
      <c r="P5717" s="77"/>
      <c r="Q5717" s="77"/>
      <c r="R5717" s="77"/>
    </row>
    <row r="5718" spans="1:18" customFormat="1" ht="12.75" customHeight="1" x14ac:dyDescent="0.25">
      <c r="A5718">
        <v>9</v>
      </c>
      <c r="B5718">
        <v>17</v>
      </c>
      <c r="C5718" s="3">
        <v>917</v>
      </c>
      <c r="D5718" t="s">
        <v>7</v>
      </c>
      <c r="E5718">
        <v>2010</v>
      </c>
      <c r="F5718" s="57"/>
      <c r="G5718" s="73">
        <f t="shared" si="242"/>
        <v>72</v>
      </c>
      <c r="H5718" s="7"/>
      <c r="I5718" s="111">
        <v>70</v>
      </c>
      <c r="K5718" s="32">
        <v>2</v>
      </c>
      <c r="L5718" s="111">
        <v>16</v>
      </c>
      <c r="N5718" s="32">
        <v>0</v>
      </c>
      <c r="O5718" s="22">
        <f t="shared" si="243"/>
        <v>16</v>
      </c>
      <c r="P5718" s="77"/>
      <c r="Q5718" s="77"/>
      <c r="R5718" s="77"/>
    </row>
    <row r="5719" spans="1:18" customFormat="1" ht="12.75" customHeight="1" x14ac:dyDescent="0.25">
      <c r="A5719">
        <v>9</v>
      </c>
      <c r="B5719">
        <v>18</v>
      </c>
      <c r="C5719" s="3">
        <v>918</v>
      </c>
      <c r="D5719" t="s">
        <v>7</v>
      </c>
      <c r="E5719">
        <v>2010</v>
      </c>
      <c r="F5719" s="57"/>
      <c r="G5719" s="73">
        <f t="shared" si="242"/>
        <v>28</v>
      </c>
      <c r="H5719" s="7"/>
      <c r="I5719" s="111">
        <v>27</v>
      </c>
      <c r="K5719" s="32">
        <v>1</v>
      </c>
      <c r="L5719" s="111">
        <v>7</v>
      </c>
      <c r="N5719" s="32">
        <v>0</v>
      </c>
      <c r="O5719" s="22">
        <f t="shared" si="243"/>
        <v>7</v>
      </c>
      <c r="P5719" s="77"/>
      <c r="Q5719" s="77"/>
      <c r="R5719" s="77"/>
    </row>
    <row r="5720" spans="1:18" customFormat="1" ht="12.75" customHeight="1" x14ac:dyDescent="0.25">
      <c r="A5720">
        <v>9</v>
      </c>
      <c r="B5720">
        <v>19</v>
      </c>
      <c r="C5720" s="3">
        <v>919</v>
      </c>
      <c r="D5720" t="s">
        <v>7</v>
      </c>
      <c r="E5720">
        <v>2010</v>
      </c>
      <c r="F5720" s="57"/>
      <c r="G5720" s="73">
        <f t="shared" si="242"/>
        <v>100</v>
      </c>
      <c r="H5720" s="7"/>
      <c r="I5720" s="111">
        <v>98</v>
      </c>
      <c r="K5720" s="32">
        <v>2</v>
      </c>
      <c r="L5720" s="111">
        <v>26</v>
      </c>
      <c r="N5720" s="32">
        <v>1</v>
      </c>
      <c r="O5720" s="22">
        <f t="shared" si="243"/>
        <v>27</v>
      </c>
      <c r="P5720" s="77"/>
      <c r="Q5720" s="77"/>
      <c r="R5720" s="77"/>
    </row>
    <row r="5721" spans="1:18" customFormat="1" ht="12.75" customHeight="1" x14ac:dyDescent="0.25">
      <c r="A5721">
        <v>9</v>
      </c>
      <c r="B5721">
        <v>20</v>
      </c>
      <c r="C5721" s="3">
        <v>920</v>
      </c>
      <c r="D5721" t="s">
        <v>7</v>
      </c>
      <c r="E5721">
        <v>2010</v>
      </c>
      <c r="F5721" s="57"/>
      <c r="G5721" s="73">
        <f t="shared" si="242"/>
        <v>81</v>
      </c>
      <c r="H5721" s="7"/>
      <c r="I5721" s="111">
        <v>79</v>
      </c>
      <c r="K5721" s="32">
        <v>2</v>
      </c>
      <c r="L5721" s="111">
        <v>22</v>
      </c>
      <c r="N5721" s="32">
        <v>1</v>
      </c>
      <c r="O5721" s="22">
        <f t="shared" si="243"/>
        <v>23</v>
      </c>
      <c r="P5721" s="77"/>
      <c r="Q5721" s="77"/>
      <c r="R5721" s="77"/>
    </row>
    <row r="5722" spans="1:18" customFormat="1" ht="12.75" customHeight="1" x14ac:dyDescent="0.25">
      <c r="A5722">
        <v>9</v>
      </c>
      <c r="B5722">
        <v>21</v>
      </c>
      <c r="C5722" s="3">
        <v>921</v>
      </c>
      <c r="D5722" t="s">
        <v>7</v>
      </c>
      <c r="E5722">
        <v>2010</v>
      </c>
      <c r="F5722" s="57"/>
      <c r="G5722" s="73">
        <f t="shared" si="242"/>
        <v>71</v>
      </c>
      <c r="H5722" s="7"/>
      <c r="I5722" s="111">
        <v>69</v>
      </c>
      <c r="K5722" s="32">
        <v>2</v>
      </c>
      <c r="L5722" s="111">
        <v>21</v>
      </c>
      <c r="N5722" s="32">
        <v>1</v>
      </c>
      <c r="O5722" s="22">
        <f t="shared" si="243"/>
        <v>22</v>
      </c>
      <c r="P5722" s="77"/>
      <c r="Q5722" s="77"/>
      <c r="R5722" s="77"/>
    </row>
    <row r="5723" spans="1:18" customFormat="1" ht="12.75" customHeight="1" x14ac:dyDescent="0.25">
      <c r="A5723">
        <v>9</v>
      </c>
      <c r="B5723">
        <v>22</v>
      </c>
      <c r="C5723" s="3">
        <v>922</v>
      </c>
      <c r="D5723" t="s">
        <v>7</v>
      </c>
      <c r="E5723">
        <v>2010</v>
      </c>
      <c r="F5723" s="57"/>
      <c r="G5723" s="73">
        <f t="shared" si="242"/>
        <v>103</v>
      </c>
      <c r="H5723" s="7"/>
      <c r="I5723" s="111">
        <v>100</v>
      </c>
      <c r="K5723" s="32">
        <v>3</v>
      </c>
      <c r="L5723" s="111">
        <v>32</v>
      </c>
      <c r="N5723" s="32">
        <v>1</v>
      </c>
      <c r="O5723" s="22">
        <f t="shared" si="243"/>
        <v>33</v>
      </c>
      <c r="P5723" s="77"/>
      <c r="Q5723" s="77"/>
      <c r="R5723" s="77"/>
    </row>
    <row r="5724" spans="1:18" customFormat="1" ht="12.75" customHeight="1" x14ac:dyDescent="0.25">
      <c r="A5724">
        <v>9</v>
      </c>
      <c r="B5724">
        <v>23</v>
      </c>
      <c r="C5724" s="3">
        <v>923</v>
      </c>
      <c r="D5724" t="s">
        <v>7</v>
      </c>
      <c r="E5724">
        <v>2010</v>
      </c>
      <c r="F5724" s="57"/>
      <c r="G5724" s="73">
        <f t="shared" si="242"/>
        <v>204</v>
      </c>
      <c r="H5724" s="7"/>
      <c r="I5724" s="111">
        <v>199</v>
      </c>
      <c r="K5724" s="32">
        <v>5</v>
      </c>
      <c r="L5724" s="111">
        <v>69</v>
      </c>
      <c r="N5724" s="32">
        <v>2</v>
      </c>
      <c r="O5724" s="22">
        <f t="shared" si="243"/>
        <v>71</v>
      </c>
      <c r="P5724" s="77"/>
      <c r="Q5724" s="77"/>
      <c r="R5724" s="77"/>
    </row>
    <row r="5725" spans="1:18" customFormat="1" ht="12.75" customHeight="1" x14ac:dyDescent="0.25">
      <c r="A5725">
        <v>9</v>
      </c>
      <c r="B5725">
        <v>24</v>
      </c>
      <c r="C5725" s="3">
        <v>924</v>
      </c>
      <c r="D5725" t="s">
        <v>7</v>
      </c>
      <c r="E5725">
        <v>2010</v>
      </c>
      <c r="F5725" s="57"/>
      <c r="G5725" s="73">
        <f t="shared" si="242"/>
        <v>292</v>
      </c>
      <c r="H5725" s="7"/>
      <c r="I5725" s="111">
        <v>285</v>
      </c>
      <c r="K5725" s="32">
        <v>7</v>
      </c>
      <c r="L5725" s="111">
        <v>104</v>
      </c>
      <c r="N5725" s="32">
        <v>3</v>
      </c>
      <c r="O5725" s="22">
        <f t="shared" si="243"/>
        <v>107</v>
      </c>
      <c r="P5725" s="77"/>
      <c r="Q5725" s="77"/>
      <c r="R5725" s="77"/>
    </row>
    <row r="5726" spans="1:18" customFormat="1" ht="12.75" customHeight="1" x14ac:dyDescent="0.25">
      <c r="A5726">
        <v>9</v>
      </c>
      <c r="B5726">
        <v>25</v>
      </c>
      <c r="C5726" s="3">
        <v>925</v>
      </c>
      <c r="D5726" t="s">
        <v>7</v>
      </c>
      <c r="E5726">
        <v>2010</v>
      </c>
      <c r="F5726" s="57"/>
      <c r="G5726" s="73">
        <f t="shared" si="242"/>
        <v>374</v>
      </c>
      <c r="H5726" s="7"/>
      <c r="I5726" s="111">
        <v>365</v>
      </c>
      <c r="K5726" s="32">
        <v>9</v>
      </c>
      <c r="L5726" s="111">
        <v>142</v>
      </c>
      <c r="N5726" s="32">
        <v>4</v>
      </c>
      <c r="O5726" s="22">
        <f t="shared" si="243"/>
        <v>146</v>
      </c>
      <c r="P5726" s="77"/>
      <c r="Q5726" s="77"/>
      <c r="R5726" s="77"/>
    </row>
    <row r="5727" spans="1:18" customFormat="1" ht="12.75" customHeight="1" x14ac:dyDescent="0.25">
      <c r="A5727">
        <v>9</v>
      </c>
      <c r="B5727">
        <v>26</v>
      </c>
      <c r="C5727" s="3">
        <v>926</v>
      </c>
      <c r="D5727" t="s">
        <v>7</v>
      </c>
      <c r="E5727">
        <v>2010</v>
      </c>
      <c r="F5727" s="57"/>
      <c r="G5727" s="73">
        <f t="shared" si="242"/>
        <v>445</v>
      </c>
      <c r="H5727" s="7"/>
      <c r="I5727" s="111">
        <v>434</v>
      </c>
      <c r="K5727" s="32">
        <v>11</v>
      </c>
      <c r="L5727" s="111">
        <v>180</v>
      </c>
      <c r="N5727" s="32">
        <v>5</v>
      </c>
      <c r="O5727" s="22">
        <f t="shared" si="243"/>
        <v>185</v>
      </c>
      <c r="P5727" s="77"/>
      <c r="Q5727" s="77"/>
      <c r="R5727" s="77"/>
    </row>
    <row r="5728" spans="1:18" customFormat="1" ht="12.75" customHeight="1" x14ac:dyDescent="0.25">
      <c r="A5728">
        <v>9</v>
      </c>
      <c r="B5728">
        <v>27</v>
      </c>
      <c r="C5728" s="3">
        <v>927</v>
      </c>
      <c r="D5728" t="s">
        <v>7</v>
      </c>
      <c r="E5728">
        <v>2010</v>
      </c>
      <c r="F5728" s="57"/>
      <c r="G5728" s="73">
        <f t="shared" si="242"/>
        <v>508</v>
      </c>
      <c r="H5728" s="7"/>
      <c r="I5728" s="111">
        <v>495</v>
      </c>
      <c r="K5728" s="32">
        <v>13</v>
      </c>
      <c r="L5728" s="111">
        <v>218</v>
      </c>
      <c r="N5728" s="32">
        <v>6</v>
      </c>
      <c r="O5728" s="22">
        <f t="shared" si="243"/>
        <v>224</v>
      </c>
      <c r="P5728" s="77"/>
      <c r="Q5728" s="77"/>
      <c r="R5728" s="77"/>
    </row>
    <row r="5729" spans="1:18" customFormat="1" ht="12.75" customHeight="1" x14ac:dyDescent="0.25">
      <c r="A5729">
        <v>9</v>
      </c>
      <c r="B5729">
        <v>28</v>
      </c>
      <c r="C5729" s="3">
        <v>928</v>
      </c>
      <c r="D5729" t="s">
        <v>7</v>
      </c>
      <c r="E5729">
        <v>2010</v>
      </c>
      <c r="F5729" s="57"/>
      <c r="G5729" s="73">
        <f t="shared" si="242"/>
        <v>332</v>
      </c>
      <c r="H5729" s="7"/>
      <c r="I5729" s="111">
        <v>324</v>
      </c>
      <c r="K5729" s="32">
        <v>8</v>
      </c>
      <c r="L5729" s="111">
        <v>143</v>
      </c>
      <c r="N5729" s="32">
        <v>4</v>
      </c>
      <c r="O5729" s="22">
        <f t="shared" si="243"/>
        <v>147</v>
      </c>
      <c r="P5729" s="77"/>
      <c r="Q5729" s="77"/>
      <c r="R5729" s="77"/>
    </row>
    <row r="5730" spans="1:18" customFormat="1" ht="12.75" customHeight="1" x14ac:dyDescent="0.25">
      <c r="A5730">
        <v>9</v>
      </c>
      <c r="B5730">
        <v>29</v>
      </c>
      <c r="C5730" s="3">
        <v>929</v>
      </c>
      <c r="D5730" t="s">
        <v>7</v>
      </c>
      <c r="E5730">
        <v>2010</v>
      </c>
      <c r="F5730" s="57"/>
      <c r="G5730" s="73">
        <f t="shared" si="242"/>
        <v>206</v>
      </c>
      <c r="H5730" s="7"/>
      <c r="I5730" s="111">
        <v>201</v>
      </c>
      <c r="K5730" s="32">
        <v>5</v>
      </c>
      <c r="L5730" s="111">
        <v>88</v>
      </c>
      <c r="N5730" s="32">
        <v>2</v>
      </c>
      <c r="O5730" s="22">
        <f t="shared" si="243"/>
        <v>90</v>
      </c>
      <c r="P5730" s="77"/>
      <c r="Q5730" s="77"/>
      <c r="R5730" s="77"/>
    </row>
    <row r="5731" spans="1:18" customFormat="1" ht="12.75" customHeight="1" x14ac:dyDescent="0.25">
      <c r="A5731">
        <v>9</v>
      </c>
      <c r="B5731">
        <v>30</v>
      </c>
      <c r="C5731" s="3">
        <v>930</v>
      </c>
      <c r="D5731" t="s">
        <v>7</v>
      </c>
      <c r="E5731">
        <v>2010</v>
      </c>
      <c r="F5731" s="57"/>
      <c r="G5731" s="73">
        <f t="shared" si="242"/>
        <v>150</v>
      </c>
      <c r="H5731" s="7"/>
      <c r="I5731" s="111">
        <v>146</v>
      </c>
      <c r="K5731" s="32">
        <v>4</v>
      </c>
      <c r="L5731" s="111">
        <v>64</v>
      </c>
      <c r="N5731" s="32">
        <v>2</v>
      </c>
      <c r="O5731" s="22">
        <f t="shared" si="243"/>
        <v>66</v>
      </c>
      <c r="P5731" s="77"/>
      <c r="Q5731" s="77"/>
      <c r="R5731" s="77"/>
    </row>
    <row r="5732" spans="1:18" customFormat="1" ht="12.75" customHeight="1" x14ac:dyDescent="0.25">
      <c r="A5732">
        <v>10</v>
      </c>
      <c r="B5732">
        <v>1</v>
      </c>
      <c r="C5732" s="3">
        <v>1001</v>
      </c>
      <c r="D5732" t="s">
        <v>7</v>
      </c>
      <c r="E5732">
        <v>2010</v>
      </c>
      <c r="F5732" s="57"/>
      <c r="G5732" s="73">
        <f t="shared" si="242"/>
        <v>110</v>
      </c>
      <c r="H5732" s="7"/>
      <c r="I5732" s="111">
        <v>107</v>
      </c>
      <c r="K5732" s="32">
        <v>3</v>
      </c>
      <c r="L5732" s="111">
        <v>47</v>
      </c>
      <c r="N5732" s="32">
        <v>1</v>
      </c>
      <c r="O5732" s="22">
        <f t="shared" si="243"/>
        <v>48</v>
      </c>
      <c r="P5732" s="77"/>
      <c r="Q5732" s="77"/>
      <c r="R5732" s="77"/>
    </row>
    <row r="5733" spans="1:18" customFormat="1" ht="12.75" customHeight="1" x14ac:dyDescent="0.25">
      <c r="A5733">
        <v>10</v>
      </c>
      <c r="B5733">
        <v>2</v>
      </c>
      <c r="C5733" s="3">
        <v>1002</v>
      </c>
      <c r="D5733" t="s">
        <v>7</v>
      </c>
      <c r="E5733">
        <v>2010</v>
      </c>
      <c r="F5733" s="57"/>
      <c r="G5733" s="73">
        <f t="shared" si="242"/>
        <v>68</v>
      </c>
      <c r="H5733" s="7"/>
      <c r="I5733" s="111">
        <v>66</v>
      </c>
      <c r="K5733" s="32">
        <v>2</v>
      </c>
      <c r="L5733" s="111">
        <v>29</v>
      </c>
      <c r="N5733" s="32">
        <v>1</v>
      </c>
      <c r="O5733" s="22">
        <f t="shared" si="243"/>
        <v>30</v>
      </c>
      <c r="P5733" s="77"/>
      <c r="Q5733" s="77"/>
      <c r="R5733" s="77"/>
    </row>
    <row r="5734" spans="1:18" customFormat="1" ht="12.75" customHeight="1" x14ac:dyDescent="0.25">
      <c r="A5734">
        <v>10</v>
      </c>
      <c r="B5734">
        <v>3</v>
      </c>
      <c r="C5734" s="3">
        <v>1003</v>
      </c>
      <c r="D5734" t="s">
        <v>7</v>
      </c>
      <c r="E5734">
        <v>2010</v>
      </c>
      <c r="F5734" s="57"/>
      <c r="G5734" s="73">
        <f t="shared" si="242"/>
        <v>45</v>
      </c>
      <c r="H5734" s="7"/>
      <c r="I5734" s="111">
        <v>44</v>
      </c>
      <c r="K5734" s="32">
        <v>1</v>
      </c>
      <c r="L5734" s="111">
        <v>19</v>
      </c>
      <c r="N5734" s="32">
        <v>0</v>
      </c>
      <c r="O5734" s="22">
        <f t="shared" si="243"/>
        <v>19</v>
      </c>
      <c r="P5734" s="77"/>
      <c r="Q5734" s="77"/>
      <c r="R5734" s="77"/>
    </row>
    <row r="5735" spans="1:18" customFormat="1" ht="12.75" customHeight="1" x14ac:dyDescent="0.25">
      <c r="A5735">
        <v>10</v>
      </c>
      <c r="B5735">
        <v>4</v>
      </c>
      <c r="C5735" s="3">
        <v>1004</v>
      </c>
      <c r="D5735" t="s">
        <v>7</v>
      </c>
      <c r="E5735">
        <v>2010</v>
      </c>
      <c r="F5735" s="57"/>
      <c r="G5735" s="73">
        <f t="shared" si="242"/>
        <v>24</v>
      </c>
      <c r="H5735" s="7"/>
      <c r="I5735" s="111">
        <v>23</v>
      </c>
      <c r="K5735" s="32">
        <v>1</v>
      </c>
      <c r="L5735" s="111">
        <v>10</v>
      </c>
      <c r="N5735" s="32">
        <v>0</v>
      </c>
      <c r="O5735" s="22">
        <f t="shared" si="243"/>
        <v>10</v>
      </c>
      <c r="P5735" s="77"/>
      <c r="Q5735" s="77"/>
      <c r="R5735" s="77"/>
    </row>
    <row r="5736" spans="1:18" customFormat="1" ht="12.75" customHeight="1" x14ac:dyDescent="0.25">
      <c r="A5736">
        <v>10</v>
      </c>
      <c r="B5736">
        <v>5</v>
      </c>
      <c r="C5736" s="3">
        <v>1005</v>
      </c>
      <c r="D5736" t="s">
        <v>7</v>
      </c>
      <c r="E5736">
        <v>2010</v>
      </c>
      <c r="F5736" s="57"/>
      <c r="G5736" s="73">
        <f t="shared" si="242"/>
        <v>17</v>
      </c>
      <c r="H5736" s="7"/>
      <c r="I5736" s="111">
        <v>17</v>
      </c>
      <c r="K5736" s="32">
        <v>0</v>
      </c>
      <c r="L5736" s="111">
        <v>7</v>
      </c>
      <c r="N5736" s="32">
        <v>0</v>
      </c>
      <c r="O5736" s="22">
        <f t="shared" si="243"/>
        <v>7</v>
      </c>
      <c r="P5736" s="77"/>
      <c r="Q5736" s="77"/>
      <c r="R5736" s="77"/>
    </row>
    <row r="5737" spans="1:18" customFormat="1" ht="12.75" customHeight="1" x14ac:dyDescent="0.25">
      <c r="A5737">
        <v>10</v>
      </c>
      <c r="B5737">
        <v>6</v>
      </c>
      <c r="C5737" s="3">
        <v>1006</v>
      </c>
      <c r="D5737" t="s">
        <v>7</v>
      </c>
      <c r="E5737">
        <v>2010</v>
      </c>
      <c r="F5737" s="57"/>
      <c r="G5737" s="73">
        <f t="shared" si="242"/>
        <v>21</v>
      </c>
      <c r="H5737" s="7"/>
      <c r="I5737" s="111">
        <v>20</v>
      </c>
      <c r="K5737" s="32">
        <v>1</v>
      </c>
      <c r="L5737" s="111">
        <v>9</v>
      </c>
      <c r="N5737" s="32">
        <v>0</v>
      </c>
      <c r="O5737" s="22">
        <f t="shared" si="243"/>
        <v>9</v>
      </c>
      <c r="P5737" s="77"/>
      <c r="Q5737" s="77"/>
      <c r="R5737" s="77"/>
    </row>
    <row r="5738" spans="1:18" customFormat="1" ht="12.75" customHeight="1" x14ac:dyDescent="0.25">
      <c r="A5738">
        <v>10</v>
      </c>
      <c r="B5738">
        <v>7</v>
      </c>
      <c r="C5738" s="3">
        <v>1007</v>
      </c>
      <c r="D5738" t="s">
        <v>7</v>
      </c>
      <c r="E5738">
        <v>2010</v>
      </c>
      <c r="F5738" s="57"/>
      <c r="G5738" s="73">
        <f t="shared" si="242"/>
        <v>14</v>
      </c>
      <c r="H5738" s="7"/>
      <c r="I5738" s="111">
        <v>14</v>
      </c>
      <c r="K5738" s="32">
        <v>0</v>
      </c>
      <c r="L5738" s="111">
        <v>6</v>
      </c>
      <c r="N5738" s="32">
        <v>0</v>
      </c>
      <c r="O5738" s="22">
        <f t="shared" si="243"/>
        <v>6</v>
      </c>
      <c r="P5738" s="77"/>
      <c r="Q5738" s="77"/>
      <c r="R5738" s="77"/>
    </row>
    <row r="5739" spans="1:18" customFormat="1" ht="12.75" customHeight="1" x14ac:dyDescent="0.25">
      <c r="A5739">
        <v>10</v>
      </c>
      <c r="B5739">
        <v>8</v>
      </c>
      <c r="C5739" s="3">
        <v>1008</v>
      </c>
      <c r="D5739" t="s">
        <v>7</v>
      </c>
      <c r="E5739">
        <v>2010</v>
      </c>
      <c r="F5739" s="57"/>
      <c r="G5739" s="73">
        <f t="shared" ref="G5739:G5746" si="244">I5739+K5739</f>
        <v>10</v>
      </c>
      <c r="H5739" s="7"/>
      <c r="I5739" s="111">
        <v>10</v>
      </c>
      <c r="K5739" s="32">
        <v>0</v>
      </c>
      <c r="L5739" s="111">
        <v>4</v>
      </c>
      <c r="N5739" s="32">
        <v>0</v>
      </c>
      <c r="O5739" s="22">
        <f t="shared" ref="O5739:O5746" si="245">L5739+N5739</f>
        <v>4</v>
      </c>
      <c r="P5739" s="77"/>
      <c r="Q5739" s="77"/>
      <c r="R5739" s="77"/>
    </row>
    <row r="5740" spans="1:18" customFormat="1" ht="12.75" customHeight="1" x14ac:dyDescent="0.25">
      <c r="A5740">
        <v>10</v>
      </c>
      <c r="B5740">
        <v>9</v>
      </c>
      <c r="C5740" s="3">
        <v>1009</v>
      </c>
      <c r="D5740" t="s">
        <v>7</v>
      </c>
      <c r="E5740">
        <v>2010</v>
      </c>
      <c r="F5740" s="57"/>
      <c r="G5740" s="73">
        <f t="shared" si="244"/>
        <v>35</v>
      </c>
      <c r="H5740" s="7"/>
      <c r="I5740" s="111">
        <v>34</v>
      </c>
      <c r="K5740" s="32">
        <v>1</v>
      </c>
      <c r="L5740" s="111">
        <v>15</v>
      </c>
      <c r="N5740" s="32">
        <v>0</v>
      </c>
      <c r="O5740" s="22">
        <f t="shared" si="245"/>
        <v>15</v>
      </c>
      <c r="P5740" s="77"/>
      <c r="Q5740" s="77"/>
      <c r="R5740" s="77"/>
    </row>
    <row r="5741" spans="1:18" customFormat="1" ht="12.75" customHeight="1" x14ac:dyDescent="0.25">
      <c r="A5741">
        <v>10</v>
      </c>
      <c r="B5741">
        <v>10</v>
      </c>
      <c r="C5741" s="3">
        <v>1010</v>
      </c>
      <c r="D5741" t="s">
        <v>7</v>
      </c>
      <c r="E5741">
        <v>2010</v>
      </c>
      <c r="F5741" s="57"/>
      <c r="G5741" s="73">
        <f t="shared" si="244"/>
        <v>44</v>
      </c>
      <c r="H5741" s="7"/>
      <c r="I5741" s="111">
        <v>43</v>
      </c>
      <c r="K5741" s="32">
        <v>1</v>
      </c>
      <c r="L5741" s="111">
        <v>19</v>
      </c>
      <c r="N5741" s="32">
        <v>0</v>
      </c>
      <c r="O5741" s="22">
        <f t="shared" si="245"/>
        <v>19</v>
      </c>
      <c r="P5741" s="77"/>
      <c r="Q5741" s="77"/>
      <c r="R5741" s="77"/>
    </row>
    <row r="5742" spans="1:18" customFormat="1" ht="12.75" customHeight="1" x14ac:dyDescent="0.25">
      <c r="A5742">
        <v>10</v>
      </c>
      <c r="B5742">
        <v>11</v>
      </c>
      <c r="C5742" s="3">
        <v>1011</v>
      </c>
      <c r="D5742" t="s">
        <v>7</v>
      </c>
      <c r="E5742">
        <v>2010</v>
      </c>
      <c r="F5742" s="57"/>
      <c r="G5742" s="73">
        <f t="shared" si="244"/>
        <v>16</v>
      </c>
      <c r="H5742" s="7"/>
      <c r="I5742" s="111">
        <v>16</v>
      </c>
      <c r="K5742" s="32">
        <v>0</v>
      </c>
      <c r="L5742" s="111">
        <v>7</v>
      </c>
      <c r="N5742" s="32">
        <v>0</v>
      </c>
      <c r="O5742" s="22">
        <f t="shared" si="245"/>
        <v>7</v>
      </c>
      <c r="P5742" s="77"/>
      <c r="Q5742" s="77"/>
      <c r="R5742" s="77"/>
    </row>
    <row r="5743" spans="1:18" customFormat="1" ht="12.75" customHeight="1" x14ac:dyDescent="0.25">
      <c r="A5743">
        <v>10</v>
      </c>
      <c r="B5743">
        <v>12</v>
      </c>
      <c r="C5743" s="3">
        <v>1012</v>
      </c>
      <c r="D5743" t="s">
        <v>7</v>
      </c>
      <c r="E5743">
        <v>2010</v>
      </c>
      <c r="F5743" s="57"/>
      <c r="G5743" s="73">
        <f t="shared" si="244"/>
        <v>7</v>
      </c>
      <c r="H5743" s="7"/>
      <c r="I5743" s="111">
        <v>7</v>
      </c>
      <c r="K5743" s="32">
        <v>0</v>
      </c>
      <c r="L5743" s="111">
        <v>3</v>
      </c>
      <c r="N5743" s="32">
        <v>0</v>
      </c>
      <c r="O5743" s="22">
        <f t="shared" si="245"/>
        <v>3</v>
      </c>
      <c r="P5743" s="77"/>
      <c r="Q5743" s="77"/>
      <c r="R5743" s="77"/>
    </row>
    <row r="5744" spans="1:18" customFormat="1" ht="12.75" customHeight="1" x14ac:dyDescent="0.25">
      <c r="A5744">
        <v>10</v>
      </c>
      <c r="B5744">
        <v>13</v>
      </c>
      <c r="C5744" s="3">
        <v>1013</v>
      </c>
      <c r="D5744" t="s">
        <v>7</v>
      </c>
      <c r="E5744">
        <v>2010</v>
      </c>
      <c r="F5744" s="57"/>
      <c r="G5744" s="73">
        <f t="shared" si="244"/>
        <v>4</v>
      </c>
      <c r="H5744" s="7"/>
      <c r="I5744" s="111">
        <v>4</v>
      </c>
      <c r="K5744" s="32">
        <v>0</v>
      </c>
      <c r="L5744" s="111">
        <v>2</v>
      </c>
      <c r="N5744" s="32">
        <v>0</v>
      </c>
      <c r="O5744" s="22">
        <f t="shared" si="245"/>
        <v>2</v>
      </c>
      <c r="P5744" s="77"/>
      <c r="Q5744" s="77"/>
      <c r="R5744" s="77"/>
    </row>
    <row r="5745" spans="1:18" customFormat="1" ht="12.75" customHeight="1" x14ac:dyDescent="0.25">
      <c r="A5745">
        <v>10</v>
      </c>
      <c r="B5745">
        <v>14</v>
      </c>
      <c r="C5745" s="3">
        <v>1014</v>
      </c>
      <c r="D5745" t="s">
        <v>7</v>
      </c>
      <c r="E5745">
        <v>2010</v>
      </c>
      <c r="F5745" s="57"/>
      <c r="G5745" s="73">
        <f t="shared" si="244"/>
        <v>2</v>
      </c>
      <c r="H5745" s="7"/>
      <c r="I5745" s="111">
        <v>2</v>
      </c>
      <c r="K5745" s="32">
        <v>0</v>
      </c>
      <c r="L5745" s="111">
        <v>1</v>
      </c>
      <c r="N5745" s="32">
        <v>0</v>
      </c>
      <c r="O5745" s="22">
        <f t="shared" si="245"/>
        <v>1</v>
      </c>
      <c r="P5745" s="77"/>
      <c r="Q5745" s="77"/>
      <c r="R5745" s="77"/>
    </row>
    <row r="5746" spans="1:18" customFormat="1" ht="12.75" customHeight="1" x14ac:dyDescent="0.25">
      <c r="A5746">
        <v>10</v>
      </c>
      <c r="B5746">
        <v>15</v>
      </c>
      <c r="C5746" s="3">
        <v>1015</v>
      </c>
      <c r="D5746" t="s">
        <v>7</v>
      </c>
      <c r="E5746">
        <v>2010</v>
      </c>
      <c r="F5746" s="57"/>
      <c r="G5746" s="73">
        <f t="shared" si="244"/>
        <v>0</v>
      </c>
      <c r="H5746" s="7"/>
      <c r="I5746" s="111">
        <v>0</v>
      </c>
      <c r="K5746" s="32">
        <v>0</v>
      </c>
      <c r="L5746" s="111">
        <v>0</v>
      </c>
      <c r="N5746" s="32">
        <v>0</v>
      </c>
      <c r="O5746" s="22">
        <f t="shared" si="245"/>
        <v>0</v>
      </c>
      <c r="P5746" s="77"/>
      <c r="Q5746" s="77"/>
      <c r="R5746" s="77"/>
    </row>
    <row r="5747" spans="1:18" customFormat="1" ht="12.75" customHeight="1" x14ac:dyDescent="0.25">
      <c r="A5747">
        <v>10</v>
      </c>
      <c r="B5747">
        <v>16</v>
      </c>
      <c r="C5747" s="3">
        <v>1016</v>
      </c>
      <c r="D5747" t="s">
        <v>7</v>
      </c>
      <c r="E5747">
        <v>2010</v>
      </c>
      <c r="F5747" s="57"/>
      <c r="G5747" s="73"/>
      <c r="H5747" s="7"/>
      <c r="I5747" s="111"/>
      <c r="K5747" s="32"/>
      <c r="L5747" s="111"/>
      <c r="N5747" s="32"/>
      <c r="O5747" s="22"/>
      <c r="P5747" s="77"/>
      <c r="Q5747" s="77"/>
      <c r="R5747" s="77"/>
    </row>
    <row r="5748" spans="1:18" customFormat="1" ht="12.75" customHeight="1" x14ac:dyDescent="0.25">
      <c r="A5748">
        <v>10</v>
      </c>
      <c r="B5748">
        <v>17</v>
      </c>
      <c r="C5748" s="3">
        <v>1017</v>
      </c>
      <c r="D5748" t="s">
        <v>7</v>
      </c>
      <c r="E5748">
        <v>2010</v>
      </c>
      <c r="F5748" s="57"/>
      <c r="G5748" s="73"/>
      <c r="H5748" s="7"/>
      <c r="I5748" s="111"/>
      <c r="K5748" s="32"/>
      <c r="L5748" s="111"/>
      <c r="N5748" s="32"/>
      <c r="O5748" s="22"/>
      <c r="P5748" s="77"/>
      <c r="Q5748" s="77"/>
      <c r="R5748" s="77"/>
    </row>
    <row r="5749" spans="1:18" customFormat="1" ht="12.75" customHeight="1" x14ac:dyDescent="0.25">
      <c r="A5749">
        <v>10</v>
      </c>
      <c r="B5749">
        <v>18</v>
      </c>
      <c r="C5749" s="3">
        <v>1018</v>
      </c>
      <c r="D5749" t="s">
        <v>7</v>
      </c>
      <c r="E5749">
        <v>2010</v>
      </c>
      <c r="F5749" s="57"/>
      <c r="G5749" s="73"/>
      <c r="H5749" s="7"/>
      <c r="I5749" s="111"/>
      <c r="K5749" s="32"/>
      <c r="L5749" s="111"/>
      <c r="N5749" s="32"/>
      <c r="O5749" s="22"/>
      <c r="P5749" s="77"/>
      <c r="Q5749" s="77"/>
      <c r="R5749" s="77"/>
    </row>
    <row r="5750" spans="1:18" customFormat="1" ht="12.75" customHeight="1" x14ac:dyDescent="0.25">
      <c r="A5750">
        <v>10</v>
      </c>
      <c r="B5750">
        <v>19</v>
      </c>
      <c r="C5750" s="3">
        <v>1019</v>
      </c>
      <c r="D5750" t="s">
        <v>7</v>
      </c>
      <c r="E5750">
        <v>2010</v>
      </c>
      <c r="F5750" s="57"/>
      <c r="G5750" s="73"/>
      <c r="H5750" s="7"/>
      <c r="I5750" s="111"/>
      <c r="K5750" s="32"/>
      <c r="L5750" s="111"/>
      <c r="N5750" s="32"/>
      <c r="O5750" s="22"/>
      <c r="P5750" s="77"/>
      <c r="Q5750" s="77"/>
      <c r="R5750" s="77"/>
    </row>
    <row r="5751" spans="1:18" customFormat="1" ht="12.75" customHeight="1" x14ac:dyDescent="0.25">
      <c r="A5751">
        <v>10</v>
      </c>
      <c r="B5751">
        <v>20</v>
      </c>
      <c r="C5751" s="3">
        <v>1020</v>
      </c>
      <c r="D5751" t="s">
        <v>7</v>
      </c>
      <c r="E5751">
        <v>2010</v>
      </c>
      <c r="F5751" s="57"/>
      <c r="G5751" s="73"/>
      <c r="H5751" s="7"/>
      <c r="I5751" s="111"/>
      <c r="K5751" s="32"/>
      <c r="L5751" s="111"/>
      <c r="N5751" s="32"/>
      <c r="O5751" s="22"/>
      <c r="P5751" s="77"/>
      <c r="Q5751" s="77"/>
      <c r="R5751" s="77"/>
    </row>
    <row r="5752" spans="1:18" customFormat="1" ht="12.75" customHeight="1" x14ac:dyDescent="0.25">
      <c r="A5752">
        <v>10</v>
      </c>
      <c r="B5752">
        <v>21</v>
      </c>
      <c r="C5752" s="3">
        <v>1021</v>
      </c>
      <c r="D5752" t="s">
        <v>7</v>
      </c>
      <c r="E5752">
        <v>2010</v>
      </c>
      <c r="F5752" s="57"/>
      <c r="G5752" s="73"/>
      <c r="H5752" s="7"/>
      <c r="I5752" s="111"/>
      <c r="K5752" s="32"/>
      <c r="L5752" s="111"/>
      <c r="N5752" s="32"/>
      <c r="O5752" s="22"/>
      <c r="P5752" s="77"/>
      <c r="Q5752" s="77"/>
      <c r="R5752" s="77"/>
    </row>
    <row r="5753" spans="1:18" customFormat="1" ht="12.75" customHeight="1" x14ac:dyDescent="0.25">
      <c r="A5753">
        <v>10</v>
      </c>
      <c r="B5753">
        <v>22</v>
      </c>
      <c r="C5753" s="3">
        <v>1022</v>
      </c>
      <c r="D5753" t="s">
        <v>7</v>
      </c>
      <c r="E5753">
        <v>2010</v>
      </c>
      <c r="F5753" s="57"/>
      <c r="G5753" s="73"/>
      <c r="H5753" s="7"/>
      <c r="I5753" s="111"/>
      <c r="K5753" s="32"/>
      <c r="L5753" s="111"/>
      <c r="N5753" s="32"/>
      <c r="O5753" s="22"/>
      <c r="P5753" s="77"/>
      <c r="Q5753" s="77"/>
      <c r="R5753" s="77"/>
    </row>
    <row r="5754" spans="1:18" customFormat="1" ht="12.75" customHeight="1" x14ac:dyDescent="0.25">
      <c r="A5754">
        <v>10</v>
      </c>
      <c r="B5754">
        <v>23</v>
      </c>
      <c r="C5754" s="3">
        <v>1023</v>
      </c>
      <c r="D5754" t="s">
        <v>7</v>
      </c>
      <c r="E5754">
        <v>2010</v>
      </c>
      <c r="F5754" s="57"/>
      <c r="G5754" s="73"/>
      <c r="H5754" s="7"/>
      <c r="I5754" s="111"/>
      <c r="K5754" s="32"/>
      <c r="L5754" s="111"/>
      <c r="N5754" s="32"/>
      <c r="O5754" s="22"/>
      <c r="P5754" s="77"/>
      <c r="Q5754" s="77"/>
      <c r="R5754" s="77"/>
    </row>
    <row r="5755" spans="1:18" customFormat="1" ht="12.75" customHeight="1" x14ac:dyDescent="0.25">
      <c r="A5755">
        <v>10</v>
      </c>
      <c r="B5755">
        <v>24</v>
      </c>
      <c r="C5755" s="3">
        <v>1024</v>
      </c>
      <c r="D5755" t="s">
        <v>7</v>
      </c>
      <c r="E5755">
        <v>2010</v>
      </c>
      <c r="F5755" s="57"/>
      <c r="G5755" s="73"/>
      <c r="H5755" s="7"/>
      <c r="I5755" s="111"/>
      <c r="K5755" s="32"/>
      <c r="L5755" s="111"/>
      <c r="N5755" s="32"/>
      <c r="O5755" s="22"/>
      <c r="P5755" s="77"/>
      <c r="Q5755" s="77"/>
      <c r="R5755" s="77"/>
    </row>
    <row r="5756" spans="1:18" customFormat="1" ht="12.75" customHeight="1" x14ac:dyDescent="0.25">
      <c r="A5756">
        <v>10</v>
      </c>
      <c r="B5756">
        <v>25</v>
      </c>
      <c r="C5756" s="3">
        <v>1025</v>
      </c>
      <c r="D5756" t="s">
        <v>7</v>
      </c>
      <c r="E5756">
        <v>2010</v>
      </c>
      <c r="F5756" s="57"/>
      <c r="G5756" s="73"/>
      <c r="H5756" s="7"/>
      <c r="I5756" s="111"/>
      <c r="K5756" s="32"/>
      <c r="L5756" s="111"/>
      <c r="N5756" s="32"/>
      <c r="O5756" s="22"/>
      <c r="P5756" s="77"/>
      <c r="Q5756" s="77"/>
      <c r="R5756" s="77"/>
    </row>
    <row r="5757" spans="1:18" customFormat="1" ht="12.75" customHeight="1" x14ac:dyDescent="0.25">
      <c r="A5757">
        <v>10</v>
      </c>
      <c r="B5757">
        <v>26</v>
      </c>
      <c r="C5757" s="3">
        <v>1026</v>
      </c>
      <c r="D5757" t="s">
        <v>7</v>
      </c>
      <c r="E5757">
        <v>2010</v>
      </c>
      <c r="F5757" s="57"/>
      <c r="G5757" s="73"/>
      <c r="H5757" s="7"/>
      <c r="I5757" s="111"/>
      <c r="K5757" s="32"/>
      <c r="L5757" s="111"/>
      <c r="N5757" s="32"/>
      <c r="O5757" s="22"/>
      <c r="P5757" s="77"/>
      <c r="Q5757" s="77"/>
      <c r="R5757" s="77"/>
    </row>
    <row r="5758" spans="1:18" customFormat="1" ht="12.75" customHeight="1" x14ac:dyDescent="0.25">
      <c r="A5758">
        <v>10</v>
      </c>
      <c r="B5758">
        <v>27</v>
      </c>
      <c r="C5758" s="3">
        <v>1027</v>
      </c>
      <c r="D5758" t="s">
        <v>7</v>
      </c>
      <c r="E5758">
        <v>2010</v>
      </c>
      <c r="F5758" s="57"/>
      <c r="G5758" s="73"/>
      <c r="H5758" s="7"/>
      <c r="L5758" s="111"/>
      <c r="O5758" s="22"/>
      <c r="P5758" s="77"/>
      <c r="Q5758" s="77"/>
      <c r="R5758" s="77"/>
    </row>
    <row r="5759" spans="1:18" customFormat="1" ht="12.75" customHeight="1" x14ac:dyDescent="0.25">
      <c r="A5759">
        <v>10</v>
      </c>
      <c r="B5759">
        <v>28</v>
      </c>
      <c r="C5759" s="3">
        <v>1028</v>
      </c>
      <c r="D5759" t="s">
        <v>7</v>
      </c>
      <c r="E5759">
        <v>2010</v>
      </c>
      <c r="F5759" s="57"/>
      <c r="G5759" s="73"/>
      <c r="H5759" s="7"/>
      <c r="L5759" s="111"/>
      <c r="O5759" s="22"/>
      <c r="P5759" s="77"/>
      <c r="Q5759" s="77"/>
      <c r="R5759" s="77"/>
    </row>
    <row r="5760" spans="1:18" customFormat="1" ht="12.75" customHeight="1" x14ac:dyDescent="0.25">
      <c r="A5760">
        <v>10</v>
      </c>
      <c r="B5760">
        <v>29</v>
      </c>
      <c r="C5760" s="3">
        <v>1029</v>
      </c>
      <c r="D5760" t="s">
        <v>7</v>
      </c>
      <c r="E5760">
        <v>2010</v>
      </c>
      <c r="F5760" s="57"/>
      <c r="G5760" s="73"/>
      <c r="H5760" s="7"/>
      <c r="L5760" s="111"/>
      <c r="O5760" s="22"/>
      <c r="P5760" s="77"/>
      <c r="Q5760" s="77"/>
      <c r="R5760" s="77"/>
    </row>
    <row r="5761" spans="1:18" customFormat="1" ht="12.75" customHeight="1" x14ac:dyDescent="0.25">
      <c r="A5761">
        <v>10</v>
      </c>
      <c r="B5761">
        <v>30</v>
      </c>
      <c r="C5761" s="3">
        <v>1030</v>
      </c>
      <c r="D5761" t="s">
        <v>7</v>
      </c>
      <c r="E5761">
        <v>2010</v>
      </c>
      <c r="F5761" s="57"/>
      <c r="G5761" s="73"/>
      <c r="H5761" s="7"/>
      <c r="L5761" s="111"/>
      <c r="O5761" s="22"/>
      <c r="P5761" s="77"/>
      <c r="Q5761" s="77"/>
      <c r="R5761" s="77"/>
    </row>
    <row r="5762" spans="1:18" customFormat="1" ht="12.75" customHeight="1" x14ac:dyDescent="0.25">
      <c r="A5762">
        <v>10</v>
      </c>
      <c r="B5762">
        <v>31</v>
      </c>
      <c r="C5762" s="3">
        <v>1031</v>
      </c>
      <c r="D5762" t="s">
        <v>7</v>
      </c>
      <c r="E5762">
        <v>2010</v>
      </c>
      <c r="F5762" s="57"/>
      <c r="G5762" s="73"/>
      <c r="H5762" s="7"/>
      <c r="L5762" s="111"/>
      <c r="O5762" s="22"/>
      <c r="P5762" s="77"/>
      <c r="Q5762" s="77"/>
      <c r="R5762" s="77"/>
    </row>
    <row r="5763" spans="1:18" customFormat="1" ht="12.75" customHeight="1" x14ac:dyDescent="0.25">
      <c r="A5763">
        <v>11</v>
      </c>
      <c r="B5763">
        <v>1</v>
      </c>
      <c r="C5763" s="3">
        <v>1101</v>
      </c>
      <c r="D5763" t="s">
        <v>7</v>
      </c>
      <c r="E5763">
        <v>2010</v>
      </c>
      <c r="F5763" s="57"/>
      <c r="G5763" s="73"/>
      <c r="H5763" s="7"/>
      <c r="L5763" s="111"/>
      <c r="O5763" s="22"/>
      <c r="P5763" s="77"/>
      <c r="Q5763" s="77"/>
      <c r="R5763" s="77"/>
    </row>
    <row r="5764" spans="1:18" customFormat="1" ht="12.75" customHeight="1" x14ac:dyDescent="0.25">
      <c r="A5764">
        <v>11</v>
      </c>
      <c r="B5764">
        <v>2</v>
      </c>
      <c r="C5764" s="3">
        <v>1102</v>
      </c>
      <c r="D5764" t="s">
        <v>7</v>
      </c>
      <c r="E5764">
        <v>2010</v>
      </c>
      <c r="F5764" s="57"/>
      <c r="G5764" s="73"/>
      <c r="H5764" s="7"/>
      <c r="L5764" s="111"/>
      <c r="O5764" s="22"/>
      <c r="P5764" s="77"/>
      <c r="Q5764" s="77"/>
      <c r="R5764" s="77"/>
    </row>
    <row r="5765" spans="1:18" customFormat="1" ht="12.75" customHeight="1" x14ac:dyDescent="0.25">
      <c r="A5765">
        <v>11</v>
      </c>
      <c r="B5765">
        <v>3</v>
      </c>
      <c r="C5765" s="3">
        <v>1103</v>
      </c>
      <c r="D5765" t="s">
        <v>7</v>
      </c>
      <c r="E5765">
        <v>2010</v>
      </c>
      <c r="F5765" s="57"/>
      <c r="G5765" s="73"/>
      <c r="H5765" s="7"/>
      <c r="L5765" s="111"/>
      <c r="O5765" s="22"/>
      <c r="P5765" s="77"/>
      <c r="Q5765" s="77"/>
      <c r="R5765" s="77"/>
    </row>
    <row r="5766" spans="1:18" customFormat="1" ht="12.75" customHeight="1" x14ac:dyDescent="0.25">
      <c r="A5766">
        <v>11</v>
      </c>
      <c r="B5766">
        <v>4</v>
      </c>
      <c r="C5766" s="3">
        <v>1104</v>
      </c>
      <c r="D5766" t="s">
        <v>7</v>
      </c>
      <c r="E5766">
        <v>2010</v>
      </c>
      <c r="F5766" s="57"/>
      <c r="G5766" s="73"/>
      <c r="H5766" s="7"/>
      <c r="L5766" s="111"/>
      <c r="O5766" s="22"/>
      <c r="P5766" s="77"/>
      <c r="Q5766" s="77"/>
      <c r="R5766" s="77"/>
    </row>
    <row r="5767" spans="1:18" customFormat="1" ht="12.75" customHeight="1" x14ac:dyDescent="0.25">
      <c r="A5767">
        <v>11</v>
      </c>
      <c r="B5767">
        <v>5</v>
      </c>
      <c r="C5767" s="3">
        <v>1105</v>
      </c>
      <c r="D5767" t="s">
        <v>7</v>
      </c>
      <c r="E5767">
        <v>2010</v>
      </c>
      <c r="F5767" s="57"/>
      <c r="G5767" s="73"/>
      <c r="H5767" s="7"/>
      <c r="L5767" s="111"/>
      <c r="O5767" s="22"/>
      <c r="P5767" s="77"/>
      <c r="Q5767" s="77"/>
      <c r="R5767" s="77"/>
    </row>
    <row r="5768" spans="1:18" customFormat="1" ht="12.75" customHeight="1" x14ac:dyDescent="0.25">
      <c r="A5768">
        <v>11</v>
      </c>
      <c r="B5768">
        <v>6</v>
      </c>
      <c r="C5768" s="3">
        <v>1106</v>
      </c>
      <c r="D5768" t="s">
        <v>7</v>
      </c>
      <c r="E5768">
        <v>2010</v>
      </c>
      <c r="F5768" s="57"/>
      <c r="G5768" s="73"/>
      <c r="H5768" s="7"/>
      <c r="L5768" s="111"/>
      <c r="O5768" s="22"/>
      <c r="P5768" s="77"/>
      <c r="Q5768" s="77"/>
      <c r="R5768" s="77"/>
    </row>
    <row r="5769" spans="1:18" customFormat="1" ht="12.75" customHeight="1" x14ac:dyDescent="0.25">
      <c r="A5769">
        <v>11</v>
      </c>
      <c r="B5769">
        <v>7</v>
      </c>
      <c r="C5769" s="3">
        <v>1107</v>
      </c>
      <c r="D5769" t="s">
        <v>7</v>
      </c>
      <c r="E5769">
        <v>2010</v>
      </c>
      <c r="F5769" s="57"/>
      <c r="G5769" s="73"/>
      <c r="H5769" s="7"/>
      <c r="L5769" s="111"/>
      <c r="O5769" s="22"/>
      <c r="P5769" s="77"/>
      <c r="Q5769" s="77"/>
      <c r="R5769" s="77"/>
    </row>
    <row r="5770" spans="1:18" customFormat="1" ht="12.75" customHeight="1" x14ac:dyDescent="0.25">
      <c r="A5770">
        <v>11</v>
      </c>
      <c r="B5770">
        <v>8</v>
      </c>
      <c r="C5770" s="3">
        <v>1108</v>
      </c>
      <c r="D5770" t="s">
        <v>7</v>
      </c>
      <c r="E5770">
        <v>2010</v>
      </c>
      <c r="F5770" s="57"/>
      <c r="G5770" s="73"/>
      <c r="H5770" s="7"/>
      <c r="L5770" s="111"/>
      <c r="O5770" s="22"/>
      <c r="P5770" s="77"/>
      <c r="Q5770" s="77"/>
      <c r="R5770" s="77"/>
    </row>
    <row r="5771" spans="1:18" customFormat="1" ht="12.75" customHeight="1" x14ac:dyDescent="0.25">
      <c r="A5771">
        <v>11</v>
      </c>
      <c r="B5771">
        <v>9</v>
      </c>
      <c r="C5771" s="3">
        <v>1109</v>
      </c>
      <c r="D5771" t="s">
        <v>7</v>
      </c>
      <c r="E5771">
        <v>2010</v>
      </c>
      <c r="F5771" s="57"/>
      <c r="G5771" s="73"/>
      <c r="H5771" s="7"/>
      <c r="L5771" s="111"/>
      <c r="O5771" s="22"/>
      <c r="P5771" s="77"/>
      <c r="Q5771" s="77"/>
      <c r="R5771" s="77"/>
    </row>
    <row r="5772" spans="1:18" customFormat="1" ht="12.75" customHeight="1" x14ac:dyDescent="0.25">
      <c r="A5772">
        <v>11</v>
      </c>
      <c r="B5772">
        <v>10</v>
      </c>
      <c r="C5772" s="3">
        <v>1110</v>
      </c>
      <c r="D5772" t="s">
        <v>7</v>
      </c>
      <c r="E5772">
        <v>2010</v>
      </c>
      <c r="F5772" s="57"/>
      <c r="G5772" s="73"/>
      <c r="H5772" s="7"/>
      <c r="L5772" s="111"/>
      <c r="O5772" s="22"/>
      <c r="P5772" s="77"/>
      <c r="Q5772" s="77"/>
      <c r="R5772" s="77"/>
    </row>
    <row r="5773" spans="1:18" customFormat="1" ht="12.75" customHeight="1" x14ac:dyDescent="0.25">
      <c r="A5773">
        <v>11</v>
      </c>
      <c r="B5773">
        <v>11</v>
      </c>
      <c r="C5773" s="3">
        <v>1111</v>
      </c>
      <c r="D5773" t="s">
        <v>7</v>
      </c>
      <c r="E5773">
        <v>2010</v>
      </c>
      <c r="F5773" s="57"/>
      <c r="G5773" s="73"/>
      <c r="H5773" s="7"/>
      <c r="L5773" s="111"/>
      <c r="O5773" s="22"/>
      <c r="P5773" s="77"/>
      <c r="Q5773" s="77"/>
      <c r="R5773" s="77"/>
    </row>
    <row r="5774" spans="1:18" customFormat="1" ht="12.75" customHeight="1" x14ac:dyDescent="0.25">
      <c r="A5774">
        <v>11</v>
      </c>
      <c r="B5774">
        <v>12</v>
      </c>
      <c r="C5774" s="3">
        <v>1112</v>
      </c>
      <c r="D5774" t="s">
        <v>7</v>
      </c>
      <c r="E5774">
        <v>2010</v>
      </c>
      <c r="F5774" s="57"/>
      <c r="G5774" s="73"/>
      <c r="H5774" s="7"/>
      <c r="L5774" s="111"/>
      <c r="O5774" s="22"/>
      <c r="P5774" s="77"/>
      <c r="Q5774" s="77"/>
      <c r="R5774" s="77"/>
    </row>
    <row r="5775" spans="1:18" customFormat="1" ht="12.75" customHeight="1" x14ac:dyDescent="0.25">
      <c r="A5775">
        <v>11</v>
      </c>
      <c r="B5775">
        <v>13</v>
      </c>
      <c r="C5775" s="3">
        <v>1113</v>
      </c>
      <c r="D5775" t="s">
        <v>7</v>
      </c>
      <c r="E5775">
        <v>2010</v>
      </c>
      <c r="F5775" s="57"/>
      <c r="G5775" s="73"/>
      <c r="H5775" s="7"/>
      <c r="L5775" s="111"/>
      <c r="O5775" s="22"/>
      <c r="P5775" s="77"/>
      <c r="Q5775" s="77"/>
      <c r="R5775" s="77"/>
    </row>
    <row r="5776" spans="1:18" customFormat="1" ht="12.75" customHeight="1" x14ac:dyDescent="0.25">
      <c r="A5776">
        <v>11</v>
      </c>
      <c r="B5776">
        <v>14</v>
      </c>
      <c r="C5776" s="3">
        <v>1114</v>
      </c>
      <c r="D5776" t="s">
        <v>7</v>
      </c>
      <c r="E5776">
        <v>2010</v>
      </c>
      <c r="F5776" s="57"/>
      <c r="G5776" s="73"/>
      <c r="H5776" s="7"/>
      <c r="L5776" s="111"/>
      <c r="O5776" s="22"/>
      <c r="P5776" s="77"/>
      <c r="Q5776" s="77"/>
      <c r="R5776" s="77"/>
    </row>
    <row r="5777" spans="1:18" customFormat="1" ht="12.75" customHeight="1" x14ac:dyDescent="0.25">
      <c r="A5777">
        <v>11</v>
      </c>
      <c r="B5777">
        <v>15</v>
      </c>
      <c r="C5777" s="3">
        <v>1115</v>
      </c>
      <c r="D5777" t="s">
        <v>7</v>
      </c>
      <c r="E5777">
        <v>2010</v>
      </c>
      <c r="F5777" s="57"/>
      <c r="G5777" s="73"/>
      <c r="H5777" s="7"/>
      <c r="L5777" s="111"/>
      <c r="O5777" s="22"/>
      <c r="P5777" s="77"/>
      <c r="Q5777" s="77"/>
      <c r="R5777" s="77"/>
    </row>
    <row r="5778" spans="1:18" customFormat="1" ht="12.75" customHeight="1" x14ac:dyDescent="0.25">
      <c r="A5778">
        <v>5</v>
      </c>
      <c r="B5778">
        <v>1</v>
      </c>
      <c r="C5778" s="3">
        <v>501</v>
      </c>
      <c r="D5778" t="s">
        <v>6</v>
      </c>
      <c r="E5778">
        <v>2009</v>
      </c>
      <c r="F5778" s="57"/>
      <c r="G5778" s="73">
        <f t="shared" ref="G5778:G5809" si="246">I5778+K5778</f>
        <v>0</v>
      </c>
      <c r="H5778" s="7"/>
      <c r="I5778" s="31"/>
      <c r="J5778" s="31"/>
      <c r="K5778" s="31"/>
      <c r="L5778" s="31"/>
      <c r="M5778" s="31"/>
      <c r="N5778" s="31"/>
      <c r="O5778" s="22">
        <f t="shared" ref="O5778:O5809" si="247">L5778+N5778</f>
        <v>0</v>
      </c>
      <c r="P5778" s="58"/>
      <c r="Q5778" s="58"/>
      <c r="R5778" s="58"/>
    </row>
    <row r="5779" spans="1:18" customFormat="1" ht="12.75" customHeight="1" x14ac:dyDescent="0.25">
      <c r="A5779">
        <v>5</v>
      </c>
      <c r="B5779">
        <v>2</v>
      </c>
      <c r="C5779" s="3">
        <v>502</v>
      </c>
      <c r="D5779" t="s">
        <v>6</v>
      </c>
      <c r="E5779">
        <v>2009</v>
      </c>
      <c r="F5779" s="57"/>
      <c r="G5779" s="73">
        <f t="shared" si="246"/>
        <v>0</v>
      </c>
      <c r="H5779" s="7"/>
      <c r="I5779" s="60"/>
      <c r="J5779" s="31"/>
      <c r="K5779" s="31"/>
      <c r="L5779" s="31"/>
      <c r="M5779" s="31"/>
      <c r="N5779" s="31"/>
      <c r="O5779" s="22">
        <f t="shared" si="247"/>
        <v>0</v>
      </c>
      <c r="P5779" s="58"/>
      <c r="Q5779" s="58"/>
      <c r="R5779" s="58"/>
    </row>
    <row r="5780" spans="1:18" customFormat="1" ht="12.75" customHeight="1" x14ac:dyDescent="0.25">
      <c r="A5780">
        <v>5</v>
      </c>
      <c r="B5780">
        <v>3</v>
      </c>
      <c r="C5780" s="3">
        <v>503</v>
      </c>
      <c r="D5780" t="s">
        <v>6</v>
      </c>
      <c r="E5780">
        <v>2009</v>
      </c>
      <c r="F5780" s="57"/>
      <c r="G5780" s="73">
        <f t="shared" si="246"/>
        <v>0</v>
      </c>
      <c r="H5780" s="7"/>
      <c r="I5780" s="74"/>
      <c r="J5780" s="31"/>
      <c r="K5780" s="31"/>
      <c r="L5780" s="52"/>
      <c r="M5780" s="31"/>
      <c r="N5780" s="31"/>
      <c r="O5780" s="22">
        <f t="shared" si="247"/>
        <v>0</v>
      </c>
      <c r="P5780" s="58"/>
      <c r="Q5780" s="58"/>
      <c r="R5780" s="58"/>
    </row>
    <row r="5781" spans="1:18" customFormat="1" ht="12.75" customHeight="1" x14ac:dyDescent="0.25">
      <c r="A5781">
        <v>5</v>
      </c>
      <c r="B5781">
        <v>4</v>
      </c>
      <c r="C5781" s="3">
        <v>504</v>
      </c>
      <c r="D5781" t="s">
        <v>6</v>
      </c>
      <c r="E5781">
        <v>2009</v>
      </c>
      <c r="F5781" s="57"/>
      <c r="G5781" s="73">
        <f t="shared" si="246"/>
        <v>0</v>
      </c>
      <c r="H5781" s="7"/>
      <c r="I5781" s="74"/>
      <c r="J5781" s="31"/>
      <c r="K5781" s="31"/>
      <c r="L5781" s="52"/>
      <c r="M5781" s="31"/>
      <c r="N5781" s="31"/>
      <c r="O5781" s="22">
        <f t="shared" si="247"/>
        <v>0</v>
      </c>
      <c r="P5781" s="58"/>
      <c r="Q5781" s="58"/>
      <c r="R5781" s="58"/>
    </row>
    <row r="5782" spans="1:18" customFormat="1" ht="12.75" customHeight="1" x14ac:dyDescent="0.25">
      <c r="A5782">
        <v>5</v>
      </c>
      <c r="B5782">
        <v>5</v>
      </c>
      <c r="C5782" s="3">
        <v>505</v>
      </c>
      <c r="D5782" t="s">
        <v>6</v>
      </c>
      <c r="E5782">
        <v>2009</v>
      </c>
      <c r="F5782" s="57"/>
      <c r="G5782" s="73">
        <f t="shared" si="246"/>
        <v>0</v>
      </c>
      <c r="H5782" s="7"/>
      <c r="I5782" s="74"/>
      <c r="J5782" s="31"/>
      <c r="K5782" s="31"/>
      <c r="L5782" s="52"/>
      <c r="M5782" s="31"/>
      <c r="N5782" s="31"/>
      <c r="O5782" s="22">
        <f t="shared" si="247"/>
        <v>0</v>
      </c>
      <c r="P5782" s="58"/>
      <c r="Q5782" s="58"/>
      <c r="R5782" s="58"/>
    </row>
    <row r="5783" spans="1:18" customFormat="1" ht="12.75" customHeight="1" x14ac:dyDescent="0.25">
      <c r="A5783">
        <v>5</v>
      </c>
      <c r="B5783">
        <v>6</v>
      </c>
      <c r="C5783" s="3">
        <v>506</v>
      </c>
      <c r="D5783" t="s">
        <v>6</v>
      </c>
      <c r="E5783">
        <v>2009</v>
      </c>
      <c r="F5783" s="57"/>
      <c r="G5783" s="73">
        <f t="shared" si="246"/>
        <v>0</v>
      </c>
      <c r="H5783" s="7"/>
      <c r="I5783" s="74"/>
      <c r="J5783" s="31"/>
      <c r="K5783" s="31"/>
      <c r="L5783" s="52"/>
      <c r="M5783" s="31"/>
      <c r="N5783" s="31"/>
      <c r="O5783" s="22">
        <f t="shared" si="247"/>
        <v>0</v>
      </c>
      <c r="P5783" s="58"/>
      <c r="Q5783" s="58"/>
      <c r="R5783" s="58"/>
    </row>
    <row r="5784" spans="1:18" customFormat="1" ht="12.75" customHeight="1" x14ac:dyDescent="0.25">
      <c r="A5784">
        <v>5</v>
      </c>
      <c r="B5784">
        <v>7</v>
      </c>
      <c r="C5784" s="3">
        <v>507</v>
      </c>
      <c r="D5784" t="s">
        <v>6</v>
      </c>
      <c r="E5784">
        <v>2009</v>
      </c>
      <c r="F5784" s="57"/>
      <c r="G5784" s="73">
        <f t="shared" si="246"/>
        <v>0</v>
      </c>
      <c r="H5784" s="7"/>
      <c r="I5784" s="74"/>
      <c r="J5784" s="31"/>
      <c r="K5784" s="31"/>
      <c r="L5784" s="52"/>
      <c r="M5784" s="31"/>
      <c r="N5784" s="31"/>
      <c r="O5784" s="22">
        <f t="shared" si="247"/>
        <v>0</v>
      </c>
      <c r="P5784" s="58"/>
      <c r="Q5784" s="58"/>
      <c r="R5784" s="58"/>
    </row>
    <row r="5785" spans="1:18" customFormat="1" ht="12.75" customHeight="1" x14ac:dyDescent="0.25">
      <c r="A5785">
        <v>5</v>
      </c>
      <c r="B5785">
        <v>8</v>
      </c>
      <c r="C5785" s="3">
        <v>508</v>
      </c>
      <c r="D5785" t="s">
        <v>6</v>
      </c>
      <c r="E5785">
        <v>2009</v>
      </c>
      <c r="F5785" s="57"/>
      <c r="G5785" s="73">
        <f t="shared" si="246"/>
        <v>0</v>
      </c>
      <c r="H5785" s="7"/>
      <c r="I5785" s="74"/>
      <c r="J5785" s="31"/>
      <c r="K5785" s="31"/>
      <c r="L5785" s="52"/>
      <c r="M5785" s="31"/>
      <c r="N5785" s="31"/>
      <c r="O5785" s="22">
        <f t="shared" si="247"/>
        <v>0</v>
      </c>
      <c r="P5785" s="58"/>
      <c r="Q5785" s="58"/>
      <c r="R5785" s="58"/>
    </row>
    <row r="5786" spans="1:18" customFormat="1" ht="12.75" customHeight="1" x14ac:dyDescent="0.25">
      <c r="A5786">
        <v>5</v>
      </c>
      <c r="B5786">
        <v>9</v>
      </c>
      <c r="C5786" s="3">
        <v>509</v>
      </c>
      <c r="D5786" t="s">
        <v>6</v>
      </c>
      <c r="E5786">
        <v>2009</v>
      </c>
      <c r="F5786" s="57"/>
      <c r="G5786" s="73">
        <f t="shared" si="246"/>
        <v>0</v>
      </c>
      <c r="H5786" s="7"/>
      <c r="I5786" s="74"/>
      <c r="J5786" s="31"/>
      <c r="K5786" s="31"/>
      <c r="L5786" s="52"/>
      <c r="M5786" s="31"/>
      <c r="N5786" s="31"/>
      <c r="O5786" s="22">
        <f t="shared" si="247"/>
        <v>0</v>
      </c>
      <c r="P5786" s="58"/>
      <c r="Q5786" s="58"/>
      <c r="R5786" s="58"/>
    </row>
    <row r="5787" spans="1:18" customFormat="1" ht="12.75" customHeight="1" x14ac:dyDescent="0.25">
      <c r="A5787">
        <v>5</v>
      </c>
      <c r="B5787">
        <v>10</v>
      </c>
      <c r="C5787" s="3">
        <v>510</v>
      </c>
      <c r="D5787" t="s">
        <v>6</v>
      </c>
      <c r="E5787">
        <v>2009</v>
      </c>
      <c r="F5787" s="57"/>
      <c r="G5787" s="73">
        <f t="shared" si="246"/>
        <v>0</v>
      </c>
      <c r="H5787" s="7"/>
      <c r="I5787" s="74"/>
      <c r="J5787" s="31"/>
      <c r="K5787" s="31"/>
      <c r="L5787" s="52"/>
      <c r="M5787" s="31"/>
      <c r="N5787" s="31"/>
      <c r="O5787" s="22">
        <f t="shared" si="247"/>
        <v>0</v>
      </c>
      <c r="P5787" s="58"/>
      <c r="Q5787" s="58"/>
      <c r="R5787" s="58"/>
    </row>
    <row r="5788" spans="1:18" customFormat="1" ht="12.75" customHeight="1" x14ac:dyDescent="0.25">
      <c r="A5788">
        <v>5</v>
      </c>
      <c r="B5788">
        <v>11</v>
      </c>
      <c r="C5788" s="3">
        <v>511</v>
      </c>
      <c r="D5788" t="s">
        <v>6</v>
      </c>
      <c r="E5788">
        <v>2009</v>
      </c>
      <c r="F5788" s="57"/>
      <c r="G5788" s="73">
        <f t="shared" si="246"/>
        <v>0</v>
      </c>
      <c r="H5788" s="7"/>
      <c r="I5788" s="79"/>
      <c r="J5788" s="31"/>
      <c r="K5788" s="31"/>
      <c r="L5788" s="79"/>
      <c r="M5788" s="31"/>
      <c r="N5788" s="31"/>
      <c r="O5788" s="22">
        <f t="shared" si="247"/>
        <v>0</v>
      </c>
      <c r="P5788" s="58"/>
      <c r="Q5788" s="58"/>
      <c r="R5788" s="58"/>
    </row>
    <row r="5789" spans="1:18" customFormat="1" ht="12.75" customHeight="1" x14ac:dyDescent="0.25">
      <c r="A5789">
        <v>5</v>
      </c>
      <c r="B5789">
        <v>12</v>
      </c>
      <c r="C5789" s="3">
        <v>512</v>
      </c>
      <c r="D5789" t="s">
        <v>6</v>
      </c>
      <c r="E5789">
        <v>2009</v>
      </c>
      <c r="F5789" s="57"/>
      <c r="G5789" s="73">
        <f t="shared" si="246"/>
        <v>0</v>
      </c>
      <c r="H5789" s="7"/>
      <c r="I5789" s="79"/>
      <c r="J5789" s="31"/>
      <c r="K5789" s="31"/>
      <c r="L5789" s="79"/>
      <c r="M5789" s="31"/>
      <c r="N5789" s="31"/>
      <c r="O5789" s="22">
        <f t="shared" si="247"/>
        <v>0</v>
      </c>
      <c r="P5789" s="58"/>
      <c r="Q5789" s="58"/>
      <c r="R5789" s="58"/>
    </row>
    <row r="5790" spans="1:18" customFormat="1" ht="12.75" customHeight="1" x14ac:dyDescent="0.25">
      <c r="A5790">
        <v>5</v>
      </c>
      <c r="B5790">
        <v>13</v>
      </c>
      <c r="C5790" s="3">
        <v>513</v>
      </c>
      <c r="D5790" t="s">
        <v>6</v>
      </c>
      <c r="E5790">
        <v>2009</v>
      </c>
      <c r="F5790" s="57"/>
      <c r="G5790" s="73">
        <f t="shared" si="246"/>
        <v>0</v>
      </c>
      <c r="H5790" s="7"/>
      <c r="I5790" s="79"/>
      <c r="J5790" s="31"/>
      <c r="K5790" s="31"/>
      <c r="L5790" s="79"/>
      <c r="M5790" s="31"/>
      <c r="N5790" s="31"/>
      <c r="O5790" s="22">
        <f t="shared" si="247"/>
        <v>0</v>
      </c>
      <c r="P5790" s="58"/>
      <c r="Q5790" s="58"/>
      <c r="R5790" s="58"/>
    </row>
    <row r="5791" spans="1:18" customFormat="1" ht="12.75" customHeight="1" x14ac:dyDescent="0.25">
      <c r="A5791">
        <v>5</v>
      </c>
      <c r="B5791">
        <v>14</v>
      </c>
      <c r="C5791" s="3">
        <v>514</v>
      </c>
      <c r="D5791" t="s">
        <v>6</v>
      </c>
      <c r="E5791">
        <v>2009</v>
      </c>
      <c r="F5791" s="57"/>
      <c r="G5791" s="73">
        <f t="shared" si="246"/>
        <v>0</v>
      </c>
      <c r="H5791" s="7"/>
      <c r="O5791" s="22">
        <f t="shared" si="247"/>
        <v>0</v>
      </c>
      <c r="P5791" s="58"/>
      <c r="Q5791" s="58"/>
      <c r="R5791" s="58"/>
    </row>
    <row r="5792" spans="1:18" customFormat="1" ht="12.75" customHeight="1" x14ac:dyDescent="0.25">
      <c r="A5792">
        <v>5</v>
      </c>
      <c r="B5792">
        <v>15</v>
      </c>
      <c r="C5792" s="3">
        <v>515</v>
      </c>
      <c r="D5792" t="s">
        <v>6</v>
      </c>
      <c r="E5792">
        <v>2009</v>
      </c>
      <c r="F5792" s="57"/>
      <c r="G5792" s="73">
        <f t="shared" si="246"/>
        <v>0</v>
      </c>
      <c r="H5792" s="7"/>
      <c r="O5792" s="22">
        <f t="shared" si="247"/>
        <v>0</v>
      </c>
      <c r="P5792" s="58"/>
      <c r="Q5792" s="58"/>
      <c r="R5792" s="58"/>
    </row>
    <row r="5793" spans="1:18" customFormat="1" ht="12.75" customHeight="1" x14ac:dyDescent="0.25">
      <c r="A5793">
        <v>5</v>
      </c>
      <c r="B5793">
        <v>16</v>
      </c>
      <c r="C5793" s="3">
        <v>516</v>
      </c>
      <c r="D5793" t="s">
        <v>6</v>
      </c>
      <c r="E5793">
        <v>2009</v>
      </c>
      <c r="F5793" s="57"/>
      <c r="G5793" s="73">
        <f t="shared" si="246"/>
        <v>0</v>
      </c>
      <c r="H5793" s="7"/>
      <c r="O5793" s="22">
        <f t="shared" si="247"/>
        <v>0</v>
      </c>
      <c r="P5793" s="58"/>
      <c r="Q5793" s="58"/>
      <c r="R5793" s="58"/>
    </row>
    <row r="5794" spans="1:18" customFormat="1" ht="12.75" customHeight="1" x14ac:dyDescent="0.25">
      <c r="A5794">
        <v>5</v>
      </c>
      <c r="B5794">
        <v>17</v>
      </c>
      <c r="C5794" s="3">
        <v>517</v>
      </c>
      <c r="D5794" t="s">
        <v>6</v>
      </c>
      <c r="E5794">
        <v>2009</v>
      </c>
      <c r="F5794" s="57"/>
      <c r="G5794" s="73">
        <f t="shared" si="246"/>
        <v>0</v>
      </c>
      <c r="H5794" s="7"/>
      <c r="O5794" s="22">
        <f t="shared" si="247"/>
        <v>0</v>
      </c>
      <c r="P5794" s="58"/>
      <c r="Q5794" s="58"/>
      <c r="R5794" s="58"/>
    </row>
    <row r="5795" spans="1:18" customFormat="1" ht="12.75" customHeight="1" x14ac:dyDescent="0.25">
      <c r="A5795">
        <v>5</v>
      </c>
      <c r="B5795">
        <v>18</v>
      </c>
      <c r="C5795" s="3">
        <v>518</v>
      </c>
      <c r="D5795" t="s">
        <v>6</v>
      </c>
      <c r="E5795">
        <v>2009</v>
      </c>
      <c r="F5795" s="57"/>
      <c r="G5795" s="73">
        <f t="shared" si="246"/>
        <v>0</v>
      </c>
      <c r="H5795" s="7"/>
      <c r="O5795" s="22">
        <f t="shared" si="247"/>
        <v>0</v>
      </c>
      <c r="P5795" s="58"/>
      <c r="Q5795" s="58"/>
      <c r="R5795" s="58"/>
    </row>
    <row r="5796" spans="1:18" customFormat="1" ht="12.75" customHeight="1" x14ac:dyDescent="0.25">
      <c r="A5796">
        <v>5</v>
      </c>
      <c r="B5796">
        <v>19</v>
      </c>
      <c r="C5796" s="3">
        <v>519</v>
      </c>
      <c r="D5796" t="s">
        <v>6</v>
      </c>
      <c r="E5796">
        <v>2009</v>
      </c>
      <c r="F5796" s="57"/>
      <c r="G5796" s="73">
        <f t="shared" si="246"/>
        <v>0</v>
      </c>
      <c r="H5796" s="7"/>
      <c r="O5796" s="22">
        <f t="shared" si="247"/>
        <v>0</v>
      </c>
      <c r="P5796" s="58"/>
      <c r="Q5796" s="58"/>
      <c r="R5796" s="58"/>
    </row>
    <row r="5797" spans="1:18" customFormat="1" ht="12.75" customHeight="1" x14ac:dyDescent="0.25">
      <c r="A5797">
        <v>5</v>
      </c>
      <c r="B5797">
        <v>20</v>
      </c>
      <c r="C5797" s="3">
        <v>520</v>
      </c>
      <c r="D5797" t="s">
        <v>6</v>
      </c>
      <c r="E5797">
        <v>2009</v>
      </c>
      <c r="F5797" s="57"/>
      <c r="G5797" s="73">
        <f t="shared" si="246"/>
        <v>0</v>
      </c>
      <c r="H5797" s="7"/>
      <c r="O5797" s="22">
        <f t="shared" si="247"/>
        <v>0</v>
      </c>
      <c r="P5797" s="58"/>
      <c r="Q5797" s="58"/>
      <c r="R5797" s="58"/>
    </row>
    <row r="5798" spans="1:18" customFormat="1" ht="12.75" customHeight="1" x14ac:dyDescent="0.25">
      <c r="A5798">
        <v>5</v>
      </c>
      <c r="B5798">
        <v>21</v>
      </c>
      <c r="C5798" s="3">
        <v>521</v>
      </c>
      <c r="D5798" t="s">
        <v>6</v>
      </c>
      <c r="E5798">
        <v>2009</v>
      </c>
      <c r="F5798" s="57"/>
      <c r="G5798" s="73">
        <f t="shared" si="246"/>
        <v>0</v>
      </c>
      <c r="H5798" s="7"/>
      <c r="O5798" s="22">
        <f t="shared" si="247"/>
        <v>0</v>
      </c>
      <c r="P5798" s="58"/>
      <c r="Q5798" s="58"/>
      <c r="R5798" s="58"/>
    </row>
    <row r="5799" spans="1:18" customFormat="1" ht="12.75" customHeight="1" x14ac:dyDescent="0.25">
      <c r="A5799">
        <v>5</v>
      </c>
      <c r="B5799">
        <v>22</v>
      </c>
      <c r="C5799" s="3">
        <v>522</v>
      </c>
      <c r="D5799" t="s">
        <v>6</v>
      </c>
      <c r="E5799">
        <v>2009</v>
      </c>
      <c r="F5799" s="57"/>
      <c r="G5799" s="73">
        <f t="shared" si="246"/>
        <v>0</v>
      </c>
      <c r="H5799" s="7"/>
      <c r="O5799" s="22">
        <f t="shared" si="247"/>
        <v>0</v>
      </c>
      <c r="P5799" s="58"/>
      <c r="Q5799" s="58"/>
      <c r="R5799" s="58"/>
    </row>
    <row r="5800" spans="1:18" customFormat="1" ht="12.75" customHeight="1" x14ac:dyDescent="0.25">
      <c r="A5800">
        <v>5</v>
      </c>
      <c r="B5800">
        <v>23</v>
      </c>
      <c r="C5800" s="3">
        <v>523</v>
      </c>
      <c r="D5800" t="s">
        <v>6</v>
      </c>
      <c r="E5800">
        <v>2009</v>
      </c>
      <c r="F5800" s="57"/>
      <c r="G5800" s="73">
        <f t="shared" si="246"/>
        <v>0</v>
      </c>
      <c r="H5800" s="7"/>
      <c r="O5800" s="22">
        <f t="shared" si="247"/>
        <v>0</v>
      </c>
      <c r="P5800" s="58"/>
      <c r="Q5800" s="58"/>
      <c r="R5800" s="58"/>
    </row>
    <row r="5801" spans="1:18" customFormat="1" ht="12.75" customHeight="1" x14ac:dyDescent="0.25">
      <c r="A5801">
        <v>5</v>
      </c>
      <c r="B5801">
        <v>24</v>
      </c>
      <c r="C5801" s="3">
        <v>524</v>
      </c>
      <c r="D5801" t="s">
        <v>6</v>
      </c>
      <c r="E5801">
        <v>2009</v>
      </c>
      <c r="F5801" s="57"/>
      <c r="G5801" s="73">
        <f t="shared" si="246"/>
        <v>0</v>
      </c>
      <c r="H5801" s="7"/>
      <c r="O5801" s="22">
        <f t="shared" si="247"/>
        <v>0</v>
      </c>
      <c r="P5801" s="58"/>
      <c r="Q5801" s="58"/>
      <c r="R5801" s="58"/>
    </row>
    <row r="5802" spans="1:18" customFormat="1" ht="12.75" customHeight="1" x14ac:dyDescent="0.25">
      <c r="A5802">
        <v>5</v>
      </c>
      <c r="B5802">
        <v>25</v>
      </c>
      <c r="C5802" s="3">
        <v>525</v>
      </c>
      <c r="D5802" t="s">
        <v>6</v>
      </c>
      <c r="E5802">
        <v>2009</v>
      </c>
      <c r="F5802" s="57"/>
      <c r="G5802" s="73">
        <f t="shared" si="246"/>
        <v>0</v>
      </c>
      <c r="H5802" s="7"/>
      <c r="O5802" s="22">
        <f t="shared" si="247"/>
        <v>0</v>
      </c>
      <c r="P5802" s="58"/>
      <c r="Q5802" s="58"/>
      <c r="R5802" s="58"/>
    </row>
    <row r="5803" spans="1:18" customFormat="1" ht="12.75" customHeight="1" x14ac:dyDescent="0.25">
      <c r="A5803">
        <v>5</v>
      </c>
      <c r="B5803">
        <v>26</v>
      </c>
      <c r="C5803" s="3">
        <v>526</v>
      </c>
      <c r="D5803" t="s">
        <v>6</v>
      </c>
      <c r="E5803">
        <v>2009</v>
      </c>
      <c r="F5803" s="57"/>
      <c r="G5803" s="73">
        <f t="shared" si="246"/>
        <v>12</v>
      </c>
      <c r="I5803" s="104">
        <v>12</v>
      </c>
      <c r="J5803" s="79" t="s">
        <v>21</v>
      </c>
      <c r="K5803" s="79"/>
      <c r="L5803" s="104">
        <v>0</v>
      </c>
      <c r="M5803" s="79" t="s">
        <v>21</v>
      </c>
      <c r="N5803" s="79"/>
      <c r="O5803" s="22">
        <f t="shared" si="247"/>
        <v>0</v>
      </c>
      <c r="P5803" s="58"/>
      <c r="Q5803" s="58"/>
      <c r="R5803" s="58"/>
    </row>
    <row r="5804" spans="1:18" customFormat="1" ht="12.75" customHeight="1" x14ac:dyDescent="0.25">
      <c r="A5804">
        <v>5</v>
      </c>
      <c r="B5804">
        <v>27</v>
      </c>
      <c r="C5804" s="3">
        <v>527</v>
      </c>
      <c r="D5804" t="s">
        <v>6</v>
      </c>
      <c r="E5804">
        <v>2009</v>
      </c>
      <c r="F5804" s="57"/>
      <c r="G5804" s="73">
        <f t="shared" si="246"/>
        <v>92</v>
      </c>
      <c r="I5804" s="104">
        <v>92</v>
      </c>
      <c r="J5804" s="79" t="s">
        <v>21</v>
      </c>
      <c r="K5804" s="79"/>
      <c r="L5804" s="104">
        <v>0</v>
      </c>
      <c r="M5804" s="79" t="s">
        <v>21</v>
      </c>
      <c r="N5804" s="79"/>
      <c r="O5804" s="22">
        <f t="shared" si="247"/>
        <v>0</v>
      </c>
      <c r="P5804" s="58"/>
      <c r="Q5804" s="58"/>
      <c r="R5804" s="58"/>
    </row>
    <row r="5805" spans="1:18" customFormat="1" ht="12.75" customHeight="1" x14ac:dyDescent="0.25">
      <c r="A5805">
        <v>5</v>
      </c>
      <c r="B5805">
        <v>28</v>
      </c>
      <c r="C5805" s="3">
        <v>528</v>
      </c>
      <c r="D5805" t="s">
        <v>6</v>
      </c>
      <c r="E5805">
        <v>2009</v>
      </c>
      <c r="F5805" s="57"/>
      <c r="G5805" s="73">
        <f t="shared" si="246"/>
        <v>78</v>
      </c>
      <c r="I5805" s="104">
        <v>78</v>
      </c>
      <c r="J5805" s="79" t="s">
        <v>21</v>
      </c>
      <c r="K5805" s="79"/>
      <c r="L5805" s="104">
        <v>0</v>
      </c>
      <c r="M5805" s="79" t="s">
        <v>21</v>
      </c>
      <c r="N5805" s="79"/>
      <c r="O5805" s="22">
        <f t="shared" si="247"/>
        <v>0</v>
      </c>
      <c r="P5805" s="58"/>
      <c r="Q5805" s="58"/>
      <c r="R5805" s="58"/>
    </row>
    <row r="5806" spans="1:18" customFormat="1" ht="12.75" customHeight="1" x14ac:dyDescent="0.25">
      <c r="A5806">
        <v>5</v>
      </c>
      <c r="B5806">
        <v>29</v>
      </c>
      <c r="C5806" s="3">
        <v>529</v>
      </c>
      <c r="D5806" t="s">
        <v>6</v>
      </c>
      <c r="E5806">
        <v>2009</v>
      </c>
      <c r="F5806" s="57"/>
      <c r="G5806" s="73">
        <f t="shared" si="246"/>
        <v>142</v>
      </c>
      <c r="I5806" s="104">
        <v>142</v>
      </c>
      <c r="J5806" s="79" t="s">
        <v>21</v>
      </c>
      <c r="K5806" s="79"/>
      <c r="L5806" s="104">
        <v>0</v>
      </c>
      <c r="M5806" s="79" t="s">
        <v>21</v>
      </c>
      <c r="N5806" s="79"/>
      <c r="O5806" s="22">
        <f t="shared" si="247"/>
        <v>0</v>
      </c>
      <c r="P5806" s="58"/>
      <c r="Q5806" s="58"/>
      <c r="R5806" s="58"/>
    </row>
    <row r="5807" spans="1:18" customFormat="1" ht="12.75" customHeight="1" x14ac:dyDescent="0.25">
      <c r="A5807">
        <v>5</v>
      </c>
      <c r="B5807">
        <v>30</v>
      </c>
      <c r="C5807" s="3">
        <v>530</v>
      </c>
      <c r="D5807" t="s">
        <v>6</v>
      </c>
      <c r="E5807">
        <v>2009</v>
      </c>
      <c r="F5807" s="57"/>
      <c r="G5807" s="73">
        <f t="shared" si="246"/>
        <v>113</v>
      </c>
      <c r="I5807" s="104">
        <v>113</v>
      </c>
      <c r="J5807" s="79" t="s">
        <v>21</v>
      </c>
      <c r="K5807" s="79"/>
      <c r="L5807" s="104">
        <v>0</v>
      </c>
      <c r="M5807" s="79" t="s">
        <v>21</v>
      </c>
      <c r="N5807" s="79"/>
      <c r="O5807" s="22">
        <f t="shared" si="247"/>
        <v>0</v>
      </c>
      <c r="P5807" s="58"/>
      <c r="Q5807" s="58"/>
      <c r="R5807" s="58"/>
    </row>
    <row r="5808" spans="1:18" customFormat="1" ht="12.75" customHeight="1" x14ac:dyDescent="0.25">
      <c r="A5808">
        <v>5</v>
      </c>
      <c r="B5808">
        <v>31</v>
      </c>
      <c r="C5808" s="3">
        <v>531</v>
      </c>
      <c r="D5808" t="s">
        <v>6</v>
      </c>
      <c r="E5808">
        <v>2009</v>
      </c>
      <c r="F5808" s="57"/>
      <c r="G5808" s="73">
        <f t="shared" si="246"/>
        <v>190</v>
      </c>
      <c r="I5808" s="104">
        <v>190</v>
      </c>
      <c r="J5808" s="79" t="s">
        <v>21</v>
      </c>
      <c r="K5808" s="79"/>
      <c r="L5808" s="104">
        <v>1</v>
      </c>
      <c r="M5808" s="79" t="s">
        <v>21</v>
      </c>
      <c r="N5808" s="79"/>
      <c r="O5808" s="22">
        <f t="shared" si="247"/>
        <v>1</v>
      </c>
      <c r="P5808" s="58"/>
      <c r="Q5808" s="58"/>
      <c r="R5808" s="58"/>
    </row>
    <row r="5809" spans="1:18" customFormat="1" ht="12.75" customHeight="1" x14ac:dyDescent="0.25">
      <c r="A5809">
        <v>6</v>
      </c>
      <c r="B5809">
        <v>1</v>
      </c>
      <c r="C5809" s="3">
        <v>601</v>
      </c>
      <c r="D5809" t="s">
        <v>6</v>
      </c>
      <c r="E5809">
        <v>2009</v>
      </c>
      <c r="F5809" s="57"/>
      <c r="G5809" s="73">
        <f t="shared" si="246"/>
        <v>226</v>
      </c>
      <c r="I5809" s="104">
        <v>226</v>
      </c>
      <c r="J5809" s="104">
        <v>1</v>
      </c>
      <c r="K5809" s="79"/>
      <c r="L5809" s="104">
        <v>1</v>
      </c>
      <c r="M5809" s="104">
        <v>0</v>
      </c>
      <c r="N5809" s="79"/>
      <c r="O5809" s="22">
        <f t="shared" si="247"/>
        <v>1</v>
      </c>
      <c r="P5809" s="58"/>
      <c r="Q5809" s="58"/>
      <c r="R5809" s="58"/>
    </row>
    <row r="5810" spans="1:18" customFormat="1" ht="12.75" customHeight="1" x14ac:dyDescent="0.25">
      <c r="A5810">
        <v>6</v>
      </c>
      <c r="B5810">
        <v>2</v>
      </c>
      <c r="C5810" s="3">
        <v>602</v>
      </c>
      <c r="D5810" t="s">
        <v>6</v>
      </c>
      <c r="E5810">
        <v>2009</v>
      </c>
      <c r="F5810" s="57"/>
      <c r="G5810" s="73">
        <f t="shared" ref="G5810:G5841" si="248">I5810+K5810</f>
        <v>322</v>
      </c>
      <c r="H5810" s="7"/>
      <c r="I5810" s="104">
        <v>322</v>
      </c>
      <c r="J5810" s="79" t="s">
        <v>21</v>
      </c>
      <c r="K5810" s="79"/>
      <c r="L5810" s="104">
        <v>2</v>
      </c>
      <c r="M5810" s="79" t="s">
        <v>21</v>
      </c>
      <c r="N5810" s="79"/>
      <c r="O5810" s="22">
        <f t="shared" ref="O5810:O5841" si="249">L5810+N5810</f>
        <v>2</v>
      </c>
      <c r="P5810" s="58"/>
      <c r="Q5810" s="58"/>
      <c r="R5810" s="58"/>
    </row>
    <row r="5811" spans="1:18" customFormat="1" ht="12.75" customHeight="1" x14ac:dyDescent="0.25">
      <c r="A5811">
        <v>6</v>
      </c>
      <c r="B5811">
        <v>3</v>
      </c>
      <c r="C5811" s="3">
        <v>603</v>
      </c>
      <c r="D5811" t="s">
        <v>6</v>
      </c>
      <c r="E5811">
        <v>2009</v>
      </c>
      <c r="F5811" s="57"/>
      <c r="G5811" s="73">
        <f t="shared" si="248"/>
        <v>865</v>
      </c>
      <c r="H5811" s="7"/>
      <c r="I5811" s="104">
        <v>865</v>
      </c>
      <c r="J5811" s="79" t="s">
        <v>21</v>
      </c>
      <c r="K5811" s="79"/>
      <c r="L5811" s="104">
        <v>8</v>
      </c>
      <c r="M5811" s="79" t="s">
        <v>21</v>
      </c>
      <c r="N5811" s="79"/>
      <c r="O5811" s="22">
        <f t="shared" si="249"/>
        <v>8</v>
      </c>
      <c r="P5811" s="58"/>
      <c r="Q5811" s="58"/>
      <c r="R5811" s="58"/>
    </row>
    <row r="5812" spans="1:18" customFormat="1" ht="12.75" customHeight="1" x14ac:dyDescent="0.25">
      <c r="A5812">
        <v>6</v>
      </c>
      <c r="B5812">
        <v>4</v>
      </c>
      <c r="C5812" s="3">
        <v>604</v>
      </c>
      <c r="D5812" t="s">
        <v>6</v>
      </c>
      <c r="E5812">
        <v>2009</v>
      </c>
      <c r="F5812" s="57"/>
      <c r="G5812" s="73">
        <f t="shared" si="248"/>
        <v>1019</v>
      </c>
      <c r="H5812" s="7"/>
      <c r="I5812" s="104">
        <v>1019</v>
      </c>
      <c r="J5812" s="79" t="s">
        <v>21</v>
      </c>
      <c r="K5812" s="79"/>
      <c r="L5812" s="104">
        <v>10</v>
      </c>
      <c r="M5812" s="79" t="s">
        <v>21</v>
      </c>
      <c r="N5812" s="79"/>
      <c r="O5812" s="22">
        <f t="shared" si="249"/>
        <v>10</v>
      </c>
      <c r="P5812" s="58"/>
      <c r="Q5812" s="58"/>
      <c r="R5812" s="58"/>
    </row>
    <row r="5813" spans="1:18" customFormat="1" ht="12.75" customHeight="1" x14ac:dyDescent="0.25">
      <c r="A5813">
        <v>6</v>
      </c>
      <c r="B5813">
        <v>5</v>
      </c>
      <c r="C5813" s="3">
        <v>605</v>
      </c>
      <c r="D5813" t="s">
        <v>6</v>
      </c>
      <c r="E5813">
        <v>2009</v>
      </c>
      <c r="F5813" s="57"/>
      <c r="G5813" s="73">
        <f t="shared" si="248"/>
        <v>930</v>
      </c>
      <c r="H5813" s="7"/>
      <c r="I5813" s="104">
        <v>930</v>
      </c>
      <c r="J5813" s="79" t="s">
        <v>21</v>
      </c>
      <c r="K5813" s="79"/>
      <c r="L5813" s="104">
        <v>10</v>
      </c>
      <c r="M5813" s="79" t="s">
        <v>21</v>
      </c>
      <c r="N5813" s="79"/>
      <c r="O5813" s="22">
        <f t="shared" si="249"/>
        <v>10</v>
      </c>
      <c r="P5813" s="58"/>
      <c r="Q5813" s="58"/>
      <c r="R5813" s="58"/>
    </row>
    <row r="5814" spans="1:18" customFormat="1" ht="12.75" customHeight="1" x14ac:dyDescent="0.25">
      <c r="A5814">
        <v>6</v>
      </c>
      <c r="B5814">
        <v>6</v>
      </c>
      <c r="C5814" s="3">
        <v>606</v>
      </c>
      <c r="D5814" t="s">
        <v>6</v>
      </c>
      <c r="E5814">
        <v>2009</v>
      </c>
      <c r="F5814" s="57"/>
      <c r="G5814" s="73">
        <f t="shared" si="248"/>
        <v>224</v>
      </c>
      <c r="H5814" s="7"/>
      <c r="I5814" s="104">
        <v>224</v>
      </c>
      <c r="J5814" s="79" t="s">
        <v>21</v>
      </c>
      <c r="K5814" s="79"/>
      <c r="L5814" s="104">
        <v>2</v>
      </c>
      <c r="M5814" s="79" t="s">
        <v>21</v>
      </c>
      <c r="N5814" s="79"/>
      <c r="O5814" s="22">
        <f t="shared" si="249"/>
        <v>2</v>
      </c>
      <c r="P5814" s="58"/>
      <c r="Q5814" s="58"/>
      <c r="R5814" s="58"/>
    </row>
    <row r="5815" spans="1:18" customFormat="1" ht="12.75" customHeight="1" x14ac:dyDescent="0.25">
      <c r="A5815">
        <v>6</v>
      </c>
      <c r="B5815">
        <v>7</v>
      </c>
      <c r="C5815" s="3">
        <v>607</v>
      </c>
      <c r="D5815" t="s">
        <v>6</v>
      </c>
      <c r="E5815">
        <v>2009</v>
      </c>
      <c r="F5815" s="57"/>
      <c r="G5815" s="73">
        <f t="shared" si="248"/>
        <v>210</v>
      </c>
      <c r="H5815" s="7"/>
      <c r="I5815" s="104">
        <v>210</v>
      </c>
      <c r="J5815" s="79" t="s">
        <v>21</v>
      </c>
      <c r="K5815" s="79"/>
      <c r="L5815" s="104">
        <v>2</v>
      </c>
      <c r="M5815" s="79" t="s">
        <v>21</v>
      </c>
      <c r="N5815" s="79"/>
      <c r="O5815" s="22">
        <f t="shared" si="249"/>
        <v>2</v>
      </c>
      <c r="P5815" s="58"/>
      <c r="Q5815" s="58"/>
      <c r="R5815" s="58"/>
    </row>
    <row r="5816" spans="1:18" customFormat="1" ht="12.75" customHeight="1" x14ac:dyDescent="0.25">
      <c r="A5816">
        <v>6</v>
      </c>
      <c r="B5816">
        <v>8</v>
      </c>
      <c r="C5816" s="3">
        <v>608</v>
      </c>
      <c r="D5816" t="s">
        <v>6</v>
      </c>
      <c r="E5816">
        <v>2009</v>
      </c>
      <c r="F5816" s="57"/>
      <c r="G5816" s="73">
        <f t="shared" si="248"/>
        <v>349</v>
      </c>
      <c r="H5816" s="7"/>
      <c r="I5816" s="104">
        <v>349</v>
      </c>
      <c r="J5816" s="104">
        <v>14</v>
      </c>
      <c r="K5816" s="79"/>
      <c r="L5816" s="104">
        <v>3</v>
      </c>
      <c r="M5816" s="104">
        <v>0</v>
      </c>
      <c r="N5816" s="79"/>
      <c r="O5816" s="22">
        <f t="shared" si="249"/>
        <v>3</v>
      </c>
      <c r="P5816" s="58"/>
      <c r="Q5816" s="58"/>
      <c r="R5816" s="58"/>
    </row>
    <row r="5817" spans="1:18" customFormat="1" ht="12.75" customHeight="1" x14ac:dyDescent="0.25">
      <c r="A5817">
        <v>6</v>
      </c>
      <c r="B5817">
        <v>9</v>
      </c>
      <c r="C5817" s="3">
        <v>609</v>
      </c>
      <c r="D5817" t="s">
        <v>6</v>
      </c>
      <c r="E5817">
        <v>2009</v>
      </c>
      <c r="F5817" s="57"/>
      <c r="G5817" s="73">
        <f t="shared" si="248"/>
        <v>543</v>
      </c>
      <c r="H5817" s="7"/>
      <c r="I5817" s="104">
        <v>543</v>
      </c>
      <c r="J5817" s="79" t="s">
        <v>21</v>
      </c>
      <c r="K5817" s="79"/>
      <c r="L5817" s="104">
        <v>4</v>
      </c>
      <c r="M5817" s="79" t="s">
        <v>21</v>
      </c>
      <c r="O5817" s="22">
        <f t="shared" si="249"/>
        <v>4</v>
      </c>
      <c r="P5817" s="58"/>
      <c r="Q5817" s="58"/>
      <c r="R5817" s="58"/>
    </row>
    <row r="5818" spans="1:18" customFormat="1" ht="12.75" customHeight="1" x14ac:dyDescent="0.25">
      <c r="A5818">
        <v>6</v>
      </c>
      <c r="B5818">
        <v>10</v>
      </c>
      <c r="C5818" s="3">
        <v>610</v>
      </c>
      <c r="D5818" t="s">
        <v>6</v>
      </c>
      <c r="E5818">
        <v>2009</v>
      </c>
      <c r="F5818" s="57"/>
      <c r="G5818" s="73">
        <f t="shared" si="248"/>
        <v>1485</v>
      </c>
      <c r="H5818" s="7"/>
      <c r="I5818" s="104">
        <v>1485</v>
      </c>
      <c r="J5818" s="79" t="s">
        <v>21</v>
      </c>
      <c r="L5818" s="104">
        <v>8</v>
      </c>
      <c r="M5818" s="79" t="s">
        <v>21</v>
      </c>
      <c r="O5818" s="22">
        <f t="shared" si="249"/>
        <v>8</v>
      </c>
      <c r="P5818" s="58"/>
      <c r="Q5818" s="58"/>
      <c r="R5818" s="58"/>
    </row>
    <row r="5819" spans="1:18" customFormat="1" ht="12.75" customHeight="1" x14ac:dyDescent="0.25">
      <c r="A5819">
        <v>6</v>
      </c>
      <c r="B5819">
        <v>11</v>
      </c>
      <c r="C5819" s="3">
        <v>611</v>
      </c>
      <c r="D5819" t="s">
        <v>6</v>
      </c>
      <c r="E5819">
        <v>2009</v>
      </c>
      <c r="F5819" s="57"/>
      <c r="G5819" s="73">
        <f t="shared" si="248"/>
        <v>2380</v>
      </c>
      <c r="H5819" s="7"/>
      <c r="I5819" s="104">
        <v>2380</v>
      </c>
      <c r="J5819" s="79" t="s">
        <v>21</v>
      </c>
      <c r="L5819" s="104">
        <v>35</v>
      </c>
      <c r="M5819" s="79" t="s">
        <v>21</v>
      </c>
      <c r="O5819" s="22">
        <f t="shared" si="249"/>
        <v>35</v>
      </c>
      <c r="P5819" s="58"/>
      <c r="Q5819" s="58"/>
      <c r="R5819" s="58"/>
    </row>
    <row r="5820" spans="1:18" customFormat="1" ht="12.75" customHeight="1" x14ac:dyDescent="0.25">
      <c r="A5820">
        <v>6</v>
      </c>
      <c r="B5820">
        <v>12</v>
      </c>
      <c r="C5820" s="3">
        <v>612</v>
      </c>
      <c r="D5820" t="s">
        <v>6</v>
      </c>
      <c r="E5820">
        <v>2009</v>
      </c>
      <c r="F5820" s="57"/>
      <c r="G5820" s="73">
        <f t="shared" si="248"/>
        <v>1444</v>
      </c>
      <c r="H5820" s="7"/>
      <c r="I5820" s="104">
        <v>1444</v>
      </c>
      <c r="J5820" s="79" t="s">
        <v>21</v>
      </c>
      <c r="L5820" s="104">
        <v>35</v>
      </c>
      <c r="M5820" s="79" t="s">
        <v>21</v>
      </c>
      <c r="O5820" s="22">
        <f t="shared" si="249"/>
        <v>35</v>
      </c>
      <c r="P5820" s="58"/>
      <c r="Q5820" s="58"/>
      <c r="R5820" s="58"/>
    </row>
    <row r="5821" spans="1:18" customFormat="1" ht="12.75" customHeight="1" x14ac:dyDescent="0.25">
      <c r="A5821">
        <v>6</v>
      </c>
      <c r="B5821">
        <v>13</v>
      </c>
      <c r="C5821" s="3">
        <v>613</v>
      </c>
      <c r="D5821" t="s">
        <v>6</v>
      </c>
      <c r="E5821">
        <v>2009</v>
      </c>
      <c r="F5821" s="57"/>
      <c r="G5821" s="73">
        <f t="shared" si="248"/>
        <v>837</v>
      </c>
      <c r="H5821" s="7"/>
      <c r="I5821" s="104">
        <v>837</v>
      </c>
      <c r="J5821" s="79" t="s">
        <v>21</v>
      </c>
      <c r="L5821" s="104">
        <v>15</v>
      </c>
      <c r="M5821" s="79" t="s">
        <v>21</v>
      </c>
      <c r="O5821" s="22">
        <f t="shared" si="249"/>
        <v>15</v>
      </c>
      <c r="P5821" s="58"/>
      <c r="Q5821" s="58"/>
      <c r="R5821" s="58"/>
    </row>
    <row r="5822" spans="1:18" customFormat="1" ht="12.75" customHeight="1" x14ac:dyDescent="0.25">
      <c r="A5822">
        <v>6</v>
      </c>
      <c r="B5822">
        <v>14</v>
      </c>
      <c r="C5822" s="3">
        <v>614</v>
      </c>
      <c r="D5822" t="s">
        <v>6</v>
      </c>
      <c r="E5822">
        <v>2009</v>
      </c>
      <c r="F5822" s="57"/>
      <c r="G5822" s="73">
        <f t="shared" si="248"/>
        <v>801</v>
      </c>
      <c r="H5822" s="31"/>
      <c r="I5822" s="104">
        <v>801</v>
      </c>
      <c r="J5822" s="79" t="s">
        <v>21</v>
      </c>
      <c r="L5822" s="104">
        <v>10</v>
      </c>
      <c r="M5822" s="79" t="s">
        <v>21</v>
      </c>
      <c r="O5822" s="22">
        <f t="shared" si="249"/>
        <v>10</v>
      </c>
      <c r="P5822" s="58"/>
      <c r="Q5822" s="58"/>
      <c r="R5822" s="58"/>
    </row>
    <row r="5823" spans="1:18" customFormat="1" ht="12.75" customHeight="1" x14ac:dyDescent="0.25">
      <c r="A5823">
        <v>6</v>
      </c>
      <c r="B5823">
        <v>15</v>
      </c>
      <c r="C5823" s="3">
        <v>615</v>
      </c>
      <c r="D5823" t="s">
        <v>6</v>
      </c>
      <c r="E5823">
        <v>2009</v>
      </c>
      <c r="F5823" s="57"/>
      <c r="G5823" s="73">
        <f t="shared" si="248"/>
        <v>731</v>
      </c>
      <c r="H5823" s="7"/>
      <c r="I5823" s="104">
        <v>731</v>
      </c>
      <c r="J5823" s="104">
        <v>12</v>
      </c>
      <c r="L5823" s="104">
        <v>4</v>
      </c>
      <c r="M5823" s="104">
        <v>1</v>
      </c>
      <c r="O5823" s="22">
        <f t="shared" si="249"/>
        <v>4</v>
      </c>
      <c r="P5823" s="58"/>
      <c r="Q5823" s="58"/>
      <c r="R5823" s="58"/>
    </row>
    <row r="5824" spans="1:18" customFormat="1" ht="12.75" customHeight="1" x14ac:dyDescent="0.25">
      <c r="A5824">
        <v>6</v>
      </c>
      <c r="B5824">
        <v>16</v>
      </c>
      <c r="C5824" s="3">
        <v>616</v>
      </c>
      <c r="D5824" t="s">
        <v>6</v>
      </c>
      <c r="E5824">
        <v>2009</v>
      </c>
      <c r="F5824" s="57"/>
      <c r="G5824" s="73">
        <f t="shared" si="248"/>
        <v>738</v>
      </c>
      <c r="H5824" s="7"/>
      <c r="I5824" s="104">
        <v>738</v>
      </c>
      <c r="J5824" s="79" t="s">
        <v>21</v>
      </c>
      <c r="L5824" s="104">
        <v>0</v>
      </c>
      <c r="M5824" s="79" t="s">
        <v>21</v>
      </c>
      <c r="O5824" s="22">
        <f t="shared" si="249"/>
        <v>0</v>
      </c>
      <c r="P5824" s="58"/>
      <c r="Q5824" s="58"/>
      <c r="R5824" s="58"/>
    </row>
    <row r="5825" spans="1:18" customFormat="1" ht="12.75" customHeight="1" x14ac:dyDescent="0.25">
      <c r="A5825">
        <v>6</v>
      </c>
      <c r="B5825">
        <v>17</v>
      </c>
      <c r="C5825" s="3">
        <v>617</v>
      </c>
      <c r="D5825" t="s">
        <v>6</v>
      </c>
      <c r="E5825">
        <v>2009</v>
      </c>
      <c r="F5825" s="57"/>
      <c r="G5825" s="73">
        <f t="shared" si="248"/>
        <v>698</v>
      </c>
      <c r="H5825" s="7"/>
      <c r="I5825" s="104">
        <v>698</v>
      </c>
      <c r="J5825" s="79" t="s">
        <v>21</v>
      </c>
      <c r="L5825" s="104">
        <v>3</v>
      </c>
      <c r="M5825" s="79" t="s">
        <v>21</v>
      </c>
      <c r="O5825" s="22">
        <f t="shared" si="249"/>
        <v>3</v>
      </c>
      <c r="P5825" s="58"/>
      <c r="Q5825" s="58"/>
      <c r="R5825" s="58"/>
    </row>
    <row r="5826" spans="1:18" customFormat="1" ht="12.75" customHeight="1" x14ac:dyDescent="0.25">
      <c r="A5826">
        <v>6</v>
      </c>
      <c r="B5826">
        <v>18</v>
      </c>
      <c r="C5826" s="3">
        <v>618</v>
      </c>
      <c r="D5826" t="s">
        <v>6</v>
      </c>
      <c r="E5826">
        <v>2009</v>
      </c>
      <c r="F5826" s="57"/>
      <c r="G5826" s="73">
        <f t="shared" si="248"/>
        <v>1080</v>
      </c>
      <c r="H5826" s="7"/>
      <c r="I5826" s="104">
        <v>1080</v>
      </c>
      <c r="J5826" s="79" t="s">
        <v>21</v>
      </c>
      <c r="L5826" s="104">
        <v>9</v>
      </c>
      <c r="M5826" s="79" t="s">
        <v>21</v>
      </c>
      <c r="O5826" s="22">
        <f t="shared" si="249"/>
        <v>9</v>
      </c>
      <c r="P5826" s="58"/>
      <c r="Q5826" s="58"/>
      <c r="R5826" s="58"/>
    </row>
    <row r="5827" spans="1:18" customFormat="1" ht="12.75" customHeight="1" x14ac:dyDescent="0.25">
      <c r="A5827">
        <v>6</v>
      </c>
      <c r="B5827">
        <v>19</v>
      </c>
      <c r="C5827" s="3">
        <v>619</v>
      </c>
      <c r="D5827" t="s">
        <v>6</v>
      </c>
      <c r="E5827">
        <v>2009</v>
      </c>
      <c r="F5827" s="57"/>
      <c r="G5827" s="73">
        <f t="shared" si="248"/>
        <v>2259</v>
      </c>
      <c r="H5827" s="7"/>
      <c r="I5827" s="104">
        <v>2259</v>
      </c>
      <c r="J5827" s="79" t="s">
        <v>21</v>
      </c>
      <c r="L5827" s="104">
        <v>29</v>
      </c>
      <c r="M5827" s="79" t="s">
        <v>21</v>
      </c>
      <c r="O5827" s="22">
        <f t="shared" si="249"/>
        <v>29</v>
      </c>
      <c r="P5827" s="58"/>
      <c r="Q5827" s="58"/>
      <c r="R5827" s="58"/>
    </row>
    <row r="5828" spans="1:18" customFormat="1" ht="12.75" customHeight="1" x14ac:dyDescent="0.25">
      <c r="A5828">
        <v>6</v>
      </c>
      <c r="B5828">
        <v>20</v>
      </c>
      <c r="C5828" s="3">
        <v>620</v>
      </c>
      <c r="D5828" t="s">
        <v>6</v>
      </c>
      <c r="E5828">
        <v>2009</v>
      </c>
      <c r="F5828" s="57"/>
      <c r="G5828" s="73">
        <f t="shared" si="248"/>
        <v>1003</v>
      </c>
      <c r="H5828" s="7"/>
      <c r="I5828" s="104">
        <v>1003</v>
      </c>
      <c r="J5828" s="79" t="s">
        <v>21</v>
      </c>
      <c r="L5828" s="104">
        <v>17</v>
      </c>
      <c r="M5828" s="79" t="s">
        <v>21</v>
      </c>
      <c r="O5828" s="22">
        <f t="shared" si="249"/>
        <v>17</v>
      </c>
      <c r="P5828" s="58"/>
      <c r="Q5828" s="58"/>
      <c r="R5828" s="58"/>
    </row>
    <row r="5829" spans="1:18" customFormat="1" ht="12.75" customHeight="1" x14ac:dyDescent="0.25">
      <c r="A5829">
        <v>6</v>
      </c>
      <c r="B5829">
        <v>21</v>
      </c>
      <c r="C5829" s="3">
        <v>621</v>
      </c>
      <c r="D5829" t="s">
        <v>6</v>
      </c>
      <c r="E5829">
        <v>2009</v>
      </c>
      <c r="F5829" s="57"/>
      <c r="G5829" s="73">
        <f t="shared" si="248"/>
        <v>915</v>
      </c>
      <c r="H5829" s="7"/>
      <c r="I5829" s="104">
        <v>915</v>
      </c>
      <c r="J5829" s="79" t="s">
        <v>21</v>
      </c>
      <c r="L5829" s="104">
        <v>20</v>
      </c>
      <c r="M5829" s="79" t="s">
        <v>21</v>
      </c>
      <c r="O5829" s="22">
        <f t="shared" si="249"/>
        <v>20</v>
      </c>
      <c r="P5829" s="58"/>
      <c r="Q5829" s="58"/>
      <c r="R5829" s="58"/>
    </row>
    <row r="5830" spans="1:18" customFormat="1" ht="12.75" customHeight="1" x14ac:dyDescent="0.25">
      <c r="A5830">
        <v>6</v>
      </c>
      <c r="B5830">
        <v>22</v>
      </c>
      <c r="C5830" s="3">
        <v>622</v>
      </c>
      <c r="D5830" t="s">
        <v>6</v>
      </c>
      <c r="E5830">
        <v>2009</v>
      </c>
      <c r="F5830" s="57"/>
      <c r="G5830" s="73">
        <f t="shared" si="248"/>
        <v>689</v>
      </c>
      <c r="H5830" s="7"/>
      <c r="I5830" s="104">
        <v>689</v>
      </c>
      <c r="J5830" s="79" t="s">
        <v>21</v>
      </c>
      <c r="L5830" s="104">
        <v>18</v>
      </c>
      <c r="M5830" s="79" t="s">
        <v>21</v>
      </c>
      <c r="O5830" s="22">
        <f t="shared" si="249"/>
        <v>18</v>
      </c>
      <c r="P5830" s="58"/>
      <c r="Q5830" s="58"/>
      <c r="R5830" s="58"/>
    </row>
    <row r="5831" spans="1:18" customFormat="1" ht="12.75" customHeight="1" x14ac:dyDescent="0.25">
      <c r="A5831">
        <v>6</v>
      </c>
      <c r="B5831">
        <v>23</v>
      </c>
      <c r="C5831" s="3">
        <v>623</v>
      </c>
      <c r="D5831" t="s">
        <v>6</v>
      </c>
      <c r="E5831">
        <v>2009</v>
      </c>
      <c r="F5831" s="57"/>
      <c r="G5831" s="73">
        <f t="shared" si="248"/>
        <v>509</v>
      </c>
      <c r="I5831" s="104">
        <v>509</v>
      </c>
      <c r="J5831" s="104">
        <v>23</v>
      </c>
      <c r="L5831" s="104">
        <v>15</v>
      </c>
      <c r="M5831" s="104">
        <v>1</v>
      </c>
      <c r="O5831" s="22">
        <f t="shared" si="249"/>
        <v>15</v>
      </c>
      <c r="P5831" s="58"/>
      <c r="Q5831" s="58"/>
      <c r="R5831" s="58"/>
    </row>
    <row r="5832" spans="1:18" customFormat="1" ht="12.75" customHeight="1" x14ac:dyDescent="0.25">
      <c r="A5832">
        <v>6</v>
      </c>
      <c r="B5832">
        <v>24</v>
      </c>
      <c r="C5832" s="3">
        <v>624</v>
      </c>
      <c r="D5832" t="s">
        <v>6</v>
      </c>
      <c r="E5832">
        <v>2009</v>
      </c>
      <c r="F5832" s="57"/>
      <c r="G5832" s="73">
        <f t="shared" si="248"/>
        <v>736</v>
      </c>
      <c r="H5832" s="7"/>
      <c r="I5832" s="104">
        <v>736</v>
      </c>
      <c r="J5832" s="79" t="s">
        <v>21</v>
      </c>
      <c r="L5832" s="104">
        <v>25</v>
      </c>
      <c r="M5832" s="79" t="s">
        <v>21</v>
      </c>
      <c r="O5832" s="22">
        <f t="shared" si="249"/>
        <v>25</v>
      </c>
      <c r="P5832" s="58"/>
      <c r="Q5832" s="58"/>
      <c r="R5832" s="58"/>
    </row>
    <row r="5833" spans="1:18" customFormat="1" ht="12.75" customHeight="1" x14ac:dyDescent="0.25">
      <c r="A5833">
        <v>6</v>
      </c>
      <c r="B5833">
        <v>25</v>
      </c>
      <c r="C5833" s="3">
        <v>625</v>
      </c>
      <c r="D5833" t="s">
        <v>6</v>
      </c>
      <c r="E5833">
        <v>2009</v>
      </c>
      <c r="F5833" s="57"/>
      <c r="G5833" s="73">
        <f t="shared" si="248"/>
        <v>1580</v>
      </c>
      <c r="I5833" s="104">
        <v>1580</v>
      </c>
      <c r="J5833" s="79" t="s">
        <v>21</v>
      </c>
      <c r="L5833" s="104">
        <v>62</v>
      </c>
      <c r="M5833" s="79" t="s">
        <v>21</v>
      </c>
      <c r="O5833" s="22">
        <f t="shared" si="249"/>
        <v>62</v>
      </c>
      <c r="P5833" s="58"/>
      <c r="Q5833" s="58"/>
      <c r="R5833" s="58"/>
    </row>
    <row r="5834" spans="1:18" customFormat="1" ht="12.75" customHeight="1" x14ac:dyDescent="0.25">
      <c r="A5834">
        <v>6</v>
      </c>
      <c r="B5834">
        <v>26</v>
      </c>
      <c r="C5834" s="3">
        <v>626</v>
      </c>
      <c r="D5834" t="s">
        <v>6</v>
      </c>
      <c r="E5834">
        <v>2009</v>
      </c>
      <c r="F5834" s="57"/>
      <c r="G5834" s="73">
        <f t="shared" si="248"/>
        <v>1815</v>
      </c>
      <c r="I5834" s="104">
        <v>1815</v>
      </c>
      <c r="J5834" s="79" t="s">
        <v>21</v>
      </c>
      <c r="L5834" s="104">
        <v>79</v>
      </c>
      <c r="M5834" s="79" t="s">
        <v>21</v>
      </c>
      <c r="O5834" s="22">
        <f t="shared" si="249"/>
        <v>79</v>
      </c>
      <c r="P5834" s="58"/>
      <c r="Q5834" s="58"/>
      <c r="R5834" s="58"/>
    </row>
    <row r="5835" spans="1:18" customFormat="1" ht="12.75" customHeight="1" x14ac:dyDescent="0.25">
      <c r="A5835">
        <v>6</v>
      </c>
      <c r="B5835">
        <v>27</v>
      </c>
      <c r="C5835" s="3">
        <v>627</v>
      </c>
      <c r="D5835" t="s">
        <v>6</v>
      </c>
      <c r="E5835">
        <v>2009</v>
      </c>
      <c r="F5835" s="57"/>
      <c r="G5835" s="73">
        <f t="shared" si="248"/>
        <v>1002</v>
      </c>
      <c r="I5835" s="104">
        <v>1002</v>
      </c>
      <c r="J5835" s="79" t="s">
        <v>21</v>
      </c>
      <c r="L5835" s="104">
        <v>60</v>
      </c>
      <c r="M5835" s="79" t="s">
        <v>21</v>
      </c>
      <c r="O5835" s="22">
        <f t="shared" si="249"/>
        <v>60</v>
      </c>
      <c r="P5835" s="58"/>
      <c r="Q5835" s="58"/>
      <c r="R5835" s="58"/>
    </row>
    <row r="5836" spans="1:18" customFormat="1" ht="12.75" customHeight="1" x14ac:dyDescent="0.25">
      <c r="A5836">
        <v>6</v>
      </c>
      <c r="B5836">
        <v>28</v>
      </c>
      <c r="C5836" s="3">
        <v>628</v>
      </c>
      <c r="D5836" t="s">
        <v>6</v>
      </c>
      <c r="E5836">
        <v>2009</v>
      </c>
      <c r="F5836" s="57"/>
      <c r="G5836" s="73">
        <f t="shared" si="248"/>
        <v>1550</v>
      </c>
      <c r="H5836" s="7"/>
      <c r="I5836" s="104">
        <v>1550</v>
      </c>
      <c r="J5836" s="79" t="s">
        <v>21</v>
      </c>
      <c r="L5836" s="104">
        <v>117</v>
      </c>
      <c r="M5836" s="79" t="s">
        <v>21</v>
      </c>
      <c r="O5836" s="22">
        <f t="shared" si="249"/>
        <v>117</v>
      </c>
      <c r="P5836" s="58"/>
      <c r="Q5836" s="58"/>
      <c r="R5836" s="58"/>
    </row>
    <row r="5837" spans="1:18" customFormat="1" ht="12.75" customHeight="1" x14ac:dyDescent="0.25">
      <c r="A5837">
        <v>6</v>
      </c>
      <c r="B5837">
        <v>29</v>
      </c>
      <c r="C5837" s="3">
        <v>629</v>
      </c>
      <c r="D5837" t="s">
        <v>6</v>
      </c>
      <c r="E5837">
        <v>2009</v>
      </c>
      <c r="F5837" s="57"/>
      <c r="G5837" s="73">
        <f t="shared" si="248"/>
        <v>5400</v>
      </c>
      <c r="H5837" s="7"/>
      <c r="I5837" s="104">
        <v>5400</v>
      </c>
      <c r="J5837" s="104">
        <v>61</v>
      </c>
      <c r="L5837" s="104">
        <v>499</v>
      </c>
      <c r="M5837" s="104">
        <v>5</v>
      </c>
      <c r="O5837" s="22">
        <f t="shared" si="249"/>
        <v>499</v>
      </c>
      <c r="P5837" s="58"/>
      <c r="Q5837" s="58"/>
      <c r="R5837" s="58"/>
    </row>
    <row r="5838" spans="1:18" customFormat="1" ht="12.75" customHeight="1" x14ac:dyDescent="0.25">
      <c r="A5838">
        <v>6</v>
      </c>
      <c r="B5838">
        <v>30</v>
      </c>
      <c r="C5838" s="3">
        <v>630</v>
      </c>
      <c r="D5838" t="s">
        <v>6</v>
      </c>
      <c r="E5838">
        <v>2009</v>
      </c>
      <c r="F5838" s="57"/>
      <c r="G5838" s="73">
        <f t="shared" si="248"/>
        <v>5894</v>
      </c>
      <c r="H5838" s="7"/>
      <c r="I5838" s="104">
        <v>5894</v>
      </c>
      <c r="J5838" s="79" t="s">
        <v>21</v>
      </c>
      <c r="L5838" s="104">
        <v>647</v>
      </c>
      <c r="M5838" s="79" t="s">
        <v>21</v>
      </c>
      <c r="O5838" s="22">
        <f t="shared" si="249"/>
        <v>647</v>
      </c>
      <c r="P5838" s="58"/>
      <c r="Q5838" s="58"/>
      <c r="R5838" s="58"/>
    </row>
    <row r="5839" spans="1:18" customFormat="1" ht="12.75" customHeight="1" x14ac:dyDescent="0.25">
      <c r="A5839">
        <v>7</v>
      </c>
      <c r="B5839">
        <v>1</v>
      </c>
      <c r="C5839" s="3">
        <v>701</v>
      </c>
      <c r="D5839" t="s">
        <v>6</v>
      </c>
      <c r="E5839">
        <v>2009</v>
      </c>
      <c r="F5839" s="57"/>
      <c r="G5839" s="73">
        <f t="shared" si="248"/>
        <v>6126</v>
      </c>
      <c r="H5839" s="7"/>
      <c r="I5839" s="104">
        <v>6126</v>
      </c>
      <c r="J5839" s="79" t="s">
        <v>21</v>
      </c>
      <c r="L5839" s="104">
        <v>778</v>
      </c>
      <c r="M5839" s="79" t="s">
        <v>21</v>
      </c>
      <c r="O5839" s="22">
        <f t="shared" si="249"/>
        <v>778</v>
      </c>
      <c r="P5839" s="58"/>
      <c r="Q5839" s="58"/>
      <c r="R5839" s="58"/>
    </row>
    <row r="5840" spans="1:18" customFormat="1" ht="12.75" customHeight="1" x14ac:dyDescent="0.25">
      <c r="A5840">
        <v>7</v>
      </c>
      <c r="B5840">
        <v>2</v>
      </c>
      <c r="C5840" s="3">
        <v>702</v>
      </c>
      <c r="D5840" t="s">
        <v>6</v>
      </c>
      <c r="E5840">
        <v>2009</v>
      </c>
      <c r="F5840" s="57"/>
      <c r="G5840" s="73">
        <f t="shared" si="248"/>
        <v>3927</v>
      </c>
      <c r="I5840" s="104">
        <v>3927</v>
      </c>
      <c r="J5840" s="79" t="s">
        <v>21</v>
      </c>
      <c r="L5840" s="104">
        <v>568</v>
      </c>
      <c r="M5840" s="79" t="s">
        <v>21</v>
      </c>
      <c r="O5840" s="22">
        <f t="shared" si="249"/>
        <v>568</v>
      </c>
      <c r="P5840" s="58"/>
      <c r="Q5840" s="58"/>
      <c r="R5840" s="58"/>
    </row>
    <row r="5841" spans="1:18" customFormat="1" ht="12.75" customHeight="1" x14ac:dyDescent="0.25">
      <c r="A5841">
        <v>7</v>
      </c>
      <c r="B5841">
        <v>3</v>
      </c>
      <c r="C5841" s="3">
        <v>703</v>
      </c>
      <c r="D5841" t="s">
        <v>6</v>
      </c>
      <c r="E5841">
        <v>2009</v>
      </c>
      <c r="F5841" s="57"/>
      <c r="G5841" s="73">
        <f t="shared" si="248"/>
        <v>2338</v>
      </c>
      <c r="H5841" s="7"/>
      <c r="I5841" s="104">
        <v>2338</v>
      </c>
      <c r="J5841" s="79" t="s">
        <v>21</v>
      </c>
      <c r="L5841" s="104">
        <v>381</v>
      </c>
      <c r="M5841" s="79" t="s">
        <v>21</v>
      </c>
      <c r="O5841" s="22">
        <f t="shared" si="249"/>
        <v>381</v>
      </c>
      <c r="P5841" s="58"/>
      <c r="Q5841" s="58"/>
      <c r="R5841" s="58"/>
    </row>
    <row r="5842" spans="1:18" customFormat="1" ht="12.75" customHeight="1" x14ac:dyDescent="0.25">
      <c r="A5842">
        <v>7</v>
      </c>
      <c r="B5842">
        <v>4</v>
      </c>
      <c r="C5842" s="3">
        <v>704</v>
      </c>
      <c r="D5842" t="s">
        <v>6</v>
      </c>
      <c r="E5842">
        <v>2009</v>
      </c>
      <c r="F5842" s="57"/>
      <c r="G5842" s="73">
        <f t="shared" ref="G5842:G5873" si="250">I5842+K5842</f>
        <v>1265</v>
      </c>
      <c r="H5842" s="7"/>
      <c r="I5842" s="104">
        <v>1265</v>
      </c>
      <c r="J5842" s="79" t="s">
        <v>21</v>
      </c>
      <c r="L5842" s="104">
        <v>230</v>
      </c>
      <c r="M5842" s="79" t="s">
        <v>21</v>
      </c>
      <c r="O5842" s="22">
        <f t="shared" ref="O5842:O5873" si="251">L5842+N5842</f>
        <v>230</v>
      </c>
      <c r="P5842" s="58"/>
      <c r="Q5842" s="58"/>
      <c r="R5842" s="58"/>
    </row>
    <row r="5843" spans="1:18" customFormat="1" ht="12.75" customHeight="1" x14ac:dyDescent="0.25">
      <c r="A5843">
        <v>7</v>
      </c>
      <c r="B5843">
        <v>5</v>
      </c>
      <c r="C5843" s="3">
        <v>705</v>
      </c>
      <c r="D5843" t="s">
        <v>6</v>
      </c>
      <c r="E5843">
        <v>2009</v>
      </c>
      <c r="F5843" s="57"/>
      <c r="G5843" s="73">
        <f t="shared" si="250"/>
        <v>944</v>
      </c>
      <c r="H5843" s="7"/>
      <c r="I5843" s="104">
        <v>944</v>
      </c>
      <c r="J5843" s="79" t="s">
        <v>21</v>
      </c>
      <c r="L5843" s="104">
        <v>190</v>
      </c>
      <c r="M5843" s="79" t="s">
        <v>21</v>
      </c>
      <c r="O5843" s="22">
        <f t="shared" si="251"/>
        <v>190</v>
      </c>
      <c r="P5843" s="58"/>
      <c r="Q5843" s="58"/>
      <c r="R5843" s="58"/>
    </row>
    <row r="5844" spans="1:18" customFormat="1" ht="12.75" customHeight="1" x14ac:dyDescent="0.25">
      <c r="A5844">
        <v>7</v>
      </c>
      <c r="B5844">
        <v>6</v>
      </c>
      <c r="C5844" s="3">
        <v>706</v>
      </c>
      <c r="D5844" t="s">
        <v>6</v>
      </c>
      <c r="E5844">
        <v>2009</v>
      </c>
      <c r="F5844" s="57"/>
      <c r="G5844" s="73">
        <f t="shared" si="250"/>
        <v>821</v>
      </c>
      <c r="H5844" s="7"/>
      <c r="I5844" s="104">
        <v>821</v>
      </c>
      <c r="J5844" s="104">
        <v>37</v>
      </c>
      <c r="L5844" s="104">
        <v>182</v>
      </c>
      <c r="M5844" s="104">
        <v>6</v>
      </c>
      <c r="O5844" s="22">
        <f t="shared" si="251"/>
        <v>182</v>
      </c>
      <c r="P5844" s="58"/>
      <c r="Q5844" s="58"/>
      <c r="R5844" s="58"/>
    </row>
    <row r="5845" spans="1:18" customFormat="1" ht="12.75" customHeight="1" x14ac:dyDescent="0.25">
      <c r="A5845">
        <v>7</v>
      </c>
      <c r="B5845">
        <v>7</v>
      </c>
      <c r="C5845" s="3">
        <v>707</v>
      </c>
      <c r="D5845" t="s">
        <v>6</v>
      </c>
      <c r="E5845">
        <v>2009</v>
      </c>
      <c r="F5845" s="57"/>
      <c r="G5845" s="73">
        <f t="shared" si="250"/>
        <v>1359</v>
      </c>
      <c r="H5845" s="7"/>
      <c r="I5845" s="104">
        <v>1359</v>
      </c>
      <c r="J5845" s="79" t="s">
        <v>21</v>
      </c>
      <c r="L5845" s="104">
        <v>329</v>
      </c>
      <c r="M5845" s="79" t="s">
        <v>21</v>
      </c>
      <c r="O5845" s="22">
        <f t="shared" si="251"/>
        <v>329</v>
      </c>
      <c r="P5845" s="58"/>
      <c r="Q5845" s="58"/>
      <c r="R5845" s="58"/>
    </row>
    <row r="5846" spans="1:18" customFormat="1" ht="12.75" customHeight="1" x14ac:dyDescent="0.25">
      <c r="A5846">
        <v>7</v>
      </c>
      <c r="B5846">
        <v>8</v>
      </c>
      <c r="C5846" s="3">
        <v>708</v>
      </c>
      <c r="D5846" t="s">
        <v>6</v>
      </c>
      <c r="E5846">
        <v>2009</v>
      </c>
      <c r="F5846" s="57"/>
      <c r="G5846" s="73">
        <f t="shared" si="250"/>
        <v>11134</v>
      </c>
      <c r="H5846" s="7"/>
      <c r="I5846" s="104">
        <v>11134</v>
      </c>
      <c r="J5846" s="79" t="s">
        <v>21</v>
      </c>
      <c r="L5846" s="104">
        <v>2489</v>
      </c>
      <c r="M5846" s="79" t="s">
        <v>21</v>
      </c>
      <c r="O5846" s="22">
        <f t="shared" si="251"/>
        <v>2489</v>
      </c>
      <c r="P5846" s="58"/>
      <c r="Q5846" s="58"/>
      <c r="R5846" s="58"/>
    </row>
    <row r="5847" spans="1:18" customFormat="1" ht="12.75" customHeight="1" x14ac:dyDescent="0.25">
      <c r="A5847">
        <v>7</v>
      </c>
      <c r="B5847">
        <v>9</v>
      </c>
      <c r="C5847" s="3">
        <v>709</v>
      </c>
      <c r="D5847" t="s">
        <v>6</v>
      </c>
      <c r="E5847">
        <v>2009</v>
      </c>
      <c r="F5847" s="57"/>
      <c r="G5847" s="73">
        <f t="shared" si="250"/>
        <v>14831</v>
      </c>
      <c r="I5847" s="104">
        <v>14831</v>
      </c>
      <c r="J5847" s="79" t="s">
        <v>21</v>
      </c>
      <c r="L5847" s="104">
        <v>3042</v>
      </c>
      <c r="M5847" s="79" t="s">
        <v>21</v>
      </c>
      <c r="O5847" s="22">
        <f t="shared" si="251"/>
        <v>3042</v>
      </c>
      <c r="P5847" s="58"/>
      <c r="Q5847" s="58"/>
      <c r="R5847" s="58"/>
    </row>
    <row r="5848" spans="1:18" customFormat="1" ht="12.75" customHeight="1" x14ac:dyDescent="0.25">
      <c r="A5848">
        <v>7</v>
      </c>
      <c r="B5848">
        <v>10</v>
      </c>
      <c r="C5848" s="3">
        <v>710</v>
      </c>
      <c r="D5848" t="s">
        <v>6</v>
      </c>
      <c r="E5848">
        <v>2009</v>
      </c>
      <c r="F5848" s="57"/>
      <c r="G5848" s="73">
        <f t="shared" si="250"/>
        <v>12762</v>
      </c>
      <c r="I5848" s="104">
        <v>12762</v>
      </c>
      <c r="J5848" s="79" t="s">
        <v>21</v>
      </c>
      <c r="L5848" s="104">
        <v>2390</v>
      </c>
      <c r="M5848" s="79" t="s">
        <v>21</v>
      </c>
      <c r="O5848" s="22">
        <f t="shared" si="251"/>
        <v>2390</v>
      </c>
      <c r="P5848" s="58"/>
      <c r="Q5848" s="58"/>
      <c r="R5848" s="58"/>
    </row>
    <row r="5849" spans="1:18" customFormat="1" ht="12.75" customHeight="1" x14ac:dyDescent="0.25">
      <c r="A5849">
        <v>7</v>
      </c>
      <c r="B5849">
        <v>11</v>
      </c>
      <c r="C5849" s="3">
        <v>711</v>
      </c>
      <c r="D5849" t="s">
        <v>6</v>
      </c>
      <c r="E5849">
        <v>2009</v>
      </c>
      <c r="F5849" s="57"/>
      <c r="G5849" s="73">
        <f t="shared" si="250"/>
        <v>11345</v>
      </c>
      <c r="H5849" s="7"/>
      <c r="I5849" s="104">
        <v>11345</v>
      </c>
      <c r="J5849" s="79" t="s">
        <v>21</v>
      </c>
      <c r="L5849" s="104">
        <v>2161</v>
      </c>
      <c r="M5849" s="79" t="s">
        <v>21</v>
      </c>
      <c r="O5849" s="22">
        <f t="shared" si="251"/>
        <v>2161</v>
      </c>
      <c r="P5849" s="58"/>
      <c r="Q5849" s="58"/>
      <c r="R5849" s="58"/>
    </row>
    <row r="5850" spans="1:18" customFormat="1" ht="12.75" customHeight="1" x14ac:dyDescent="0.25">
      <c r="A5850">
        <v>7</v>
      </c>
      <c r="B5850">
        <v>12</v>
      </c>
      <c r="C5850" s="3">
        <v>712</v>
      </c>
      <c r="D5850" t="s">
        <v>6</v>
      </c>
      <c r="E5850">
        <v>2009</v>
      </c>
      <c r="F5850" s="57"/>
      <c r="G5850" s="73">
        <f t="shared" si="250"/>
        <v>11189</v>
      </c>
      <c r="I5850" s="104">
        <v>11189</v>
      </c>
      <c r="J5850" s="79" t="s">
        <v>21</v>
      </c>
      <c r="L5850" s="104">
        <v>2167</v>
      </c>
      <c r="M5850" s="79" t="s">
        <v>21</v>
      </c>
      <c r="O5850" s="22">
        <f t="shared" si="251"/>
        <v>2167</v>
      </c>
      <c r="P5850" s="58"/>
      <c r="Q5850" s="58"/>
      <c r="R5850" s="58"/>
    </row>
    <row r="5851" spans="1:18" customFormat="1" ht="12.75" customHeight="1" x14ac:dyDescent="0.25">
      <c r="A5851">
        <v>7</v>
      </c>
      <c r="B5851">
        <v>13</v>
      </c>
      <c r="C5851" s="3">
        <v>713</v>
      </c>
      <c r="D5851" t="s">
        <v>6</v>
      </c>
      <c r="E5851">
        <v>2009</v>
      </c>
      <c r="F5851" s="57"/>
      <c r="G5851" s="73">
        <f t="shared" si="250"/>
        <v>2215</v>
      </c>
      <c r="I5851" s="104">
        <v>2215</v>
      </c>
      <c r="J5851" s="104">
        <v>47</v>
      </c>
      <c r="L5851" s="104">
        <v>436</v>
      </c>
      <c r="M5851" s="104">
        <v>3</v>
      </c>
      <c r="O5851" s="22">
        <f t="shared" si="251"/>
        <v>436</v>
      </c>
      <c r="P5851" s="58"/>
      <c r="Q5851" s="58"/>
      <c r="R5851" s="58"/>
    </row>
    <row r="5852" spans="1:18" customFormat="1" ht="12.75" customHeight="1" x14ac:dyDescent="0.25">
      <c r="A5852">
        <v>7</v>
      </c>
      <c r="B5852">
        <v>14</v>
      </c>
      <c r="C5852" s="3">
        <v>714</v>
      </c>
      <c r="D5852" t="s">
        <v>6</v>
      </c>
      <c r="E5852">
        <v>2009</v>
      </c>
      <c r="F5852" s="57"/>
      <c r="G5852" s="73">
        <f t="shared" si="250"/>
        <v>1616</v>
      </c>
      <c r="H5852" s="7"/>
      <c r="I5852" s="104">
        <v>1616</v>
      </c>
      <c r="J5852" s="79" t="s">
        <v>21</v>
      </c>
      <c r="L5852" s="104">
        <v>323</v>
      </c>
      <c r="M5852" s="79" t="s">
        <v>21</v>
      </c>
      <c r="O5852" s="22">
        <f t="shared" si="251"/>
        <v>323</v>
      </c>
      <c r="P5852" s="58"/>
      <c r="Q5852" s="58"/>
      <c r="R5852" s="58"/>
    </row>
    <row r="5853" spans="1:18" customFormat="1" ht="12.75" customHeight="1" x14ac:dyDescent="0.25">
      <c r="A5853">
        <v>7</v>
      </c>
      <c r="B5853">
        <v>15</v>
      </c>
      <c r="C5853" s="3">
        <v>715</v>
      </c>
      <c r="D5853" t="s">
        <v>6</v>
      </c>
      <c r="E5853">
        <v>2009</v>
      </c>
      <c r="F5853" s="57"/>
      <c r="G5853" s="73">
        <f t="shared" si="250"/>
        <v>1973</v>
      </c>
      <c r="H5853" s="7"/>
      <c r="I5853" s="104">
        <v>1973</v>
      </c>
      <c r="J5853" s="79" t="s">
        <v>21</v>
      </c>
      <c r="L5853" s="104">
        <v>329</v>
      </c>
      <c r="M5853" s="79" t="s">
        <v>21</v>
      </c>
      <c r="O5853" s="22">
        <f t="shared" si="251"/>
        <v>329</v>
      </c>
      <c r="P5853" s="58"/>
      <c r="Q5853" s="58"/>
      <c r="R5853" s="58"/>
    </row>
    <row r="5854" spans="1:18" customFormat="1" ht="12.75" customHeight="1" x14ac:dyDescent="0.25">
      <c r="A5854">
        <v>7</v>
      </c>
      <c r="B5854">
        <v>16</v>
      </c>
      <c r="C5854" s="3">
        <v>716</v>
      </c>
      <c r="D5854" t="s">
        <v>6</v>
      </c>
      <c r="E5854">
        <v>2009</v>
      </c>
      <c r="F5854" s="57"/>
      <c r="G5854" s="73">
        <f t="shared" si="250"/>
        <v>3156</v>
      </c>
      <c r="I5854" s="104">
        <v>3156</v>
      </c>
      <c r="J5854" s="79" t="s">
        <v>21</v>
      </c>
      <c r="L5854" s="104">
        <v>426</v>
      </c>
      <c r="M5854" s="79" t="s">
        <v>21</v>
      </c>
      <c r="O5854" s="22">
        <f t="shared" si="251"/>
        <v>426</v>
      </c>
      <c r="P5854" s="58"/>
      <c r="Q5854" s="58"/>
      <c r="R5854" s="58"/>
    </row>
    <row r="5855" spans="1:18" customFormat="1" ht="12.75" customHeight="1" x14ac:dyDescent="0.25">
      <c r="A5855">
        <v>7</v>
      </c>
      <c r="B5855">
        <v>17</v>
      </c>
      <c r="C5855" s="3">
        <v>717</v>
      </c>
      <c r="D5855" t="s">
        <v>6</v>
      </c>
      <c r="E5855">
        <v>2009</v>
      </c>
      <c r="F5855" s="57"/>
      <c r="G5855" s="73">
        <f t="shared" si="250"/>
        <v>2818</v>
      </c>
      <c r="I5855" s="104">
        <v>2818</v>
      </c>
      <c r="J5855" s="79" t="s">
        <v>21</v>
      </c>
      <c r="L5855" s="104">
        <v>296</v>
      </c>
      <c r="M5855" s="79" t="s">
        <v>21</v>
      </c>
      <c r="O5855" s="22">
        <f t="shared" si="251"/>
        <v>296</v>
      </c>
      <c r="P5855" s="58"/>
      <c r="Q5855" s="58"/>
      <c r="R5855" s="58"/>
    </row>
    <row r="5856" spans="1:18" customFormat="1" ht="12.75" customHeight="1" x14ac:dyDescent="0.25">
      <c r="A5856">
        <v>7</v>
      </c>
      <c r="B5856">
        <v>18</v>
      </c>
      <c r="C5856" s="3">
        <v>718</v>
      </c>
      <c r="D5856" t="s">
        <v>6</v>
      </c>
      <c r="E5856">
        <v>2009</v>
      </c>
      <c r="F5856" s="57"/>
      <c r="G5856" s="73">
        <f t="shared" si="250"/>
        <v>1144</v>
      </c>
      <c r="I5856" s="104">
        <v>1144</v>
      </c>
      <c r="J5856" s="79" t="s">
        <v>21</v>
      </c>
      <c r="L5856" s="104">
        <v>232</v>
      </c>
      <c r="M5856" s="79" t="s">
        <v>21</v>
      </c>
      <c r="O5856" s="22">
        <f t="shared" si="251"/>
        <v>232</v>
      </c>
      <c r="P5856" s="58"/>
      <c r="Q5856" s="58"/>
      <c r="R5856" s="58"/>
    </row>
    <row r="5857" spans="1:18" customFormat="1" ht="12.75" customHeight="1" x14ac:dyDescent="0.25">
      <c r="A5857">
        <v>7</v>
      </c>
      <c r="B5857">
        <v>19</v>
      </c>
      <c r="C5857" s="3">
        <v>719</v>
      </c>
      <c r="D5857" t="s">
        <v>6</v>
      </c>
      <c r="E5857">
        <v>2009</v>
      </c>
      <c r="F5857" s="57"/>
      <c r="G5857" s="73">
        <f t="shared" si="250"/>
        <v>912</v>
      </c>
      <c r="I5857" s="104">
        <v>912</v>
      </c>
      <c r="J5857" s="79" t="s">
        <v>21</v>
      </c>
      <c r="L5857" s="104">
        <v>291</v>
      </c>
      <c r="M5857" s="79" t="s">
        <v>21</v>
      </c>
      <c r="O5857" s="22">
        <f t="shared" si="251"/>
        <v>291</v>
      </c>
      <c r="P5857" s="58"/>
      <c r="Q5857" s="58"/>
      <c r="R5857" s="58"/>
    </row>
    <row r="5858" spans="1:18" customFormat="1" ht="12.75" customHeight="1" x14ac:dyDescent="0.25">
      <c r="A5858">
        <v>7</v>
      </c>
      <c r="B5858">
        <v>20</v>
      </c>
      <c r="C5858" s="3">
        <v>720</v>
      </c>
      <c r="D5858" t="s">
        <v>6</v>
      </c>
      <c r="E5858">
        <v>2009</v>
      </c>
      <c r="F5858" s="57"/>
      <c r="G5858" s="73">
        <f t="shared" si="250"/>
        <v>350</v>
      </c>
      <c r="I5858" s="104">
        <v>350</v>
      </c>
      <c r="J5858" s="104">
        <v>13</v>
      </c>
      <c r="L5858" s="104">
        <v>161</v>
      </c>
      <c r="M5858" s="104">
        <v>1</v>
      </c>
      <c r="O5858" s="22">
        <f t="shared" si="251"/>
        <v>161</v>
      </c>
      <c r="P5858" s="58"/>
      <c r="Q5858" s="58"/>
      <c r="R5858" s="58"/>
    </row>
    <row r="5859" spans="1:18" customFormat="1" ht="12.75" customHeight="1" x14ac:dyDescent="0.25">
      <c r="A5859">
        <v>7</v>
      </c>
      <c r="B5859">
        <v>21</v>
      </c>
      <c r="C5859" s="3">
        <v>721</v>
      </c>
      <c r="D5859" t="s">
        <v>6</v>
      </c>
      <c r="E5859">
        <v>2009</v>
      </c>
      <c r="F5859" s="57"/>
      <c r="G5859" s="73">
        <f t="shared" si="250"/>
        <v>297</v>
      </c>
      <c r="H5859" s="7"/>
      <c r="I5859" s="104">
        <v>297</v>
      </c>
      <c r="J5859" s="79" t="s">
        <v>21</v>
      </c>
      <c r="L5859" s="104">
        <v>189</v>
      </c>
      <c r="M5859" s="79" t="s">
        <v>21</v>
      </c>
      <c r="O5859" s="22">
        <f t="shared" si="251"/>
        <v>189</v>
      </c>
      <c r="P5859" s="58"/>
      <c r="Q5859" s="58"/>
      <c r="R5859" s="58"/>
    </row>
    <row r="5860" spans="1:18" customFormat="1" ht="12.75" customHeight="1" x14ac:dyDescent="0.25">
      <c r="A5860">
        <v>7</v>
      </c>
      <c r="B5860">
        <v>22</v>
      </c>
      <c r="C5860" s="3">
        <v>722</v>
      </c>
      <c r="D5860" t="s">
        <v>6</v>
      </c>
      <c r="E5860">
        <v>2009</v>
      </c>
      <c r="F5860" s="57"/>
      <c r="G5860" s="73">
        <f t="shared" si="250"/>
        <v>152</v>
      </c>
      <c r="H5860" s="7"/>
      <c r="I5860" s="104">
        <v>152</v>
      </c>
      <c r="J5860" s="79" t="s">
        <v>21</v>
      </c>
      <c r="L5860" s="104">
        <v>98</v>
      </c>
      <c r="M5860" s="79" t="s">
        <v>21</v>
      </c>
      <c r="O5860" s="22">
        <f t="shared" si="251"/>
        <v>98</v>
      </c>
      <c r="P5860" s="58"/>
      <c r="Q5860" s="58"/>
      <c r="R5860" s="58"/>
    </row>
    <row r="5861" spans="1:18" customFormat="1" ht="12.75" customHeight="1" x14ac:dyDescent="0.25">
      <c r="A5861">
        <v>7</v>
      </c>
      <c r="B5861">
        <v>23</v>
      </c>
      <c r="C5861" s="3">
        <v>723</v>
      </c>
      <c r="D5861" t="s">
        <v>6</v>
      </c>
      <c r="E5861">
        <v>2009</v>
      </c>
      <c r="F5861" s="57"/>
      <c r="G5861" s="73">
        <f t="shared" si="250"/>
        <v>106</v>
      </c>
      <c r="I5861" s="104">
        <v>106</v>
      </c>
      <c r="J5861" s="79" t="s">
        <v>21</v>
      </c>
      <c r="L5861" s="104">
        <v>70</v>
      </c>
      <c r="M5861" s="79" t="s">
        <v>21</v>
      </c>
      <c r="O5861" s="22">
        <f t="shared" si="251"/>
        <v>70</v>
      </c>
      <c r="P5861" s="58"/>
      <c r="Q5861" s="58"/>
      <c r="R5861" s="58"/>
    </row>
    <row r="5862" spans="1:18" customFormat="1" ht="12.75" customHeight="1" x14ac:dyDescent="0.25">
      <c r="A5862">
        <v>7</v>
      </c>
      <c r="B5862">
        <v>24</v>
      </c>
      <c r="C5862" s="3">
        <v>724</v>
      </c>
      <c r="D5862" t="s">
        <v>6</v>
      </c>
      <c r="E5862">
        <v>2009</v>
      </c>
      <c r="F5862" s="57"/>
      <c r="G5862" s="73">
        <f t="shared" si="250"/>
        <v>45</v>
      </c>
      <c r="I5862" s="104">
        <v>45</v>
      </c>
      <c r="J5862" s="79" t="s">
        <v>21</v>
      </c>
      <c r="L5862" s="104">
        <v>30</v>
      </c>
      <c r="M5862" s="79" t="s">
        <v>21</v>
      </c>
      <c r="O5862" s="22">
        <f t="shared" si="251"/>
        <v>30</v>
      </c>
      <c r="P5862" s="58"/>
      <c r="Q5862" s="58"/>
      <c r="R5862" s="58"/>
    </row>
    <row r="5863" spans="1:18" customFormat="1" ht="12.75" customHeight="1" x14ac:dyDescent="0.25">
      <c r="A5863">
        <v>7</v>
      </c>
      <c r="B5863">
        <v>25</v>
      </c>
      <c r="C5863" s="3">
        <v>725</v>
      </c>
      <c r="D5863" t="s">
        <v>6</v>
      </c>
      <c r="E5863">
        <v>2009</v>
      </c>
      <c r="F5863" s="57"/>
      <c r="G5863" s="73">
        <f t="shared" si="250"/>
        <v>118</v>
      </c>
      <c r="I5863" s="104">
        <v>118</v>
      </c>
      <c r="J5863" s="79" t="s">
        <v>21</v>
      </c>
      <c r="L5863" s="104">
        <v>43</v>
      </c>
      <c r="M5863" s="79" t="s">
        <v>21</v>
      </c>
      <c r="O5863" s="22">
        <f t="shared" si="251"/>
        <v>43</v>
      </c>
      <c r="P5863" s="58"/>
      <c r="Q5863" s="58"/>
      <c r="R5863" s="58"/>
    </row>
    <row r="5864" spans="1:18" customFormat="1" ht="12.75" customHeight="1" x14ac:dyDescent="0.25">
      <c r="A5864">
        <v>7</v>
      </c>
      <c r="B5864">
        <v>26</v>
      </c>
      <c r="C5864" s="3">
        <v>726</v>
      </c>
      <c r="D5864" t="s">
        <v>6</v>
      </c>
      <c r="E5864">
        <v>2009</v>
      </c>
      <c r="F5864" s="57"/>
      <c r="G5864" s="73">
        <f t="shared" si="250"/>
        <v>303</v>
      </c>
      <c r="I5864" s="104">
        <v>303</v>
      </c>
      <c r="J5864" s="79" t="s">
        <v>21</v>
      </c>
      <c r="L5864" s="104">
        <v>47</v>
      </c>
      <c r="M5864" s="79" t="s">
        <v>21</v>
      </c>
      <c r="O5864" s="22">
        <f t="shared" si="251"/>
        <v>47</v>
      </c>
      <c r="P5864" s="58"/>
      <c r="Q5864" s="58"/>
      <c r="R5864" s="58"/>
    </row>
    <row r="5865" spans="1:18" customFormat="1" ht="12.75" customHeight="1" x14ac:dyDescent="0.25">
      <c r="A5865">
        <v>7</v>
      </c>
      <c r="B5865">
        <v>27</v>
      </c>
      <c r="C5865" s="3">
        <v>727</v>
      </c>
      <c r="D5865" t="s">
        <v>6</v>
      </c>
      <c r="E5865">
        <v>2009</v>
      </c>
      <c r="F5865" s="57"/>
      <c r="G5865" s="73">
        <f t="shared" si="250"/>
        <v>347</v>
      </c>
      <c r="H5865" s="7"/>
      <c r="I5865" s="104">
        <v>347</v>
      </c>
      <c r="J5865" s="79" t="s">
        <v>21</v>
      </c>
      <c r="L5865" s="104">
        <v>0</v>
      </c>
      <c r="M5865" s="79" t="s">
        <v>21</v>
      </c>
      <c r="O5865" s="22">
        <f t="shared" si="251"/>
        <v>0</v>
      </c>
      <c r="P5865" s="58"/>
      <c r="Q5865" s="58"/>
      <c r="R5865" s="58"/>
    </row>
    <row r="5866" spans="1:18" customFormat="1" ht="12.75" customHeight="1" x14ac:dyDescent="0.25">
      <c r="A5866">
        <v>7</v>
      </c>
      <c r="B5866">
        <v>28</v>
      </c>
      <c r="C5866" s="3">
        <v>728</v>
      </c>
      <c r="D5866" t="s">
        <v>6</v>
      </c>
      <c r="E5866">
        <v>2009</v>
      </c>
      <c r="F5866" s="57"/>
      <c r="G5866" s="73">
        <f t="shared" si="250"/>
        <v>189</v>
      </c>
      <c r="H5866" s="7"/>
      <c r="I5866" s="104">
        <v>189</v>
      </c>
      <c r="J5866" s="79" t="s">
        <v>21</v>
      </c>
      <c r="L5866" s="104">
        <v>24</v>
      </c>
      <c r="M5866" s="79" t="s">
        <v>21</v>
      </c>
      <c r="O5866" s="22">
        <f t="shared" si="251"/>
        <v>24</v>
      </c>
      <c r="P5866" s="58"/>
      <c r="Q5866" s="58"/>
      <c r="R5866" s="58"/>
    </row>
    <row r="5867" spans="1:18" customFormat="1" ht="12.75" customHeight="1" x14ac:dyDescent="0.25">
      <c r="A5867">
        <v>7</v>
      </c>
      <c r="B5867">
        <v>29</v>
      </c>
      <c r="C5867" s="3">
        <v>729</v>
      </c>
      <c r="D5867" t="s">
        <v>6</v>
      </c>
      <c r="E5867">
        <v>2009</v>
      </c>
      <c r="F5867" s="57"/>
      <c r="G5867" s="73">
        <f t="shared" si="250"/>
        <v>47</v>
      </c>
      <c r="H5867" s="7"/>
      <c r="I5867" s="104">
        <v>47</v>
      </c>
      <c r="J5867" s="79" t="s">
        <v>21</v>
      </c>
      <c r="L5867" s="104">
        <v>22</v>
      </c>
      <c r="M5867" s="79" t="s">
        <v>21</v>
      </c>
      <c r="O5867" s="22">
        <f t="shared" si="251"/>
        <v>22</v>
      </c>
      <c r="P5867" s="58"/>
      <c r="Q5867" s="58"/>
      <c r="R5867" s="58"/>
    </row>
    <row r="5868" spans="1:18" customFormat="1" ht="12.75" customHeight="1" x14ac:dyDescent="0.25">
      <c r="A5868">
        <v>7</v>
      </c>
      <c r="B5868">
        <v>30</v>
      </c>
      <c r="C5868" s="3">
        <v>730</v>
      </c>
      <c r="D5868" t="s">
        <v>6</v>
      </c>
      <c r="E5868">
        <v>2009</v>
      </c>
      <c r="F5868" s="57"/>
      <c r="G5868" s="73">
        <f t="shared" si="250"/>
        <v>30</v>
      </c>
      <c r="H5868" s="7"/>
      <c r="I5868" s="104">
        <v>30</v>
      </c>
      <c r="J5868" s="79" t="s">
        <v>21</v>
      </c>
      <c r="L5868" s="104">
        <v>34</v>
      </c>
      <c r="M5868" s="79" t="s">
        <v>21</v>
      </c>
      <c r="O5868" s="22">
        <f t="shared" si="251"/>
        <v>34</v>
      </c>
      <c r="P5868" s="58"/>
      <c r="Q5868" s="58"/>
      <c r="R5868" s="58"/>
    </row>
    <row r="5869" spans="1:18" customFormat="1" ht="12.75" customHeight="1" x14ac:dyDescent="0.25">
      <c r="A5869">
        <v>7</v>
      </c>
      <c r="B5869">
        <v>31</v>
      </c>
      <c r="C5869" s="3">
        <v>731</v>
      </c>
      <c r="D5869" t="s">
        <v>6</v>
      </c>
      <c r="E5869">
        <v>2009</v>
      </c>
      <c r="F5869" s="57"/>
      <c r="G5869" s="73">
        <f t="shared" si="250"/>
        <v>31</v>
      </c>
      <c r="H5869" s="7"/>
      <c r="I5869" s="104">
        <v>31</v>
      </c>
      <c r="J5869" s="79" t="s">
        <v>21</v>
      </c>
      <c r="L5869" s="104">
        <v>93</v>
      </c>
      <c r="M5869" s="79" t="s">
        <v>21</v>
      </c>
      <c r="O5869" s="22">
        <f t="shared" si="251"/>
        <v>93</v>
      </c>
      <c r="P5869" s="58"/>
      <c r="Q5869" s="58"/>
      <c r="R5869" s="58"/>
    </row>
    <row r="5870" spans="1:18" customFormat="1" ht="12.75" customHeight="1" x14ac:dyDescent="0.25">
      <c r="A5870">
        <v>8</v>
      </c>
      <c r="B5870">
        <v>1</v>
      </c>
      <c r="C5870" s="3">
        <v>801</v>
      </c>
      <c r="D5870" t="s">
        <v>6</v>
      </c>
      <c r="E5870">
        <v>2009</v>
      </c>
      <c r="F5870" s="57"/>
      <c r="G5870" s="73">
        <f t="shared" si="250"/>
        <v>51</v>
      </c>
      <c r="H5870" s="7"/>
      <c r="I5870" s="104">
        <v>51</v>
      </c>
      <c r="J5870" s="79" t="s">
        <v>21</v>
      </c>
      <c r="L5870" s="104">
        <v>92</v>
      </c>
      <c r="M5870" s="79" t="s">
        <v>21</v>
      </c>
      <c r="O5870" s="22">
        <f t="shared" si="251"/>
        <v>92</v>
      </c>
      <c r="P5870" s="58"/>
      <c r="Q5870" s="58"/>
      <c r="R5870" s="58"/>
    </row>
    <row r="5871" spans="1:18" customFormat="1" ht="12.75" customHeight="1" x14ac:dyDescent="0.25">
      <c r="A5871">
        <v>8</v>
      </c>
      <c r="B5871">
        <v>2</v>
      </c>
      <c r="C5871" s="3">
        <v>802</v>
      </c>
      <c r="D5871" t="s">
        <v>6</v>
      </c>
      <c r="E5871">
        <v>2009</v>
      </c>
      <c r="F5871" s="57"/>
      <c r="G5871" s="73">
        <f t="shared" si="250"/>
        <v>25</v>
      </c>
      <c r="H5871" s="7"/>
      <c r="I5871" s="104">
        <v>25</v>
      </c>
      <c r="J5871" s="79" t="s">
        <v>21</v>
      </c>
      <c r="L5871" s="104">
        <v>28</v>
      </c>
      <c r="M5871" s="79" t="s">
        <v>21</v>
      </c>
      <c r="O5871" s="22">
        <f t="shared" si="251"/>
        <v>28</v>
      </c>
      <c r="P5871" s="58"/>
      <c r="Q5871" s="58"/>
      <c r="R5871" s="58"/>
    </row>
    <row r="5872" spans="1:18" customFormat="1" ht="12.75" customHeight="1" x14ac:dyDescent="0.25">
      <c r="A5872">
        <v>8</v>
      </c>
      <c r="B5872">
        <v>3</v>
      </c>
      <c r="C5872" s="3">
        <v>803</v>
      </c>
      <c r="D5872" t="s">
        <v>6</v>
      </c>
      <c r="E5872">
        <v>2009</v>
      </c>
      <c r="F5872" s="57"/>
      <c r="G5872" s="73">
        <f t="shared" si="250"/>
        <v>15</v>
      </c>
      <c r="H5872" s="7"/>
      <c r="I5872" s="104">
        <v>15</v>
      </c>
      <c r="J5872" s="79" t="s">
        <v>21</v>
      </c>
      <c r="L5872" s="104">
        <v>12</v>
      </c>
      <c r="M5872" s="79" t="s">
        <v>21</v>
      </c>
      <c r="O5872" s="22">
        <f t="shared" si="251"/>
        <v>12</v>
      </c>
      <c r="P5872" s="58"/>
      <c r="Q5872" s="58"/>
      <c r="R5872" s="58"/>
    </row>
    <row r="5873" spans="1:18" customFormat="1" ht="12.75" customHeight="1" x14ac:dyDescent="0.25">
      <c r="A5873">
        <v>8</v>
      </c>
      <c r="B5873">
        <v>4</v>
      </c>
      <c r="C5873" s="3">
        <v>804</v>
      </c>
      <c r="D5873" t="s">
        <v>6</v>
      </c>
      <c r="E5873">
        <v>2009</v>
      </c>
      <c r="F5873" s="57"/>
      <c r="G5873" s="73">
        <f t="shared" si="250"/>
        <v>14</v>
      </c>
      <c r="H5873" s="7"/>
      <c r="I5873" s="104">
        <v>14</v>
      </c>
      <c r="J5873" s="79" t="s">
        <v>21</v>
      </c>
      <c r="L5873" s="104">
        <v>7</v>
      </c>
      <c r="M5873" s="79" t="s">
        <v>21</v>
      </c>
      <c r="O5873" s="22">
        <f t="shared" si="251"/>
        <v>7</v>
      </c>
      <c r="P5873" s="58"/>
      <c r="Q5873" s="58"/>
      <c r="R5873" s="58"/>
    </row>
    <row r="5874" spans="1:18" customFormat="1" ht="12.75" customHeight="1" x14ac:dyDescent="0.25">
      <c r="A5874">
        <v>8</v>
      </c>
      <c r="B5874">
        <v>5</v>
      </c>
      <c r="C5874" s="3">
        <v>805</v>
      </c>
      <c r="D5874" t="s">
        <v>6</v>
      </c>
      <c r="E5874">
        <v>2009</v>
      </c>
      <c r="F5874" s="57"/>
      <c r="G5874" s="73">
        <f t="shared" ref="G5874:G5902" si="252">I5874+K5874</f>
        <v>61</v>
      </c>
      <c r="H5874" s="7"/>
      <c r="I5874" s="104">
        <v>61</v>
      </c>
      <c r="J5874" s="79" t="s">
        <v>21</v>
      </c>
      <c r="L5874" s="104">
        <v>17</v>
      </c>
      <c r="M5874" s="79" t="s">
        <v>21</v>
      </c>
      <c r="O5874" s="22">
        <f t="shared" ref="O5874:O5902" si="253">L5874+N5874</f>
        <v>17</v>
      </c>
      <c r="P5874" s="58"/>
      <c r="Q5874" s="58"/>
      <c r="R5874" s="58"/>
    </row>
    <row r="5875" spans="1:18" customFormat="1" ht="12.75" customHeight="1" x14ac:dyDescent="0.25">
      <c r="A5875">
        <v>8</v>
      </c>
      <c r="B5875">
        <v>6</v>
      </c>
      <c r="C5875" s="3">
        <v>806</v>
      </c>
      <c r="D5875" t="s">
        <v>6</v>
      </c>
      <c r="E5875">
        <v>2009</v>
      </c>
      <c r="F5875" s="57"/>
      <c r="G5875" s="73">
        <f t="shared" si="252"/>
        <v>130</v>
      </c>
      <c r="H5875" s="7"/>
      <c r="I5875" s="104">
        <v>130</v>
      </c>
      <c r="J5875" s="79" t="s">
        <v>21</v>
      </c>
      <c r="L5875" s="104">
        <v>16</v>
      </c>
      <c r="M5875" s="79" t="s">
        <v>21</v>
      </c>
      <c r="O5875" s="22">
        <f t="shared" si="253"/>
        <v>16</v>
      </c>
      <c r="P5875" s="58"/>
      <c r="Q5875" s="58"/>
      <c r="R5875" s="58"/>
    </row>
    <row r="5876" spans="1:18" customFormat="1" ht="12.75" customHeight="1" x14ac:dyDescent="0.25">
      <c r="A5876">
        <v>8</v>
      </c>
      <c r="B5876">
        <v>7</v>
      </c>
      <c r="C5876" s="3">
        <v>807</v>
      </c>
      <c r="D5876" t="s">
        <v>6</v>
      </c>
      <c r="E5876">
        <v>2009</v>
      </c>
      <c r="F5876" s="57"/>
      <c r="G5876" s="73">
        <f t="shared" si="252"/>
        <v>236</v>
      </c>
      <c r="H5876" s="7"/>
      <c r="I5876" s="104">
        <v>236</v>
      </c>
      <c r="J5876" s="79" t="s">
        <v>21</v>
      </c>
      <c r="L5876" s="104">
        <v>0</v>
      </c>
      <c r="M5876" s="79" t="s">
        <v>21</v>
      </c>
      <c r="O5876" s="22">
        <f t="shared" si="253"/>
        <v>0</v>
      </c>
      <c r="P5876" s="58"/>
      <c r="Q5876" s="58"/>
      <c r="R5876" s="58"/>
    </row>
    <row r="5877" spans="1:18" customFormat="1" ht="12.75" customHeight="1" x14ac:dyDescent="0.25">
      <c r="A5877">
        <v>8</v>
      </c>
      <c r="B5877">
        <v>8</v>
      </c>
      <c r="C5877" s="3">
        <v>808</v>
      </c>
      <c r="D5877" t="s">
        <v>6</v>
      </c>
      <c r="E5877">
        <v>2009</v>
      </c>
      <c r="F5877" s="57"/>
      <c r="G5877" s="73">
        <f t="shared" si="252"/>
        <v>1015</v>
      </c>
      <c r="H5877" s="7"/>
      <c r="I5877" s="104">
        <v>1015</v>
      </c>
      <c r="J5877" s="79" t="s">
        <v>21</v>
      </c>
      <c r="L5877" s="104">
        <v>55</v>
      </c>
      <c r="M5877" s="79" t="s">
        <v>21</v>
      </c>
      <c r="O5877" s="22">
        <f t="shared" si="253"/>
        <v>55</v>
      </c>
      <c r="P5877" s="58"/>
      <c r="Q5877" s="58"/>
      <c r="R5877" s="58"/>
    </row>
    <row r="5878" spans="1:18" customFormat="1" ht="12.75" customHeight="1" x14ac:dyDescent="0.25">
      <c r="A5878">
        <v>8</v>
      </c>
      <c r="B5878">
        <v>9</v>
      </c>
      <c r="C5878" s="3">
        <v>809</v>
      </c>
      <c r="D5878" t="s">
        <v>6</v>
      </c>
      <c r="E5878">
        <v>2009</v>
      </c>
      <c r="F5878" s="57"/>
      <c r="G5878" s="73">
        <f t="shared" si="252"/>
        <v>1316</v>
      </c>
      <c r="H5878" s="7"/>
      <c r="I5878" s="104">
        <v>1316</v>
      </c>
      <c r="J5878" s="79" t="s">
        <v>21</v>
      </c>
      <c r="L5878" s="104">
        <v>154</v>
      </c>
      <c r="M5878" s="79" t="s">
        <v>21</v>
      </c>
      <c r="O5878" s="22">
        <f t="shared" si="253"/>
        <v>154</v>
      </c>
      <c r="P5878" s="58"/>
      <c r="Q5878" s="58"/>
      <c r="R5878" s="58"/>
    </row>
    <row r="5879" spans="1:18" customFormat="1" ht="12.75" customHeight="1" x14ac:dyDescent="0.25">
      <c r="A5879">
        <v>8</v>
      </c>
      <c r="B5879">
        <v>10</v>
      </c>
      <c r="C5879" s="3">
        <v>810</v>
      </c>
      <c r="D5879" t="s">
        <v>6</v>
      </c>
      <c r="E5879">
        <v>2009</v>
      </c>
      <c r="F5879" s="57"/>
      <c r="G5879" s="73">
        <f t="shared" si="252"/>
        <v>1150</v>
      </c>
      <c r="H5879" s="7"/>
      <c r="I5879" s="104">
        <v>1150</v>
      </c>
      <c r="J5879" s="104">
        <v>51</v>
      </c>
      <c r="L5879" s="104">
        <v>218</v>
      </c>
      <c r="M5879" s="104">
        <v>11</v>
      </c>
      <c r="O5879" s="22">
        <f t="shared" si="253"/>
        <v>218</v>
      </c>
      <c r="P5879" s="58"/>
      <c r="Q5879" s="58"/>
      <c r="R5879" s="58"/>
    </row>
    <row r="5880" spans="1:18" customFormat="1" ht="12.75" customHeight="1" x14ac:dyDescent="0.25">
      <c r="A5880">
        <v>8</v>
      </c>
      <c r="B5880">
        <v>11</v>
      </c>
      <c r="C5880" s="3">
        <v>811</v>
      </c>
      <c r="D5880" t="s">
        <v>6</v>
      </c>
      <c r="E5880">
        <v>2009</v>
      </c>
      <c r="F5880" s="57"/>
      <c r="G5880" s="73">
        <f t="shared" si="252"/>
        <v>797</v>
      </c>
      <c r="H5880" s="7"/>
      <c r="I5880" s="104">
        <v>797</v>
      </c>
      <c r="J5880" s="85" t="s">
        <v>21</v>
      </c>
      <c r="L5880" s="104">
        <v>219</v>
      </c>
      <c r="M5880" s="85" t="s">
        <v>21</v>
      </c>
      <c r="O5880" s="22">
        <f t="shared" si="253"/>
        <v>219</v>
      </c>
      <c r="P5880" s="58"/>
      <c r="Q5880" s="58"/>
      <c r="R5880" s="58"/>
    </row>
    <row r="5881" spans="1:18" customFormat="1" ht="12.75" customHeight="1" x14ac:dyDescent="0.25">
      <c r="A5881">
        <v>8</v>
      </c>
      <c r="B5881">
        <v>12</v>
      </c>
      <c r="C5881" s="3">
        <v>812</v>
      </c>
      <c r="D5881" t="s">
        <v>6</v>
      </c>
      <c r="E5881">
        <v>2009</v>
      </c>
      <c r="F5881" s="57"/>
      <c r="G5881" s="73">
        <f t="shared" si="252"/>
        <v>1037</v>
      </c>
      <c r="H5881" s="7"/>
      <c r="I5881" s="104">
        <v>1037</v>
      </c>
      <c r="J5881" s="85" t="s">
        <v>21</v>
      </c>
      <c r="L5881" s="104">
        <v>247</v>
      </c>
      <c r="M5881" s="85" t="s">
        <v>21</v>
      </c>
      <c r="O5881" s="22">
        <f t="shared" si="253"/>
        <v>247</v>
      </c>
      <c r="P5881" s="58"/>
      <c r="Q5881" s="58"/>
      <c r="R5881" s="58"/>
    </row>
    <row r="5882" spans="1:18" customFormat="1" ht="12.75" customHeight="1" x14ac:dyDescent="0.25">
      <c r="A5882">
        <v>8</v>
      </c>
      <c r="B5882">
        <v>13</v>
      </c>
      <c r="C5882" s="3">
        <v>813</v>
      </c>
      <c r="D5882" t="s">
        <v>6</v>
      </c>
      <c r="E5882">
        <v>2009</v>
      </c>
      <c r="F5882" s="57"/>
      <c r="G5882" s="73">
        <f t="shared" si="252"/>
        <v>1339</v>
      </c>
      <c r="H5882" s="7"/>
      <c r="I5882" s="104">
        <v>1339</v>
      </c>
      <c r="J5882" s="85" t="s">
        <v>21</v>
      </c>
      <c r="L5882" s="104">
        <v>274</v>
      </c>
      <c r="M5882" s="85" t="s">
        <v>21</v>
      </c>
      <c r="O5882" s="22">
        <f t="shared" si="253"/>
        <v>274</v>
      </c>
      <c r="P5882" s="58"/>
      <c r="Q5882" s="58"/>
      <c r="R5882" s="58"/>
    </row>
    <row r="5883" spans="1:18" customFormat="1" ht="12.75" customHeight="1" x14ac:dyDescent="0.25">
      <c r="A5883">
        <v>8</v>
      </c>
      <c r="B5883">
        <v>14</v>
      </c>
      <c r="C5883" s="3">
        <v>814</v>
      </c>
      <c r="D5883" t="s">
        <v>6</v>
      </c>
      <c r="E5883">
        <v>2009</v>
      </c>
      <c r="F5883" s="57"/>
      <c r="G5883" s="73">
        <f t="shared" si="252"/>
        <v>2166</v>
      </c>
      <c r="H5883" s="7"/>
      <c r="I5883" s="104">
        <v>2166</v>
      </c>
      <c r="J5883" s="85" t="s">
        <v>21</v>
      </c>
      <c r="L5883" s="104">
        <v>374</v>
      </c>
      <c r="M5883" s="85" t="s">
        <v>21</v>
      </c>
      <c r="O5883" s="22">
        <f t="shared" si="253"/>
        <v>374</v>
      </c>
      <c r="P5883" s="58"/>
      <c r="Q5883" s="58"/>
      <c r="R5883" s="58"/>
    </row>
    <row r="5884" spans="1:18" customFormat="1" ht="12.75" customHeight="1" x14ac:dyDescent="0.25">
      <c r="A5884">
        <v>8</v>
      </c>
      <c r="B5884">
        <v>15</v>
      </c>
      <c r="C5884" s="3">
        <v>815</v>
      </c>
      <c r="D5884" t="s">
        <v>6</v>
      </c>
      <c r="E5884">
        <v>2009</v>
      </c>
      <c r="F5884" s="57"/>
      <c r="G5884" s="73">
        <f t="shared" si="252"/>
        <v>1376</v>
      </c>
      <c r="H5884" s="7"/>
      <c r="I5884" s="104">
        <v>1376</v>
      </c>
      <c r="J5884" s="85" t="s">
        <v>21</v>
      </c>
      <c r="L5884" s="104">
        <v>197</v>
      </c>
      <c r="M5884" s="85" t="s">
        <v>21</v>
      </c>
      <c r="O5884" s="22">
        <f t="shared" si="253"/>
        <v>197</v>
      </c>
      <c r="P5884" s="58"/>
      <c r="Q5884" s="58"/>
      <c r="R5884" s="58"/>
    </row>
    <row r="5885" spans="1:18" customFormat="1" ht="12.75" customHeight="1" x14ac:dyDescent="0.25">
      <c r="A5885">
        <v>8</v>
      </c>
      <c r="B5885">
        <v>16</v>
      </c>
      <c r="C5885" s="3">
        <v>816</v>
      </c>
      <c r="D5885" t="s">
        <v>6</v>
      </c>
      <c r="E5885">
        <v>2009</v>
      </c>
      <c r="F5885" s="57"/>
      <c r="G5885" s="73">
        <f t="shared" si="252"/>
        <v>2841</v>
      </c>
      <c r="H5885" s="7"/>
      <c r="I5885" s="104">
        <v>2841</v>
      </c>
      <c r="J5885" s="85" t="s">
        <v>21</v>
      </c>
      <c r="L5885" s="104">
        <v>328</v>
      </c>
      <c r="M5885" s="85" t="s">
        <v>21</v>
      </c>
      <c r="O5885" s="22">
        <f t="shared" si="253"/>
        <v>328</v>
      </c>
      <c r="P5885" s="58"/>
      <c r="Q5885" s="58"/>
      <c r="R5885" s="58"/>
    </row>
    <row r="5886" spans="1:18" customFormat="1" ht="12.75" customHeight="1" x14ac:dyDescent="0.25">
      <c r="A5886">
        <v>8</v>
      </c>
      <c r="B5886">
        <v>17</v>
      </c>
      <c r="C5886" s="3">
        <v>817</v>
      </c>
      <c r="D5886" t="s">
        <v>6</v>
      </c>
      <c r="E5886">
        <v>2009</v>
      </c>
      <c r="F5886" s="57"/>
      <c r="G5886" s="73">
        <f t="shared" si="252"/>
        <v>1746</v>
      </c>
      <c r="H5886" s="7"/>
      <c r="I5886" s="104">
        <v>1746</v>
      </c>
      <c r="J5886" s="104">
        <v>43</v>
      </c>
      <c r="L5886" s="104">
        <v>156</v>
      </c>
      <c r="M5886" s="104">
        <v>4</v>
      </c>
      <c r="O5886" s="22">
        <f t="shared" si="253"/>
        <v>156</v>
      </c>
      <c r="P5886" s="58"/>
      <c r="Q5886" s="58"/>
      <c r="R5886" s="58"/>
    </row>
    <row r="5887" spans="1:18" customFormat="1" ht="12.75" customHeight="1" x14ac:dyDescent="0.25">
      <c r="A5887">
        <v>8</v>
      </c>
      <c r="B5887">
        <v>18</v>
      </c>
      <c r="C5887" s="3">
        <v>818</v>
      </c>
      <c r="D5887" t="s">
        <v>6</v>
      </c>
      <c r="E5887">
        <v>2009</v>
      </c>
      <c r="F5887" s="57"/>
      <c r="G5887" s="73">
        <f t="shared" si="252"/>
        <v>2418</v>
      </c>
      <c r="H5887" s="7"/>
      <c r="I5887" s="104">
        <v>2418</v>
      </c>
      <c r="J5887" s="79" t="s">
        <v>21</v>
      </c>
      <c r="L5887" s="104">
        <v>156</v>
      </c>
      <c r="M5887" s="79" t="s">
        <v>21</v>
      </c>
      <c r="O5887" s="22">
        <f t="shared" si="253"/>
        <v>156</v>
      </c>
      <c r="P5887" s="58"/>
      <c r="Q5887" s="58"/>
      <c r="R5887" s="58"/>
    </row>
    <row r="5888" spans="1:18" customFormat="1" ht="12.75" customHeight="1" x14ac:dyDescent="0.25">
      <c r="A5888">
        <v>8</v>
      </c>
      <c r="B5888">
        <v>19</v>
      </c>
      <c r="C5888" s="3">
        <v>819</v>
      </c>
      <c r="D5888" t="s">
        <v>6</v>
      </c>
      <c r="E5888">
        <v>2009</v>
      </c>
      <c r="F5888" s="57"/>
      <c r="G5888" s="73">
        <f t="shared" si="252"/>
        <v>3995</v>
      </c>
      <c r="H5888" s="7"/>
      <c r="I5888" s="104">
        <v>3995</v>
      </c>
      <c r="L5888" s="104">
        <v>311</v>
      </c>
      <c r="O5888" s="22">
        <f t="shared" si="253"/>
        <v>311</v>
      </c>
      <c r="P5888" s="58"/>
      <c r="Q5888" s="58"/>
      <c r="R5888" s="58"/>
    </row>
    <row r="5889" spans="1:18" customFormat="1" ht="12.75" customHeight="1" x14ac:dyDescent="0.25">
      <c r="A5889">
        <v>8</v>
      </c>
      <c r="B5889">
        <v>20</v>
      </c>
      <c r="C5889" s="3">
        <v>820</v>
      </c>
      <c r="D5889" t="s">
        <v>6</v>
      </c>
      <c r="E5889">
        <v>2009</v>
      </c>
      <c r="F5889" s="57"/>
      <c r="G5889" s="73">
        <f t="shared" si="252"/>
        <v>1244</v>
      </c>
      <c r="H5889" s="7"/>
      <c r="I5889" s="104">
        <v>1244</v>
      </c>
      <c r="K5889" s="2"/>
      <c r="L5889" s="104">
        <v>114</v>
      </c>
      <c r="O5889" s="22">
        <f t="shared" si="253"/>
        <v>114</v>
      </c>
      <c r="P5889" s="58"/>
      <c r="Q5889" s="58"/>
      <c r="R5889" s="58"/>
    </row>
    <row r="5890" spans="1:18" customFormat="1" ht="12.75" customHeight="1" x14ac:dyDescent="0.25">
      <c r="A5890">
        <v>8</v>
      </c>
      <c r="B5890">
        <v>21</v>
      </c>
      <c r="C5890" s="3">
        <v>821</v>
      </c>
      <c r="D5890" t="s">
        <v>6</v>
      </c>
      <c r="E5890">
        <v>2009</v>
      </c>
      <c r="F5890" s="57"/>
      <c r="G5890" s="73">
        <f t="shared" si="252"/>
        <v>721</v>
      </c>
      <c r="H5890" s="7"/>
      <c r="I5890" s="104">
        <v>721</v>
      </c>
      <c r="K5890" s="2"/>
      <c r="L5890" s="104">
        <v>76</v>
      </c>
      <c r="O5890" s="22">
        <f t="shared" si="253"/>
        <v>76</v>
      </c>
      <c r="P5890" s="58"/>
      <c r="Q5890" s="58"/>
      <c r="R5890" s="58"/>
    </row>
    <row r="5891" spans="1:18" customFormat="1" ht="12.75" customHeight="1" x14ac:dyDescent="0.25">
      <c r="A5891">
        <v>8</v>
      </c>
      <c r="B5891">
        <v>22</v>
      </c>
      <c r="C5891" s="3">
        <v>822</v>
      </c>
      <c r="D5891" t="s">
        <v>6</v>
      </c>
      <c r="E5891">
        <v>2009</v>
      </c>
      <c r="F5891" s="57"/>
      <c r="G5891" s="73">
        <f t="shared" si="252"/>
        <v>847</v>
      </c>
      <c r="H5891" s="7"/>
      <c r="I5891" s="104">
        <v>847</v>
      </c>
      <c r="K5891" s="2"/>
      <c r="L5891" s="104">
        <v>90</v>
      </c>
      <c r="O5891" s="22">
        <f t="shared" si="253"/>
        <v>90</v>
      </c>
      <c r="P5891" s="58"/>
      <c r="Q5891" s="58"/>
      <c r="R5891" s="58"/>
    </row>
    <row r="5892" spans="1:18" customFormat="1" ht="12.75" customHeight="1" x14ac:dyDescent="0.25">
      <c r="A5892">
        <v>8</v>
      </c>
      <c r="B5892">
        <v>23</v>
      </c>
      <c r="C5892" s="3">
        <v>823</v>
      </c>
      <c r="D5892" t="s">
        <v>6</v>
      </c>
      <c r="E5892">
        <v>2009</v>
      </c>
      <c r="F5892" s="57"/>
      <c r="G5892" s="73">
        <f t="shared" si="252"/>
        <v>636</v>
      </c>
      <c r="H5892" s="7"/>
      <c r="I5892" s="104">
        <v>636</v>
      </c>
      <c r="K5892" s="2"/>
      <c r="L5892" s="104">
        <v>69</v>
      </c>
      <c r="O5892" s="22">
        <f t="shared" si="253"/>
        <v>69</v>
      </c>
      <c r="P5892" s="58"/>
      <c r="Q5892" s="58"/>
      <c r="R5892" s="58"/>
    </row>
    <row r="5893" spans="1:18" customFormat="1" ht="12.75" customHeight="1" x14ac:dyDescent="0.25">
      <c r="A5893">
        <v>8</v>
      </c>
      <c r="B5893">
        <v>24</v>
      </c>
      <c r="C5893" s="3">
        <v>824</v>
      </c>
      <c r="D5893" t="s">
        <v>6</v>
      </c>
      <c r="E5893">
        <v>2009</v>
      </c>
      <c r="F5893" s="57"/>
      <c r="G5893" s="73">
        <f t="shared" si="252"/>
        <v>567</v>
      </c>
      <c r="H5893" s="7"/>
      <c r="I5893" s="104">
        <v>567</v>
      </c>
      <c r="J5893">
        <v>52</v>
      </c>
      <c r="K5893" s="2"/>
      <c r="L5893" s="104">
        <v>62</v>
      </c>
      <c r="M5893">
        <v>2</v>
      </c>
      <c r="O5893" s="22">
        <f t="shared" si="253"/>
        <v>62</v>
      </c>
      <c r="P5893" s="58"/>
      <c r="Q5893" s="58"/>
      <c r="R5893" s="58"/>
    </row>
    <row r="5894" spans="1:18" customFormat="1" ht="12.75" customHeight="1" x14ac:dyDescent="0.25">
      <c r="A5894">
        <v>8</v>
      </c>
      <c r="B5894">
        <v>25</v>
      </c>
      <c r="C5894" s="3">
        <v>825</v>
      </c>
      <c r="D5894" t="s">
        <v>6</v>
      </c>
      <c r="E5894">
        <v>2009</v>
      </c>
      <c r="F5894" s="57"/>
      <c r="G5894" s="73">
        <f t="shared" si="252"/>
        <v>721</v>
      </c>
      <c r="H5894" s="7"/>
      <c r="I5894" s="104">
        <v>721</v>
      </c>
      <c r="K5894" s="2"/>
      <c r="L5894" s="104">
        <v>80</v>
      </c>
      <c r="O5894" s="22">
        <f t="shared" si="253"/>
        <v>80</v>
      </c>
      <c r="P5894" s="58"/>
      <c r="Q5894" s="58"/>
      <c r="R5894" s="58"/>
    </row>
    <row r="5895" spans="1:18" customFormat="1" ht="12.75" customHeight="1" x14ac:dyDescent="0.25">
      <c r="A5895">
        <v>8</v>
      </c>
      <c r="B5895">
        <v>26</v>
      </c>
      <c r="C5895" s="3">
        <v>826</v>
      </c>
      <c r="D5895" t="s">
        <v>6</v>
      </c>
      <c r="E5895">
        <v>2009</v>
      </c>
      <c r="F5895" s="57"/>
      <c r="G5895" s="73">
        <f t="shared" si="252"/>
        <v>837</v>
      </c>
      <c r="H5895" s="7"/>
      <c r="I5895" s="104">
        <v>837</v>
      </c>
      <c r="K5895" s="2"/>
      <c r="L5895" s="104">
        <v>100</v>
      </c>
      <c r="O5895" s="22">
        <f t="shared" si="253"/>
        <v>100</v>
      </c>
      <c r="P5895" s="58"/>
      <c r="Q5895" s="58"/>
      <c r="R5895" s="58"/>
    </row>
    <row r="5896" spans="1:18" customFormat="1" ht="12.75" customHeight="1" x14ac:dyDescent="0.25">
      <c r="A5896">
        <v>8</v>
      </c>
      <c r="B5896">
        <v>27</v>
      </c>
      <c r="C5896" s="3">
        <v>827</v>
      </c>
      <c r="D5896" t="s">
        <v>6</v>
      </c>
      <c r="E5896">
        <v>2009</v>
      </c>
      <c r="F5896" s="57"/>
      <c r="G5896" s="73">
        <f t="shared" si="252"/>
        <v>632</v>
      </c>
      <c r="H5896" s="7"/>
      <c r="I5896" s="104">
        <v>632</v>
      </c>
      <c r="K5896" s="2"/>
      <c r="L5896" s="104">
        <v>81</v>
      </c>
      <c r="O5896" s="22">
        <f t="shared" si="253"/>
        <v>81</v>
      </c>
      <c r="P5896" s="58"/>
      <c r="Q5896" s="58"/>
      <c r="R5896" s="58"/>
    </row>
    <row r="5897" spans="1:18" customFormat="1" ht="12.75" customHeight="1" x14ac:dyDescent="0.25">
      <c r="A5897">
        <v>8</v>
      </c>
      <c r="B5897">
        <v>28</v>
      </c>
      <c r="C5897" s="3">
        <v>828</v>
      </c>
      <c r="D5897" t="s">
        <v>6</v>
      </c>
      <c r="E5897">
        <v>2009</v>
      </c>
      <c r="F5897" s="57"/>
      <c r="G5897" s="73">
        <f t="shared" si="252"/>
        <v>810</v>
      </c>
      <c r="H5897" s="7"/>
      <c r="I5897" s="104">
        <v>810</v>
      </c>
      <c r="K5897" s="2"/>
      <c r="L5897" s="104">
        <v>112</v>
      </c>
      <c r="O5897" s="22">
        <f t="shared" si="253"/>
        <v>112</v>
      </c>
      <c r="P5897" s="58"/>
      <c r="Q5897" s="58"/>
      <c r="R5897" s="58"/>
    </row>
    <row r="5898" spans="1:18" customFormat="1" ht="12.75" customHeight="1" x14ac:dyDescent="0.25">
      <c r="A5898">
        <v>8</v>
      </c>
      <c r="B5898">
        <v>29</v>
      </c>
      <c r="C5898" s="3">
        <v>829</v>
      </c>
      <c r="D5898" t="s">
        <v>6</v>
      </c>
      <c r="E5898">
        <v>2009</v>
      </c>
      <c r="F5898" s="57"/>
      <c r="G5898" s="73">
        <f t="shared" si="252"/>
        <v>537</v>
      </c>
      <c r="H5898" s="7"/>
      <c r="I5898" s="104">
        <v>537</v>
      </c>
      <c r="K5898" s="2"/>
      <c r="L5898" s="104">
        <v>79</v>
      </c>
      <c r="O5898" s="22">
        <f t="shared" si="253"/>
        <v>79</v>
      </c>
      <c r="P5898" s="58"/>
      <c r="Q5898" s="58"/>
      <c r="R5898" s="58"/>
    </row>
    <row r="5899" spans="1:18" customFormat="1" ht="12.75" customHeight="1" x14ac:dyDescent="0.25">
      <c r="A5899">
        <v>8</v>
      </c>
      <c r="B5899">
        <v>30</v>
      </c>
      <c r="C5899" s="3">
        <v>830</v>
      </c>
      <c r="D5899" t="s">
        <v>6</v>
      </c>
      <c r="E5899">
        <v>2009</v>
      </c>
      <c r="F5899" s="57"/>
      <c r="G5899" s="73">
        <f t="shared" si="252"/>
        <v>538</v>
      </c>
      <c r="H5899" s="7"/>
      <c r="I5899" s="104">
        <v>538</v>
      </c>
      <c r="K5899" s="2"/>
      <c r="L5899" s="104">
        <v>84</v>
      </c>
      <c r="O5899" s="22">
        <f t="shared" si="253"/>
        <v>84</v>
      </c>
      <c r="P5899" s="58"/>
      <c r="Q5899" s="58"/>
      <c r="R5899" s="58"/>
    </row>
    <row r="5900" spans="1:18" customFormat="1" ht="12.75" customHeight="1" x14ac:dyDescent="0.25">
      <c r="A5900">
        <v>8</v>
      </c>
      <c r="B5900">
        <v>31</v>
      </c>
      <c r="C5900" s="3">
        <v>831</v>
      </c>
      <c r="D5900" t="s">
        <v>6</v>
      </c>
      <c r="E5900">
        <v>2009</v>
      </c>
      <c r="F5900" s="57"/>
      <c r="G5900" s="73">
        <f t="shared" si="252"/>
        <v>421</v>
      </c>
      <c r="H5900" s="7"/>
      <c r="I5900" s="104">
        <v>421</v>
      </c>
      <c r="K5900" s="2"/>
      <c r="L5900" s="104">
        <v>70</v>
      </c>
      <c r="O5900" s="22">
        <f t="shared" si="253"/>
        <v>70</v>
      </c>
      <c r="P5900" s="58"/>
      <c r="Q5900" s="58"/>
      <c r="R5900" s="58"/>
    </row>
    <row r="5901" spans="1:18" customFormat="1" ht="12.75" customHeight="1" x14ac:dyDescent="0.25">
      <c r="A5901">
        <v>9</v>
      </c>
      <c r="B5901">
        <v>1</v>
      </c>
      <c r="C5901" s="3">
        <v>901</v>
      </c>
      <c r="D5901" t="s">
        <v>6</v>
      </c>
      <c r="E5901">
        <v>2009</v>
      </c>
      <c r="F5901" s="57"/>
      <c r="G5901" s="73">
        <f t="shared" si="252"/>
        <v>410</v>
      </c>
      <c r="H5901" s="7"/>
      <c r="I5901" s="104">
        <v>410</v>
      </c>
      <c r="K5901" s="2"/>
      <c r="L5901" s="104">
        <v>72</v>
      </c>
      <c r="O5901" s="22">
        <f t="shared" si="253"/>
        <v>72</v>
      </c>
      <c r="P5901" s="58"/>
      <c r="Q5901" s="58"/>
      <c r="R5901" s="58"/>
    </row>
    <row r="5902" spans="1:18" customFormat="1" ht="12.75" customHeight="1" x14ac:dyDescent="0.25">
      <c r="A5902">
        <v>9</v>
      </c>
      <c r="B5902">
        <v>2</v>
      </c>
      <c r="C5902" s="3">
        <v>902</v>
      </c>
      <c r="D5902" t="s">
        <v>6</v>
      </c>
      <c r="E5902">
        <v>2009</v>
      </c>
      <c r="F5902" s="57"/>
      <c r="G5902" s="73">
        <f t="shared" si="252"/>
        <v>491</v>
      </c>
      <c r="H5902" s="7"/>
      <c r="I5902" s="104">
        <v>491</v>
      </c>
      <c r="K5902" s="2"/>
      <c r="L5902" s="104">
        <v>63</v>
      </c>
      <c r="O5902" s="22">
        <f t="shared" si="253"/>
        <v>63</v>
      </c>
      <c r="P5902" s="58"/>
      <c r="Q5902" s="58"/>
      <c r="R5902" s="58"/>
    </row>
    <row r="5903" spans="1:18" customFormat="1" ht="12.75" customHeight="1" x14ac:dyDescent="0.25">
      <c r="A5903">
        <v>9</v>
      </c>
      <c r="B5903">
        <v>3</v>
      </c>
      <c r="C5903" s="3">
        <v>903</v>
      </c>
      <c r="D5903" t="s">
        <v>6</v>
      </c>
      <c r="E5903">
        <v>2009</v>
      </c>
      <c r="F5903" s="81">
        <f>Q5903</f>
        <v>2479</v>
      </c>
      <c r="G5903" s="73">
        <f>F5903+I5903</f>
        <v>3019</v>
      </c>
      <c r="H5903" s="7"/>
      <c r="I5903" s="104">
        <v>540</v>
      </c>
      <c r="K5903" s="2"/>
      <c r="L5903" s="104">
        <v>47</v>
      </c>
      <c r="O5903" s="22">
        <f>L5903+R5903</f>
        <v>78</v>
      </c>
      <c r="P5903" s="2"/>
      <c r="Q5903" s="107">
        <f>1880+599</f>
        <v>2479</v>
      </c>
      <c r="R5903" s="108">
        <f>0+31</f>
        <v>31</v>
      </c>
    </row>
    <row r="5904" spans="1:18" customFormat="1" ht="12.75" customHeight="1" x14ac:dyDescent="0.25">
      <c r="A5904">
        <v>9</v>
      </c>
      <c r="B5904">
        <v>4</v>
      </c>
      <c r="C5904" s="3">
        <v>904</v>
      </c>
      <c r="D5904" t="s">
        <v>6</v>
      </c>
      <c r="E5904">
        <v>2009</v>
      </c>
      <c r="F5904" s="81">
        <f>Q5904</f>
        <v>695.11831213406003</v>
      </c>
      <c r="G5904" s="73">
        <f t="shared" ref="G5904:G5967" si="254">F5904</f>
        <v>695.11831213406003</v>
      </c>
      <c r="H5904" s="7"/>
      <c r="I5904" t="s">
        <v>49</v>
      </c>
      <c r="L5904" s="105">
        <v>17</v>
      </c>
      <c r="O5904" s="73">
        <f>R5904</f>
        <v>40.746031746031747</v>
      </c>
      <c r="P5904" s="104">
        <v>338</v>
      </c>
      <c r="Q5904" s="106">
        <v>695.11831213406003</v>
      </c>
      <c r="R5904" s="106">
        <v>40.746031746031747</v>
      </c>
    </row>
    <row r="5905" spans="1:18" customFormat="1" ht="12.75" customHeight="1" x14ac:dyDescent="0.25">
      <c r="A5905">
        <v>9</v>
      </c>
      <c r="B5905">
        <v>5</v>
      </c>
      <c r="C5905" s="3">
        <v>905</v>
      </c>
      <c r="D5905" t="s">
        <v>6</v>
      </c>
      <c r="E5905">
        <v>2009</v>
      </c>
      <c r="F5905" s="81">
        <f t="shared" ref="F5905:F5915" si="255">Q5905</f>
        <v>644.88108217242075</v>
      </c>
      <c r="G5905" s="73">
        <f t="shared" si="254"/>
        <v>644.88108217242075</v>
      </c>
      <c r="H5905" s="7"/>
      <c r="L5905" s="105">
        <v>17</v>
      </c>
      <c r="O5905" s="73">
        <f t="shared" ref="O5905:O5968" si="256">R5905</f>
        <v>65.873015873015873</v>
      </c>
      <c r="P5905" s="104">
        <v>327</v>
      </c>
      <c r="Q5905" s="106">
        <v>644.88108217242075</v>
      </c>
      <c r="R5905" s="106">
        <v>65.873015873015873</v>
      </c>
    </row>
    <row r="5906" spans="1:18" customFormat="1" ht="12.75" customHeight="1" x14ac:dyDescent="0.25">
      <c r="A5906">
        <v>9</v>
      </c>
      <c r="B5906">
        <v>6</v>
      </c>
      <c r="C5906" s="3">
        <v>906</v>
      </c>
      <c r="D5906" t="s">
        <v>6</v>
      </c>
      <c r="E5906">
        <v>2009</v>
      </c>
      <c r="F5906" s="81">
        <f t="shared" si="255"/>
        <v>633.00444175247321</v>
      </c>
      <c r="G5906" s="73">
        <f t="shared" si="254"/>
        <v>633.00444175247321</v>
      </c>
      <c r="H5906" s="7"/>
      <c r="L5906" s="105">
        <v>20</v>
      </c>
      <c r="O5906" s="73">
        <f t="shared" si="256"/>
        <v>30.682539682539684</v>
      </c>
      <c r="P5906" s="104">
        <v>389</v>
      </c>
      <c r="Q5906" s="106">
        <v>633.00444175247321</v>
      </c>
      <c r="R5906" s="106">
        <v>30.682539682539684</v>
      </c>
    </row>
    <row r="5907" spans="1:18" customFormat="1" ht="12.75" customHeight="1" x14ac:dyDescent="0.25">
      <c r="A5907">
        <v>9</v>
      </c>
      <c r="B5907">
        <v>7</v>
      </c>
      <c r="C5907" s="3">
        <v>907</v>
      </c>
      <c r="D5907" t="s">
        <v>6</v>
      </c>
      <c r="E5907">
        <v>2009</v>
      </c>
      <c r="F5907" s="81">
        <f t="shared" si="255"/>
        <v>678.15041389057137</v>
      </c>
      <c r="G5907" s="73">
        <f t="shared" si="254"/>
        <v>678.15041389057137</v>
      </c>
      <c r="H5907" s="7"/>
      <c r="L5907" s="105">
        <v>23</v>
      </c>
      <c r="O5907" s="73">
        <f t="shared" si="256"/>
        <v>36.388888888888886</v>
      </c>
      <c r="P5907" s="104">
        <v>454</v>
      </c>
      <c r="Q5907" s="106">
        <v>678.15041389057137</v>
      </c>
      <c r="R5907" s="106">
        <v>36.388888888888886</v>
      </c>
    </row>
    <row r="5908" spans="1:18" customFormat="1" ht="12.75" customHeight="1" x14ac:dyDescent="0.25">
      <c r="A5908">
        <v>9</v>
      </c>
      <c r="B5908">
        <v>8</v>
      </c>
      <c r="C5908" s="3">
        <v>908</v>
      </c>
      <c r="D5908" t="s">
        <v>6</v>
      </c>
      <c r="E5908">
        <v>2009</v>
      </c>
      <c r="F5908" s="81">
        <f t="shared" si="255"/>
        <v>1147.2818493842115</v>
      </c>
      <c r="G5908" s="73">
        <f t="shared" si="254"/>
        <v>1147.2818493842115</v>
      </c>
      <c r="L5908" s="105">
        <v>8</v>
      </c>
      <c r="O5908" s="73">
        <f t="shared" si="256"/>
        <v>49.333333333333329</v>
      </c>
      <c r="P5908" s="104">
        <v>155</v>
      </c>
      <c r="Q5908" s="106">
        <v>1147.2818493842115</v>
      </c>
      <c r="R5908" s="106">
        <v>49.333333333333329</v>
      </c>
    </row>
    <row r="5909" spans="1:18" customFormat="1" ht="12.75" customHeight="1" x14ac:dyDescent="0.25">
      <c r="A5909">
        <v>9</v>
      </c>
      <c r="B5909">
        <v>9</v>
      </c>
      <c r="C5909" s="3">
        <v>909</v>
      </c>
      <c r="D5909" t="s">
        <v>6</v>
      </c>
      <c r="E5909">
        <v>2009</v>
      </c>
      <c r="F5909" s="81">
        <f t="shared" si="255"/>
        <v>1956.7315768221279</v>
      </c>
      <c r="G5909" s="73">
        <f t="shared" si="254"/>
        <v>1956.7315768221279</v>
      </c>
      <c r="H5909" s="7"/>
      <c r="I5909" s="2"/>
      <c r="O5909" s="73">
        <f t="shared" si="256"/>
        <v>128.53968253968253</v>
      </c>
      <c r="P5909" s="109"/>
      <c r="Q5909" s="106">
        <v>1956.7315768221279</v>
      </c>
      <c r="R5909" s="106">
        <v>128.53968253968253</v>
      </c>
    </row>
    <row r="5910" spans="1:18" customFormat="1" ht="12.75" customHeight="1" x14ac:dyDescent="0.25">
      <c r="A5910">
        <v>9</v>
      </c>
      <c r="B5910">
        <v>10</v>
      </c>
      <c r="C5910" s="3">
        <v>910</v>
      </c>
      <c r="D5910" t="s">
        <v>6</v>
      </c>
      <c r="E5910">
        <v>2009</v>
      </c>
      <c r="F5910" s="81">
        <f t="shared" si="255"/>
        <v>1799.0906521300221</v>
      </c>
      <c r="G5910" s="73">
        <f t="shared" si="254"/>
        <v>1799.0906521300221</v>
      </c>
      <c r="H5910" s="7"/>
      <c r="I5910" s="2"/>
      <c r="O5910" s="73">
        <f t="shared" si="256"/>
        <v>91.936507936507923</v>
      </c>
      <c r="P5910" s="109"/>
      <c r="Q5910" s="106">
        <v>1799.0906521300221</v>
      </c>
      <c r="R5910" s="106">
        <v>91.936507936507923</v>
      </c>
    </row>
    <row r="5911" spans="1:18" customFormat="1" ht="12.75" customHeight="1" x14ac:dyDescent="0.25">
      <c r="A5911">
        <v>9</v>
      </c>
      <c r="B5911">
        <v>11</v>
      </c>
      <c r="C5911" s="3">
        <v>911</v>
      </c>
      <c r="D5911" t="s">
        <v>6</v>
      </c>
      <c r="E5911">
        <v>2009</v>
      </c>
      <c r="F5911" s="81">
        <f t="shared" si="255"/>
        <v>2867.4987886129616</v>
      </c>
      <c r="G5911" s="73">
        <f t="shared" si="254"/>
        <v>2867.4987886129616</v>
      </c>
      <c r="H5911" s="7"/>
      <c r="I5911" s="2"/>
      <c r="O5911" s="73">
        <f t="shared" si="256"/>
        <v>145.57142857142856</v>
      </c>
      <c r="P5911" s="109"/>
      <c r="Q5911" s="106">
        <v>2867.4987886129616</v>
      </c>
      <c r="R5911" s="106">
        <v>145.57142857142856</v>
      </c>
    </row>
    <row r="5912" spans="1:18" customFormat="1" ht="12.75" customHeight="1" x14ac:dyDescent="0.25">
      <c r="A5912">
        <v>9</v>
      </c>
      <c r="B5912">
        <v>12</v>
      </c>
      <c r="C5912" s="3">
        <v>912</v>
      </c>
      <c r="D5912" t="s">
        <v>6</v>
      </c>
      <c r="E5912">
        <v>2009</v>
      </c>
      <c r="F5912" s="81">
        <f t="shared" si="255"/>
        <v>3832.9390268524126</v>
      </c>
      <c r="G5912" s="73">
        <f t="shared" si="254"/>
        <v>3832.9390268524126</v>
      </c>
      <c r="H5912" s="7"/>
      <c r="I5912" s="2"/>
      <c r="O5912" s="73">
        <f t="shared" si="256"/>
        <v>165.42857142857142</v>
      </c>
      <c r="P5912" s="109"/>
      <c r="Q5912" s="106">
        <v>3832.9390268524126</v>
      </c>
      <c r="R5912" s="106">
        <v>165.42857142857142</v>
      </c>
    </row>
    <row r="5913" spans="1:18" customFormat="1" ht="12.75" customHeight="1" x14ac:dyDescent="0.25">
      <c r="A5913">
        <v>9</v>
      </c>
      <c r="B5913">
        <v>13</v>
      </c>
      <c r="C5913" s="3">
        <v>913</v>
      </c>
      <c r="D5913" t="s">
        <v>6</v>
      </c>
      <c r="E5913">
        <v>2009</v>
      </c>
      <c r="F5913" s="81">
        <f t="shared" si="255"/>
        <v>3094.7419745608718</v>
      </c>
      <c r="G5913" s="73">
        <f t="shared" si="254"/>
        <v>3094.7419745608718</v>
      </c>
      <c r="H5913" s="7"/>
      <c r="I5913" s="2"/>
      <c r="O5913" s="73">
        <f t="shared" si="256"/>
        <v>108.71428571428571</v>
      </c>
      <c r="P5913" s="109"/>
      <c r="Q5913" s="106">
        <v>3094.7419745608718</v>
      </c>
      <c r="R5913" s="106">
        <v>108.71428571428571</v>
      </c>
    </row>
    <row r="5914" spans="1:18" customFormat="1" ht="12.75" customHeight="1" x14ac:dyDescent="0.25">
      <c r="A5914">
        <v>9</v>
      </c>
      <c r="B5914">
        <v>14</v>
      </c>
      <c r="C5914" s="3">
        <v>914</v>
      </c>
      <c r="D5914" t="s">
        <v>6</v>
      </c>
      <c r="E5914">
        <v>2009</v>
      </c>
      <c r="F5914" s="81">
        <f t="shared" si="255"/>
        <v>1762.5681405208961</v>
      </c>
      <c r="G5914" s="73">
        <f t="shared" si="254"/>
        <v>1762.5681405208961</v>
      </c>
      <c r="H5914" s="7"/>
      <c r="I5914" s="2"/>
      <c r="O5914" s="73">
        <f t="shared" si="256"/>
        <v>80.825396825396822</v>
      </c>
      <c r="P5914" s="109"/>
      <c r="Q5914" s="106">
        <v>1762.5681405208961</v>
      </c>
      <c r="R5914" s="106">
        <v>80.825396825396822</v>
      </c>
    </row>
    <row r="5915" spans="1:18" customFormat="1" ht="12.75" customHeight="1" x14ac:dyDescent="0.25">
      <c r="A5915">
        <v>9</v>
      </c>
      <c r="B5915">
        <v>15</v>
      </c>
      <c r="C5915" s="3">
        <v>915</v>
      </c>
      <c r="D5915" t="s">
        <v>6</v>
      </c>
      <c r="E5915">
        <v>2009</v>
      </c>
      <c r="F5915" s="81">
        <f t="shared" si="255"/>
        <v>464.36503129416508</v>
      </c>
      <c r="G5915" s="73">
        <f t="shared" si="254"/>
        <v>464.36503129416508</v>
      </c>
      <c r="H5915" s="7"/>
      <c r="I5915" s="2"/>
      <c r="O5915" s="73">
        <f t="shared" si="256"/>
        <v>36.19047619047619</v>
      </c>
      <c r="P5915" s="109"/>
      <c r="Q5915" s="106">
        <v>464.36503129416508</v>
      </c>
      <c r="R5915" s="106">
        <v>36.19047619047619</v>
      </c>
    </row>
    <row r="5916" spans="1:18" customFormat="1" ht="12.75" customHeight="1" x14ac:dyDescent="0.25">
      <c r="A5916">
        <v>9</v>
      </c>
      <c r="B5916">
        <v>16</v>
      </c>
      <c r="C5916" s="3">
        <v>916</v>
      </c>
      <c r="D5916" t="s">
        <v>6</v>
      </c>
      <c r="E5916">
        <v>2009</v>
      </c>
      <c r="F5916" s="81">
        <f t="shared" ref="F5916:F5968" si="257">Q5916</f>
        <v>2044.5658771232738</v>
      </c>
      <c r="G5916" s="73">
        <f t="shared" si="254"/>
        <v>2044.5658771232738</v>
      </c>
      <c r="H5916" s="7"/>
      <c r="I5916" s="2"/>
      <c r="O5916" s="73">
        <f t="shared" si="256"/>
        <v>92.711826514643406</v>
      </c>
      <c r="P5916" s="110"/>
      <c r="Q5916" s="106">
        <v>2044.5658771232738</v>
      </c>
      <c r="R5916" s="106">
        <v>92.711826514643406</v>
      </c>
    </row>
    <row r="5917" spans="1:18" customFormat="1" ht="12.75" customHeight="1" x14ac:dyDescent="0.25">
      <c r="A5917">
        <v>9</v>
      </c>
      <c r="B5917">
        <v>17</v>
      </c>
      <c r="C5917" s="3">
        <v>917</v>
      </c>
      <c r="D5917" t="s">
        <v>6</v>
      </c>
      <c r="E5917">
        <v>2009</v>
      </c>
      <c r="F5917" s="81">
        <f t="shared" si="257"/>
        <v>1571.064405410862</v>
      </c>
      <c r="G5917" s="73">
        <f t="shared" si="254"/>
        <v>1571.064405410862</v>
      </c>
      <c r="H5917" s="7"/>
      <c r="I5917" s="2"/>
      <c r="O5917" s="73">
        <f t="shared" si="256"/>
        <v>50.746031746031747</v>
      </c>
      <c r="P5917" s="110"/>
      <c r="Q5917" s="106">
        <v>1571.064405410862</v>
      </c>
      <c r="R5917" s="106">
        <v>50.746031746031747</v>
      </c>
    </row>
    <row r="5918" spans="1:18" customFormat="1" ht="12.75" customHeight="1" x14ac:dyDescent="0.25">
      <c r="A5918">
        <v>9</v>
      </c>
      <c r="B5918">
        <v>18</v>
      </c>
      <c r="C5918" s="3">
        <v>918</v>
      </c>
      <c r="D5918" t="s">
        <v>6</v>
      </c>
      <c r="E5918">
        <v>2009</v>
      </c>
      <c r="F5918" s="81">
        <f t="shared" si="257"/>
        <v>1203.7717669336694</v>
      </c>
      <c r="G5918" s="73">
        <f t="shared" si="254"/>
        <v>1203.7717669336694</v>
      </c>
      <c r="H5918" s="7"/>
      <c r="I5918" s="2"/>
      <c r="O5918" s="73">
        <f t="shared" si="256"/>
        <v>83.189246590655031</v>
      </c>
      <c r="P5918" s="110"/>
      <c r="Q5918" s="106">
        <v>1203.7717669336694</v>
      </c>
      <c r="R5918" s="106">
        <v>83.189246590655031</v>
      </c>
    </row>
    <row r="5919" spans="1:18" customFormat="1" ht="12.75" customHeight="1" x14ac:dyDescent="0.25">
      <c r="A5919">
        <v>9</v>
      </c>
      <c r="B5919">
        <v>19</v>
      </c>
      <c r="C5919" s="3">
        <v>919</v>
      </c>
      <c r="D5919" t="s">
        <v>6</v>
      </c>
      <c r="E5919">
        <v>2009</v>
      </c>
      <c r="F5919" s="81">
        <f t="shared" si="257"/>
        <v>1291.7587569644515</v>
      </c>
      <c r="G5919" s="73">
        <f t="shared" si="254"/>
        <v>1291.7587569644515</v>
      </c>
      <c r="H5919" s="7"/>
      <c r="O5919" s="73">
        <f t="shared" si="256"/>
        <v>69.791191594008495</v>
      </c>
      <c r="P5919" s="110"/>
      <c r="Q5919" s="106">
        <v>1291.7587569644515</v>
      </c>
      <c r="R5919" s="106">
        <v>69.791191594008495</v>
      </c>
    </row>
    <row r="5920" spans="1:18" customFormat="1" ht="12.75" customHeight="1" x14ac:dyDescent="0.25">
      <c r="A5920">
        <v>9</v>
      </c>
      <c r="B5920">
        <v>20</v>
      </c>
      <c r="C5920" s="3">
        <v>920</v>
      </c>
      <c r="D5920" t="s">
        <v>6</v>
      </c>
      <c r="E5920">
        <v>2009</v>
      </c>
      <c r="F5920" s="81">
        <f t="shared" si="257"/>
        <v>1258.838077932566</v>
      </c>
      <c r="G5920" s="73">
        <f t="shared" si="254"/>
        <v>1258.838077932566</v>
      </c>
      <c r="H5920" s="7"/>
      <c r="O5920" s="73">
        <f t="shared" si="256"/>
        <v>55.222222222222221</v>
      </c>
      <c r="P5920" s="110"/>
      <c r="Q5920" s="106">
        <v>1258.838077932566</v>
      </c>
      <c r="R5920" s="106">
        <v>55.222222222222221</v>
      </c>
    </row>
    <row r="5921" spans="1:18" customFormat="1" ht="12.75" customHeight="1" x14ac:dyDescent="0.25">
      <c r="A5921">
        <v>9</v>
      </c>
      <c r="B5921">
        <v>21</v>
      </c>
      <c r="C5921" s="3">
        <v>921</v>
      </c>
      <c r="D5921" t="s">
        <v>6</v>
      </c>
      <c r="E5921">
        <v>2009</v>
      </c>
      <c r="F5921" s="81">
        <f t="shared" si="257"/>
        <v>641.03068847163331</v>
      </c>
      <c r="G5921" s="73">
        <f t="shared" si="254"/>
        <v>641.03068847163331</v>
      </c>
      <c r="H5921" s="7"/>
      <c r="O5921" s="73">
        <f t="shared" si="256"/>
        <v>20.238095238095237</v>
      </c>
      <c r="P5921" s="110"/>
      <c r="Q5921" s="106">
        <v>641.03068847163331</v>
      </c>
      <c r="R5921" s="106">
        <v>20.238095238095237</v>
      </c>
    </row>
    <row r="5922" spans="1:18" customFormat="1" ht="12.75" customHeight="1" x14ac:dyDescent="0.25">
      <c r="A5922">
        <v>9</v>
      </c>
      <c r="B5922">
        <v>22</v>
      </c>
      <c r="C5922" s="3">
        <v>922</v>
      </c>
      <c r="D5922" t="s">
        <v>6</v>
      </c>
      <c r="E5922">
        <v>2009</v>
      </c>
      <c r="F5922" s="81">
        <f t="shared" si="257"/>
        <v>236.46133656369875</v>
      </c>
      <c r="G5922" s="73">
        <f t="shared" si="254"/>
        <v>236.46133656369875</v>
      </c>
      <c r="H5922" s="7"/>
      <c r="O5922" s="73">
        <f t="shared" si="256"/>
        <v>16.650793650793652</v>
      </c>
      <c r="P5922" s="110"/>
      <c r="Q5922" s="106">
        <v>236.46133656369875</v>
      </c>
      <c r="R5922" s="106">
        <v>16.650793650793652</v>
      </c>
    </row>
    <row r="5923" spans="1:18" customFormat="1" ht="12.75" customHeight="1" x14ac:dyDescent="0.25">
      <c r="A5923">
        <v>9</v>
      </c>
      <c r="B5923">
        <v>23</v>
      </c>
      <c r="C5923" s="3">
        <v>923</v>
      </c>
      <c r="D5923" t="s">
        <v>6</v>
      </c>
      <c r="E5923">
        <v>2009</v>
      </c>
      <c r="F5923" s="81">
        <f t="shared" si="257"/>
        <v>145.22410660205935</v>
      </c>
      <c r="G5923" s="73">
        <f t="shared" si="254"/>
        <v>145.22410660205935</v>
      </c>
      <c r="H5923" s="7"/>
      <c r="O5923" s="73">
        <f t="shared" si="256"/>
        <v>14.063492063492063</v>
      </c>
      <c r="P5923" s="110"/>
      <c r="Q5923" s="106">
        <v>145.22410660205935</v>
      </c>
      <c r="R5923" s="106">
        <v>14.063492063492063</v>
      </c>
    </row>
    <row r="5924" spans="1:18" customFormat="1" ht="12.75" customHeight="1" x14ac:dyDescent="0.25">
      <c r="A5924">
        <v>9</v>
      </c>
      <c r="B5924">
        <v>24</v>
      </c>
      <c r="C5924" s="3">
        <v>924</v>
      </c>
      <c r="D5924" t="s">
        <v>6</v>
      </c>
      <c r="E5924">
        <v>2009</v>
      </c>
      <c r="F5924" s="81">
        <f t="shared" si="257"/>
        <v>93.493438320209975</v>
      </c>
      <c r="G5924" s="73">
        <f t="shared" si="254"/>
        <v>93.493438320209975</v>
      </c>
      <c r="H5924" s="7"/>
      <c r="O5924" s="73">
        <f t="shared" si="256"/>
        <v>4.412698412698413</v>
      </c>
      <c r="P5924" s="110"/>
      <c r="Q5924" s="106">
        <v>93.493438320209975</v>
      </c>
      <c r="R5924" s="106">
        <v>4.412698412698413</v>
      </c>
    </row>
    <row r="5925" spans="1:18" customFormat="1" ht="12.75" customHeight="1" x14ac:dyDescent="0.25">
      <c r="A5925">
        <v>9</v>
      </c>
      <c r="B5925">
        <v>25</v>
      </c>
      <c r="C5925" s="3">
        <v>925</v>
      </c>
      <c r="D5925" t="s">
        <v>6</v>
      </c>
      <c r="E5925">
        <v>2009</v>
      </c>
      <c r="F5925" s="81">
        <f t="shared" si="257"/>
        <v>65.417524732485361</v>
      </c>
      <c r="G5925" s="73">
        <f t="shared" si="254"/>
        <v>65.417524732485361</v>
      </c>
      <c r="H5925" s="7"/>
      <c r="O5925" s="73">
        <f t="shared" si="256"/>
        <v>0</v>
      </c>
      <c r="P5925" s="110"/>
      <c r="Q5925" s="106">
        <v>65.417524732485361</v>
      </c>
      <c r="R5925" s="106">
        <v>0</v>
      </c>
    </row>
    <row r="5926" spans="1:18" customFormat="1" ht="12.75" customHeight="1" x14ac:dyDescent="0.25">
      <c r="A5926">
        <v>9</v>
      </c>
      <c r="B5926">
        <v>26</v>
      </c>
      <c r="C5926" s="3">
        <v>926</v>
      </c>
      <c r="D5926" t="s">
        <v>6</v>
      </c>
      <c r="E5926">
        <v>2009</v>
      </c>
      <c r="F5926" s="81">
        <f t="shared" si="257"/>
        <v>40.708762366242681</v>
      </c>
      <c r="G5926" s="73">
        <f t="shared" si="254"/>
        <v>40.708762366242681</v>
      </c>
      <c r="H5926" s="7"/>
      <c r="O5926" s="73">
        <f t="shared" si="256"/>
        <v>1.4563492063492063</v>
      </c>
      <c r="P5926" s="110"/>
      <c r="Q5926" s="106">
        <v>40.708762366242681</v>
      </c>
      <c r="R5926" s="106">
        <v>1.4563492063492063</v>
      </c>
    </row>
    <row r="5927" spans="1:18" customFormat="1" ht="12.75" customHeight="1" x14ac:dyDescent="0.25">
      <c r="A5927">
        <v>9</v>
      </c>
      <c r="B5927">
        <v>27</v>
      </c>
      <c r="C5927" s="3">
        <v>927</v>
      </c>
      <c r="D5927" t="s">
        <v>6</v>
      </c>
      <c r="E5927">
        <v>2009</v>
      </c>
      <c r="F5927" s="81">
        <f t="shared" si="257"/>
        <v>32.15182717544922</v>
      </c>
      <c r="G5927" s="73">
        <f t="shared" si="254"/>
        <v>32.15182717544922</v>
      </c>
      <c r="H5927" s="7"/>
      <c r="O5927" s="73">
        <f t="shared" si="256"/>
        <v>0.5</v>
      </c>
      <c r="P5927" s="110"/>
      <c r="Q5927" s="106">
        <v>32.15182717544922</v>
      </c>
      <c r="R5927" s="106">
        <v>0.5</v>
      </c>
    </row>
    <row r="5928" spans="1:18" customFormat="1" ht="12.75" customHeight="1" x14ac:dyDescent="0.25">
      <c r="A5928">
        <v>9</v>
      </c>
      <c r="B5928">
        <v>28</v>
      </c>
      <c r="C5928" s="3">
        <v>928</v>
      </c>
      <c r="D5928" t="s">
        <v>6</v>
      </c>
      <c r="E5928">
        <v>2009</v>
      </c>
      <c r="F5928" s="81">
        <f t="shared" si="257"/>
        <v>26.623359580052494</v>
      </c>
      <c r="G5928" s="73">
        <f t="shared" si="254"/>
        <v>26.623359580052494</v>
      </c>
      <c r="H5928" s="7"/>
      <c r="O5928" s="73">
        <f t="shared" si="256"/>
        <v>0.75</v>
      </c>
      <c r="P5928" s="110"/>
      <c r="Q5928" s="106">
        <v>26.623359580052494</v>
      </c>
      <c r="R5928" s="106">
        <v>0.75</v>
      </c>
    </row>
    <row r="5929" spans="1:18" customFormat="1" ht="12.75" customHeight="1" x14ac:dyDescent="0.25">
      <c r="A5929">
        <v>9</v>
      </c>
      <c r="B5929">
        <v>29</v>
      </c>
      <c r="C5929" s="3">
        <v>929</v>
      </c>
      <c r="D5929" t="s">
        <v>6</v>
      </c>
      <c r="E5929">
        <v>2009</v>
      </c>
      <c r="F5929" s="81">
        <f t="shared" si="257"/>
        <v>20.085402786190187</v>
      </c>
      <c r="G5929" s="73">
        <f t="shared" si="254"/>
        <v>20.085402786190187</v>
      </c>
      <c r="H5929" s="7"/>
      <c r="O5929" s="73">
        <f t="shared" si="256"/>
        <v>1</v>
      </c>
      <c r="P5929" s="110"/>
      <c r="Q5929" s="106">
        <v>20.085402786190187</v>
      </c>
      <c r="R5929" s="106">
        <v>1</v>
      </c>
    </row>
    <row r="5930" spans="1:18" customFormat="1" ht="12.75" customHeight="1" x14ac:dyDescent="0.25">
      <c r="A5930">
        <v>9</v>
      </c>
      <c r="B5930">
        <v>30</v>
      </c>
      <c r="C5930" s="3">
        <v>930</v>
      </c>
      <c r="D5930" t="s">
        <v>6</v>
      </c>
      <c r="E5930">
        <v>2009</v>
      </c>
      <c r="F5930" s="81">
        <f t="shared" si="257"/>
        <v>42.727740763173827</v>
      </c>
      <c r="G5930" s="73">
        <f t="shared" si="254"/>
        <v>42.727740763173827</v>
      </c>
      <c r="H5930" s="7"/>
      <c r="O5930" s="73">
        <f t="shared" si="256"/>
        <v>0.5</v>
      </c>
      <c r="P5930" s="110"/>
      <c r="Q5930" s="106">
        <v>42.727740763173827</v>
      </c>
      <c r="R5930" s="106">
        <v>0.5</v>
      </c>
    </row>
    <row r="5931" spans="1:18" customFormat="1" ht="12.75" customHeight="1" x14ac:dyDescent="0.25">
      <c r="A5931">
        <v>10</v>
      </c>
      <c r="B5931">
        <v>1</v>
      </c>
      <c r="C5931" s="3">
        <v>1001</v>
      </c>
      <c r="D5931" t="s">
        <v>6</v>
      </c>
      <c r="E5931">
        <v>2009</v>
      </c>
      <c r="F5931" s="81">
        <f t="shared" si="257"/>
        <v>48.208762366242681</v>
      </c>
      <c r="G5931" s="73">
        <f t="shared" si="254"/>
        <v>48.208762366242681</v>
      </c>
      <c r="H5931" s="7"/>
      <c r="O5931" s="73">
        <f t="shared" si="256"/>
        <v>1.2063492063492063</v>
      </c>
      <c r="P5931" s="110"/>
      <c r="Q5931" s="106">
        <v>48.208762366242681</v>
      </c>
      <c r="R5931" s="106">
        <v>1.2063492063492063</v>
      </c>
    </row>
    <row r="5932" spans="1:18" customFormat="1" ht="12.75" customHeight="1" x14ac:dyDescent="0.25">
      <c r="A5932">
        <v>10</v>
      </c>
      <c r="B5932">
        <v>2</v>
      </c>
      <c r="C5932" s="3">
        <v>1002</v>
      </c>
      <c r="D5932" t="s">
        <v>6</v>
      </c>
      <c r="E5932">
        <v>2009</v>
      </c>
      <c r="F5932" s="81">
        <f t="shared" si="257"/>
        <v>30.661316373914797</v>
      </c>
      <c r="G5932" s="73">
        <f t="shared" si="254"/>
        <v>30.661316373914797</v>
      </c>
      <c r="H5932" s="7"/>
      <c r="O5932" s="73">
        <f t="shared" si="256"/>
        <v>0.5</v>
      </c>
      <c r="P5932" s="110"/>
      <c r="Q5932" s="106">
        <v>30.661316373914797</v>
      </c>
      <c r="R5932" s="106">
        <v>0.5</v>
      </c>
    </row>
    <row r="5933" spans="1:18" customFormat="1" ht="12.75" customHeight="1" x14ac:dyDescent="0.25">
      <c r="A5933">
        <v>10</v>
      </c>
      <c r="B5933">
        <v>3</v>
      </c>
      <c r="C5933" s="3">
        <v>1003</v>
      </c>
      <c r="D5933" t="s">
        <v>6</v>
      </c>
      <c r="E5933">
        <v>2009</v>
      </c>
      <c r="F5933" s="81">
        <f t="shared" si="257"/>
        <v>5.0379567938623051</v>
      </c>
      <c r="G5933" s="73">
        <f t="shared" si="254"/>
        <v>5.0379567938623051</v>
      </c>
      <c r="H5933" s="7"/>
      <c r="O5933" s="73">
        <f t="shared" si="256"/>
        <v>3.4126984126984126</v>
      </c>
      <c r="P5933" s="110"/>
      <c r="Q5933" s="106">
        <v>5.0379567938623051</v>
      </c>
      <c r="R5933" s="106">
        <v>3.4126984126984126</v>
      </c>
    </row>
    <row r="5934" spans="1:18" customFormat="1" ht="12.75" customHeight="1" x14ac:dyDescent="0.25">
      <c r="A5934">
        <v>10</v>
      </c>
      <c r="B5934">
        <v>4</v>
      </c>
      <c r="C5934" s="3">
        <v>1004</v>
      </c>
      <c r="D5934" t="s">
        <v>6</v>
      </c>
      <c r="E5934">
        <v>2009</v>
      </c>
      <c r="F5934" s="81">
        <f t="shared" si="257"/>
        <v>6.2952382662235618</v>
      </c>
      <c r="G5934" s="73">
        <f t="shared" si="254"/>
        <v>6.2952382662235618</v>
      </c>
      <c r="H5934" s="7"/>
      <c r="O5934" s="73">
        <f t="shared" si="256"/>
        <v>3.0793650793650791</v>
      </c>
      <c r="P5934" s="110"/>
      <c r="Q5934" s="106">
        <v>6.2952382662235618</v>
      </c>
      <c r="R5934" s="106">
        <v>3.0793650793650791</v>
      </c>
    </row>
    <row r="5935" spans="1:18" customFormat="1" ht="12.75" customHeight="1" x14ac:dyDescent="0.25">
      <c r="A5935">
        <v>10</v>
      </c>
      <c r="B5935">
        <v>5</v>
      </c>
      <c r="C5935" s="3">
        <v>1005</v>
      </c>
      <c r="D5935" t="s">
        <v>6</v>
      </c>
      <c r="E5935">
        <v>2009</v>
      </c>
      <c r="F5935" s="81">
        <f t="shared" si="257"/>
        <v>7.5525197385848184</v>
      </c>
      <c r="G5935" s="73">
        <f t="shared" si="254"/>
        <v>7.5525197385848184</v>
      </c>
      <c r="H5935" s="7"/>
      <c r="O5935" s="73">
        <f t="shared" si="256"/>
        <v>0.33333333333333343</v>
      </c>
      <c r="P5935" s="110"/>
      <c r="Q5935" s="106">
        <v>7.5525197385848184</v>
      </c>
      <c r="R5935" s="106">
        <v>0.33333333333333343</v>
      </c>
    </row>
    <row r="5936" spans="1:18" customFormat="1" ht="12.75" customHeight="1" x14ac:dyDescent="0.25">
      <c r="A5936">
        <v>10</v>
      </c>
      <c r="B5936">
        <v>6</v>
      </c>
      <c r="C5936" s="3">
        <v>1006</v>
      </c>
      <c r="D5936" t="s">
        <v>6</v>
      </c>
      <c r="E5936">
        <v>2009</v>
      </c>
      <c r="F5936" s="81">
        <f t="shared" si="257"/>
        <v>11.838268806342803</v>
      </c>
      <c r="G5936" s="73">
        <f t="shared" si="254"/>
        <v>11.838268806342803</v>
      </c>
      <c r="H5936" s="7"/>
      <c r="O5936" s="73">
        <f t="shared" si="256"/>
        <v>0</v>
      </c>
      <c r="P5936" s="110"/>
      <c r="Q5936" s="106">
        <v>11.838268806342803</v>
      </c>
      <c r="R5936" s="106">
        <v>0</v>
      </c>
    </row>
    <row r="5937" spans="1:18" customFormat="1" ht="12.75" customHeight="1" x14ac:dyDescent="0.25">
      <c r="A5937">
        <v>10</v>
      </c>
      <c r="B5937">
        <v>7</v>
      </c>
      <c r="C5937" s="3">
        <v>1007</v>
      </c>
      <c r="D5937" t="s">
        <v>6</v>
      </c>
      <c r="E5937">
        <v>2009</v>
      </c>
      <c r="F5937" s="81">
        <f t="shared" si="257"/>
        <v>11.97606959396486</v>
      </c>
      <c r="G5937" s="73">
        <f t="shared" si="254"/>
        <v>11.97606959396486</v>
      </c>
      <c r="H5937" s="7"/>
      <c r="O5937" s="73">
        <f t="shared" si="256"/>
        <v>1.2063492063492063</v>
      </c>
      <c r="P5937" s="110"/>
      <c r="Q5937" s="106">
        <v>11.97606959396486</v>
      </c>
      <c r="R5937" s="106">
        <v>1.2063492063492063</v>
      </c>
    </row>
    <row r="5938" spans="1:18" customFormat="1" ht="12.75" customHeight="1" x14ac:dyDescent="0.25">
      <c r="A5938">
        <v>10</v>
      </c>
      <c r="B5938">
        <v>8</v>
      </c>
      <c r="C5938" s="3">
        <v>1008</v>
      </c>
      <c r="D5938" t="s">
        <v>6</v>
      </c>
      <c r="E5938">
        <v>2009</v>
      </c>
      <c r="F5938" s="81">
        <f t="shared" si="257"/>
        <v>1.0094891984655763</v>
      </c>
      <c r="G5938" s="73">
        <f t="shared" si="254"/>
        <v>1.0094891984655763</v>
      </c>
      <c r="H5938" s="7"/>
      <c r="O5938" s="73">
        <f t="shared" si="256"/>
        <v>0</v>
      </c>
      <c r="P5938" s="110"/>
      <c r="Q5938" s="106">
        <v>1.0094891984655763</v>
      </c>
      <c r="R5938" s="106">
        <v>0</v>
      </c>
    </row>
    <row r="5939" spans="1:18" customFormat="1" ht="12.75" customHeight="1" x14ac:dyDescent="0.25">
      <c r="A5939">
        <v>10</v>
      </c>
      <c r="B5939">
        <v>9</v>
      </c>
      <c r="C5939" s="3">
        <v>1009</v>
      </c>
      <c r="D5939" t="s">
        <v>6</v>
      </c>
      <c r="E5939">
        <v>2009</v>
      </c>
      <c r="F5939" s="81">
        <f t="shared" si="257"/>
        <v>4.5885299978928291</v>
      </c>
      <c r="G5939" s="73">
        <f t="shared" si="254"/>
        <v>4.5885299978928291</v>
      </c>
      <c r="H5939" s="7"/>
      <c r="O5939" s="73">
        <f t="shared" si="256"/>
        <v>0</v>
      </c>
      <c r="P5939" s="110"/>
      <c r="Q5939" s="106">
        <v>4.5885299978928291</v>
      </c>
      <c r="R5939" s="106">
        <v>0</v>
      </c>
    </row>
    <row r="5940" spans="1:18" customFormat="1" ht="12.75" customHeight="1" x14ac:dyDescent="0.25">
      <c r="A5940">
        <v>10</v>
      </c>
      <c r="B5940">
        <v>10</v>
      </c>
      <c r="C5940" s="3">
        <v>1010</v>
      </c>
      <c r="D5940" t="s">
        <v>6</v>
      </c>
      <c r="E5940">
        <v>2009</v>
      </c>
      <c r="F5940" s="81">
        <f t="shared" si="257"/>
        <v>28.15182717544922</v>
      </c>
      <c r="G5940" s="73">
        <f t="shared" si="254"/>
        <v>28.15182717544922</v>
      </c>
      <c r="H5940" s="7"/>
      <c r="O5940" s="73">
        <f t="shared" si="256"/>
        <v>2</v>
      </c>
      <c r="P5940" s="110"/>
      <c r="Q5940" s="106">
        <v>28.15182717544922</v>
      </c>
      <c r="R5940" s="106">
        <v>2</v>
      </c>
    </row>
    <row r="5941" spans="1:18" customFormat="1" ht="12.75" customHeight="1" x14ac:dyDescent="0.25">
      <c r="A5941">
        <v>10</v>
      </c>
      <c r="B5941">
        <v>11</v>
      </c>
      <c r="C5941" s="3">
        <v>1011</v>
      </c>
      <c r="D5941" t="s">
        <v>6</v>
      </c>
      <c r="E5941">
        <v>2009</v>
      </c>
      <c r="F5941" s="81">
        <f t="shared" si="257"/>
        <v>23.123359580052494</v>
      </c>
      <c r="G5941" s="73">
        <f t="shared" si="254"/>
        <v>23.123359580052494</v>
      </c>
      <c r="H5941" s="7"/>
      <c r="O5941" s="73">
        <f t="shared" si="256"/>
        <v>1.5</v>
      </c>
      <c r="P5941" s="110"/>
      <c r="Q5941" s="106">
        <v>23.123359580052494</v>
      </c>
      <c r="R5941" s="106">
        <v>1.5</v>
      </c>
    </row>
    <row r="5942" spans="1:18" customFormat="1" ht="12.75" customHeight="1" x14ac:dyDescent="0.25">
      <c r="A5942">
        <v>10</v>
      </c>
      <c r="B5942">
        <v>12</v>
      </c>
      <c r="C5942" s="3">
        <v>1012</v>
      </c>
      <c r="D5942" t="s">
        <v>6</v>
      </c>
      <c r="E5942">
        <v>2009</v>
      </c>
      <c r="F5942" s="81">
        <f t="shared" si="257"/>
        <v>20.113870381586914</v>
      </c>
      <c r="G5942" s="73">
        <f t="shared" si="254"/>
        <v>20.113870381586914</v>
      </c>
      <c r="H5942" s="7"/>
      <c r="O5942" s="73">
        <f t="shared" si="256"/>
        <v>1</v>
      </c>
      <c r="P5942" s="110"/>
      <c r="Q5942" s="106">
        <v>20.113870381586914</v>
      </c>
      <c r="R5942" s="106">
        <v>1</v>
      </c>
    </row>
    <row r="5943" spans="1:18" customFormat="1" ht="12.75" customHeight="1" x14ac:dyDescent="0.25">
      <c r="A5943">
        <v>10</v>
      </c>
      <c r="B5943">
        <v>13</v>
      </c>
      <c r="C5943" s="3">
        <v>1013</v>
      </c>
      <c r="D5943" t="s">
        <v>6</v>
      </c>
      <c r="E5943">
        <v>2009</v>
      </c>
      <c r="F5943" s="81">
        <f t="shared" si="257"/>
        <v>60.256208358570561</v>
      </c>
      <c r="G5943" s="73">
        <f t="shared" si="254"/>
        <v>60.256208358570561</v>
      </c>
      <c r="H5943" s="7"/>
      <c r="O5943" s="73">
        <f t="shared" si="256"/>
        <v>1</v>
      </c>
      <c r="P5943" s="110"/>
      <c r="Q5943" s="106">
        <v>60.256208358570561</v>
      </c>
      <c r="R5943" s="106">
        <v>1</v>
      </c>
    </row>
    <row r="5944" spans="1:18" customFormat="1" ht="12.75" customHeight="1" x14ac:dyDescent="0.25">
      <c r="A5944">
        <v>10</v>
      </c>
      <c r="B5944">
        <v>14</v>
      </c>
      <c r="C5944" s="3">
        <v>1014</v>
      </c>
      <c r="D5944" t="s">
        <v>6</v>
      </c>
      <c r="E5944">
        <v>2009</v>
      </c>
      <c r="F5944" s="81">
        <f t="shared" si="257"/>
        <v>497.75772259236822</v>
      </c>
      <c r="G5944" s="73">
        <f t="shared" si="254"/>
        <v>497.75772259236822</v>
      </c>
      <c r="H5944" s="7"/>
      <c r="O5944" s="73">
        <f t="shared" si="256"/>
        <v>31.126984126984127</v>
      </c>
      <c r="P5944" s="110"/>
      <c r="Q5944" s="106">
        <v>497.75772259236822</v>
      </c>
      <c r="R5944" s="106">
        <v>31.126984126984127</v>
      </c>
    </row>
    <row r="5945" spans="1:18" customFormat="1" ht="12.75" customHeight="1" x14ac:dyDescent="0.25">
      <c r="A5945">
        <v>10</v>
      </c>
      <c r="B5945">
        <v>15</v>
      </c>
      <c r="C5945" s="3">
        <v>1015</v>
      </c>
      <c r="D5945" t="s">
        <v>6</v>
      </c>
      <c r="E5945">
        <v>2009</v>
      </c>
      <c r="F5945" s="81">
        <f t="shared" si="257"/>
        <v>345.12850797496463</v>
      </c>
      <c r="G5945" s="73">
        <f t="shared" si="254"/>
        <v>345.12850797496463</v>
      </c>
      <c r="H5945" s="7"/>
      <c r="O5945" s="73">
        <f t="shared" si="256"/>
        <v>16.063492063492063</v>
      </c>
      <c r="P5945" s="110"/>
      <c r="Q5945" s="106">
        <v>345.12850797496463</v>
      </c>
      <c r="R5945" s="106">
        <v>16.063492063492063</v>
      </c>
    </row>
    <row r="5946" spans="1:18" customFormat="1" ht="12.75" customHeight="1" x14ac:dyDescent="0.25">
      <c r="A5946">
        <v>10</v>
      </c>
      <c r="B5946">
        <v>16</v>
      </c>
      <c r="C5946" s="3">
        <v>1016</v>
      </c>
      <c r="D5946" t="s">
        <v>6</v>
      </c>
      <c r="E5946">
        <v>2009</v>
      </c>
      <c r="F5946" s="81">
        <f t="shared" si="257"/>
        <v>29.708762366242677</v>
      </c>
      <c r="G5946" s="73">
        <f t="shared" si="254"/>
        <v>29.708762366242677</v>
      </c>
      <c r="H5946" s="7"/>
      <c r="O5946" s="73">
        <f t="shared" si="256"/>
        <v>0.5</v>
      </c>
      <c r="P5946" s="110"/>
      <c r="Q5946" s="106">
        <v>29.708762366242677</v>
      </c>
      <c r="R5946" s="106">
        <v>0.5</v>
      </c>
    </row>
    <row r="5947" spans="1:18" customFormat="1" ht="12.75" customHeight="1" x14ac:dyDescent="0.25">
      <c r="A5947">
        <v>10</v>
      </c>
      <c r="B5947">
        <v>17</v>
      </c>
      <c r="C5947" s="3">
        <v>1017</v>
      </c>
      <c r="D5947" t="s">
        <v>6</v>
      </c>
      <c r="E5947">
        <v>2009</v>
      </c>
      <c r="F5947" s="81">
        <f t="shared" si="257"/>
        <v>0</v>
      </c>
      <c r="G5947" s="73">
        <f t="shared" si="254"/>
        <v>0</v>
      </c>
      <c r="H5947" s="7"/>
      <c r="O5947" s="73">
        <f t="shared" si="256"/>
        <v>0</v>
      </c>
      <c r="P5947" s="110"/>
      <c r="Q5947" s="106">
        <v>0</v>
      </c>
      <c r="R5947" s="106">
        <v>0</v>
      </c>
    </row>
    <row r="5948" spans="1:18" customFormat="1" ht="12.75" customHeight="1" x14ac:dyDescent="0.25">
      <c r="A5948">
        <v>10</v>
      </c>
      <c r="B5948">
        <v>18</v>
      </c>
      <c r="C5948" s="3">
        <v>1018</v>
      </c>
      <c r="D5948" t="s">
        <v>6</v>
      </c>
      <c r="E5948">
        <v>2009</v>
      </c>
      <c r="F5948" s="81">
        <f t="shared" si="257"/>
        <v>0</v>
      </c>
      <c r="G5948" s="73">
        <f t="shared" si="254"/>
        <v>0</v>
      </c>
      <c r="H5948" s="7"/>
      <c r="O5948" s="73">
        <f t="shared" si="256"/>
        <v>0</v>
      </c>
      <c r="P5948" s="110"/>
      <c r="Q5948" s="106">
        <v>0</v>
      </c>
      <c r="R5948" s="106">
        <v>0</v>
      </c>
    </row>
    <row r="5949" spans="1:18" customFormat="1" ht="12.75" customHeight="1" x14ac:dyDescent="0.25">
      <c r="A5949">
        <v>10</v>
      </c>
      <c r="B5949">
        <v>19</v>
      </c>
      <c r="C5949" s="3">
        <v>1019</v>
      </c>
      <c r="D5949" t="s">
        <v>6</v>
      </c>
      <c r="E5949">
        <v>2009</v>
      </c>
      <c r="F5949" s="81">
        <f t="shared" si="257"/>
        <v>170.60367454068239</v>
      </c>
      <c r="G5949" s="73">
        <f t="shared" si="254"/>
        <v>170.60367454068239</v>
      </c>
      <c r="H5949" s="7"/>
      <c r="O5949" s="73">
        <f t="shared" si="256"/>
        <v>13.269841269841269</v>
      </c>
      <c r="P5949" s="110"/>
      <c r="Q5949" s="106">
        <v>170.60367454068239</v>
      </c>
      <c r="R5949" s="106">
        <v>13.269841269841269</v>
      </c>
    </row>
    <row r="5950" spans="1:18" customFormat="1" ht="12.75" customHeight="1" x14ac:dyDescent="0.25">
      <c r="A5950">
        <v>10</v>
      </c>
      <c r="B5950">
        <v>20</v>
      </c>
      <c r="C5950" s="3">
        <v>1020</v>
      </c>
      <c r="D5950" t="s">
        <v>6</v>
      </c>
      <c r="E5950">
        <v>2009</v>
      </c>
      <c r="F5950" s="81">
        <f t="shared" si="257"/>
        <v>83.787603472642829</v>
      </c>
      <c r="G5950" s="73">
        <f t="shared" si="254"/>
        <v>83.787603472642829</v>
      </c>
      <c r="H5950" s="7"/>
      <c r="O5950" s="73">
        <f t="shared" si="256"/>
        <v>2.4126984126984126</v>
      </c>
      <c r="P5950" s="110"/>
      <c r="Q5950" s="106">
        <v>83.787603472642829</v>
      </c>
      <c r="R5950" s="106">
        <v>2.4126984126984126</v>
      </c>
    </row>
    <row r="5951" spans="1:18" customFormat="1" ht="12.75" customHeight="1" x14ac:dyDescent="0.25">
      <c r="A5951">
        <v>10</v>
      </c>
      <c r="B5951">
        <v>21</v>
      </c>
      <c r="C5951" s="3">
        <v>1021</v>
      </c>
      <c r="D5951" t="s">
        <v>6</v>
      </c>
      <c r="E5951">
        <v>2009</v>
      </c>
      <c r="F5951" s="81">
        <f t="shared" si="257"/>
        <v>42.398546335554201</v>
      </c>
      <c r="G5951" s="73">
        <f t="shared" si="254"/>
        <v>42.398546335554201</v>
      </c>
      <c r="H5951" s="7"/>
      <c r="O5951" s="73">
        <f t="shared" si="256"/>
        <v>0</v>
      </c>
      <c r="P5951" s="110"/>
      <c r="Q5951" s="106">
        <v>42.398546335554201</v>
      </c>
      <c r="R5951" s="106">
        <v>0</v>
      </c>
    </row>
    <row r="5952" spans="1:18" customFormat="1" ht="12.75" customHeight="1" x14ac:dyDescent="0.25">
      <c r="A5952">
        <v>10</v>
      </c>
      <c r="B5952">
        <v>22</v>
      </c>
      <c r="C5952" s="3">
        <v>1022</v>
      </c>
      <c r="D5952" t="s">
        <v>6</v>
      </c>
      <c r="E5952">
        <v>2009</v>
      </c>
      <c r="F5952" s="81">
        <f t="shared" si="257"/>
        <v>26.246719160104984</v>
      </c>
      <c r="G5952" s="73">
        <f t="shared" si="254"/>
        <v>26.246719160104984</v>
      </c>
      <c r="H5952" s="7"/>
      <c r="O5952" s="73">
        <f t="shared" si="256"/>
        <v>1.2063492063492063</v>
      </c>
      <c r="P5952" s="110"/>
      <c r="Q5952" s="106">
        <v>26.246719160104984</v>
      </c>
      <c r="R5952" s="106">
        <v>1.2063492063492063</v>
      </c>
    </row>
    <row r="5953" spans="1:18" customFormat="1" ht="12.75" customHeight="1" x14ac:dyDescent="0.25">
      <c r="A5953">
        <v>10</v>
      </c>
      <c r="B5953">
        <v>23</v>
      </c>
      <c r="C5953" s="3">
        <v>1023</v>
      </c>
      <c r="D5953" t="s">
        <v>6</v>
      </c>
      <c r="E5953">
        <v>2009</v>
      </c>
      <c r="F5953" s="81">
        <f t="shared" si="257"/>
        <v>17.161316373914797</v>
      </c>
      <c r="G5953" s="73">
        <f t="shared" si="254"/>
        <v>17.161316373914797</v>
      </c>
      <c r="H5953" s="7"/>
      <c r="O5953" s="73">
        <f t="shared" si="256"/>
        <v>0</v>
      </c>
      <c r="P5953" s="110"/>
      <c r="Q5953" s="106">
        <v>17.161316373914797</v>
      </c>
      <c r="R5953" s="106">
        <v>0</v>
      </c>
    </row>
    <row r="5954" spans="1:18" customFormat="1" ht="12.75" customHeight="1" x14ac:dyDescent="0.25">
      <c r="A5954">
        <v>10</v>
      </c>
      <c r="B5954">
        <v>24</v>
      </c>
      <c r="C5954" s="3">
        <v>1024</v>
      </c>
      <c r="D5954" t="s">
        <v>6</v>
      </c>
      <c r="E5954">
        <v>2009</v>
      </c>
      <c r="F5954" s="81">
        <f t="shared" si="257"/>
        <v>15.142337976983644</v>
      </c>
      <c r="G5954" s="73">
        <f t="shared" si="254"/>
        <v>15.142337976983644</v>
      </c>
      <c r="H5954" s="7"/>
      <c r="O5954" s="73">
        <f t="shared" si="256"/>
        <v>0</v>
      </c>
      <c r="P5954" s="110"/>
      <c r="Q5954" s="106">
        <v>15.142337976983644</v>
      </c>
      <c r="R5954" s="106">
        <v>0</v>
      </c>
    </row>
    <row r="5955" spans="1:18" customFormat="1" ht="12.75" customHeight="1" x14ac:dyDescent="0.25">
      <c r="A5955">
        <v>10</v>
      </c>
      <c r="B5955">
        <v>25</v>
      </c>
      <c r="C5955" s="3">
        <v>1025</v>
      </c>
      <c r="D5955" t="s">
        <v>6</v>
      </c>
      <c r="E5955">
        <v>2009</v>
      </c>
      <c r="F5955" s="81">
        <f t="shared" si="257"/>
        <v>2.0189783969311526</v>
      </c>
      <c r="G5955" s="73">
        <f t="shared" si="254"/>
        <v>2.0189783969311526</v>
      </c>
      <c r="H5955" s="7"/>
      <c r="O5955" s="73">
        <f t="shared" si="256"/>
        <v>0</v>
      </c>
      <c r="P5955" s="110"/>
      <c r="Q5955" s="106">
        <v>2.0189783969311526</v>
      </c>
      <c r="R5955" s="106">
        <v>0</v>
      </c>
    </row>
    <row r="5956" spans="1:18" customFormat="1" ht="12.75" customHeight="1" x14ac:dyDescent="0.25">
      <c r="A5956">
        <v>10</v>
      </c>
      <c r="B5956">
        <v>26</v>
      </c>
      <c r="C5956" s="3">
        <v>1026</v>
      </c>
      <c r="D5956" t="s">
        <v>6</v>
      </c>
      <c r="E5956">
        <v>2009</v>
      </c>
      <c r="F5956" s="81">
        <f t="shared" si="257"/>
        <v>9.0854027861901869</v>
      </c>
      <c r="G5956" s="73">
        <f t="shared" si="254"/>
        <v>9.0854027861901869</v>
      </c>
      <c r="H5956" s="7"/>
      <c r="O5956" s="73">
        <f t="shared" si="256"/>
        <v>0</v>
      </c>
      <c r="P5956" s="110"/>
      <c r="Q5956" s="106">
        <v>9.0854027861901869</v>
      </c>
      <c r="R5956" s="106">
        <v>0</v>
      </c>
    </row>
    <row r="5957" spans="1:18" customFormat="1" ht="12.75" customHeight="1" x14ac:dyDescent="0.25">
      <c r="A5957">
        <v>10</v>
      </c>
      <c r="B5957">
        <v>27</v>
      </c>
      <c r="C5957" s="3">
        <v>1027</v>
      </c>
      <c r="D5957" t="s">
        <v>6</v>
      </c>
      <c r="E5957">
        <v>2009</v>
      </c>
      <c r="F5957" s="81">
        <f t="shared" si="257"/>
        <v>15.142337976983644</v>
      </c>
      <c r="G5957" s="73">
        <f t="shared" si="254"/>
        <v>15.142337976983644</v>
      </c>
      <c r="H5957" s="7"/>
      <c r="O5957" s="73">
        <f t="shared" si="256"/>
        <v>1.2063492063492063</v>
      </c>
      <c r="P5957" s="110"/>
      <c r="Q5957" s="106">
        <v>15.142337976983644</v>
      </c>
      <c r="R5957" s="106">
        <v>1.2063492063492063</v>
      </c>
    </row>
    <row r="5958" spans="1:18" customFormat="1" ht="12.75" customHeight="1" x14ac:dyDescent="0.25">
      <c r="A5958">
        <v>10</v>
      </c>
      <c r="B5958">
        <v>28</v>
      </c>
      <c r="C5958" s="3">
        <v>1028</v>
      </c>
      <c r="D5958" t="s">
        <v>6</v>
      </c>
      <c r="E5958">
        <v>2009</v>
      </c>
      <c r="F5958" s="81">
        <f t="shared" si="257"/>
        <v>7.0664243892590335</v>
      </c>
      <c r="G5958" s="73">
        <f t="shared" si="254"/>
        <v>7.0664243892590335</v>
      </c>
      <c r="H5958" s="7"/>
      <c r="O5958" s="73">
        <f t="shared" si="256"/>
        <v>0</v>
      </c>
      <c r="P5958" s="110"/>
      <c r="Q5958" s="106">
        <v>7.0664243892590335</v>
      </c>
      <c r="R5958" s="106">
        <v>0</v>
      </c>
    </row>
    <row r="5959" spans="1:18" customFormat="1" ht="12.75" customHeight="1" x14ac:dyDescent="0.25">
      <c r="A5959">
        <v>10</v>
      </c>
      <c r="B5959">
        <v>29</v>
      </c>
      <c r="C5959" s="3">
        <v>1029</v>
      </c>
      <c r="D5959" t="s">
        <v>6</v>
      </c>
      <c r="E5959">
        <v>2009</v>
      </c>
      <c r="F5959" s="81">
        <f t="shared" si="257"/>
        <v>7.0664243892590335</v>
      </c>
      <c r="G5959" s="73">
        <f t="shared" si="254"/>
        <v>7.0664243892590335</v>
      </c>
      <c r="H5959" s="7"/>
      <c r="O5959" s="73">
        <f t="shared" si="256"/>
        <v>0</v>
      </c>
      <c r="P5959" s="110"/>
      <c r="Q5959" s="106">
        <v>7.0664243892590335</v>
      </c>
      <c r="R5959" s="106">
        <v>0</v>
      </c>
    </row>
    <row r="5960" spans="1:18" customFormat="1" ht="12.75" customHeight="1" x14ac:dyDescent="0.25">
      <c r="A5960">
        <v>10</v>
      </c>
      <c r="B5960">
        <v>30</v>
      </c>
      <c r="C5960" s="3">
        <v>1030</v>
      </c>
      <c r="D5960" t="s">
        <v>6</v>
      </c>
      <c r="E5960">
        <v>2009</v>
      </c>
      <c r="F5960" s="81">
        <f t="shared" si="257"/>
        <v>15.142337976983644</v>
      </c>
      <c r="G5960" s="73">
        <f t="shared" si="254"/>
        <v>15.142337976983644</v>
      </c>
      <c r="H5960" s="7"/>
      <c r="O5960" s="73">
        <f t="shared" si="256"/>
        <v>0</v>
      </c>
      <c r="P5960" s="110"/>
      <c r="Q5960" s="106">
        <v>15.142337976983644</v>
      </c>
      <c r="R5960" s="106">
        <v>0</v>
      </c>
    </row>
    <row r="5961" spans="1:18" customFormat="1" ht="12.75" customHeight="1" x14ac:dyDescent="0.25">
      <c r="A5961">
        <v>10</v>
      </c>
      <c r="B5961">
        <v>31</v>
      </c>
      <c r="C5961" s="3">
        <v>1031</v>
      </c>
      <c r="D5961" t="s">
        <v>6</v>
      </c>
      <c r="E5961">
        <v>2009</v>
      </c>
      <c r="F5961" s="81">
        <f t="shared" si="257"/>
        <v>0</v>
      </c>
      <c r="G5961" s="73">
        <f t="shared" si="254"/>
        <v>0</v>
      </c>
      <c r="H5961" s="7"/>
      <c r="O5961" s="73">
        <f t="shared" si="256"/>
        <v>0</v>
      </c>
      <c r="P5961" s="110"/>
      <c r="Q5961" s="106">
        <v>0</v>
      </c>
      <c r="R5961" s="106">
        <v>0</v>
      </c>
    </row>
    <row r="5962" spans="1:18" customFormat="1" ht="12.75" customHeight="1" x14ac:dyDescent="0.25">
      <c r="A5962">
        <v>11</v>
      </c>
      <c r="B5962">
        <v>1</v>
      </c>
      <c r="C5962" s="3">
        <v>1101</v>
      </c>
      <c r="D5962" t="s">
        <v>6</v>
      </c>
      <c r="E5962">
        <v>2009</v>
      </c>
      <c r="F5962" s="81">
        <f t="shared" si="257"/>
        <v>0</v>
      </c>
      <c r="G5962" s="73">
        <f t="shared" si="254"/>
        <v>0</v>
      </c>
      <c r="H5962" s="7"/>
      <c r="O5962" s="73">
        <f t="shared" si="256"/>
        <v>0</v>
      </c>
      <c r="P5962" s="110"/>
      <c r="Q5962" s="106">
        <v>0</v>
      </c>
      <c r="R5962" s="106">
        <v>0</v>
      </c>
    </row>
    <row r="5963" spans="1:18" customFormat="1" ht="12.75" customHeight="1" x14ac:dyDescent="0.25">
      <c r="A5963">
        <v>11</v>
      </c>
      <c r="B5963">
        <v>2</v>
      </c>
      <c r="C5963" s="3">
        <v>1102</v>
      </c>
      <c r="D5963" t="s">
        <v>6</v>
      </c>
      <c r="E5963">
        <v>2009</v>
      </c>
      <c r="F5963" s="81">
        <f t="shared" si="257"/>
        <v>0</v>
      </c>
      <c r="G5963" s="73">
        <f t="shared" si="254"/>
        <v>0</v>
      </c>
      <c r="H5963" s="7"/>
      <c r="O5963" s="73">
        <f t="shared" si="256"/>
        <v>0</v>
      </c>
      <c r="P5963" s="110"/>
      <c r="Q5963" s="106">
        <v>0</v>
      </c>
      <c r="R5963" s="106">
        <v>0</v>
      </c>
    </row>
    <row r="5964" spans="1:18" customFormat="1" ht="12.75" customHeight="1" x14ac:dyDescent="0.25">
      <c r="A5964">
        <v>11</v>
      </c>
      <c r="B5964">
        <v>3</v>
      </c>
      <c r="C5964" s="3">
        <v>1103</v>
      </c>
      <c r="D5964" t="s">
        <v>6</v>
      </c>
      <c r="E5964">
        <v>2009</v>
      </c>
      <c r="F5964" s="81">
        <f t="shared" si="257"/>
        <v>39.370078740157474</v>
      </c>
      <c r="G5964" s="73">
        <f t="shared" si="254"/>
        <v>39.370078740157474</v>
      </c>
      <c r="H5964" s="7"/>
      <c r="O5964" s="73">
        <f t="shared" si="256"/>
        <v>4.8253968253968251</v>
      </c>
      <c r="P5964" s="110"/>
      <c r="Q5964" s="106">
        <v>39.370078740157474</v>
      </c>
      <c r="R5964" s="106">
        <v>4.8253968253968251</v>
      </c>
    </row>
    <row r="5965" spans="1:18" customFormat="1" ht="12.75" customHeight="1" x14ac:dyDescent="0.25">
      <c r="A5965">
        <v>11</v>
      </c>
      <c r="B5965">
        <v>4</v>
      </c>
      <c r="C5965" s="3">
        <v>1104</v>
      </c>
      <c r="D5965" t="s">
        <v>6</v>
      </c>
      <c r="E5965">
        <v>2009</v>
      </c>
      <c r="F5965" s="81">
        <f t="shared" si="257"/>
        <v>54.512416717141122</v>
      </c>
      <c r="G5965" s="73">
        <f t="shared" si="254"/>
        <v>54.512416717141122</v>
      </c>
      <c r="H5965" s="7"/>
      <c r="O5965" s="73">
        <f t="shared" si="256"/>
        <v>1.2063492063492063</v>
      </c>
      <c r="P5965" s="110"/>
      <c r="Q5965" s="106">
        <v>54.512416717141122</v>
      </c>
      <c r="R5965" s="106">
        <v>1.2063492063492063</v>
      </c>
    </row>
    <row r="5966" spans="1:18" customFormat="1" ht="12.75" customHeight="1" x14ac:dyDescent="0.25">
      <c r="A5966">
        <v>11</v>
      </c>
      <c r="B5966">
        <v>5</v>
      </c>
      <c r="C5966" s="3">
        <v>1105</v>
      </c>
      <c r="D5966" t="s">
        <v>6</v>
      </c>
      <c r="E5966">
        <v>2009</v>
      </c>
      <c r="F5966" s="81">
        <f t="shared" si="257"/>
        <v>30.284675953967287</v>
      </c>
      <c r="G5966" s="73">
        <f t="shared" si="254"/>
        <v>30.284675953967287</v>
      </c>
      <c r="H5966" s="7"/>
      <c r="O5966" s="73">
        <f t="shared" si="256"/>
        <v>0</v>
      </c>
      <c r="P5966" s="110"/>
      <c r="Q5966" s="106">
        <v>30.284675953967287</v>
      </c>
      <c r="R5966" s="106">
        <v>0</v>
      </c>
    </row>
    <row r="5967" spans="1:18" customFormat="1" ht="12.75" customHeight="1" x14ac:dyDescent="0.25">
      <c r="A5967">
        <v>11</v>
      </c>
      <c r="B5967">
        <v>6</v>
      </c>
      <c r="C5967" s="3">
        <v>1106</v>
      </c>
      <c r="D5967" t="s">
        <v>6</v>
      </c>
      <c r="E5967">
        <v>2009</v>
      </c>
      <c r="F5967" s="81">
        <f t="shared" si="257"/>
        <v>0</v>
      </c>
      <c r="G5967" s="73">
        <f t="shared" si="254"/>
        <v>0</v>
      </c>
      <c r="H5967" s="7"/>
      <c r="O5967" s="73">
        <f t="shared" si="256"/>
        <v>0</v>
      </c>
      <c r="P5967" s="110"/>
      <c r="Q5967" s="106">
        <v>0</v>
      </c>
      <c r="R5967" s="106">
        <v>0</v>
      </c>
    </row>
    <row r="5968" spans="1:18" customFormat="1" ht="12.75" customHeight="1" x14ac:dyDescent="0.25">
      <c r="A5968">
        <v>11</v>
      </c>
      <c r="B5968">
        <v>7</v>
      </c>
      <c r="C5968" s="3">
        <v>1107</v>
      </c>
      <c r="D5968" t="s">
        <v>6</v>
      </c>
      <c r="E5968">
        <v>2009</v>
      </c>
      <c r="F5968" s="81">
        <f t="shared" si="257"/>
        <v>0</v>
      </c>
      <c r="G5968" s="73">
        <f t="shared" ref="G5968:G5973" si="258">F5968</f>
        <v>0</v>
      </c>
      <c r="H5968" s="7"/>
      <c r="O5968" s="73">
        <f t="shared" si="256"/>
        <v>0</v>
      </c>
      <c r="P5968" s="110"/>
      <c r="Q5968" s="106">
        <v>0</v>
      </c>
      <c r="R5968" s="106">
        <v>0</v>
      </c>
    </row>
    <row r="5969" spans="1:18" customFormat="1" ht="12.75" customHeight="1" x14ac:dyDescent="0.25">
      <c r="A5969">
        <v>11</v>
      </c>
      <c r="B5969">
        <v>8</v>
      </c>
      <c r="C5969" s="3">
        <v>1108</v>
      </c>
      <c r="D5969" t="s">
        <v>6</v>
      </c>
      <c r="E5969">
        <v>2009</v>
      </c>
      <c r="F5969" s="81">
        <f>Q5969</f>
        <v>4.0379567938623051</v>
      </c>
      <c r="G5969" s="73">
        <f t="shared" si="258"/>
        <v>4.0379567938623051</v>
      </c>
      <c r="H5969" s="7"/>
      <c r="O5969" s="73">
        <f>R5969</f>
        <v>0</v>
      </c>
      <c r="P5969" s="110"/>
      <c r="Q5969" s="106">
        <v>4.0379567938623051</v>
      </c>
      <c r="R5969" s="106">
        <v>0</v>
      </c>
    </row>
    <row r="5970" spans="1:18" customFormat="1" ht="12.75" customHeight="1" x14ac:dyDescent="0.25">
      <c r="A5970">
        <v>11</v>
      </c>
      <c r="B5970">
        <v>9</v>
      </c>
      <c r="C5970" s="3">
        <v>1109</v>
      </c>
      <c r="D5970" t="s">
        <v>6</v>
      </c>
      <c r="E5970">
        <v>2009</v>
      </c>
      <c r="F5970" s="81">
        <f>Q5970</f>
        <v>0</v>
      </c>
      <c r="G5970" s="73">
        <f t="shared" si="258"/>
        <v>0</v>
      </c>
      <c r="H5970" s="7"/>
      <c r="O5970" s="22">
        <f>R5970</f>
        <v>0</v>
      </c>
      <c r="P5970" s="110"/>
      <c r="Q5970" s="110"/>
      <c r="R5970" s="110"/>
    </row>
    <row r="5971" spans="1:18" customFormat="1" ht="12.75" customHeight="1" x14ac:dyDescent="0.25">
      <c r="A5971">
        <v>11</v>
      </c>
      <c r="B5971">
        <v>10</v>
      </c>
      <c r="C5971" s="3">
        <v>1110</v>
      </c>
      <c r="D5971" t="s">
        <v>6</v>
      </c>
      <c r="E5971">
        <v>2009</v>
      </c>
      <c r="F5971" s="81">
        <f>Q5971</f>
        <v>0</v>
      </c>
      <c r="G5971" s="73">
        <f t="shared" si="258"/>
        <v>0</v>
      </c>
      <c r="H5971" s="7"/>
      <c r="O5971" s="22">
        <f>R5971</f>
        <v>0</v>
      </c>
      <c r="P5971" s="110"/>
      <c r="Q5971" s="110"/>
      <c r="R5971" s="110"/>
    </row>
    <row r="5972" spans="1:18" customFormat="1" ht="12.75" customHeight="1" x14ac:dyDescent="0.25">
      <c r="A5972">
        <v>11</v>
      </c>
      <c r="B5972">
        <v>11</v>
      </c>
      <c r="C5972" s="3">
        <v>1111</v>
      </c>
      <c r="D5972" t="s">
        <v>6</v>
      </c>
      <c r="E5972">
        <v>2009</v>
      </c>
      <c r="F5972" s="81">
        <f>Q5972</f>
        <v>0</v>
      </c>
      <c r="G5972" s="73">
        <f t="shared" si="258"/>
        <v>0</v>
      </c>
      <c r="H5972" s="7"/>
      <c r="O5972" s="22">
        <f>R5972</f>
        <v>0</v>
      </c>
      <c r="P5972" s="110"/>
      <c r="Q5972" s="110"/>
      <c r="R5972" s="110"/>
    </row>
    <row r="5973" spans="1:18" customFormat="1" ht="12.75" customHeight="1" x14ac:dyDescent="0.25">
      <c r="A5973">
        <v>11</v>
      </c>
      <c r="B5973">
        <v>12</v>
      </c>
      <c r="C5973" s="3">
        <v>1112</v>
      </c>
      <c r="D5973" t="s">
        <v>6</v>
      </c>
      <c r="E5973">
        <v>2009</v>
      </c>
      <c r="F5973" s="81">
        <f>Q5973</f>
        <v>0</v>
      </c>
      <c r="G5973" s="73">
        <f t="shared" si="258"/>
        <v>0</v>
      </c>
      <c r="H5973" s="7"/>
      <c r="O5973" s="22">
        <f>R5973</f>
        <v>0</v>
      </c>
      <c r="P5973" s="110"/>
      <c r="Q5973" s="110"/>
      <c r="R5973" s="110"/>
    </row>
    <row r="5974" spans="1:18" customFormat="1" ht="12.75" customHeight="1" x14ac:dyDescent="0.25">
      <c r="A5974">
        <v>11</v>
      </c>
      <c r="B5974">
        <v>13</v>
      </c>
      <c r="C5974" s="3">
        <v>1113</v>
      </c>
      <c r="D5974" t="s">
        <v>6</v>
      </c>
      <c r="E5974">
        <v>2009</v>
      </c>
      <c r="F5974" s="81"/>
      <c r="G5974" s="73"/>
      <c r="H5974" s="7"/>
      <c r="O5974" s="22"/>
      <c r="P5974" s="110"/>
      <c r="Q5974" s="110"/>
      <c r="R5974" s="110"/>
    </row>
    <row r="5975" spans="1:18" customFormat="1" ht="12.75" customHeight="1" x14ac:dyDescent="0.25">
      <c r="A5975">
        <v>11</v>
      </c>
      <c r="B5975">
        <v>14</v>
      </c>
      <c r="C5975" s="3">
        <v>1114</v>
      </c>
      <c r="D5975" t="s">
        <v>6</v>
      </c>
      <c r="E5975">
        <v>2009</v>
      </c>
      <c r="F5975" s="57"/>
      <c r="G5975" s="73"/>
      <c r="H5975" s="7"/>
      <c r="O5975" s="22"/>
      <c r="P5975" s="110"/>
      <c r="Q5975" s="110"/>
      <c r="R5975" s="110"/>
    </row>
    <row r="5976" spans="1:18" customFormat="1" ht="12.75" customHeight="1" x14ac:dyDescent="0.25">
      <c r="A5976">
        <v>11</v>
      </c>
      <c r="B5976">
        <v>15</v>
      </c>
      <c r="C5976" s="3">
        <v>1115</v>
      </c>
      <c r="D5976" t="s">
        <v>6</v>
      </c>
      <c r="E5976">
        <v>2009</v>
      </c>
      <c r="F5976" s="57"/>
      <c r="G5976" s="73"/>
      <c r="H5976" s="7"/>
      <c r="O5976" s="22"/>
      <c r="P5976" s="110"/>
      <c r="Q5976" s="110"/>
      <c r="R5976" s="110"/>
    </row>
    <row r="5977" spans="1:18" customFormat="1" ht="12.75" customHeight="1" x14ac:dyDescent="0.25">
      <c r="A5977">
        <v>5</v>
      </c>
      <c r="B5977">
        <v>1</v>
      </c>
      <c r="C5977" s="3">
        <v>501</v>
      </c>
      <c r="D5977" t="s">
        <v>7</v>
      </c>
      <c r="E5977">
        <v>2009</v>
      </c>
      <c r="F5977" s="57"/>
      <c r="G5977" s="73">
        <f t="shared" ref="G5977:G6008" si="259">I5977+K5977</f>
        <v>0</v>
      </c>
      <c r="H5977" s="7"/>
      <c r="O5977" s="22">
        <f t="shared" ref="O5977:O6008" si="260">L5977+N5977</f>
        <v>0</v>
      </c>
      <c r="P5977" s="110"/>
      <c r="Q5977" s="110"/>
      <c r="R5977" s="110"/>
    </row>
    <row r="5978" spans="1:18" customFormat="1" ht="12.75" customHeight="1" x14ac:dyDescent="0.25">
      <c r="A5978">
        <v>5</v>
      </c>
      <c r="B5978">
        <v>2</v>
      </c>
      <c r="C5978" s="3">
        <v>502</v>
      </c>
      <c r="D5978" t="s">
        <v>7</v>
      </c>
      <c r="E5978">
        <v>2009</v>
      </c>
      <c r="F5978" s="57"/>
      <c r="G5978" s="73">
        <f t="shared" si="259"/>
        <v>0</v>
      </c>
      <c r="H5978" s="7"/>
      <c r="O5978" s="22">
        <f t="shared" si="260"/>
        <v>0</v>
      </c>
      <c r="P5978" s="110"/>
      <c r="Q5978" s="110"/>
      <c r="R5978" s="110"/>
    </row>
    <row r="5979" spans="1:18" customFormat="1" ht="12.75" customHeight="1" x14ac:dyDescent="0.25">
      <c r="A5979">
        <v>5</v>
      </c>
      <c r="B5979">
        <v>3</v>
      </c>
      <c r="C5979" s="3">
        <v>503</v>
      </c>
      <c r="D5979" t="s">
        <v>7</v>
      </c>
      <c r="E5979">
        <v>2009</v>
      </c>
      <c r="F5979" s="57"/>
      <c r="G5979" s="73">
        <f t="shared" si="259"/>
        <v>0</v>
      </c>
      <c r="H5979" s="7"/>
      <c r="O5979" s="22">
        <f t="shared" si="260"/>
        <v>0</v>
      </c>
      <c r="P5979" s="110"/>
      <c r="Q5979" s="110"/>
      <c r="R5979" s="110"/>
    </row>
    <row r="5980" spans="1:18" customFormat="1" ht="12.75" customHeight="1" x14ac:dyDescent="0.25">
      <c r="A5980">
        <v>5</v>
      </c>
      <c r="B5980">
        <v>4</v>
      </c>
      <c r="C5980" s="3">
        <v>504</v>
      </c>
      <c r="D5980" t="s">
        <v>7</v>
      </c>
      <c r="E5980">
        <v>2009</v>
      </c>
      <c r="F5980" s="57"/>
      <c r="G5980" s="73">
        <f t="shared" si="259"/>
        <v>0</v>
      </c>
      <c r="H5980" s="7"/>
      <c r="O5980" s="22">
        <f t="shared" si="260"/>
        <v>0</v>
      </c>
      <c r="P5980" s="110"/>
      <c r="Q5980" s="110"/>
      <c r="R5980" s="110"/>
    </row>
    <row r="5981" spans="1:18" customFormat="1" ht="12.75" customHeight="1" x14ac:dyDescent="0.25">
      <c r="A5981">
        <v>5</v>
      </c>
      <c r="B5981">
        <v>5</v>
      </c>
      <c r="C5981" s="3">
        <v>505</v>
      </c>
      <c r="D5981" t="s">
        <v>7</v>
      </c>
      <c r="E5981">
        <v>2009</v>
      </c>
      <c r="F5981" s="57"/>
      <c r="G5981" s="73">
        <f t="shared" si="259"/>
        <v>0</v>
      </c>
      <c r="H5981" s="7"/>
      <c r="O5981" s="22">
        <f t="shared" si="260"/>
        <v>0</v>
      </c>
      <c r="P5981" s="110"/>
      <c r="Q5981" s="110"/>
      <c r="R5981" s="110"/>
    </row>
    <row r="5982" spans="1:18" customFormat="1" ht="12.75" customHeight="1" x14ac:dyDescent="0.25">
      <c r="A5982">
        <v>5</v>
      </c>
      <c r="B5982">
        <v>6</v>
      </c>
      <c r="C5982" s="3">
        <v>506</v>
      </c>
      <c r="D5982" t="s">
        <v>7</v>
      </c>
      <c r="E5982">
        <v>2009</v>
      </c>
      <c r="F5982" s="57"/>
      <c r="G5982" s="73">
        <f t="shared" si="259"/>
        <v>0</v>
      </c>
      <c r="H5982" s="7"/>
      <c r="O5982" s="22">
        <f t="shared" si="260"/>
        <v>0</v>
      </c>
      <c r="P5982" s="110"/>
      <c r="Q5982" s="110"/>
      <c r="R5982" s="110"/>
    </row>
    <row r="5983" spans="1:18" customFormat="1" ht="12.75" customHeight="1" x14ac:dyDescent="0.25">
      <c r="A5983">
        <v>5</v>
      </c>
      <c r="B5983">
        <v>7</v>
      </c>
      <c r="C5983" s="3">
        <v>507</v>
      </c>
      <c r="D5983" t="s">
        <v>7</v>
      </c>
      <c r="E5983">
        <v>2009</v>
      </c>
      <c r="F5983" s="57"/>
      <c r="G5983" s="73">
        <f t="shared" si="259"/>
        <v>0</v>
      </c>
      <c r="H5983" s="7"/>
      <c r="O5983" s="22">
        <f t="shared" si="260"/>
        <v>0</v>
      </c>
      <c r="P5983" s="110"/>
      <c r="Q5983" s="110"/>
      <c r="R5983" s="110"/>
    </row>
    <row r="5984" spans="1:18" customFormat="1" ht="12.75" customHeight="1" x14ac:dyDescent="0.25">
      <c r="A5984">
        <v>5</v>
      </c>
      <c r="B5984">
        <v>8</v>
      </c>
      <c r="C5984" s="3">
        <v>508</v>
      </c>
      <c r="D5984" t="s">
        <v>7</v>
      </c>
      <c r="E5984">
        <v>2009</v>
      </c>
      <c r="F5984" s="57"/>
      <c r="G5984" s="73">
        <f t="shared" si="259"/>
        <v>0</v>
      </c>
      <c r="H5984" s="7"/>
      <c r="O5984" s="22">
        <f t="shared" si="260"/>
        <v>0</v>
      </c>
      <c r="P5984" s="110"/>
      <c r="Q5984" s="110"/>
      <c r="R5984" s="110"/>
    </row>
    <row r="5985" spans="1:18" customFormat="1" ht="12.75" customHeight="1" x14ac:dyDescent="0.25">
      <c r="A5985">
        <v>5</v>
      </c>
      <c r="B5985">
        <v>9</v>
      </c>
      <c r="C5985" s="3">
        <v>509</v>
      </c>
      <c r="D5985" t="s">
        <v>7</v>
      </c>
      <c r="E5985">
        <v>2009</v>
      </c>
      <c r="F5985" s="57"/>
      <c r="G5985" s="73">
        <f t="shared" si="259"/>
        <v>0</v>
      </c>
      <c r="H5985" s="7"/>
      <c r="O5985" s="22">
        <f t="shared" si="260"/>
        <v>0</v>
      </c>
      <c r="P5985" s="110"/>
      <c r="Q5985" s="110"/>
      <c r="R5985" s="110"/>
    </row>
    <row r="5986" spans="1:18" customFormat="1" ht="12.75" customHeight="1" x14ac:dyDescent="0.25">
      <c r="A5986">
        <v>5</v>
      </c>
      <c r="B5986">
        <v>10</v>
      </c>
      <c r="C5986" s="3">
        <v>510</v>
      </c>
      <c r="D5986" t="s">
        <v>7</v>
      </c>
      <c r="E5986">
        <v>2009</v>
      </c>
      <c r="F5986" s="57"/>
      <c r="G5986" s="73">
        <f t="shared" si="259"/>
        <v>0</v>
      </c>
      <c r="H5986" s="7"/>
      <c r="O5986" s="22">
        <f t="shared" si="260"/>
        <v>0</v>
      </c>
      <c r="P5986" s="110"/>
      <c r="Q5986" s="110"/>
      <c r="R5986" s="110"/>
    </row>
    <row r="5987" spans="1:18" customFormat="1" ht="12.75" customHeight="1" x14ac:dyDescent="0.25">
      <c r="A5987">
        <v>5</v>
      </c>
      <c r="B5987">
        <v>11</v>
      </c>
      <c r="C5987" s="3">
        <v>511</v>
      </c>
      <c r="D5987" t="s">
        <v>7</v>
      </c>
      <c r="E5987">
        <v>2009</v>
      </c>
      <c r="F5987" s="57"/>
      <c r="G5987" s="73">
        <f t="shared" si="259"/>
        <v>0</v>
      </c>
      <c r="H5987" s="7"/>
      <c r="O5987" s="22">
        <f t="shared" si="260"/>
        <v>0</v>
      </c>
      <c r="P5987" s="110"/>
      <c r="Q5987" s="110"/>
      <c r="R5987" s="110"/>
    </row>
    <row r="5988" spans="1:18" customFormat="1" ht="12.75" customHeight="1" x14ac:dyDescent="0.25">
      <c r="A5988">
        <v>5</v>
      </c>
      <c r="B5988">
        <v>12</v>
      </c>
      <c r="C5988" s="3">
        <v>512</v>
      </c>
      <c r="D5988" t="s">
        <v>7</v>
      </c>
      <c r="E5988">
        <v>2009</v>
      </c>
      <c r="F5988" s="57"/>
      <c r="G5988" s="73">
        <f t="shared" si="259"/>
        <v>0</v>
      </c>
      <c r="H5988" s="7"/>
      <c r="O5988" s="22">
        <f t="shared" si="260"/>
        <v>0</v>
      </c>
      <c r="P5988" s="110"/>
      <c r="Q5988" s="110"/>
      <c r="R5988" s="110"/>
    </row>
    <row r="5989" spans="1:18" customFormat="1" ht="12.75" customHeight="1" x14ac:dyDescent="0.25">
      <c r="A5989">
        <v>5</v>
      </c>
      <c r="B5989">
        <v>13</v>
      </c>
      <c r="C5989" s="3">
        <v>513</v>
      </c>
      <c r="D5989" t="s">
        <v>7</v>
      </c>
      <c r="E5989">
        <v>2009</v>
      </c>
      <c r="F5989" s="57"/>
      <c r="G5989" s="73">
        <f t="shared" si="259"/>
        <v>0</v>
      </c>
      <c r="H5989" s="7"/>
      <c r="O5989" s="22">
        <f t="shared" si="260"/>
        <v>0</v>
      </c>
      <c r="P5989" s="110"/>
      <c r="Q5989" s="110"/>
      <c r="R5989" s="110"/>
    </row>
    <row r="5990" spans="1:18" customFormat="1" ht="12.75" customHeight="1" x14ac:dyDescent="0.25">
      <c r="A5990">
        <v>5</v>
      </c>
      <c r="B5990">
        <v>14</v>
      </c>
      <c r="C5990" s="3">
        <v>514</v>
      </c>
      <c r="D5990" t="s">
        <v>7</v>
      </c>
      <c r="E5990">
        <v>2009</v>
      </c>
      <c r="F5990" s="57"/>
      <c r="G5990" s="73">
        <f t="shared" si="259"/>
        <v>0</v>
      </c>
      <c r="H5990" s="7"/>
      <c r="O5990" s="22">
        <f t="shared" si="260"/>
        <v>0</v>
      </c>
      <c r="P5990" s="110"/>
      <c r="Q5990" s="110"/>
      <c r="R5990" s="110"/>
    </row>
    <row r="5991" spans="1:18" customFormat="1" ht="12.75" customHeight="1" x14ac:dyDescent="0.25">
      <c r="A5991">
        <v>5</v>
      </c>
      <c r="B5991">
        <v>15</v>
      </c>
      <c r="C5991" s="3">
        <v>515</v>
      </c>
      <c r="D5991" t="s">
        <v>7</v>
      </c>
      <c r="E5991">
        <v>2009</v>
      </c>
      <c r="F5991" s="57"/>
      <c r="G5991" s="73">
        <f t="shared" si="259"/>
        <v>0</v>
      </c>
      <c r="H5991" s="7"/>
      <c r="O5991" s="22">
        <f t="shared" si="260"/>
        <v>0</v>
      </c>
      <c r="P5991" s="110"/>
      <c r="Q5991" s="110"/>
      <c r="R5991" s="110"/>
    </row>
    <row r="5992" spans="1:18" customFormat="1" ht="12.75" customHeight="1" x14ac:dyDescent="0.25">
      <c r="A5992">
        <v>5</v>
      </c>
      <c r="B5992">
        <v>16</v>
      </c>
      <c r="C5992" s="3">
        <v>516</v>
      </c>
      <c r="D5992" t="s">
        <v>7</v>
      </c>
      <c r="E5992">
        <v>2009</v>
      </c>
      <c r="F5992" s="57"/>
      <c r="G5992" s="73">
        <f t="shared" si="259"/>
        <v>0</v>
      </c>
      <c r="H5992" s="7"/>
      <c r="O5992" s="22">
        <f t="shared" si="260"/>
        <v>0</v>
      </c>
      <c r="P5992" s="110"/>
      <c r="Q5992" s="110"/>
      <c r="R5992" s="110"/>
    </row>
    <row r="5993" spans="1:18" customFormat="1" ht="12.75" customHeight="1" x14ac:dyDescent="0.25">
      <c r="A5993">
        <v>5</v>
      </c>
      <c r="B5993">
        <v>17</v>
      </c>
      <c r="C5993" s="3">
        <v>517</v>
      </c>
      <c r="D5993" t="s">
        <v>7</v>
      </c>
      <c r="E5993">
        <v>2009</v>
      </c>
      <c r="F5993" s="57"/>
      <c r="G5993" s="73">
        <f t="shared" si="259"/>
        <v>0</v>
      </c>
      <c r="H5993" s="7"/>
      <c r="O5993" s="22">
        <f t="shared" si="260"/>
        <v>0</v>
      </c>
      <c r="P5993" s="110"/>
      <c r="Q5993" s="110"/>
      <c r="R5993" s="110"/>
    </row>
    <row r="5994" spans="1:18" customFormat="1" ht="12.75" customHeight="1" x14ac:dyDescent="0.25">
      <c r="A5994">
        <v>5</v>
      </c>
      <c r="B5994">
        <v>18</v>
      </c>
      <c r="C5994" s="3">
        <v>518</v>
      </c>
      <c r="D5994" t="s">
        <v>7</v>
      </c>
      <c r="E5994">
        <v>2009</v>
      </c>
      <c r="F5994" s="57"/>
      <c r="G5994" s="73">
        <f t="shared" si="259"/>
        <v>0</v>
      </c>
      <c r="H5994" s="7"/>
      <c r="O5994" s="22">
        <f t="shared" si="260"/>
        <v>0</v>
      </c>
      <c r="P5994" s="110"/>
      <c r="Q5994" s="110"/>
      <c r="R5994" s="110"/>
    </row>
    <row r="5995" spans="1:18" customFormat="1" ht="12.75" customHeight="1" x14ac:dyDescent="0.25">
      <c r="A5995">
        <v>5</v>
      </c>
      <c r="B5995">
        <v>19</v>
      </c>
      <c r="C5995" s="3">
        <v>519</v>
      </c>
      <c r="D5995" t="s">
        <v>7</v>
      </c>
      <c r="E5995">
        <v>2009</v>
      </c>
      <c r="F5995" s="57"/>
      <c r="G5995" s="73">
        <f t="shared" si="259"/>
        <v>0</v>
      </c>
      <c r="H5995" s="7"/>
      <c r="O5995" s="22">
        <f t="shared" si="260"/>
        <v>0</v>
      </c>
      <c r="P5995" s="110"/>
      <c r="Q5995" s="110"/>
      <c r="R5995" s="110"/>
    </row>
    <row r="5996" spans="1:18" customFormat="1" ht="12.75" customHeight="1" x14ac:dyDescent="0.25">
      <c r="A5996">
        <v>5</v>
      </c>
      <c r="B5996">
        <v>20</v>
      </c>
      <c r="C5996" s="3">
        <v>520</v>
      </c>
      <c r="D5996" t="s">
        <v>7</v>
      </c>
      <c r="E5996">
        <v>2009</v>
      </c>
      <c r="F5996" s="57"/>
      <c r="G5996" s="73">
        <f t="shared" si="259"/>
        <v>0</v>
      </c>
      <c r="H5996" s="7"/>
      <c r="O5996" s="22">
        <f t="shared" si="260"/>
        <v>0</v>
      </c>
      <c r="P5996" s="110"/>
      <c r="Q5996" s="110"/>
      <c r="R5996" s="110"/>
    </row>
    <row r="5997" spans="1:18" customFormat="1" ht="12.75" customHeight="1" x14ac:dyDescent="0.25">
      <c r="A5997">
        <v>5</v>
      </c>
      <c r="B5997">
        <v>21</v>
      </c>
      <c r="C5997" s="3">
        <v>521</v>
      </c>
      <c r="D5997" t="s">
        <v>7</v>
      </c>
      <c r="E5997">
        <v>2009</v>
      </c>
      <c r="F5997" s="57"/>
      <c r="G5997" s="73">
        <f t="shared" si="259"/>
        <v>0</v>
      </c>
      <c r="H5997" s="7"/>
      <c r="O5997" s="22">
        <f t="shared" si="260"/>
        <v>0</v>
      </c>
      <c r="P5997" s="110"/>
      <c r="Q5997" s="110"/>
      <c r="R5997" s="110"/>
    </row>
    <row r="5998" spans="1:18" customFormat="1" ht="12.75" customHeight="1" x14ac:dyDescent="0.25">
      <c r="A5998">
        <v>5</v>
      </c>
      <c r="B5998">
        <v>22</v>
      </c>
      <c r="C5998" s="3">
        <v>522</v>
      </c>
      <c r="D5998" t="s">
        <v>7</v>
      </c>
      <c r="E5998">
        <v>2009</v>
      </c>
      <c r="F5998" s="57"/>
      <c r="G5998" s="73">
        <f t="shared" si="259"/>
        <v>0</v>
      </c>
      <c r="H5998" s="7"/>
      <c r="O5998" s="22">
        <f t="shared" si="260"/>
        <v>0</v>
      </c>
      <c r="P5998" s="110"/>
      <c r="Q5998" s="110"/>
      <c r="R5998" s="110"/>
    </row>
    <row r="5999" spans="1:18" customFormat="1" ht="12.75" customHeight="1" x14ac:dyDescent="0.25">
      <c r="A5999">
        <v>5</v>
      </c>
      <c r="B5999">
        <v>23</v>
      </c>
      <c r="C5999" s="3">
        <v>523</v>
      </c>
      <c r="D5999" t="s">
        <v>7</v>
      </c>
      <c r="E5999">
        <v>2009</v>
      </c>
      <c r="F5999" s="57"/>
      <c r="G5999" s="73">
        <f t="shared" si="259"/>
        <v>0</v>
      </c>
      <c r="H5999" s="7"/>
      <c r="O5999" s="22">
        <f t="shared" si="260"/>
        <v>0</v>
      </c>
      <c r="P5999" s="110"/>
      <c r="Q5999" s="110"/>
      <c r="R5999" s="110"/>
    </row>
    <row r="6000" spans="1:18" customFormat="1" ht="12.75" customHeight="1" x14ac:dyDescent="0.25">
      <c r="A6000">
        <v>5</v>
      </c>
      <c r="B6000">
        <v>24</v>
      </c>
      <c r="C6000" s="3">
        <v>524</v>
      </c>
      <c r="D6000" t="s">
        <v>7</v>
      </c>
      <c r="E6000">
        <v>2009</v>
      </c>
      <c r="F6000" s="57"/>
      <c r="G6000" s="73">
        <f t="shared" si="259"/>
        <v>0</v>
      </c>
      <c r="H6000" s="7"/>
      <c r="O6000" s="22">
        <f t="shared" si="260"/>
        <v>0</v>
      </c>
      <c r="P6000" s="110"/>
      <c r="Q6000" s="110"/>
      <c r="R6000" s="110"/>
    </row>
    <row r="6001" spans="1:18" customFormat="1" ht="12.75" customHeight="1" x14ac:dyDescent="0.25">
      <c r="A6001">
        <v>5</v>
      </c>
      <c r="B6001">
        <v>25</v>
      </c>
      <c r="C6001" s="3">
        <v>525</v>
      </c>
      <c r="D6001" t="s">
        <v>7</v>
      </c>
      <c r="E6001">
        <v>2009</v>
      </c>
      <c r="F6001" s="57"/>
      <c r="G6001" s="73">
        <f t="shared" si="259"/>
        <v>0</v>
      </c>
      <c r="H6001" s="7"/>
      <c r="O6001" s="22">
        <f t="shared" si="260"/>
        <v>0</v>
      </c>
      <c r="P6001" s="110"/>
      <c r="Q6001" s="110"/>
      <c r="R6001" s="110"/>
    </row>
    <row r="6002" spans="1:18" customFormat="1" ht="12.75" customHeight="1" x14ac:dyDescent="0.25">
      <c r="A6002">
        <v>5</v>
      </c>
      <c r="B6002">
        <v>26</v>
      </c>
      <c r="C6002" s="3">
        <v>526</v>
      </c>
      <c r="D6002" t="s">
        <v>7</v>
      </c>
      <c r="E6002">
        <v>2009</v>
      </c>
      <c r="F6002" s="57"/>
      <c r="G6002" s="73">
        <f t="shared" si="259"/>
        <v>61</v>
      </c>
      <c r="H6002" s="7"/>
      <c r="I6002" s="79">
        <v>61</v>
      </c>
      <c r="J6002" s="104"/>
      <c r="K6002" s="79">
        <v>0</v>
      </c>
      <c r="L6002" s="79">
        <v>0</v>
      </c>
      <c r="M6002" s="104"/>
      <c r="N6002" s="79">
        <v>0</v>
      </c>
      <c r="O6002" s="22">
        <f t="shared" si="260"/>
        <v>0</v>
      </c>
      <c r="P6002" s="77"/>
      <c r="Q6002" s="77"/>
      <c r="R6002" s="77"/>
    </row>
    <row r="6003" spans="1:18" customFormat="1" ht="12.75" customHeight="1" x14ac:dyDescent="0.25">
      <c r="A6003">
        <v>5</v>
      </c>
      <c r="B6003">
        <v>27</v>
      </c>
      <c r="C6003" s="3">
        <v>527</v>
      </c>
      <c r="D6003" t="s">
        <v>7</v>
      </c>
      <c r="E6003">
        <v>2009</v>
      </c>
      <c r="F6003" s="57"/>
      <c r="G6003" s="73">
        <f t="shared" si="259"/>
        <v>295</v>
      </c>
      <c r="H6003" s="7"/>
      <c r="I6003" s="79">
        <v>295</v>
      </c>
      <c r="J6003" s="104"/>
      <c r="K6003" s="79">
        <v>0</v>
      </c>
      <c r="L6003" s="79">
        <v>0</v>
      </c>
      <c r="M6003" s="104"/>
      <c r="N6003" s="79">
        <v>0</v>
      </c>
      <c r="O6003" s="22">
        <f t="shared" si="260"/>
        <v>0</v>
      </c>
      <c r="P6003" s="77"/>
      <c r="Q6003" s="77"/>
      <c r="R6003" s="77"/>
    </row>
    <row r="6004" spans="1:18" customFormat="1" ht="12.75" customHeight="1" x14ac:dyDescent="0.25">
      <c r="A6004">
        <v>5</v>
      </c>
      <c r="B6004">
        <v>28</v>
      </c>
      <c r="C6004" s="3">
        <v>528</v>
      </c>
      <c r="D6004" t="s">
        <v>7</v>
      </c>
      <c r="E6004">
        <v>2009</v>
      </c>
      <c r="F6004" s="57"/>
      <c r="G6004" s="73">
        <f t="shared" si="259"/>
        <v>156</v>
      </c>
      <c r="H6004" s="7"/>
      <c r="I6004" s="79">
        <v>155</v>
      </c>
      <c r="J6004" s="79"/>
      <c r="K6004" s="79">
        <v>1</v>
      </c>
      <c r="L6004" s="79">
        <v>0</v>
      </c>
      <c r="M6004" s="79"/>
      <c r="N6004" s="79">
        <v>0</v>
      </c>
      <c r="O6004" s="22">
        <f t="shared" si="260"/>
        <v>0</v>
      </c>
      <c r="P6004" s="77"/>
      <c r="Q6004" s="77"/>
      <c r="R6004" s="77"/>
    </row>
    <row r="6005" spans="1:18" customFormat="1" ht="12.75" customHeight="1" x14ac:dyDescent="0.25">
      <c r="A6005">
        <v>5</v>
      </c>
      <c r="B6005">
        <v>29</v>
      </c>
      <c r="C6005" s="3">
        <v>529</v>
      </c>
      <c r="D6005" t="s">
        <v>7</v>
      </c>
      <c r="E6005">
        <v>2009</v>
      </c>
      <c r="F6005" s="57"/>
      <c r="G6005" s="73">
        <f t="shared" si="259"/>
        <v>199</v>
      </c>
      <c r="H6005" s="7"/>
      <c r="I6005" s="79">
        <v>196</v>
      </c>
      <c r="J6005" s="79"/>
      <c r="K6005" s="79">
        <v>3</v>
      </c>
      <c r="L6005" s="79">
        <v>0</v>
      </c>
      <c r="M6005" s="79"/>
      <c r="N6005" s="79">
        <v>0</v>
      </c>
      <c r="O6005" s="22">
        <f t="shared" si="260"/>
        <v>0</v>
      </c>
      <c r="P6005" s="77"/>
      <c r="Q6005" s="77"/>
      <c r="R6005" s="77"/>
    </row>
    <row r="6006" spans="1:18" customFormat="1" ht="12.75" customHeight="1" x14ac:dyDescent="0.25">
      <c r="A6006">
        <v>5</v>
      </c>
      <c r="B6006">
        <v>30</v>
      </c>
      <c r="C6006" s="3">
        <v>530</v>
      </c>
      <c r="D6006" t="s">
        <v>7</v>
      </c>
      <c r="E6006">
        <v>2009</v>
      </c>
      <c r="F6006" s="57"/>
      <c r="G6006" s="73">
        <f t="shared" si="259"/>
        <v>323</v>
      </c>
      <c r="H6006" s="7"/>
      <c r="I6006" s="79">
        <v>315</v>
      </c>
      <c r="J6006" s="79"/>
      <c r="K6006" s="79">
        <v>8</v>
      </c>
      <c r="L6006" s="79">
        <v>0</v>
      </c>
      <c r="M6006" s="79"/>
      <c r="N6006" s="79">
        <v>0</v>
      </c>
      <c r="O6006" s="22">
        <f t="shared" si="260"/>
        <v>0</v>
      </c>
      <c r="P6006" s="77"/>
      <c r="Q6006" s="77"/>
      <c r="R6006" s="77"/>
    </row>
    <row r="6007" spans="1:18" customFormat="1" ht="12.75" customHeight="1" x14ac:dyDescent="0.25">
      <c r="A6007">
        <v>5</v>
      </c>
      <c r="B6007">
        <v>31</v>
      </c>
      <c r="C6007" s="3">
        <v>531</v>
      </c>
      <c r="D6007" t="s">
        <v>7</v>
      </c>
      <c r="E6007">
        <v>2009</v>
      </c>
      <c r="F6007" s="57"/>
      <c r="G6007" s="73">
        <f t="shared" si="259"/>
        <v>413</v>
      </c>
      <c r="H6007" s="7"/>
      <c r="I6007" s="79">
        <v>400</v>
      </c>
      <c r="J6007" s="79"/>
      <c r="K6007" s="79">
        <v>13</v>
      </c>
      <c r="L6007" s="79">
        <v>0</v>
      </c>
      <c r="M6007" s="79"/>
      <c r="N6007" s="79">
        <v>0</v>
      </c>
      <c r="O6007" s="22">
        <f t="shared" si="260"/>
        <v>0</v>
      </c>
      <c r="P6007" s="77"/>
      <c r="Q6007" s="77"/>
      <c r="R6007" s="77"/>
    </row>
    <row r="6008" spans="1:18" customFormat="1" ht="12.75" customHeight="1" x14ac:dyDescent="0.25">
      <c r="A6008">
        <v>6</v>
      </c>
      <c r="B6008">
        <v>1</v>
      </c>
      <c r="C6008" s="3">
        <v>601</v>
      </c>
      <c r="D6008" t="s">
        <v>7</v>
      </c>
      <c r="E6008">
        <v>2009</v>
      </c>
      <c r="F6008" s="57"/>
      <c r="G6008" s="73">
        <f t="shared" si="259"/>
        <v>751</v>
      </c>
      <c r="H6008" s="7"/>
      <c r="I6008" s="79">
        <v>721</v>
      </c>
      <c r="J6008" s="104">
        <v>37</v>
      </c>
      <c r="K6008" s="79">
        <v>30</v>
      </c>
      <c r="L6008" s="79">
        <v>0</v>
      </c>
      <c r="M6008" s="104">
        <v>0</v>
      </c>
      <c r="N6008" s="79">
        <v>0</v>
      </c>
      <c r="O6008" s="22">
        <f t="shared" si="260"/>
        <v>0</v>
      </c>
      <c r="P6008" s="77"/>
      <c r="Q6008" s="77"/>
      <c r="R6008" s="77"/>
    </row>
    <row r="6009" spans="1:18" customFormat="1" ht="12.75" customHeight="1" x14ac:dyDescent="0.25">
      <c r="A6009">
        <v>6</v>
      </c>
      <c r="B6009">
        <v>2</v>
      </c>
      <c r="C6009" s="3">
        <v>602</v>
      </c>
      <c r="D6009" t="s">
        <v>7</v>
      </c>
      <c r="E6009">
        <v>2009</v>
      </c>
      <c r="F6009" s="57"/>
      <c r="G6009" s="73">
        <f t="shared" ref="G6009:G6040" si="261">I6009+K6009</f>
        <v>445</v>
      </c>
      <c r="H6009" s="7"/>
      <c r="I6009" s="79">
        <v>424</v>
      </c>
      <c r="J6009" s="104"/>
      <c r="K6009" s="79">
        <v>21</v>
      </c>
      <c r="L6009" s="79">
        <v>0</v>
      </c>
      <c r="M6009" s="104"/>
      <c r="N6009" s="79">
        <v>0</v>
      </c>
      <c r="O6009" s="22">
        <f t="shared" ref="O6009:O6040" si="262">L6009+N6009</f>
        <v>0</v>
      </c>
      <c r="P6009" s="77"/>
      <c r="Q6009" s="77"/>
      <c r="R6009" s="77"/>
    </row>
    <row r="6010" spans="1:18" customFormat="1" ht="12.75" customHeight="1" x14ac:dyDescent="0.25">
      <c r="A6010">
        <v>6</v>
      </c>
      <c r="B6010">
        <v>3</v>
      </c>
      <c r="C6010" s="3">
        <v>603</v>
      </c>
      <c r="D6010" t="s">
        <v>7</v>
      </c>
      <c r="E6010">
        <v>2009</v>
      </c>
      <c r="F6010" s="57"/>
      <c r="G6010" s="73">
        <f t="shared" si="261"/>
        <v>578</v>
      </c>
      <c r="H6010" s="7"/>
      <c r="I6010" s="79">
        <v>559</v>
      </c>
      <c r="J6010" s="79"/>
      <c r="K6010" s="79">
        <v>19</v>
      </c>
      <c r="L6010" s="79">
        <v>0</v>
      </c>
      <c r="M6010" s="79"/>
      <c r="N6010" s="79">
        <v>0</v>
      </c>
      <c r="O6010" s="22">
        <f t="shared" si="262"/>
        <v>0</v>
      </c>
      <c r="P6010" s="77"/>
      <c r="Q6010" s="77"/>
      <c r="R6010" s="77"/>
    </row>
    <row r="6011" spans="1:18" customFormat="1" ht="12.75" customHeight="1" x14ac:dyDescent="0.25">
      <c r="A6011">
        <v>6</v>
      </c>
      <c r="B6011">
        <v>4</v>
      </c>
      <c r="C6011" s="3">
        <v>604</v>
      </c>
      <c r="D6011" t="s">
        <v>7</v>
      </c>
      <c r="E6011">
        <v>2009</v>
      </c>
      <c r="F6011" s="57"/>
      <c r="G6011" s="73">
        <f t="shared" si="261"/>
        <v>650</v>
      </c>
      <c r="H6011" s="7"/>
      <c r="I6011" s="79">
        <v>639</v>
      </c>
      <c r="J6011" s="79"/>
      <c r="K6011" s="79">
        <v>11</v>
      </c>
      <c r="L6011" s="79">
        <v>0</v>
      </c>
      <c r="M6011" s="79"/>
      <c r="N6011" s="79">
        <v>0</v>
      </c>
      <c r="O6011" s="22">
        <f t="shared" si="262"/>
        <v>0</v>
      </c>
      <c r="P6011" s="77"/>
      <c r="Q6011" s="77"/>
      <c r="R6011" s="77"/>
    </row>
    <row r="6012" spans="1:18" customFormat="1" ht="12.75" customHeight="1" x14ac:dyDescent="0.25">
      <c r="A6012">
        <v>6</v>
      </c>
      <c r="B6012">
        <v>5</v>
      </c>
      <c r="C6012" s="3">
        <v>605</v>
      </c>
      <c r="D6012" t="s">
        <v>7</v>
      </c>
      <c r="E6012">
        <v>2009</v>
      </c>
      <c r="F6012" s="57"/>
      <c r="G6012" s="73">
        <f t="shared" si="261"/>
        <v>382</v>
      </c>
      <c r="H6012" s="7"/>
      <c r="I6012" s="79">
        <v>382</v>
      </c>
      <c r="J6012" s="104"/>
      <c r="K6012" s="79">
        <v>0</v>
      </c>
      <c r="L6012" s="79">
        <v>0</v>
      </c>
      <c r="M6012" s="104"/>
      <c r="N6012" s="79">
        <v>0</v>
      </c>
      <c r="O6012" s="22">
        <f t="shared" si="262"/>
        <v>0</v>
      </c>
      <c r="P6012" s="77"/>
      <c r="Q6012" s="77"/>
      <c r="R6012" s="77"/>
    </row>
    <row r="6013" spans="1:18" customFormat="1" ht="12.75" customHeight="1" x14ac:dyDescent="0.25">
      <c r="A6013">
        <v>6</v>
      </c>
      <c r="B6013">
        <v>6</v>
      </c>
      <c r="C6013" s="3">
        <v>606</v>
      </c>
      <c r="D6013" t="s">
        <v>7</v>
      </c>
      <c r="E6013">
        <v>2009</v>
      </c>
      <c r="F6013" s="57"/>
      <c r="G6013" s="73">
        <f t="shared" si="261"/>
        <v>211</v>
      </c>
      <c r="H6013" s="7"/>
      <c r="I6013" s="79">
        <v>211</v>
      </c>
      <c r="J6013" s="79"/>
      <c r="K6013" s="79">
        <v>0</v>
      </c>
      <c r="L6013" s="79">
        <v>4</v>
      </c>
      <c r="M6013" s="79"/>
      <c r="N6013" s="79">
        <v>0</v>
      </c>
      <c r="O6013" s="22">
        <f t="shared" si="262"/>
        <v>4</v>
      </c>
      <c r="P6013" s="77"/>
      <c r="Q6013" s="77"/>
      <c r="R6013" s="77"/>
    </row>
    <row r="6014" spans="1:18" customFormat="1" ht="12.75" customHeight="1" x14ac:dyDescent="0.25">
      <c r="A6014">
        <v>6</v>
      </c>
      <c r="B6014">
        <v>7</v>
      </c>
      <c r="C6014" s="3">
        <v>607</v>
      </c>
      <c r="D6014" t="s">
        <v>7</v>
      </c>
      <c r="E6014">
        <v>2009</v>
      </c>
      <c r="F6014" s="57"/>
      <c r="G6014" s="73">
        <f t="shared" si="261"/>
        <v>156</v>
      </c>
      <c r="H6014" s="7"/>
      <c r="I6014" s="79">
        <v>156</v>
      </c>
      <c r="J6014" s="79"/>
      <c r="K6014" s="79">
        <v>0</v>
      </c>
      <c r="L6014" s="79">
        <v>6</v>
      </c>
      <c r="M6014" s="79"/>
      <c r="N6014" s="79">
        <v>0</v>
      </c>
      <c r="O6014" s="22">
        <f t="shared" si="262"/>
        <v>6</v>
      </c>
      <c r="P6014" s="77"/>
      <c r="Q6014" s="77"/>
      <c r="R6014" s="77"/>
    </row>
    <row r="6015" spans="1:18" customFormat="1" ht="12.75" customHeight="1" x14ac:dyDescent="0.25">
      <c r="A6015">
        <v>6</v>
      </c>
      <c r="B6015">
        <v>8</v>
      </c>
      <c r="C6015" s="3">
        <v>608</v>
      </c>
      <c r="D6015" t="s">
        <v>7</v>
      </c>
      <c r="E6015">
        <v>2009</v>
      </c>
      <c r="F6015" s="57"/>
      <c r="G6015" s="73">
        <f t="shared" si="261"/>
        <v>625</v>
      </c>
      <c r="H6015" s="7"/>
      <c r="I6015" s="79">
        <v>625</v>
      </c>
      <c r="J6015" s="104">
        <v>6</v>
      </c>
      <c r="K6015" s="79">
        <v>0</v>
      </c>
      <c r="L6015" s="79">
        <v>34</v>
      </c>
      <c r="M6015" s="104">
        <v>0</v>
      </c>
      <c r="N6015" s="79">
        <v>0</v>
      </c>
      <c r="O6015" s="22">
        <f t="shared" si="262"/>
        <v>34</v>
      </c>
      <c r="P6015" s="77"/>
      <c r="Q6015" s="77"/>
      <c r="R6015" s="77"/>
    </row>
    <row r="6016" spans="1:18" customFormat="1" ht="12.75" customHeight="1" x14ac:dyDescent="0.25">
      <c r="A6016">
        <v>6</v>
      </c>
      <c r="B6016">
        <v>9</v>
      </c>
      <c r="C6016" s="3">
        <v>609</v>
      </c>
      <c r="D6016" t="s">
        <v>7</v>
      </c>
      <c r="E6016">
        <v>2009</v>
      </c>
      <c r="F6016" s="57"/>
      <c r="G6016" s="73">
        <f t="shared" si="261"/>
        <v>392</v>
      </c>
      <c r="H6016" s="7"/>
      <c r="I6016" s="79">
        <v>392</v>
      </c>
      <c r="J6016" s="79"/>
      <c r="K6016" s="79">
        <v>0</v>
      </c>
      <c r="L6016" s="79">
        <v>29</v>
      </c>
      <c r="M6016" s="79"/>
      <c r="N6016" s="79">
        <v>0</v>
      </c>
      <c r="O6016" s="22">
        <f t="shared" si="262"/>
        <v>29</v>
      </c>
      <c r="P6016" s="77"/>
      <c r="Q6016" s="77"/>
      <c r="R6016" s="77"/>
    </row>
    <row r="6017" spans="1:18" customFormat="1" ht="12.75" customHeight="1" x14ac:dyDescent="0.25">
      <c r="A6017">
        <v>6</v>
      </c>
      <c r="B6017">
        <v>10</v>
      </c>
      <c r="C6017" s="3">
        <v>610</v>
      </c>
      <c r="D6017" t="s">
        <v>7</v>
      </c>
      <c r="E6017">
        <v>2009</v>
      </c>
      <c r="F6017" s="57"/>
      <c r="G6017" s="73">
        <f t="shared" si="261"/>
        <v>1265</v>
      </c>
      <c r="H6017" s="7"/>
      <c r="I6017" s="79">
        <v>1265</v>
      </c>
      <c r="J6017" s="104"/>
      <c r="K6017" s="79">
        <v>0</v>
      </c>
      <c r="L6017" s="79">
        <v>121</v>
      </c>
      <c r="M6017" s="104"/>
      <c r="N6017" s="79">
        <v>0</v>
      </c>
      <c r="O6017" s="22">
        <f t="shared" si="262"/>
        <v>121</v>
      </c>
      <c r="P6017" s="77"/>
      <c r="Q6017" s="77"/>
      <c r="R6017" s="77"/>
    </row>
    <row r="6018" spans="1:18" customFormat="1" ht="12.75" customHeight="1" x14ac:dyDescent="0.25">
      <c r="A6018">
        <v>6</v>
      </c>
      <c r="B6018">
        <v>11</v>
      </c>
      <c r="C6018" s="3">
        <v>611</v>
      </c>
      <c r="D6018" t="s">
        <v>7</v>
      </c>
      <c r="E6018">
        <v>2009</v>
      </c>
      <c r="F6018" s="57"/>
      <c r="G6018" s="73">
        <f t="shared" si="261"/>
        <v>819</v>
      </c>
      <c r="H6018" s="7"/>
      <c r="I6018" s="79">
        <v>819</v>
      </c>
      <c r="J6018" s="79" t="s">
        <v>21</v>
      </c>
      <c r="K6018" s="79">
        <v>0</v>
      </c>
      <c r="L6018" s="79">
        <v>73</v>
      </c>
      <c r="M6018" s="79" t="s">
        <v>21</v>
      </c>
      <c r="N6018" s="79">
        <v>0</v>
      </c>
      <c r="O6018" s="22">
        <f t="shared" si="262"/>
        <v>73</v>
      </c>
      <c r="P6018" s="77"/>
      <c r="Q6018" s="77"/>
      <c r="R6018" s="77"/>
    </row>
    <row r="6019" spans="1:18" customFormat="1" ht="12.75" customHeight="1" x14ac:dyDescent="0.25">
      <c r="A6019">
        <v>6</v>
      </c>
      <c r="B6019">
        <v>12</v>
      </c>
      <c r="C6019" s="3">
        <v>612</v>
      </c>
      <c r="D6019" t="s">
        <v>7</v>
      </c>
      <c r="E6019">
        <v>2009</v>
      </c>
      <c r="F6019" s="57"/>
      <c r="G6019" s="73">
        <f t="shared" si="261"/>
        <v>549</v>
      </c>
      <c r="H6019" s="7"/>
      <c r="I6019" s="79">
        <v>549</v>
      </c>
      <c r="J6019" s="104"/>
      <c r="K6019" s="79">
        <v>0</v>
      </c>
      <c r="L6019" s="79">
        <v>45</v>
      </c>
      <c r="M6019" s="104"/>
      <c r="N6019" s="79">
        <v>0</v>
      </c>
      <c r="O6019" s="22">
        <f t="shared" si="262"/>
        <v>45</v>
      </c>
      <c r="P6019" s="77"/>
      <c r="Q6019" s="77"/>
      <c r="R6019" s="77"/>
    </row>
    <row r="6020" spans="1:18" customFormat="1" ht="12.75" customHeight="1" x14ac:dyDescent="0.25">
      <c r="A6020">
        <v>6</v>
      </c>
      <c r="B6020">
        <v>13</v>
      </c>
      <c r="C6020" s="3">
        <v>613</v>
      </c>
      <c r="D6020" t="s">
        <v>7</v>
      </c>
      <c r="E6020">
        <v>2009</v>
      </c>
      <c r="F6020" s="57"/>
      <c r="G6020" s="73">
        <f t="shared" si="261"/>
        <v>268</v>
      </c>
      <c r="H6020" s="7"/>
      <c r="I6020" s="79">
        <v>268</v>
      </c>
      <c r="J6020" s="79" t="s">
        <v>21</v>
      </c>
      <c r="K6020" s="79">
        <v>0</v>
      </c>
      <c r="L6020" s="79">
        <v>40</v>
      </c>
      <c r="M6020" s="79" t="s">
        <v>21</v>
      </c>
      <c r="N6020" s="79">
        <v>0</v>
      </c>
      <c r="O6020" s="22">
        <f t="shared" si="262"/>
        <v>40</v>
      </c>
      <c r="P6020" s="77"/>
      <c r="Q6020" s="77"/>
      <c r="R6020" s="77"/>
    </row>
    <row r="6021" spans="1:18" customFormat="1" ht="12.75" customHeight="1" x14ac:dyDescent="0.25">
      <c r="A6021">
        <v>6</v>
      </c>
      <c r="B6021">
        <v>14</v>
      </c>
      <c r="C6021" s="3">
        <v>614</v>
      </c>
      <c r="D6021" t="s">
        <v>7</v>
      </c>
      <c r="E6021">
        <v>2009</v>
      </c>
      <c r="F6021" s="57"/>
      <c r="G6021" s="73">
        <f t="shared" si="261"/>
        <v>780</v>
      </c>
      <c r="H6021" s="7"/>
      <c r="I6021" s="79">
        <v>780</v>
      </c>
      <c r="J6021" s="79" t="s">
        <v>21</v>
      </c>
      <c r="K6021" s="79">
        <v>0</v>
      </c>
      <c r="L6021" s="79">
        <v>172</v>
      </c>
      <c r="M6021" s="79" t="s">
        <v>21</v>
      </c>
      <c r="N6021" s="79">
        <v>0</v>
      </c>
      <c r="O6021" s="22">
        <f t="shared" si="262"/>
        <v>172</v>
      </c>
      <c r="P6021" s="77"/>
      <c r="Q6021" s="77"/>
      <c r="R6021" s="77"/>
    </row>
    <row r="6022" spans="1:18" customFormat="1" ht="12.75" customHeight="1" x14ac:dyDescent="0.25">
      <c r="A6022">
        <v>6</v>
      </c>
      <c r="B6022">
        <v>15</v>
      </c>
      <c r="C6022" s="3">
        <v>615</v>
      </c>
      <c r="D6022" t="s">
        <v>7</v>
      </c>
      <c r="E6022">
        <v>2009</v>
      </c>
      <c r="F6022" s="57"/>
      <c r="G6022" s="73">
        <f t="shared" si="261"/>
        <v>393</v>
      </c>
      <c r="H6022" s="7"/>
      <c r="I6022" s="79">
        <v>393</v>
      </c>
      <c r="J6022" s="104">
        <v>0</v>
      </c>
      <c r="K6022" s="79">
        <v>0</v>
      </c>
      <c r="L6022" s="79">
        <v>119</v>
      </c>
      <c r="M6022" s="104">
        <v>0</v>
      </c>
      <c r="N6022" s="79">
        <v>0</v>
      </c>
      <c r="O6022" s="22">
        <f t="shared" si="262"/>
        <v>119</v>
      </c>
      <c r="P6022" s="77"/>
      <c r="Q6022" s="77"/>
      <c r="R6022" s="77"/>
    </row>
    <row r="6023" spans="1:18" customFormat="1" ht="12.75" customHeight="1" x14ac:dyDescent="0.25">
      <c r="A6023">
        <v>6</v>
      </c>
      <c r="B6023">
        <v>16</v>
      </c>
      <c r="C6023" s="3">
        <v>616</v>
      </c>
      <c r="D6023" t="s">
        <v>7</v>
      </c>
      <c r="E6023">
        <v>2009</v>
      </c>
      <c r="F6023" s="57"/>
      <c r="G6023" s="73">
        <f t="shared" si="261"/>
        <v>225</v>
      </c>
      <c r="H6023" s="7"/>
      <c r="I6023" s="79">
        <v>225</v>
      </c>
      <c r="J6023" s="104"/>
      <c r="K6023" s="79">
        <v>0</v>
      </c>
      <c r="L6023" s="79">
        <v>90</v>
      </c>
      <c r="M6023" s="104"/>
      <c r="N6023" s="79">
        <v>0</v>
      </c>
      <c r="O6023" s="22">
        <f t="shared" si="262"/>
        <v>90</v>
      </c>
      <c r="P6023" s="77"/>
      <c r="Q6023" s="77"/>
      <c r="R6023" s="77"/>
    </row>
    <row r="6024" spans="1:18" customFormat="1" ht="12.75" customHeight="1" x14ac:dyDescent="0.25">
      <c r="A6024">
        <v>6</v>
      </c>
      <c r="B6024">
        <v>17</v>
      </c>
      <c r="C6024" s="3">
        <v>617</v>
      </c>
      <c r="D6024" t="s">
        <v>7</v>
      </c>
      <c r="E6024">
        <v>2009</v>
      </c>
      <c r="F6024" s="57"/>
      <c r="G6024" s="73">
        <f t="shared" si="261"/>
        <v>1487</v>
      </c>
      <c r="H6024" s="7"/>
      <c r="I6024" s="79">
        <v>1487</v>
      </c>
      <c r="J6024" s="79" t="s">
        <v>21</v>
      </c>
      <c r="K6024" s="79">
        <v>0</v>
      </c>
      <c r="L6024" s="79">
        <v>522</v>
      </c>
      <c r="M6024" s="79" t="s">
        <v>21</v>
      </c>
      <c r="N6024" s="79">
        <v>0</v>
      </c>
      <c r="O6024" s="22">
        <f t="shared" si="262"/>
        <v>522</v>
      </c>
      <c r="P6024" s="77"/>
      <c r="Q6024" s="77"/>
      <c r="R6024" s="77"/>
    </row>
    <row r="6025" spans="1:18" customFormat="1" ht="12.75" customHeight="1" x14ac:dyDescent="0.25">
      <c r="A6025">
        <v>6</v>
      </c>
      <c r="B6025">
        <v>18</v>
      </c>
      <c r="C6025" s="3">
        <v>618</v>
      </c>
      <c r="D6025" t="s">
        <v>7</v>
      </c>
      <c r="E6025">
        <v>2009</v>
      </c>
      <c r="F6025" s="57"/>
      <c r="G6025" s="73">
        <f t="shared" si="261"/>
        <v>1319</v>
      </c>
      <c r="H6025" s="7"/>
      <c r="I6025" s="79">
        <v>1319</v>
      </c>
      <c r="J6025" s="79" t="s">
        <v>21</v>
      </c>
      <c r="K6025" s="79">
        <v>0</v>
      </c>
      <c r="L6025" s="79">
        <v>403</v>
      </c>
      <c r="M6025" s="79" t="s">
        <v>21</v>
      </c>
      <c r="N6025" s="79">
        <v>0</v>
      </c>
      <c r="O6025" s="22">
        <f t="shared" si="262"/>
        <v>403</v>
      </c>
      <c r="P6025" s="77"/>
      <c r="Q6025" s="77"/>
      <c r="R6025" s="77"/>
    </row>
    <row r="6026" spans="1:18" customFormat="1" ht="12.75" customHeight="1" x14ac:dyDescent="0.25">
      <c r="A6026">
        <v>6</v>
      </c>
      <c r="B6026">
        <v>19</v>
      </c>
      <c r="C6026" s="3">
        <v>619</v>
      </c>
      <c r="D6026" t="s">
        <v>7</v>
      </c>
      <c r="E6026">
        <v>2009</v>
      </c>
      <c r="F6026" s="57"/>
      <c r="G6026" s="73">
        <f t="shared" si="261"/>
        <v>644</v>
      </c>
      <c r="H6026" s="7"/>
      <c r="I6026" s="79">
        <v>644</v>
      </c>
      <c r="J6026" s="79" t="s">
        <v>21</v>
      </c>
      <c r="K6026" s="79">
        <v>0</v>
      </c>
      <c r="L6026" s="79">
        <v>169</v>
      </c>
      <c r="M6026" s="79" t="s">
        <v>21</v>
      </c>
      <c r="N6026" s="79">
        <v>0</v>
      </c>
      <c r="O6026" s="22">
        <f t="shared" si="262"/>
        <v>169</v>
      </c>
      <c r="P6026" s="77"/>
      <c r="Q6026" s="77"/>
      <c r="R6026" s="77"/>
    </row>
    <row r="6027" spans="1:18" customFormat="1" ht="12.75" customHeight="1" x14ac:dyDescent="0.25">
      <c r="A6027">
        <v>6</v>
      </c>
      <c r="B6027">
        <v>20</v>
      </c>
      <c r="C6027" s="3">
        <v>620</v>
      </c>
      <c r="D6027" t="s">
        <v>7</v>
      </c>
      <c r="E6027">
        <v>2009</v>
      </c>
      <c r="F6027" s="57"/>
      <c r="G6027" s="73">
        <f t="shared" si="261"/>
        <v>472</v>
      </c>
      <c r="H6027" s="7"/>
      <c r="I6027" s="79">
        <v>472</v>
      </c>
      <c r="J6027" s="79" t="s">
        <v>21</v>
      </c>
      <c r="K6027" s="79">
        <v>0</v>
      </c>
      <c r="L6027" s="79">
        <v>105</v>
      </c>
      <c r="M6027" s="79" t="s">
        <v>21</v>
      </c>
      <c r="N6027" s="79">
        <v>0</v>
      </c>
      <c r="O6027" s="22">
        <f t="shared" si="262"/>
        <v>105</v>
      </c>
      <c r="P6027" s="77"/>
      <c r="Q6027" s="77"/>
      <c r="R6027" s="77"/>
    </row>
    <row r="6028" spans="1:18" customFormat="1" ht="12.75" customHeight="1" x14ac:dyDescent="0.25">
      <c r="A6028">
        <v>6</v>
      </c>
      <c r="B6028">
        <v>21</v>
      </c>
      <c r="C6028" s="3">
        <v>621</v>
      </c>
      <c r="D6028" t="s">
        <v>7</v>
      </c>
      <c r="E6028">
        <v>2009</v>
      </c>
      <c r="F6028" s="57"/>
      <c r="G6028" s="73">
        <f t="shared" si="261"/>
        <v>505</v>
      </c>
      <c r="H6028" s="7"/>
      <c r="I6028" s="79">
        <v>505</v>
      </c>
      <c r="J6028" s="79" t="s">
        <v>21</v>
      </c>
      <c r="K6028" s="79">
        <v>0</v>
      </c>
      <c r="L6028" s="79">
        <v>93</v>
      </c>
      <c r="M6028" s="79" t="s">
        <v>21</v>
      </c>
      <c r="N6028" s="79">
        <v>0</v>
      </c>
      <c r="O6028" s="22">
        <f t="shared" si="262"/>
        <v>93</v>
      </c>
      <c r="P6028" s="77"/>
      <c r="Q6028" s="77"/>
      <c r="R6028" s="77"/>
    </row>
    <row r="6029" spans="1:18" customFormat="1" ht="12.75" customHeight="1" x14ac:dyDescent="0.25">
      <c r="A6029">
        <v>6</v>
      </c>
      <c r="B6029">
        <v>22</v>
      </c>
      <c r="C6029" s="3">
        <v>622</v>
      </c>
      <c r="D6029" t="s">
        <v>7</v>
      </c>
      <c r="E6029">
        <v>2009</v>
      </c>
      <c r="F6029" s="57"/>
      <c r="G6029" s="73">
        <f t="shared" si="261"/>
        <v>680</v>
      </c>
      <c r="H6029" s="7"/>
      <c r="I6029" s="79">
        <v>680</v>
      </c>
      <c r="J6029" s="79" t="s">
        <v>21</v>
      </c>
      <c r="K6029" s="79">
        <v>0</v>
      </c>
      <c r="L6029" s="79">
        <v>102</v>
      </c>
      <c r="M6029" s="79" t="s">
        <v>21</v>
      </c>
      <c r="N6029" s="79">
        <v>0</v>
      </c>
      <c r="O6029" s="22">
        <f t="shared" si="262"/>
        <v>102</v>
      </c>
      <c r="P6029" s="77"/>
      <c r="Q6029" s="77"/>
      <c r="R6029" s="77"/>
    </row>
    <row r="6030" spans="1:18" customFormat="1" ht="12.75" customHeight="1" x14ac:dyDescent="0.25">
      <c r="A6030">
        <v>6</v>
      </c>
      <c r="B6030">
        <v>23</v>
      </c>
      <c r="C6030" s="3">
        <v>623</v>
      </c>
      <c r="D6030" t="s">
        <v>7</v>
      </c>
      <c r="E6030">
        <v>2009</v>
      </c>
      <c r="F6030" s="57"/>
      <c r="G6030" s="73">
        <f t="shared" si="261"/>
        <v>454</v>
      </c>
      <c r="H6030" s="7"/>
      <c r="I6030" s="79">
        <v>454</v>
      </c>
      <c r="J6030" s="104">
        <v>28</v>
      </c>
      <c r="K6030" s="79">
        <v>0</v>
      </c>
      <c r="L6030" s="79">
        <v>53</v>
      </c>
      <c r="M6030" s="104">
        <v>9</v>
      </c>
      <c r="N6030" s="79">
        <v>0</v>
      </c>
      <c r="O6030" s="22">
        <f t="shared" si="262"/>
        <v>53</v>
      </c>
      <c r="P6030" s="77"/>
      <c r="Q6030" s="77"/>
      <c r="R6030" s="77"/>
    </row>
    <row r="6031" spans="1:18" customFormat="1" ht="12.75" customHeight="1" x14ac:dyDescent="0.25">
      <c r="A6031">
        <v>6</v>
      </c>
      <c r="B6031">
        <v>24</v>
      </c>
      <c r="C6031" s="3">
        <v>624</v>
      </c>
      <c r="D6031" t="s">
        <v>7</v>
      </c>
      <c r="E6031">
        <v>2009</v>
      </c>
      <c r="F6031" s="57"/>
      <c r="G6031" s="73">
        <f t="shared" si="261"/>
        <v>2535</v>
      </c>
      <c r="H6031" s="7"/>
      <c r="I6031" s="79">
        <v>2535</v>
      </c>
      <c r="J6031" s="79" t="s">
        <v>21</v>
      </c>
      <c r="K6031" s="79">
        <v>0</v>
      </c>
      <c r="L6031" s="79">
        <v>215</v>
      </c>
      <c r="M6031" s="79" t="s">
        <v>21</v>
      </c>
      <c r="N6031" s="79">
        <v>0</v>
      </c>
      <c r="O6031" s="22">
        <f t="shared" si="262"/>
        <v>215</v>
      </c>
      <c r="P6031" s="77"/>
      <c r="Q6031" s="77"/>
      <c r="R6031" s="77"/>
    </row>
    <row r="6032" spans="1:18" customFormat="1" ht="12.75" customHeight="1" x14ac:dyDescent="0.25">
      <c r="A6032">
        <v>6</v>
      </c>
      <c r="B6032">
        <v>25</v>
      </c>
      <c r="C6032" s="3">
        <v>625</v>
      </c>
      <c r="D6032" t="s">
        <v>7</v>
      </c>
      <c r="E6032">
        <v>2009</v>
      </c>
      <c r="F6032" s="57"/>
      <c r="G6032" s="73">
        <f t="shared" si="261"/>
        <v>1269</v>
      </c>
      <c r="I6032" s="79">
        <v>1269</v>
      </c>
      <c r="J6032" s="79" t="s">
        <v>21</v>
      </c>
      <c r="K6032" s="79">
        <v>0</v>
      </c>
      <c r="L6032" s="79">
        <v>70</v>
      </c>
      <c r="M6032" s="79" t="s">
        <v>21</v>
      </c>
      <c r="N6032" s="79">
        <v>0</v>
      </c>
      <c r="O6032" s="22">
        <f t="shared" si="262"/>
        <v>70</v>
      </c>
      <c r="P6032" s="77"/>
      <c r="Q6032" s="77"/>
      <c r="R6032" s="77"/>
    </row>
    <row r="6033" spans="1:18" customFormat="1" ht="12.75" customHeight="1" x14ac:dyDescent="0.25">
      <c r="A6033">
        <v>6</v>
      </c>
      <c r="B6033">
        <v>26</v>
      </c>
      <c r="C6033" s="3">
        <v>626</v>
      </c>
      <c r="D6033" t="s">
        <v>7</v>
      </c>
      <c r="E6033">
        <v>2009</v>
      </c>
      <c r="F6033" s="57"/>
      <c r="G6033" s="73">
        <f t="shared" si="261"/>
        <v>937</v>
      </c>
      <c r="I6033" s="79">
        <v>937</v>
      </c>
      <c r="J6033" s="104"/>
      <c r="K6033" s="79">
        <v>0</v>
      </c>
      <c r="L6033" s="79">
        <v>25</v>
      </c>
      <c r="M6033" s="104"/>
      <c r="N6033" s="79">
        <v>0</v>
      </c>
      <c r="O6033" s="22">
        <f t="shared" si="262"/>
        <v>25</v>
      </c>
      <c r="P6033" s="77"/>
      <c r="Q6033" s="77"/>
      <c r="R6033" s="77"/>
    </row>
    <row r="6034" spans="1:18" customFormat="1" ht="12.75" customHeight="1" x14ac:dyDescent="0.25">
      <c r="A6034">
        <v>6</v>
      </c>
      <c r="B6034">
        <v>27</v>
      </c>
      <c r="C6034" s="3">
        <v>627</v>
      </c>
      <c r="D6034" t="s">
        <v>7</v>
      </c>
      <c r="E6034">
        <v>2009</v>
      </c>
      <c r="F6034" s="57"/>
      <c r="G6034" s="73">
        <f t="shared" si="261"/>
        <v>2591</v>
      </c>
      <c r="I6034" s="79">
        <v>2561</v>
      </c>
      <c r="J6034" s="79" t="s">
        <v>21</v>
      </c>
      <c r="K6034" s="79">
        <v>30</v>
      </c>
      <c r="L6034" s="79">
        <v>124</v>
      </c>
      <c r="M6034" s="79" t="s">
        <v>21</v>
      </c>
      <c r="N6034" s="79">
        <v>1</v>
      </c>
      <c r="O6034" s="22">
        <f t="shared" si="262"/>
        <v>125</v>
      </c>
      <c r="P6034" s="77"/>
      <c r="Q6034" s="77"/>
      <c r="R6034" s="77"/>
    </row>
    <row r="6035" spans="1:18" customFormat="1" ht="12.75" customHeight="1" x14ac:dyDescent="0.25">
      <c r="A6035">
        <v>6</v>
      </c>
      <c r="B6035">
        <v>28</v>
      </c>
      <c r="C6035" s="3">
        <v>628</v>
      </c>
      <c r="D6035" t="s">
        <v>7</v>
      </c>
      <c r="E6035">
        <v>2009</v>
      </c>
      <c r="F6035" s="57"/>
      <c r="G6035" s="73">
        <f t="shared" si="261"/>
        <v>4443</v>
      </c>
      <c r="H6035" s="7"/>
      <c r="I6035" s="79">
        <v>4341</v>
      </c>
      <c r="J6035" s="79" t="s">
        <v>21</v>
      </c>
      <c r="K6035" s="79">
        <v>102</v>
      </c>
      <c r="L6035" s="79">
        <v>308</v>
      </c>
      <c r="M6035" s="79" t="s">
        <v>21</v>
      </c>
      <c r="N6035" s="79">
        <v>7</v>
      </c>
      <c r="O6035" s="22">
        <f t="shared" si="262"/>
        <v>315</v>
      </c>
      <c r="P6035" s="77"/>
      <c r="Q6035" s="77"/>
      <c r="R6035" s="77"/>
    </row>
    <row r="6036" spans="1:18" customFormat="1" ht="12.75" customHeight="1" x14ac:dyDescent="0.25">
      <c r="A6036">
        <v>6</v>
      </c>
      <c r="B6036">
        <v>29</v>
      </c>
      <c r="C6036" s="3">
        <v>629</v>
      </c>
      <c r="D6036" t="s">
        <v>7</v>
      </c>
      <c r="E6036">
        <v>2009</v>
      </c>
      <c r="F6036" s="57"/>
      <c r="G6036" s="73">
        <f t="shared" si="261"/>
        <v>8210</v>
      </c>
      <c r="H6036" s="7"/>
      <c r="I6036" s="79">
        <v>7931</v>
      </c>
      <c r="J6036" s="104">
        <v>38</v>
      </c>
      <c r="K6036" s="79">
        <v>279</v>
      </c>
      <c r="L6036" s="79">
        <v>747</v>
      </c>
      <c r="M6036" s="104">
        <v>12</v>
      </c>
      <c r="N6036" s="79">
        <v>26</v>
      </c>
      <c r="O6036" s="22">
        <f t="shared" si="262"/>
        <v>773</v>
      </c>
      <c r="P6036" s="77"/>
      <c r="Q6036" s="77"/>
      <c r="R6036" s="77"/>
    </row>
    <row r="6037" spans="1:18" customFormat="1" ht="12.75" customHeight="1" x14ac:dyDescent="0.25">
      <c r="A6037">
        <v>6</v>
      </c>
      <c r="B6037">
        <v>30</v>
      </c>
      <c r="C6037" s="3">
        <v>630</v>
      </c>
      <c r="D6037" t="s">
        <v>7</v>
      </c>
      <c r="E6037">
        <v>2009</v>
      </c>
      <c r="F6037" s="57"/>
      <c r="G6037" s="73">
        <f t="shared" si="261"/>
        <v>5960</v>
      </c>
      <c r="H6037" s="7"/>
      <c r="I6037" s="79">
        <v>5693</v>
      </c>
      <c r="J6037" s="104"/>
      <c r="K6037" s="79">
        <v>267</v>
      </c>
      <c r="L6037" s="79">
        <v>675</v>
      </c>
      <c r="M6037" s="104"/>
      <c r="N6037" s="79">
        <v>32</v>
      </c>
      <c r="O6037" s="22">
        <f t="shared" si="262"/>
        <v>707</v>
      </c>
      <c r="P6037" s="77"/>
      <c r="Q6037" s="77"/>
      <c r="R6037" s="77"/>
    </row>
    <row r="6038" spans="1:18" customFormat="1" ht="12.75" customHeight="1" x14ac:dyDescent="0.25">
      <c r="A6038">
        <v>7</v>
      </c>
      <c r="B6038">
        <v>1</v>
      </c>
      <c r="C6038" s="3">
        <v>701</v>
      </c>
      <c r="D6038" t="s">
        <v>7</v>
      </c>
      <c r="E6038">
        <v>2009</v>
      </c>
      <c r="F6038" s="57"/>
      <c r="G6038" s="73">
        <f t="shared" si="261"/>
        <v>2842</v>
      </c>
      <c r="H6038" s="7"/>
      <c r="I6038" s="79">
        <v>2732</v>
      </c>
      <c r="J6038" s="79" t="s">
        <v>21</v>
      </c>
      <c r="K6038" s="79">
        <v>110</v>
      </c>
      <c r="L6038" s="79">
        <v>294</v>
      </c>
      <c r="M6038" s="79" t="s">
        <v>21</v>
      </c>
      <c r="N6038" s="79">
        <v>12</v>
      </c>
      <c r="O6038" s="22">
        <f t="shared" si="262"/>
        <v>306</v>
      </c>
      <c r="P6038" s="77"/>
      <c r="Q6038" s="77"/>
      <c r="R6038" s="77"/>
    </row>
    <row r="6039" spans="1:18" customFormat="1" ht="12.75" customHeight="1" x14ac:dyDescent="0.25">
      <c r="A6039">
        <v>7</v>
      </c>
      <c r="B6039">
        <v>2</v>
      </c>
      <c r="C6039" s="3">
        <v>702</v>
      </c>
      <c r="D6039" t="s">
        <v>7</v>
      </c>
      <c r="E6039">
        <v>2009</v>
      </c>
      <c r="F6039" s="57"/>
      <c r="G6039" s="73">
        <f t="shared" si="261"/>
        <v>2878</v>
      </c>
      <c r="H6039" s="7"/>
      <c r="I6039" s="79">
        <v>2785</v>
      </c>
      <c r="J6039" s="79" t="s">
        <v>21</v>
      </c>
      <c r="K6039" s="79">
        <v>93</v>
      </c>
      <c r="L6039" s="79">
        <v>270</v>
      </c>
      <c r="M6039" s="79" t="s">
        <v>21</v>
      </c>
      <c r="N6039" s="79">
        <v>9</v>
      </c>
      <c r="O6039" s="22">
        <f t="shared" si="262"/>
        <v>279</v>
      </c>
      <c r="P6039" s="77"/>
      <c r="Q6039" s="77"/>
      <c r="R6039" s="77"/>
    </row>
    <row r="6040" spans="1:18" customFormat="1" ht="12.75" customHeight="1" x14ac:dyDescent="0.25">
      <c r="A6040">
        <v>7</v>
      </c>
      <c r="B6040">
        <v>3</v>
      </c>
      <c r="C6040" s="3">
        <v>703</v>
      </c>
      <c r="D6040" t="s">
        <v>7</v>
      </c>
      <c r="E6040">
        <v>2009</v>
      </c>
      <c r="F6040" s="57"/>
      <c r="G6040" s="73">
        <f t="shared" si="261"/>
        <v>1383</v>
      </c>
      <c r="H6040" s="7"/>
      <c r="I6040" s="79">
        <v>1347</v>
      </c>
      <c r="J6040" s="79" t="s">
        <v>21</v>
      </c>
      <c r="K6040" s="79">
        <v>36</v>
      </c>
      <c r="L6040" s="79">
        <v>117</v>
      </c>
      <c r="M6040" s="79" t="s">
        <v>21</v>
      </c>
      <c r="N6040" s="79">
        <v>3</v>
      </c>
      <c r="O6040" s="22">
        <f t="shared" si="262"/>
        <v>120</v>
      </c>
      <c r="P6040" s="77"/>
      <c r="Q6040" s="77"/>
      <c r="R6040" s="77"/>
    </row>
    <row r="6041" spans="1:18" customFormat="1" ht="12.75" customHeight="1" x14ac:dyDescent="0.25">
      <c r="A6041">
        <v>7</v>
      </c>
      <c r="B6041">
        <v>4</v>
      </c>
      <c r="C6041" s="3">
        <v>704</v>
      </c>
      <c r="D6041" t="s">
        <v>7</v>
      </c>
      <c r="E6041">
        <v>2009</v>
      </c>
      <c r="F6041" s="57"/>
      <c r="G6041" s="73">
        <f t="shared" ref="G6041:G6072" si="263">I6041+K6041</f>
        <v>1026</v>
      </c>
      <c r="H6041" s="7"/>
      <c r="I6041" s="79">
        <v>1006</v>
      </c>
      <c r="J6041" s="79" t="s">
        <v>21</v>
      </c>
      <c r="K6041" s="79">
        <v>20</v>
      </c>
      <c r="L6041" s="79">
        <v>122</v>
      </c>
      <c r="M6041" s="79" t="s">
        <v>21</v>
      </c>
      <c r="N6041" s="79">
        <v>2</v>
      </c>
      <c r="O6041" s="22">
        <f t="shared" ref="O6041:O6072" si="264">L6041+N6041</f>
        <v>124</v>
      </c>
      <c r="P6041" s="77"/>
      <c r="Q6041" s="77"/>
      <c r="R6041" s="77"/>
    </row>
    <row r="6042" spans="1:18" customFormat="1" ht="12.75" customHeight="1" x14ac:dyDescent="0.25">
      <c r="A6042">
        <v>7</v>
      </c>
      <c r="B6042">
        <v>5</v>
      </c>
      <c r="C6042" s="3">
        <v>705</v>
      </c>
      <c r="D6042" t="s">
        <v>7</v>
      </c>
      <c r="E6042">
        <v>2009</v>
      </c>
      <c r="F6042" s="57"/>
      <c r="G6042" s="73">
        <f t="shared" si="263"/>
        <v>757</v>
      </c>
      <c r="H6042" s="7"/>
      <c r="I6042" s="79">
        <v>747</v>
      </c>
      <c r="J6042" s="79" t="s">
        <v>21</v>
      </c>
      <c r="K6042" s="79">
        <v>10</v>
      </c>
      <c r="L6042" s="79">
        <v>117</v>
      </c>
      <c r="M6042" s="79" t="s">
        <v>21</v>
      </c>
      <c r="N6042" s="79">
        <v>2</v>
      </c>
      <c r="O6042" s="22">
        <f t="shared" si="264"/>
        <v>119</v>
      </c>
      <c r="P6042" s="77"/>
      <c r="Q6042" s="77"/>
      <c r="R6042" s="77"/>
    </row>
    <row r="6043" spans="1:18" customFormat="1" ht="12.75" customHeight="1" x14ac:dyDescent="0.25">
      <c r="A6043">
        <v>7</v>
      </c>
      <c r="B6043">
        <v>6</v>
      </c>
      <c r="C6043" s="3">
        <v>706</v>
      </c>
      <c r="D6043" t="s">
        <v>7</v>
      </c>
      <c r="E6043">
        <v>2009</v>
      </c>
      <c r="F6043" s="57"/>
      <c r="G6043" s="73">
        <f t="shared" si="263"/>
        <v>1607</v>
      </c>
      <c r="H6043" s="7"/>
      <c r="I6043" s="79">
        <v>1596</v>
      </c>
      <c r="J6043" s="104">
        <v>22</v>
      </c>
      <c r="K6043" s="79">
        <v>11</v>
      </c>
      <c r="L6043" s="79">
        <v>313</v>
      </c>
      <c r="M6043" s="104">
        <v>13</v>
      </c>
      <c r="N6043" s="79">
        <v>2</v>
      </c>
      <c r="O6043" s="22">
        <f t="shared" si="264"/>
        <v>315</v>
      </c>
      <c r="P6043" s="77"/>
      <c r="Q6043" s="77"/>
      <c r="R6043" s="77"/>
    </row>
    <row r="6044" spans="1:18" customFormat="1" ht="12.75" customHeight="1" x14ac:dyDescent="0.25">
      <c r="A6044">
        <v>7</v>
      </c>
      <c r="B6044">
        <v>7</v>
      </c>
      <c r="C6044" s="3">
        <v>707</v>
      </c>
      <c r="D6044" t="s">
        <v>7</v>
      </c>
      <c r="E6044">
        <v>2009</v>
      </c>
      <c r="F6044" s="57"/>
      <c r="G6044" s="73">
        <f t="shared" si="263"/>
        <v>10860</v>
      </c>
      <c r="H6044" s="7"/>
      <c r="I6044" s="79">
        <v>10860</v>
      </c>
      <c r="J6044" s="104"/>
      <c r="K6044" s="79">
        <v>0</v>
      </c>
      <c r="L6044" s="79">
        <v>2582</v>
      </c>
      <c r="M6044" s="104"/>
      <c r="N6044" s="79">
        <v>0</v>
      </c>
      <c r="O6044" s="22">
        <f t="shared" si="264"/>
        <v>2582</v>
      </c>
      <c r="P6044" s="77"/>
      <c r="Q6044" s="77"/>
      <c r="R6044" s="77"/>
    </row>
    <row r="6045" spans="1:18" customFormat="1" ht="12.75" customHeight="1" x14ac:dyDescent="0.25">
      <c r="A6045">
        <v>7</v>
      </c>
      <c r="B6045">
        <v>8</v>
      </c>
      <c r="C6045" s="3">
        <v>708</v>
      </c>
      <c r="D6045" t="s">
        <v>7</v>
      </c>
      <c r="E6045">
        <v>2009</v>
      </c>
      <c r="F6045" s="57"/>
      <c r="G6045" s="73">
        <f t="shared" si="263"/>
        <v>18397</v>
      </c>
      <c r="H6045" s="7"/>
      <c r="I6045" s="79">
        <v>18219</v>
      </c>
      <c r="J6045" s="79" t="s">
        <v>21</v>
      </c>
      <c r="K6045" s="79">
        <v>178</v>
      </c>
      <c r="L6045" s="79">
        <v>3615</v>
      </c>
      <c r="M6045" s="79" t="s">
        <v>21</v>
      </c>
      <c r="N6045" s="79">
        <v>35</v>
      </c>
      <c r="O6045" s="22">
        <f t="shared" si="264"/>
        <v>3650</v>
      </c>
      <c r="P6045" s="77"/>
      <c r="Q6045" s="77"/>
      <c r="R6045" s="77"/>
    </row>
    <row r="6046" spans="1:18" customFormat="1" ht="12.75" customHeight="1" x14ac:dyDescent="0.25">
      <c r="A6046">
        <v>7</v>
      </c>
      <c r="B6046">
        <v>9</v>
      </c>
      <c r="C6046" s="3">
        <v>709</v>
      </c>
      <c r="D6046" t="s">
        <v>7</v>
      </c>
      <c r="E6046">
        <v>2009</v>
      </c>
      <c r="F6046" s="57"/>
      <c r="G6046" s="73">
        <f t="shared" si="263"/>
        <v>8505</v>
      </c>
      <c r="I6046" s="79">
        <v>8342</v>
      </c>
      <c r="J6046" s="79" t="s">
        <v>21</v>
      </c>
      <c r="K6046" s="79">
        <v>163</v>
      </c>
      <c r="L6046" s="79">
        <v>1347</v>
      </c>
      <c r="M6046" s="79" t="s">
        <v>21</v>
      </c>
      <c r="N6046" s="79">
        <v>26</v>
      </c>
      <c r="O6046" s="22">
        <f t="shared" si="264"/>
        <v>1373</v>
      </c>
      <c r="P6046" s="77"/>
      <c r="Q6046" s="77"/>
      <c r="R6046" s="77"/>
    </row>
    <row r="6047" spans="1:18" customFormat="1" ht="12.75" customHeight="1" x14ac:dyDescent="0.25">
      <c r="A6047">
        <v>7</v>
      </c>
      <c r="B6047">
        <v>10</v>
      </c>
      <c r="C6047" s="3">
        <v>710</v>
      </c>
      <c r="D6047" t="s">
        <v>7</v>
      </c>
      <c r="E6047">
        <v>2009</v>
      </c>
      <c r="F6047" s="57"/>
      <c r="G6047" s="73">
        <f t="shared" si="263"/>
        <v>7603</v>
      </c>
      <c r="I6047" s="79">
        <v>7386</v>
      </c>
      <c r="J6047" s="79" t="s">
        <v>21</v>
      </c>
      <c r="K6047" s="79">
        <v>217</v>
      </c>
      <c r="L6047" s="79">
        <v>936</v>
      </c>
      <c r="M6047" s="79" t="s">
        <v>21</v>
      </c>
      <c r="N6047" s="79">
        <v>27</v>
      </c>
      <c r="O6047" s="22">
        <f t="shared" si="264"/>
        <v>963</v>
      </c>
      <c r="P6047" s="77"/>
      <c r="Q6047" s="77"/>
      <c r="R6047" s="77"/>
    </row>
    <row r="6048" spans="1:18" customFormat="1" ht="12.75" customHeight="1" x14ac:dyDescent="0.25">
      <c r="A6048">
        <v>7</v>
      </c>
      <c r="B6048">
        <v>11</v>
      </c>
      <c r="C6048" s="3">
        <v>711</v>
      </c>
      <c r="D6048" t="s">
        <v>7</v>
      </c>
      <c r="E6048">
        <v>2009</v>
      </c>
      <c r="F6048" s="57"/>
      <c r="G6048" s="73">
        <f t="shared" si="263"/>
        <v>6129</v>
      </c>
      <c r="H6048" s="7"/>
      <c r="I6048" s="79">
        <v>5898</v>
      </c>
      <c r="J6048" s="79" t="s">
        <v>21</v>
      </c>
      <c r="K6048" s="79">
        <v>231</v>
      </c>
      <c r="L6048" s="79">
        <v>830</v>
      </c>
      <c r="M6048" s="79" t="s">
        <v>21</v>
      </c>
      <c r="N6048" s="79">
        <v>32</v>
      </c>
      <c r="O6048" s="22">
        <f t="shared" si="264"/>
        <v>862</v>
      </c>
      <c r="P6048" s="77"/>
      <c r="Q6048" s="77"/>
      <c r="R6048" s="77"/>
    </row>
    <row r="6049" spans="1:18" customFormat="1" ht="12.75" customHeight="1" x14ac:dyDescent="0.25">
      <c r="A6049">
        <v>7</v>
      </c>
      <c r="B6049">
        <v>12</v>
      </c>
      <c r="C6049" s="3">
        <v>712</v>
      </c>
      <c r="D6049" t="s">
        <v>7</v>
      </c>
      <c r="E6049">
        <v>2009</v>
      </c>
      <c r="F6049" s="57"/>
      <c r="G6049" s="73">
        <f t="shared" si="263"/>
        <v>2366</v>
      </c>
      <c r="I6049" s="79">
        <v>2256</v>
      </c>
      <c r="J6049" s="79" t="s">
        <v>21</v>
      </c>
      <c r="K6049" s="79">
        <v>110</v>
      </c>
      <c r="L6049" s="79">
        <v>350</v>
      </c>
      <c r="M6049" s="79" t="s">
        <v>21</v>
      </c>
      <c r="N6049" s="79">
        <v>17</v>
      </c>
      <c r="O6049" s="22">
        <f t="shared" si="264"/>
        <v>367</v>
      </c>
      <c r="P6049" s="77"/>
      <c r="Q6049" s="77"/>
      <c r="R6049" s="77"/>
    </row>
    <row r="6050" spans="1:18" customFormat="1" ht="12.75" customHeight="1" x14ac:dyDescent="0.25">
      <c r="A6050">
        <v>7</v>
      </c>
      <c r="B6050">
        <v>13</v>
      </c>
      <c r="C6050" s="3">
        <v>713</v>
      </c>
      <c r="D6050" t="s">
        <v>7</v>
      </c>
      <c r="E6050">
        <v>2009</v>
      </c>
      <c r="F6050" s="57"/>
      <c r="G6050" s="73">
        <f t="shared" si="263"/>
        <v>954</v>
      </c>
      <c r="I6050" s="79">
        <v>901</v>
      </c>
      <c r="J6050" s="104">
        <v>26</v>
      </c>
      <c r="K6050" s="79">
        <v>53</v>
      </c>
      <c r="L6050" s="79">
        <v>153</v>
      </c>
      <c r="M6050" s="104">
        <v>8</v>
      </c>
      <c r="N6050" s="79">
        <v>9</v>
      </c>
      <c r="O6050" s="22">
        <f t="shared" si="264"/>
        <v>162</v>
      </c>
      <c r="P6050" s="77"/>
      <c r="Q6050" s="77"/>
      <c r="R6050" s="77"/>
    </row>
    <row r="6051" spans="1:18" customFormat="1" ht="12.75" customHeight="1" x14ac:dyDescent="0.25">
      <c r="A6051">
        <v>7</v>
      </c>
      <c r="B6051">
        <v>14</v>
      </c>
      <c r="C6051" s="3">
        <v>714</v>
      </c>
      <c r="D6051" t="s">
        <v>7</v>
      </c>
      <c r="E6051">
        <v>2009</v>
      </c>
      <c r="F6051" s="57"/>
      <c r="G6051" s="73">
        <f t="shared" si="263"/>
        <v>1987</v>
      </c>
      <c r="H6051" s="7"/>
      <c r="I6051" s="79">
        <v>1860</v>
      </c>
      <c r="J6051" s="79" t="s">
        <v>21</v>
      </c>
      <c r="K6051" s="79">
        <v>127</v>
      </c>
      <c r="L6051" s="79">
        <v>343</v>
      </c>
      <c r="M6051" s="79" t="s">
        <v>21</v>
      </c>
      <c r="N6051" s="79">
        <v>23</v>
      </c>
      <c r="O6051" s="22">
        <f t="shared" si="264"/>
        <v>366</v>
      </c>
      <c r="P6051" s="77"/>
      <c r="Q6051" s="77"/>
      <c r="R6051" s="77"/>
    </row>
    <row r="6052" spans="1:18" customFormat="1" ht="12.75" customHeight="1" x14ac:dyDescent="0.25">
      <c r="A6052">
        <v>7</v>
      </c>
      <c r="B6052">
        <v>15</v>
      </c>
      <c r="C6052" s="3">
        <v>715</v>
      </c>
      <c r="D6052" t="s">
        <v>7</v>
      </c>
      <c r="E6052">
        <v>2009</v>
      </c>
      <c r="F6052" s="57"/>
      <c r="G6052" s="73">
        <f t="shared" si="263"/>
        <v>5363</v>
      </c>
      <c r="H6052" s="7"/>
      <c r="I6052" s="79">
        <v>4974</v>
      </c>
      <c r="J6052" s="79" t="s">
        <v>21</v>
      </c>
      <c r="K6052" s="79">
        <v>389</v>
      </c>
      <c r="L6052" s="79">
        <v>749</v>
      </c>
      <c r="M6052" s="79" t="s">
        <v>21</v>
      </c>
      <c r="N6052" s="79">
        <v>59</v>
      </c>
      <c r="O6052" s="22">
        <f t="shared" si="264"/>
        <v>808</v>
      </c>
      <c r="P6052" s="77"/>
      <c r="Q6052" s="77"/>
      <c r="R6052" s="77"/>
    </row>
    <row r="6053" spans="1:18" customFormat="1" ht="12.75" customHeight="1" x14ac:dyDescent="0.25">
      <c r="A6053">
        <v>7</v>
      </c>
      <c r="B6053">
        <v>16</v>
      </c>
      <c r="C6053" s="3">
        <v>716</v>
      </c>
      <c r="D6053" t="s">
        <v>7</v>
      </c>
      <c r="E6053">
        <v>2009</v>
      </c>
      <c r="F6053" s="57"/>
      <c r="G6053" s="73">
        <f t="shared" si="263"/>
        <v>2208</v>
      </c>
      <c r="I6053" s="79">
        <v>2029</v>
      </c>
      <c r="J6053" s="79" t="s">
        <v>21</v>
      </c>
      <c r="K6053" s="79">
        <v>179</v>
      </c>
      <c r="L6053" s="79">
        <v>240</v>
      </c>
      <c r="M6053" s="79" t="s">
        <v>21</v>
      </c>
      <c r="N6053" s="79">
        <v>21</v>
      </c>
      <c r="O6053" s="22">
        <f t="shared" si="264"/>
        <v>261</v>
      </c>
      <c r="P6053" s="77"/>
      <c r="Q6053" s="77"/>
      <c r="R6053" s="77"/>
    </row>
    <row r="6054" spans="1:18" customFormat="1" ht="12.75" customHeight="1" x14ac:dyDescent="0.25">
      <c r="A6054">
        <v>7</v>
      </c>
      <c r="B6054">
        <v>17</v>
      </c>
      <c r="C6054" s="3">
        <v>717</v>
      </c>
      <c r="D6054" t="s">
        <v>7</v>
      </c>
      <c r="E6054">
        <v>2009</v>
      </c>
      <c r="F6054" s="57"/>
      <c r="G6054" s="73">
        <f t="shared" si="263"/>
        <v>1194</v>
      </c>
      <c r="I6054" s="79">
        <v>1088</v>
      </c>
      <c r="J6054" s="104"/>
      <c r="K6054" s="79">
        <v>106</v>
      </c>
      <c r="L6054" s="79">
        <v>96</v>
      </c>
      <c r="M6054" s="104"/>
      <c r="N6054" s="79">
        <v>9</v>
      </c>
      <c r="O6054" s="22">
        <f t="shared" si="264"/>
        <v>105</v>
      </c>
      <c r="P6054" s="77"/>
      <c r="Q6054" s="77"/>
      <c r="R6054" s="77"/>
    </row>
    <row r="6055" spans="1:18" customFormat="1" ht="12.75" customHeight="1" x14ac:dyDescent="0.25">
      <c r="A6055">
        <v>7</v>
      </c>
      <c r="B6055">
        <v>18</v>
      </c>
      <c r="C6055" s="3">
        <v>718</v>
      </c>
      <c r="D6055" t="s">
        <v>7</v>
      </c>
      <c r="E6055">
        <v>2009</v>
      </c>
      <c r="F6055" s="57"/>
      <c r="G6055" s="73">
        <f t="shared" si="263"/>
        <v>691</v>
      </c>
      <c r="I6055" s="79">
        <v>644</v>
      </c>
      <c r="J6055" s="79" t="s">
        <v>21</v>
      </c>
      <c r="K6055" s="79">
        <v>47</v>
      </c>
      <c r="L6055" s="79">
        <v>125</v>
      </c>
      <c r="M6055" s="79" t="s">
        <v>21</v>
      </c>
      <c r="N6055" s="79">
        <v>9</v>
      </c>
      <c r="O6055" s="22">
        <f t="shared" si="264"/>
        <v>134</v>
      </c>
      <c r="P6055" s="77"/>
      <c r="Q6055" s="77"/>
      <c r="R6055" s="77"/>
    </row>
    <row r="6056" spans="1:18" customFormat="1" ht="12.75" customHeight="1" x14ac:dyDescent="0.25">
      <c r="A6056">
        <v>7</v>
      </c>
      <c r="B6056">
        <v>19</v>
      </c>
      <c r="C6056" s="3">
        <v>719</v>
      </c>
      <c r="D6056" t="s">
        <v>7</v>
      </c>
      <c r="E6056">
        <v>2009</v>
      </c>
      <c r="F6056" s="57"/>
      <c r="G6056" s="73">
        <f t="shared" si="263"/>
        <v>447</v>
      </c>
      <c r="I6056" s="79">
        <v>426</v>
      </c>
      <c r="J6056" s="79" t="s">
        <v>21</v>
      </c>
      <c r="K6056" s="79">
        <v>21</v>
      </c>
      <c r="L6056" s="79">
        <v>137</v>
      </c>
      <c r="M6056" s="79" t="s">
        <v>21</v>
      </c>
      <c r="N6056" s="79">
        <v>7</v>
      </c>
      <c r="O6056" s="22">
        <f t="shared" si="264"/>
        <v>144</v>
      </c>
      <c r="P6056" s="77"/>
      <c r="Q6056" s="77"/>
      <c r="R6056" s="77"/>
    </row>
    <row r="6057" spans="1:18" customFormat="1" ht="12.75" customHeight="1" x14ac:dyDescent="0.25">
      <c r="A6057">
        <v>7</v>
      </c>
      <c r="B6057">
        <v>20</v>
      </c>
      <c r="C6057" s="3">
        <v>720</v>
      </c>
      <c r="D6057" t="s">
        <v>7</v>
      </c>
      <c r="E6057">
        <v>2009</v>
      </c>
      <c r="F6057" s="57"/>
      <c r="G6057" s="73">
        <f t="shared" si="263"/>
        <v>347</v>
      </c>
      <c r="I6057" s="79">
        <v>339</v>
      </c>
      <c r="J6057" s="104">
        <v>6</v>
      </c>
      <c r="K6057" s="79">
        <v>8</v>
      </c>
      <c r="L6057" s="79">
        <v>164</v>
      </c>
      <c r="M6057" s="104">
        <v>10</v>
      </c>
      <c r="N6057" s="79">
        <v>4</v>
      </c>
      <c r="O6057" s="22">
        <f t="shared" si="264"/>
        <v>168</v>
      </c>
      <c r="P6057" s="77"/>
      <c r="Q6057" s="77"/>
      <c r="R6057" s="77"/>
    </row>
    <row r="6058" spans="1:18" customFormat="1" ht="12.75" customHeight="1" x14ac:dyDescent="0.25">
      <c r="A6058">
        <v>7</v>
      </c>
      <c r="B6058">
        <v>21</v>
      </c>
      <c r="C6058" s="3">
        <v>721</v>
      </c>
      <c r="D6058" t="s">
        <v>7</v>
      </c>
      <c r="E6058">
        <v>2009</v>
      </c>
      <c r="F6058" s="57"/>
      <c r="G6058" s="73">
        <f t="shared" si="263"/>
        <v>236</v>
      </c>
      <c r="H6058" s="7"/>
      <c r="I6058" s="79">
        <v>236</v>
      </c>
      <c r="J6058" s="104"/>
      <c r="K6058" s="79">
        <v>0</v>
      </c>
      <c r="L6058" s="79">
        <v>162</v>
      </c>
      <c r="M6058" s="104"/>
      <c r="N6058" s="79">
        <v>0</v>
      </c>
      <c r="O6058" s="22">
        <f t="shared" si="264"/>
        <v>162</v>
      </c>
      <c r="P6058" s="77"/>
      <c r="Q6058" s="77"/>
      <c r="R6058" s="77"/>
    </row>
    <row r="6059" spans="1:18" customFormat="1" ht="12.75" customHeight="1" x14ac:dyDescent="0.25">
      <c r="A6059">
        <v>7</v>
      </c>
      <c r="B6059">
        <v>22</v>
      </c>
      <c r="C6059" s="3">
        <v>722</v>
      </c>
      <c r="D6059" t="s">
        <v>7</v>
      </c>
      <c r="E6059">
        <v>2009</v>
      </c>
      <c r="F6059" s="57"/>
      <c r="G6059" s="73">
        <f t="shared" si="263"/>
        <v>100</v>
      </c>
      <c r="H6059" s="7"/>
      <c r="I6059" s="79">
        <v>100</v>
      </c>
      <c r="J6059" s="79" t="s">
        <v>21</v>
      </c>
      <c r="K6059" s="79">
        <v>0</v>
      </c>
      <c r="L6059" s="79">
        <v>61</v>
      </c>
      <c r="M6059" s="79" t="s">
        <v>21</v>
      </c>
      <c r="N6059" s="79">
        <v>0</v>
      </c>
      <c r="O6059" s="22">
        <f t="shared" si="264"/>
        <v>61</v>
      </c>
      <c r="P6059" s="77"/>
      <c r="Q6059" s="77"/>
      <c r="R6059" s="77"/>
    </row>
    <row r="6060" spans="1:18" customFormat="1" ht="12.75" customHeight="1" x14ac:dyDescent="0.25">
      <c r="A6060">
        <v>7</v>
      </c>
      <c r="B6060">
        <v>23</v>
      </c>
      <c r="C6060" s="3">
        <v>723</v>
      </c>
      <c r="D6060" t="s">
        <v>7</v>
      </c>
      <c r="E6060">
        <v>2009</v>
      </c>
      <c r="F6060" s="57"/>
      <c r="G6060" s="73">
        <f t="shared" si="263"/>
        <v>64</v>
      </c>
      <c r="I6060" s="79">
        <v>64</v>
      </c>
      <c r="J6060" s="79" t="s">
        <v>21</v>
      </c>
      <c r="K6060" s="79">
        <v>0</v>
      </c>
      <c r="L6060" s="79">
        <v>35</v>
      </c>
      <c r="M6060" s="79" t="s">
        <v>21</v>
      </c>
      <c r="N6060" s="79">
        <v>0</v>
      </c>
      <c r="O6060" s="22">
        <f t="shared" si="264"/>
        <v>35</v>
      </c>
      <c r="P6060" s="77"/>
      <c r="Q6060" s="77"/>
      <c r="R6060" s="77"/>
    </row>
    <row r="6061" spans="1:18" customFormat="1" ht="12.75" customHeight="1" x14ac:dyDescent="0.25">
      <c r="A6061">
        <v>7</v>
      </c>
      <c r="B6061">
        <v>24</v>
      </c>
      <c r="C6061" s="3">
        <v>724</v>
      </c>
      <c r="D6061" t="s">
        <v>7</v>
      </c>
      <c r="E6061">
        <v>2009</v>
      </c>
      <c r="F6061" s="57"/>
      <c r="G6061" s="73">
        <f t="shared" si="263"/>
        <v>432</v>
      </c>
      <c r="I6061" s="79">
        <v>429</v>
      </c>
      <c r="J6061" s="79" t="s">
        <v>21</v>
      </c>
      <c r="K6061" s="79">
        <v>3</v>
      </c>
      <c r="L6061" s="79">
        <v>210</v>
      </c>
      <c r="M6061" s="79" t="s">
        <v>21</v>
      </c>
      <c r="N6061" s="79">
        <v>1</v>
      </c>
      <c r="O6061" s="22">
        <f t="shared" si="264"/>
        <v>211</v>
      </c>
      <c r="P6061" s="77"/>
      <c r="Q6061" s="77"/>
      <c r="R6061" s="77"/>
    </row>
    <row r="6062" spans="1:18" customFormat="1" ht="12.75" customHeight="1" x14ac:dyDescent="0.25">
      <c r="A6062">
        <v>7</v>
      </c>
      <c r="B6062">
        <v>25</v>
      </c>
      <c r="C6062" s="3">
        <v>725</v>
      </c>
      <c r="D6062" t="s">
        <v>7</v>
      </c>
      <c r="E6062">
        <v>2009</v>
      </c>
      <c r="F6062" s="57"/>
      <c r="G6062" s="73">
        <f t="shared" si="263"/>
        <v>412</v>
      </c>
      <c r="I6062" s="79">
        <v>408</v>
      </c>
      <c r="J6062" s="79" t="s">
        <v>21</v>
      </c>
      <c r="K6062" s="79">
        <v>4</v>
      </c>
      <c r="L6062" s="79">
        <v>177</v>
      </c>
      <c r="M6062" s="79" t="s">
        <v>21</v>
      </c>
      <c r="N6062" s="79">
        <v>2</v>
      </c>
      <c r="O6062" s="22">
        <f t="shared" si="264"/>
        <v>179</v>
      </c>
      <c r="P6062" s="77"/>
      <c r="Q6062" s="77"/>
      <c r="R6062" s="77"/>
    </row>
    <row r="6063" spans="1:18" customFormat="1" ht="12.75" customHeight="1" x14ac:dyDescent="0.25">
      <c r="A6063">
        <v>7</v>
      </c>
      <c r="B6063">
        <v>26</v>
      </c>
      <c r="C6063" s="3">
        <v>726</v>
      </c>
      <c r="D6063" t="s">
        <v>7</v>
      </c>
      <c r="E6063">
        <v>2009</v>
      </c>
      <c r="F6063" s="57"/>
      <c r="G6063" s="73">
        <f t="shared" si="263"/>
        <v>287</v>
      </c>
      <c r="I6063" s="79">
        <v>284</v>
      </c>
      <c r="J6063" s="79" t="s">
        <v>21</v>
      </c>
      <c r="K6063" s="79">
        <v>3</v>
      </c>
      <c r="L6063" s="79">
        <v>109</v>
      </c>
      <c r="M6063" s="79" t="s">
        <v>21</v>
      </c>
      <c r="N6063" s="79">
        <v>1</v>
      </c>
      <c r="O6063" s="22">
        <f t="shared" si="264"/>
        <v>110</v>
      </c>
      <c r="P6063" s="77"/>
      <c r="Q6063" s="77"/>
      <c r="R6063" s="77"/>
    </row>
    <row r="6064" spans="1:18" customFormat="1" ht="12.75" customHeight="1" x14ac:dyDescent="0.25">
      <c r="A6064">
        <v>7</v>
      </c>
      <c r="B6064">
        <v>27</v>
      </c>
      <c r="C6064" s="3">
        <v>727</v>
      </c>
      <c r="D6064" t="s">
        <v>7</v>
      </c>
      <c r="E6064">
        <v>2009</v>
      </c>
      <c r="F6064" s="57"/>
      <c r="G6064" s="73">
        <f t="shared" si="263"/>
        <v>32</v>
      </c>
      <c r="H6064" s="7"/>
      <c r="I6064" s="79">
        <v>32</v>
      </c>
      <c r="J6064" s="79" t="s">
        <v>21</v>
      </c>
      <c r="K6064" s="79">
        <v>0</v>
      </c>
      <c r="L6064" s="79">
        <v>10</v>
      </c>
      <c r="M6064" s="79" t="s">
        <v>21</v>
      </c>
      <c r="N6064" s="79">
        <v>0</v>
      </c>
      <c r="O6064" s="22">
        <f t="shared" si="264"/>
        <v>10</v>
      </c>
      <c r="P6064" s="77"/>
      <c r="Q6064" s="77"/>
      <c r="R6064" s="77"/>
    </row>
    <row r="6065" spans="1:18" customFormat="1" ht="12.75" customHeight="1" x14ac:dyDescent="0.25">
      <c r="A6065">
        <v>7</v>
      </c>
      <c r="B6065">
        <v>28</v>
      </c>
      <c r="C6065" s="3">
        <v>728</v>
      </c>
      <c r="D6065" t="s">
        <v>7</v>
      </c>
      <c r="E6065">
        <v>2009</v>
      </c>
      <c r="F6065" s="57"/>
      <c r="G6065" s="73">
        <f t="shared" si="263"/>
        <v>8</v>
      </c>
      <c r="H6065" s="7"/>
      <c r="I6065" s="79">
        <v>8</v>
      </c>
      <c r="J6065" s="79" t="s">
        <v>21</v>
      </c>
      <c r="K6065" s="79">
        <v>0</v>
      </c>
      <c r="L6065" s="79">
        <v>32</v>
      </c>
      <c r="M6065" s="79" t="s">
        <v>21</v>
      </c>
      <c r="N6065" s="79">
        <v>1</v>
      </c>
      <c r="O6065" s="22">
        <f t="shared" si="264"/>
        <v>33</v>
      </c>
      <c r="P6065" s="77"/>
      <c r="Q6065" s="77"/>
      <c r="R6065" s="77"/>
    </row>
    <row r="6066" spans="1:18" customFormat="1" ht="12.75" customHeight="1" x14ac:dyDescent="0.25">
      <c r="A6066">
        <v>7</v>
      </c>
      <c r="B6066">
        <v>29</v>
      </c>
      <c r="C6066" s="3">
        <v>729</v>
      </c>
      <c r="D6066" t="s">
        <v>7</v>
      </c>
      <c r="E6066">
        <v>2009</v>
      </c>
      <c r="F6066" s="57"/>
      <c r="G6066" s="73">
        <f t="shared" si="263"/>
        <v>4</v>
      </c>
      <c r="H6066" s="7"/>
      <c r="I6066" s="79">
        <v>4</v>
      </c>
      <c r="J6066" s="79" t="s">
        <v>21</v>
      </c>
      <c r="K6066" s="79">
        <v>0</v>
      </c>
      <c r="L6066" s="79">
        <v>10</v>
      </c>
      <c r="M6066" s="79" t="s">
        <v>21</v>
      </c>
      <c r="N6066" s="79">
        <v>0</v>
      </c>
      <c r="O6066" s="22">
        <f t="shared" si="264"/>
        <v>10</v>
      </c>
      <c r="P6066" s="77"/>
      <c r="Q6066" s="77"/>
      <c r="R6066" s="77"/>
    </row>
    <row r="6067" spans="1:18" customFormat="1" ht="12.75" customHeight="1" x14ac:dyDescent="0.25">
      <c r="A6067">
        <v>7</v>
      </c>
      <c r="B6067">
        <v>30</v>
      </c>
      <c r="C6067" s="3">
        <v>730</v>
      </c>
      <c r="D6067" t="s">
        <v>7</v>
      </c>
      <c r="E6067">
        <v>2009</v>
      </c>
      <c r="F6067" s="57"/>
      <c r="G6067" s="73">
        <f t="shared" si="263"/>
        <v>0</v>
      </c>
      <c r="H6067" s="7"/>
      <c r="I6067" s="79">
        <v>0</v>
      </c>
      <c r="J6067" s="79" t="s">
        <v>21</v>
      </c>
      <c r="K6067" s="79">
        <v>0</v>
      </c>
      <c r="L6067" s="79">
        <v>0</v>
      </c>
      <c r="M6067" s="79" t="s">
        <v>21</v>
      </c>
      <c r="N6067" s="79">
        <v>0</v>
      </c>
      <c r="O6067" s="22">
        <f t="shared" si="264"/>
        <v>0</v>
      </c>
      <c r="P6067" s="77"/>
      <c r="Q6067" s="77"/>
      <c r="R6067" s="77"/>
    </row>
    <row r="6068" spans="1:18" customFormat="1" ht="12.75" customHeight="1" x14ac:dyDescent="0.25">
      <c r="A6068">
        <v>7</v>
      </c>
      <c r="B6068">
        <v>31</v>
      </c>
      <c r="C6068" s="3">
        <v>731</v>
      </c>
      <c r="D6068" t="s">
        <v>7</v>
      </c>
      <c r="E6068">
        <v>2009</v>
      </c>
      <c r="F6068" s="57"/>
      <c r="G6068" s="73">
        <f t="shared" si="263"/>
        <v>2</v>
      </c>
      <c r="H6068" s="7"/>
      <c r="I6068" s="79">
        <v>2</v>
      </c>
      <c r="J6068" s="79" t="s">
        <v>21</v>
      </c>
      <c r="K6068" s="79">
        <v>0</v>
      </c>
      <c r="L6068" s="79">
        <v>2</v>
      </c>
      <c r="M6068" s="79" t="s">
        <v>21</v>
      </c>
      <c r="N6068" s="79">
        <v>0</v>
      </c>
      <c r="O6068" s="22">
        <f t="shared" si="264"/>
        <v>2</v>
      </c>
      <c r="P6068" s="77"/>
      <c r="Q6068" s="77"/>
      <c r="R6068" s="77"/>
    </row>
    <row r="6069" spans="1:18" customFormat="1" ht="12.75" customHeight="1" x14ac:dyDescent="0.25">
      <c r="A6069">
        <v>8</v>
      </c>
      <c r="B6069">
        <v>1</v>
      </c>
      <c r="C6069" s="3">
        <v>801</v>
      </c>
      <c r="D6069" t="s">
        <v>7</v>
      </c>
      <c r="E6069">
        <v>2009</v>
      </c>
      <c r="F6069" s="57"/>
      <c r="G6069" s="73">
        <f t="shared" si="263"/>
        <v>1</v>
      </c>
      <c r="H6069" s="7"/>
      <c r="I6069" s="79">
        <v>1</v>
      </c>
      <c r="J6069" s="79" t="s">
        <v>21</v>
      </c>
      <c r="K6069" s="79">
        <v>0</v>
      </c>
      <c r="L6069" s="79">
        <v>2</v>
      </c>
      <c r="M6069" s="79" t="s">
        <v>21</v>
      </c>
      <c r="N6069" s="79">
        <v>0</v>
      </c>
      <c r="O6069" s="22">
        <f t="shared" si="264"/>
        <v>2</v>
      </c>
      <c r="P6069" s="77"/>
      <c r="Q6069" s="77"/>
      <c r="R6069" s="77"/>
    </row>
    <row r="6070" spans="1:18" customFormat="1" ht="12.75" customHeight="1" x14ac:dyDescent="0.25">
      <c r="A6070">
        <v>8</v>
      </c>
      <c r="B6070">
        <v>2</v>
      </c>
      <c r="C6070" s="3">
        <v>802</v>
      </c>
      <c r="D6070" t="s">
        <v>7</v>
      </c>
      <c r="E6070">
        <v>2009</v>
      </c>
      <c r="F6070" s="57"/>
      <c r="G6070" s="73">
        <f t="shared" si="263"/>
        <v>0</v>
      </c>
      <c r="H6070" s="7"/>
      <c r="I6070" s="79">
        <v>0</v>
      </c>
      <c r="J6070" s="79" t="s">
        <v>21</v>
      </c>
      <c r="K6070" s="79">
        <v>0</v>
      </c>
      <c r="L6070" s="79">
        <v>0</v>
      </c>
      <c r="M6070" s="79" t="s">
        <v>21</v>
      </c>
      <c r="N6070" s="79">
        <v>0</v>
      </c>
      <c r="O6070" s="22">
        <f t="shared" si="264"/>
        <v>0</v>
      </c>
      <c r="P6070" s="77"/>
      <c r="Q6070" s="77"/>
      <c r="R6070" s="77"/>
    </row>
    <row r="6071" spans="1:18" customFormat="1" ht="12.75" customHeight="1" x14ac:dyDescent="0.25">
      <c r="A6071">
        <v>8</v>
      </c>
      <c r="B6071">
        <v>3</v>
      </c>
      <c r="C6071" s="3">
        <v>803</v>
      </c>
      <c r="D6071" t="s">
        <v>7</v>
      </c>
      <c r="E6071">
        <v>2009</v>
      </c>
      <c r="F6071" s="57"/>
      <c r="G6071" s="73">
        <f t="shared" si="263"/>
        <v>5</v>
      </c>
      <c r="H6071" s="7"/>
      <c r="I6071" s="79">
        <v>5</v>
      </c>
      <c r="J6071" s="79" t="s">
        <v>21</v>
      </c>
      <c r="K6071" s="79">
        <v>0</v>
      </c>
      <c r="L6071" s="79">
        <v>3</v>
      </c>
      <c r="M6071" s="79" t="s">
        <v>21</v>
      </c>
      <c r="N6071" s="79">
        <v>0</v>
      </c>
      <c r="O6071" s="22">
        <f t="shared" si="264"/>
        <v>3</v>
      </c>
      <c r="P6071" s="77"/>
      <c r="Q6071" s="77"/>
      <c r="R6071" s="77"/>
    </row>
    <row r="6072" spans="1:18" customFormat="1" ht="12.75" customHeight="1" x14ac:dyDescent="0.25">
      <c r="A6072">
        <v>8</v>
      </c>
      <c r="B6072">
        <v>4</v>
      </c>
      <c r="C6072" s="3">
        <v>804</v>
      </c>
      <c r="D6072" t="s">
        <v>7</v>
      </c>
      <c r="E6072">
        <v>2009</v>
      </c>
      <c r="F6072" s="57"/>
      <c r="G6072" s="73">
        <f t="shared" si="263"/>
        <v>3</v>
      </c>
      <c r="H6072" s="7"/>
      <c r="I6072" s="79">
        <v>3</v>
      </c>
      <c r="J6072" s="79" t="s">
        <v>21</v>
      </c>
      <c r="K6072" s="79">
        <v>0</v>
      </c>
      <c r="L6072" s="79">
        <v>1</v>
      </c>
      <c r="M6072" s="79" t="s">
        <v>21</v>
      </c>
      <c r="N6072" s="79">
        <v>0</v>
      </c>
      <c r="O6072" s="22">
        <f t="shared" si="264"/>
        <v>1</v>
      </c>
      <c r="P6072" s="77"/>
      <c r="Q6072" s="77"/>
      <c r="R6072" s="77"/>
    </row>
    <row r="6073" spans="1:18" customFormat="1" ht="12.75" customHeight="1" x14ac:dyDescent="0.25">
      <c r="A6073">
        <v>8</v>
      </c>
      <c r="B6073">
        <v>5</v>
      </c>
      <c r="C6073" s="3">
        <v>805</v>
      </c>
      <c r="D6073" t="s">
        <v>7</v>
      </c>
      <c r="E6073">
        <v>2009</v>
      </c>
      <c r="F6073" s="57"/>
      <c r="G6073" s="73">
        <f t="shared" ref="G6073:G6104" si="265">I6073+K6073</f>
        <v>68</v>
      </c>
      <c r="H6073" s="7"/>
      <c r="I6073" s="79">
        <v>66</v>
      </c>
      <c r="J6073" s="79" t="s">
        <v>21</v>
      </c>
      <c r="K6073" s="79">
        <v>2</v>
      </c>
      <c r="L6073" s="79">
        <v>20</v>
      </c>
      <c r="M6073" s="79" t="s">
        <v>21</v>
      </c>
      <c r="N6073" s="79">
        <v>1</v>
      </c>
      <c r="O6073" s="22">
        <f t="shared" ref="O6073:O6104" si="266">L6073+N6073</f>
        <v>21</v>
      </c>
      <c r="P6073" s="77"/>
      <c r="Q6073" s="77"/>
      <c r="R6073" s="77"/>
    </row>
    <row r="6074" spans="1:18" customFormat="1" ht="12.75" customHeight="1" x14ac:dyDescent="0.25">
      <c r="A6074">
        <v>8</v>
      </c>
      <c r="B6074">
        <v>6</v>
      </c>
      <c r="C6074" s="3">
        <v>806</v>
      </c>
      <c r="D6074" t="s">
        <v>7</v>
      </c>
      <c r="E6074">
        <v>2009</v>
      </c>
      <c r="F6074" s="57"/>
      <c r="G6074" s="73">
        <f t="shared" si="265"/>
        <v>183</v>
      </c>
      <c r="H6074" s="7"/>
      <c r="I6074" s="79">
        <v>176</v>
      </c>
      <c r="J6074" s="79" t="s">
        <v>21</v>
      </c>
      <c r="K6074" s="79">
        <v>7</v>
      </c>
      <c r="L6074" s="79">
        <v>33</v>
      </c>
      <c r="M6074" s="79" t="s">
        <v>21</v>
      </c>
      <c r="N6074" s="79">
        <v>1</v>
      </c>
      <c r="O6074" s="22">
        <f t="shared" si="266"/>
        <v>34</v>
      </c>
      <c r="P6074" s="77"/>
      <c r="Q6074" s="77"/>
      <c r="R6074" s="77"/>
    </row>
    <row r="6075" spans="1:18" customFormat="1" ht="12.75" customHeight="1" x14ac:dyDescent="0.25">
      <c r="A6075">
        <v>8</v>
      </c>
      <c r="B6075">
        <v>7</v>
      </c>
      <c r="C6075" s="3">
        <v>807</v>
      </c>
      <c r="D6075" t="s">
        <v>7</v>
      </c>
      <c r="E6075">
        <v>2009</v>
      </c>
      <c r="F6075" s="57"/>
      <c r="G6075" s="73">
        <f t="shared" si="265"/>
        <v>574</v>
      </c>
      <c r="H6075" s="7"/>
      <c r="I6075" s="79">
        <v>552</v>
      </c>
      <c r="J6075" s="79" t="s">
        <v>21</v>
      </c>
      <c r="K6075" s="79">
        <v>22</v>
      </c>
      <c r="L6075" s="79">
        <v>52</v>
      </c>
      <c r="M6075" s="79" t="s">
        <v>21</v>
      </c>
      <c r="N6075" s="79">
        <v>2</v>
      </c>
      <c r="O6075" s="22">
        <f t="shared" si="266"/>
        <v>54</v>
      </c>
      <c r="P6075" s="77"/>
      <c r="Q6075" s="77"/>
      <c r="R6075" s="77"/>
    </row>
    <row r="6076" spans="1:18" customFormat="1" ht="12.75" customHeight="1" x14ac:dyDescent="0.25">
      <c r="A6076">
        <v>8</v>
      </c>
      <c r="B6076">
        <v>8</v>
      </c>
      <c r="C6076" s="3">
        <v>808</v>
      </c>
      <c r="D6076" t="s">
        <v>7</v>
      </c>
      <c r="E6076">
        <v>2009</v>
      </c>
      <c r="F6076" s="57"/>
      <c r="G6076" s="73">
        <f t="shared" si="265"/>
        <v>1252</v>
      </c>
      <c r="H6076" s="7"/>
      <c r="I6076" s="79">
        <v>1202</v>
      </c>
      <c r="J6076" s="79" t="s">
        <v>21</v>
      </c>
      <c r="K6076" s="79">
        <v>50</v>
      </c>
      <c r="L6076" s="79">
        <v>166</v>
      </c>
      <c r="M6076" s="79" t="s">
        <v>21</v>
      </c>
      <c r="N6076" s="79">
        <v>7</v>
      </c>
      <c r="O6076" s="22">
        <f t="shared" si="266"/>
        <v>173</v>
      </c>
      <c r="P6076" s="77"/>
      <c r="Q6076" s="77"/>
      <c r="R6076" s="77"/>
    </row>
    <row r="6077" spans="1:18" customFormat="1" ht="12.75" customHeight="1" x14ac:dyDescent="0.25">
      <c r="A6077">
        <v>8</v>
      </c>
      <c r="B6077">
        <v>9</v>
      </c>
      <c r="C6077" s="3">
        <v>809</v>
      </c>
      <c r="D6077" t="s">
        <v>7</v>
      </c>
      <c r="E6077">
        <v>2009</v>
      </c>
      <c r="F6077" s="57"/>
      <c r="G6077" s="73">
        <f t="shared" si="265"/>
        <v>568</v>
      </c>
      <c r="H6077" s="7"/>
      <c r="I6077" s="79">
        <v>544</v>
      </c>
      <c r="J6077" s="79" t="s">
        <v>21</v>
      </c>
      <c r="K6077" s="79">
        <v>24</v>
      </c>
      <c r="L6077" s="79">
        <v>101</v>
      </c>
      <c r="M6077" s="79" t="s">
        <v>21</v>
      </c>
      <c r="N6077" s="79">
        <v>4</v>
      </c>
      <c r="O6077" s="22">
        <f t="shared" si="266"/>
        <v>105</v>
      </c>
      <c r="P6077" s="77"/>
      <c r="Q6077" s="77"/>
      <c r="R6077" s="77"/>
    </row>
    <row r="6078" spans="1:18" customFormat="1" ht="12.75" customHeight="1" x14ac:dyDescent="0.25">
      <c r="A6078">
        <v>8</v>
      </c>
      <c r="B6078">
        <v>10</v>
      </c>
      <c r="C6078" s="3">
        <v>810</v>
      </c>
      <c r="D6078" t="s">
        <v>7</v>
      </c>
      <c r="E6078">
        <v>2009</v>
      </c>
      <c r="F6078" s="57"/>
      <c r="G6078" s="73">
        <f t="shared" si="265"/>
        <v>1121</v>
      </c>
      <c r="H6078" s="7"/>
      <c r="I6078" s="79">
        <v>1072</v>
      </c>
      <c r="J6078" s="104">
        <v>39</v>
      </c>
      <c r="K6078" s="79">
        <v>49</v>
      </c>
      <c r="L6078" s="79">
        <v>256</v>
      </c>
      <c r="M6078" s="104">
        <v>19</v>
      </c>
      <c r="N6078" s="79">
        <v>12</v>
      </c>
      <c r="O6078" s="22">
        <f t="shared" si="266"/>
        <v>268</v>
      </c>
      <c r="P6078" s="77"/>
      <c r="Q6078" s="77"/>
      <c r="R6078" s="77"/>
    </row>
    <row r="6079" spans="1:18" customFormat="1" ht="12.75" customHeight="1" x14ac:dyDescent="0.25">
      <c r="A6079">
        <v>8</v>
      </c>
      <c r="B6079">
        <v>11</v>
      </c>
      <c r="C6079" s="3">
        <v>811</v>
      </c>
      <c r="D6079" t="s">
        <v>7</v>
      </c>
      <c r="E6079">
        <v>2009</v>
      </c>
      <c r="F6079" s="57"/>
      <c r="G6079" s="73">
        <f t="shared" si="265"/>
        <v>1085</v>
      </c>
      <c r="H6079" s="7"/>
      <c r="I6079" s="79">
        <v>1035</v>
      </c>
      <c r="J6079" s="104"/>
      <c r="K6079" s="79">
        <v>50</v>
      </c>
      <c r="L6079" s="79">
        <v>306</v>
      </c>
      <c r="M6079" s="104"/>
      <c r="N6079" s="79">
        <v>15</v>
      </c>
      <c r="O6079" s="22">
        <f t="shared" si="266"/>
        <v>321</v>
      </c>
      <c r="P6079" s="77"/>
      <c r="Q6079" s="77"/>
      <c r="R6079" s="77"/>
    </row>
    <row r="6080" spans="1:18" customFormat="1" ht="12.75" customHeight="1" x14ac:dyDescent="0.25">
      <c r="A6080">
        <v>8</v>
      </c>
      <c r="B6080">
        <v>12</v>
      </c>
      <c r="C6080" s="3">
        <v>812</v>
      </c>
      <c r="D6080" t="s">
        <v>7</v>
      </c>
      <c r="E6080">
        <v>2009</v>
      </c>
      <c r="F6080" s="57"/>
      <c r="G6080" s="73">
        <f t="shared" si="265"/>
        <v>1154</v>
      </c>
      <c r="H6080" s="7"/>
      <c r="I6080" s="79">
        <v>1101</v>
      </c>
      <c r="J6080" s="79" t="s">
        <v>21</v>
      </c>
      <c r="K6080" s="79">
        <v>53</v>
      </c>
      <c r="L6080" s="79">
        <v>281</v>
      </c>
      <c r="M6080" s="79" t="s">
        <v>21</v>
      </c>
      <c r="N6080" s="79">
        <v>14</v>
      </c>
      <c r="O6080" s="22">
        <f t="shared" si="266"/>
        <v>295</v>
      </c>
      <c r="P6080" s="77"/>
      <c r="Q6080" s="77"/>
      <c r="R6080" s="77"/>
    </row>
    <row r="6081" spans="1:18" customFormat="1" ht="12.75" customHeight="1" x14ac:dyDescent="0.25">
      <c r="A6081">
        <v>8</v>
      </c>
      <c r="B6081">
        <v>13</v>
      </c>
      <c r="C6081" s="3">
        <v>813</v>
      </c>
      <c r="D6081" t="s">
        <v>7</v>
      </c>
      <c r="E6081">
        <v>2009</v>
      </c>
      <c r="F6081" s="57"/>
      <c r="G6081" s="73">
        <f t="shared" si="265"/>
        <v>1598</v>
      </c>
      <c r="H6081" s="7"/>
      <c r="I6081" s="79">
        <v>1524</v>
      </c>
      <c r="J6081" s="79" t="s">
        <v>21</v>
      </c>
      <c r="K6081" s="79">
        <v>74</v>
      </c>
      <c r="L6081" s="79">
        <v>330</v>
      </c>
      <c r="M6081" s="79" t="s">
        <v>21</v>
      </c>
      <c r="N6081" s="79">
        <v>16</v>
      </c>
      <c r="O6081" s="22">
        <f t="shared" si="266"/>
        <v>346</v>
      </c>
      <c r="P6081" s="77"/>
      <c r="Q6081" s="77"/>
      <c r="R6081" s="77"/>
    </row>
    <row r="6082" spans="1:18" customFormat="1" ht="12.75" customHeight="1" x14ac:dyDescent="0.25">
      <c r="A6082">
        <v>8</v>
      </c>
      <c r="B6082">
        <v>14</v>
      </c>
      <c r="C6082" s="3">
        <v>814</v>
      </c>
      <c r="D6082" t="s">
        <v>7</v>
      </c>
      <c r="E6082">
        <v>2009</v>
      </c>
      <c r="F6082" s="57"/>
      <c r="G6082" s="73">
        <f t="shared" si="265"/>
        <v>1235</v>
      </c>
      <c r="H6082" s="7"/>
      <c r="I6082" s="79">
        <v>1178</v>
      </c>
      <c r="J6082" s="79" t="s">
        <v>21</v>
      </c>
      <c r="K6082" s="79">
        <v>57</v>
      </c>
      <c r="L6082" s="79">
        <v>212</v>
      </c>
      <c r="M6082" s="79" t="s">
        <v>21</v>
      </c>
      <c r="N6082" s="79">
        <v>10</v>
      </c>
      <c r="O6082" s="22">
        <f t="shared" si="266"/>
        <v>222</v>
      </c>
      <c r="P6082" s="77"/>
      <c r="Q6082" s="77"/>
      <c r="R6082" s="77"/>
    </row>
    <row r="6083" spans="1:18" customFormat="1" ht="12.75" customHeight="1" x14ac:dyDescent="0.25">
      <c r="A6083">
        <v>8</v>
      </c>
      <c r="B6083">
        <v>15</v>
      </c>
      <c r="C6083" s="3">
        <v>815</v>
      </c>
      <c r="D6083" t="s">
        <v>7</v>
      </c>
      <c r="E6083">
        <v>2009</v>
      </c>
      <c r="F6083" s="57"/>
      <c r="G6083" s="73">
        <f t="shared" si="265"/>
        <v>1847</v>
      </c>
      <c r="H6083" s="7"/>
      <c r="I6083" s="79">
        <v>1762</v>
      </c>
      <c r="J6083" s="79" t="s">
        <v>21</v>
      </c>
      <c r="K6083" s="79">
        <v>85</v>
      </c>
      <c r="L6083" s="79">
        <v>257</v>
      </c>
      <c r="M6083" s="79" t="s">
        <v>21</v>
      </c>
      <c r="N6083" s="79">
        <v>12</v>
      </c>
      <c r="O6083" s="22">
        <f t="shared" si="266"/>
        <v>269</v>
      </c>
      <c r="P6083" s="77"/>
      <c r="Q6083" s="77"/>
      <c r="R6083" s="77"/>
    </row>
    <row r="6084" spans="1:18" customFormat="1" ht="12.75" customHeight="1" x14ac:dyDescent="0.25">
      <c r="A6084">
        <v>8</v>
      </c>
      <c r="B6084">
        <v>16</v>
      </c>
      <c r="C6084" s="3">
        <v>816</v>
      </c>
      <c r="D6084" t="s">
        <v>7</v>
      </c>
      <c r="E6084">
        <v>2009</v>
      </c>
      <c r="F6084" s="57"/>
      <c r="G6084" s="73">
        <f t="shared" si="265"/>
        <v>2349</v>
      </c>
      <c r="H6084" s="7"/>
      <c r="I6084" s="79">
        <v>2241</v>
      </c>
      <c r="J6084" s="79" t="s">
        <v>21</v>
      </c>
      <c r="K6084" s="79">
        <v>108</v>
      </c>
      <c r="L6084" s="79">
        <v>254</v>
      </c>
      <c r="M6084" s="79" t="s">
        <v>21</v>
      </c>
      <c r="N6084" s="79">
        <v>12</v>
      </c>
      <c r="O6084" s="22">
        <f t="shared" si="266"/>
        <v>266</v>
      </c>
      <c r="P6084" s="77"/>
      <c r="Q6084" s="77"/>
      <c r="R6084" s="77"/>
    </row>
    <row r="6085" spans="1:18" customFormat="1" ht="12.75" customHeight="1" x14ac:dyDescent="0.25">
      <c r="A6085">
        <v>8</v>
      </c>
      <c r="B6085">
        <v>17</v>
      </c>
      <c r="C6085" s="3">
        <v>817</v>
      </c>
      <c r="D6085" t="s">
        <v>7</v>
      </c>
      <c r="E6085">
        <v>2009</v>
      </c>
      <c r="F6085" s="57"/>
      <c r="G6085" s="73">
        <f t="shared" si="265"/>
        <v>3010</v>
      </c>
      <c r="H6085" s="7"/>
      <c r="I6085" s="79">
        <v>2871</v>
      </c>
      <c r="J6085" s="104">
        <v>47</v>
      </c>
      <c r="K6085" s="79">
        <v>139</v>
      </c>
      <c r="L6085" s="79">
        <v>237</v>
      </c>
      <c r="M6085" s="104">
        <v>12</v>
      </c>
      <c r="N6085" s="79">
        <v>11</v>
      </c>
      <c r="O6085" s="22">
        <f t="shared" si="266"/>
        <v>248</v>
      </c>
      <c r="P6085" s="77"/>
      <c r="Q6085" s="77"/>
      <c r="R6085" s="77"/>
    </row>
    <row r="6086" spans="1:18" customFormat="1" ht="12.75" customHeight="1" x14ac:dyDescent="0.25">
      <c r="A6086">
        <v>8</v>
      </c>
      <c r="B6086">
        <v>18</v>
      </c>
      <c r="C6086" s="3">
        <v>818</v>
      </c>
      <c r="D6086" t="s">
        <v>7</v>
      </c>
      <c r="E6086">
        <v>2009</v>
      </c>
      <c r="F6086" s="57"/>
      <c r="G6086" s="73">
        <f t="shared" si="265"/>
        <v>1657</v>
      </c>
      <c r="H6086" s="7"/>
      <c r="I6086" s="79">
        <v>1581</v>
      </c>
      <c r="J6086" s="79" t="s">
        <v>21</v>
      </c>
      <c r="K6086" s="79">
        <v>76</v>
      </c>
      <c r="L6086" s="79">
        <v>84</v>
      </c>
      <c r="M6086" s="79" t="s">
        <v>21</v>
      </c>
      <c r="N6086" s="79">
        <v>4</v>
      </c>
      <c r="O6086" s="22">
        <f t="shared" si="266"/>
        <v>88</v>
      </c>
      <c r="P6086" s="77"/>
      <c r="Q6086" s="77"/>
      <c r="R6086" s="77"/>
    </row>
    <row r="6087" spans="1:18" customFormat="1" ht="12.75" customHeight="1" x14ac:dyDescent="0.25">
      <c r="A6087">
        <v>8</v>
      </c>
      <c r="B6087">
        <v>19</v>
      </c>
      <c r="C6087" s="3">
        <v>819</v>
      </c>
      <c r="D6087" t="s">
        <v>7</v>
      </c>
      <c r="E6087">
        <v>2009</v>
      </c>
      <c r="F6087" s="57"/>
      <c r="G6087" s="73">
        <f t="shared" si="265"/>
        <v>1275</v>
      </c>
      <c r="H6087" s="7"/>
      <c r="I6087" s="79">
        <v>1216</v>
      </c>
      <c r="K6087" s="79">
        <v>59</v>
      </c>
      <c r="L6087" s="79">
        <v>48</v>
      </c>
      <c r="N6087" s="79">
        <v>2</v>
      </c>
      <c r="O6087" s="22">
        <f t="shared" si="266"/>
        <v>50</v>
      </c>
      <c r="P6087" s="77"/>
      <c r="Q6087" s="77"/>
      <c r="R6087" s="77"/>
    </row>
    <row r="6088" spans="1:18" customFormat="1" ht="12.75" customHeight="1" x14ac:dyDescent="0.25">
      <c r="A6088">
        <v>8</v>
      </c>
      <c r="B6088">
        <v>20</v>
      </c>
      <c r="C6088" s="3">
        <v>820</v>
      </c>
      <c r="D6088" t="s">
        <v>7</v>
      </c>
      <c r="E6088">
        <v>2009</v>
      </c>
      <c r="F6088" s="57"/>
      <c r="G6088" s="73">
        <f t="shared" si="265"/>
        <v>556</v>
      </c>
      <c r="H6088" s="7"/>
      <c r="I6088" s="79">
        <v>530</v>
      </c>
      <c r="K6088" s="79">
        <v>26</v>
      </c>
      <c r="L6088" s="79">
        <v>14</v>
      </c>
      <c r="N6088" s="79">
        <v>1</v>
      </c>
      <c r="O6088" s="22">
        <f t="shared" si="266"/>
        <v>15</v>
      </c>
      <c r="P6088" s="77"/>
      <c r="Q6088" s="77"/>
      <c r="R6088" s="77"/>
    </row>
    <row r="6089" spans="1:18" customFormat="1" ht="12.75" customHeight="1" x14ac:dyDescent="0.25">
      <c r="A6089">
        <v>8</v>
      </c>
      <c r="B6089">
        <v>21</v>
      </c>
      <c r="C6089" s="3">
        <v>821</v>
      </c>
      <c r="D6089" t="s">
        <v>7</v>
      </c>
      <c r="E6089">
        <v>2009</v>
      </c>
      <c r="F6089" s="57"/>
      <c r="G6089" s="73">
        <f t="shared" si="265"/>
        <v>316</v>
      </c>
      <c r="H6089" s="7"/>
      <c r="I6089" s="79">
        <v>301</v>
      </c>
      <c r="K6089" s="79">
        <v>15</v>
      </c>
      <c r="L6089" s="79">
        <v>4</v>
      </c>
      <c r="N6089" s="79">
        <v>0</v>
      </c>
      <c r="O6089" s="22">
        <f t="shared" si="266"/>
        <v>4</v>
      </c>
      <c r="P6089" s="77"/>
      <c r="Q6089" s="77"/>
      <c r="R6089" s="77"/>
    </row>
    <row r="6090" spans="1:18" customFormat="1" ht="12.75" customHeight="1" x14ac:dyDescent="0.25">
      <c r="A6090">
        <v>8</v>
      </c>
      <c r="B6090">
        <v>22</v>
      </c>
      <c r="C6090" s="3">
        <v>822</v>
      </c>
      <c r="D6090" t="s">
        <v>7</v>
      </c>
      <c r="E6090">
        <v>2009</v>
      </c>
      <c r="F6090" s="57"/>
      <c r="G6090" s="73">
        <f t="shared" si="265"/>
        <v>189</v>
      </c>
      <c r="H6090" s="7"/>
      <c r="I6090" s="79">
        <v>180</v>
      </c>
      <c r="K6090" s="79">
        <v>9</v>
      </c>
      <c r="L6090" s="79">
        <v>0</v>
      </c>
      <c r="N6090" s="79">
        <v>0</v>
      </c>
      <c r="O6090" s="22">
        <f t="shared" si="266"/>
        <v>0</v>
      </c>
      <c r="P6090" s="77"/>
      <c r="Q6090" s="77"/>
      <c r="R6090" s="77"/>
    </row>
    <row r="6091" spans="1:18" customFormat="1" ht="12.75" customHeight="1" x14ac:dyDescent="0.25">
      <c r="A6091">
        <v>8</v>
      </c>
      <c r="B6091">
        <v>23</v>
      </c>
      <c r="C6091" s="3">
        <v>823</v>
      </c>
      <c r="D6091" t="s">
        <v>7</v>
      </c>
      <c r="E6091">
        <v>2009</v>
      </c>
      <c r="F6091" s="57"/>
      <c r="G6091" s="73">
        <f t="shared" si="265"/>
        <v>407</v>
      </c>
      <c r="H6091" s="7"/>
      <c r="I6091" s="79">
        <v>388</v>
      </c>
      <c r="K6091" s="79">
        <v>19</v>
      </c>
      <c r="L6091" s="79">
        <v>0</v>
      </c>
      <c r="N6091" s="79">
        <v>0</v>
      </c>
      <c r="O6091" s="22">
        <f t="shared" si="266"/>
        <v>0</v>
      </c>
      <c r="P6091" s="77"/>
      <c r="Q6091" s="77"/>
      <c r="R6091" s="77"/>
    </row>
    <row r="6092" spans="1:18" customFormat="1" ht="12.75" customHeight="1" x14ac:dyDescent="0.25">
      <c r="A6092">
        <v>8</v>
      </c>
      <c r="B6092">
        <v>24</v>
      </c>
      <c r="C6092" s="3">
        <v>824</v>
      </c>
      <c r="D6092" t="s">
        <v>7</v>
      </c>
      <c r="E6092">
        <v>2009</v>
      </c>
      <c r="F6092" s="57"/>
      <c r="G6092" s="73">
        <f t="shared" si="265"/>
        <v>386</v>
      </c>
      <c r="H6092" s="7"/>
      <c r="I6092" s="79">
        <v>368</v>
      </c>
      <c r="J6092">
        <v>13</v>
      </c>
      <c r="K6092" s="79">
        <v>18</v>
      </c>
      <c r="L6092" s="79">
        <v>0</v>
      </c>
      <c r="M6092">
        <v>0</v>
      </c>
      <c r="N6092" s="79">
        <v>0</v>
      </c>
      <c r="O6092" s="22">
        <f t="shared" si="266"/>
        <v>0</v>
      </c>
      <c r="P6092" s="77"/>
      <c r="Q6092" s="77"/>
      <c r="R6092" s="77"/>
    </row>
    <row r="6093" spans="1:18" customFormat="1" ht="12.75" customHeight="1" x14ac:dyDescent="0.25">
      <c r="A6093">
        <v>8</v>
      </c>
      <c r="B6093">
        <v>25</v>
      </c>
      <c r="C6093" s="3">
        <v>825</v>
      </c>
      <c r="D6093" t="s">
        <v>7</v>
      </c>
      <c r="E6093">
        <v>2009</v>
      </c>
      <c r="F6093" s="57"/>
      <c r="G6093" s="73">
        <f t="shared" si="265"/>
        <v>339</v>
      </c>
      <c r="H6093" s="7"/>
      <c r="I6093" s="79">
        <v>323</v>
      </c>
      <c r="K6093" s="79">
        <v>16</v>
      </c>
      <c r="L6093" s="79">
        <v>0</v>
      </c>
      <c r="N6093" s="79">
        <v>0</v>
      </c>
      <c r="O6093" s="22">
        <f t="shared" si="266"/>
        <v>0</v>
      </c>
      <c r="P6093" s="77"/>
      <c r="Q6093" s="77"/>
      <c r="R6093" s="77"/>
    </row>
    <row r="6094" spans="1:18" customFormat="1" ht="12.75" customHeight="1" x14ac:dyDescent="0.25">
      <c r="A6094">
        <v>8</v>
      </c>
      <c r="B6094">
        <v>26</v>
      </c>
      <c r="C6094" s="3">
        <v>826</v>
      </c>
      <c r="D6094" t="s">
        <v>7</v>
      </c>
      <c r="E6094">
        <v>2009</v>
      </c>
      <c r="F6094" s="57"/>
      <c r="G6094" s="73">
        <f t="shared" si="265"/>
        <v>443</v>
      </c>
      <c r="H6094" s="7"/>
      <c r="I6094" s="79">
        <v>423</v>
      </c>
      <c r="K6094" s="79">
        <v>20</v>
      </c>
      <c r="L6094" s="79">
        <v>0</v>
      </c>
      <c r="N6094" s="79">
        <v>0</v>
      </c>
      <c r="O6094" s="22">
        <f t="shared" si="266"/>
        <v>0</v>
      </c>
      <c r="P6094" s="77"/>
      <c r="Q6094" s="77"/>
      <c r="R6094" s="77"/>
    </row>
    <row r="6095" spans="1:18" customFormat="1" ht="12.75" customHeight="1" x14ac:dyDescent="0.25">
      <c r="A6095">
        <v>8</v>
      </c>
      <c r="B6095">
        <v>27</v>
      </c>
      <c r="C6095" s="3">
        <v>827</v>
      </c>
      <c r="D6095" t="s">
        <v>7</v>
      </c>
      <c r="E6095">
        <v>2009</v>
      </c>
      <c r="F6095" s="57"/>
      <c r="G6095" s="73">
        <f t="shared" si="265"/>
        <v>435</v>
      </c>
      <c r="H6095" s="7"/>
      <c r="I6095" s="79">
        <v>415</v>
      </c>
      <c r="K6095" s="79">
        <v>20</v>
      </c>
      <c r="L6095" s="79">
        <v>0</v>
      </c>
      <c r="N6095" s="79">
        <v>0</v>
      </c>
      <c r="O6095" s="22">
        <f t="shared" si="266"/>
        <v>0</v>
      </c>
      <c r="P6095" s="77"/>
      <c r="Q6095" s="77"/>
      <c r="R6095" s="77"/>
    </row>
    <row r="6096" spans="1:18" customFormat="1" ht="12.75" customHeight="1" x14ac:dyDescent="0.25">
      <c r="A6096">
        <v>8</v>
      </c>
      <c r="B6096">
        <v>28</v>
      </c>
      <c r="C6096" s="3">
        <v>828</v>
      </c>
      <c r="D6096" t="s">
        <v>7</v>
      </c>
      <c r="E6096">
        <v>2009</v>
      </c>
      <c r="F6096" s="57"/>
      <c r="G6096" s="73">
        <f t="shared" si="265"/>
        <v>371</v>
      </c>
      <c r="H6096" s="7"/>
      <c r="I6096" s="79">
        <v>354</v>
      </c>
      <c r="K6096" s="79">
        <v>17</v>
      </c>
      <c r="L6096" s="79">
        <v>0</v>
      </c>
      <c r="N6096" s="79">
        <v>0</v>
      </c>
      <c r="O6096" s="22">
        <f t="shared" si="266"/>
        <v>0</v>
      </c>
      <c r="P6096" s="77"/>
      <c r="Q6096" s="77"/>
      <c r="R6096" s="77"/>
    </row>
    <row r="6097" spans="1:18" customFormat="1" ht="12.75" customHeight="1" x14ac:dyDescent="0.25">
      <c r="A6097">
        <v>8</v>
      </c>
      <c r="B6097">
        <v>29</v>
      </c>
      <c r="C6097" s="3">
        <v>829</v>
      </c>
      <c r="D6097" t="s">
        <v>7</v>
      </c>
      <c r="E6097">
        <v>2009</v>
      </c>
      <c r="F6097" s="57"/>
      <c r="G6097" s="73">
        <f t="shared" si="265"/>
        <v>309</v>
      </c>
      <c r="H6097" s="7"/>
      <c r="I6097" s="79">
        <v>295</v>
      </c>
      <c r="K6097" s="79">
        <v>14</v>
      </c>
      <c r="L6097" s="79">
        <v>0</v>
      </c>
      <c r="N6097" s="79">
        <v>0</v>
      </c>
      <c r="O6097" s="22">
        <f t="shared" si="266"/>
        <v>0</v>
      </c>
      <c r="P6097" s="77"/>
      <c r="Q6097" s="77"/>
      <c r="R6097" s="77"/>
    </row>
    <row r="6098" spans="1:18" customFormat="1" ht="12.75" customHeight="1" x14ac:dyDescent="0.25">
      <c r="A6098">
        <v>8</v>
      </c>
      <c r="B6098">
        <v>30</v>
      </c>
      <c r="C6098" s="3">
        <v>830</v>
      </c>
      <c r="D6098" t="s">
        <v>7</v>
      </c>
      <c r="E6098">
        <v>2009</v>
      </c>
      <c r="F6098" s="57"/>
      <c r="G6098" s="73">
        <f t="shared" si="265"/>
        <v>246</v>
      </c>
      <c r="H6098" s="7"/>
      <c r="I6098" s="79">
        <v>235</v>
      </c>
      <c r="K6098" s="79">
        <v>11</v>
      </c>
      <c r="L6098" s="79">
        <v>0</v>
      </c>
      <c r="N6098" s="79">
        <v>0</v>
      </c>
      <c r="O6098" s="22">
        <f t="shared" si="266"/>
        <v>0</v>
      </c>
      <c r="P6098" s="77"/>
      <c r="Q6098" s="77"/>
      <c r="R6098" s="77"/>
    </row>
    <row r="6099" spans="1:18" customFormat="1" ht="12.75" customHeight="1" x14ac:dyDescent="0.25">
      <c r="A6099">
        <v>8</v>
      </c>
      <c r="B6099">
        <v>31</v>
      </c>
      <c r="C6099" s="3">
        <v>831</v>
      </c>
      <c r="D6099" t="s">
        <v>7</v>
      </c>
      <c r="E6099">
        <v>2009</v>
      </c>
      <c r="F6099" s="57"/>
      <c r="G6099" s="73">
        <f t="shared" si="265"/>
        <v>179</v>
      </c>
      <c r="H6099" s="7"/>
      <c r="I6099" s="79">
        <v>171</v>
      </c>
      <c r="K6099" s="79">
        <v>8</v>
      </c>
      <c r="L6099" s="79">
        <v>0</v>
      </c>
      <c r="N6099" s="79">
        <v>0</v>
      </c>
      <c r="O6099" s="22">
        <f t="shared" si="266"/>
        <v>0</v>
      </c>
      <c r="P6099" s="77"/>
      <c r="Q6099" s="77"/>
      <c r="R6099" s="77"/>
    </row>
    <row r="6100" spans="1:18" customFormat="1" ht="12.75" customHeight="1" x14ac:dyDescent="0.25">
      <c r="A6100">
        <v>9</v>
      </c>
      <c r="B6100">
        <v>1</v>
      </c>
      <c r="C6100" s="3">
        <v>901</v>
      </c>
      <c r="D6100" t="s">
        <v>7</v>
      </c>
      <c r="E6100">
        <v>2009</v>
      </c>
      <c r="F6100" s="57"/>
      <c r="G6100" s="73">
        <f t="shared" si="265"/>
        <v>68</v>
      </c>
      <c r="H6100" s="7"/>
      <c r="I6100" s="79">
        <v>65</v>
      </c>
      <c r="K6100" s="79">
        <v>3</v>
      </c>
      <c r="L6100" s="79">
        <v>0</v>
      </c>
      <c r="N6100" s="79">
        <v>0</v>
      </c>
      <c r="O6100" s="22">
        <f t="shared" si="266"/>
        <v>0</v>
      </c>
      <c r="P6100" s="77"/>
      <c r="Q6100" s="77"/>
      <c r="R6100" s="77"/>
    </row>
    <row r="6101" spans="1:18" customFormat="1" ht="12.75" customHeight="1" x14ac:dyDescent="0.25">
      <c r="A6101">
        <v>9</v>
      </c>
      <c r="B6101">
        <v>2</v>
      </c>
      <c r="C6101" s="3">
        <v>902</v>
      </c>
      <c r="D6101" t="s">
        <v>7</v>
      </c>
      <c r="E6101">
        <v>2009</v>
      </c>
      <c r="F6101" s="57"/>
      <c r="G6101" s="73">
        <f t="shared" si="265"/>
        <v>23</v>
      </c>
      <c r="H6101" s="7"/>
      <c r="I6101" s="79">
        <v>22</v>
      </c>
      <c r="K6101" s="79">
        <v>1</v>
      </c>
      <c r="L6101" s="79">
        <v>0</v>
      </c>
      <c r="N6101" s="79">
        <v>0</v>
      </c>
      <c r="O6101" s="22">
        <f t="shared" si="266"/>
        <v>0</v>
      </c>
      <c r="P6101" s="77"/>
      <c r="Q6101" s="77"/>
      <c r="R6101" s="77"/>
    </row>
    <row r="6102" spans="1:18" customFormat="1" ht="12.75" customHeight="1" x14ac:dyDescent="0.25">
      <c r="A6102">
        <v>9</v>
      </c>
      <c r="B6102">
        <v>3</v>
      </c>
      <c r="C6102" s="3">
        <v>903</v>
      </c>
      <c r="D6102" t="s">
        <v>7</v>
      </c>
      <c r="E6102">
        <v>2009</v>
      </c>
      <c r="F6102" s="57"/>
      <c r="G6102" s="73">
        <f t="shared" si="265"/>
        <v>72</v>
      </c>
      <c r="H6102" s="7"/>
      <c r="I6102" s="79">
        <v>69</v>
      </c>
      <c r="K6102" s="79">
        <v>3</v>
      </c>
      <c r="L6102" s="79">
        <v>0</v>
      </c>
      <c r="N6102" s="79">
        <v>0</v>
      </c>
      <c r="O6102" s="22">
        <f t="shared" si="266"/>
        <v>0</v>
      </c>
      <c r="P6102" s="77"/>
      <c r="R6102" s="77"/>
    </row>
    <row r="6103" spans="1:18" customFormat="1" ht="12.75" customHeight="1" x14ac:dyDescent="0.25">
      <c r="A6103">
        <v>9</v>
      </c>
      <c r="B6103">
        <v>4</v>
      </c>
      <c r="C6103" s="3">
        <v>904</v>
      </c>
      <c r="D6103" t="s">
        <v>7</v>
      </c>
      <c r="E6103">
        <v>2009</v>
      </c>
      <c r="F6103" s="57"/>
      <c r="G6103" s="73">
        <f t="shared" si="265"/>
        <v>35</v>
      </c>
      <c r="H6103" s="7"/>
      <c r="I6103" s="79">
        <v>33</v>
      </c>
      <c r="K6103" s="79">
        <v>2</v>
      </c>
      <c r="L6103" s="79">
        <v>0</v>
      </c>
      <c r="N6103" s="79">
        <v>0</v>
      </c>
      <c r="O6103" s="22">
        <f t="shared" si="266"/>
        <v>0</v>
      </c>
      <c r="P6103" s="77"/>
      <c r="Q6103" s="77"/>
      <c r="R6103" s="77"/>
    </row>
    <row r="6104" spans="1:18" customFormat="1" ht="12.75" customHeight="1" x14ac:dyDescent="0.25">
      <c r="A6104">
        <v>9</v>
      </c>
      <c r="B6104">
        <v>5</v>
      </c>
      <c r="C6104" s="3">
        <v>905</v>
      </c>
      <c r="D6104" t="s">
        <v>7</v>
      </c>
      <c r="E6104">
        <v>2009</v>
      </c>
      <c r="F6104" s="57"/>
      <c r="G6104" s="73">
        <f t="shared" si="265"/>
        <v>21</v>
      </c>
      <c r="H6104" s="7"/>
      <c r="I6104" s="79">
        <v>20</v>
      </c>
      <c r="K6104" s="79">
        <v>1</v>
      </c>
      <c r="L6104" s="79">
        <v>0</v>
      </c>
      <c r="N6104" s="79">
        <v>0</v>
      </c>
      <c r="O6104" s="22">
        <f t="shared" si="266"/>
        <v>0</v>
      </c>
      <c r="P6104" s="77"/>
      <c r="Q6104" s="77"/>
      <c r="R6104" s="77"/>
    </row>
    <row r="6105" spans="1:18" customFormat="1" ht="12.75" customHeight="1" x14ac:dyDescent="0.25">
      <c r="A6105">
        <v>9</v>
      </c>
      <c r="B6105">
        <v>6</v>
      </c>
      <c r="C6105" s="3">
        <v>906</v>
      </c>
      <c r="D6105" t="s">
        <v>7</v>
      </c>
      <c r="E6105">
        <v>2009</v>
      </c>
      <c r="F6105" s="57"/>
      <c r="G6105" s="73">
        <f t="shared" ref="G6105:G6136" si="267">I6105+K6105</f>
        <v>22</v>
      </c>
      <c r="H6105" s="7"/>
      <c r="I6105" s="79">
        <v>21</v>
      </c>
      <c r="K6105" s="79">
        <v>1</v>
      </c>
      <c r="L6105" s="79">
        <v>0</v>
      </c>
      <c r="N6105" s="79">
        <v>0</v>
      </c>
      <c r="O6105" s="22">
        <f t="shared" ref="O6105:O6136" si="268">L6105+N6105</f>
        <v>0</v>
      </c>
      <c r="P6105" s="77"/>
      <c r="Q6105" s="77"/>
      <c r="R6105" s="77"/>
    </row>
    <row r="6106" spans="1:18" customFormat="1" ht="12.75" customHeight="1" x14ac:dyDescent="0.25">
      <c r="A6106">
        <v>9</v>
      </c>
      <c r="B6106">
        <v>7</v>
      </c>
      <c r="C6106" s="3">
        <v>907</v>
      </c>
      <c r="D6106" t="s">
        <v>7</v>
      </c>
      <c r="E6106">
        <v>2009</v>
      </c>
      <c r="F6106" s="57"/>
      <c r="G6106" s="73">
        <f t="shared" si="267"/>
        <v>586</v>
      </c>
      <c r="H6106" s="7"/>
      <c r="I6106" s="79">
        <v>559</v>
      </c>
      <c r="K6106" s="79">
        <v>27</v>
      </c>
      <c r="L6106" s="79">
        <v>0</v>
      </c>
      <c r="N6106" s="79">
        <v>0</v>
      </c>
      <c r="O6106" s="22">
        <f t="shared" si="268"/>
        <v>0</v>
      </c>
      <c r="P6106" s="77"/>
      <c r="Q6106" s="77"/>
      <c r="R6106" s="77"/>
    </row>
    <row r="6107" spans="1:18" customFormat="1" ht="12.75" customHeight="1" x14ac:dyDescent="0.25">
      <c r="A6107">
        <v>9</v>
      </c>
      <c r="B6107">
        <v>8</v>
      </c>
      <c r="C6107" s="3">
        <v>908</v>
      </c>
      <c r="D6107" t="s">
        <v>7</v>
      </c>
      <c r="E6107">
        <v>2009</v>
      </c>
      <c r="F6107" s="57"/>
      <c r="G6107" s="73">
        <f t="shared" si="267"/>
        <v>485</v>
      </c>
      <c r="H6107" s="7"/>
      <c r="I6107" s="79">
        <v>463</v>
      </c>
      <c r="K6107" s="79">
        <v>22</v>
      </c>
      <c r="L6107" s="79">
        <v>0</v>
      </c>
      <c r="N6107" s="79">
        <v>0</v>
      </c>
      <c r="O6107" s="22">
        <f t="shared" si="268"/>
        <v>0</v>
      </c>
      <c r="P6107" s="77"/>
      <c r="Q6107" s="77"/>
      <c r="R6107" s="77"/>
    </row>
    <row r="6108" spans="1:18" customFormat="1" ht="12.75" customHeight="1" x14ac:dyDescent="0.25">
      <c r="A6108">
        <v>9</v>
      </c>
      <c r="B6108">
        <v>9</v>
      </c>
      <c r="C6108" s="3">
        <v>909</v>
      </c>
      <c r="D6108" t="s">
        <v>7</v>
      </c>
      <c r="E6108">
        <v>2009</v>
      </c>
      <c r="F6108" s="57"/>
      <c r="G6108" s="73">
        <f t="shared" si="267"/>
        <v>2267</v>
      </c>
      <c r="H6108" s="7"/>
      <c r="I6108" s="79">
        <v>2162</v>
      </c>
      <c r="K6108" s="79">
        <v>105</v>
      </c>
      <c r="L6108" s="79">
        <v>0</v>
      </c>
      <c r="N6108" s="79">
        <v>0</v>
      </c>
      <c r="O6108" s="22">
        <f t="shared" si="268"/>
        <v>0</v>
      </c>
      <c r="P6108" s="77"/>
      <c r="Q6108" s="77"/>
      <c r="R6108" s="77"/>
    </row>
    <row r="6109" spans="1:18" customFormat="1" ht="12.75" customHeight="1" x14ac:dyDescent="0.25">
      <c r="A6109">
        <v>9</v>
      </c>
      <c r="B6109">
        <v>10</v>
      </c>
      <c r="C6109" s="3">
        <v>910</v>
      </c>
      <c r="D6109" t="s">
        <v>7</v>
      </c>
      <c r="E6109">
        <v>2009</v>
      </c>
      <c r="F6109" s="57"/>
      <c r="G6109" s="73">
        <f t="shared" si="267"/>
        <v>1037</v>
      </c>
      <c r="H6109" s="7"/>
      <c r="I6109" s="79">
        <v>989</v>
      </c>
      <c r="K6109" s="79">
        <v>48</v>
      </c>
      <c r="L6109" s="79">
        <v>0</v>
      </c>
      <c r="N6109" s="79">
        <v>0</v>
      </c>
      <c r="O6109" s="22">
        <f t="shared" si="268"/>
        <v>0</v>
      </c>
      <c r="P6109" s="77"/>
      <c r="Q6109" s="77"/>
      <c r="R6109" s="77"/>
    </row>
    <row r="6110" spans="1:18" customFormat="1" ht="12.75" customHeight="1" x14ac:dyDescent="0.25">
      <c r="A6110">
        <v>9</v>
      </c>
      <c r="B6110">
        <v>11</v>
      </c>
      <c r="C6110" s="3">
        <v>911</v>
      </c>
      <c r="D6110" t="s">
        <v>7</v>
      </c>
      <c r="E6110">
        <v>2009</v>
      </c>
      <c r="F6110" s="57"/>
      <c r="G6110" s="73">
        <f t="shared" si="267"/>
        <v>1490</v>
      </c>
      <c r="H6110" s="7"/>
      <c r="I6110" s="79">
        <v>1421</v>
      </c>
      <c r="K6110" s="79">
        <v>69</v>
      </c>
      <c r="L6110" s="79">
        <v>0</v>
      </c>
      <c r="N6110" s="79">
        <v>0</v>
      </c>
      <c r="O6110" s="22">
        <f t="shared" si="268"/>
        <v>0</v>
      </c>
      <c r="P6110" s="77"/>
      <c r="Q6110" s="77"/>
      <c r="R6110" s="77"/>
    </row>
    <row r="6111" spans="1:18" customFormat="1" ht="12.75" customHeight="1" x14ac:dyDescent="0.25">
      <c r="A6111">
        <v>9</v>
      </c>
      <c r="B6111">
        <v>12</v>
      </c>
      <c r="C6111" s="3">
        <v>912</v>
      </c>
      <c r="D6111" t="s">
        <v>7</v>
      </c>
      <c r="E6111">
        <v>2009</v>
      </c>
      <c r="F6111" s="57"/>
      <c r="G6111" s="73">
        <f t="shared" si="267"/>
        <v>1220</v>
      </c>
      <c r="H6111" s="7"/>
      <c r="I6111" s="79">
        <v>1164</v>
      </c>
      <c r="K6111" s="79">
        <v>56</v>
      </c>
      <c r="L6111" s="79">
        <v>0</v>
      </c>
      <c r="N6111" s="79">
        <v>0</v>
      </c>
      <c r="O6111" s="22">
        <f t="shared" si="268"/>
        <v>0</v>
      </c>
      <c r="P6111" s="77"/>
      <c r="Q6111" s="77"/>
      <c r="R6111" s="77"/>
    </row>
    <row r="6112" spans="1:18" customFormat="1" ht="12.75" customHeight="1" x14ac:dyDescent="0.25">
      <c r="A6112">
        <v>9</v>
      </c>
      <c r="B6112">
        <v>13</v>
      </c>
      <c r="C6112" s="3">
        <v>913</v>
      </c>
      <c r="D6112" t="s">
        <v>7</v>
      </c>
      <c r="E6112">
        <v>2009</v>
      </c>
      <c r="F6112" s="57"/>
      <c r="G6112" s="73">
        <f t="shared" si="267"/>
        <v>966</v>
      </c>
      <c r="H6112" s="7"/>
      <c r="I6112" s="79">
        <v>921</v>
      </c>
      <c r="K6112" s="79">
        <v>45</v>
      </c>
      <c r="L6112" s="79">
        <v>0</v>
      </c>
      <c r="N6112" s="79">
        <v>0</v>
      </c>
      <c r="O6112" s="22">
        <f t="shared" si="268"/>
        <v>0</v>
      </c>
      <c r="P6112" s="77"/>
      <c r="Q6112" s="77"/>
      <c r="R6112" s="77"/>
    </row>
    <row r="6113" spans="1:18" customFormat="1" ht="12.75" customHeight="1" x14ac:dyDescent="0.25">
      <c r="A6113">
        <v>9</v>
      </c>
      <c r="B6113">
        <v>14</v>
      </c>
      <c r="C6113" s="3">
        <v>914</v>
      </c>
      <c r="D6113" t="s">
        <v>7</v>
      </c>
      <c r="E6113">
        <v>2009</v>
      </c>
      <c r="F6113" s="57"/>
      <c r="G6113" s="73">
        <f t="shared" si="267"/>
        <v>727</v>
      </c>
      <c r="H6113" s="7"/>
      <c r="I6113" s="79">
        <v>693</v>
      </c>
      <c r="K6113" s="79">
        <v>34</v>
      </c>
      <c r="L6113" s="79">
        <v>0</v>
      </c>
      <c r="N6113" s="79">
        <v>0</v>
      </c>
      <c r="O6113" s="22">
        <f t="shared" si="268"/>
        <v>0</v>
      </c>
      <c r="P6113" s="77"/>
      <c r="Q6113" s="77"/>
      <c r="R6113" s="77"/>
    </row>
    <row r="6114" spans="1:18" customFormat="1" ht="12.75" customHeight="1" x14ac:dyDescent="0.25">
      <c r="A6114">
        <v>9</v>
      </c>
      <c r="B6114">
        <v>15</v>
      </c>
      <c r="C6114" s="3">
        <v>915</v>
      </c>
      <c r="D6114" t="s">
        <v>7</v>
      </c>
      <c r="E6114">
        <v>2009</v>
      </c>
      <c r="F6114" s="57"/>
      <c r="G6114" s="73">
        <f t="shared" si="267"/>
        <v>498</v>
      </c>
      <c r="H6114" s="7"/>
      <c r="I6114" s="79">
        <v>475</v>
      </c>
      <c r="K6114" s="79">
        <v>23</v>
      </c>
      <c r="L6114" s="79">
        <v>0</v>
      </c>
      <c r="N6114" s="79">
        <v>0</v>
      </c>
      <c r="O6114" s="22">
        <f t="shared" si="268"/>
        <v>0</v>
      </c>
      <c r="P6114" s="77"/>
      <c r="Q6114" s="77"/>
      <c r="R6114" s="77"/>
    </row>
    <row r="6115" spans="1:18" customFormat="1" ht="12.75" customHeight="1" x14ac:dyDescent="0.25">
      <c r="A6115">
        <v>9</v>
      </c>
      <c r="B6115">
        <v>16</v>
      </c>
      <c r="C6115" s="3">
        <v>916</v>
      </c>
      <c r="D6115" t="s">
        <v>7</v>
      </c>
      <c r="E6115">
        <v>2009</v>
      </c>
      <c r="F6115" s="57"/>
      <c r="G6115" s="73">
        <f t="shared" si="267"/>
        <v>431</v>
      </c>
      <c r="H6115" s="7"/>
      <c r="I6115" s="79">
        <v>411</v>
      </c>
      <c r="K6115" s="79">
        <v>20</v>
      </c>
      <c r="L6115" s="79">
        <v>0</v>
      </c>
      <c r="N6115" s="79">
        <v>0</v>
      </c>
      <c r="O6115" s="22">
        <f t="shared" si="268"/>
        <v>0</v>
      </c>
      <c r="P6115" s="77"/>
      <c r="Q6115" s="77"/>
      <c r="R6115" s="77"/>
    </row>
    <row r="6116" spans="1:18" customFormat="1" ht="12.75" customHeight="1" x14ac:dyDescent="0.25">
      <c r="A6116">
        <v>9</v>
      </c>
      <c r="B6116">
        <v>17</v>
      </c>
      <c r="C6116" s="3">
        <v>917</v>
      </c>
      <c r="D6116" t="s">
        <v>7</v>
      </c>
      <c r="E6116">
        <v>2009</v>
      </c>
      <c r="F6116" s="57"/>
      <c r="G6116" s="73">
        <f t="shared" si="267"/>
        <v>355</v>
      </c>
      <c r="H6116" s="7"/>
      <c r="I6116" s="79">
        <v>339</v>
      </c>
      <c r="K6116" s="79">
        <v>16</v>
      </c>
      <c r="L6116" s="79">
        <v>0</v>
      </c>
      <c r="N6116" s="79">
        <v>0</v>
      </c>
      <c r="O6116" s="22">
        <f t="shared" si="268"/>
        <v>0</v>
      </c>
      <c r="P6116" s="77"/>
      <c r="Q6116" s="77"/>
      <c r="R6116" s="77"/>
    </row>
    <row r="6117" spans="1:18" customFormat="1" ht="12.75" customHeight="1" x14ac:dyDescent="0.25">
      <c r="A6117">
        <v>9</v>
      </c>
      <c r="B6117">
        <v>18</v>
      </c>
      <c r="C6117" s="3">
        <v>918</v>
      </c>
      <c r="D6117" t="s">
        <v>7</v>
      </c>
      <c r="E6117">
        <v>2009</v>
      </c>
      <c r="F6117" s="57"/>
      <c r="G6117" s="73">
        <f t="shared" si="267"/>
        <v>237</v>
      </c>
      <c r="H6117" s="7"/>
      <c r="I6117" s="79">
        <v>226</v>
      </c>
      <c r="K6117" s="79">
        <v>11</v>
      </c>
      <c r="L6117" s="79">
        <v>0</v>
      </c>
      <c r="N6117" s="79">
        <v>0</v>
      </c>
      <c r="O6117" s="22">
        <f t="shared" si="268"/>
        <v>0</v>
      </c>
      <c r="P6117" s="77"/>
      <c r="Q6117" s="77"/>
      <c r="R6117" s="77"/>
    </row>
    <row r="6118" spans="1:18" customFormat="1" ht="12.75" customHeight="1" x14ac:dyDescent="0.25">
      <c r="A6118">
        <v>9</v>
      </c>
      <c r="B6118">
        <v>19</v>
      </c>
      <c r="C6118" s="3">
        <v>919</v>
      </c>
      <c r="D6118" t="s">
        <v>7</v>
      </c>
      <c r="E6118">
        <v>2009</v>
      </c>
      <c r="F6118" s="57"/>
      <c r="G6118" s="73">
        <f t="shared" si="267"/>
        <v>430</v>
      </c>
      <c r="H6118" s="7"/>
      <c r="I6118" s="79">
        <v>410</v>
      </c>
      <c r="K6118" s="79">
        <v>20</v>
      </c>
      <c r="L6118" s="79">
        <v>0</v>
      </c>
      <c r="N6118" s="79">
        <v>0</v>
      </c>
      <c r="O6118" s="22">
        <f t="shared" si="268"/>
        <v>0</v>
      </c>
      <c r="P6118" s="77"/>
      <c r="Q6118" s="77"/>
      <c r="R6118" s="77"/>
    </row>
    <row r="6119" spans="1:18" customFormat="1" ht="12.75" customHeight="1" x14ac:dyDescent="0.25">
      <c r="A6119">
        <v>9</v>
      </c>
      <c r="B6119">
        <v>20</v>
      </c>
      <c r="C6119" s="3">
        <v>920</v>
      </c>
      <c r="D6119" t="s">
        <v>7</v>
      </c>
      <c r="E6119">
        <v>2009</v>
      </c>
      <c r="F6119" s="57"/>
      <c r="G6119" s="73">
        <f t="shared" si="267"/>
        <v>962</v>
      </c>
      <c r="H6119" s="7"/>
      <c r="I6119" s="79">
        <v>918</v>
      </c>
      <c r="K6119" s="79">
        <v>44</v>
      </c>
      <c r="L6119" s="79">
        <v>0</v>
      </c>
      <c r="N6119" s="79">
        <v>0</v>
      </c>
      <c r="O6119" s="22">
        <f t="shared" si="268"/>
        <v>0</v>
      </c>
      <c r="P6119" s="77"/>
      <c r="Q6119" s="77"/>
      <c r="R6119" s="77"/>
    </row>
    <row r="6120" spans="1:18" customFormat="1" ht="12.75" customHeight="1" x14ac:dyDescent="0.25">
      <c r="A6120">
        <v>9</v>
      </c>
      <c r="B6120">
        <v>21</v>
      </c>
      <c r="C6120" s="3">
        <v>921</v>
      </c>
      <c r="D6120" t="s">
        <v>7</v>
      </c>
      <c r="E6120">
        <v>2009</v>
      </c>
      <c r="F6120" s="57"/>
      <c r="G6120" s="73">
        <f t="shared" si="267"/>
        <v>303</v>
      </c>
      <c r="H6120" s="7"/>
      <c r="I6120" s="79">
        <v>289</v>
      </c>
      <c r="K6120" s="79">
        <v>14</v>
      </c>
      <c r="L6120" s="79">
        <v>0</v>
      </c>
      <c r="N6120" s="79">
        <v>0</v>
      </c>
      <c r="O6120" s="22">
        <f t="shared" si="268"/>
        <v>0</v>
      </c>
      <c r="P6120" s="77"/>
      <c r="Q6120" s="77"/>
      <c r="R6120" s="77"/>
    </row>
    <row r="6121" spans="1:18" customFormat="1" ht="12.75" customHeight="1" x14ac:dyDescent="0.25">
      <c r="A6121">
        <v>9</v>
      </c>
      <c r="B6121">
        <v>22</v>
      </c>
      <c r="C6121" s="3">
        <v>922</v>
      </c>
      <c r="D6121" t="s">
        <v>7</v>
      </c>
      <c r="E6121">
        <v>2009</v>
      </c>
      <c r="F6121" s="57"/>
      <c r="G6121" s="73">
        <f t="shared" si="267"/>
        <v>172</v>
      </c>
      <c r="H6121" s="7"/>
      <c r="I6121" s="79">
        <v>164</v>
      </c>
      <c r="K6121" s="79">
        <v>8</v>
      </c>
      <c r="L6121" s="79">
        <v>0</v>
      </c>
      <c r="N6121" s="79">
        <v>0</v>
      </c>
      <c r="O6121" s="22">
        <f t="shared" si="268"/>
        <v>0</v>
      </c>
      <c r="P6121" s="77"/>
      <c r="Q6121" s="77"/>
      <c r="R6121" s="77"/>
    </row>
    <row r="6122" spans="1:18" customFormat="1" ht="12.75" customHeight="1" x14ac:dyDescent="0.25">
      <c r="A6122">
        <v>9</v>
      </c>
      <c r="B6122">
        <v>23</v>
      </c>
      <c r="C6122" s="3">
        <v>923</v>
      </c>
      <c r="D6122" t="s">
        <v>7</v>
      </c>
      <c r="E6122">
        <v>2009</v>
      </c>
      <c r="F6122" s="57"/>
      <c r="G6122" s="73">
        <f t="shared" si="267"/>
        <v>120</v>
      </c>
      <c r="H6122" s="7"/>
      <c r="I6122" s="79">
        <v>114</v>
      </c>
      <c r="K6122" s="79">
        <v>6</v>
      </c>
      <c r="L6122" s="79">
        <v>0</v>
      </c>
      <c r="N6122" s="79">
        <v>0</v>
      </c>
      <c r="O6122" s="22">
        <f t="shared" si="268"/>
        <v>0</v>
      </c>
      <c r="P6122" s="77"/>
      <c r="Q6122" s="77"/>
      <c r="R6122" s="77"/>
    </row>
    <row r="6123" spans="1:18" customFormat="1" ht="12.75" customHeight="1" x14ac:dyDescent="0.25">
      <c r="A6123">
        <v>9</v>
      </c>
      <c r="B6123">
        <v>24</v>
      </c>
      <c r="C6123" s="3">
        <v>924</v>
      </c>
      <c r="D6123" t="s">
        <v>7</v>
      </c>
      <c r="E6123">
        <v>2009</v>
      </c>
      <c r="F6123" s="57"/>
      <c r="G6123" s="73">
        <f t="shared" si="267"/>
        <v>75</v>
      </c>
      <c r="H6123" s="7"/>
      <c r="I6123" s="79">
        <v>72</v>
      </c>
      <c r="K6123" s="79">
        <v>3</v>
      </c>
      <c r="L6123" s="79">
        <v>0</v>
      </c>
      <c r="N6123" s="79">
        <v>0</v>
      </c>
      <c r="O6123" s="22">
        <f t="shared" si="268"/>
        <v>0</v>
      </c>
      <c r="P6123" s="77"/>
      <c r="Q6123" s="77"/>
      <c r="R6123" s="77"/>
    </row>
    <row r="6124" spans="1:18" customFormat="1" ht="12.75" customHeight="1" x14ac:dyDescent="0.25">
      <c r="A6124">
        <v>9</v>
      </c>
      <c r="B6124">
        <v>25</v>
      </c>
      <c r="C6124" s="3">
        <v>925</v>
      </c>
      <c r="D6124" t="s">
        <v>7</v>
      </c>
      <c r="E6124">
        <v>2009</v>
      </c>
      <c r="F6124" s="57"/>
      <c r="G6124" s="73">
        <f t="shared" si="267"/>
        <v>39</v>
      </c>
      <c r="H6124" s="7"/>
      <c r="I6124" s="79">
        <v>37</v>
      </c>
      <c r="K6124" s="79">
        <v>2</v>
      </c>
      <c r="L6124" s="79">
        <v>0</v>
      </c>
      <c r="N6124" s="79">
        <v>0</v>
      </c>
      <c r="O6124" s="22">
        <f t="shared" si="268"/>
        <v>0</v>
      </c>
      <c r="P6124" s="77"/>
      <c r="Q6124" s="77"/>
      <c r="R6124" s="77"/>
    </row>
    <row r="6125" spans="1:18" customFormat="1" ht="12.75" customHeight="1" x14ac:dyDescent="0.25">
      <c r="A6125">
        <v>9</v>
      </c>
      <c r="B6125">
        <v>26</v>
      </c>
      <c r="C6125" s="3">
        <v>926</v>
      </c>
      <c r="D6125" t="s">
        <v>7</v>
      </c>
      <c r="E6125">
        <v>2009</v>
      </c>
      <c r="F6125" s="57"/>
      <c r="G6125" s="73">
        <f t="shared" si="267"/>
        <v>28</v>
      </c>
      <c r="H6125" s="7"/>
      <c r="I6125" s="79">
        <v>27</v>
      </c>
      <c r="K6125" s="79">
        <v>1</v>
      </c>
      <c r="L6125" s="79">
        <v>0</v>
      </c>
      <c r="N6125" s="79">
        <v>0</v>
      </c>
      <c r="O6125" s="22">
        <f t="shared" si="268"/>
        <v>0</v>
      </c>
      <c r="P6125" s="77"/>
      <c r="Q6125" s="77"/>
      <c r="R6125" s="77"/>
    </row>
    <row r="6126" spans="1:18" customFormat="1" ht="12.75" customHeight="1" x14ac:dyDescent="0.25">
      <c r="A6126">
        <v>9</v>
      </c>
      <c r="B6126">
        <v>27</v>
      </c>
      <c r="C6126" s="3">
        <v>927</v>
      </c>
      <c r="D6126" t="s">
        <v>7</v>
      </c>
      <c r="E6126">
        <v>2009</v>
      </c>
      <c r="F6126" s="57"/>
      <c r="G6126" s="73">
        <f t="shared" si="267"/>
        <v>34</v>
      </c>
      <c r="H6126" s="7"/>
      <c r="I6126" s="79">
        <v>32</v>
      </c>
      <c r="K6126" s="79">
        <v>2</v>
      </c>
      <c r="L6126" s="79">
        <v>0</v>
      </c>
      <c r="N6126" s="79">
        <v>0</v>
      </c>
      <c r="O6126" s="22">
        <f t="shared" si="268"/>
        <v>0</v>
      </c>
      <c r="P6126" s="77"/>
      <c r="Q6126" s="77"/>
      <c r="R6126" s="77"/>
    </row>
    <row r="6127" spans="1:18" customFormat="1" ht="12.75" customHeight="1" x14ac:dyDescent="0.25">
      <c r="A6127">
        <v>9</v>
      </c>
      <c r="B6127">
        <v>28</v>
      </c>
      <c r="C6127" s="3">
        <v>928</v>
      </c>
      <c r="D6127" t="s">
        <v>7</v>
      </c>
      <c r="E6127">
        <v>2009</v>
      </c>
      <c r="F6127" s="57"/>
      <c r="G6127" s="73">
        <f t="shared" si="267"/>
        <v>27</v>
      </c>
      <c r="H6127" s="7"/>
      <c r="I6127" s="79">
        <v>26</v>
      </c>
      <c r="K6127" s="79">
        <v>1</v>
      </c>
      <c r="L6127" s="79">
        <v>0</v>
      </c>
      <c r="N6127" s="79">
        <v>0</v>
      </c>
      <c r="O6127" s="22">
        <f t="shared" si="268"/>
        <v>0</v>
      </c>
      <c r="P6127" s="77"/>
      <c r="Q6127" s="77"/>
      <c r="R6127" s="77"/>
    </row>
    <row r="6128" spans="1:18" customFormat="1" ht="12.75" customHeight="1" x14ac:dyDescent="0.25">
      <c r="A6128">
        <v>9</v>
      </c>
      <c r="B6128">
        <v>29</v>
      </c>
      <c r="C6128" s="3">
        <v>929</v>
      </c>
      <c r="D6128" t="s">
        <v>7</v>
      </c>
      <c r="E6128">
        <v>2009</v>
      </c>
      <c r="F6128" s="57"/>
      <c r="G6128" s="73">
        <f t="shared" si="267"/>
        <v>42</v>
      </c>
      <c r="H6128" s="7"/>
      <c r="I6128" s="79">
        <v>40</v>
      </c>
      <c r="K6128" s="79">
        <v>2</v>
      </c>
      <c r="L6128" s="79">
        <v>0</v>
      </c>
      <c r="N6128" s="79">
        <v>0</v>
      </c>
      <c r="O6128" s="22">
        <f t="shared" si="268"/>
        <v>0</v>
      </c>
      <c r="P6128" s="77"/>
      <c r="Q6128" s="77"/>
      <c r="R6128" s="77"/>
    </row>
    <row r="6129" spans="1:18" customFormat="1" ht="12.75" customHeight="1" x14ac:dyDescent="0.25">
      <c r="A6129">
        <v>9</v>
      </c>
      <c r="B6129">
        <v>30</v>
      </c>
      <c r="C6129" s="3">
        <v>930</v>
      </c>
      <c r="D6129" t="s">
        <v>7</v>
      </c>
      <c r="E6129">
        <v>2009</v>
      </c>
      <c r="F6129" s="57"/>
      <c r="G6129" s="73">
        <f t="shared" si="267"/>
        <v>34</v>
      </c>
      <c r="H6129" s="7"/>
      <c r="I6129" s="79">
        <v>32</v>
      </c>
      <c r="K6129" s="79">
        <v>2</v>
      </c>
      <c r="L6129" s="79">
        <v>0</v>
      </c>
      <c r="N6129" s="79">
        <v>0</v>
      </c>
      <c r="O6129" s="22">
        <f t="shared" si="268"/>
        <v>0</v>
      </c>
      <c r="P6129" s="77"/>
      <c r="Q6129" s="77"/>
      <c r="R6129" s="77"/>
    </row>
    <row r="6130" spans="1:18" customFormat="1" ht="12.75" customHeight="1" x14ac:dyDescent="0.25">
      <c r="A6130">
        <v>10</v>
      </c>
      <c r="B6130">
        <v>1</v>
      </c>
      <c r="C6130" s="3">
        <v>1001</v>
      </c>
      <c r="D6130" t="s">
        <v>7</v>
      </c>
      <c r="E6130">
        <v>2009</v>
      </c>
      <c r="F6130" s="57"/>
      <c r="G6130" s="73">
        <f t="shared" si="267"/>
        <v>25</v>
      </c>
      <c r="H6130" s="7"/>
      <c r="I6130" s="79">
        <v>24</v>
      </c>
      <c r="K6130" s="79">
        <v>1</v>
      </c>
      <c r="L6130" s="79">
        <v>0</v>
      </c>
      <c r="N6130" s="79">
        <v>0</v>
      </c>
      <c r="O6130" s="22">
        <f t="shared" si="268"/>
        <v>0</v>
      </c>
      <c r="P6130" s="77"/>
      <c r="Q6130" s="77"/>
      <c r="R6130" s="77"/>
    </row>
    <row r="6131" spans="1:18" customFormat="1" ht="12.75" customHeight="1" x14ac:dyDescent="0.25">
      <c r="A6131">
        <v>10</v>
      </c>
      <c r="B6131">
        <v>2</v>
      </c>
      <c r="C6131" s="3">
        <v>1002</v>
      </c>
      <c r="D6131" t="s">
        <v>7</v>
      </c>
      <c r="E6131">
        <v>2009</v>
      </c>
      <c r="F6131" s="57"/>
      <c r="G6131" s="73">
        <f t="shared" si="267"/>
        <v>18</v>
      </c>
      <c r="H6131" s="7"/>
      <c r="I6131" s="79">
        <v>17</v>
      </c>
      <c r="K6131" s="79">
        <v>1</v>
      </c>
      <c r="L6131" s="79">
        <v>0</v>
      </c>
      <c r="N6131" s="79">
        <v>0</v>
      </c>
      <c r="O6131" s="22">
        <f t="shared" si="268"/>
        <v>0</v>
      </c>
      <c r="P6131" s="77"/>
      <c r="Q6131" s="77"/>
      <c r="R6131" s="77"/>
    </row>
    <row r="6132" spans="1:18" customFormat="1" ht="12.75" customHeight="1" x14ac:dyDescent="0.25">
      <c r="A6132">
        <v>10</v>
      </c>
      <c r="B6132">
        <v>3</v>
      </c>
      <c r="C6132" s="3">
        <v>1003</v>
      </c>
      <c r="D6132" t="s">
        <v>7</v>
      </c>
      <c r="E6132">
        <v>2009</v>
      </c>
      <c r="F6132" s="57"/>
      <c r="G6132" s="73">
        <f t="shared" si="267"/>
        <v>13</v>
      </c>
      <c r="H6132" s="7"/>
      <c r="I6132" s="79">
        <v>12</v>
      </c>
      <c r="K6132" s="79">
        <v>1</v>
      </c>
      <c r="L6132" s="79">
        <v>0</v>
      </c>
      <c r="N6132" s="79">
        <v>0</v>
      </c>
      <c r="O6132" s="22">
        <f t="shared" si="268"/>
        <v>0</v>
      </c>
      <c r="P6132" s="77"/>
      <c r="Q6132" s="77"/>
      <c r="R6132" s="77"/>
    </row>
    <row r="6133" spans="1:18" customFormat="1" ht="12.75" customHeight="1" x14ac:dyDescent="0.25">
      <c r="A6133">
        <v>10</v>
      </c>
      <c r="B6133">
        <v>4</v>
      </c>
      <c r="C6133" s="3">
        <v>1004</v>
      </c>
      <c r="D6133" t="s">
        <v>7</v>
      </c>
      <c r="E6133">
        <v>2009</v>
      </c>
      <c r="F6133" s="57"/>
      <c r="G6133" s="73">
        <f t="shared" si="267"/>
        <v>8</v>
      </c>
      <c r="H6133" s="7"/>
      <c r="I6133" s="79">
        <v>8</v>
      </c>
      <c r="K6133" s="79">
        <v>0</v>
      </c>
      <c r="L6133" s="79">
        <v>0</v>
      </c>
      <c r="N6133" s="79">
        <v>0</v>
      </c>
      <c r="O6133" s="22">
        <f t="shared" si="268"/>
        <v>0</v>
      </c>
      <c r="P6133" s="77"/>
      <c r="Q6133" s="77"/>
      <c r="R6133" s="77"/>
    </row>
    <row r="6134" spans="1:18" customFormat="1" ht="12.75" customHeight="1" x14ac:dyDescent="0.25">
      <c r="A6134">
        <v>10</v>
      </c>
      <c r="B6134">
        <v>5</v>
      </c>
      <c r="C6134" s="3">
        <v>1005</v>
      </c>
      <c r="D6134" t="s">
        <v>7</v>
      </c>
      <c r="E6134">
        <v>2009</v>
      </c>
      <c r="F6134" s="57"/>
      <c r="G6134" s="73">
        <f t="shared" si="267"/>
        <v>4</v>
      </c>
      <c r="H6134" s="7"/>
      <c r="I6134" s="79">
        <v>4</v>
      </c>
      <c r="K6134" s="79">
        <v>0</v>
      </c>
      <c r="L6134" s="79">
        <v>0</v>
      </c>
      <c r="N6134" s="79">
        <v>0</v>
      </c>
      <c r="O6134" s="22">
        <f t="shared" si="268"/>
        <v>0</v>
      </c>
      <c r="P6134" s="77"/>
      <c r="Q6134" s="77"/>
      <c r="R6134" s="77"/>
    </row>
    <row r="6135" spans="1:18" customFormat="1" ht="12.75" customHeight="1" x14ac:dyDescent="0.25">
      <c r="A6135">
        <v>10</v>
      </c>
      <c r="B6135">
        <v>6</v>
      </c>
      <c r="C6135" s="3">
        <v>1006</v>
      </c>
      <c r="D6135" t="s">
        <v>7</v>
      </c>
      <c r="E6135">
        <v>2009</v>
      </c>
      <c r="F6135" s="57"/>
      <c r="G6135" s="73">
        <f t="shared" si="267"/>
        <v>4</v>
      </c>
      <c r="H6135" s="7"/>
      <c r="I6135" s="79">
        <v>4</v>
      </c>
      <c r="K6135" s="79">
        <v>0</v>
      </c>
      <c r="L6135" s="79">
        <v>0</v>
      </c>
      <c r="N6135" s="79">
        <v>0</v>
      </c>
      <c r="O6135" s="22">
        <f t="shared" si="268"/>
        <v>0</v>
      </c>
      <c r="P6135" s="77"/>
      <c r="Q6135" s="77"/>
      <c r="R6135" s="77"/>
    </row>
    <row r="6136" spans="1:18" customFormat="1" ht="12.75" customHeight="1" x14ac:dyDescent="0.25">
      <c r="A6136">
        <v>10</v>
      </c>
      <c r="B6136">
        <v>7</v>
      </c>
      <c r="C6136" s="3">
        <v>1007</v>
      </c>
      <c r="D6136" t="s">
        <v>7</v>
      </c>
      <c r="E6136">
        <v>2009</v>
      </c>
      <c r="F6136" s="57"/>
      <c r="G6136" s="73">
        <f t="shared" si="267"/>
        <v>2</v>
      </c>
      <c r="H6136" s="7"/>
      <c r="I6136" s="79">
        <v>2</v>
      </c>
      <c r="K6136" s="79">
        <v>0</v>
      </c>
      <c r="L6136" s="79">
        <v>0</v>
      </c>
      <c r="N6136" s="79">
        <v>0</v>
      </c>
      <c r="O6136" s="22">
        <f t="shared" si="268"/>
        <v>0</v>
      </c>
      <c r="P6136" s="77"/>
      <c r="Q6136" s="77"/>
      <c r="R6136" s="77"/>
    </row>
    <row r="6137" spans="1:18" customFormat="1" ht="12.75" customHeight="1" x14ac:dyDescent="0.25">
      <c r="A6137">
        <v>10</v>
      </c>
      <c r="B6137">
        <v>8</v>
      </c>
      <c r="C6137" s="3">
        <v>1008</v>
      </c>
      <c r="D6137" t="s">
        <v>7</v>
      </c>
      <c r="E6137">
        <v>2009</v>
      </c>
      <c r="F6137" s="57"/>
      <c r="G6137" s="73">
        <f t="shared" ref="G6137:G6146" si="269">I6137+K6137</f>
        <v>2</v>
      </c>
      <c r="H6137" s="7"/>
      <c r="I6137" s="79">
        <v>2</v>
      </c>
      <c r="K6137" s="79">
        <v>0</v>
      </c>
      <c r="L6137" s="79">
        <v>0</v>
      </c>
      <c r="N6137" s="79">
        <v>0</v>
      </c>
      <c r="O6137" s="22">
        <f t="shared" ref="O6137:O6146" si="270">L6137+N6137</f>
        <v>0</v>
      </c>
      <c r="P6137" s="77"/>
      <c r="Q6137" s="77"/>
      <c r="R6137" s="77"/>
    </row>
    <row r="6138" spans="1:18" customFormat="1" ht="12.75" customHeight="1" x14ac:dyDescent="0.25">
      <c r="A6138">
        <v>10</v>
      </c>
      <c r="B6138">
        <v>9</v>
      </c>
      <c r="C6138" s="3">
        <v>1009</v>
      </c>
      <c r="D6138" t="s">
        <v>7</v>
      </c>
      <c r="E6138">
        <v>2009</v>
      </c>
      <c r="F6138" s="57"/>
      <c r="G6138" s="73">
        <f t="shared" si="269"/>
        <v>3</v>
      </c>
      <c r="H6138" s="7"/>
      <c r="I6138" s="79">
        <v>3</v>
      </c>
      <c r="K6138" s="79">
        <v>0</v>
      </c>
      <c r="L6138" s="79">
        <v>0</v>
      </c>
      <c r="N6138" s="79">
        <v>0</v>
      </c>
      <c r="O6138" s="22">
        <f t="shared" si="270"/>
        <v>0</v>
      </c>
      <c r="P6138" s="77"/>
      <c r="Q6138" s="77"/>
      <c r="R6138" s="77"/>
    </row>
    <row r="6139" spans="1:18" customFormat="1" ht="12.75" customHeight="1" x14ac:dyDescent="0.25">
      <c r="A6139">
        <v>10</v>
      </c>
      <c r="B6139">
        <v>10</v>
      </c>
      <c r="C6139" s="3">
        <v>1010</v>
      </c>
      <c r="D6139" t="s">
        <v>7</v>
      </c>
      <c r="E6139">
        <v>2009</v>
      </c>
      <c r="F6139" s="57"/>
      <c r="G6139" s="73">
        <f t="shared" si="269"/>
        <v>4</v>
      </c>
      <c r="H6139" s="7"/>
      <c r="I6139" s="79">
        <v>4</v>
      </c>
      <c r="K6139" s="79">
        <v>0</v>
      </c>
      <c r="L6139" s="79">
        <v>0</v>
      </c>
      <c r="N6139" s="79">
        <v>0</v>
      </c>
      <c r="O6139" s="22">
        <f t="shared" si="270"/>
        <v>0</v>
      </c>
      <c r="P6139" s="77"/>
      <c r="Q6139" s="77"/>
      <c r="R6139" s="77"/>
    </row>
    <row r="6140" spans="1:18" customFormat="1" ht="12.75" customHeight="1" x14ac:dyDescent="0.25">
      <c r="A6140">
        <v>10</v>
      </c>
      <c r="B6140">
        <v>11</v>
      </c>
      <c r="C6140" s="3">
        <v>1011</v>
      </c>
      <c r="D6140" t="s">
        <v>7</v>
      </c>
      <c r="E6140">
        <v>2009</v>
      </c>
      <c r="F6140" s="57"/>
      <c r="G6140" s="73">
        <f t="shared" si="269"/>
        <v>2</v>
      </c>
      <c r="H6140" s="7"/>
      <c r="I6140" s="79">
        <v>2</v>
      </c>
      <c r="K6140" s="79">
        <v>0</v>
      </c>
      <c r="L6140" s="79">
        <v>0</v>
      </c>
      <c r="N6140" s="79">
        <v>0</v>
      </c>
      <c r="O6140" s="22">
        <f t="shared" si="270"/>
        <v>0</v>
      </c>
      <c r="P6140" s="77"/>
      <c r="Q6140" s="77"/>
      <c r="R6140" s="77"/>
    </row>
    <row r="6141" spans="1:18" customFormat="1" ht="12.75" customHeight="1" x14ac:dyDescent="0.25">
      <c r="A6141">
        <v>10</v>
      </c>
      <c r="B6141">
        <v>12</v>
      </c>
      <c r="C6141" s="3">
        <v>1012</v>
      </c>
      <c r="D6141" t="s">
        <v>7</v>
      </c>
      <c r="E6141">
        <v>2009</v>
      </c>
      <c r="F6141" s="57"/>
      <c r="G6141" s="73">
        <f t="shared" si="269"/>
        <v>0</v>
      </c>
      <c r="H6141" s="7"/>
      <c r="I6141" s="79">
        <v>0</v>
      </c>
      <c r="K6141" s="79">
        <v>0</v>
      </c>
      <c r="L6141" s="79">
        <v>0</v>
      </c>
      <c r="N6141" s="79">
        <v>0</v>
      </c>
      <c r="O6141" s="22">
        <f t="shared" si="270"/>
        <v>0</v>
      </c>
      <c r="P6141" s="77"/>
      <c r="Q6141" s="77"/>
      <c r="R6141" s="77"/>
    </row>
    <row r="6142" spans="1:18" customFormat="1" ht="12.75" customHeight="1" x14ac:dyDescent="0.25">
      <c r="A6142">
        <v>10</v>
      </c>
      <c r="B6142">
        <v>13</v>
      </c>
      <c r="C6142" s="3">
        <v>1013</v>
      </c>
      <c r="D6142" t="s">
        <v>7</v>
      </c>
      <c r="E6142">
        <v>2009</v>
      </c>
      <c r="F6142" s="57"/>
      <c r="G6142" s="73">
        <f t="shared" si="269"/>
        <v>0</v>
      </c>
      <c r="H6142" s="7"/>
      <c r="O6142" s="22">
        <f t="shared" si="270"/>
        <v>0</v>
      </c>
      <c r="P6142" s="77"/>
      <c r="Q6142" s="77"/>
      <c r="R6142" s="77"/>
    </row>
    <row r="6143" spans="1:18" customFormat="1" ht="12.75" customHeight="1" x14ac:dyDescent="0.25">
      <c r="A6143">
        <v>10</v>
      </c>
      <c r="B6143">
        <v>14</v>
      </c>
      <c r="C6143" s="3">
        <v>1014</v>
      </c>
      <c r="D6143" t="s">
        <v>7</v>
      </c>
      <c r="E6143">
        <v>2009</v>
      </c>
      <c r="F6143" s="57"/>
      <c r="G6143" s="73">
        <f t="shared" si="269"/>
        <v>0</v>
      </c>
      <c r="H6143" s="7"/>
      <c r="O6143" s="22">
        <f t="shared" si="270"/>
        <v>0</v>
      </c>
      <c r="P6143" s="77"/>
      <c r="Q6143" s="77"/>
      <c r="R6143" s="77"/>
    </row>
    <row r="6144" spans="1:18" customFormat="1" ht="12.75" customHeight="1" x14ac:dyDescent="0.25">
      <c r="A6144">
        <v>10</v>
      </c>
      <c r="B6144">
        <v>15</v>
      </c>
      <c r="C6144" s="3">
        <v>1015</v>
      </c>
      <c r="D6144" t="s">
        <v>7</v>
      </c>
      <c r="E6144">
        <v>2009</v>
      </c>
      <c r="F6144" s="57"/>
      <c r="G6144" s="73">
        <f t="shared" si="269"/>
        <v>0</v>
      </c>
      <c r="H6144" s="7"/>
      <c r="O6144" s="22">
        <f t="shared" si="270"/>
        <v>0</v>
      </c>
      <c r="P6144" s="77"/>
      <c r="Q6144" s="77"/>
      <c r="R6144" s="77"/>
    </row>
    <row r="6145" spans="1:18" customFormat="1" ht="12.75" customHeight="1" x14ac:dyDescent="0.25">
      <c r="A6145">
        <v>10</v>
      </c>
      <c r="B6145">
        <v>16</v>
      </c>
      <c r="C6145" s="3">
        <v>1016</v>
      </c>
      <c r="D6145" t="s">
        <v>7</v>
      </c>
      <c r="E6145">
        <v>2009</v>
      </c>
      <c r="F6145" s="57"/>
      <c r="G6145" s="73">
        <f t="shared" si="269"/>
        <v>0</v>
      </c>
      <c r="H6145" s="7"/>
      <c r="O6145" s="22">
        <f t="shared" si="270"/>
        <v>0</v>
      </c>
      <c r="P6145" s="77"/>
      <c r="Q6145" s="77"/>
      <c r="R6145" s="77"/>
    </row>
    <row r="6146" spans="1:18" customFormat="1" ht="12.75" customHeight="1" x14ac:dyDescent="0.25">
      <c r="A6146">
        <v>10</v>
      </c>
      <c r="B6146">
        <v>17</v>
      </c>
      <c r="C6146" s="3">
        <v>1017</v>
      </c>
      <c r="D6146" t="s">
        <v>7</v>
      </c>
      <c r="E6146">
        <v>2009</v>
      </c>
      <c r="F6146" s="57"/>
      <c r="G6146" s="73">
        <f t="shared" si="269"/>
        <v>0</v>
      </c>
      <c r="H6146" s="7"/>
      <c r="O6146" s="22">
        <f t="shared" si="270"/>
        <v>0</v>
      </c>
      <c r="P6146" s="77"/>
      <c r="Q6146" s="77"/>
      <c r="R6146" s="77"/>
    </row>
    <row r="6147" spans="1:18" customFormat="1" ht="12.75" customHeight="1" x14ac:dyDescent="0.25">
      <c r="A6147">
        <v>10</v>
      </c>
      <c r="B6147">
        <v>18</v>
      </c>
      <c r="C6147" s="3">
        <v>1018</v>
      </c>
      <c r="D6147" t="s">
        <v>7</v>
      </c>
      <c r="E6147">
        <v>2009</v>
      </c>
      <c r="F6147" s="57"/>
      <c r="G6147" s="73"/>
      <c r="H6147" s="7"/>
      <c r="O6147" s="22"/>
      <c r="P6147" s="77"/>
      <c r="Q6147" s="77"/>
      <c r="R6147" s="77"/>
    </row>
    <row r="6148" spans="1:18" customFormat="1" ht="12.75" customHeight="1" x14ac:dyDescent="0.25">
      <c r="A6148">
        <v>10</v>
      </c>
      <c r="B6148">
        <v>19</v>
      </c>
      <c r="C6148" s="3">
        <v>1019</v>
      </c>
      <c r="D6148" t="s">
        <v>7</v>
      </c>
      <c r="E6148">
        <v>2009</v>
      </c>
      <c r="F6148" s="57"/>
      <c r="G6148" s="73"/>
      <c r="H6148" s="7"/>
      <c r="O6148" s="22"/>
      <c r="P6148" s="77"/>
      <c r="Q6148" s="77"/>
      <c r="R6148" s="77"/>
    </row>
    <row r="6149" spans="1:18" customFormat="1" ht="12.75" customHeight="1" x14ac:dyDescent="0.25">
      <c r="A6149">
        <v>10</v>
      </c>
      <c r="B6149">
        <v>20</v>
      </c>
      <c r="C6149" s="3">
        <v>1020</v>
      </c>
      <c r="D6149" t="s">
        <v>7</v>
      </c>
      <c r="E6149">
        <v>2009</v>
      </c>
      <c r="F6149" s="57"/>
      <c r="G6149" s="73"/>
      <c r="H6149" s="7"/>
      <c r="O6149" s="22"/>
      <c r="P6149" s="77"/>
      <c r="Q6149" s="77"/>
      <c r="R6149" s="77"/>
    </row>
    <row r="6150" spans="1:18" customFormat="1" ht="12.75" customHeight="1" x14ac:dyDescent="0.25">
      <c r="A6150">
        <v>10</v>
      </c>
      <c r="B6150">
        <v>21</v>
      </c>
      <c r="C6150" s="3">
        <v>1021</v>
      </c>
      <c r="D6150" t="s">
        <v>7</v>
      </c>
      <c r="E6150">
        <v>2009</v>
      </c>
      <c r="F6150" s="57"/>
      <c r="G6150" s="73"/>
      <c r="H6150" s="7"/>
      <c r="O6150" s="22"/>
      <c r="P6150" s="77"/>
      <c r="Q6150" s="77"/>
      <c r="R6150" s="77"/>
    </row>
    <row r="6151" spans="1:18" customFormat="1" ht="12.75" customHeight="1" x14ac:dyDescent="0.25">
      <c r="A6151">
        <v>10</v>
      </c>
      <c r="B6151">
        <v>22</v>
      </c>
      <c r="C6151" s="3">
        <v>1022</v>
      </c>
      <c r="D6151" t="s">
        <v>7</v>
      </c>
      <c r="E6151">
        <v>2009</v>
      </c>
      <c r="F6151" s="57"/>
      <c r="G6151" s="73"/>
      <c r="H6151" s="7"/>
      <c r="O6151" s="22"/>
      <c r="P6151" s="77"/>
      <c r="Q6151" s="77"/>
      <c r="R6151" s="77"/>
    </row>
    <row r="6152" spans="1:18" customFormat="1" ht="12.75" customHeight="1" x14ac:dyDescent="0.25">
      <c r="A6152">
        <v>10</v>
      </c>
      <c r="B6152">
        <v>23</v>
      </c>
      <c r="C6152" s="3">
        <v>1023</v>
      </c>
      <c r="D6152" t="s">
        <v>7</v>
      </c>
      <c r="E6152">
        <v>2009</v>
      </c>
      <c r="F6152" s="57"/>
      <c r="G6152" s="73"/>
      <c r="H6152" s="7"/>
      <c r="O6152" s="22"/>
      <c r="P6152" s="77"/>
      <c r="Q6152" s="77"/>
      <c r="R6152" s="77"/>
    </row>
    <row r="6153" spans="1:18" customFormat="1" ht="12.75" customHeight="1" x14ac:dyDescent="0.25">
      <c r="A6153">
        <v>10</v>
      </c>
      <c r="B6153">
        <v>24</v>
      </c>
      <c r="C6153" s="3">
        <v>1024</v>
      </c>
      <c r="D6153" t="s">
        <v>7</v>
      </c>
      <c r="E6153">
        <v>2009</v>
      </c>
      <c r="F6153" s="57"/>
      <c r="G6153" s="73"/>
      <c r="H6153" s="7"/>
      <c r="O6153" s="22"/>
      <c r="P6153" s="77"/>
      <c r="Q6153" s="77"/>
      <c r="R6153" s="77"/>
    </row>
    <row r="6154" spans="1:18" customFormat="1" ht="12.75" customHeight="1" x14ac:dyDescent="0.25">
      <c r="A6154">
        <v>10</v>
      </c>
      <c r="B6154">
        <v>25</v>
      </c>
      <c r="C6154" s="3">
        <v>1025</v>
      </c>
      <c r="D6154" t="s">
        <v>7</v>
      </c>
      <c r="E6154">
        <v>2009</v>
      </c>
      <c r="F6154" s="57"/>
      <c r="G6154" s="73"/>
      <c r="H6154" s="7"/>
      <c r="O6154" s="22"/>
      <c r="P6154" s="77"/>
      <c r="Q6154" s="77"/>
      <c r="R6154" s="77"/>
    </row>
    <row r="6155" spans="1:18" customFormat="1" ht="12.75" customHeight="1" x14ac:dyDescent="0.25">
      <c r="A6155">
        <v>10</v>
      </c>
      <c r="B6155">
        <v>26</v>
      </c>
      <c r="C6155" s="3">
        <v>1026</v>
      </c>
      <c r="D6155" t="s">
        <v>7</v>
      </c>
      <c r="E6155">
        <v>2009</v>
      </c>
      <c r="F6155" s="57"/>
      <c r="G6155" s="73"/>
      <c r="H6155" s="7"/>
      <c r="O6155" s="22"/>
      <c r="P6155" s="77"/>
      <c r="Q6155" s="77"/>
      <c r="R6155" s="77"/>
    </row>
    <row r="6156" spans="1:18" customFormat="1" ht="12.75" customHeight="1" x14ac:dyDescent="0.25">
      <c r="A6156">
        <v>10</v>
      </c>
      <c r="B6156">
        <v>27</v>
      </c>
      <c r="C6156" s="3">
        <v>1027</v>
      </c>
      <c r="D6156" t="s">
        <v>7</v>
      </c>
      <c r="E6156">
        <v>2009</v>
      </c>
      <c r="F6156" s="57"/>
      <c r="G6156" s="73"/>
      <c r="H6156" s="7"/>
      <c r="O6156" s="22"/>
      <c r="P6156" s="77"/>
      <c r="Q6156" s="77"/>
      <c r="R6156" s="77"/>
    </row>
    <row r="6157" spans="1:18" customFormat="1" ht="12.75" customHeight="1" x14ac:dyDescent="0.25">
      <c r="A6157">
        <v>10</v>
      </c>
      <c r="B6157">
        <v>28</v>
      </c>
      <c r="C6157" s="3">
        <v>1028</v>
      </c>
      <c r="D6157" t="s">
        <v>7</v>
      </c>
      <c r="E6157">
        <v>2009</v>
      </c>
      <c r="F6157" s="57"/>
      <c r="G6157" s="73"/>
      <c r="H6157" s="7"/>
      <c r="O6157" s="22"/>
      <c r="P6157" s="77"/>
      <c r="Q6157" s="77"/>
      <c r="R6157" s="77"/>
    </row>
    <row r="6158" spans="1:18" customFormat="1" ht="12.75" customHeight="1" x14ac:dyDescent="0.25">
      <c r="A6158">
        <v>10</v>
      </c>
      <c r="B6158">
        <v>29</v>
      </c>
      <c r="C6158" s="3">
        <v>1029</v>
      </c>
      <c r="D6158" t="s">
        <v>7</v>
      </c>
      <c r="E6158">
        <v>2009</v>
      </c>
      <c r="F6158" s="57"/>
      <c r="G6158" s="73"/>
      <c r="H6158" s="7"/>
      <c r="O6158" s="22"/>
      <c r="P6158" s="77"/>
      <c r="Q6158" s="77"/>
      <c r="R6158" s="77"/>
    </row>
    <row r="6159" spans="1:18" customFormat="1" ht="12.75" customHeight="1" x14ac:dyDescent="0.25">
      <c r="A6159">
        <v>10</v>
      </c>
      <c r="B6159">
        <v>30</v>
      </c>
      <c r="C6159" s="3">
        <v>1030</v>
      </c>
      <c r="D6159" t="s">
        <v>7</v>
      </c>
      <c r="E6159">
        <v>2009</v>
      </c>
      <c r="F6159" s="57"/>
      <c r="G6159" s="73"/>
      <c r="H6159" s="7"/>
      <c r="O6159" s="22"/>
      <c r="P6159" s="77"/>
      <c r="Q6159" s="77"/>
      <c r="R6159" s="77"/>
    </row>
    <row r="6160" spans="1:18" customFormat="1" ht="12.75" customHeight="1" x14ac:dyDescent="0.25">
      <c r="A6160">
        <v>10</v>
      </c>
      <c r="B6160">
        <v>31</v>
      </c>
      <c r="C6160" s="3">
        <v>1031</v>
      </c>
      <c r="D6160" t="s">
        <v>7</v>
      </c>
      <c r="E6160">
        <v>2009</v>
      </c>
      <c r="F6160" s="57"/>
      <c r="G6160" s="73"/>
      <c r="H6160" s="7"/>
      <c r="O6160" s="22"/>
      <c r="P6160" s="77"/>
      <c r="Q6160" s="77"/>
      <c r="R6160" s="77"/>
    </row>
    <row r="6161" spans="1:21" customFormat="1" ht="12.75" customHeight="1" x14ac:dyDescent="0.25">
      <c r="A6161">
        <v>11</v>
      </c>
      <c r="B6161">
        <v>1</v>
      </c>
      <c r="C6161" s="3">
        <v>1101</v>
      </c>
      <c r="D6161" t="s">
        <v>7</v>
      </c>
      <c r="E6161">
        <v>2009</v>
      </c>
      <c r="F6161" s="57"/>
      <c r="G6161" s="73"/>
      <c r="H6161" s="7"/>
      <c r="O6161" s="22"/>
      <c r="P6161" s="77"/>
      <c r="Q6161" s="77"/>
      <c r="R6161" s="77"/>
    </row>
    <row r="6162" spans="1:21" customFormat="1" ht="12.75" customHeight="1" x14ac:dyDescent="0.25">
      <c r="A6162">
        <v>11</v>
      </c>
      <c r="B6162">
        <v>2</v>
      </c>
      <c r="C6162" s="3">
        <v>1102</v>
      </c>
      <c r="D6162" t="s">
        <v>7</v>
      </c>
      <c r="E6162">
        <v>2009</v>
      </c>
      <c r="F6162" s="57"/>
      <c r="G6162" s="73"/>
      <c r="H6162" s="7"/>
      <c r="O6162" s="22"/>
      <c r="P6162" s="77"/>
      <c r="Q6162" s="77"/>
      <c r="R6162" s="77"/>
    </row>
    <row r="6163" spans="1:21" customFormat="1" ht="12.75" customHeight="1" x14ac:dyDescent="0.25">
      <c r="A6163">
        <v>11</v>
      </c>
      <c r="B6163">
        <v>3</v>
      </c>
      <c r="C6163" s="3">
        <v>1103</v>
      </c>
      <c r="D6163" t="s">
        <v>7</v>
      </c>
      <c r="E6163">
        <v>2009</v>
      </c>
      <c r="F6163" s="57"/>
      <c r="G6163" s="73"/>
      <c r="H6163" s="7"/>
      <c r="O6163" s="22"/>
      <c r="P6163" s="77"/>
      <c r="Q6163" s="77"/>
      <c r="R6163" s="77"/>
    </row>
    <row r="6164" spans="1:21" customFormat="1" ht="12.75" customHeight="1" x14ac:dyDescent="0.25">
      <c r="A6164">
        <v>11</v>
      </c>
      <c r="B6164">
        <v>4</v>
      </c>
      <c r="C6164" s="3">
        <v>1104</v>
      </c>
      <c r="D6164" t="s">
        <v>7</v>
      </c>
      <c r="E6164">
        <v>2009</v>
      </c>
      <c r="F6164" s="57"/>
      <c r="G6164" s="73"/>
      <c r="H6164" s="7"/>
      <c r="O6164" s="22"/>
      <c r="P6164" s="77"/>
      <c r="Q6164" s="77"/>
      <c r="R6164" s="77"/>
    </row>
    <row r="6165" spans="1:21" customFormat="1" ht="12.75" customHeight="1" x14ac:dyDescent="0.25">
      <c r="A6165">
        <v>11</v>
      </c>
      <c r="B6165">
        <v>5</v>
      </c>
      <c r="C6165" s="3">
        <v>1105</v>
      </c>
      <c r="D6165" t="s">
        <v>7</v>
      </c>
      <c r="E6165">
        <v>2009</v>
      </c>
      <c r="F6165" s="57"/>
      <c r="G6165" s="73"/>
      <c r="H6165" s="7"/>
      <c r="O6165" s="22"/>
      <c r="P6165" s="77"/>
      <c r="Q6165" s="77"/>
      <c r="R6165" s="77"/>
    </row>
    <row r="6166" spans="1:21" customFormat="1" ht="12.75" customHeight="1" x14ac:dyDescent="0.25">
      <c r="A6166">
        <v>11</v>
      </c>
      <c r="B6166">
        <v>6</v>
      </c>
      <c r="C6166" s="3">
        <v>1106</v>
      </c>
      <c r="D6166" t="s">
        <v>7</v>
      </c>
      <c r="E6166">
        <v>2009</v>
      </c>
      <c r="F6166" s="57"/>
      <c r="G6166" s="73"/>
      <c r="H6166" s="7"/>
      <c r="O6166" s="22"/>
      <c r="P6166" s="77"/>
      <c r="Q6166" s="77"/>
      <c r="R6166" s="77"/>
    </row>
    <row r="6167" spans="1:21" customFormat="1" ht="12.75" customHeight="1" x14ac:dyDescent="0.25">
      <c r="A6167">
        <v>11</v>
      </c>
      <c r="B6167">
        <v>7</v>
      </c>
      <c r="C6167" s="3">
        <v>1107</v>
      </c>
      <c r="D6167" t="s">
        <v>7</v>
      </c>
      <c r="E6167">
        <v>2009</v>
      </c>
      <c r="F6167" s="57"/>
      <c r="G6167" s="73"/>
      <c r="H6167" s="7"/>
      <c r="O6167" s="22"/>
      <c r="P6167" s="77"/>
      <c r="Q6167" s="77"/>
      <c r="R6167" s="77"/>
    </row>
    <row r="6168" spans="1:21" customFormat="1" ht="12.75" customHeight="1" x14ac:dyDescent="0.25">
      <c r="A6168">
        <v>11</v>
      </c>
      <c r="B6168">
        <v>8</v>
      </c>
      <c r="C6168" s="3">
        <v>1108</v>
      </c>
      <c r="D6168" t="s">
        <v>7</v>
      </c>
      <c r="E6168">
        <v>2009</v>
      </c>
      <c r="F6168" s="57"/>
      <c r="G6168" s="73"/>
      <c r="H6168" s="7"/>
      <c r="O6168" s="22"/>
      <c r="P6168" s="77"/>
      <c r="Q6168" s="77"/>
      <c r="R6168" s="77"/>
    </row>
    <row r="6169" spans="1:21" customFormat="1" ht="12.75" customHeight="1" x14ac:dyDescent="0.25">
      <c r="A6169">
        <v>11</v>
      </c>
      <c r="B6169">
        <v>9</v>
      </c>
      <c r="C6169" s="3">
        <v>1109</v>
      </c>
      <c r="D6169" t="s">
        <v>7</v>
      </c>
      <c r="E6169">
        <v>2009</v>
      </c>
      <c r="F6169" s="57"/>
      <c r="G6169" s="73"/>
      <c r="H6169" s="7"/>
      <c r="O6169" s="22"/>
      <c r="P6169" s="77"/>
      <c r="Q6169" s="77"/>
      <c r="R6169" s="77"/>
    </row>
    <row r="6170" spans="1:21" customFormat="1" ht="12.75" customHeight="1" x14ac:dyDescent="0.25">
      <c r="A6170">
        <v>11</v>
      </c>
      <c r="B6170">
        <v>10</v>
      </c>
      <c r="C6170" s="3">
        <v>1110</v>
      </c>
      <c r="D6170" t="s">
        <v>7</v>
      </c>
      <c r="E6170">
        <v>2009</v>
      </c>
      <c r="F6170" s="57"/>
      <c r="G6170" s="73"/>
      <c r="H6170" s="7"/>
      <c r="O6170" s="22"/>
      <c r="P6170" s="77"/>
      <c r="Q6170" s="77"/>
      <c r="R6170" s="77"/>
    </row>
    <row r="6171" spans="1:21" customFormat="1" ht="12.75" customHeight="1" x14ac:dyDescent="0.25">
      <c r="A6171">
        <v>11</v>
      </c>
      <c r="B6171">
        <v>11</v>
      </c>
      <c r="C6171" s="3">
        <v>1111</v>
      </c>
      <c r="D6171" t="s">
        <v>7</v>
      </c>
      <c r="E6171">
        <v>2009</v>
      </c>
      <c r="F6171" s="57"/>
      <c r="G6171" s="73"/>
      <c r="H6171" s="7"/>
      <c r="O6171" s="22"/>
      <c r="P6171" s="77"/>
      <c r="Q6171" s="77"/>
      <c r="R6171" s="77"/>
    </row>
    <row r="6172" spans="1:21" customFormat="1" ht="12.75" customHeight="1" x14ac:dyDescent="0.25">
      <c r="A6172">
        <v>11</v>
      </c>
      <c r="B6172">
        <v>12</v>
      </c>
      <c r="C6172" s="3">
        <v>1112</v>
      </c>
      <c r="D6172" t="s">
        <v>7</v>
      </c>
      <c r="E6172">
        <v>2009</v>
      </c>
      <c r="F6172" s="57"/>
      <c r="G6172" s="73"/>
      <c r="H6172" s="7"/>
      <c r="O6172" s="22"/>
      <c r="P6172" s="77"/>
      <c r="Q6172" s="77"/>
      <c r="R6172" s="77"/>
    </row>
    <row r="6173" spans="1:21" customFormat="1" ht="12.75" customHeight="1" x14ac:dyDescent="0.25">
      <c r="A6173">
        <v>11</v>
      </c>
      <c r="B6173">
        <v>13</v>
      </c>
      <c r="C6173" s="3">
        <v>1113</v>
      </c>
      <c r="D6173" t="s">
        <v>7</v>
      </c>
      <c r="E6173">
        <v>2009</v>
      </c>
      <c r="F6173" s="57"/>
      <c r="G6173" s="73"/>
      <c r="H6173" s="7"/>
      <c r="O6173" s="22"/>
      <c r="P6173" s="77"/>
      <c r="Q6173" s="77"/>
      <c r="R6173" s="77"/>
    </row>
    <row r="6174" spans="1:21" customFormat="1" ht="12.75" customHeight="1" x14ac:dyDescent="0.25">
      <c r="A6174">
        <v>11</v>
      </c>
      <c r="B6174">
        <v>14</v>
      </c>
      <c r="C6174" s="3">
        <v>1114</v>
      </c>
      <c r="D6174" t="s">
        <v>7</v>
      </c>
      <c r="E6174">
        <v>2009</v>
      </c>
      <c r="F6174" s="57"/>
      <c r="G6174" s="73"/>
      <c r="H6174" s="7"/>
      <c r="O6174" s="22"/>
      <c r="P6174" s="77"/>
      <c r="Q6174" s="77"/>
      <c r="R6174" s="77"/>
    </row>
    <row r="6175" spans="1:21" customFormat="1" ht="12.75" customHeight="1" x14ac:dyDescent="0.25">
      <c r="A6175">
        <v>11</v>
      </c>
      <c r="B6175">
        <v>15</v>
      </c>
      <c r="C6175" s="3">
        <v>1115</v>
      </c>
      <c r="D6175" t="s">
        <v>7</v>
      </c>
      <c r="E6175">
        <v>2009</v>
      </c>
      <c r="F6175" s="57"/>
      <c r="G6175" s="73"/>
      <c r="H6175" s="7"/>
      <c r="O6175" s="22"/>
      <c r="P6175" s="77"/>
      <c r="Q6175" s="77"/>
      <c r="R6175" s="77"/>
    </row>
    <row r="6176" spans="1:21" customFormat="1" ht="12.75" customHeight="1" x14ac:dyDescent="0.25">
      <c r="A6176">
        <v>5</v>
      </c>
      <c r="B6176">
        <v>1</v>
      </c>
      <c r="C6176" s="3">
        <v>501</v>
      </c>
      <c r="D6176" t="s">
        <v>6</v>
      </c>
      <c r="E6176">
        <v>2008</v>
      </c>
      <c r="F6176" s="57"/>
      <c r="G6176" s="73">
        <f t="shared" ref="G6176:G6207" si="271">I6176+K6176</f>
        <v>0</v>
      </c>
      <c r="H6176" s="89"/>
      <c r="I6176" s="90"/>
      <c r="J6176" s="98"/>
      <c r="K6176" s="90"/>
      <c r="L6176" s="90"/>
      <c r="M6176" s="90"/>
      <c r="N6176" s="90"/>
      <c r="O6176" s="21">
        <f t="shared" ref="O6176:O6207" si="272">L6176+N6176</f>
        <v>0</v>
      </c>
      <c r="P6176" s="91"/>
      <c r="Q6176" s="91"/>
      <c r="R6176" s="91"/>
      <c r="S6176" s="7"/>
      <c r="T6176" s="89">
        <f t="shared" ref="T6176:T6207" si="273">G6176+J6176</f>
        <v>0</v>
      </c>
      <c r="U6176" s="7"/>
    </row>
    <row r="6177" spans="1:21" customFormat="1" ht="12.75" customHeight="1" x14ac:dyDescent="0.25">
      <c r="A6177">
        <v>5</v>
      </c>
      <c r="B6177">
        <v>2</v>
      </c>
      <c r="C6177" s="3">
        <v>502</v>
      </c>
      <c r="D6177" t="s">
        <v>6</v>
      </c>
      <c r="E6177">
        <v>2008</v>
      </c>
      <c r="F6177" s="57"/>
      <c r="G6177" s="73">
        <f t="shared" si="271"/>
        <v>0</v>
      </c>
      <c r="H6177" s="89"/>
      <c r="I6177" s="92"/>
      <c r="J6177" s="98"/>
      <c r="K6177" s="90"/>
      <c r="L6177" s="90"/>
      <c r="M6177" s="90"/>
      <c r="N6177" s="90"/>
      <c r="O6177" s="21">
        <f t="shared" si="272"/>
        <v>0</v>
      </c>
      <c r="P6177" s="91"/>
      <c r="Q6177" s="91"/>
      <c r="R6177" s="91"/>
      <c r="S6177" s="7"/>
      <c r="T6177" s="89">
        <f t="shared" si="273"/>
        <v>0</v>
      </c>
      <c r="U6177" s="7"/>
    </row>
    <row r="6178" spans="1:21" customFormat="1" ht="12.75" customHeight="1" x14ac:dyDescent="0.25">
      <c r="A6178">
        <v>5</v>
      </c>
      <c r="B6178">
        <v>3</v>
      </c>
      <c r="C6178" s="3">
        <v>503</v>
      </c>
      <c r="D6178" t="s">
        <v>6</v>
      </c>
      <c r="E6178">
        <v>2008</v>
      </c>
      <c r="F6178" s="57"/>
      <c r="G6178" s="73">
        <f t="shared" si="271"/>
        <v>0</v>
      </c>
      <c r="H6178" s="89"/>
      <c r="I6178" s="93"/>
      <c r="J6178" s="98"/>
      <c r="K6178" s="90"/>
      <c r="L6178" s="94"/>
      <c r="M6178" s="90"/>
      <c r="N6178" s="90"/>
      <c r="O6178" s="21">
        <f t="shared" si="272"/>
        <v>0</v>
      </c>
      <c r="P6178" s="91"/>
      <c r="Q6178" s="91"/>
      <c r="R6178" s="91"/>
      <c r="S6178" s="7"/>
      <c r="T6178" s="89">
        <f t="shared" si="273"/>
        <v>0</v>
      </c>
      <c r="U6178" s="7"/>
    </row>
    <row r="6179" spans="1:21" customFormat="1" ht="12.75" customHeight="1" x14ac:dyDescent="0.25">
      <c r="A6179">
        <v>5</v>
      </c>
      <c r="B6179">
        <v>4</v>
      </c>
      <c r="C6179" s="3">
        <v>504</v>
      </c>
      <c r="D6179" t="s">
        <v>6</v>
      </c>
      <c r="E6179">
        <v>2008</v>
      </c>
      <c r="F6179" s="57"/>
      <c r="G6179" s="73">
        <f t="shared" si="271"/>
        <v>0</v>
      </c>
      <c r="H6179" s="89"/>
      <c r="I6179" s="93"/>
      <c r="J6179" s="98"/>
      <c r="K6179" s="90"/>
      <c r="L6179" s="94"/>
      <c r="M6179" s="90"/>
      <c r="N6179" s="90"/>
      <c r="O6179" s="21">
        <f t="shared" si="272"/>
        <v>0</v>
      </c>
      <c r="P6179" s="91"/>
      <c r="Q6179" s="91"/>
      <c r="R6179" s="91"/>
      <c r="S6179" s="7"/>
      <c r="T6179" s="89">
        <f t="shared" si="273"/>
        <v>0</v>
      </c>
      <c r="U6179" s="7"/>
    </row>
    <row r="6180" spans="1:21" customFormat="1" ht="12.75" customHeight="1" x14ac:dyDescent="0.25">
      <c r="A6180">
        <v>5</v>
      </c>
      <c r="B6180">
        <v>5</v>
      </c>
      <c r="C6180" s="3">
        <v>505</v>
      </c>
      <c r="D6180" t="s">
        <v>6</v>
      </c>
      <c r="E6180">
        <v>2008</v>
      </c>
      <c r="F6180" s="57"/>
      <c r="G6180" s="73">
        <f t="shared" si="271"/>
        <v>0</v>
      </c>
      <c r="H6180" s="89"/>
      <c r="I6180" s="93"/>
      <c r="J6180" s="98"/>
      <c r="K6180" s="90"/>
      <c r="L6180" s="94"/>
      <c r="M6180" s="90"/>
      <c r="N6180" s="90"/>
      <c r="O6180" s="21">
        <f t="shared" si="272"/>
        <v>0</v>
      </c>
      <c r="P6180" s="91"/>
      <c r="Q6180" s="91"/>
      <c r="R6180" s="91"/>
      <c r="S6180" s="7"/>
      <c r="T6180" s="89">
        <f t="shared" si="273"/>
        <v>0</v>
      </c>
      <c r="U6180" s="7"/>
    </row>
    <row r="6181" spans="1:21" customFormat="1" ht="12.75" customHeight="1" x14ac:dyDescent="0.25">
      <c r="A6181">
        <v>5</v>
      </c>
      <c r="B6181">
        <v>6</v>
      </c>
      <c r="C6181" s="3">
        <v>506</v>
      </c>
      <c r="D6181" t="s">
        <v>6</v>
      </c>
      <c r="E6181">
        <v>2008</v>
      </c>
      <c r="F6181" s="57"/>
      <c r="G6181" s="73">
        <f t="shared" si="271"/>
        <v>0</v>
      </c>
      <c r="H6181" s="89"/>
      <c r="I6181" s="93"/>
      <c r="J6181" s="98"/>
      <c r="K6181" s="90"/>
      <c r="L6181" s="94"/>
      <c r="M6181" s="90"/>
      <c r="N6181" s="90"/>
      <c r="O6181" s="21">
        <f t="shared" si="272"/>
        <v>0</v>
      </c>
      <c r="P6181" s="91"/>
      <c r="Q6181" s="91"/>
      <c r="R6181" s="91"/>
      <c r="S6181" s="7"/>
      <c r="T6181" s="89">
        <f t="shared" si="273"/>
        <v>0</v>
      </c>
      <c r="U6181" s="7"/>
    </row>
    <row r="6182" spans="1:21" customFormat="1" ht="12.75" customHeight="1" x14ac:dyDescent="0.25">
      <c r="A6182">
        <v>5</v>
      </c>
      <c r="B6182">
        <v>7</v>
      </c>
      <c r="C6182" s="3">
        <v>507</v>
      </c>
      <c r="D6182" t="s">
        <v>6</v>
      </c>
      <c r="E6182">
        <v>2008</v>
      </c>
      <c r="F6182" s="57"/>
      <c r="G6182" s="73">
        <f t="shared" si="271"/>
        <v>0</v>
      </c>
      <c r="H6182" s="89"/>
      <c r="I6182" s="93"/>
      <c r="J6182" s="98"/>
      <c r="K6182" s="90"/>
      <c r="L6182" s="94"/>
      <c r="M6182" s="90"/>
      <c r="N6182" s="90"/>
      <c r="O6182" s="21">
        <f t="shared" si="272"/>
        <v>0</v>
      </c>
      <c r="P6182" s="91"/>
      <c r="Q6182" s="91"/>
      <c r="R6182" s="91"/>
      <c r="S6182" s="7"/>
      <c r="T6182" s="89">
        <f t="shared" si="273"/>
        <v>0</v>
      </c>
      <c r="U6182" s="7"/>
    </row>
    <row r="6183" spans="1:21" customFormat="1" ht="12.75" customHeight="1" x14ac:dyDescent="0.25">
      <c r="A6183">
        <v>5</v>
      </c>
      <c r="B6183">
        <v>8</v>
      </c>
      <c r="C6183" s="3">
        <v>508</v>
      </c>
      <c r="D6183" t="s">
        <v>6</v>
      </c>
      <c r="E6183">
        <v>2008</v>
      </c>
      <c r="F6183" s="57"/>
      <c r="G6183" s="73">
        <f t="shared" si="271"/>
        <v>0</v>
      </c>
      <c r="H6183" s="89"/>
      <c r="I6183" s="93"/>
      <c r="J6183" s="98"/>
      <c r="K6183" s="90"/>
      <c r="L6183" s="94"/>
      <c r="M6183" s="90"/>
      <c r="N6183" s="90"/>
      <c r="O6183" s="21">
        <f t="shared" si="272"/>
        <v>0</v>
      </c>
      <c r="P6183" s="91"/>
      <c r="Q6183" s="91"/>
      <c r="R6183" s="91"/>
      <c r="S6183" s="7"/>
      <c r="T6183" s="89">
        <f t="shared" si="273"/>
        <v>0</v>
      </c>
      <c r="U6183" s="7"/>
    </row>
    <row r="6184" spans="1:21" customFormat="1" ht="12.75" customHeight="1" x14ac:dyDescent="0.25">
      <c r="A6184">
        <v>5</v>
      </c>
      <c r="B6184">
        <v>9</v>
      </c>
      <c r="C6184" s="3">
        <v>509</v>
      </c>
      <c r="D6184" t="s">
        <v>6</v>
      </c>
      <c r="E6184">
        <v>2008</v>
      </c>
      <c r="F6184" s="57"/>
      <c r="G6184" s="73">
        <f t="shared" si="271"/>
        <v>0</v>
      </c>
      <c r="H6184" s="89"/>
      <c r="I6184" s="93"/>
      <c r="J6184" s="98"/>
      <c r="K6184" s="90"/>
      <c r="L6184" s="94"/>
      <c r="M6184" s="90"/>
      <c r="N6184" s="90"/>
      <c r="O6184" s="21">
        <f t="shared" si="272"/>
        <v>0</v>
      </c>
      <c r="P6184" s="91"/>
      <c r="Q6184" s="91"/>
      <c r="R6184" s="91"/>
      <c r="S6184" s="7"/>
      <c r="T6184" s="89">
        <f t="shared" si="273"/>
        <v>0</v>
      </c>
      <c r="U6184" s="7"/>
    </row>
    <row r="6185" spans="1:21" customFormat="1" ht="12.75" customHeight="1" x14ac:dyDescent="0.25">
      <c r="A6185">
        <v>5</v>
      </c>
      <c r="B6185">
        <v>10</v>
      </c>
      <c r="C6185" s="3">
        <v>510</v>
      </c>
      <c r="D6185" t="s">
        <v>6</v>
      </c>
      <c r="E6185">
        <v>2008</v>
      </c>
      <c r="F6185" s="57"/>
      <c r="G6185" s="73">
        <f t="shared" si="271"/>
        <v>0</v>
      </c>
      <c r="H6185" s="89"/>
      <c r="I6185" s="93"/>
      <c r="J6185" s="98"/>
      <c r="K6185" s="90"/>
      <c r="L6185" s="94"/>
      <c r="M6185" s="90"/>
      <c r="N6185" s="90"/>
      <c r="O6185" s="21">
        <f t="shared" si="272"/>
        <v>0</v>
      </c>
      <c r="P6185" s="91"/>
      <c r="Q6185" s="91"/>
      <c r="R6185" s="91"/>
      <c r="S6185" s="7"/>
      <c r="T6185" s="89">
        <f t="shared" si="273"/>
        <v>0</v>
      </c>
      <c r="U6185" s="7"/>
    </row>
    <row r="6186" spans="1:21" customFormat="1" ht="12.75" customHeight="1" x14ac:dyDescent="0.25">
      <c r="A6186">
        <v>5</v>
      </c>
      <c r="B6186">
        <v>11</v>
      </c>
      <c r="C6186" s="3">
        <v>511</v>
      </c>
      <c r="D6186" t="s">
        <v>6</v>
      </c>
      <c r="E6186">
        <v>2008</v>
      </c>
      <c r="F6186" s="57"/>
      <c r="G6186" s="73">
        <f t="shared" si="271"/>
        <v>0</v>
      </c>
      <c r="H6186" s="89"/>
      <c r="I6186" s="95"/>
      <c r="J6186" s="98"/>
      <c r="K6186" s="90"/>
      <c r="L6186" s="95"/>
      <c r="M6186" s="90"/>
      <c r="N6186" s="90"/>
      <c r="O6186" s="21">
        <f t="shared" si="272"/>
        <v>0</v>
      </c>
      <c r="P6186" s="91"/>
      <c r="Q6186" s="91"/>
      <c r="R6186" s="91"/>
      <c r="S6186" s="7"/>
      <c r="T6186" s="89">
        <f t="shared" si="273"/>
        <v>0</v>
      </c>
      <c r="U6186" s="7"/>
    </row>
    <row r="6187" spans="1:21" customFormat="1" ht="12.75" customHeight="1" x14ac:dyDescent="0.25">
      <c r="A6187">
        <v>5</v>
      </c>
      <c r="B6187">
        <v>12</v>
      </c>
      <c r="C6187" s="3">
        <v>512</v>
      </c>
      <c r="D6187" t="s">
        <v>6</v>
      </c>
      <c r="E6187">
        <v>2008</v>
      </c>
      <c r="F6187" s="57"/>
      <c r="G6187" s="73">
        <f t="shared" si="271"/>
        <v>0</v>
      </c>
      <c r="H6187" s="89"/>
      <c r="I6187" s="95"/>
      <c r="J6187" s="98"/>
      <c r="K6187" s="90"/>
      <c r="L6187" s="95"/>
      <c r="M6187" s="90"/>
      <c r="N6187" s="90"/>
      <c r="O6187" s="21">
        <f t="shared" si="272"/>
        <v>0</v>
      </c>
      <c r="P6187" s="91"/>
      <c r="Q6187" s="91"/>
      <c r="R6187" s="91"/>
      <c r="S6187" s="7"/>
      <c r="T6187" s="89">
        <f t="shared" si="273"/>
        <v>0</v>
      </c>
      <c r="U6187" s="7"/>
    </row>
    <row r="6188" spans="1:21" customFormat="1" ht="12.75" customHeight="1" x14ac:dyDescent="0.25">
      <c r="A6188">
        <v>5</v>
      </c>
      <c r="B6188">
        <v>13</v>
      </c>
      <c r="C6188" s="3">
        <v>513</v>
      </c>
      <c r="D6188" t="s">
        <v>6</v>
      </c>
      <c r="E6188">
        <v>2008</v>
      </c>
      <c r="F6188" s="57"/>
      <c r="G6188" s="73">
        <f t="shared" si="271"/>
        <v>0</v>
      </c>
      <c r="H6188" s="89"/>
      <c r="I6188" s="95"/>
      <c r="J6188" s="98"/>
      <c r="K6188" s="90"/>
      <c r="L6188" s="95"/>
      <c r="M6188" s="90"/>
      <c r="N6188" s="90"/>
      <c r="O6188" s="21">
        <f t="shared" si="272"/>
        <v>0</v>
      </c>
      <c r="P6188" s="91"/>
      <c r="Q6188" s="91"/>
      <c r="R6188" s="91"/>
      <c r="S6188" s="7"/>
      <c r="T6188" s="89">
        <f t="shared" si="273"/>
        <v>0</v>
      </c>
      <c r="U6188" s="7"/>
    </row>
    <row r="6189" spans="1:21" customFormat="1" ht="12.75" customHeight="1" x14ac:dyDescent="0.25">
      <c r="A6189">
        <v>5</v>
      </c>
      <c r="B6189">
        <v>14</v>
      </c>
      <c r="C6189" s="3">
        <v>514</v>
      </c>
      <c r="D6189" t="s">
        <v>6</v>
      </c>
      <c r="E6189">
        <v>2008</v>
      </c>
      <c r="F6189" s="57"/>
      <c r="G6189" s="73">
        <f t="shared" si="271"/>
        <v>3</v>
      </c>
      <c r="H6189" s="89"/>
      <c r="I6189" s="95">
        <v>3</v>
      </c>
      <c r="J6189" s="98"/>
      <c r="K6189" s="90"/>
      <c r="L6189" s="95">
        <v>0</v>
      </c>
      <c r="M6189" s="90" t="s">
        <v>21</v>
      </c>
      <c r="N6189" s="90"/>
      <c r="O6189" s="21">
        <f t="shared" si="272"/>
        <v>0</v>
      </c>
      <c r="P6189" s="91"/>
      <c r="Q6189" s="91"/>
      <c r="R6189" s="91"/>
      <c r="S6189" s="7"/>
      <c r="T6189" s="89">
        <f t="shared" si="273"/>
        <v>3</v>
      </c>
      <c r="U6189" s="7"/>
    </row>
    <row r="6190" spans="1:21" customFormat="1" ht="12.75" customHeight="1" x14ac:dyDescent="0.25">
      <c r="A6190">
        <v>5</v>
      </c>
      <c r="B6190">
        <v>15</v>
      </c>
      <c r="C6190" s="3">
        <v>515</v>
      </c>
      <c r="D6190" t="s">
        <v>6</v>
      </c>
      <c r="E6190">
        <v>2008</v>
      </c>
      <c r="F6190" s="57"/>
      <c r="G6190" s="73">
        <f t="shared" si="271"/>
        <v>0</v>
      </c>
      <c r="H6190" s="89"/>
      <c r="I6190" s="95">
        <v>0</v>
      </c>
      <c r="J6190" s="98"/>
      <c r="K6190" s="90"/>
      <c r="L6190" s="95">
        <v>0</v>
      </c>
      <c r="M6190" s="90" t="s">
        <v>21</v>
      </c>
      <c r="N6190" s="90"/>
      <c r="O6190" s="21">
        <f t="shared" si="272"/>
        <v>0</v>
      </c>
      <c r="P6190" s="91"/>
      <c r="Q6190" s="91"/>
      <c r="R6190" s="91"/>
      <c r="S6190" s="7"/>
      <c r="T6190" s="89">
        <f t="shared" si="273"/>
        <v>0</v>
      </c>
      <c r="U6190" s="7"/>
    </row>
    <row r="6191" spans="1:21" customFormat="1" ht="12.75" customHeight="1" x14ac:dyDescent="0.25">
      <c r="A6191">
        <v>5</v>
      </c>
      <c r="B6191">
        <v>16</v>
      </c>
      <c r="C6191" s="3">
        <v>516</v>
      </c>
      <c r="D6191" t="s">
        <v>6</v>
      </c>
      <c r="E6191">
        <v>2008</v>
      </c>
      <c r="F6191" s="57"/>
      <c r="G6191" s="73">
        <f t="shared" si="271"/>
        <v>5</v>
      </c>
      <c r="H6191" s="89"/>
      <c r="I6191" s="95">
        <v>5</v>
      </c>
      <c r="J6191" s="98"/>
      <c r="K6191" s="90"/>
      <c r="L6191" s="95">
        <v>0</v>
      </c>
      <c r="M6191" s="90" t="s">
        <v>21</v>
      </c>
      <c r="N6191" s="90"/>
      <c r="O6191" s="21">
        <f t="shared" si="272"/>
        <v>0</v>
      </c>
      <c r="P6191" s="91"/>
      <c r="Q6191" s="91"/>
      <c r="R6191" s="91"/>
      <c r="S6191" s="7"/>
      <c r="T6191" s="89">
        <f t="shared" si="273"/>
        <v>5</v>
      </c>
      <c r="U6191" s="7"/>
    </row>
    <row r="6192" spans="1:21" customFormat="1" ht="12.75" customHeight="1" x14ac:dyDescent="0.25">
      <c r="A6192">
        <v>5</v>
      </c>
      <c r="B6192">
        <v>17</v>
      </c>
      <c r="C6192" s="3">
        <v>517</v>
      </c>
      <c r="D6192" t="s">
        <v>6</v>
      </c>
      <c r="E6192">
        <v>2008</v>
      </c>
      <c r="F6192" s="57"/>
      <c r="G6192" s="73">
        <f t="shared" si="271"/>
        <v>6</v>
      </c>
      <c r="H6192" s="89"/>
      <c r="I6192" s="95">
        <v>6</v>
      </c>
      <c r="J6192" s="98"/>
      <c r="K6192" s="90"/>
      <c r="L6192" s="95">
        <v>0</v>
      </c>
      <c r="M6192" s="90" t="s">
        <v>21</v>
      </c>
      <c r="N6192" s="90"/>
      <c r="O6192" s="21">
        <f t="shared" si="272"/>
        <v>0</v>
      </c>
      <c r="P6192" s="91"/>
      <c r="Q6192" s="91"/>
      <c r="R6192" s="91"/>
      <c r="S6192" s="7"/>
      <c r="T6192" s="89">
        <f t="shared" si="273"/>
        <v>6</v>
      </c>
      <c r="U6192" s="7"/>
    </row>
    <row r="6193" spans="1:21" customFormat="1" ht="12.75" customHeight="1" x14ac:dyDescent="0.25">
      <c r="A6193">
        <v>5</v>
      </c>
      <c r="B6193">
        <v>18</v>
      </c>
      <c r="C6193" s="3">
        <v>518</v>
      </c>
      <c r="D6193" t="s">
        <v>6</v>
      </c>
      <c r="E6193">
        <v>2008</v>
      </c>
      <c r="F6193" s="57"/>
      <c r="G6193" s="73">
        <f t="shared" si="271"/>
        <v>3</v>
      </c>
      <c r="H6193" s="89"/>
      <c r="I6193" s="95">
        <v>3</v>
      </c>
      <c r="J6193" s="98"/>
      <c r="K6193" s="90"/>
      <c r="L6193" s="95">
        <v>0</v>
      </c>
      <c r="M6193" s="90" t="s">
        <v>21</v>
      </c>
      <c r="N6193" s="90"/>
      <c r="O6193" s="21">
        <f t="shared" si="272"/>
        <v>0</v>
      </c>
      <c r="P6193" s="91"/>
      <c r="Q6193" s="91"/>
      <c r="R6193" s="91"/>
      <c r="S6193" s="7"/>
      <c r="T6193" s="89">
        <f t="shared" si="273"/>
        <v>3</v>
      </c>
      <c r="U6193" s="7"/>
    </row>
    <row r="6194" spans="1:21" customFormat="1" ht="12.75" customHeight="1" x14ac:dyDescent="0.25">
      <c r="A6194">
        <v>5</v>
      </c>
      <c r="B6194">
        <v>19</v>
      </c>
      <c r="C6194" s="3">
        <v>519</v>
      </c>
      <c r="D6194" t="s">
        <v>6</v>
      </c>
      <c r="E6194">
        <v>2008</v>
      </c>
      <c r="F6194" s="57"/>
      <c r="G6194" s="73">
        <f t="shared" si="271"/>
        <v>0</v>
      </c>
      <c r="H6194" s="89"/>
      <c r="I6194" s="95">
        <v>0</v>
      </c>
      <c r="J6194" s="98"/>
      <c r="K6194" s="90"/>
      <c r="L6194" s="95">
        <v>0</v>
      </c>
      <c r="M6194" s="90" t="s">
        <v>21</v>
      </c>
      <c r="N6194" s="90"/>
      <c r="O6194" s="21">
        <f t="shared" si="272"/>
        <v>0</v>
      </c>
      <c r="P6194" s="91"/>
      <c r="Q6194" s="91"/>
      <c r="R6194" s="91"/>
      <c r="S6194" s="7"/>
      <c r="T6194" s="89">
        <f t="shared" si="273"/>
        <v>0</v>
      </c>
      <c r="U6194" s="7"/>
    </row>
    <row r="6195" spans="1:21" customFormat="1" ht="12.75" customHeight="1" x14ac:dyDescent="0.25">
      <c r="A6195">
        <v>5</v>
      </c>
      <c r="B6195">
        <v>20</v>
      </c>
      <c r="C6195" s="3">
        <v>520</v>
      </c>
      <c r="D6195" t="s">
        <v>6</v>
      </c>
      <c r="E6195">
        <v>2008</v>
      </c>
      <c r="F6195" s="57"/>
      <c r="G6195" s="73">
        <f t="shared" si="271"/>
        <v>0</v>
      </c>
      <c r="H6195" s="89"/>
      <c r="I6195" s="95">
        <v>0</v>
      </c>
      <c r="J6195" s="98"/>
      <c r="K6195" s="90"/>
      <c r="L6195" s="95">
        <v>0</v>
      </c>
      <c r="M6195" s="90" t="s">
        <v>21</v>
      </c>
      <c r="N6195" s="90"/>
      <c r="O6195" s="21">
        <f t="shared" si="272"/>
        <v>0</v>
      </c>
      <c r="P6195" s="91"/>
      <c r="Q6195" s="91"/>
      <c r="R6195" s="91"/>
      <c r="S6195" s="7"/>
      <c r="T6195" s="89">
        <f t="shared" si="273"/>
        <v>0</v>
      </c>
      <c r="U6195" s="7"/>
    </row>
    <row r="6196" spans="1:21" customFormat="1" ht="12.75" customHeight="1" x14ac:dyDescent="0.25">
      <c r="A6196">
        <v>5</v>
      </c>
      <c r="B6196">
        <v>21</v>
      </c>
      <c r="C6196" s="3">
        <v>521</v>
      </c>
      <c r="D6196" t="s">
        <v>6</v>
      </c>
      <c r="E6196">
        <v>2008</v>
      </c>
      <c r="F6196" s="57"/>
      <c r="G6196" s="73">
        <f t="shared" si="271"/>
        <v>1</v>
      </c>
      <c r="H6196" s="89"/>
      <c r="I6196" s="95">
        <v>1</v>
      </c>
      <c r="J6196" s="98"/>
      <c r="K6196" s="90"/>
      <c r="L6196" s="95">
        <v>0</v>
      </c>
      <c r="M6196" s="90" t="s">
        <v>21</v>
      </c>
      <c r="N6196" s="90"/>
      <c r="O6196" s="21">
        <f t="shared" si="272"/>
        <v>0</v>
      </c>
      <c r="P6196" s="91"/>
      <c r="Q6196" s="91"/>
      <c r="R6196" s="91"/>
      <c r="S6196" s="7"/>
      <c r="T6196" s="89">
        <f t="shared" si="273"/>
        <v>1</v>
      </c>
      <c r="U6196" s="7"/>
    </row>
    <row r="6197" spans="1:21" customFormat="1" ht="12.75" customHeight="1" x14ac:dyDescent="0.25">
      <c r="A6197">
        <v>5</v>
      </c>
      <c r="B6197">
        <v>22</v>
      </c>
      <c r="C6197" s="3">
        <v>522</v>
      </c>
      <c r="D6197" t="s">
        <v>6</v>
      </c>
      <c r="E6197">
        <v>2008</v>
      </c>
      <c r="F6197" s="57"/>
      <c r="G6197" s="73">
        <f t="shared" si="271"/>
        <v>3</v>
      </c>
      <c r="H6197" s="89"/>
      <c r="I6197" s="95">
        <v>3</v>
      </c>
      <c r="J6197" s="98"/>
      <c r="K6197" s="90"/>
      <c r="L6197" s="95">
        <v>0</v>
      </c>
      <c r="M6197" s="90" t="s">
        <v>21</v>
      </c>
      <c r="N6197" s="90"/>
      <c r="O6197" s="21">
        <f t="shared" si="272"/>
        <v>0</v>
      </c>
      <c r="P6197" s="91"/>
      <c r="Q6197" s="91"/>
      <c r="R6197" s="91"/>
      <c r="S6197" s="7"/>
      <c r="T6197" s="89">
        <f t="shared" si="273"/>
        <v>3</v>
      </c>
      <c r="U6197" s="7"/>
    </row>
    <row r="6198" spans="1:21" customFormat="1" ht="12.75" customHeight="1" x14ac:dyDescent="0.25">
      <c r="A6198">
        <v>5</v>
      </c>
      <c r="B6198">
        <v>23</v>
      </c>
      <c r="C6198" s="3">
        <v>523</v>
      </c>
      <c r="D6198" t="s">
        <v>6</v>
      </c>
      <c r="E6198">
        <v>2008</v>
      </c>
      <c r="F6198" s="57"/>
      <c r="G6198" s="73">
        <f t="shared" si="271"/>
        <v>1</v>
      </c>
      <c r="H6198" s="89"/>
      <c r="I6198" s="95">
        <v>1</v>
      </c>
      <c r="J6198" s="98"/>
      <c r="K6198" s="90"/>
      <c r="L6198" s="95">
        <v>0</v>
      </c>
      <c r="M6198" s="90" t="s">
        <v>21</v>
      </c>
      <c r="N6198" s="90"/>
      <c r="O6198" s="21">
        <f t="shared" si="272"/>
        <v>0</v>
      </c>
      <c r="P6198" s="91"/>
      <c r="Q6198" s="91"/>
      <c r="R6198" s="91"/>
      <c r="S6198" s="7"/>
      <c r="T6198" s="89">
        <f t="shared" si="273"/>
        <v>1</v>
      </c>
      <c r="U6198" s="7"/>
    </row>
    <row r="6199" spans="1:21" customFormat="1" ht="12.75" customHeight="1" x14ac:dyDescent="0.25">
      <c r="A6199">
        <v>5</v>
      </c>
      <c r="B6199">
        <v>24</v>
      </c>
      <c r="C6199" s="3">
        <v>524</v>
      </c>
      <c r="D6199" t="s">
        <v>6</v>
      </c>
      <c r="E6199">
        <v>2008</v>
      </c>
      <c r="F6199" s="57"/>
      <c r="G6199" s="73">
        <f t="shared" si="271"/>
        <v>3</v>
      </c>
      <c r="H6199" s="89"/>
      <c r="I6199" s="95">
        <v>3</v>
      </c>
      <c r="J6199" s="98"/>
      <c r="K6199" s="90"/>
      <c r="L6199" s="95">
        <v>0</v>
      </c>
      <c r="M6199" s="90" t="s">
        <v>21</v>
      </c>
      <c r="N6199" s="90"/>
      <c r="O6199" s="21">
        <f t="shared" si="272"/>
        <v>0</v>
      </c>
      <c r="P6199" s="91"/>
      <c r="Q6199" s="91"/>
      <c r="R6199" s="91"/>
      <c r="S6199" s="7"/>
      <c r="T6199" s="89">
        <f t="shared" si="273"/>
        <v>3</v>
      </c>
      <c r="U6199" s="7"/>
    </row>
    <row r="6200" spans="1:21" customFormat="1" ht="12.75" customHeight="1" x14ac:dyDescent="0.25">
      <c r="A6200">
        <v>5</v>
      </c>
      <c r="B6200">
        <v>25</v>
      </c>
      <c r="C6200" s="3">
        <v>525</v>
      </c>
      <c r="D6200" t="s">
        <v>6</v>
      </c>
      <c r="E6200">
        <v>2008</v>
      </c>
      <c r="F6200" s="57"/>
      <c r="G6200" s="73">
        <f t="shared" si="271"/>
        <v>3</v>
      </c>
      <c r="H6200" s="89"/>
      <c r="I6200" s="95">
        <v>3</v>
      </c>
      <c r="J6200" s="98"/>
      <c r="K6200" s="90"/>
      <c r="L6200" s="95">
        <v>0</v>
      </c>
      <c r="M6200" s="90" t="s">
        <v>21</v>
      </c>
      <c r="N6200" s="90"/>
      <c r="O6200" s="21">
        <f t="shared" si="272"/>
        <v>0</v>
      </c>
      <c r="P6200" s="91"/>
      <c r="Q6200" s="91"/>
      <c r="R6200" s="91"/>
      <c r="S6200" s="7"/>
      <c r="T6200" s="89">
        <f t="shared" si="273"/>
        <v>3</v>
      </c>
      <c r="U6200" s="7"/>
    </row>
    <row r="6201" spans="1:21" customFormat="1" ht="12.75" customHeight="1" x14ac:dyDescent="0.25">
      <c r="A6201">
        <v>5</v>
      </c>
      <c r="B6201">
        <v>26</v>
      </c>
      <c r="C6201" s="3">
        <v>526</v>
      </c>
      <c r="D6201" t="s">
        <v>6</v>
      </c>
      <c r="E6201">
        <v>2008</v>
      </c>
      <c r="F6201" s="57"/>
      <c r="G6201" s="73">
        <f t="shared" si="271"/>
        <v>1</v>
      </c>
      <c r="H6201" s="89"/>
      <c r="I6201" s="95">
        <v>1</v>
      </c>
      <c r="J6201" s="98"/>
      <c r="K6201" s="90"/>
      <c r="L6201" s="95">
        <v>0</v>
      </c>
      <c r="M6201" s="90" t="s">
        <v>21</v>
      </c>
      <c r="N6201" s="90"/>
      <c r="O6201" s="21">
        <f t="shared" si="272"/>
        <v>0</v>
      </c>
      <c r="P6201" s="91"/>
      <c r="Q6201" s="91"/>
      <c r="R6201" s="91"/>
      <c r="S6201" s="7"/>
      <c r="T6201" s="89">
        <f t="shared" si="273"/>
        <v>1</v>
      </c>
      <c r="U6201" s="7"/>
    </row>
    <row r="6202" spans="1:21" customFormat="1" ht="12.75" customHeight="1" x14ac:dyDescent="0.25">
      <c r="A6202">
        <v>5</v>
      </c>
      <c r="B6202">
        <v>27</v>
      </c>
      <c r="C6202" s="3">
        <v>527</v>
      </c>
      <c r="D6202" t="s">
        <v>6</v>
      </c>
      <c r="E6202">
        <v>2008</v>
      </c>
      <c r="F6202" s="57"/>
      <c r="G6202" s="73">
        <f t="shared" si="271"/>
        <v>1</v>
      </c>
      <c r="H6202" s="89"/>
      <c r="I6202" s="95">
        <v>1</v>
      </c>
      <c r="J6202" s="98"/>
      <c r="K6202" s="90"/>
      <c r="L6202" s="95">
        <v>0</v>
      </c>
      <c r="M6202" s="90" t="s">
        <v>21</v>
      </c>
      <c r="N6202" s="90"/>
      <c r="O6202" s="21">
        <f t="shared" si="272"/>
        <v>0</v>
      </c>
      <c r="P6202" s="91"/>
      <c r="Q6202" s="91"/>
      <c r="R6202" s="91"/>
      <c r="S6202" s="7"/>
      <c r="T6202" s="89">
        <f t="shared" si="273"/>
        <v>1</v>
      </c>
      <c r="U6202" s="7"/>
    </row>
    <row r="6203" spans="1:21" customFormat="1" ht="12.75" customHeight="1" x14ac:dyDescent="0.25">
      <c r="A6203">
        <v>5</v>
      </c>
      <c r="B6203">
        <v>28</v>
      </c>
      <c r="C6203" s="3">
        <v>528</v>
      </c>
      <c r="D6203" t="s">
        <v>6</v>
      </c>
      <c r="E6203">
        <v>2008</v>
      </c>
      <c r="F6203" s="57"/>
      <c r="G6203" s="73">
        <f t="shared" si="271"/>
        <v>0</v>
      </c>
      <c r="H6203" s="89"/>
      <c r="I6203" s="95">
        <v>0</v>
      </c>
      <c r="J6203" s="98"/>
      <c r="K6203" s="90"/>
      <c r="L6203" s="95">
        <v>0</v>
      </c>
      <c r="M6203" s="90" t="s">
        <v>21</v>
      </c>
      <c r="N6203" s="90"/>
      <c r="O6203" s="21">
        <f t="shared" si="272"/>
        <v>0</v>
      </c>
      <c r="P6203" s="91"/>
      <c r="Q6203" s="91"/>
      <c r="R6203" s="91"/>
      <c r="S6203" s="7"/>
      <c r="T6203" s="89">
        <f t="shared" si="273"/>
        <v>0</v>
      </c>
      <c r="U6203" s="7"/>
    </row>
    <row r="6204" spans="1:21" customFormat="1" ht="12.75" customHeight="1" x14ac:dyDescent="0.25">
      <c r="A6204">
        <v>5</v>
      </c>
      <c r="B6204">
        <v>29</v>
      </c>
      <c r="C6204" s="3">
        <v>529</v>
      </c>
      <c r="D6204" t="s">
        <v>6</v>
      </c>
      <c r="E6204">
        <v>2008</v>
      </c>
      <c r="F6204" s="57"/>
      <c r="G6204" s="73">
        <f t="shared" si="271"/>
        <v>9</v>
      </c>
      <c r="H6204" s="89"/>
      <c r="I6204" s="95">
        <v>9</v>
      </c>
      <c r="J6204" s="98"/>
      <c r="K6204" s="90"/>
      <c r="L6204" s="95">
        <v>0</v>
      </c>
      <c r="M6204" s="90" t="s">
        <v>21</v>
      </c>
      <c r="N6204" s="90"/>
      <c r="O6204" s="21">
        <f t="shared" si="272"/>
        <v>0</v>
      </c>
      <c r="P6204" s="91"/>
      <c r="Q6204" s="91"/>
      <c r="R6204" s="91"/>
      <c r="S6204" s="7"/>
      <c r="T6204" s="89">
        <f t="shared" si="273"/>
        <v>9</v>
      </c>
      <c r="U6204" s="7"/>
    </row>
    <row r="6205" spans="1:21" customFormat="1" ht="12.75" customHeight="1" x14ac:dyDescent="0.25">
      <c r="A6205">
        <v>5</v>
      </c>
      <c r="B6205">
        <v>30</v>
      </c>
      <c r="C6205" s="3">
        <v>530</v>
      </c>
      <c r="D6205" t="s">
        <v>6</v>
      </c>
      <c r="E6205">
        <v>2008</v>
      </c>
      <c r="F6205" s="57"/>
      <c r="G6205" s="73">
        <f t="shared" si="271"/>
        <v>1</v>
      </c>
      <c r="H6205" s="89"/>
      <c r="I6205" s="95">
        <v>1</v>
      </c>
      <c r="J6205" s="98"/>
      <c r="K6205" s="90"/>
      <c r="L6205" s="95">
        <v>0</v>
      </c>
      <c r="M6205" s="90" t="s">
        <v>21</v>
      </c>
      <c r="N6205" s="90"/>
      <c r="O6205" s="21">
        <f t="shared" si="272"/>
        <v>0</v>
      </c>
      <c r="P6205" s="91"/>
      <c r="Q6205" s="91"/>
      <c r="R6205" s="91"/>
      <c r="S6205" s="7"/>
      <c r="T6205" s="89">
        <f t="shared" si="273"/>
        <v>1</v>
      </c>
      <c r="U6205" s="7"/>
    </row>
    <row r="6206" spans="1:21" customFormat="1" ht="12.75" customHeight="1" x14ac:dyDescent="0.25">
      <c r="A6206">
        <v>5</v>
      </c>
      <c r="B6206">
        <v>31</v>
      </c>
      <c r="C6206" s="3">
        <v>531</v>
      </c>
      <c r="D6206" t="s">
        <v>6</v>
      </c>
      <c r="E6206">
        <v>2008</v>
      </c>
      <c r="F6206" s="57"/>
      <c r="G6206" s="73">
        <f t="shared" si="271"/>
        <v>3</v>
      </c>
      <c r="H6206" s="89"/>
      <c r="I6206" s="95">
        <v>3</v>
      </c>
      <c r="J6206" s="98"/>
      <c r="K6206" s="90"/>
      <c r="L6206" s="95">
        <v>0</v>
      </c>
      <c r="M6206" s="90" t="s">
        <v>21</v>
      </c>
      <c r="N6206" s="90"/>
      <c r="O6206" s="21">
        <f t="shared" si="272"/>
        <v>0</v>
      </c>
      <c r="P6206" s="91"/>
      <c r="Q6206" s="91"/>
      <c r="R6206" s="91"/>
      <c r="S6206" s="7"/>
      <c r="T6206" s="89">
        <f t="shared" si="273"/>
        <v>3</v>
      </c>
      <c r="U6206" s="7"/>
    </row>
    <row r="6207" spans="1:21" customFormat="1" ht="12.75" customHeight="1" x14ac:dyDescent="0.25">
      <c r="A6207">
        <v>6</v>
      </c>
      <c r="B6207">
        <v>1</v>
      </c>
      <c r="C6207" s="3">
        <v>601</v>
      </c>
      <c r="D6207" t="s">
        <v>6</v>
      </c>
      <c r="E6207">
        <v>2008</v>
      </c>
      <c r="F6207" s="57"/>
      <c r="G6207" s="73">
        <f t="shared" si="271"/>
        <v>3</v>
      </c>
      <c r="H6207" s="89"/>
      <c r="I6207" s="95">
        <v>3</v>
      </c>
      <c r="J6207" s="98"/>
      <c r="K6207" s="90"/>
      <c r="L6207" s="95">
        <v>0</v>
      </c>
      <c r="M6207" s="90" t="s">
        <v>21</v>
      </c>
      <c r="N6207" s="90"/>
      <c r="O6207" s="21">
        <f t="shared" si="272"/>
        <v>0</v>
      </c>
      <c r="P6207" s="91"/>
      <c r="Q6207" s="91"/>
      <c r="R6207" s="91"/>
      <c r="S6207" s="7"/>
      <c r="T6207" s="89">
        <f t="shared" si="273"/>
        <v>3</v>
      </c>
      <c r="U6207" s="7"/>
    </row>
    <row r="6208" spans="1:21" customFormat="1" ht="12.75" customHeight="1" x14ac:dyDescent="0.25">
      <c r="A6208">
        <v>6</v>
      </c>
      <c r="B6208">
        <v>2</v>
      </c>
      <c r="C6208" s="3">
        <v>602</v>
      </c>
      <c r="D6208" t="s">
        <v>6</v>
      </c>
      <c r="E6208">
        <v>2008</v>
      </c>
      <c r="F6208" s="57"/>
      <c r="G6208" s="73">
        <f t="shared" ref="G6208:G6239" si="274">I6208+K6208</f>
        <v>2</v>
      </c>
      <c r="H6208" s="89"/>
      <c r="I6208" s="95">
        <v>2</v>
      </c>
      <c r="J6208" s="98"/>
      <c r="K6208" s="90"/>
      <c r="L6208" s="95">
        <v>0</v>
      </c>
      <c r="M6208" s="90" t="s">
        <v>21</v>
      </c>
      <c r="N6208" s="90"/>
      <c r="O6208" s="21">
        <f t="shared" ref="O6208:O6239" si="275">L6208+N6208</f>
        <v>0</v>
      </c>
      <c r="P6208" s="91"/>
      <c r="Q6208" s="91"/>
      <c r="R6208" s="91"/>
      <c r="S6208" s="7"/>
      <c r="T6208" s="89">
        <f t="shared" ref="T6208:T6239" si="276">G6208+J6208</f>
        <v>2</v>
      </c>
      <c r="U6208" s="7"/>
    </row>
    <row r="6209" spans="1:21" customFormat="1" ht="12.75" customHeight="1" x14ac:dyDescent="0.25">
      <c r="A6209">
        <v>6</v>
      </c>
      <c r="B6209">
        <v>3</v>
      </c>
      <c r="C6209" s="3">
        <v>603</v>
      </c>
      <c r="D6209" t="s">
        <v>6</v>
      </c>
      <c r="E6209">
        <v>2008</v>
      </c>
      <c r="F6209" s="57"/>
      <c r="G6209" s="73">
        <f t="shared" si="274"/>
        <v>8</v>
      </c>
      <c r="H6209" s="89"/>
      <c r="I6209" s="95">
        <v>8</v>
      </c>
      <c r="J6209" s="98"/>
      <c r="K6209" s="90"/>
      <c r="L6209" s="95">
        <v>0</v>
      </c>
      <c r="M6209" s="90" t="s">
        <v>21</v>
      </c>
      <c r="N6209" s="90"/>
      <c r="O6209" s="21">
        <f t="shared" si="275"/>
        <v>0</v>
      </c>
      <c r="P6209" s="91"/>
      <c r="Q6209" s="91"/>
      <c r="R6209" s="91"/>
      <c r="S6209" s="7"/>
      <c r="T6209" s="89">
        <f t="shared" si="276"/>
        <v>8</v>
      </c>
      <c r="U6209" s="7"/>
    </row>
    <row r="6210" spans="1:21" customFormat="1" ht="12.75" customHeight="1" x14ac:dyDescent="0.25">
      <c r="A6210">
        <v>6</v>
      </c>
      <c r="B6210">
        <v>4</v>
      </c>
      <c r="C6210" s="3">
        <v>604</v>
      </c>
      <c r="D6210" t="s">
        <v>6</v>
      </c>
      <c r="E6210">
        <v>2008</v>
      </c>
      <c r="F6210" s="57"/>
      <c r="G6210" s="73">
        <f t="shared" si="274"/>
        <v>8</v>
      </c>
      <c r="H6210" s="89"/>
      <c r="I6210" s="95">
        <v>8</v>
      </c>
      <c r="J6210" s="98"/>
      <c r="K6210" s="90"/>
      <c r="L6210" s="95">
        <v>0</v>
      </c>
      <c r="M6210" s="90" t="s">
        <v>21</v>
      </c>
      <c r="N6210" s="90"/>
      <c r="O6210" s="21">
        <f t="shared" si="275"/>
        <v>0</v>
      </c>
      <c r="P6210" s="91"/>
      <c r="Q6210" s="91"/>
      <c r="R6210" s="91"/>
      <c r="S6210" s="7"/>
      <c r="T6210" s="89">
        <f t="shared" si="276"/>
        <v>8</v>
      </c>
      <c r="U6210" s="7"/>
    </row>
    <row r="6211" spans="1:21" customFormat="1" ht="12.75" customHeight="1" x14ac:dyDescent="0.25">
      <c r="A6211">
        <v>6</v>
      </c>
      <c r="B6211">
        <v>5</v>
      </c>
      <c r="C6211" s="3">
        <v>605</v>
      </c>
      <c r="D6211" t="s">
        <v>6</v>
      </c>
      <c r="E6211">
        <v>2008</v>
      </c>
      <c r="F6211" s="57"/>
      <c r="G6211" s="73">
        <f t="shared" si="274"/>
        <v>21</v>
      </c>
      <c r="H6211" s="89"/>
      <c r="I6211" s="95">
        <v>21</v>
      </c>
      <c r="J6211" s="98"/>
      <c r="K6211" s="90"/>
      <c r="L6211" s="95">
        <v>0</v>
      </c>
      <c r="M6211" s="90" t="s">
        <v>21</v>
      </c>
      <c r="N6211" s="90"/>
      <c r="O6211" s="21">
        <f t="shared" si="275"/>
        <v>0</v>
      </c>
      <c r="P6211" s="91"/>
      <c r="Q6211" s="91"/>
      <c r="R6211" s="91"/>
      <c r="S6211" s="7"/>
      <c r="T6211" s="89">
        <f t="shared" si="276"/>
        <v>21</v>
      </c>
      <c r="U6211" s="7"/>
    </row>
    <row r="6212" spans="1:21" customFormat="1" ht="12.75" customHeight="1" x14ac:dyDescent="0.25">
      <c r="A6212">
        <v>6</v>
      </c>
      <c r="B6212">
        <v>6</v>
      </c>
      <c r="C6212" s="3">
        <v>606</v>
      </c>
      <c r="D6212" t="s">
        <v>6</v>
      </c>
      <c r="E6212">
        <v>2008</v>
      </c>
      <c r="F6212" s="57"/>
      <c r="G6212" s="73">
        <f t="shared" si="274"/>
        <v>27</v>
      </c>
      <c r="H6212" s="89"/>
      <c r="I6212" s="95">
        <v>27</v>
      </c>
      <c r="J6212" s="98"/>
      <c r="K6212" s="90"/>
      <c r="L6212" s="95">
        <v>1</v>
      </c>
      <c r="M6212" s="90" t="s">
        <v>21</v>
      </c>
      <c r="N6212" s="90"/>
      <c r="O6212" s="21">
        <f t="shared" si="275"/>
        <v>1</v>
      </c>
      <c r="P6212" s="91"/>
      <c r="Q6212" s="91"/>
      <c r="R6212" s="91"/>
      <c r="S6212" s="7"/>
      <c r="T6212" s="89">
        <f t="shared" si="276"/>
        <v>27</v>
      </c>
      <c r="U6212" s="7"/>
    </row>
    <row r="6213" spans="1:21" customFormat="1" ht="12.75" customHeight="1" x14ac:dyDescent="0.25">
      <c r="A6213">
        <v>6</v>
      </c>
      <c r="B6213">
        <v>7</v>
      </c>
      <c r="C6213" s="3">
        <v>607</v>
      </c>
      <c r="D6213" t="s">
        <v>6</v>
      </c>
      <c r="E6213">
        <v>2008</v>
      </c>
      <c r="F6213" s="57"/>
      <c r="G6213" s="73">
        <f t="shared" si="274"/>
        <v>25</v>
      </c>
      <c r="H6213" s="89"/>
      <c r="I6213" s="95">
        <v>25</v>
      </c>
      <c r="J6213" s="98"/>
      <c r="K6213" s="90"/>
      <c r="L6213" s="95">
        <v>1</v>
      </c>
      <c r="M6213" s="90" t="s">
        <v>21</v>
      </c>
      <c r="N6213" s="90"/>
      <c r="O6213" s="21">
        <f t="shared" si="275"/>
        <v>1</v>
      </c>
      <c r="P6213" s="91"/>
      <c r="Q6213" s="91"/>
      <c r="R6213" s="91"/>
      <c r="S6213" s="7"/>
      <c r="T6213" s="89">
        <f t="shared" si="276"/>
        <v>25</v>
      </c>
      <c r="U6213" s="7"/>
    </row>
    <row r="6214" spans="1:21" customFormat="1" ht="12.75" customHeight="1" x14ac:dyDescent="0.25">
      <c r="A6214">
        <v>6</v>
      </c>
      <c r="B6214">
        <v>8</v>
      </c>
      <c r="C6214" s="3">
        <v>608</v>
      </c>
      <c r="D6214" t="s">
        <v>6</v>
      </c>
      <c r="E6214">
        <v>2008</v>
      </c>
      <c r="F6214" s="57"/>
      <c r="G6214" s="73">
        <f t="shared" si="274"/>
        <v>41</v>
      </c>
      <c r="H6214" s="89"/>
      <c r="I6214" s="95">
        <v>41</v>
      </c>
      <c r="J6214" s="98"/>
      <c r="K6214" s="90"/>
      <c r="L6214" s="95">
        <v>1</v>
      </c>
      <c r="M6214" s="90" t="s">
        <v>21</v>
      </c>
      <c r="N6214" s="90"/>
      <c r="O6214" s="21">
        <f t="shared" si="275"/>
        <v>1</v>
      </c>
      <c r="P6214" s="91"/>
      <c r="Q6214" s="91"/>
      <c r="R6214" s="91"/>
      <c r="S6214" s="7"/>
      <c r="T6214" s="89">
        <f t="shared" si="276"/>
        <v>41</v>
      </c>
      <c r="U6214" s="7"/>
    </row>
    <row r="6215" spans="1:21" customFormat="1" ht="12.75" customHeight="1" x14ac:dyDescent="0.25">
      <c r="A6215">
        <v>6</v>
      </c>
      <c r="B6215">
        <v>9</v>
      </c>
      <c r="C6215" s="3">
        <v>609</v>
      </c>
      <c r="D6215" t="s">
        <v>6</v>
      </c>
      <c r="E6215">
        <v>2008</v>
      </c>
      <c r="F6215" s="57"/>
      <c r="G6215" s="73">
        <f t="shared" si="274"/>
        <v>38</v>
      </c>
      <c r="H6215" s="89"/>
      <c r="I6215" s="95">
        <v>38</v>
      </c>
      <c r="J6215" s="98"/>
      <c r="K6215" s="90"/>
      <c r="L6215" s="95">
        <v>1</v>
      </c>
      <c r="M6215" s="90" t="s">
        <v>21</v>
      </c>
      <c r="N6215" s="90"/>
      <c r="O6215" s="21">
        <f t="shared" si="275"/>
        <v>1</v>
      </c>
      <c r="P6215" s="91"/>
      <c r="Q6215" s="91"/>
      <c r="R6215" s="91"/>
      <c r="S6215" s="7"/>
      <c r="T6215" s="89">
        <f t="shared" si="276"/>
        <v>38</v>
      </c>
      <c r="U6215" s="7"/>
    </row>
    <row r="6216" spans="1:21" customFormat="1" ht="12.75" customHeight="1" x14ac:dyDescent="0.25">
      <c r="A6216">
        <v>6</v>
      </c>
      <c r="B6216">
        <v>10</v>
      </c>
      <c r="C6216" s="3">
        <v>610</v>
      </c>
      <c r="D6216" t="s">
        <v>6</v>
      </c>
      <c r="E6216">
        <v>2008</v>
      </c>
      <c r="F6216" s="57"/>
      <c r="G6216" s="73">
        <f t="shared" si="274"/>
        <v>28</v>
      </c>
      <c r="H6216" s="89"/>
      <c r="I6216" s="95">
        <v>28</v>
      </c>
      <c r="J6216" s="98"/>
      <c r="K6216" s="90"/>
      <c r="L6216" s="95">
        <v>1</v>
      </c>
      <c r="M6216" s="90" t="s">
        <v>21</v>
      </c>
      <c r="N6216" s="90"/>
      <c r="O6216" s="21">
        <f t="shared" si="275"/>
        <v>1</v>
      </c>
      <c r="P6216" s="91"/>
      <c r="Q6216" s="91"/>
      <c r="R6216" s="91"/>
      <c r="S6216" s="7"/>
      <c r="T6216" s="89">
        <f t="shared" si="276"/>
        <v>28</v>
      </c>
      <c r="U6216" s="7"/>
    </row>
    <row r="6217" spans="1:21" customFormat="1" ht="12.75" customHeight="1" x14ac:dyDescent="0.25">
      <c r="A6217">
        <v>6</v>
      </c>
      <c r="B6217">
        <v>11</v>
      </c>
      <c r="C6217" s="3">
        <v>611</v>
      </c>
      <c r="D6217" t="s">
        <v>6</v>
      </c>
      <c r="E6217">
        <v>2008</v>
      </c>
      <c r="F6217" s="57"/>
      <c r="G6217" s="73">
        <f t="shared" si="274"/>
        <v>54</v>
      </c>
      <c r="H6217" s="89"/>
      <c r="I6217" s="95">
        <v>54</v>
      </c>
      <c r="J6217" s="98"/>
      <c r="K6217" s="90"/>
      <c r="L6217" s="95">
        <v>1</v>
      </c>
      <c r="M6217" s="90" t="s">
        <v>21</v>
      </c>
      <c r="N6217" s="90"/>
      <c r="O6217" s="21">
        <f t="shared" si="275"/>
        <v>1</v>
      </c>
      <c r="P6217" s="91"/>
      <c r="Q6217" s="91"/>
      <c r="R6217" s="91"/>
      <c r="S6217" s="7"/>
      <c r="T6217" s="89">
        <f t="shared" si="276"/>
        <v>54</v>
      </c>
      <c r="U6217" s="7"/>
    </row>
    <row r="6218" spans="1:21" customFormat="1" ht="12.75" customHeight="1" x14ac:dyDescent="0.25">
      <c r="A6218">
        <v>6</v>
      </c>
      <c r="B6218">
        <v>12</v>
      </c>
      <c r="C6218" s="3">
        <v>612</v>
      </c>
      <c r="D6218" t="s">
        <v>6</v>
      </c>
      <c r="E6218">
        <v>2008</v>
      </c>
      <c r="F6218" s="57"/>
      <c r="G6218" s="73">
        <f t="shared" si="274"/>
        <v>93</v>
      </c>
      <c r="H6218" s="89"/>
      <c r="I6218" s="95">
        <v>93</v>
      </c>
      <c r="J6218" s="98"/>
      <c r="K6218" s="90"/>
      <c r="L6218" s="95">
        <v>2</v>
      </c>
      <c r="M6218" s="90" t="s">
        <v>21</v>
      </c>
      <c r="N6218" s="90"/>
      <c r="O6218" s="21">
        <f t="shared" si="275"/>
        <v>2</v>
      </c>
      <c r="P6218" s="91"/>
      <c r="Q6218" s="91"/>
      <c r="R6218" s="91"/>
      <c r="S6218" s="7"/>
      <c r="T6218" s="89">
        <f t="shared" si="276"/>
        <v>93</v>
      </c>
      <c r="U6218" s="7"/>
    </row>
    <row r="6219" spans="1:21" customFormat="1" ht="12.75" customHeight="1" x14ac:dyDescent="0.25">
      <c r="A6219">
        <v>6</v>
      </c>
      <c r="B6219">
        <v>13</v>
      </c>
      <c r="C6219" s="3">
        <v>613</v>
      </c>
      <c r="D6219" t="s">
        <v>6</v>
      </c>
      <c r="E6219">
        <v>2008</v>
      </c>
      <c r="F6219" s="57"/>
      <c r="G6219" s="73">
        <f t="shared" si="274"/>
        <v>228</v>
      </c>
      <c r="H6219" s="89"/>
      <c r="I6219" s="95">
        <v>228</v>
      </c>
      <c r="J6219" s="98"/>
      <c r="K6219" s="90"/>
      <c r="L6219" s="95">
        <v>6</v>
      </c>
      <c r="M6219" s="90" t="s">
        <v>21</v>
      </c>
      <c r="N6219" s="90"/>
      <c r="O6219" s="21">
        <f t="shared" si="275"/>
        <v>6</v>
      </c>
      <c r="P6219" s="91"/>
      <c r="Q6219" s="91"/>
      <c r="R6219" s="91"/>
      <c r="S6219" s="7"/>
      <c r="T6219" s="89">
        <f t="shared" si="276"/>
        <v>228</v>
      </c>
      <c r="U6219" s="7"/>
    </row>
    <row r="6220" spans="1:21" customFormat="1" ht="12.75" customHeight="1" x14ac:dyDescent="0.25">
      <c r="A6220">
        <v>6</v>
      </c>
      <c r="B6220">
        <v>14</v>
      </c>
      <c r="C6220" s="3">
        <v>614</v>
      </c>
      <c r="D6220" t="s">
        <v>6</v>
      </c>
      <c r="E6220">
        <v>2008</v>
      </c>
      <c r="F6220" s="57"/>
      <c r="G6220" s="73">
        <f t="shared" si="274"/>
        <v>486</v>
      </c>
      <c r="H6220" s="90"/>
      <c r="I6220" s="95">
        <v>486</v>
      </c>
      <c r="J6220" s="98"/>
      <c r="K6220" s="3"/>
      <c r="L6220" s="95">
        <v>14</v>
      </c>
      <c r="M6220" s="90" t="s">
        <v>21</v>
      </c>
      <c r="N6220" s="90"/>
      <c r="O6220" s="21">
        <f t="shared" si="275"/>
        <v>14</v>
      </c>
      <c r="P6220" s="91"/>
      <c r="Q6220" s="91"/>
      <c r="R6220" s="91"/>
      <c r="S6220" s="7"/>
      <c r="T6220" s="89">
        <f t="shared" si="276"/>
        <v>486</v>
      </c>
      <c r="U6220" s="7"/>
    </row>
    <row r="6221" spans="1:21" customFormat="1" ht="12.75" customHeight="1" x14ac:dyDescent="0.25">
      <c r="A6221">
        <v>6</v>
      </c>
      <c r="B6221">
        <v>15</v>
      </c>
      <c r="C6221" s="3">
        <v>615</v>
      </c>
      <c r="D6221" t="s">
        <v>6</v>
      </c>
      <c r="E6221">
        <v>2008</v>
      </c>
      <c r="F6221" s="57"/>
      <c r="G6221" s="73">
        <f t="shared" si="274"/>
        <v>235</v>
      </c>
      <c r="H6221" s="89"/>
      <c r="I6221" s="95">
        <v>235</v>
      </c>
      <c r="J6221" s="98"/>
      <c r="K6221" s="90"/>
      <c r="L6221" s="95">
        <v>7</v>
      </c>
      <c r="M6221" s="90" t="s">
        <v>21</v>
      </c>
      <c r="N6221" s="90"/>
      <c r="O6221" s="21">
        <f t="shared" si="275"/>
        <v>7</v>
      </c>
      <c r="P6221" s="91"/>
      <c r="Q6221" s="91"/>
      <c r="R6221" s="91"/>
      <c r="S6221" s="7"/>
      <c r="T6221" s="89">
        <f t="shared" si="276"/>
        <v>235</v>
      </c>
      <c r="U6221" s="7"/>
    </row>
    <row r="6222" spans="1:21" customFormat="1" ht="12.75" customHeight="1" x14ac:dyDescent="0.25">
      <c r="A6222">
        <v>6</v>
      </c>
      <c r="B6222">
        <v>16</v>
      </c>
      <c r="C6222" s="3">
        <v>616</v>
      </c>
      <c r="D6222" t="s">
        <v>6</v>
      </c>
      <c r="E6222">
        <v>2008</v>
      </c>
      <c r="F6222" s="57"/>
      <c r="G6222" s="73">
        <f t="shared" si="274"/>
        <v>379</v>
      </c>
      <c r="H6222" s="89"/>
      <c r="I6222" s="95">
        <v>379</v>
      </c>
      <c r="J6222" s="98">
        <v>82</v>
      </c>
      <c r="K6222" s="90"/>
      <c r="L6222" s="95">
        <v>11</v>
      </c>
      <c r="M6222" s="90">
        <v>2</v>
      </c>
      <c r="N6222" s="90"/>
      <c r="O6222" s="21">
        <f t="shared" si="275"/>
        <v>11</v>
      </c>
      <c r="P6222" s="91"/>
      <c r="Q6222" s="91"/>
      <c r="R6222" s="91"/>
      <c r="S6222" s="7"/>
      <c r="T6222" s="89">
        <f t="shared" si="276"/>
        <v>461</v>
      </c>
      <c r="U6222" s="7"/>
    </row>
    <row r="6223" spans="1:21" customFormat="1" ht="12.75" customHeight="1" x14ac:dyDescent="0.25">
      <c r="A6223">
        <v>6</v>
      </c>
      <c r="B6223">
        <v>17</v>
      </c>
      <c r="C6223" s="3">
        <v>617</v>
      </c>
      <c r="D6223" t="s">
        <v>6</v>
      </c>
      <c r="E6223">
        <v>2008</v>
      </c>
      <c r="F6223" s="57"/>
      <c r="G6223" s="73">
        <f t="shared" si="274"/>
        <v>1109</v>
      </c>
      <c r="H6223" s="89"/>
      <c r="I6223" s="95">
        <v>1109</v>
      </c>
      <c r="J6223" s="98"/>
      <c r="K6223" s="90"/>
      <c r="L6223" s="95">
        <v>35</v>
      </c>
      <c r="M6223" s="90" t="s">
        <v>21</v>
      </c>
      <c r="N6223" s="90"/>
      <c r="O6223" s="21">
        <f t="shared" si="275"/>
        <v>35</v>
      </c>
      <c r="P6223" s="91"/>
      <c r="Q6223" s="91"/>
      <c r="R6223" s="91"/>
      <c r="S6223" s="7"/>
      <c r="T6223" s="89">
        <f t="shared" si="276"/>
        <v>1109</v>
      </c>
      <c r="U6223" s="7"/>
    </row>
    <row r="6224" spans="1:21" customFormat="1" ht="12.75" customHeight="1" x14ac:dyDescent="0.25">
      <c r="A6224">
        <v>6</v>
      </c>
      <c r="B6224">
        <v>18</v>
      </c>
      <c r="C6224" s="3">
        <v>618</v>
      </c>
      <c r="D6224" t="s">
        <v>6</v>
      </c>
      <c r="E6224">
        <v>2008</v>
      </c>
      <c r="F6224" s="57"/>
      <c r="G6224" s="73">
        <f t="shared" si="274"/>
        <v>352</v>
      </c>
      <c r="H6224" s="89"/>
      <c r="I6224" s="95">
        <v>352</v>
      </c>
      <c r="J6224" s="98"/>
      <c r="K6224" s="90"/>
      <c r="L6224" s="95">
        <v>13</v>
      </c>
      <c r="M6224" s="90" t="s">
        <v>21</v>
      </c>
      <c r="N6224" s="90"/>
      <c r="O6224" s="21">
        <f t="shared" si="275"/>
        <v>13</v>
      </c>
      <c r="P6224" s="91"/>
      <c r="Q6224" s="91"/>
      <c r="R6224" s="91"/>
      <c r="S6224" s="7"/>
      <c r="T6224" s="89">
        <f t="shared" si="276"/>
        <v>352</v>
      </c>
      <c r="U6224" s="7"/>
    </row>
    <row r="6225" spans="1:21" customFormat="1" ht="12.75" customHeight="1" x14ac:dyDescent="0.25">
      <c r="A6225">
        <v>6</v>
      </c>
      <c r="B6225">
        <v>19</v>
      </c>
      <c r="C6225" s="3">
        <v>619</v>
      </c>
      <c r="D6225" t="s">
        <v>6</v>
      </c>
      <c r="E6225">
        <v>2008</v>
      </c>
      <c r="F6225" s="57"/>
      <c r="G6225" s="73">
        <f t="shared" si="274"/>
        <v>342</v>
      </c>
      <c r="H6225" s="89"/>
      <c r="I6225" s="95">
        <v>342</v>
      </c>
      <c r="J6225" s="98"/>
      <c r="K6225" s="90"/>
      <c r="L6225" s="95">
        <v>14</v>
      </c>
      <c r="M6225" s="90" t="s">
        <v>21</v>
      </c>
      <c r="N6225" s="90"/>
      <c r="O6225" s="21">
        <f t="shared" si="275"/>
        <v>14</v>
      </c>
      <c r="P6225" s="91"/>
      <c r="Q6225" s="91"/>
      <c r="R6225" s="91"/>
      <c r="S6225" s="7"/>
      <c r="T6225" s="89">
        <f t="shared" si="276"/>
        <v>342</v>
      </c>
      <c r="U6225" s="7"/>
    </row>
    <row r="6226" spans="1:21" customFormat="1" ht="12.75" customHeight="1" x14ac:dyDescent="0.25">
      <c r="A6226">
        <v>6</v>
      </c>
      <c r="B6226">
        <v>20</v>
      </c>
      <c r="C6226" s="3">
        <v>620</v>
      </c>
      <c r="D6226" t="s">
        <v>6</v>
      </c>
      <c r="E6226">
        <v>2008</v>
      </c>
      <c r="F6226" s="57"/>
      <c r="G6226" s="73">
        <f t="shared" si="274"/>
        <v>164</v>
      </c>
      <c r="H6226" s="89"/>
      <c r="I6226" s="95">
        <v>164</v>
      </c>
      <c r="J6226" s="98"/>
      <c r="K6226" s="90"/>
      <c r="L6226" s="95">
        <v>7</v>
      </c>
      <c r="M6226" s="90" t="s">
        <v>21</v>
      </c>
      <c r="N6226" s="90"/>
      <c r="O6226" s="21">
        <f t="shared" si="275"/>
        <v>7</v>
      </c>
      <c r="P6226" s="91"/>
      <c r="Q6226" s="91"/>
      <c r="R6226" s="91"/>
      <c r="S6226" s="7"/>
      <c r="T6226" s="89">
        <f t="shared" si="276"/>
        <v>164</v>
      </c>
      <c r="U6226" s="7"/>
    </row>
    <row r="6227" spans="1:21" customFormat="1" ht="12.75" customHeight="1" x14ac:dyDescent="0.25">
      <c r="A6227">
        <v>6</v>
      </c>
      <c r="B6227">
        <v>21</v>
      </c>
      <c r="C6227" s="3">
        <v>621</v>
      </c>
      <c r="D6227" t="s">
        <v>6</v>
      </c>
      <c r="E6227">
        <v>2008</v>
      </c>
      <c r="F6227" s="57"/>
      <c r="G6227" s="73">
        <f t="shared" si="274"/>
        <v>2568</v>
      </c>
      <c r="H6227" s="89"/>
      <c r="I6227" s="95">
        <v>2568</v>
      </c>
      <c r="J6227" s="98"/>
      <c r="K6227" s="90"/>
      <c r="L6227" s="95">
        <v>115</v>
      </c>
      <c r="M6227" s="90" t="s">
        <v>21</v>
      </c>
      <c r="N6227" s="90"/>
      <c r="O6227" s="21">
        <f t="shared" si="275"/>
        <v>115</v>
      </c>
      <c r="P6227" s="91"/>
      <c r="Q6227" s="91"/>
      <c r="R6227" s="91"/>
      <c r="S6227" s="7"/>
      <c r="T6227" s="89">
        <f t="shared" si="276"/>
        <v>2568</v>
      </c>
      <c r="U6227" s="7"/>
    </row>
    <row r="6228" spans="1:21" customFormat="1" ht="12.75" customHeight="1" x14ac:dyDescent="0.25">
      <c r="A6228">
        <v>6</v>
      </c>
      <c r="B6228">
        <v>22</v>
      </c>
      <c r="C6228" s="3">
        <v>622</v>
      </c>
      <c r="D6228" t="s">
        <v>6</v>
      </c>
      <c r="E6228">
        <v>2008</v>
      </c>
      <c r="F6228" s="57"/>
      <c r="G6228" s="73">
        <f t="shared" si="274"/>
        <v>3820</v>
      </c>
      <c r="H6228" s="89"/>
      <c r="I6228" s="95">
        <v>3820</v>
      </c>
      <c r="J6228" s="98"/>
      <c r="K6228" s="90"/>
      <c r="L6228" s="95">
        <v>177</v>
      </c>
      <c r="M6228" s="90" t="s">
        <v>21</v>
      </c>
      <c r="N6228" s="90"/>
      <c r="O6228" s="21">
        <f t="shared" si="275"/>
        <v>177</v>
      </c>
      <c r="P6228" s="91"/>
      <c r="Q6228" s="91"/>
      <c r="R6228" s="91"/>
      <c r="S6228" s="7"/>
      <c r="T6228" s="89">
        <f t="shared" si="276"/>
        <v>3820</v>
      </c>
      <c r="U6228" s="7"/>
    </row>
    <row r="6229" spans="1:21" customFormat="1" ht="12.75" customHeight="1" x14ac:dyDescent="0.25">
      <c r="A6229">
        <v>6</v>
      </c>
      <c r="B6229">
        <v>23</v>
      </c>
      <c r="C6229" s="3">
        <v>623</v>
      </c>
      <c r="D6229" t="s">
        <v>6</v>
      </c>
      <c r="E6229">
        <v>2008</v>
      </c>
      <c r="F6229" s="57"/>
      <c r="G6229" s="73">
        <f t="shared" si="274"/>
        <v>3640</v>
      </c>
      <c r="H6229" s="90"/>
      <c r="I6229" s="95">
        <v>3640</v>
      </c>
      <c r="J6229" s="98"/>
      <c r="K6229" s="3"/>
      <c r="L6229" s="95">
        <v>175</v>
      </c>
      <c r="M6229" s="90" t="s">
        <v>21</v>
      </c>
      <c r="N6229" s="90"/>
      <c r="O6229" s="21">
        <f t="shared" si="275"/>
        <v>175</v>
      </c>
      <c r="P6229" s="91"/>
      <c r="Q6229" s="91"/>
      <c r="R6229" s="91"/>
      <c r="S6229" s="7"/>
      <c r="T6229" s="89">
        <f t="shared" si="276"/>
        <v>3640</v>
      </c>
      <c r="U6229" s="7"/>
    </row>
    <row r="6230" spans="1:21" customFormat="1" ht="12.75" customHeight="1" x14ac:dyDescent="0.25">
      <c r="A6230">
        <v>6</v>
      </c>
      <c r="B6230">
        <v>24</v>
      </c>
      <c r="C6230" s="3">
        <v>624</v>
      </c>
      <c r="D6230" t="s">
        <v>6</v>
      </c>
      <c r="E6230">
        <v>2008</v>
      </c>
      <c r="F6230" s="57"/>
      <c r="G6230" s="73">
        <f t="shared" si="274"/>
        <v>1410</v>
      </c>
      <c r="H6230" s="89"/>
      <c r="I6230" s="95">
        <v>1410</v>
      </c>
      <c r="J6230" s="98">
        <v>74</v>
      </c>
      <c r="K6230" s="90"/>
      <c r="L6230" s="95">
        <v>63</v>
      </c>
      <c r="M6230" s="90">
        <v>2</v>
      </c>
      <c r="N6230" s="90"/>
      <c r="O6230" s="21">
        <f t="shared" si="275"/>
        <v>63</v>
      </c>
      <c r="P6230" s="91"/>
      <c r="Q6230" s="91"/>
      <c r="R6230" s="91"/>
      <c r="S6230" s="7"/>
      <c r="T6230" s="89">
        <f t="shared" si="276"/>
        <v>1484</v>
      </c>
      <c r="U6230" s="7"/>
    </row>
    <row r="6231" spans="1:21" customFormat="1" ht="12.75" customHeight="1" x14ac:dyDescent="0.25">
      <c r="A6231">
        <v>6</v>
      </c>
      <c r="B6231">
        <v>25</v>
      </c>
      <c r="C6231" s="3">
        <v>625</v>
      </c>
      <c r="D6231" t="s">
        <v>6</v>
      </c>
      <c r="E6231">
        <v>2008</v>
      </c>
      <c r="F6231" s="57"/>
      <c r="G6231" s="73">
        <f t="shared" si="274"/>
        <v>2287</v>
      </c>
      <c r="H6231" s="3"/>
      <c r="I6231" s="95">
        <v>2287</v>
      </c>
      <c r="J6231" s="98"/>
      <c r="K6231" s="90"/>
      <c r="L6231" s="95">
        <v>96</v>
      </c>
      <c r="M6231" s="97" t="s">
        <v>21</v>
      </c>
      <c r="N6231" s="90"/>
      <c r="O6231" s="21">
        <f t="shared" si="275"/>
        <v>96</v>
      </c>
      <c r="P6231" s="91"/>
      <c r="Q6231" s="91"/>
      <c r="R6231" s="91"/>
      <c r="S6231" s="7"/>
      <c r="T6231" s="89">
        <f t="shared" si="276"/>
        <v>2287</v>
      </c>
      <c r="U6231" s="7"/>
    </row>
    <row r="6232" spans="1:21" customFormat="1" ht="12.75" customHeight="1" x14ac:dyDescent="0.25">
      <c r="A6232">
        <v>6</v>
      </c>
      <c r="B6232">
        <v>26</v>
      </c>
      <c r="C6232" s="3">
        <v>626</v>
      </c>
      <c r="D6232" t="s">
        <v>6</v>
      </c>
      <c r="E6232">
        <v>2008</v>
      </c>
      <c r="F6232" s="57"/>
      <c r="G6232" s="73">
        <f t="shared" si="274"/>
        <v>1834</v>
      </c>
      <c r="H6232" s="3"/>
      <c r="I6232" s="95">
        <v>1834</v>
      </c>
      <c r="J6232" s="98"/>
      <c r="K6232" s="90"/>
      <c r="L6232" s="95">
        <v>71</v>
      </c>
      <c r="M6232" s="90" t="s">
        <v>21</v>
      </c>
      <c r="N6232" s="90"/>
      <c r="O6232" s="21">
        <f t="shared" si="275"/>
        <v>71</v>
      </c>
      <c r="P6232" s="91"/>
      <c r="Q6232" s="91"/>
      <c r="R6232" s="91"/>
      <c r="S6232" s="7"/>
      <c r="T6232" s="89">
        <f t="shared" si="276"/>
        <v>1834</v>
      </c>
      <c r="U6232" s="7"/>
    </row>
    <row r="6233" spans="1:21" customFormat="1" ht="12.75" customHeight="1" x14ac:dyDescent="0.25">
      <c r="A6233">
        <v>6</v>
      </c>
      <c r="B6233">
        <v>27</v>
      </c>
      <c r="C6233" s="3">
        <v>627</v>
      </c>
      <c r="D6233" t="s">
        <v>6</v>
      </c>
      <c r="E6233">
        <v>2008</v>
      </c>
      <c r="F6233" s="57"/>
      <c r="G6233" s="73">
        <f t="shared" si="274"/>
        <v>1540</v>
      </c>
      <c r="H6233" s="3"/>
      <c r="I6233" s="95">
        <v>1540</v>
      </c>
      <c r="J6233" s="98">
        <v>9</v>
      </c>
      <c r="K6233" s="90"/>
      <c r="L6233" s="95">
        <v>44</v>
      </c>
      <c r="M6233" s="90">
        <v>1</v>
      </c>
      <c r="N6233" s="90"/>
      <c r="O6233" s="21">
        <f t="shared" si="275"/>
        <v>44</v>
      </c>
      <c r="P6233" s="91"/>
      <c r="Q6233" s="91"/>
      <c r="R6233" s="91"/>
      <c r="S6233" s="7"/>
      <c r="T6233" s="89">
        <f t="shared" si="276"/>
        <v>1549</v>
      </c>
      <c r="U6233" s="7"/>
    </row>
    <row r="6234" spans="1:21" customFormat="1" ht="12.75" customHeight="1" x14ac:dyDescent="0.25">
      <c r="A6234">
        <v>6</v>
      </c>
      <c r="B6234">
        <v>28</v>
      </c>
      <c r="C6234" s="3">
        <v>628</v>
      </c>
      <c r="D6234" t="s">
        <v>6</v>
      </c>
      <c r="E6234">
        <v>2008</v>
      </c>
      <c r="F6234" s="57"/>
      <c r="G6234" s="73">
        <f t="shared" si="274"/>
        <v>2011</v>
      </c>
      <c r="H6234" s="89"/>
      <c r="I6234" s="95">
        <v>2011</v>
      </c>
      <c r="J6234" s="98"/>
      <c r="K6234" s="90"/>
      <c r="L6234" s="95">
        <v>38</v>
      </c>
      <c r="M6234" s="90" t="s">
        <v>21</v>
      </c>
      <c r="N6234" s="90"/>
      <c r="O6234" s="21">
        <f t="shared" si="275"/>
        <v>38</v>
      </c>
      <c r="P6234" s="91"/>
      <c r="Q6234" s="91"/>
      <c r="R6234" s="91"/>
      <c r="S6234" s="7"/>
      <c r="T6234" s="89">
        <f t="shared" si="276"/>
        <v>2011</v>
      </c>
      <c r="U6234" s="7"/>
    </row>
    <row r="6235" spans="1:21" customFormat="1" ht="12.75" customHeight="1" x14ac:dyDescent="0.25">
      <c r="A6235">
        <v>6</v>
      </c>
      <c r="B6235">
        <v>29</v>
      </c>
      <c r="C6235" s="3">
        <v>629</v>
      </c>
      <c r="D6235" t="s">
        <v>6</v>
      </c>
      <c r="E6235">
        <v>2008</v>
      </c>
      <c r="F6235" s="57"/>
      <c r="G6235" s="73">
        <f t="shared" si="274"/>
        <v>2466</v>
      </c>
      <c r="H6235" s="89"/>
      <c r="I6235" s="95">
        <v>2466</v>
      </c>
      <c r="J6235" s="98"/>
      <c r="K6235" s="90"/>
      <c r="L6235" s="95">
        <v>23</v>
      </c>
      <c r="M6235" s="90" t="s">
        <v>21</v>
      </c>
      <c r="N6235" s="90"/>
      <c r="O6235" s="21">
        <f t="shared" si="275"/>
        <v>23</v>
      </c>
      <c r="P6235" s="91"/>
      <c r="Q6235" s="91"/>
      <c r="R6235" s="91"/>
      <c r="S6235" s="7"/>
      <c r="T6235" s="89">
        <f t="shared" si="276"/>
        <v>2466</v>
      </c>
      <c r="U6235" s="7"/>
    </row>
    <row r="6236" spans="1:21" customFormat="1" ht="12.75" customHeight="1" x14ac:dyDescent="0.25">
      <c r="A6236">
        <v>6</v>
      </c>
      <c r="B6236">
        <v>30</v>
      </c>
      <c r="C6236" s="3">
        <v>630</v>
      </c>
      <c r="D6236" t="s">
        <v>6</v>
      </c>
      <c r="E6236">
        <v>2008</v>
      </c>
      <c r="F6236" s="57"/>
      <c r="G6236" s="73">
        <f t="shared" si="274"/>
        <v>3046</v>
      </c>
      <c r="H6236" s="89"/>
      <c r="I6236" s="95">
        <v>3046</v>
      </c>
      <c r="J6236" s="98"/>
      <c r="K6236" s="90"/>
      <c r="L6236" s="95">
        <v>0</v>
      </c>
      <c r="M6236" s="90" t="s">
        <v>21</v>
      </c>
      <c r="N6236" s="90"/>
      <c r="O6236" s="21">
        <f t="shared" si="275"/>
        <v>0</v>
      </c>
      <c r="P6236" s="91"/>
      <c r="Q6236" s="91"/>
      <c r="R6236" s="91"/>
      <c r="S6236" s="7"/>
      <c r="T6236" s="89">
        <f t="shared" si="276"/>
        <v>3046</v>
      </c>
      <c r="U6236" s="7"/>
    </row>
    <row r="6237" spans="1:21" customFormat="1" ht="12.75" customHeight="1" x14ac:dyDescent="0.25">
      <c r="A6237">
        <v>7</v>
      </c>
      <c r="B6237">
        <v>1</v>
      </c>
      <c r="C6237" s="3">
        <v>701</v>
      </c>
      <c r="D6237" t="s">
        <v>6</v>
      </c>
      <c r="E6237">
        <v>2008</v>
      </c>
      <c r="F6237" s="57"/>
      <c r="G6237" s="73">
        <f t="shared" si="274"/>
        <v>1603</v>
      </c>
      <c r="H6237" s="89"/>
      <c r="I6237" s="95">
        <v>1603</v>
      </c>
      <c r="J6237" s="98"/>
      <c r="K6237" s="90"/>
      <c r="L6237" s="95">
        <v>21</v>
      </c>
      <c r="M6237" s="90" t="s">
        <v>21</v>
      </c>
      <c r="N6237" s="90"/>
      <c r="O6237" s="21">
        <f t="shared" si="275"/>
        <v>21</v>
      </c>
      <c r="P6237" s="91"/>
      <c r="Q6237" s="91"/>
      <c r="R6237" s="91"/>
      <c r="S6237" s="7"/>
      <c r="T6237" s="89">
        <f t="shared" si="276"/>
        <v>1603</v>
      </c>
      <c r="U6237" s="7"/>
    </row>
    <row r="6238" spans="1:21" customFormat="1" ht="12.75" customHeight="1" x14ac:dyDescent="0.25">
      <c r="A6238">
        <v>7</v>
      </c>
      <c r="B6238">
        <v>2</v>
      </c>
      <c r="C6238" s="3">
        <v>702</v>
      </c>
      <c r="D6238" t="s">
        <v>6</v>
      </c>
      <c r="E6238">
        <v>2008</v>
      </c>
      <c r="F6238" s="57"/>
      <c r="G6238" s="73">
        <f t="shared" si="274"/>
        <v>584</v>
      </c>
      <c r="H6238" s="3"/>
      <c r="I6238" s="95">
        <v>584</v>
      </c>
      <c r="J6238" s="98"/>
      <c r="K6238" s="90"/>
      <c r="L6238" s="95">
        <v>16</v>
      </c>
      <c r="M6238" s="90" t="s">
        <v>21</v>
      </c>
      <c r="N6238" s="90"/>
      <c r="O6238" s="21">
        <f t="shared" si="275"/>
        <v>16</v>
      </c>
      <c r="P6238" s="91"/>
      <c r="Q6238" s="91"/>
      <c r="R6238" s="91"/>
      <c r="S6238" s="7"/>
      <c r="T6238" s="89">
        <f t="shared" si="276"/>
        <v>584</v>
      </c>
      <c r="U6238" s="7"/>
    </row>
    <row r="6239" spans="1:21" customFormat="1" ht="12.75" customHeight="1" x14ac:dyDescent="0.25">
      <c r="A6239">
        <v>7</v>
      </c>
      <c r="B6239">
        <v>3</v>
      </c>
      <c r="C6239" s="3">
        <v>703</v>
      </c>
      <c r="D6239" t="s">
        <v>6</v>
      </c>
      <c r="E6239">
        <v>2008</v>
      </c>
      <c r="F6239" s="57"/>
      <c r="G6239" s="73">
        <f t="shared" si="274"/>
        <v>1382</v>
      </c>
      <c r="H6239" s="89"/>
      <c r="I6239" s="95">
        <v>1382</v>
      </c>
      <c r="J6239" s="98"/>
      <c r="K6239" s="90"/>
      <c r="L6239" s="95">
        <v>56</v>
      </c>
      <c r="M6239" s="3" t="s">
        <v>21</v>
      </c>
      <c r="N6239" s="90"/>
      <c r="O6239" s="21">
        <f t="shared" si="275"/>
        <v>56</v>
      </c>
      <c r="P6239" s="91"/>
      <c r="Q6239" s="91"/>
      <c r="R6239" s="91"/>
      <c r="S6239" s="7"/>
      <c r="T6239" s="89">
        <f t="shared" si="276"/>
        <v>1382</v>
      </c>
      <c r="U6239" s="7"/>
    </row>
    <row r="6240" spans="1:21" customFormat="1" ht="12.75" customHeight="1" x14ac:dyDescent="0.25">
      <c r="A6240">
        <v>7</v>
      </c>
      <c r="B6240">
        <v>4</v>
      </c>
      <c r="C6240" s="3">
        <v>704</v>
      </c>
      <c r="D6240" t="s">
        <v>6</v>
      </c>
      <c r="E6240">
        <v>2008</v>
      </c>
      <c r="F6240" s="57"/>
      <c r="G6240" s="73">
        <f t="shared" ref="G6240:G6271" si="277">I6240+K6240</f>
        <v>1689</v>
      </c>
      <c r="H6240" s="89"/>
      <c r="I6240" s="95">
        <v>1689</v>
      </c>
      <c r="J6240" s="98">
        <v>26</v>
      </c>
      <c r="K6240" s="90"/>
      <c r="L6240" s="95">
        <v>88</v>
      </c>
      <c r="M6240" s="90">
        <v>2</v>
      </c>
      <c r="N6240" s="90"/>
      <c r="O6240" s="21">
        <f t="shared" ref="O6240:O6271" si="278">L6240+N6240</f>
        <v>88</v>
      </c>
      <c r="P6240" s="91"/>
      <c r="Q6240" s="91"/>
      <c r="R6240" s="91"/>
      <c r="S6240" s="7"/>
      <c r="T6240" s="89">
        <f t="shared" ref="T6240:T6271" si="279">G6240+J6240</f>
        <v>1715</v>
      </c>
      <c r="U6240" s="7"/>
    </row>
    <row r="6241" spans="1:21" customFormat="1" ht="12.75" customHeight="1" x14ac:dyDescent="0.25">
      <c r="A6241">
        <v>7</v>
      </c>
      <c r="B6241">
        <v>5</v>
      </c>
      <c r="C6241" s="3">
        <v>705</v>
      </c>
      <c r="D6241" t="s">
        <v>6</v>
      </c>
      <c r="E6241">
        <v>2008</v>
      </c>
      <c r="F6241" s="57"/>
      <c r="G6241" s="73">
        <f t="shared" si="277"/>
        <v>1110</v>
      </c>
      <c r="H6241" s="89"/>
      <c r="I6241" s="95">
        <v>1110</v>
      </c>
      <c r="J6241" s="98"/>
      <c r="K6241" s="90"/>
      <c r="L6241" s="95">
        <v>71</v>
      </c>
      <c r="M6241" s="90" t="s">
        <v>21</v>
      </c>
      <c r="N6241" s="90"/>
      <c r="O6241" s="21">
        <f t="shared" si="278"/>
        <v>71</v>
      </c>
      <c r="P6241" s="91"/>
      <c r="Q6241" s="91"/>
      <c r="R6241" s="91"/>
      <c r="S6241" s="7"/>
      <c r="T6241" s="89">
        <f t="shared" si="279"/>
        <v>1110</v>
      </c>
      <c r="U6241" s="7"/>
    </row>
    <row r="6242" spans="1:21" customFormat="1" ht="12.75" customHeight="1" x14ac:dyDescent="0.25">
      <c r="A6242">
        <v>7</v>
      </c>
      <c r="B6242">
        <v>6</v>
      </c>
      <c r="C6242" s="3">
        <v>706</v>
      </c>
      <c r="D6242" t="s">
        <v>6</v>
      </c>
      <c r="E6242">
        <v>2008</v>
      </c>
      <c r="F6242" s="57"/>
      <c r="G6242" s="73">
        <f t="shared" si="277"/>
        <v>1293</v>
      </c>
      <c r="H6242" s="89"/>
      <c r="I6242" s="95">
        <v>1293</v>
      </c>
      <c r="J6242" s="98"/>
      <c r="K6242" s="90"/>
      <c r="L6242" s="95">
        <v>98</v>
      </c>
      <c r="M6242" s="90" t="s">
        <v>21</v>
      </c>
      <c r="N6242" s="90"/>
      <c r="O6242" s="21">
        <f t="shared" si="278"/>
        <v>98</v>
      </c>
      <c r="P6242" s="91"/>
      <c r="Q6242" s="91"/>
      <c r="R6242" s="91"/>
      <c r="S6242" s="7"/>
      <c r="T6242" s="89">
        <f t="shared" si="279"/>
        <v>1293</v>
      </c>
      <c r="U6242" s="7"/>
    </row>
    <row r="6243" spans="1:21" customFormat="1" ht="12.75" customHeight="1" x14ac:dyDescent="0.25">
      <c r="A6243">
        <v>7</v>
      </c>
      <c r="B6243">
        <v>7</v>
      </c>
      <c r="C6243" s="3">
        <v>707</v>
      </c>
      <c r="D6243" t="s">
        <v>6</v>
      </c>
      <c r="E6243">
        <v>2008</v>
      </c>
      <c r="F6243" s="57"/>
      <c r="G6243" s="73">
        <f t="shared" si="277"/>
        <v>772</v>
      </c>
      <c r="H6243" s="89"/>
      <c r="I6243" s="95">
        <v>772</v>
      </c>
      <c r="J6243" s="98"/>
      <c r="K6243" s="90"/>
      <c r="L6243" s="95">
        <v>68</v>
      </c>
      <c r="M6243" s="90" t="s">
        <v>21</v>
      </c>
      <c r="N6243" s="90"/>
      <c r="O6243" s="21">
        <f t="shared" si="278"/>
        <v>68</v>
      </c>
      <c r="P6243" s="91"/>
      <c r="Q6243" s="91"/>
      <c r="R6243" s="91"/>
      <c r="S6243" s="7"/>
      <c r="T6243" s="89">
        <f t="shared" si="279"/>
        <v>772</v>
      </c>
      <c r="U6243" s="7"/>
    </row>
    <row r="6244" spans="1:21" customFormat="1" ht="12.75" customHeight="1" x14ac:dyDescent="0.25">
      <c r="A6244">
        <v>7</v>
      </c>
      <c r="B6244">
        <v>8</v>
      </c>
      <c r="C6244" s="3">
        <v>708</v>
      </c>
      <c r="D6244" t="s">
        <v>6</v>
      </c>
      <c r="E6244">
        <v>2008</v>
      </c>
      <c r="F6244" s="57"/>
      <c r="G6244" s="73">
        <f t="shared" si="277"/>
        <v>729</v>
      </c>
      <c r="H6244" s="89"/>
      <c r="I6244" s="95">
        <v>729</v>
      </c>
      <c r="J6244" s="98"/>
      <c r="K6244" s="90"/>
      <c r="L6244" s="95">
        <v>74</v>
      </c>
      <c r="M6244" s="90" t="s">
        <v>21</v>
      </c>
      <c r="N6244" s="90"/>
      <c r="O6244" s="21">
        <f t="shared" si="278"/>
        <v>74</v>
      </c>
      <c r="P6244" s="91"/>
      <c r="Q6244" s="91"/>
      <c r="R6244" s="91"/>
      <c r="S6244" s="7"/>
      <c r="T6244" s="89">
        <f t="shared" si="279"/>
        <v>729</v>
      </c>
      <c r="U6244" s="7"/>
    </row>
    <row r="6245" spans="1:21" customFormat="1" ht="12.75" customHeight="1" x14ac:dyDescent="0.25">
      <c r="A6245">
        <v>7</v>
      </c>
      <c r="B6245">
        <v>9</v>
      </c>
      <c r="C6245" s="3">
        <v>709</v>
      </c>
      <c r="D6245" t="s">
        <v>6</v>
      </c>
      <c r="E6245">
        <v>2008</v>
      </c>
      <c r="F6245" s="57"/>
      <c r="G6245" s="73">
        <f t="shared" si="277"/>
        <v>1270</v>
      </c>
      <c r="H6245" s="3"/>
      <c r="I6245" s="95">
        <v>1270</v>
      </c>
      <c r="J6245" s="98"/>
      <c r="K6245" s="90"/>
      <c r="L6245" s="95">
        <v>204</v>
      </c>
      <c r="M6245" s="92" t="s">
        <v>21</v>
      </c>
      <c r="N6245" s="90"/>
      <c r="O6245" s="21">
        <f t="shared" si="278"/>
        <v>204</v>
      </c>
      <c r="P6245" s="91"/>
      <c r="Q6245" s="91"/>
      <c r="R6245" s="91"/>
      <c r="S6245" s="7"/>
      <c r="T6245" s="89">
        <f t="shared" si="279"/>
        <v>1270</v>
      </c>
      <c r="U6245" s="7"/>
    </row>
    <row r="6246" spans="1:21" customFormat="1" ht="12.75" customHeight="1" x14ac:dyDescent="0.25">
      <c r="A6246">
        <v>7</v>
      </c>
      <c r="B6246">
        <v>10</v>
      </c>
      <c r="C6246" s="3">
        <v>710</v>
      </c>
      <c r="D6246" t="s">
        <v>6</v>
      </c>
      <c r="E6246">
        <v>2008</v>
      </c>
      <c r="F6246" s="57"/>
      <c r="G6246" s="73">
        <f t="shared" si="277"/>
        <v>3408</v>
      </c>
      <c r="H6246" s="3"/>
      <c r="I6246" s="95">
        <v>3408</v>
      </c>
      <c r="J6246" s="98"/>
      <c r="K6246" s="90"/>
      <c r="L6246" s="95">
        <v>771</v>
      </c>
      <c r="M6246" s="92" t="s">
        <v>21</v>
      </c>
      <c r="N6246" s="90"/>
      <c r="O6246" s="21">
        <f t="shared" si="278"/>
        <v>771</v>
      </c>
      <c r="P6246" s="91"/>
      <c r="Q6246" s="91"/>
      <c r="R6246" s="91"/>
      <c r="S6246" s="7"/>
      <c r="T6246" s="89">
        <f t="shared" si="279"/>
        <v>3408</v>
      </c>
      <c r="U6246" s="7"/>
    </row>
    <row r="6247" spans="1:21" customFormat="1" ht="12.75" customHeight="1" x14ac:dyDescent="0.25">
      <c r="A6247">
        <v>7</v>
      </c>
      <c r="B6247">
        <v>11</v>
      </c>
      <c r="C6247" s="3">
        <v>711</v>
      </c>
      <c r="D6247" t="s">
        <v>6</v>
      </c>
      <c r="E6247">
        <v>2008</v>
      </c>
      <c r="F6247" s="57"/>
      <c r="G6247" s="73">
        <f t="shared" si="277"/>
        <v>2126</v>
      </c>
      <c r="H6247" s="89"/>
      <c r="I6247" s="95">
        <v>2126</v>
      </c>
      <c r="J6247" s="98">
        <v>60</v>
      </c>
      <c r="K6247" s="90"/>
      <c r="L6247" s="95">
        <v>591</v>
      </c>
      <c r="M6247" s="97">
        <v>12</v>
      </c>
      <c r="N6247" s="90"/>
      <c r="O6247" s="21">
        <f t="shared" si="278"/>
        <v>591</v>
      </c>
      <c r="P6247" s="91"/>
      <c r="Q6247" s="91"/>
      <c r="R6247" s="91"/>
      <c r="S6247" s="7"/>
      <c r="T6247" s="89">
        <f t="shared" si="279"/>
        <v>2186</v>
      </c>
      <c r="U6247" s="7"/>
    </row>
    <row r="6248" spans="1:21" customFormat="1" ht="12.75" customHeight="1" x14ac:dyDescent="0.25">
      <c r="A6248">
        <v>7</v>
      </c>
      <c r="B6248">
        <v>12</v>
      </c>
      <c r="C6248" s="3">
        <v>712</v>
      </c>
      <c r="D6248" t="s">
        <v>6</v>
      </c>
      <c r="E6248">
        <v>2008</v>
      </c>
      <c r="F6248" s="57"/>
      <c r="G6248" s="73">
        <f t="shared" si="277"/>
        <v>1985</v>
      </c>
      <c r="H6248" s="3"/>
      <c r="I6248" s="95">
        <v>1985</v>
      </c>
      <c r="J6248" s="98"/>
      <c r="K6248" s="90"/>
      <c r="L6248" s="95">
        <v>662</v>
      </c>
      <c r="M6248" s="90" t="s">
        <v>21</v>
      </c>
      <c r="N6248" s="90"/>
      <c r="O6248" s="21">
        <f t="shared" si="278"/>
        <v>662</v>
      </c>
      <c r="P6248" s="91"/>
      <c r="Q6248" s="91"/>
      <c r="R6248" s="91"/>
      <c r="S6248" s="7"/>
      <c r="T6248" s="89">
        <f t="shared" si="279"/>
        <v>1985</v>
      </c>
      <c r="U6248" s="7"/>
    </row>
    <row r="6249" spans="1:21" customFormat="1" ht="12.75" customHeight="1" x14ac:dyDescent="0.25">
      <c r="A6249">
        <v>7</v>
      </c>
      <c r="B6249">
        <v>13</v>
      </c>
      <c r="C6249" s="3">
        <v>713</v>
      </c>
      <c r="D6249" t="s">
        <v>6</v>
      </c>
      <c r="E6249">
        <v>2008</v>
      </c>
      <c r="F6249" s="57"/>
      <c r="G6249" s="73">
        <f t="shared" si="277"/>
        <v>1628</v>
      </c>
      <c r="H6249" s="3"/>
      <c r="I6249" s="95">
        <v>1628</v>
      </c>
      <c r="J6249" s="98"/>
      <c r="K6249" s="90"/>
      <c r="L6249" s="95">
        <v>643</v>
      </c>
      <c r="M6249" s="90" t="s">
        <v>21</v>
      </c>
      <c r="N6249" s="90"/>
      <c r="O6249" s="21">
        <f t="shared" si="278"/>
        <v>643</v>
      </c>
      <c r="P6249" s="91"/>
      <c r="Q6249" s="91"/>
      <c r="R6249" s="91"/>
      <c r="S6249" s="7"/>
      <c r="T6249" s="89">
        <f t="shared" si="279"/>
        <v>1628</v>
      </c>
      <c r="U6249" s="7"/>
    </row>
    <row r="6250" spans="1:21" customFormat="1" ht="12.75" customHeight="1" x14ac:dyDescent="0.25">
      <c r="A6250">
        <v>7</v>
      </c>
      <c r="B6250">
        <v>14</v>
      </c>
      <c r="C6250" s="3">
        <v>714</v>
      </c>
      <c r="D6250" t="s">
        <v>6</v>
      </c>
      <c r="E6250">
        <v>2008</v>
      </c>
      <c r="F6250" s="57"/>
      <c r="G6250" s="73">
        <f t="shared" si="277"/>
        <v>1347</v>
      </c>
      <c r="H6250" s="89"/>
      <c r="I6250" s="95">
        <v>1347</v>
      </c>
      <c r="J6250" s="98"/>
      <c r="K6250" s="90"/>
      <c r="L6250" s="95">
        <v>621</v>
      </c>
      <c r="M6250" s="90" t="s">
        <v>21</v>
      </c>
      <c r="N6250" s="90"/>
      <c r="O6250" s="21">
        <f t="shared" si="278"/>
        <v>621</v>
      </c>
      <c r="P6250" s="91"/>
      <c r="Q6250" s="91"/>
      <c r="R6250" s="91"/>
      <c r="S6250" s="7"/>
      <c r="T6250" s="89">
        <f t="shared" si="279"/>
        <v>1347</v>
      </c>
      <c r="U6250" s="7"/>
    </row>
    <row r="6251" spans="1:21" customFormat="1" ht="12.75" customHeight="1" x14ac:dyDescent="0.25">
      <c r="A6251">
        <v>7</v>
      </c>
      <c r="B6251">
        <v>15</v>
      </c>
      <c r="C6251" s="3">
        <v>715</v>
      </c>
      <c r="D6251" t="s">
        <v>6</v>
      </c>
      <c r="E6251">
        <v>2008</v>
      </c>
      <c r="F6251" s="57"/>
      <c r="G6251" s="73">
        <f t="shared" si="277"/>
        <v>343</v>
      </c>
      <c r="H6251" s="89"/>
      <c r="I6251" s="95">
        <v>343</v>
      </c>
      <c r="J6251" s="98"/>
      <c r="K6251" s="90"/>
      <c r="L6251" s="95">
        <v>136</v>
      </c>
      <c r="M6251" s="90" t="s">
        <v>21</v>
      </c>
      <c r="N6251" s="90"/>
      <c r="O6251" s="21">
        <f t="shared" si="278"/>
        <v>136</v>
      </c>
      <c r="P6251" s="91"/>
      <c r="Q6251" s="91"/>
      <c r="R6251" s="91"/>
      <c r="S6251" s="7"/>
      <c r="T6251" s="89">
        <f t="shared" si="279"/>
        <v>343</v>
      </c>
      <c r="U6251" s="7"/>
    </row>
    <row r="6252" spans="1:21" customFormat="1" ht="12.75" customHeight="1" x14ac:dyDescent="0.25">
      <c r="A6252">
        <v>7</v>
      </c>
      <c r="B6252">
        <v>16</v>
      </c>
      <c r="C6252" s="3">
        <v>716</v>
      </c>
      <c r="D6252" t="s">
        <v>6</v>
      </c>
      <c r="E6252">
        <v>2008</v>
      </c>
      <c r="F6252" s="57"/>
      <c r="G6252" s="73">
        <f t="shared" si="277"/>
        <v>997</v>
      </c>
      <c r="H6252" s="3"/>
      <c r="I6252" s="95">
        <v>997</v>
      </c>
      <c r="J6252" s="98"/>
      <c r="K6252" s="90"/>
      <c r="L6252" s="95">
        <v>339</v>
      </c>
      <c r="M6252" s="92" t="s">
        <v>21</v>
      </c>
      <c r="N6252" s="90"/>
      <c r="O6252" s="21">
        <f t="shared" si="278"/>
        <v>339</v>
      </c>
      <c r="P6252" s="91"/>
      <c r="Q6252" s="91"/>
      <c r="R6252" s="91"/>
      <c r="S6252" s="7"/>
      <c r="T6252" s="89">
        <f t="shared" si="279"/>
        <v>997</v>
      </c>
      <c r="U6252" s="7"/>
    </row>
    <row r="6253" spans="1:21" customFormat="1" ht="12.75" customHeight="1" x14ac:dyDescent="0.25">
      <c r="A6253">
        <v>7</v>
      </c>
      <c r="B6253">
        <v>17</v>
      </c>
      <c r="C6253" s="3">
        <v>717</v>
      </c>
      <c r="D6253" t="s">
        <v>6</v>
      </c>
      <c r="E6253">
        <v>2008</v>
      </c>
      <c r="F6253" s="57"/>
      <c r="G6253" s="73">
        <f t="shared" si="277"/>
        <v>1101</v>
      </c>
      <c r="H6253" s="3"/>
      <c r="I6253" s="95">
        <v>1101</v>
      </c>
      <c r="J6253" s="98"/>
      <c r="K6253" s="90"/>
      <c r="L6253" s="95">
        <v>315</v>
      </c>
      <c r="M6253" s="92" t="s">
        <v>21</v>
      </c>
      <c r="N6253" s="90"/>
      <c r="O6253" s="21">
        <f t="shared" si="278"/>
        <v>315</v>
      </c>
      <c r="P6253" s="91"/>
      <c r="Q6253" s="91"/>
      <c r="R6253" s="91"/>
      <c r="S6253" s="7"/>
      <c r="T6253" s="89">
        <f t="shared" si="279"/>
        <v>1101</v>
      </c>
      <c r="U6253" s="7"/>
    </row>
    <row r="6254" spans="1:21" customFormat="1" ht="12.75" customHeight="1" x14ac:dyDescent="0.25">
      <c r="A6254">
        <v>7</v>
      </c>
      <c r="B6254">
        <v>18</v>
      </c>
      <c r="C6254" s="3">
        <v>718</v>
      </c>
      <c r="D6254" t="s">
        <v>6</v>
      </c>
      <c r="E6254">
        <v>2008</v>
      </c>
      <c r="F6254" s="57"/>
      <c r="G6254" s="73">
        <f t="shared" si="277"/>
        <v>309</v>
      </c>
      <c r="H6254" s="3"/>
      <c r="I6254" s="95">
        <v>309</v>
      </c>
      <c r="J6254" s="98">
        <v>1</v>
      </c>
      <c r="K6254" s="92"/>
      <c r="L6254" s="95">
        <v>132</v>
      </c>
      <c r="M6254" s="90">
        <v>3</v>
      </c>
      <c r="N6254" s="90"/>
      <c r="O6254" s="21">
        <f t="shared" si="278"/>
        <v>132</v>
      </c>
      <c r="P6254" s="91"/>
      <c r="Q6254" s="91"/>
      <c r="R6254" s="91"/>
      <c r="S6254" s="7"/>
      <c r="T6254" s="89">
        <f t="shared" si="279"/>
        <v>310</v>
      </c>
      <c r="U6254" s="7"/>
    </row>
    <row r="6255" spans="1:21" customFormat="1" ht="12.75" customHeight="1" x14ac:dyDescent="0.25">
      <c r="A6255">
        <v>7</v>
      </c>
      <c r="B6255">
        <v>19</v>
      </c>
      <c r="C6255" s="3">
        <v>719</v>
      </c>
      <c r="D6255" t="s">
        <v>6</v>
      </c>
      <c r="E6255">
        <v>2008</v>
      </c>
      <c r="F6255" s="57"/>
      <c r="G6255" s="73">
        <f t="shared" si="277"/>
        <v>433</v>
      </c>
      <c r="H6255" s="3"/>
      <c r="I6255" s="95">
        <v>433</v>
      </c>
      <c r="J6255" s="98"/>
      <c r="K6255" s="90"/>
      <c r="L6255" s="95">
        <v>264</v>
      </c>
      <c r="M6255" s="90" t="s">
        <v>21</v>
      </c>
      <c r="N6255" s="90"/>
      <c r="O6255" s="21">
        <f t="shared" si="278"/>
        <v>264</v>
      </c>
      <c r="P6255" s="91"/>
      <c r="Q6255" s="91"/>
      <c r="R6255" s="91"/>
      <c r="S6255" s="7"/>
      <c r="T6255" s="89">
        <f t="shared" si="279"/>
        <v>433</v>
      </c>
      <c r="U6255" s="7"/>
    </row>
    <row r="6256" spans="1:21" customFormat="1" ht="12.75" customHeight="1" x14ac:dyDescent="0.25">
      <c r="A6256">
        <v>7</v>
      </c>
      <c r="B6256">
        <v>20</v>
      </c>
      <c r="C6256" s="3">
        <v>720</v>
      </c>
      <c r="D6256" t="s">
        <v>6</v>
      </c>
      <c r="E6256">
        <v>2008</v>
      </c>
      <c r="F6256" s="57"/>
      <c r="G6256" s="73">
        <f t="shared" si="277"/>
        <v>521</v>
      </c>
      <c r="H6256" s="3"/>
      <c r="I6256" s="95">
        <v>521</v>
      </c>
      <c r="J6256" s="98"/>
      <c r="K6256" s="90"/>
      <c r="L6256" s="95">
        <v>442</v>
      </c>
      <c r="M6256" s="90" t="s">
        <v>21</v>
      </c>
      <c r="N6256" s="90"/>
      <c r="O6256" s="21">
        <f t="shared" si="278"/>
        <v>442</v>
      </c>
      <c r="P6256" s="91"/>
      <c r="Q6256" s="91"/>
      <c r="R6256" s="91"/>
      <c r="S6256" s="7"/>
      <c r="T6256" s="89">
        <f t="shared" si="279"/>
        <v>521</v>
      </c>
      <c r="U6256" s="7"/>
    </row>
    <row r="6257" spans="1:21" customFormat="1" ht="12.75" customHeight="1" x14ac:dyDescent="0.25">
      <c r="A6257">
        <v>7</v>
      </c>
      <c r="B6257">
        <v>21</v>
      </c>
      <c r="C6257" s="3">
        <v>721</v>
      </c>
      <c r="D6257" t="s">
        <v>6</v>
      </c>
      <c r="E6257">
        <v>2008</v>
      </c>
      <c r="F6257" s="57"/>
      <c r="G6257" s="73">
        <f t="shared" si="277"/>
        <v>626</v>
      </c>
      <c r="H6257" s="89"/>
      <c r="I6257" s="95">
        <v>626</v>
      </c>
      <c r="J6257" s="98"/>
      <c r="K6257" s="92"/>
      <c r="L6257" s="95">
        <v>740</v>
      </c>
      <c r="M6257" s="90" t="s">
        <v>21</v>
      </c>
      <c r="N6257" s="90"/>
      <c r="O6257" s="21">
        <f t="shared" si="278"/>
        <v>740</v>
      </c>
      <c r="P6257" s="91"/>
      <c r="Q6257" s="91"/>
      <c r="R6257" s="91"/>
      <c r="S6257" s="7"/>
      <c r="T6257" s="89">
        <f t="shared" si="279"/>
        <v>626</v>
      </c>
      <c r="U6257" s="7"/>
    </row>
    <row r="6258" spans="1:21" customFormat="1" ht="12.75" customHeight="1" x14ac:dyDescent="0.25">
      <c r="A6258">
        <v>7</v>
      </c>
      <c r="B6258">
        <v>22</v>
      </c>
      <c r="C6258" s="3">
        <v>722</v>
      </c>
      <c r="D6258" t="s">
        <v>6</v>
      </c>
      <c r="E6258">
        <v>2008</v>
      </c>
      <c r="F6258" s="57"/>
      <c r="G6258" s="73">
        <f t="shared" si="277"/>
        <v>917</v>
      </c>
      <c r="H6258" s="89"/>
      <c r="I6258" s="95">
        <v>917</v>
      </c>
      <c r="J6258" s="98"/>
      <c r="K6258" s="90"/>
      <c r="L6258" s="95">
        <v>749</v>
      </c>
      <c r="M6258" s="90" t="s">
        <v>21</v>
      </c>
      <c r="N6258" s="90"/>
      <c r="O6258" s="21">
        <f t="shared" si="278"/>
        <v>749</v>
      </c>
      <c r="P6258" s="91"/>
      <c r="Q6258" s="91"/>
      <c r="R6258" s="91"/>
      <c r="S6258" s="7"/>
      <c r="T6258" s="89">
        <f t="shared" si="279"/>
        <v>917</v>
      </c>
      <c r="U6258" s="7"/>
    </row>
    <row r="6259" spans="1:21" customFormat="1" ht="12.75" customHeight="1" x14ac:dyDescent="0.25">
      <c r="A6259">
        <v>7</v>
      </c>
      <c r="B6259">
        <v>23</v>
      </c>
      <c r="C6259" s="3">
        <v>723</v>
      </c>
      <c r="D6259" t="s">
        <v>6</v>
      </c>
      <c r="E6259">
        <v>2008</v>
      </c>
      <c r="F6259" s="57"/>
      <c r="G6259" s="73">
        <f t="shared" si="277"/>
        <v>635</v>
      </c>
      <c r="H6259" s="3"/>
      <c r="I6259" s="95">
        <v>635</v>
      </c>
      <c r="J6259" s="98"/>
      <c r="K6259" s="99"/>
      <c r="L6259" s="95">
        <v>357</v>
      </c>
      <c r="M6259" s="99" t="s">
        <v>21</v>
      </c>
      <c r="N6259" s="99"/>
      <c r="O6259" s="21">
        <f t="shared" si="278"/>
        <v>357</v>
      </c>
      <c r="P6259" s="91"/>
      <c r="Q6259" s="91"/>
      <c r="R6259" s="91"/>
      <c r="S6259" s="7"/>
      <c r="T6259" s="89">
        <f t="shared" si="279"/>
        <v>635</v>
      </c>
      <c r="U6259" s="7"/>
    </row>
    <row r="6260" spans="1:21" customFormat="1" ht="12.75" customHeight="1" x14ac:dyDescent="0.25">
      <c r="A6260">
        <v>7</v>
      </c>
      <c r="B6260">
        <v>24</v>
      </c>
      <c r="C6260" s="3">
        <v>724</v>
      </c>
      <c r="D6260" t="s">
        <v>6</v>
      </c>
      <c r="E6260">
        <v>2008</v>
      </c>
      <c r="F6260" s="57"/>
      <c r="G6260" s="73">
        <f t="shared" si="277"/>
        <v>831</v>
      </c>
      <c r="H6260" s="3"/>
      <c r="I6260" s="95">
        <v>831</v>
      </c>
      <c r="J6260" s="98"/>
      <c r="K6260" s="99"/>
      <c r="L6260" s="95">
        <v>312</v>
      </c>
      <c r="M6260" s="99" t="s">
        <v>21</v>
      </c>
      <c r="N6260" s="99"/>
      <c r="O6260" s="21">
        <f t="shared" si="278"/>
        <v>312</v>
      </c>
      <c r="P6260" s="91"/>
      <c r="Q6260" s="91"/>
      <c r="R6260" s="91"/>
      <c r="S6260" s="7"/>
      <c r="T6260" s="89">
        <f t="shared" si="279"/>
        <v>831</v>
      </c>
      <c r="U6260" s="7"/>
    </row>
    <row r="6261" spans="1:21" customFormat="1" ht="12.75" customHeight="1" x14ac:dyDescent="0.25">
      <c r="A6261">
        <v>7</v>
      </c>
      <c r="B6261">
        <v>25</v>
      </c>
      <c r="C6261" s="3">
        <v>725</v>
      </c>
      <c r="D6261" t="s">
        <v>6</v>
      </c>
      <c r="E6261">
        <v>2008</v>
      </c>
      <c r="F6261" s="57"/>
      <c r="G6261" s="73">
        <f t="shared" si="277"/>
        <v>537</v>
      </c>
      <c r="H6261" s="3"/>
      <c r="I6261" s="95">
        <v>537</v>
      </c>
      <c r="J6261" s="98">
        <v>16</v>
      </c>
      <c r="K6261" s="99"/>
      <c r="L6261" s="95">
        <v>269</v>
      </c>
      <c r="M6261" s="97">
        <v>15</v>
      </c>
      <c r="N6261" s="99"/>
      <c r="O6261" s="21">
        <f t="shared" si="278"/>
        <v>269</v>
      </c>
      <c r="P6261" s="91"/>
      <c r="Q6261" s="91"/>
      <c r="R6261" s="91"/>
      <c r="S6261" s="7"/>
      <c r="T6261" s="89">
        <f t="shared" si="279"/>
        <v>553</v>
      </c>
      <c r="U6261" s="7"/>
    </row>
    <row r="6262" spans="1:21" customFormat="1" ht="12.75" customHeight="1" x14ac:dyDescent="0.25">
      <c r="A6262">
        <v>7</v>
      </c>
      <c r="B6262">
        <v>26</v>
      </c>
      <c r="C6262" s="3">
        <v>726</v>
      </c>
      <c r="D6262" t="s">
        <v>6</v>
      </c>
      <c r="E6262">
        <v>2008</v>
      </c>
      <c r="F6262" s="57"/>
      <c r="G6262" s="73">
        <f t="shared" si="277"/>
        <v>438</v>
      </c>
      <c r="H6262" s="3"/>
      <c r="I6262" s="95">
        <v>438</v>
      </c>
      <c r="J6262" s="98"/>
      <c r="K6262" s="99"/>
      <c r="L6262" s="95">
        <v>287</v>
      </c>
      <c r="M6262" s="99" t="s">
        <v>21</v>
      </c>
      <c r="N6262" s="99"/>
      <c r="O6262" s="21">
        <f t="shared" si="278"/>
        <v>287</v>
      </c>
      <c r="P6262" s="91"/>
      <c r="Q6262" s="91"/>
      <c r="R6262" s="91"/>
      <c r="S6262" s="7"/>
      <c r="T6262" s="89">
        <f t="shared" si="279"/>
        <v>438</v>
      </c>
      <c r="U6262" s="7"/>
    </row>
    <row r="6263" spans="1:21" customFormat="1" ht="12.75" customHeight="1" x14ac:dyDescent="0.25">
      <c r="A6263">
        <v>7</v>
      </c>
      <c r="B6263">
        <v>27</v>
      </c>
      <c r="C6263" s="3">
        <v>727</v>
      </c>
      <c r="D6263" t="s">
        <v>6</v>
      </c>
      <c r="E6263">
        <v>2008</v>
      </c>
      <c r="F6263" s="57"/>
      <c r="G6263" s="73">
        <f t="shared" si="277"/>
        <v>447</v>
      </c>
      <c r="H6263" s="89"/>
      <c r="I6263" s="95">
        <v>447</v>
      </c>
      <c r="J6263" s="98"/>
      <c r="K6263" s="99"/>
      <c r="L6263" s="95">
        <v>378</v>
      </c>
      <c r="M6263" s="99" t="s">
        <v>21</v>
      </c>
      <c r="N6263" s="99"/>
      <c r="O6263" s="21">
        <f t="shared" si="278"/>
        <v>378</v>
      </c>
      <c r="P6263" s="91"/>
      <c r="Q6263" s="91"/>
      <c r="R6263" s="91"/>
      <c r="S6263" s="7"/>
      <c r="T6263" s="89">
        <f t="shared" si="279"/>
        <v>447</v>
      </c>
      <c r="U6263" s="7"/>
    </row>
    <row r="6264" spans="1:21" customFormat="1" ht="12.75" customHeight="1" x14ac:dyDescent="0.25">
      <c r="A6264">
        <v>7</v>
      </c>
      <c r="B6264">
        <v>28</v>
      </c>
      <c r="C6264" s="3">
        <v>728</v>
      </c>
      <c r="D6264" t="s">
        <v>6</v>
      </c>
      <c r="E6264">
        <v>2008</v>
      </c>
      <c r="F6264" s="57"/>
      <c r="G6264" s="73">
        <f t="shared" si="277"/>
        <v>374</v>
      </c>
      <c r="H6264" s="89"/>
      <c r="I6264" s="95">
        <v>374</v>
      </c>
      <c r="J6264" s="98"/>
      <c r="K6264" s="99"/>
      <c r="L6264" s="95">
        <v>409</v>
      </c>
      <c r="M6264" s="99" t="s">
        <v>21</v>
      </c>
      <c r="N6264" s="99"/>
      <c r="O6264" s="21">
        <f t="shared" si="278"/>
        <v>409</v>
      </c>
      <c r="P6264" s="91"/>
      <c r="Q6264" s="91"/>
      <c r="R6264" s="91"/>
      <c r="S6264" s="7"/>
      <c r="T6264" s="89">
        <f t="shared" si="279"/>
        <v>374</v>
      </c>
      <c r="U6264" s="7"/>
    </row>
    <row r="6265" spans="1:21" customFormat="1" ht="12.75" customHeight="1" x14ac:dyDescent="0.25">
      <c r="A6265">
        <v>7</v>
      </c>
      <c r="B6265">
        <v>29</v>
      </c>
      <c r="C6265" s="3">
        <v>729</v>
      </c>
      <c r="D6265" t="s">
        <v>6</v>
      </c>
      <c r="E6265">
        <v>2008</v>
      </c>
      <c r="F6265" s="57"/>
      <c r="G6265" s="73">
        <f t="shared" si="277"/>
        <v>347</v>
      </c>
      <c r="H6265" s="89"/>
      <c r="I6265" s="95">
        <v>347</v>
      </c>
      <c r="J6265" s="98"/>
      <c r="K6265" s="99"/>
      <c r="L6265" s="95">
        <v>240</v>
      </c>
      <c r="M6265" s="99" t="s">
        <v>21</v>
      </c>
      <c r="N6265" s="99"/>
      <c r="O6265" s="21">
        <f t="shared" si="278"/>
        <v>240</v>
      </c>
      <c r="P6265" s="91"/>
      <c r="Q6265" s="91"/>
      <c r="R6265" s="91"/>
      <c r="S6265" s="7"/>
      <c r="T6265" s="89">
        <f t="shared" si="279"/>
        <v>347</v>
      </c>
      <c r="U6265" s="7"/>
    </row>
    <row r="6266" spans="1:21" customFormat="1" ht="12.75" customHeight="1" x14ac:dyDescent="0.25">
      <c r="A6266">
        <v>7</v>
      </c>
      <c r="B6266">
        <v>30</v>
      </c>
      <c r="C6266" s="3">
        <v>730</v>
      </c>
      <c r="D6266" t="s">
        <v>6</v>
      </c>
      <c r="E6266">
        <v>2008</v>
      </c>
      <c r="F6266" s="57"/>
      <c r="G6266" s="73">
        <f t="shared" si="277"/>
        <v>190</v>
      </c>
      <c r="H6266" s="89"/>
      <c r="I6266" s="95">
        <v>190</v>
      </c>
      <c r="J6266" s="98"/>
      <c r="K6266" s="99"/>
      <c r="L6266" s="95">
        <v>81</v>
      </c>
      <c r="M6266" s="43" t="s">
        <v>21</v>
      </c>
      <c r="N6266" s="99"/>
      <c r="O6266" s="21">
        <f t="shared" si="278"/>
        <v>81</v>
      </c>
      <c r="P6266" s="91"/>
      <c r="Q6266" s="91"/>
      <c r="R6266" s="91"/>
      <c r="S6266" s="7"/>
      <c r="T6266" s="89">
        <f t="shared" si="279"/>
        <v>190</v>
      </c>
      <c r="U6266" s="7"/>
    </row>
    <row r="6267" spans="1:21" customFormat="1" ht="12.75" customHeight="1" x14ac:dyDescent="0.25">
      <c r="A6267">
        <v>7</v>
      </c>
      <c r="B6267">
        <v>31</v>
      </c>
      <c r="C6267" s="3">
        <v>731</v>
      </c>
      <c r="D6267" t="s">
        <v>6</v>
      </c>
      <c r="E6267">
        <v>2008</v>
      </c>
      <c r="F6267" s="57"/>
      <c r="G6267" s="73">
        <f t="shared" si="277"/>
        <v>312</v>
      </c>
      <c r="H6267" s="89"/>
      <c r="I6267" s="95">
        <v>312</v>
      </c>
      <c r="J6267" s="98"/>
      <c r="K6267" s="90"/>
      <c r="L6267" s="95">
        <v>72</v>
      </c>
      <c r="M6267" s="90"/>
      <c r="N6267" s="90"/>
      <c r="O6267" s="21">
        <f t="shared" si="278"/>
        <v>72</v>
      </c>
      <c r="P6267" s="91"/>
      <c r="Q6267" s="91"/>
      <c r="R6267" s="91"/>
      <c r="S6267" s="7"/>
      <c r="T6267" s="89">
        <f t="shared" si="279"/>
        <v>312</v>
      </c>
      <c r="U6267" s="7"/>
    </row>
    <row r="6268" spans="1:21" customFormat="1" ht="12.75" customHeight="1" x14ac:dyDescent="0.25">
      <c r="A6268">
        <v>8</v>
      </c>
      <c r="B6268">
        <v>1</v>
      </c>
      <c r="C6268" s="3">
        <v>801</v>
      </c>
      <c r="D6268" t="s">
        <v>6</v>
      </c>
      <c r="E6268">
        <v>2008</v>
      </c>
      <c r="F6268" s="57"/>
      <c r="G6268" s="73">
        <f t="shared" si="277"/>
        <v>231</v>
      </c>
      <c r="H6268" s="89"/>
      <c r="I6268" s="95">
        <v>231</v>
      </c>
      <c r="J6268" s="98">
        <v>4</v>
      </c>
      <c r="K6268" s="90"/>
      <c r="L6268" s="95">
        <v>82</v>
      </c>
      <c r="M6268" s="90">
        <v>2</v>
      </c>
      <c r="N6268" s="90"/>
      <c r="O6268" s="21">
        <f t="shared" si="278"/>
        <v>82</v>
      </c>
      <c r="P6268" s="91"/>
      <c r="Q6268" s="91"/>
      <c r="R6268" s="91"/>
      <c r="S6268" s="7"/>
      <c r="T6268" s="89">
        <f t="shared" si="279"/>
        <v>235</v>
      </c>
      <c r="U6268" s="7"/>
    </row>
    <row r="6269" spans="1:21" customFormat="1" ht="12.75" customHeight="1" x14ac:dyDescent="0.25">
      <c r="A6269">
        <v>8</v>
      </c>
      <c r="B6269">
        <v>2</v>
      </c>
      <c r="C6269" s="3">
        <v>802</v>
      </c>
      <c r="D6269" t="s">
        <v>6</v>
      </c>
      <c r="E6269">
        <v>2008</v>
      </c>
      <c r="F6269" s="57"/>
      <c r="G6269" s="73">
        <f t="shared" si="277"/>
        <v>210</v>
      </c>
      <c r="H6269" s="89"/>
      <c r="I6269" s="95">
        <v>210</v>
      </c>
      <c r="J6269" s="3"/>
      <c r="K6269" s="90"/>
      <c r="L6269" s="95">
        <v>107</v>
      </c>
      <c r="M6269" s="90"/>
      <c r="N6269" s="90"/>
      <c r="O6269" s="21">
        <f t="shared" si="278"/>
        <v>107</v>
      </c>
      <c r="P6269" s="91"/>
      <c r="Q6269" s="91"/>
      <c r="R6269" s="91"/>
      <c r="S6269" s="7"/>
      <c r="T6269" s="89">
        <f t="shared" si="279"/>
        <v>210</v>
      </c>
      <c r="U6269" s="7"/>
    </row>
    <row r="6270" spans="1:21" customFormat="1" ht="12.75" customHeight="1" x14ac:dyDescent="0.25">
      <c r="A6270">
        <v>8</v>
      </c>
      <c r="B6270">
        <v>3</v>
      </c>
      <c r="C6270" s="3">
        <v>803</v>
      </c>
      <c r="D6270" t="s">
        <v>6</v>
      </c>
      <c r="E6270">
        <v>2008</v>
      </c>
      <c r="F6270" s="57"/>
      <c r="G6270" s="73">
        <f t="shared" si="277"/>
        <v>159</v>
      </c>
      <c r="H6270" s="89"/>
      <c r="I6270" s="95">
        <v>159</v>
      </c>
      <c r="J6270" s="3"/>
      <c r="K6270" s="90"/>
      <c r="L6270" s="95">
        <v>112</v>
      </c>
      <c r="M6270" s="90"/>
      <c r="N6270" s="90"/>
      <c r="O6270" s="21">
        <f t="shared" si="278"/>
        <v>112</v>
      </c>
      <c r="P6270" s="91"/>
      <c r="Q6270" s="91"/>
      <c r="R6270" s="91"/>
      <c r="S6270" s="7"/>
      <c r="T6270" s="89">
        <f t="shared" si="279"/>
        <v>159</v>
      </c>
      <c r="U6270" s="7"/>
    </row>
    <row r="6271" spans="1:21" customFormat="1" ht="12.75" customHeight="1" x14ac:dyDescent="0.25">
      <c r="A6271">
        <v>8</v>
      </c>
      <c r="B6271">
        <v>4</v>
      </c>
      <c r="C6271" s="3">
        <v>804</v>
      </c>
      <c r="D6271" t="s">
        <v>6</v>
      </c>
      <c r="E6271">
        <v>2008</v>
      </c>
      <c r="F6271" s="57"/>
      <c r="G6271" s="73">
        <f t="shared" si="277"/>
        <v>140</v>
      </c>
      <c r="H6271" s="89"/>
      <c r="I6271" s="95">
        <v>140</v>
      </c>
      <c r="J6271" s="3"/>
      <c r="K6271" s="90"/>
      <c r="L6271" s="95">
        <v>136</v>
      </c>
      <c r="M6271" s="90"/>
      <c r="N6271" s="90"/>
      <c r="O6271" s="21">
        <f t="shared" si="278"/>
        <v>136</v>
      </c>
      <c r="P6271" s="91"/>
      <c r="Q6271" s="91"/>
      <c r="R6271" s="91"/>
      <c r="S6271" s="7"/>
      <c r="T6271" s="89">
        <f t="shared" si="279"/>
        <v>140</v>
      </c>
      <c r="U6271" s="7"/>
    </row>
    <row r="6272" spans="1:21" customFormat="1" ht="12.75" customHeight="1" x14ac:dyDescent="0.25">
      <c r="A6272">
        <v>8</v>
      </c>
      <c r="B6272">
        <v>5</v>
      </c>
      <c r="C6272" s="3">
        <v>805</v>
      </c>
      <c r="D6272" t="s">
        <v>6</v>
      </c>
      <c r="E6272">
        <v>2008</v>
      </c>
      <c r="F6272" s="57"/>
      <c r="G6272" s="73">
        <f t="shared" ref="G6272:G6301" si="280">I6272+K6272</f>
        <v>165</v>
      </c>
      <c r="H6272" s="89"/>
      <c r="I6272" s="95">
        <v>165</v>
      </c>
      <c r="J6272" s="3"/>
      <c r="K6272" s="90"/>
      <c r="L6272" s="95">
        <v>220</v>
      </c>
      <c r="M6272" s="90"/>
      <c r="N6272" s="90"/>
      <c r="O6272" s="21">
        <f t="shared" ref="O6272:O6301" si="281">L6272+N6272</f>
        <v>220</v>
      </c>
      <c r="P6272" s="91"/>
      <c r="Q6272" s="91"/>
      <c r="R6272" s="91"/>
      <c r="S6272" s="7"/>
      <c r="T6272" s="89">
        <f t="shared" ref="T6272:T6303" si="282">G6272+J6272</f>
        <v>165</v>
      </c>
      <c r="U6272" s="7"/>
    </row>
    <row r="6273" spans="1:21" customFormat="1" ht="12.75" customHeight="1" x14ac:dyDescent="0.25">
      <c r="A6273">
        <v>8</v>
      </c>
      <c r="B6273">
        <v>6</v>
      </c>
      <c r="C6273" s="3">
        <v>806</v>
      </c>
      <c r="D6273" t="s">
        <v>6</v>
      </c>
      <c r="E6273">
        <v>2008</v>
      </c>
      <c r="F6273" s="57"/>
      <c r="G6273" s="73">
        <f t="shared" si="280"/>
        <v>151</v>
      </c>
      <c r="H6273" s="89"/>
      <c r="I6273" s="95">
        <v>151</v>
      </c>
      <c r="J6273" s="3"/>
      <c r="K6273" s="90"/>
      <c r="L6273" s="95">
        <v>174</v>
      </c>
      <c r="M6273" s="90"/>
      <c r="N6273" s="90"/>
      <c r="O6273" s="21">
        <f t="shared" si="281"/>
        <v>174</v>
      </c>
      <c r="P6273" s="91"/>
      <c r="Q6273" s="91"/>
      <c r="R6273" s="91"/>
      <c r="S6273" s="7"/>
      <c r="T6273" s="89">
        <f t="shared" si="282"/>
        <v>151</v>
      </c>
      <c r="U6273" s="7"/>
    </row>
    <row r="6274" spans="1:21" customFormat="1" ht="12.75" customHeight="1" x14ac:dyDescent="0.25">
      <c r="A6274">
        <v>8</v>
      </c>
      <c r="B6274">
        <v>7</v>
      </c>
      <c r="C6274" s="3">
        <v>807</v>
      </c>
      <c r="D6274" t="s">
        <v>6</v>
      </c>
      <c r="E6274">
        <v>2008</v>
      </c>
      <c r="F6274" s="57"/>
      <c r="G6274" s="73">
        <f t="shared" si="280"/>
        <v>142</v>
      </c>
      <c r="H6274" s="89"/>
      <c r="I6274" s="95">
        <v>142</v>
      </c>
      <c r="J6274" s="3"/>
      <c r="K6274" s="90"/>
      <c r="L6274" s="95">
        <v>142</v>
      </c>
      <c r="M6274" s="92"/>
      <c r="N6274" s="90"/>
      <c r="O6274" s="21">
        <f t="shared" si="281"/>
        <v>142</v>
      </c>
      <c r="P6274" s="91"/>
      <c r="Q6274" s="91"/>
      <c r="R6274" s="91"/>
      <c r="S6274" s="7"/>
      <c r="T6274" s="89">
        <f t="shared" si="282"/>
        <v>142</v>
      </c>
      <c r="U6274" s="7"/>
    </row>
    <row r="6275" spans="1:21" customFormat="1" ht="12.75" customHeight="1" x14ac:dyDescent="0.25">
      <c r="A6275">
        <v>8</v>
      </c>
      <c r="B6275">
        <v>8</v>
      </c>
      <c r="C6275" s="3">
        <v>808</v>
      </c>
      <c r="D6275" t="s">
        <v>6</v>
      </c>
      <c r="E6275">
        <v>2008</v>
      </c>
      <c r="F6275" s="57"/>
      <c r="G6275" s="73">
        <f t="shared" si="280"/>
        <v>157</v>
      </c>
      <c r="H6275" s="89"/>
      <c r="I6275" s="95">
        <v>157</v>
      </c>
      <c r="J6275" s="98">
        <v>0</v>
      </c>
      <c r="K6275" s="90"/>
      <c r="L6275" s="95">
        <v>117</v>
      </c>
      <c r="M6275" s="97">
        <v>7</v>
      </c>
      <c r="N6275" s="90"/>
      <c r="O6275" s="21">
        <f t="shared" si="281"/>
        <v>117</v>
      </c>
      <c r="P6275" s="91"/>
      <c r="Q6275" s="91"/>
      <c r="R6275" s="91"/>
      <c r="S6275" s="7"/>
      <c r="T6275" s="89">
        <f t="shared" si="282"/>
        <v>157</v>
      </c>
      <c r="U6275" s="7"/>
    </row>
    <row r="6276" spans="1:21" customFormat="1" ht="12.75" customHeight="1" x14ac:dyDescent="0.25">
      <c r="A6276">
        <v>8</v>
      </c>
      <c r="B6276">
        <v>9</v>
      </c>
      <c r="C6276" s="3">
        <v>809</v>
      </c>
      <c r="D6276" t="s">
        <v>6</v>
      </c>
      <c r="E6276">
        <v>2008</v>
      </c>
      <c r="F6276" s="57"/>
      <c r="G6276" s="73">
        <f t="shared" si="280"/>
        <v>150</v>
      </c>
      <c r="H6276" s="89"/>
      <c r="I6276" s="95">
        <v>150</v>
      </c>
      <c r="J6276" s="3"/>
      <c r="K6276" s="90"/>
      <c r="L6276" s="95">
        <v>83</v>
      </c>
      <c r="M6276" s="90"/>
      <c r="N6276" s="90"/>
      <c r="O6276" s="21">
        <f t="shared" si="281"/>
        <v>83</v>
      </c>
      <c r="P6276" s="91"/>
      <c r="Q6276" s="91"/>
      <c r="R6276" s="91"/>
      <c r="S6276" s="7"/>
      <c r="T6276" s="89">
        <f t="shared" si="282"/>
        <v>150</v>
      </c>
      <c r="U6276" s="7"/>
    </row>
    <row r="6277" spans="1:21" customFormat="1" ht="12.75" customHeight="1" x14ac:dyDescent="0.25">
      <c r="A6277">
        <v>8</v>
      </c>
      <c r="B6277">
        <v>10</v>
      </c>
      <c r="C6277" s="3">
        <v>810</v>
      </c>
      <c r="D6277" t="s">
        <v>6</v>
      </c>
      <c r="E6277">
        <v>2008</v>
      </c>
      <c r="F6277" s="57"/>
      <c r="G6277" s="73">
        <f t="shared" si="280"/>
        <v>162</v>
      </c>
      <c r="H6277" s="89"/>
      <c r="I6277" s="95">
        <v>162</v>
      </c>
      <c r="J6277" s="3"/>
      <c r="K6277" s="90"/>
      <c r="L6277" s="95">
        <v>64</v>
      </c>
      <c r="M6277" s="90"/>
      <c r="N6277" s="90"/>
      <c r="O6277" s="21">
        <f t="shared" si="281"/>
        <v>64</v>
      </c>
      <c r="P6277" s="91"/>
      <c r="Q6277" s="91"/>
      <c r="R6277" s="91"/>
      <c r="S6277" s="7"/>
      <c r="T6277" s="89">
        <f t="shared" si="282"/>
        <v>162</v>
      </c>
      <c r="U6277" s="7"/>
    </row>
    <row r="6278" spans="1:21" customFormat="1" ht="12.75" customHeight="1" x14ac:dyDescent="0.25">
      <c r="A6278">
        <v>8</v>
      </c>
      <c r="B6278">
        <v>11</v>
      </c>
      <c r="C6278" s="3">
        <v>811</v>
      </c>
      <c r="D6278" t="s">
        <v>6</v>
      </c>
      <c r="E6278">
        <v>2008</v>
      </c>
      <c r="F6278" s="57"/>
      <c r="G6278" s="73">
        <f t="shared" si="280"/>
        <v>161</v>
      </c>
      <c r="H6278" s="89"/>
      <c r="I6278" s="95">
        <v>161</v>
      </c>
      <c r="J6278" s="3"/>
      <c r="K6278" s="90"/>
      <c r="L6278" s="95">
        <v>43</v>
      </c>
      <c r="M6278" s="90"/>
      <c r="N6278" s="90"/>
      <c r="O6278" s="21">
        <f t="shared" si="281"/>
        <v>43</v>
      </c>
      <c r="P6278" s="91"/>
      <c r="Q6278" s="91"/>
      <c r="R6278" s="91"/>
      <c r="S6278" s="7"/>
      <c r="T6278" s="89">
        <f t="shared" si="282"/>
        <v>161</v>
      </c>
      <c r="U6278" s="7"/>
    </row>
    <row r="6279" spans="1:21" customFormat="1" ht="12.75" customHeight="1" x14ac:dyDescent="0.25">
      <c r="A6279">
        <v>8</v>
      </c>
      <c r="B6279">
        <v>12</v>
      </c>
      <c r="C6279" s="3">
        <v>812</v>
      </c>
      <c r="D6279" t="s">
        <v>6</v>
      </c>
      <c r="E6279">
        <v>2008</v>
      </c>
      <c r="F6279" s="57"/>
      <c r="G6279" s="73">
        <f t="shared" si="280"/>
        <v>119</v>
      </c>
      <c r="H6279" s="89"/>
      <c r="I6279" s="95">
        <v>119</v>
      </c>
      <c r="J6279" s="3"/>
      <c r="K6279" s="90"/>
      <c r="L6279" s="95">
        <v>57</v>
      </c>
      <c r="M6279" s="92"/>
      <c r="N6279" s="90"/>
      <c r="O6279" s="21">
        <f t="shared" si="281"/>
        <v>57</v>
      </c>
      <c r="P6279" s="91"/>
      <c r="Q6279" s="91"/>
      <c r="R6279" s="91"/>
      <c r="S6279" s="7"/>
      <c r="T6279" s="89">
        <f t="shared" si="282"/>
        <v>119</v>
      </c>
      <c r="U6279" s="7"/>
    </row>
    <row r="6280" spans="1:21" customFormat="1" ht="12.75" customHeight="1" x14ac:dyDescent="0.25">
      <c r="A6280">
        <v>8</v>
      </c>
      <c r="B6280">
        <v>13</v>
      </c>
      <c r="C6280" s="3">
        <v>813</v>
      </c>
      <c r="D6280" t="s">
        <v>6</v>
      </c>
      <c r="E6280">
        <v>2008</v>
      </c>
      <c r="F6280" s="57"/>
      <c r="G6280" s="73">
        <f t="shared" si="280"/>
        <v>53</v>
      </c>
      <c r="H6280" s="89"/>
      <c r="I6280" s="95">
        <v>53</v>
      </c>
      <c r="J6280" s="3"/>
      <c r="K6280" s="90"/>
      <c r="L6280" s="95">
        <v>44</v>
      </c>
      <c r="M6280" s="90"/>
      <c r="N6280" s="90"/>
      <c r="O6280" s="21">
        <f t="shared" si="281"/>
        <v>44</v>
      </c>
      <c r="P6280" s="91"/>
      <c r="Q6280" s="91"/>
      <c r="R6280" s="91"/>
      <c r="S6280" s="7"/>
      <c r="T6280" s="89">
        <f t="shared" si="282"/>
        <v>53</v>
      </c>
      <c r="U6280" s="7"/>
    </row>
    <row r="6281" spans="1:21" customFormat="1" ht="12.75" customHeight="1" x14ac:dyDescent="0.25">
      <c r="A6281">
        <v>8</v>
      </c>
      <c r="B6281">
        <v>14</v>
      </c>
      <c r="C6281" s="3">
        <v>814</v>
      </c>
      <c r="D6281" t="s">
        <v>6</v>
      </c>
      <c r="E6281">
        <v>2008</v>
      </c>
      <c r="F6281" s="57"/>
      <c r="G6281" s="73">
        <f t="shared" si="280"/>
        <v>57</v>
      </c>
      <c r="H6281" s="89"/>
      <c r="I6281" s="95">
        <v>57</v>
      </c>
      <c r="J6281" s="96"/>
      <c r="K6281" s="90"/>
      <c r="L6281" s="95">
        <v>85</v>
      </c>
      <c r="M6281" s="90"/>
      <c r="N6281" s="90"/>
      <c r="O6281" s="21">
        <f t="shared" si="281"/>
        <v>85</v>
      </c>
      <c r="P6281" s="91"/>
      <c r="Q6281" s="91"/>
      <c r="R6281" s="91"/>
      <c r="S6281" s="7"/>
      <c r="T6281" s="89">
        <f t="shared" si="282"/>
        <v>57</v>
      </c>
      <c r="U6281" s="7"/>
    </row>
    <row r="6282" spans="1:21" customFormat="1" ht="12.75" customHeight="1" x14ac:dyDescent="0.25">
      <c r="A6282">
        <v>8</v>
      </c>
      <c r="B6282">
        <v>15</v>
      </c>
      <c r="C6282" s="3">
        <v>815</v>
      </c>
      <c r="D6282" t="s">
        <v>6</v>
      </c>
      <c r="E6282">
        <v>2008</v>
      </c>
      <c r="F6282" s="57"/>
      <c r="G6282" s="73">
        <f t="shared" si="280"/>
        <v>63</v>
      </c>
      <c r="H6282" s="89"/>
      <c r="I6282" s="95">
        <v>63</v>
      </c>
      <c r="J6282" s="47">
        <v>0</v>
      </c>
      <c r="K6282" s="90"/>
      <c r="L6282" s="95">
        <v>98</v>
      </c>
      <c r="M6282" s="90">
        <v>4</v>
      </c>
      <c r="N6282" s="90"/>
      <c r="O6282" s="21">
        <f t="shared" si="281"/>
        <v>98</v>
      </c>
      <c r="P6282" s="91"/>
      <c r="Q6282" s="91"/>
      <c r="R6282" s="91"/>
      <c r="S6282" s="7"/>
      <c r="T6282" s="89">
        <f t="shared" si="282"/>
        <v>63</v>
      </c>
      <c r="U6282" s="7"/>
    </row>
    <row r="6283" spans="1:21" customFormat="1" ht="12.75" customHeight="1" x14ac:dyDescent="0.25">
      <c r="A6283">
        <v>8</v>
      </c>
      <c r="B6283">
        <v>16</v>
      </c>
      <c r="C6283" s="3">
        <v>816</v>
      </c>
      <c r="D6283" t="s">
        <v>6</v>
      </c>
      <c r="E6283">
        <v>2008</v>
      </c>
      <c r="F6283" s="57"/>
      <c r="G6283" s="73">
        <f t="shared" si="280"/>
        <v>59</v>
      </c>
      <c r="H6283" s="89"/>
      <c r="I6283" s="95">
        <v>59</v>
      </c>
      <c r="J6283" s="3"/>
      <c r="K6283" s="90"/>
      <c r="L6283" s="95">
        <v>93</v>
      </c>
      <c r="M6283" s="90"/>
      <c r="N6283" s="90"/>
      <c r="O6283" s="21">
        <f t="shared" si="281"/>
        <v>93</v>
      </c>
      <c r="P6283" s="91"/>
      <c r="Q6283" s="91"/>
      <c r="R6283" s="91"/>
      <c r="S6283" s="7"/>
      <c r="T6283" s="89">
        <f t="shared" si="282"/>
        <v>59</v>
      </c>
      <c r="U6283" s="7"/>
    </row>
    <row r="6284" spans="1:21" customFormat="1" ht="12.75" customHeight="1" x14ac:dyDescent="0.25">
      <c r="A6284">
        <v>8</v>
      </c>
      <c r="B6284">
        <v>17</v>
      </c>
      <c r="C6284" s="3">
        <v>817</v>
      </c>
      <c r="D6284" t="s">
        <v>6</v>
      </c>
      <c r="E6284">
        <v>2008</v>
      </c>
      <c r="F6284" s="57"/>
      <c r="G6284" s="73">
        <f t="shared" si="280"/>
        <v>48</v>
      </c>
      <c r="H6284" s="89"/>
      <c r="I6284" s="95">
        <v>48</v>
      </c>
      <c r="J6284" s="3"/>
      <c r="K6284" s="90"/>
      <c r="L6284" s="95">
        <v>78</v>
      </c>
      <c r="M6284" s="90"/>
      <c r="N6284" s="90"/>
      <c r="O6284" s="21">
        <f t="shared" si="281"/>
        <v>78</v>
      </c>
      <c r="P6284" s="91"/>
      <c r="Q6284" s="91"/>
      <c r="R6284" s="91"/>
      <c r="S6284" s="7"/>
      <c r="T6284" s="89">
        <f t="shared" si="282"/>
        <v>48</v>
      </c>
      <c r="U6284" s="7"/>
    </row>
    <row r="6285" spans="1:21" customFormat="1" ht="12.75" customHeight="1" x14ac:dyDescent="0.25">
      <c r="A6285">
        <v>8</v>
      </c>
      <c r="B6285">
        <v>18</v>
      </c>
      <c r="C6285" s="3">
        <v>818</v>
      </c>
      <c r="D6285" t="s">
        <v>6</v>
      </c>
      <c r="E6285">
        <v>2008</v>
      </c>
      <c r="F6285" s="57"/>
      <c r="G6285" s="73">
        <f t="shared" si="280"/>
        <v>50</v>
      </c>
      <c r="H6285" s="89"/>
      <c r="I6285" s="95">
        <v>50</v>
      </c>
      <c r="J6285" s="3"/>
      <c r="K6285" s="90"/>
      <c r="L6285" s="95">
        <v>82</v>
      </c>
      <c r="M6285" s="90"/>
      <c r="N6285" s="90"/>
      <c r="O6285" s="21">
        <f t="shared" si="281"/>
        <v>82</v>
      </c>
      <c r="P6285" s="91"/>
      <c r="Q6285" s="91"/>
      <c r="R6285" s="91"/>
      <c r="S6285" s="7"/>
      <c r="T6285" s="89">
        <f t="shared" si="282"/>
        <v>50</v>
      </c>
      <c r="U6285" s="7"/>
    </row>
    <row r="6286" spans="1:21" customFormat="1" ht="12.75" customHeight="1" x14ac:dyDescent="0.25">
      <c r="A6286">
        <v>8</v>
      </c>
      <c r="B6286">
        <v>19</v>
      </c>
      <c r="C6286" s="3">
        <v>819</v>
      </c>
      <c r="D6286" t="s">
        <v>6</v>
      </c>
      <c r="E6286">
        <v>2008</v>
      </c>
      <c r="F6286" s="57"/>
      <c r="G6286" s="73">
        <f t="shared" si="280"/>
        <v>48</v>
      </c>
      <c r="H6286" s="89"/>
      <c r="I6286" s="95">
        <v>48</v>
      </c>
      <c r="J6286" s="3"/>
      <c r="K6286" s="90"/>
      <c r="L6286" s="95">
        <v>80</v>
      </c>
      <c r="M6286" s="90"/>
      <c r="N6286" s="90"/>
      <c r="O6286" s="21">
        <f t="shared" si="281"/>
        <v>80</v>
      </c>
      <c r="P6286" s="91"/>
      <c r="Q6286" s="91"/>
      <c r="R6286" s="91"/>
      <c r="S6286" s="7"/>
      <c r="T6286" s="89">
        <f t="shared" si="282"/>
        <v>48</v>
      </c>
      <c r="U6286" s="7"/>
    </row>
    <row r="6287" spans="1:21" customFormat="1" ht="12.75" customHeight="1" x14ac:dyDescent="0.25">
      <c r="A6287">
        <v>8</v>
      </c>
      <c r="B6287">
        <v>20</v>
      </c>
      <c r="C6287" s="3">
        <v>820</v>
      </c>
      <c r="D6287" t="s">
        <v>6</v>
      </c>
      <c r="E6287">
        <v>2008</v>
      </c>
      <c r="F6287" s="57"/>
      <c r="G6287" s="73">
        <f t="shared" si="280"/>
        <v>40</v>
      </c>
      <c r="H6287" s="89"/>
      <c r="I6287" s="95">
        <v>40</v>
      </c>
      <c r="J6287" s="3"/>
      <c r="K6287" s="90"/>
      <c r="L6287" s="95">
        <v>68</v>
      </c>
      <c r="M6287" s="90"/>
      <c r="N6287" s="90"/>
      <c r="O6287" s="21">
        <f t="shared" si="281"/>
        <v>68</v>
      </c>
      <c r="P6287" s="91"/>
      <c r="Q6287" s="91"/>
      <c r="R6287" s="91"/>
      <c r="S6287" s="7"/>
      <c r="T6287" s="89">
        <f t="shared" si="282"/>
        <v>40</v>
      </c>
      <c r="U6287" s="7"/>
    </row>
    <row r="6288" spans="1:21" customFormat="1" ht="12.75" customHeight="1" x14ac:dyDescent="0.25">
      <c r="A6288">
        <v>8</v>
      </c>
      <c r="B6288">
        <v>21</v>
      </c>
      <c r="C6288" s="3">
        <v>821</v>
      </c>
      <c r="D6288" t="s">
        <v>6</v>
      </c>
      <c r="E6288">
        <v>2008</v>
      </c>
      <c r="F6288" s="57"/>
      <c r="G6288" s="73">
        <f t="shared" si="280"/>
        <v>35</v>
      </c>
      <c r="H6288" s="89"/>
      <c r="I6288" s="95">
        <v>35</v>
      </c>
      <c r="J6288" s="3"/>
      <c r="K6288" s="90"/>
      <c r="L6288" s="95">
        <v>61</v>
      </c>
      <c r="M6288" s="90"/>
      <c r="N6288" s="90"/>
      <c r="O6288" s="21">
        <f t="shared" si="281"/>
        <v>61</v>
      </c>
      <c r="P6288" s="91"/>
      <c r="Q6288" s="91"/>
      <c r="R6288" s="91"/>
      <c r="S6288" s="7"/>
      <c r="T6288" s="89">
        <f t="shared" si="282"/>
        <v>35</v>
      </c>
      <c r="U6288" s="7"/>
    </row>
    <row r="6289" spans="1:21" customFormat="1" ht="12.75" customHeight="1" x14ac:dyDescent="0.25">
      <c r="A6289">
        <v>8</v>
      </c>
      <c r="B6289">
        <v>22</v>
      </c>
      <c r="C6289" s="3">
        <v>822</v>
      </c>
      <c r="D6289" t="s">
        <v>6</v>
      </c>
      <c r="E6289">
        <v>2008</v>
      </c>
      <c r="F6289" s="57"/>
      <c r="G6289" s="73">
        <f t="shared" si="280"/>
        <v>22</v>
      </c>
      <c r="H6289" s="89"/>
      <c r="I6289" s="95">
        <v>22</v>
      </c>
      <c r="J6289" s="47">
        <v>1</v>
      </c>
      <c r="K6289" s="90"/>
      <c r="L6289" s="95">
        <v>42</v>
      </c>
      <c r="M6289" s="90">
        <v>7</v>
      </c>
      <c r="N6289" s="90"/>
      <c r="O6289" s="21">
        <f t="shared" si="281"/>
        <v>42</v>
      </c>
      <c r="P6289" s="91"/>
      <c r="Q6289" s="91"/>
      <c r="R6289" s="91"/>
      <c r="S6289" s="7"/>
      <c r="T6289" s="89">
        <f t="shared" si="282"/>
        <v>23</v>
      </c>
      <c r="U6289" s="7"/>
    </row>
    <row r="6290" spans="1:21" customFormat="1" ht="12.75" customHeight="1" x14ac:dyDescent="0.25">
      <c r="A6290">
        <v>8</v>
      </c>
      <c r="B6290">
        <v>23</v>
      </c>
      <c r="C6290" s="3">
        <v>823</v>
      </c>
      <c r="D6290" t="s">
        <v>6</v>
      </c>
      <c r="E6290">
        <v>2008</v>
      </c>
      <c r="F6290" s="57"/>
      <c r="G6290" s="73">
        <f t="shared" si="280"/>
        <v>19</v>
      </c>
      <c r="H6290" s="89"/>
      <c r="I6290" s="95">
        <v>19</v>
      </c>
      <c r="J6290" s="3"/>
      <c r="K6290" s="90"/>
      <c r="L6290" s="95">
        <v>39</v>
      </c>
      <c r="M6290" s="90"/>
      <c r="N6290" s="90"/>
      <c r="O6290" s="21">
        <f t="shared" si="281"/>
        <v>39</v>
      </c>
      <c r="P6290" s="91"/>
      <c r="Q6290" s="91"/>
      <c r="R6290" s="91"/>
      <c r="S6290" s="7"/>
      <c r="T6290" s="89">
        <f t="shared" si="282"/>
        <v>19</v>
      </c>
      <c r="U6290" s="7"/>
    </row>
    <row r="6291" spans="1:21" customFormat="1" ht="12.75" customHeight="1" x14ac:dyDescent="0.25">
      <c r="A6291">
        <v>8</v>
      </c>
      <c r="B6291">
        <v>24</v>
      </c>
      <c r="C6291" s="3">
        <v>824</v>
      </c>
      <c r="D6291" t="s">
        <v>6</v>
      </c>
      <c r="E6291">
        <v>2008</v>
      </c>
      <c r="F6291" s="57"/>
      <c r="G6291" s="73">
        <f t="shared" si="280"/>
        <v>21</v>
      </c>
      <c r="H6291" s="89"/>
      <c r="I6291" s="95">
        <v>21</v>
      </c>
      <c r="J6291" s="3"/>
      <c r="K6291" s="90"/>
      <c r="L6291" s="95">
        <v>54</v>
      </c>
      <c r="M6291" s="90"/>
      <c r="N6291" s="90"/>
      <c r="O6291" s="21">
        <f t="shared" si="281"/>
        <v>54</v>
      </c>
      <c r="P6291" s="91"/>
      <c r="Q6291" s="91"/>
      <c r="R6291" s="91"/>
      <c r="S6291" s="7"/>
      <c r="T6291" s="89">
        <f t="shared" si="282"/>
        <v>21</v>
      </c>
      <c r="U6291" s="7"/>
    </row>
    <row r="6292" spans="1:21" customFormat="1" ht="12.75" customHeight="1" x14ac:dyDescent="0.25">
      <c r="A6292">
        <v>8</v>
      </c>
      <c r="B6292">
        <v>25</v>
      </c>
      <c r="C6292" s="3">
        <v>825</v>
      </c>
      <c r="D6292" t="s">
        <v>6</v>
      </c>
      <c r="E6292">
        <v>2008</v>
      </c>
      <c r="F6292" s="57"/>
      <c r="G6292" s="73">
        <f t="shared" si="280"/>
        <v>6</v>
      </c>
      <c r="H6292" s="89"/>
      <c r="I6292" s="95">
        <v>6</v>
      </c>
      <c r="J6292" s="3"/>
      <c r="K6292" s="90"/>
      <c r="L6292" s="95">
        <v>23</v>
      </c>
      <c r="M6292" s="90"/>
      <c r="N6292" s="90"/>
      <c r="O6292" s="21">
        <f t="shared" si="281"/>
        <v>23</v>
      </c>
      <c r="P6292" s="91"/>
      <c r="Q6292" s="91"/>
      <c r="R6292" s="91"/>
      <c r="S6292" s="7"/>
      <c r="T6292" s="89">
        <f t="shared" si="282"/>
        <v>6</v>
      </c>
      <c r="U6292" s="7"/>
    </row>
    <row r="6293" spans="1:21" customFormat="1" ht="12.75" customHeight="1" x14ac:dyDescent="0.25">
      <c r="A6293">
        <v>8</v>
      </c>
      <c r="B6293">
        <v>26</v>
      </c>
      <c r="C6293" s="3">
        <v>826</v>
      </c>
      <c r="D6293" t="s">
        <v>6</v>
      </c>
      <c r="E6293">
        <v>2008</v>
      </c>
      <c r="F6293" s="57"/>
      <c r="G6293" s="73">
        <f t="shared" si="280"/>
        <v>4</v>
      </c>
      <c r="H6293" s="89"/>
      <c r="I6293" s="95">
        <v>4</v>
      </c>
      <c r="J6293" s="3"/>
      <c r="K6293" s="90"/>
      <c r="L6293" s="95">
        <v>18</v>
      </c>
      <c r="M6293" s="90"/>
      <c r="N6293" s="90"/>
      <c r="O6293" s="21">
        <f t="shared" si="281"/>
        <v>18</v>
      </c>
      <c r="P6293" s="91"/>
      <c r="Q6293" s="91"/>
      <c r="R6293" s="91"/>
      <c r="S6293" s="7"/>
      <c r="T6293" s="89">
        <f t="shared" si="282"/>
        <v>4</v>
      </c>
      <c r="U6293" s="7"/>
    </row>
    <row r="6294" spans="1:21" customFormat="1" ht="12.75" customHeight="1" x14ac:dyDescent="0.25">
      <c r="A6294">
        <v>8</v>
      </c>
      <c r="B6294">
        <v>27</v>
      </c>
      <c r="C6294" s="3">
        <v>827</v>
      </c>
      <c r="D6294" t="s">
        <v>6</v>
      </c>
      <c r="E6294">
        <v>2008</v>
      </c>
      <c r="F6294" s="57"/>
      <c r="G6294" s="73">
        <f t="shared" si="280"/>
        <v>6</v>
      </c>
      <c r="H6294" s="89"/>
      <c r="I6294" s="95">
        <v>6</v>
      </c>
      <c r="J6294" s="3"/>
      <c r="K6294" s="90"/>
      <c r="L6294" s="95">
        <v>24</v>
      </c>
      <c r="M6294" s="90"/>
      <c r="N6294" s="90"/>
      <c r="O6294" s="21">
        <f t="shared" si="281"/>
        <v>24</v>
      </c>
      <c r="P6294" s="91"/>
      <c r="Q6294" s="91"/>
      <c r="R6294" s="91"/>
      <c r="S6294" s="7"/>
      <c r="T6294" s="89">
        <f t="shared" si="282"/>
        <v>6</v>
      </c>
      <c r="U6294" s="7"/>
    </row>
    <row r="6295" spans="1:21" customFormat="1" ht="12.75" customHeight="1" x14ac:dyDescent="0.25">
      <c r="A6295">
        <v>8</v>
      </c>
      <c r="B6295">
        <v>28</v>
      </c>
      <c r="C6295" s="3">
        <v>828</v>
      </c>
      <c r="D6295" t="s">
        <v>6</v>
      </c>
      <c r="E6295">
        <v>2008</v>
      </c>
      <c r="F6295" s="57"/>
      <c r="G6295" s="73">
        <f t="shared" si="280"/>
        <v>8</v>
      </c>
      <c r="H6295" s="89"/>
      <c r="I6295" s="95">
        <v>8</v>
      </c>
      <c r="J6295" s="3"/>
      <c r="K6295" s="90"/>
      <c r="L6295" s="95">
        <v>31</v>
      </c>
      <c r="M6295" s="90"/>
      <c r="N6295" s="90"/>
      <c r="O6295" s="21">
        <f t="shared" si="281"/>
        <v>31</v>
      </c>
      <c r="P6295" s="91"/>
      <c r="Q6295" s="91"/>
      <c r="R6295" s="91"/>
      <c r="S6295" s="7"/>
      <c r="T6295" s="89">
        <f t="shared" si="282"/>
        <v>8</v>
      </c>
      <c r="U6295" s="7"/>
    </row>
    <row r="6296" spans="1:21" customFormat="1" ht="12.75" customHeight="1" x14ac:dyDescent="0.25">
      <c r="A6296">
        <v>8</v>
      </c>
      <c r="B6296">
        <v>29</v>
      </c>
      <c r="C6296" s="3">
        <v>829</v>
      </c>
      <c r="D6296" t="s">
        <v>6</v>
      </c>
      <c r="E6296">
        <v>2008</v>
      </c>
      <c r="F6296" s="57"/>
      <c r="G6296" s="73">
        <f t="shared" si="280"/>
        <v>7</v>
      </c>
      <c r="H6296" s="89"/>
      <c r="I6296" s="95">
        <v>7</v>
      </c>
      <c r="J6296" s="47">
        <v>0</v>
      </c>
      <c r="K6296" s="90"/>
      <c r="L6296" s="95">
        <v>31</v>
      </c>
      <c r="M6296" s="90">
        <v>1</v>
      </c>
      <c r="N6296" s="90"/>
      <c r="O6296" s="21">
        <f t="shared" si="281"/>
        <v>31</v>
      </c>
      <c r="P6296" s="91"/>
      <c r="Q6296" s="91"/>
      <c r="R6296" s="91"/>
      <c r="S6296" s="7"/>
      <c r="T6296" s="89">
        <f t="shared" si="282"/>
        <v>7</v>
      </c>
      <c r="U6296" s="7"/>
    </row>
    <row r="6297" spans="1:21" customFormat="1" ht="12.75" customHeight="1" x14ac:dyDescent="0.25">
      <c r="A6297">
        <v>8</v>
      </c>
      <c r="B6297">
        <v>30</v>
      </c>
      <c r="C6297" s="3">
        <v>830</v>
      </c>
      <c r="D6297" t="s">
        <v>6</v>
      </c>
      <c r="E6297">
        <v>2008</v>
      </c>
      <c r="F6297" s="57"/>
      <c r="G6297" s="73">
        <f t="shared" si="280"/>
        <v>7</v>
      </c>
      <c r="H6297" s="89"/>
      <c r="I6297" s="95">
        <v>7</v>
      </c>
      <c r="J6297" s="3"/>
      <c r="K6297" s="90"/>
      <c r="L6297" s="95">
        <v>28</v>
      </c>
      <c r="M6297" s="90"/>
      <c r="N6297" s="90"/>
      <c r="O6297" s="21">
        <f t="shared" si="281"/>
        <v>28</v>
      </c>
      <c r="P6297" s="91"/>
      <c r="Q6297" s="91"/>
      <c r="R6297" s="91"/>
      <c r="S6297" s="7"/>
      <c r="T6297" s="89">
        <f t="shared" si="282"/>
        <v>7</v>
      </c>
      <c r="U6297" s="7"/>
    </row>
    <row r="6298" spans="1:21" customFormat="1" ht="12.75" customHeight="1" x14ac:dyDescent="0.25">
      <c r="A6298">
        <v>8</v>
      </c>
      <c r="B6298">
        <v>31</v>
      </c>
      <c r="C6298" s="3">
        <v>831</v>
      </c>
      <c r="D6298" t="s">
        <v>6</v>
      </c>
      <c r="E6298">
        <v>2008</v>
      </c>
      <c r="F6298" s="57"/>
      <c r="G6298" s="73">
        <f t="shared" si="280"/>
        <v>4</v>
      </c>
      <c r="H6298" s="89"/>
      <c r="I6298" s="95">
        <v>4</v>
      </c>
      <c r="J6298" s="3"/>
      <c r="K6298" s="90"/>
      <c r="L6298" s="95">
        <v>18</v>
      </c>
      <c r="M6298" s="90"/>
      <c r="N6298" s="90"/>
      <c r="O6298" s="21">
        <f t="shared" si="281"/>
        <v>18</v>
      </c>
      <c r="P6298" s="91"/>
      <c r="Q6298" s="91"/>
      <c r="R6298" s="91"/>
      <c r="S6298" s="7"/>
      <c r="T6298" s="89">
        <f t="shared" si="282"/>
        <v>4</v>
      </c>
      <c r="U6298" s="7"/>
    </row>
    <row r="6299" spans="1:21" customFormat="1" ht="12.75" customHeight="1" x14ac:dyDescent="0.25">
      <c r="A6299">
        <v>9</v>
      </c>
      <c r="B6299">
        <v>1</v>
      </c>
      <c r="C6299" s="3">
        <v>901</v>
      </c>
      <c r="D6299" t="s">
        <v>6</v>
      </c>
      <c r="E6299">
        <v>2008</v>
      </c>
      <c r="F6299" s="57"/>
      <c r="G6299" s="73">
        <f t="shared" si="280"/>
        <v>3</v>
      </c>
      <c r="H6299" s="89"/>
      <c r="I6299" s="95">
        <v>3</v>
      </c>
      <c r="J6299" s="3"/>
      <c r="K6299" s="90"/>
      <c r="L6299" s="95">
        <v>13</v>
      </c>
      <c r="M6299" s="90"/>
      <c r="N6299" s="90"/>
      <c r="O6299" s="21">
        <f t="shared" si="281"/>
        <v>13</v>
      </c>
      <c r="P6299" s="91"/>
      <c r="Q6299" s="91"/>
      <c r="R6299" s="91"/>
      <c r="S6299" s="7"/>
      <c r="T6299" s="89">
        <f t="shared" si="282"/>
        <v>3</v>
      </c>
      <c r="U6299" s="7"/>
    </row>
    <row r="6300" spans="1:21" customFormat="1" ht="12.75" customHeight="1" x14ac:dyDescent="0.25">
      <c r="A6300">
        <v>9</v>
      </c>
      <c r="B6300">
        <v>2</v>
      </c>
      <c r="C6300" s="3">
        <v>902</v>
      </c>
      <c r="D6300" t="s">
        <v>6</v>
      </c>
      <c r="E6300">
        <v>2008</v>
      </c>
      <c r="F6300" s="57"/>
      <c r="G6300" s="73">
        <f t="shared" si="280"/>
        <v>2</v>
      </c>
      <c r="H6300" s="89"/>
      <c r="I6300" s="95">
        <v>2</v>
      </c>
      <c r="J6300" s="3"/>
      <c r="K6300" s="90"/>
      <c r="L6300" s="95">
        <v>10</v>
      </c>
      <c r="M6300" s="90"/>
      <c r="N6300" s="90"/>
      <c r="O6300" s="21">
        <f t="shared" si="281"/>
        <v>10</v>
      </c>
      <c r="P6300" s="91"/>
      <c r="Q6300" s="91"/>
      <c r="R6300" s="91"/>
      <c r="S6300" s="7"/>
      <c r="T6300" s="89">
        <f t="shared" si="282"/>
        <v>2</v>
      </c>
      <c r="U6300" s="7"/>
    </row>
    <row r="6301" spans="1:21" customFormat="1" ht="12.75" customHeight="1" x14ac:dyDescent="0.25">
      <c r="A6301">
        <v>9</v>
      </c>
      <c r="B6301">
        <v>3</v>
      </c>
      <c r="C6301" s="3">
        <v>903</v>
      </c>
      <c r="D6301" t="s">
        <v>6</v>
      </c>
      <c r="E6301">
        <v>2008</v>
      </c>
      <c r="F6301" s="57"/>
      <c r="G6301" s="73">
        <f t="shared" si="280"/>
        <v>0</v>
      </c>
      <c r="H6301" s="89"/>
      <c r="I6301" s="95">
        <v>0</v>
      </c>
      <c r="J6301" s="3"/>
      <c r="K6301" s="90"/>
      <c r="L6301" s="95">
        <v>5</v>
      </c>
      <c r="M6301" s="90"/>
      <c r="N6301" s="90"/>
      <c r="O6301" s="21">
        <f t="shared" si="281"/>
        <v>5</v>
      </c>
      <c r="P6301" s="91"/>
      <c r="Q6301" s="91"/>
      <c r="R6301" s="91"/>
      <c r="S6301" s="7"/>
      <c r="T6301" s="89">
        <f t="shared" si="282"/>
        <v>0</v>
      </c>
      <c r="U6301" s="7"/>
    </row>
    <row r="6302" spans="1:21" customFormat="1" ht="12.75" customHeight="1" x14ac:dyDescent="0.25">
      <c r="A6302">
        <v>9</v>
      </c>
      <c r="B6302">
        <v>4</v>
      </c>
      <c r="C6302" s="3">
        <v>904</v>
      </c>
      <c r="D6302" t="s">
        <v>6</v>
      </c>
      <c r="E6302">
        <v>2008</v>
      </c>
      <c r="F6302" s="81">
        <f>Q6302</f>
        <v>50.5</v>
      </c>
      <c r="G6302" s="73">
        <f>F6302+I6302</f>
        <v>50.5</v>
      </c>
      <c r="H6302" s="89"/>
      <c r="I6302" s="95">
        <v>0</v>
      </c>
      <c r="J6302" s="3"/>
      <c r="K6302" s="90"/>
      <c r="L6302" s="95">
        <v>3</v>
      </c>
      <c r="M6302" s="90"/>
      <c r="N6302" s="90"/>
      <c r="O6302" s="21">
        <f>R6302+L6302</f>
        <v>18</v>
      </c>
      <c r="P6302" s="91"/>
      <c r="Q6302" s="100">
        <f>0.5+50</f>
        <v>50.5</v>
      </c>
      <c r="R6302" s="100">
        <v>15</v>
      </c>
      <c r="S6302" s="7"/>
      <c r="T6302" s="89">
        <f t="shared" si="282"/>
        <v>50.5</v>
      </c>
      <c r="U6302" s="7"/>
    </row>
    <row r="6303" spans="1:21" customFormat="1" ht="12.75" customHeight="1" x14ac:dyDescent="0.25">
      <c r="A6303">
        <v>9</v>
      </c>
      <c r="B6303">
        <v>5</v>
      </c>
      <c r="C6303" s="3">
        <v>905</v>
      </c>
      <c r="D6303" t="s">
        <v>6</v>
      </c>
      <c r="E6303">
        <v>2008</v>
      </c>
      <c r="F6303" s="81">
        <f t="shared" ref="F6303:F6366" si="283">Q6303</f>
        <v>0.5</v>
      </c>
      <c r="G6303" s="73">
        <f>F6303</f>
        <v>0.5</v>
      </c>
      <c r="H6303" s="89"/>
      <c r="I6303" s="3"/>
      <c r="J6303" s="3"/>
      <c r="K6303" s="90"/>
      <c r="L6303" s="95"/>
      <c r="M6303" s="90"/>
      <c r="N6303" s="90"/>
      <c r="O6303" s="21">
        <f>R6303</f>
        <v>19</v>
      </c>
      <c r="P6303" s="101">
        <v>0</v>
      </c>
      <c r="Q6303" s="100">
        <v>0.5</v>
      </c>
      <c r="R6303" s="100">
        <v>19</v>
      </c>
      <c r="S6303" s="7"/>
      <c r="T6303" s="89">
        <f t="shared" si="282"/>
        <v>0.5</v>
      </c>
      <c r="U6303" s="7"/>
    </row>
    <row r="6304" spans="1:21" customFormat="1" ht="12.75" customHeight="1" x14ac:dyDescent="0.25">
      <c r="A6304">
        <v>9</v>
      </c>
      <c r="B6304">
        <v>6</v>
      </c>
      <c r="C6304" s="3">
        <v>906</v>
      </c>
      <c r="D6304" t="s">
        <v>6</v>
      </c>
      <c r="E6304">
        <v>2008</v>
      </c>
      <c r="F6304" s="81">
        <f t="shared" si="283"/>
        <v>0.25</v>
      </c>
      <c r="G6304" s="73">
        <f t="shared" ref="G6304:G6367" si="284">F6304</f>
        <v>0.25</v>
      </c>
      <c r="H6304" s="89"/>
      <c r="I6304" s="3"/>
      <c r="J6304" s="3"/>
      <c r="K6304" s="90"/>
      <c r="L6304" s="98"/>
      <c r="M6304" s="90"/>
      <c r="N6304" s="90"/>
      <c r="O6304" s="21">
        <f t="shared" ref="O6304:O6367" si="285">R6304</f>
        <v>3</v>
      </c>
      <c r="P6304" s="101">
        <v>0</v>
      </c>
      <c r="Q6304" s="87">
        <v>0.25</v>
      </c>
      <c r="R6304" s="87">
        <v>3</v>
      </c>
      <c r="S6304" s="7"/>
      <c r="T6304" s="89">
        <f t="shared" ref="T6304:T6335" si="286">G6304+J6304</f>
        <v>0.25</v>
      </c>
      <c r="U6304" s="7"/>
    </row>
    <row r="6305" spans="1:21" customFormat="1" ht="12.75" customHeight="1" x14ac:dyDescent="0.25">
      <c r="A6305">
        <v>9</v>
      </c>
      <c r="B6305">
        <v>7</v>
      </c>
      <c r="C6305" s="3">
        <v>907</v>
      </c>
      <c r="D6305" t="s">
        <v>6</v>
      </c>
      <c r="E6305">
        <v>2008</v>
      </c>
      <c r="F6305" s="81">
        <f t="shared" si="283"/>
        <v>1.5</v>
      </c>
      <c r="G6305" s="73">
        <f t="shared" si="284"/>
        <v>1.5</v>
      </c>
      <c r="H6305" s="89"/>
      <c r="I6305" s="3"/>
      <c r="J6305" s="3"/>
      <c r="K6305" s="90"/>
      <c r="L6305" s="98"/>
      <c r="M6305" s="90"/>
      <c r="N6305" s="90"/>
      <c r="O6305" s="21">
        <f t="shared" si="285"/>
        <v>8.5</v>
      </c>
      <c r="P6305" s="101">
        <v>0</v>
      </c>
      <c r="Q6305" s="87">
        <v>1.5</v>
      </c>
      <c r="R6305" s="87">
        <v>8.5</v>
      </c>
      <c r="S6305" s="7"/>
      <c r="T6305" s="89">
        <f t="shared" si="286"/>
        <v>1.5</v>
      </c>
      <c r="U6305" s="7"/>
    </row>
    <row r="6306" spans="1:21" customFormat="1" ht="12.75" customHeight="1" x14ac:dyDescent="0.25">
      <c r="A6306">
        <v>9</v>
      </c>
      <c r="B6306">
        <v>8</v>
      </c>
      <c r="C6306" s="3">
        <v>908</v>
      </c>
      <c r="D6306" t="s">
        <v>6</v>
      </c>
      <c r="E6306">
        <v>2008</v>
      </c>
      <c r="F6306" s="81">
        <f t="shared" si="283"/>
        <v>2.25</v>
      </c>
      <c r="G6306" s="73">
        <f t="shared" si="284"/>
        <v>2.25</v>
      </c>
      <c r="H6306" s="3"/>
      <c r="I6306" s="3"/>
      <c r="J6306" s="90"/>
      <c r="K6306" s="90"/>
      <c r="L6306" s="97"/>
      <c r="M6306" s="90"/>
      <c r="N6306" s="90"/>
      <c r="O6306" s="21">
        <f t="shared" si="285"/>
        <v>13.756756756756758</v>
      </c>
      <c r="P6306" s="101">
        <v>0</v>
      </c>
      <c r="Q6306" s="87">
        <v>2.25</v>
      </c>
      <c r="R6306" s="87">
        <v>13.756756756756758</v>
      </c>
      <c r="S6306" s="7"/>
      <c r="T6306" s="89">
        <f t="shared" si="286"/>
        <v>2.25</v>
      </c>
      <c r="U6306" s="7"/>
    </row>
    <row r="6307" spans="1:21" customFormat="1" ht="12.75" customHeight="1" x14ac:dyDescent="0.25">
      <c r="A6307">
        <v>9</v>
      </c>
      <c r="B6307">
        <v>9</v>
      </c>
      <c r="C6307" s="3">
        <v>909</v>
      </c>
      <c r="D6307" t="s">
        <v>6</v>
      </c>
      <c r="E6307">
        <v>2008</v>
      </c>
      <c r="F6307" s="81">
        <f t="shared" si="283"/>
        <v>0</v>
      </c>
      <c r="G6307" s="73">
        <f t="shared" si="284"/>
        <v>0</v>
      </c>
      <c r="H6307" s="89"/>
      <c r="I6307" s="3"/>
      <c r="J6307" s="90"/>
      <c r="K6307" s="90"/>
      <c r="L6307" s="90"/>
      <c r="M6307" s="90"/>
      <c r="N6307" s="90"/>
      <c r="O6307" s="21">
        <f t="shared" si="285"/>
        <v>2</v>
      </c>
      <c r="P6307" s="101">
        <v>0</v>
      </c>
      <c r="Q6307" s="87">
        <v>0</v>
      </c>
      <c r="R6307" s="87">
        <v>2</v>
      </c>
      <c r="S6307" s="7"/>
      <c r="T6307" s="89">
        <f t="shared" si="286"/>
        <v>0</v>
      </c>
      <c r="U6307" s="7"/>
    </row>
    <row r="6308" spans="1:21" customFormat="1" ht="12.75" customHeight="1" x14ac:dyDescent="0.25">
      <c r="A6308">
        <v>9</v>
      </c>
      <c r="B6308">
        <v>10</v>
      </c>
      <c r="C6308" s="3">
        <v>910</v>
      </c>
      <c r="D6308" t="s">
        <v>6</v>
      </c>
      <c r="E6308">
        <v>2008</v>
      </c>
      <c r="F6308" s="81">
        <f t="shared" si="283"/>
        <v>0.25</v>
      </c>
      <c r="G6308" s="73">
        <f t="shared" si="284"/>
        <v>0.25</v>
      </c>
      <c r="H6308" s="89"/>
      <c r="I6308" s="3"/>
      <c r="J6308" s="90"/>
      <c r="K6308" s="90"/>
      <c r="L6308" s="90"/>
      <c r="M6308" s="90"/>
      <c r="N6308" s="90"/>
      <c r="O6308" s="21">
        <f t="shared" si="285"/>
        <v>0</v>
      </c>
      <c r="P6308" s="101">
        <v>0</v>
      </c>
      <c r="Q6308" s="87">
        <v>0.25</v>
      </c>
      <c r="R6308" s="87">
        <v>0</v>
      </c>
      <c r="S6308" s="7"/>
      <c r="T6308" s="89">
        <f t="shared" si="286"/>
        <v>0.25</v>
      </c>
      <c r="U6308" s="7"/>
    </row>
    <row r="6309" spans="1:21" customFormat="1" ht="12.75" customHeight="1" x14ac:dyDescent="0.25">
      <c r="A6309">
        <v>9</v>
      </c>
      <c r="B6309">
        <v>11</v>
      </c>
      <c r="C6309" s="3">
        <v>911</v>
      </c>
      <c r="D6309" t="s">
        <v>6</v>
      </c>
      <c r="E6309">
        <v>2008</v>
      </c>
      <c r="F6309" s="81">
        <f t="shared" si="283"/>
        <v>0.5</v>
      </c>
      <c r="G6309" s="73">
        <f t="shared" si="284"/>
        <v>0.5</v>
      </c>
      <c r="H6309" s="89"/>
      <c r="I6309" s="3"/>
      <c r="J6309" s="90"/>
      <c r="K6309" s="90"/>
      <c r="L6309" s="90"/>
      <c r="M6309" s="90"/>
      <c r="N6309" s="90"/>
      <c r="O6309" s="21">
        <f t="shared" si="285"/>
        <v>3</v>
      </c>
      <c r="P6309" s="102"/>
      <c r="Q6309" s="87">
        <v>0.5</v>
      </c>
      <c r="R6309" s="87">
        <v>3</v>
      </c>
      <c r="S6309" s="7"/>
      <c r="T6309" s="89">
        <f t="shared" si="286"/>
        <v>0.5</v>
      </c>
      <c r="U6309" s="7"/>
    </row>
    <row r="6310" spans="1:21" customFormat="1" ht="12.75" customHeight="1" x14ac:dyDescent="0.25">
      <c r="A6310">
        <v>9</v>
      </c>
      <c r="B6310">
        <v>12</v>
      </c>
      <c r="C6310" s="3">
        <v>912</v>
      </c>
      <c r="D6310" t="s">
        <v>6</v>
      </c>
      <c r="E6310">
        <v>2008</v>
      </c>
      <c r="F6310" s="81">
        <f t="shared" si="283"/>
        <v>1.25</v>
      </c>
      <c r="G6310" s="73">
        <f t="shared" si="284"/>
        <v>1.25</v>
      </c>
      <c r="H6310" s="89"/>
      <c r="I6310" s="3"/>
      <c r="J6310" s="90"/>
      <c r="K6310" s="90"/>
      <c r="L6310" s="90"/>
      <c r="M6310" s="90"/>
      <c r="N6310" s="90"/>
      <c r="O6310" s="21">
        <f t="shared" si="285"/>
        <v>0</v>
      </c>
      <c r="P6310" s="102"/>
      <c r="Q6310" s="87">
        <v>1.25</v>
      </c>
      <c r="R6310" s="87">
        <v>0</v>
      </c>
      <c r="S6310" s="7"/>
      <c r="T6310" s="89">
        <f t="shared" si="286"/>
        <v>1.25</v>
      </c>
      <c r="U6310" s="7"/>
    </row>
    <row r="6311" spans="1:21" customFormat="1" ht="12.75" customHeight="1" x14ac:dyDescent="0.25">
      <c r="A6311">
        <v>9</v>
      </c>
      <c r="B6311">
        <v>13</v>
      </c>
      <c r="C6311" s="3">
        <v>913</v>
      </c>
      <c r="D6311" t="s">
        <v>6</v>
      </c>
      <c r="E6311">
        <v>2008</v>
      </c>
      <c r="F6311" s="81">
        <f t="shared" si="283"/>
        <v>1.5</v>
      </c>
      <c r="G6311" s="73">
        <f t="shared" si="284"/>
        <v>1.5</v>
      </c>
      <c r="H6311" s="89"/>
      <c r="I6311" s="3"/>
      <c r="J6311" s="90"/>
      <c r="K6311" s="90"/>
      <c r="L6311" s="90"/>
      <c r="M6311" s="90"/>
      <c r="N6311" s="90"/>
      <c r="O6311" s="21">
        <f t="shared" si="285"/>
        <v>0</v>
      </c>
      <c r="P6311" s="102"/>
      <c r="Q6311" s="87">
        <v>1.5</v>
      </c>
      <c r="R6311" s="87">
        <v>0</v>
      </c>
      <c r="S6311" s="7"/>
      <c r="T6311" s="89">
        <f t="shared" si="286"/>
        <v>1.5</v>
      </c>
      <c r="U6311" s="7"/>
    </row>
    <row r="6312" spans="1:21" customFormat="1" ht="12.75" customHeight="1" x14ac:dyDescent="0.25">
      <c r="A6312">
        <v>9</v>
      </c>
      <c r="B6312">
        <v>14</v>
      </c>
      <c r="C6312" s="3">
        <v>914</v>
      </c>
      <c r="D6312" t="s">
        <v>6</v>
      </c>
      <c r="E6312">
        <v>2008</v>
      </c>
      <c r="F6312" s="81">
        <f t="shared" si="283"/>
        <v>1</v>
      </c>
      <c r="G6312" s="73">
        <f t="shared" si="284"/>
        <v>1</v>
      </c>
      <c r="H6312" s="89"/>
      <c r="I6312" s="3"/>
      <c r="J6312" s="90"/>
      <c r="K6312" s="3"/>
      <c r="L6312" s="90"/>
      <c r="M6312" s="90"/>
      <c r="N6312" s="90"/>
      <c r="O6312" s="21">
        <f t="shared" si="285"/>
        <v>2</v>
      </c>
      <c r="P6312" s="102"/>
      <c r="Q6312" s="87">
        <v>1</v>
      </c>
      <c r="R6312" s="87">
        <v>2</v>
      </c>
      <c r="S6312" s="7"/>
      <c r="T6312" s="89">
        <f t="shared" si="286"/>
        <v>1</v>
      </c>
      <c r="U6312" s="7"/>
    </row>
    <row r="6313" spans="1:21" customFormat="1" ht="12.75" customHeight="1" x14ac:dyDescent="0.25">
      <c r="A6313">
        <v>9</v>
      </c>
      <c r="B6313">
        <v>15</v>
      </c>
      <c r="C6313" s="3">
        <v>915</v>
      </c>
      <c r="D6313" t="s">
        <v>6</v>
      </c>
      <c r="E6313">
        <v>2008</v>
      </c>
      <c r="F6313" s="81">
        <f t="shared" si="283"/>
        <v>0</v>
      </c>
      <c r="G6313" s="73">
        <f t="shared" si="284"/>
        <v>0</v>
      </c>
      <c r="H6313" s="89"/>
      <c r="I6313" s="3"/>
      <c r="J6313" s="90"/>
      <c r="K6313" s="90"/>
      <c r="L6313" s="90"/>
      <c r="M6313" s="90"/>
      <c r="N6313" s="90"/>
      <c r="O6313" s="21">
        <f t="shared" si="285"/>
        <v>1</v>
      </c>
      <c r="P6313" s="102"/>
      <c r="Q6313" s="87">
        <v>0</v>
      </c>
      <c r="R6313" s="87">
        <v>1</v>
      </c>
      <c r="T6313" s="89">
        <f t="shared" si="286"/>
        <v>0</v>
      </c>
      <c r="U6313" s="7"/>
    </row>
    <row r="6314" spans="1:21" customFormat="1" ht="12.75" customHeight="1" x14ac:dyDescent="0.25">
      <c r="A6314">
        <v>9</v>
      </c>
      <c r="B6314">
        <v>16</v>
      </c>
      <c r="C6314" s="3">
        <v>916</v>
      </c>
      <c r="D6314" t="s">
        <v>6</v>
      </c>
      <c r="E6314">
        <v>2008</v>
      </c>
      <c r="F6314" s="81">
        <f t="shared" si="283"/>
        <v>0.25</v>
      </c>
      <c r="G6314" s="73">
        <f t="shared" si="284"/>
        <v>0.25</v>
      </c>
      <c r="H6314" s="89"/>
      <c r="I6314" s="3"/>
      <c r="J6314" s="90"/>
      <c r="K6314" s="90"/>
      <c r="L6314" s="90"/>
      <c r="M6314" s="90"/>
      <c r="N6314" s="90"/>
      <c r="O6314" s="21">
        <f t="shared" si="285"/>
        <v>1</v>
      </c>
      <c r="P6314" s="102"/>
      <c r="Q6314" s="87">
        <v>0.25</v>
      </c>
      <c r="R6314" s="87">
        <v>1</v>
      </c>
      <c r="T6314" s="89">
        <f t="shared" si="286"/>
        <v>0.25</v>
      </c>
      <c r="U6314" s="7"/>
    </row>
    <row r="6315" spans="1:21" customFormat="1" ht="12.75" customHeight="1" x14ac:dyDescent="0.25">
      <c r="A6315">
        <v>9</v>
      </c>
      <c r="B6315">
        <v>17</v>
      </c>
      <c r="C6315" s="3">
        <v>917</v>
      </c>
      <c r="D6315" t="s">
        <v>6</v>
      </c>
      <c r="E6315">
        <v>2008</v>
      </c>
      <c r="F6315" s="81">
        <f t="shared" si="283"/>
        <v>0</v>
      </c>
      <c r="G6315" s="73">
        <f t="shared" si="284"/>
        <v>0</v>
      </c>
      <c r="H6315" s="89"/>
      <c r="I6315" s="3"/>
      <c r="J6315" s="90"/>
      <c r="K6315" s="90"/>
      <c r="L6315" s="90"/>
      <c r="M6315" s="90"/>
      <c r="N6315" s="90"/>
      <c r="O6315" s="21">
        <f t="shared" si="285"/>
        <v>0</v>
      </c>
      <c r="P6315" s="102"/>
      <c r="Q6315" s="87">
        <v>0</v>
      </c>
      <c r="R6315" s="87">
        <v>0</v>
      </c>
      <c r="T6315" s="89">
        <f t="shared" si="286"/>
        <v>0</v>
      </c>
      <c r="U6315" s="7"/>
    </row>
    <row r="6316" spans="1:21" customFormat="1" ht="12.75" customHeight="1" x14ac:dyDescent="0.25">
      <c r="A6316">
        <v>9</v>
      </c>
      <c r="B6316">
        <v>18</v>
      </c>
      <c r="C6316" s="3">
        <v>918</v>
      </c>
      <c r="D6316" t="s">
        <v>6</v>
      </c>
      <c r="E6316">
        <v>2008</v>
      </c>
      <c r="F6316" s="81">
        <f t="shared" si="283"/>
        <v>0</v>
      </c>
      <c r="G6316" s="73">
        <f t="shared" si="284"/>
        <v>0</v>
      </c>
      <c r="H6316" s="89"/>
      <c r="I6316" s="3"/>
      <c r="J6316" s="90"/>
      <c r="K6316" s="90"/>
      <c r="L6316" s="90"/>
      <c r="M6316" s="90"/>
      <c r="N6316" s="90"/>
      <c r="O6316" s="21">
        <f t="shared" si="285"/>
        <v>0</v>
      </c>
      <c r="P6316" s="102"/>
      <c r="Q6316" s="87">
        <v>0</v>
      </c>
      <c r="R6316" s="87">
        <v>0</v>
      </c>
      <c r="T6316" s="89">
        <f t="shared" si="286"/>
        <v>0</v>
      </c>
      <c r="U6316" s="7"/>
    </row>
    <row r="6317" spans="1:21" customFormat="1" ht="12.75" customHeight="1" x14ac:dyDescent="0.25">
      <c r="A6317">
        <v>9</v>
      </c>
      <c r="B6317">
        <v>19</v>
      </c>
      <c r="C6317" s="3">
        <v>919</v>
      </c>
      <c r="D6317" t="s">
        <v>6</v>
      </c>
      <c r="E6317">
        <v>2008</v>
      </c>
      <c r="F6317" s="81">
        <f t="shared" si="283"/>
        <v>0</v>
      </c>
      <c r="G6317" s="73">
        <f t="shared" si="284"/>
        <v>0</v>
      </c>
      <c r="H6317" s="89"/>
      <c r="I6317" s="3"/>
      <c r="J6317" s="90"/>
      <c r="K6317" s="90"/>
      <c r="L6317" s="90"/>
      <c r="M6317" s="90"/>
      <c r="N6317" s="90"/>
      <c r="O6317" s="21">
        <f t="shared" si="285"/>
        <v>1</v>
      </c>
      <c r="P6317" s="102"/>
      <c r="Q6317" s="87">
        <v>0</v>
      </c>
      <c r="R6317" s="87">
        <v>1</v>
      </c>
      <c r="T6317" s="89">
        <f t="shared" si="286"/>
        <v>0</v>
      </c>
      <c r="U6317" s="7"/>
    </row>
    <row r="6318" spans="1:21" customFormat="1" ht="12.75" customHeight="1" x14ac:dyDescent="0.25">
      <c r="A6318">
        <v>9</v>
      </c>
      <c r="B6318">
        <v>20</v>
      </c>
      <c r="C6318" s="3">
        <v>920</v>
      </c>
      <c r="D6318" t="s">
        <v>6</v>
      </c>
      <c r="E6318">
        <v>2008</v>
      </c>
      <c r="F6318" s="81">
        <f t="shared" si="283"/>
        <v>0</v>
      </c>
      <c r="G6318" s="73">
        <f t="shared" si="284"/>
        <v>0</v>
      </c>
      <c r="H6318" s="89"/>
      <c r="I6318" s="3"/>
      <c r="J6318" s="90"/>
      <c r="K6318" s="90"/>
      <c r="L6318" s="90"/>
      <c r="M6318" s="90"/>
      <c r="N6318" s="90"/>
      <c r="O6318" s="21">
        <f t="shared" si="285"/>
        <v>1</v>
      </c>
      <c r="P6318" s="102"/>
      <c r="Q6318" s="87">
        <v>0</v>
      </c>
      <c r="R6318" s="87">
        <v>1</v>
      </c>
      <c r="T6318" s="89">
        <f t="shared" si="286"/>
        <v>0</v>
      </c>
      <c r="U6318" s="7"/>
    </row>
    <row r="6319" spans="1:21" customFormat="1" ht="12.75" customHeight="1" x14ac:dyDescent="0.25">
      <c r="A6319">
        <v>9</v>
      </c>
      <c r="B6319">
        <v>21</v>
      </c>
      <c r="C6319" s="3">
        <v>921</v>
      </c>
      <c r="D6319" t="s">
        <v>6</v>
      </c>
      <c r="E6319">
        <v>2008</v>
      </c>
      <c r="F6319" s="81">
        <f t="shared" si="283"/>
        <v>0</v>
      </c>
      <c r="G6319" s="73">
        <f t="shared" si="284"/>
        <v>0</v>
      </c>
      <c r="H6319" s="89"/>
      <c r="I6319" s="3"/>
      <c r="J6319" s="90"/>
      <c r="K6319" s="90"/>
      <c r="L6319" s="90"/>
      <c r="M6319" s="90"/>
      <c r="N6319" s="90"/>
      <c r="O6319" s="21">
        <f t="shared" si="285"/>
        <v>1</v>
      </c>
      <c r="P6319" s="102"/>
      <c r="Q6319" s="87">
        <v>0</v>
      </c>
      <c r="R6319" s="87">
        <v>1</v>
      </c>
      <c r="T6319" s="89">
        <f t="shared" si="286"/>
        <v>0</v>
      </c>
      <c r="U6319" s="7"/>
    </row>
    <row r="6320" spans="1:21" customFormat="1" ht="12.75" customHeight="1" x14ac:dyDescent="0.25">
      <c r="A6320">
        <v>9</v>
      </c>
      <c r="B6320">
        <v>22</v>
      </c>
      <c r="C6320" s="3">
        <v>922</v>
      </c>
      <c r="D6320" t="s">
        <v>6</v>
      </c>
      <c r="E6320">
        <v>2008</v>
      </c>
      <c r="F6320" s="81">
        <f t="shared" si="283"/>
        <v>0</v>
      </c>
      <c r="G6320" s="73">
        <f t="shared" si="284"/>
        <v>0</v>
      </c>
      <c r="H6320" s="89"/>
      <c r="I6320" s="3"/>
      <c r="J6320" s="90"/>
      <c r="K6320" s="90"/>
      <c r="L6320" s="90"/>
      <c r="M6320" s="90"/>
      <c r="N6320" s="90"/>
      <c r="O6320" s="21">
        <f t="shared" si="285"/>
        <v>0</v>
      </c>
      <c r="P6320" s="102"/>
      <c r="Q6320" s="87">
        <v>0</v>
      </c>
      <c r="R6320" s="87">
        <v>0</v>
      </c>
      <c r="T6320" s="89">
        <f t="shared" si="286"/>
        <v>0</v>
      </c>
      <c r="U6320" s="7"/>
    </row>
    <row r="6321" spans="1:21" customFormat="1" ht="12.75" customHeight="1" x14ac:dyDescent="0.25">
      <c r="A6321">
        <v>9</v>
      </c>
      <c r="B6321">
        <v>23</v>
      </c>
      <c r="C6321" s="3">
        <v>923</v>
      </c>
      <c r="D6321" t="s">
        <v>6</v>
      </c>
      <c r="E6321">
        <v>2008</v>
      </c>
      <c r="F6321" s="81">
        <f t="shared" si="283"/>
        <v>0.25</v>
      </c>
      <c r="G6321" s="73">
        <f t="shared" si="284"/>
        <v>0.25</v>
      </c>
      <c r="H6321" s="89"/>
      <c r="I6321" s="3"/>
      <c r="J6321" s="90"/>
      <c r="K6321" s="90"/>
      <c r="L6321" s="90"/>
      <c r="M6321" s="90"/>
      <c r="N6321" s="90"/>
      <c r="O6321" s="21">
        <f t="shared" si="285"/>
        <v>0</v>
      </c>
      <c r="P6321" s="102"/>
      <c r="Q6321" s="87">
        <v>0.25</v>
      </c>
      <c r="R6321" s="87">
        <v>0</v>
      </c>
      <c r="T6321" s="89">
        <f t="shared" si="286"/>
        <v>0.25</v>
      </c>
      <c r="U6321" s="7"/>
    </row>
    <row r="6322" spans="1:21" customFormat="1" ht="12.75" customHeight="1" x14ac:dyDescent="0.25">
      <c r="A6322">
        <v>9</v>
      </c>
      <c r="B6322">
        <v>24</v>
      </c>
      <c r="C6322" s="3">
        <v>924</v>
      </c>
      <c r="D6322" t="s">
        <v>6</v>
      </c>
      <c r="E6322">
        <v>2008</v>
      </c>
      <c r="F6322" s="81">
        <f t="shared" si="283"/>
        <v>0</v>
      </c>
      <c r="G6322" s="73">
        <f t="shared" si="284"/>
        <v>0</v>
      </c>
      <c r="H6322" s="89"/>
      <c r="I6322" s="3"/>
      <c r="J6322" s="90"/>
      <c r="K6322" s="90"/>
      <c r="L6322" s="90"/>
      <c r="M6322" s="90"/>
      <c r="N6322" s="90"/>
      <c r="O6322" s="21">
        <f t="shared" si="285"/>
        <v>0</v>
      </c>
      <c r="P6322" s="102"/>
      <c r="Q6322" s="87">
        <v>0</v>
      </c>
      <c r="R6322" s="87">
        <v>0</v>
      </c>
      <c r="T6322" s="89">
        <f t="shared" si="286"/>
        <v>0</v>
      </c>
      <c r="U6322" s="7"/>
    </row>
    <row r="6323" spans="1:21" customFormat="1" ht="12.75" customHeight="1" x14ac:dyDescent="0.25">
      <c r="A6323">
        <v>9</v>
      </c>
      <c r="B6323">
        <v>25</v>
      </c>
      <c r="C6323" s="3">
        <v>925</v>
      </c>
      <c r="D6323" t="s">
        <v>6</v>
      </c>
      <c r="E6323">
        <v>2008</v>
      </c>
      <c r="F6323" s="81">
        <f t="shared" si="283"/>
        <v>0.25</v>
      </c>
      <c r="G6323" s="73">
        <f t="shared" si="284"/>
        <v>0.25</v>
      </c>
      <c r="H6323" s="89"/>
      <c r="I6323" s="3"/>
      <c r="J6323" s="90"/>
      <c r="K6323" s="90"/>
      <c r="L6323" s="90"/>
      <c r="M6323" s="90"/>
      <c r="N6323" s="90"/>
      <c r="O6323" s="21">
        <f t="shared" si="285"/>
        <v>0</v>
      </c>
      <c r="P6323" s="102"/>
      <c r="Q6323" s="87">
        <v>0.25</v>
      </c>
      <c r="R6323" s="87">
        <v>0</v>
      </c>
      <c r="T6323" s="89">
        <f t="shared" si="286"/>
        <v>0.25</v>
      </c>
      <c r="U6323" s="7"/>
    </row>
    <row r="6324" spans="1:21" customFormat="1" ht="12.75" customHeight="1" x14ac:dyDescent="0.25">
      <c r="A6324">
        <v>9</v>
      </c>
      <c r="B6324">
        <v>26</v>
      </c>
      <c r="C6324" s="3">
        <v>926</v>
      </c>
      <c r="D6324" t="s">
        <v>6</v>
      </c>
      <c r="E6324">
        <v>2008</v>
      </c>
      <c r="F6324" s="81">
        <f t="shared" si="283"/>
        <v>0</v>
      </c>
      <c r="G6324" s="73">
        <f t="shared" si="284"/>
        <v>0</v>
      </c>
      <c r="H6324" s="89"/>
      <c r="I6324" s="3"/>
      <c r="J6324" s="90"/>
      <c r="K6324" s="90"/>
      <c r="L6324" s="90"/>
      <c r="M6324" s="90"/>
      <c r="N6324" s="90"/>
      <c r="O6324" s="21">
        <f t="shared" si="285"/>
        <v>0</v>
      </c>
      <c r="P6324" s="102"/>
      <c r="Q6324" s="87">
        <v>0</v>
      </c>
      <c r="R6324" s="87">
        <v>0</v>
      </c>
      <c r="T6324" s="89">
        <f t="shared" si="286"/>
        <v>0</v>
      </c>
      <c r="U6324" s="7"/>
    </row>
    <row r="6325" spans="1:21" customFormat="1" ht="12.75" customHeight="1" x14ac:dyDescent="0.25">
      <c r="A6325">
        <v>9</v>
      </c>
      <c r="B6325">
        <v>27</v>
      </c>
      <c r="C6325" s="3">
        <v>927</v>
      </c>
      <c r="D6325" t="s">
        <v>6</v>
      </c>
      <c r="E6325">
        <v>2008</v>
      </c>
      <c r="F6325" s="81">
        <f t="shared" si="283"/>
        <v>0</v>
      </c>
      <c r="G6325" s="73">
        <f t="shared" si="284"/>
        <v>0</v>
      </c>
      <c r="H6325" s="89"/>
      <c r="I6325" s="3"/>
      <c r="J6325" s="90"/>
      <c r="K6325" s="90"/>
      <c r="L6325" s="90"/>
      <c r="M6325" s="90"/>
      <c r="N6325" s="90"/>
      <c r="O6325" s="21">
        <f t="shared" si="285"/>
        <v>0</v>
      </c>
      <c r="P6325" s="102"/>
      <c r="Q6325" s="87">
        <v>0</v>
      </c>
      <c r="R6325" s="87">
        <v>0</v>
      </c>
      <c r="T6325" s="89">
        <f t="shared" si="286"/>
        <v>0</v>
      </c>
      <c r="U6325" s="7"/>
    </row>
    <row r="6326" spans="1:21" customFormat="1" ht="12.75" customHeight="1" x14ac:dyDescent="0.25">
      <c r="A6326">
        <v>9</v>
      </c>
      <c r="B6326">
        <v>28</v>
      </c>
      <c r="C6326" s="3">
        <v>928</v>
      </c>
      <c r="D6326" t="s">
        <v>6</v>
      </c>
      <c r="E6326">
        <v>2008</v>
      </c>
      <c r="F6326" s="81">
        <f t="shared" si="283"/>
        <v>0</v>
      </c>
      <c r="G6326" s="73">
        <f t="shared" si="284"/>
        <v>0</v>
      </c>
      <c r="H6326" s="89"/>
      <c r="I6326" s="3"/>
      <c r="J6326" s="90"/>
      <c r="K6326" s="90"/>
      <c r="L6326" s="90"/>
      <c r="M6326" s="90"/>
      <c r="N6326" s="90"/>
      <c r="O6326" s="21">
        <f t="shared" si="285"/>
        <v>0</v>
      </c>
      <c r="P6326" s="102"/>
      <c r="Q6326" s="87">
        <v>0</v>
      </c>
      <c r="R6326" s="87">
        <v>0</v>
      </c>
      <c r="T6326" s="89">
        <f t="shared" si="286"/>
        <v>0</v>
      </c>
      <c r="U6326" s="7"/>
    </row>
    <row r="6327" spans="1:21" customFormat="1" ht="12.75" customHeight="1" x14ac:dyDescent="0.25">
      <c r="A6327">
        <v>9</v>
      </c>
      <c r="B6327">
        <v>29</v>
      </c>
      <c r="C6327" s="3">
        <v>929</v>
      </c>
      <c r="D6327" t="s">
        <v>6</v>
      </c>
      <c r="E6327">
        <v>2008</v>
      </c>
      <c r="F6327" s="81">
        <f t="shared" si="283"/>
        <v>0</v>
      </c>
      <c r="G6327" s="73">
        <f t="shared" si="284"/>
        <v>0</v>
      </c>
      <c r="H6327" s="89"/>
      <c r="I6327" s="3"/>
      <c r="J6327" s="90"/>
      <c r="K6327" s="90"/>
      <c r="L6327" s="90"/>
      <c r="M6327" s="90"/>
      <c r="N6327" s="90"/>
      <c r="O6327" s="21">
        <f t="shared" si="285"/>
        <v>0</v>
      </c>
      <c r="P6327" s="102"/>
      <c r="Q6327" s="87">
        <v>0</v>
      </c>
      <c r="R6327" s="87">
        <v>0</v>
      </c>
      <c r="T6327" s="89">
        <f t="shared" si="286"/>
        <v>0</v>
      </c>
      <c r="U6327" s="7"/>
    </row>
    <row r="6328" spans="1:21" customFormat="1" ht="12.75" customHeight="1" x14ac:dyDescent="0.25">
      <c r="A6328">
        <v>9</v>
      </c>
      <c r="B6328">
        <v>30</v>
      </c>
      <c r="C6328" s="3">
        <v>930</v>
      </c>
      <c r="D6328" t="s">
        <v>6</v>
      </c>
      <c r="E6328">
        <v>2008</v>
      </c>
      <c r="F6328" s="81">
        <f t="shared" si="283"/>
        <v>0.25</v>
      </c>
      <c r="G6328" s="73">
        <f t="shared" si="284"/>
        <v>0.25</v>
      </c>
      <c r="H6328" s="89"/>
      <c r="I6328" s="3"/>
      <c r="J6328" s="90"/>
      <c r="K6328" s="90"/>
      <c r="L6328" s="90"/>
      <c r="M6328" s="90"/>
      <c r="N6328" s="90"/>
      <c r="O6328" s="21">
        <f t="shared" si="285"/>
        <v>0</v>
      </c>
      <c r="P6328" s="102"/>
      <c r="Q6328" s="87">
        <v>0.25</v>
      </c>
      <c r="R6328" s="87">
        <v>0</v>
      </c>
      <c r="T6328" s="89">
        <f t="shared" si="286"/>
        <v>0.25</v>
      </c>
      <c r="U6328" s="7"/>
    </row>
    <row r="6329" spans="1:21" customFormat="1" ht="12.75" customHeight="1" x14ac:dyDescent="0.25">
      <c r="A6329">
        <v>10</v>
      </c>
      <c r="B6329">
        <v>1</v>
      </c>
      <c r="C6329" s="3">
        <v>1001</v>
      </c>
      <c r="D6329" t="s">
        <v>6</v>
      </c>
      <c r="E6329">
        <v>2008</v>
      </c>
      <c r="F6329" s="81">
        <f t="shared" si="283"/>
        <v>0</v>
      </c>
      <c r="G6329" s="73">
        <f t="shared" si="284"/>
        <v>0</v>
      </c>
      <c r="H6329" s="89"/>
      <c r="I6329" s="3"/>
      <c r="J6329" s="90"/>
      <c r="K6329" s="90"/>
      <c r="L6329" s="90"/>
      <c r="M6329" s="90"/>
      <c r="N6329" s="90"/>
      <c r="O6329" s="21">
        <f t="shared" si="285"/>
        <v>0</v>
      </c>
      <c r="P6329" s="102"/>
      <c r="Q6329" s="87">
        <v>0</v>
      </c>
      <c r="R6329" s="87">
        <v>0</v>
      </c>
      <c r="T6329" s="89">
        <f t="shared" si="286"/>
        <v>0</v>
      </c>
      <c r="U6329" s="7"/>
    </row>
    <row r="6330" spans="1:21" customFormat="1" ht="12.75" customHeight="1" x14ac:dyDescent="0.25">
      <c r="A6330">
        <v>10</v>
      </c>
      <c r="B6330">
        <v>2</v>
      </c>
      <c r="C6330" s="3">
        <v>1002</v>
      </c>
      <c r="D6330" t="s">
        <v>6</v>
      </c>
      <c r="E6330">
        <v>2008</v>
      </c>
      <c r="F6330" s="81">
        <f t="shared" si="283"/>
        <v>0</v>
      </c>
      <c r="G6330" s="73">
        <f t="shared" si="284"/>
        <v>0</v>
      </c>
      <c r="H6330" s="89"/>
      <c r="I6330" s="3"/>
      <c r="J6330" s="90"/>
      <c r="K6330" s="90"/>
      <c r="L6330" s="90"/>
      <c r="M6330" s="90"/>
      <c r="N6330" s="90"/>
      <c r="O6330" s="21">
        <f t="shared" si="285"/>
        <v>0</v>
      </c>
      <c r="P6330" s="102"/>
      <c r="Q6330" s="87">
        <v>0</v>
      </c>
      <c r="R6330" s="87">
        <v>0</v>
      </c>
      <c r="T6330" s="89">
        <f t="shared" si="286"/>
        <v>0</v>
      </c>
      <c r="U6330" s="7"/>
    </row>
    <row r="6331" spans="1:21" customFormat="1" ht="12.75" customHeight="1" x14ac:dyDescent="0.25">
      <c r="A6331">
        <v>10</v>
      </c>
      <c r="B6331">
        <v>3</v>
      </c>
      <c r="C6331" s="3">
        <v>1003</v>
      </c>
      <c r="D6331" t="s">
        <v>6</v>
      </c>
      <c r="E6331">
        <v>2008</v>
      </c>
      <c r="F6331" s="81">
        <f t="shared" si="283"/>
        <v>0</v>
      </c>
      <c r="G6331" s="73">
        <f t="shared" si="284"/>
        <v>0</v>
      </c>
      <c r="H6331" s="89"/>
      <c r="I6331" s="92"/>
      <c r="J6331" s="90"/>
      <c r="K6331" s="90"/>
      <c r="L6331" s="90"/>
      <c r="M6331" s="90"/>
      <c r="N6331" s="90"/>
      <c r="O6331" s="21">
        <f t="shared" si="285"/>
        <v>0</v>
      </c>
      <c r="P6331" s="101"/>
      <c r="Q6331" s="87">
        <v>0</v>
      </c>
      <c r="R6331" s="87">
        <v>0</v>
      </c>
      <c r="T6331" s="89">
        <f t="shared" si="286"/>
        <v>0</v>
      </c>
      <c r="U6331" s="7"/>
    </row>
    <row r="6332" spans="1:21" customFormat="1" ht="12.75" customHeight="1" x14ac:dyDescent="0.25">
      <c r="A6332">
        <v>10</v>
      </c>
      <c r="B6332">
        <v>4</v>
      </c>
      <c r="C6332" s="3">
        <v>1004</v>
      </c>
      <c r="D6332" t="s">
        <v>6</v>
      </c>
      <c r="E6332">
        <v>2008</v>
      </c>
      <c r="F6332" s="81">
        <f t="shared" si="283"/>
        <v>0</v>
      </c>
      <c r="G6332" s="73">
        <f t="shared" si="284"/>
        <v>0</v>
      </c>
      <c r="H6332" s="89"/>
      <c r="I6332" s="92"/>
      <c r="J6332" s="90"/>
      <c r="K6332" s="90"/>
      <c r="L6332" s="90"/>
      <c r="M6332" s="90"/>
      <c r="N6332" s="90"/>
      <c r="O6332" s="21">
        <f t="shared" si="285"/>
        <v>0</v>
      </c>
      <c r="P6332" s="101"/>
      <c r="Q6332" s="87">
        <v>0</v>
      </c>
      <c r="R6332" s="87">
        <v>0</v>
      </c>
      <c r="T6332" s="89">
        <f t="shared" si="286"/>
        <v>0</v>
      </c>
      <c r="U6332" s="7"/>
    </row>
    <row r="6333" spans="1:21" customFormat="1" ht="12.75" customHeight="1" x14ac:dyDescent="0.25">
      <c r="A6333">
        <v>10</v>
      </c>
      <c r="B6333">
        <v>5</v>
      </c>
      <c r="C6333" s="3">
        <v>1005</v>
      </c>
      <c r="D6333" t="s">
        <v>6</v>
      </c>
      <c r="E6333">
        <v>2008</v>
      </c>
      <c r="F6333" s="81">
        <f t="shared" si="283"/>
        <v>0</v>
      </c>
      <c r="G6333" s="73">
        <f t="shared" si="284"/>
        <v>0</v>
      </c>
      <c r="H6333" s="89"/>
      <c r="I6333" s="92"/>
      <c r="J6333" s="90"/>
      <c r="K6333" s="90"/>
      <c r="L6333" s="90"/>
      <c r="M6333" s="90"/>
      <c r="N6333" s="90"/>
      <c r="O6333" s="21">
        <f t="shared" si="285"/>
        <v>0</v>
      </c>
      <c r="P6333" s="101"/>
      <c r="Q6333" s="87">
        <v>0</v>
      </c>
      <c r="R6333" s="87">
        <v>0</v>
      </c>
      <c r="T6333" s="89">
        <f t="shared" si="286"/>
        <v>0</v>
      </c>
      <c r="U6333" s="7"/>
    </row>
    <row r="6334" spans="1:21" customFormat="1" ht="12.75" customHeight="1" x14ac:dyDescent="0.25">
      <c r="A6334">
        <v>10</v>
      </c>
      <c r="B6334">
        <v>6</v>
      </c>
      <c r="C6334" s="3">
        <v>1006</v>
      </c>
      <c r="D6334" t="s">
        <v>6</v>
      </c>
      <c r="E6334">
        <v>2008</v>
      </c>
      <c r="F6334" s="81">
        <f t="shared" si="283"/>
        <v>0.25</v>
      </c>
      <c r="G6334" s="73">
        <f t="shared" si="284"/>
        <v>0.25</v>
      </c>
      <c r="H6334" s="89"/>
      <c r="I6334" s="92"/>
      <c r="J6334" s="90"/>
      <c r="K6334" s="90"/>
      <c r="L6334" s="90"/>
      <c r="M6334" s="90"/>
      <c r="N6334" s="90"/>
      <c r="O6334" s="21">
        <f t="shared" si="285"/>
        <v>0</v>
      </c>
      <c r="P6334" s="101"/>
      <c r="Q6334" s="87">
        <v>0.25</v>
      </c>
      <c r="R6334" s="87">
        <v>0</v>
      </c>
      <c r="T6334" s="89">
        <f t="shared" si="286"/>
        <v>0.25</v>
      </c>
      <c r="U6334" s="7"/>
    </row>
    <row r="6335" spans="1:21" customFormat="1" ht="12.75" customHeight="1" x14ac:dyDescent="0.25">
      <c r="A6335">
        <v>10</v>
      </c>
      <c r="B6335">
        <v>7</v>
      </c>
      <c r="C6335" s="3">
        <v>1007</v>
      </c>
      <c r="D6335" t="s">
        <v>6</v>
      </c>
      <c r="E6335">
        <v>2008</v>
      </c>
      <c r="F6335" s="81">
        <f t="shared" si="283"/>
        <v>0</v>
      </c>
      <c r="G6335" s="73">
        <f t="shared" si="284"/>
        <v>0</v>
      </c>
      <c r="H6335" s="89"/>
      <c r="I6335" s="92"/>
      <c r="J6335" s="90"/>
      <c r="K6335" s="90"/>
      <c r="L6335" s="90"/>
      <c r="M6335" s="90"/>
      <c r="N6335" s="90"/>
      <c r="O6335" s="21">
        <f t="shared" si="285"/>
        <v>0</v>
      </c>
      <c r="P6335" s="101"/>
      <c r="Q6335" s="87">
        <v>0</v>
      </c>
      <c r="R6335" s="87">
        <v>0</v>
      </c>
      <c r="T6335" s="89">
        <f t="shared" si="286"/>
        <v>0</v>
      </c>
      <c r="U6335" s="7"/>
    </row>
    <row r="6336" spans="1:21" customFormat="1" ht="12.75" customHeight="1" x14ac:dyDescent="0.25">
      <c r="A6336">
        <v>10</v>
      </c>
      <c r="B6336">
        <v>8</v>
      </c>
      <c r="C6336" s="3">
        <v>1008</v>
      </c>
      <c r="D6336" t="s">
        <v>6</v>
      </c>
      <c r="E6336">
        <v>2008</v>
      </c>
      <c r="F6336" s="81">
        <f t="shared" si="283"/>
        <v>0</v>
      </c>
      <c r="G6336" s="73">
        <f t="shared" si="284"/>
        <v>0</v>
      </c>
      <c r="H6336" s="89"/>
      <c r="I6336" s="92"/>
      <c r="J6336" s="90"/>
      <c r="K6336" s="90"/>
      <c r="L6336" s="90"/>
      <c r="M6336" s="90"/>
      <c r="N6336" s="90"/>
      <c r="O6336" s="21">
        <f t="shared" si="285"/>
        <v>0</v>
      </c>
      <c r="P6336" s="101"/>
      <c r="Q6336" s="87">
        <v>0</v>
      </c>
      <c r="R6336" s="87">
        <v>0</v>
      </c>
      <c r="T6336" s="89">
        <f t="shared" ref="T6336:T6371" si="287">G6336+J6336</f>
        <v>0</v>
      </c>
      <c r="U6336" s="7"/>
    </row>
    <row r="6337" spans="1:21" customFormat="1" ht="12.75" customHeight="1" x14ac:dyDescent="0.25">
      <c r="A6337">
        <v>10</v>
      </c>
      <c r="B6337">
        <v>9</v>
      </c>
      <c r="C6337" s="3">
        <v>1009</v>
      </c>
      <c r="D6337" t="s">
        <v>6</v>
      </c>
      <c r="E6337">
        <v>2008</v>
      </c>
      <c r="F6337" s="81">
        <f t="shared" si="283"/>
        <v>0</v>
      </c>
      <c r="G6337" s="73">
        <f t="shared" si="284"/>
        <v>0</v>
      </c>
      <c r="H6337" s="89"/>
      <c r="I6337" s="92"/>
      <c r="J6337" s="90"/>
      <c r="K6337" s="90"/>
      <c r="L6337" s="90"/>
      <c r="M6337" s="90"/>
      <c r="N6337" s="90"/>
      <c r="O6337" s="21">
        <f t="shared" si="285"/>
        <v>0</v>
      </c>
      <c r="P6337" s="101"/>
      <c r="Q6337" s="87">
        <v>0</v>
      </c>
      <c r="R6337" s="87">
        <v>0</v>
      </c>
      <c r="T6337" s="89">
        <f t="shared" si="287"/>
        <v>0</v>
      </c>
      <c r="U6337" s="7"/>
    </row>
    <row r="6338" spans="1:21" customFormat="1" ht="12.75" customHeight="1" x14ac:dyDescent="0.25">
      <c r="A6338">
        <v>10</v>
      </c>
      <c r="B6338">
        <v>10</v>
      </c>
      <c r="C6338" s="3">
        <v>1010</v>
      </c>
      <c r="D6338" t="s">
        <v>6</v>
      </c>
      <c r="E6338">
        <v>2008</v>
      </c>
      <c r="F6338" s="81">
        <f t="shared" si="283"/>
        <v>0.25</v>
      </c>
      <c r="G6338" s="73">
        <f t="shared" si="284"/>
        <v>0.25</v>
      </c>
      <c r="H6338" s="89"/>
      <c r="I6338" s="92"/>
      <c r="J6338" s="90"/>
      <c r="K6338" s="90"/>
      <c r="L6338" s="90"/>
      <c r="M6338" s="90"/>
      <c r="N6338" s="90"/>
      <c r="O6338" s="21">
        <f t="shared" si="285"/>
        <v>0</v>
      </c>
      <c r="P6338" s="101"/>
      <c r="Q6338" s="87">
        <v>0.25</v>
      </c>
      <c r="R6338" s="87">
        <v>0</v>
      </c>
      <c r="T6338" s="89">
        <f t="shared" si="287"/>
        <v>0.25</v>
      </c>
      <c r="U6338" s="7"/>
    </row>
    <row r="6339" spans="1:21" customFormat="1" ht="12.75" customHeight="1" x14ac:dyDescent="0.25">
      <c r="A6339">
        <v>10</v>
      </c>
      <c r="B6339">
        <v>11</v>
      </c>
      <c r="C6339" s="3">
        <v>1011</v>
      </c>
      <c r="D6339" t="s">
        <v>6</v>
      </c>
      <c r="E6339">
        <v>2008</v>
      </c>
      <c r="F6339" s="81">
        <f t="shared" si="283"/>
        <v>0</v>
      </c>
      <c r="G6339" s="73">
        <f t="shared" si="284"/>
        <v>0</v>
      </c>
      <c r="H6339" s="89"/>
      <c r="I6339" s="92"/>
      <c r="J6339" s="90"/>
      <c r="K6339" s="90"/>
      <c r="L6339" s="90"/>
      <c r="M6339" s="90"/>
      <c r="N6339" s="90"/>
      <c r="O6339" s="21">
        <f t="shared" si="285"/>
        <v>0</v>
      </c>
      <c r="P6339" s="101"/>
      <c r="Q6339" s="87">
        <v>0</v>
      </c>
      <c r="R6339" s="87">
        <v>0</v>
      </c>
      <c r="T6339" s="89">
        <f t="shared" si="287"/>
        <v>0</v>
      </c>
      <c r="U6339" s="7"/>
    </row>
    <row r="6340" spans="1:21" customFormat="1" ht="12.75" customHeight="1" x14ac:dyDescent="0.25">
      <c r="A6340">
        <v>10</v>
      </c>
      <c r="B6340">
        <v>12</v>
      </c>
      <c r="C6340" s="3">
        <v>1012</v>
      </c>
      <c r="D6340" t="s">
        <v>6</v>
      </c>
      <c r="E6340">
        <v>2008</v>
      </c>
      <c r="F6340" s="81">
        <f t="shared" si="283"/>
        <v>0</v>
      </c>
      <c r="G6340" s="73">
        <f t="shared" si="284"/>
        <v>0</v>
      </c>
      <c r="H6340" s="89"/>
      <c r="I6340" s="92"/>
      <c r="J6340" s="90"/>
      <c r="K6340" s="90"/>
      <c r="L6340" s="90"/>
      <c r="M6340" s="90"/>
      <c r="N6340" s="90"/>
      <c r="O6340" s="21">
        <f t="shared" si="285"/>
        <v>0</v>
      </c>
      <c r="P6340" s="101"/>
      <c r="Q6340" s="87">
        <v>0</v>
      </c>
      <c r="R6340" s="87">
        <v>0</v>
      </c>
      <c r="T6340" s="89">
        <f t="shared" si="287"/>
        <v>0</v>
      </c>
      <c r="U6340" s="7"/>
    </row>
    <row r="6341" spans="1:21" customFormat="1" ht="12.75" customHeight="1" x14ac:dyDescent="0.25">
      <c r="A6341">
        <v>10</v>
      </c>
      <c r="B6341">
        <v>13</v>
      </c>
      <c r="C6341" s="3">
        <v>1013</v>
      </c>
      <c r="D6341" t="s">
        <v>6</v>
      </c>
      <c r="E6341">
        <v>2008</v>
      </c>
      <c r="F6341" s="81">
        <f t="shared" si="283"/>
        <v>0</v>
      </c>
      <c r="G6341" s="73">
        <f t="shared" si="284"/>
        <v>0</v>
      </c>
      <c r="H6341" s="89"/>
      <c r="I6341" s="92"/>
      <c r="J6341" s="90"/>
      <c r="K6341" s="90"/>
      <c r="L6341" s="90"/>
      <c r="M6341" s="90"/>
      <c r="N6341" s="90"/>
      <c r="O6341" s="21">
        <f t="shared" si="285"/>
        <v>0</v>
      </c>
      <c r="P6341" s="101"/>
      <c r="Q6341" s="87">
        <v>0</v>
      </c>
      <c r="R6341" s="87">
        <v>0</v>
      </c>
      <c r="S6341" s="7"/>
      <c r="T6341" s="89">
        <f t="shared" si="287"/>
        <v>0</v>
      </c>
      <c r="U6341" s="7"/>
    </row>
    <row r="6342" spans="1:21" customFormat="1" ht="12.75" customHeight="1" x14ac:dyDescent="0.25">
      <c r="A6342">
        <v>10</v>
      </c>
      <c r="B6342">
        <v>14</v>
      </c>
      <c r="C6342" s="3">
        <v>1014</v>
      </c>
      <c r="D6342" t="s">
        <v>6</v>
      </c>
      <c r="E6342">
        <v>2008</v>
      </c>
      <c r="F6342" s="81">
        <f t="shared" si="283"/>
        <v>0</v>
      </c>
      <c r="G6342" s="73">
        <f t="shared" si="284"/>
        <v>0</v>
      </c>
      <c r="H6342" s="89"/>
      <c r="I6342" s="92"/>
      <c r="J6342" s="90"/>
      <c r="K6342" s="90"/>
      <c r="L6342" s="90"/>
      <c r="M6342" s="90"/>
      <c r="N6342" s="90"/>
      <c r="O6342" s="21">
        <f t="shared" si="285"/>
        <v>0</v>
      </c>
      <c r="P6342" s="101"/>
      <c r="Q6342" s="87">
        <v>0</v>
      </c>
      <c r="R6342" s="87">
        <v>0</v>
      </c>
      <c r="S6342" s="7"/>
      <c r="T6342" s="89">
        <f t="shared" si="287"/>
        <v>0</v>
      </c>
      <c r="U6342" s="7"/>
    </row>
    <row r="6343" spans="1:21" customFormat="1" ht="12.75" customHeight="1" x14ac:dyDescent="0.25">
      <c r="A6343">
        <v>10</v>
      </c>
      <c r="B6343">
        <v>15</v>
      </c>
      <c r="C6343" s="3">
        <v>1015</v>
      </c>
      <c r="D6343" t="s">
        <v>6</v>
      </c>
      <c r="E6343">
        <v>2008</v>
      </c>
      <c r="F6343" s="81">
        <f t="shared" si="283"/>
        <v>0</v>
      </c>
      <c r="G6343" s="73">
        <f t="shared" si="284"/>
        <v>0</v>
      </c>
      <c r="H6343" s="89"/>
      <c r="I6343" s="92"/>
      <c r="J6343" s="90"/>
      <c r="K6343" s="90"/>
      <c r="L6343" s="90"/>
      <c r="M6343" s="90"/>
      <c r="N6343" s="90"/>
      <c r="O6343" s="21">
        <f t="shared" si="285"/>
        <v>0</v>
      </c>
      <c r="P6343" s="101"/>
      <c r="Q6343" s="87">
        <v>0</v>
      </c>
      <c r="R6343" s="87">
        <v>0</v>
      </c>
      <c r="S6343" s="7"/>
      <c r="T6343" s="89">
        <f t="shared" si="287"/>
        <v>0</v>
      </c>
      <c r="U6343" s="7"/>
    </row>
    <row r="6344" spans="1:21" customFormat="1" ht="12.75" customHeight="1" x14ac:dyDescent="0.25">
      <c r="A6344">
        <v>10</v>
      </c>
      <c r="B6344">
        <v>16</v>
      </c>
      <c r="C6344" s="3">
        <v>1016</v>
      </c>
      <c r="D6344" t="s">
        <v>6</v>
      </c>
      <c r="E6344">
        <v>2008</v>
      </c>
      <c r="F6344" s="81">
        <f t="shared" si="283"/>
        <v>0</v>
      </c>
      <c r="G6344" s="73">
        <f t="shared" si="284"/>
        <v>0</v>
      </c>
      <c r="H6344" s="89"/>
      <c r="I6344" s="92"/>
      <c r="J6344" s="90"/>
      <c r="K6344" s="90"/>
      <c r="L6344" s="90"/>
      <c r="M6344" s="90"/>
      <c r="N6344" s="90"/>
      <c r="O6344" s="21">
        <f t="shared" si="285"/>
        <v>0</v>
      </c>
      <c r="P6344" s="101"/>
      <c r="Q6344" s="87">
        <v>0</v>
      </c>
      <c r="R6344" s="87">
        <v>0</v>
      </c>
      <c r="S6344" s="7"/>
      <c r="T6344" s="89">
        <f t="shared" si="287"/>
        <v>0</v>
      </c>
      <c r="U6344" s="7"/>
    </row>
    <row r="6345" spans="1:21" customFormat="1" ht="12.75" customHeight="1" x14ac:dyDescent="0.25">
      <c r="A6345">
        <v>10</v>
      </c>
      <c r="B6345">
        <v>17</v>
      </c>
      <c r="C6345" s="3">
        <v>1017</v>
      </c>
      <c r="D6345" t="s">
        <v>6</v>
      </c>
      <c r="E6345">
        <v>2008</v>
      </c>
      <c r="F6345" s="81">
        <f t="shared" si="283"/>
        <v>0</v>
      </c>
      <c r="G6345" s="73">
        <f t="shared" si="284"/>
        <v>0</v>
      </c>
      <c r="H6345" s="89"/>
      <c r="I6345" s="92"/>
      <c r="J6345" s="90"/>
      <c r="K6345" s="90"/>
      <c r="L6345" s="90"/>
      <c r="M6345" s="90"/>
      <c r="N6345" s="90"/>
      <c r="O6345" s="21">
        <f t="shared" si="285"/>
        <v>0</v>
      </c>
      <c r="P6345" s="101"/>
      <c r="Q6345" s="87">
        <v>0</v>
      </c>
      <c r="R6345" s="87">
        <v>0</v>
      </c>
      <c r="S6345" s="7"/>
      <c r="T6345" s="89">
        <f t="shared" si="287"/>
        <v>0</v>
      </c>
      <c r="U6345" s="7"/>
    </row>
    <row r="6346" spans="1:21" customFormat="1" ht="12.75" customHeight="1" x14ac:dyDescent="0.25">
      <c r="A6346">
        <v>10</v>
      </c>
      <c r="B6346">
        <v>18</v>
      </c>
      <c r="C6346" s="3">
        <v>1018</v>
      </c>
      <c r="D6346" t="s">
        <v>6</v>
      </c>
      <c r="E6346">
        <v>2008</v>
      </c>
      <c r="F6346" s="81">
        <f t="shared" si="283"/>
        <v>0</v>
      </c>
      <c r="G6346" s="73">
        <f t="shared" si="284"/>
        <v>0</v>
      </c>
      <c r="H6346" s="89"/>
      <c r="I6346" s="92"/>
      <c r="J6346" s="90"/>
      <c r="K6346" s="90"/>
      <c r="L6346" s="90"/>
      <c r="M6346" s="90"/>
      <c r="N6346" s="90"/>
      <c r="O6346" s="21">
        <f t="shared" si="285"/>
        <v>0</v>
      </c>
      <c r="P6346" s="101"/>
      <c r="Q6346" s="87">
        <v>0</v>
      </c>
      <c r="R6346" s="87">
        <v>0</v>
      </c>
      <c r="S6346" s="7"/>
      <c r="T6346" s="89">
        <f t="shared" si="287"/>
        <v>0</v>
      </c>
      <c r="U6346" s="7"/>
    </row>
    <row r="6347" spans="1:21" customFormat="1" ht="12.75" customHeight="1" x14ac:dyDescent="0.25">
      <c r="A6347">
        <v>10</v>
      </c>
      <c r="B6347">
        <v>19</v>
      </c>
      <c r="C6347" s="3">
        <v>1019</v>
      </c>
      <c r="D6347" t="s">
        <v>6</v>
      </c>
      <c r="E6347">
        <v>2008</v>
      </c>
      <c r="F6347" s="81">
        <f t="shared" si="283"/>
        <v>0</v>
      </c>
      <c r="G6347" s="73">
        <f t="shared" si="284"/>
        <v>0</v>
      </c>
      <c r="H6347" s="89"/>
      <c r="I6347" s="92"/>
      <c r="J6347" s="90"/>
      <c r="K6347" s="90"/>
      <c r="L6347" s="90"/>
      <c r="M6347" s="90"/>
      <c r="N6347" s="90"/>
      <c r="O6347" s="21">
        <f t="shared" si="285"/>
        <v>0</v>
      </c>
      <c r="P6347" s="101"/>
      <c r="Q6347" s="87">
        <v>0</v>
      </c>
      <c r="R6347" s="87">
        <v>0</v>
      </c>
      <c r="S6347" s="7"/>
      <c r="T6347" s="89">
        <f t="shared" si="287"/>
        <v>0</v>
      </c>
      <c r="U6347" s="7"/>
    </row>
    <row r="6348" spans="1:21" customFormat="1" ht="12.75" customHeight="1" x14ac:dyDescent="0.25">
      <c r="A6348">
        <v>10</v>
      </c>
      <c r="B6348">
        <v>20</v>
      </c>
      <c r="C6348" s="3">
        <v>1020</v>
      </c>
      <c r="D6348" t="s">
        <v>6</v>
      </c>
      <c r="E6348">
        <v>2008</v>
      </c>
      <c r="F6348" s="81">
        <f t="shared" si="283"/>
        <v>0.25</v>
      </c>
      <c r="G6348" s="73">
        <f t="shared" si="284"/>
        <v>0.25</v>
      </c>
      <c r="H6348" s="89"/>
      <c r="I6348" s="92"/>
      <c r="J6348" s="90"/>
      <c r="K6348" s="90"/>
      <c r="L6348" s="90"/>
      <c r="M6348" s="90"/>
      <c r="N6348" s="90"/>
      <c r="O6348" s="21">
        <f t="shared" si="285"/>
        <v>0</v>
      </c>
      <c r="P6348" s="91"/>
      <c r="Q6348" s="87">
        <v>0.25</v>
      </c>
      <c r="R6348" s="87">
        <v>0</v>
      </c>
      <c r="S6348" s="7"/>
      <c r="T6348" s="89">
        <f t="shared" si="287"/>
        <v>0.25</v>
      </c>
      <c r="U6348" s="7"/>
    </row>
    <row r="6349" spans="1:21" customFormat="1" ht="12.75" customHeight="1" x14ac:dyDescent="0.25">
      <c r="A6349">
        <v>10</v>
      </c>
      <c r="B6349">
        <v>21</v>
      </c>
      <c r="C6349" s="3">
        <v>1021</v>
      </c>
      <c r="D6349" t="s">
        <v>6</v>
      </c>
      <c r="E6349">
        <v>2008</v>
      </c>
      <c r="F6349" s="81">
        <f t="shared" si="283"/>
        <v>0</v>
      </c>
      <c r="G6349" s="73">
        <f t="shared" si="284"/>
        <v>0</v>
      </c>
      <c r="H6349" s="89"/>
      <c r="I6349" s="92"/>
      <c r="J6349" s="90"/>
      <c r="K6349" s="90"/>
      <c r="L6349" s="90"/>
      <c r="M6349" s="90"/>
      <c r="N6349" s="90"/>
      <c r="O6349" s="21">
        <f t="shared" si="285"/>
        <v>0</v>
      </c>
      <c r="P6349" s="91"/>
      <c r="Q6349" s="87">
        <v>0</v>
      </c>
      <c r="R6349" s="87">
        <v>0</v>
      </c>
      <c r="S6349" s="7"/>
      <c r="T6349" s="89">
        <f t="shared" si="287"/>
        <v>0</v>
      </c>
      <c r="U6349" s="7"/>
    </row>
    <row r="6350" spans="1:21" customFormat="1" ht="12.75" customHeight="1" x14ac:dyDescent="0.25">
      <c r="A6350">
        <v>10</v>
      </c>
      <c r="B6350">
        <v>22</v>
      </c>
      <c r="C6350" s="3">
        <v>1022</v>
      </c>
      <c r="D6350" t="s">
        <v>6</v>
      </c>
      <c r="E6350">
        <v>2008</v>
      </c>
      <c r="F6350" s="81">
        <f t="shared" si="283"/>
        <v>0.75</v>
      </c>
      <c r="G6350" s="73">
        <f t="shared" si="284"/>
        <v>0.75</v>
      </c>
      <c r="H6350" s="89"/>
      <c r="I6350" s="92"/>
      <c r="J6350" s="90"/>
      <c r="K6350" s="90"/>
      <c r="L6350" s="90"/>
      <c r="M6350" s="90"/>
      <c r="N6350" s="90"/>
      <c r="O6350" s="21">
        <f t="shared" si="285"/>
        <v>0</v>
      </c>
      <c r="P6350" s="91"/>
      <c r="Q6350" s="87">
        <v>0.75</v>
      </c>
      <c r="R6350" s="87">
        <v>0</v>
      </c>
      <c r="S6350" s="7"/>
      <c r="T6350" s="89">
        <f t="shared" si="287"/>
        <v>0.75</v>
      </c>
      <c r="U6350" s="7"/>
    </row>
    <row r="6351" spans="1:21" customFormat="1" ht="12.75" customHeight="1" x14ac:dyDescent="0.25">
      <c r="A6351">
        <v>10</v>
      </c>
      <c r="B6351">
        <v>23</v>
      </c>
      <c r="C6351" s="3">
        <v>1023</v>
      </c>
      <c r="D6351" t="s">
        <v>6</v>
      </c>
      <c r="E6351">
        <v>2008</v>
      </c>
      <c r="F6351" s="81">
        <f t="shared" si="283"/>
        <v>0.25</v>
      </c>
      <c r="G6351" s="73">
        <f t="shared" si="284"/>
        <v>0.25</v>
      </c>
      <c r="H6351" s="89"/>
      <c r="I6351" s="92"/>
      <c r="J6351" s="90"/>
      <c r="K6351" s="90"/>
      <c r="L6351" s="90"/>
      <c r="M6351" s="90"/>
      <c r="N6351" s="90"/>
      <c r="O6351" s="21">
        <f t="shared" si="285"/>
        <v>0</v>
      </c>
      <c r="P6351" s="91"/>
      <c r="Q6351" s="87">
        <v>0.25</v>
      </c>
      <c r="R6351" s="87">
        <v>0</v>
      </c>
      <c r="S6351" s="7"/>
      <c r="T6351" s="89">
        <f t="shared" si="287"/>
        <v>0.25</v>
      </c>
      <c r="U6351" s="7"/>
    </row>
    <row r="6352" spans="1:21" customFormat="1" ht="12.75" customHeight="1" x14ac:dyDescent="0.25">
      <c r="A6352">
        <v>10</v>
      </c>
      <c r="B6352">
        <v>24</v>
      </c>
      <c r="C6352" s="3">
        <v>1024</v>
      </c>
      <c r="D6352" t="s">
        <v>6</v>
      </c>
      <c r="E6352">
        <v>2008</v>
      </c>
      <c r="F6352" s="81">
        <f t="shared" si="283"/>
        <v>0.5</v>
      </c>
      <c r="G6352" s="73">
        <f t="shared" si="284"/>
        <v>0.5</v>
      </c>
      <c r="H6352" s="89"/>
      <c r="I6352" s="92"/>
      <c r="J6352" s="90"/>
      <c r="K6352" s="90"/>
      <c r="L6352" s="90"/>
      <c r="M6352" s="90"/>
      <c r="N6352" s="90"/>
      <c r="O6352" s="21">
        <f t="shared" si="285"/>
        <v>0</v>
      </c>
      <c r="P6352" s="91"/>
      <c r="Q6352" s="87">
        <v>0.5</v>
      </c>
      <c r="R6352" s="87">
        <v>0</v>
      </c>
      <c r="S6352" s="7"/>
      <c r="T6352" s="89">
        <f t="shared" si="287"/>
        <v>0.5</v>
      </c>
      <c r="U6352" s="7"/>
    </row>
    <row r="6353" spans="1:21" customFormat="1" ht="12.75" customHeight="1" x14ac:dyDescent="0.25">
      <c r="A6353">
        <v>10</v>
      </c>
      <c r="B6353">
        <v>25</v>
      </c>
      <c r="C6353" s="3">
        <v>1025</v>
      </c>
      <c r="D6353" t="s">
        <v>6</v>
      </c>
      <c r="E6353">
        <v>2008</v>
      </c>
      <c r="F6353" s="81">
        <f t="shared" si="283"/>
        <v>0</v>
      </c>
      <c r="G6353" s="73">
        <f t="shared" si="284"/>
        <v>0</v>
      </c>
      <c r="H6353" s="89"/>
      <c r="I6353" s="92"/>
      <c r="J6353" s="90"/>
      <c r="K6353" s="90"/>
      <c r="L6353" s="90"/>
      <c r="M6353" s="90"/>
      <c r="N6353" s="90"/>
      <c r="O6353" s="21">
        <f t="shared" si="285"/>
        <v>0</v>
      </c>
      <c r="P6353" s="91"/>
      <c r="Q6353" s="87">
        <v>0</v>
      </c>
      <c r="R6353" s="87">
        <v>0</v>
      </c>
      <c r="S6353" s="7"/>
      <c r="T6353" s="89">
        <f t="shared" si="287"/>
        <v>0</v>
      </c>
      <c r="U6353" s="7"/>
    </row>
    <row r="6354" spans="1:21" customFormat="1" ht="12.75" customHeight="1" x14ac:dyDescent="0.25">
      <c r="A6354">
        <v>10</v>
      </c>
      <c r="B6354">
        <v>26</v>
      </c>
      <c r="C6354" s="3">
        <v>1026</v>
      </c>
      <c r="D6354" t="s">
        <v>6</v>
      </c>
      <c r="E6354">
        <v>2008</v>
      </c>
      <c r="F6354" s="81">
        <f t="shared" si="283"/>
        <v>0</v>
      </c>
      <c r="G6354" s="73">
        <f t="shared" si="284"/>
        <v>0</v>
      </c>
      <c r="H6354" s="89"/>
      <c r="I6354" s="92"/>
      <c r="J6354" s="90"/>
      <c r="K6354" s="90"/>
      <c r="L6354" s="90"/>
      <c r="M6354" s="90"/>
      <c r="N6354" s="90"/>
      <c r="O6354" s="21">
        <f t="shared" si="285"/>
        <v>0</v>
      </c>
      <c r="P6354" s="91"/>
      <c r="Q6354" s="87">
        <v>0</v>
      </c>
      <c r="R6354" s="87">
        <v>0</v>
      </c>
      <c r="S6354" s="7"/>
      <c r="T6354" s="89">
        <f t="shared" si="287"/>
        <v>0</v>
      </c>
      <c r="U6354" s="7"/>
    </row>
    <row r="6355" spans="1:21" customFormat="1" ht="12.75" customHeight="1" x14ac:dyDescent="0.25">
      <c r="A6355">
        <v>10</v>
      </c>
      <c r="B6355">
        <v>27</v>
      </c>
      <c r="C6355" s="3">
        <v>1027</v>
      </c>
      <c r="D6355" t="s">
        <v>6</v>
      </c>
      <c r="E6355">
        <v>2008</v>
      </c>
      <c r="F6355" s="81">
        <f t="shared" si="283"/>
        <v>0</v>
      </c>
      <c r="G6355" s="73">
        <f t="shared" si="284"/>
        <v>0</v>
      </c>
      <c r="H6355" s="89"/>
      <c r="I6355" s="92"/>
      <c r="J6355" s="90"/>
      <c r="K6355" s="90"/>
      <c r="L6355" s="90"/>
      <c r="M6355" s="90"/>
      <c r="N6355" s="90"/>
      <c r="O6355" s="21">
        <f t="shared" si="285"/>
        <v>0</v>
      </c>
      <c r="P6355" s="91"/>
      <c r="Q6355" s="87">
        <v>0</v>
      </c>
      <c r="R6355" s="87">
        <v>0</v>
      </c>
      <c r="S6355" s="7"/>
      <c r="T6355" s="89">
        <f t="shared" si="287"/>
        <v>0</v>
      </c>
      <c r="U6355" s="7"/>
    </row>
    <row r="6356" spans="1:21" customFormat="1" ht="12.75" customHeight="1" x14ac:dyDescent="0.25">
      <c r="A6356">
        <v>10</v>
      </c>
      <c r="B6356">
        <v>28</v>
      </c>
      <c r="C6356" s="3">
        <v>1028</v>
      </c>
      <c r="D6356" t="s">
        <v>6</v>
      </c>
      <c r="E6356">
        <v>2008</v>
      </c>
      <c r="F6356" s="81">
        <f t="shared" si="283"/>
        <v>0</v>
      </c>
      <c r="G6356" s="73">
        <f t="shared" si="284"/>
        <v>0</v>
      </c>
      <c r="H6356" s="89"/>
      <c r="I6356" s="92"/>
      <c r="J6356" s="90"/>
      <c r="K6356" s="90"/>
      <c r="L6356" s="90"/>
      <c r="M6356" s="90"/>
      <c r="N6356" s="90"/>
      <c r="O6356" s="21">
        <f t="shared" si="285"/>
        <v>0</v>
      </c>
      <c r="P6356" s="91"/>
      <c r="Q6356" s="87">
        <v>0</v>
      </c>
      <c r="R6356" s="87">
        <v>0</v>
      </c>
      <c r="S6356" s="7"/>
      <c r="T6356" s="89">
        <f t="shared" si="287"/>
        <v>0</v>
      </c>
      <c r="U6356" s="7"/>
    </row>
    <row r="6357" spans="1:21" customFormat="1" ht="12.75" customHeight="1" x14ac:dyDescent="0.25">
      <c r="A6357">
        <v>10</v>
      </c>
      <c r="B6357">
        <v>29</v>
      </c>
      <c r="C6357" s="3">
        <v>1029</v>
      </c>
      <c r="D6357" t="s">
        <v>6</v>
      </c>
      <c r="E6357">
        <v>2008</v>
      </c>
      <c r="F6357" s="81">
        <f t="shared" si="283"/>
        <v>0</v>
      </c>
      <c r="G6357" s="73">
        <f t="shared" si="284"/>
        <v>0</v>
      </c>
      <c r="H6357" s="89"/>
      <c r="I6357" s="92"/>
      <c r="J6357" s="90"/>
      <c r="K6357" s="90"/>
      <c r="L6357" s="90"/>
      <c r="M6357" s="90"/>
      <c r="N6357" s="90"/>
      <c r="O6357" s="21">
        <f t="shared" si="285"/>
        <v>0</v>
      </c>
      <c r="P6357" s="91"/>
      <c r="Q6357" s="87">
        <v>0</v>
      </c>
      <c r="R6357" s="87">
        <v>0</v>
      </c>
      <c r="S6357" s="7"/>
      <c r="T6357" s="89">
        <f t="shared" si="287"/>
        <v>0</v>
      </c>
      <c r="U6357" s="7"/>
    </row>
    <row r="6358" spans="1:21" customFormat="1" ht="12.75" customHeight="1" x14ac:dyDescent="0.25">
      <c r="A6358">
        <v>10</v>
      </c>
      <c r="B6358">
        <v>30</v>
      </c>
      <c r="C6358" s="3">
        <v>1030</v>
      </c>
      <c r="D6358" t="s">
        <v>6</v>
      </c>
      <c r="E6358">
        <v>2008</v>
      </c>
      <c r="F6358" s="81">
        <f t="shared" si="283"/>
        <v>0</v>
      </c>
      <c r="G6358" s="73">
        <f t="shared" si="284"/>
        <v>0</v>
      </c>
      <c r="H6358" s="89"/>
      <c r="I6358" s="92"/>
      <c r="J6358" s="90"/>
      <c r="K6358" s="90"/>
      <c r="L6358" s="90"/>
      <c r="M6358" s="90"/>
      <c r="N6358" s="90"/>
      <c r="O6358" s="21">
        <f t="shared" si="285"/>
        <v>0</v>
      </c>
      <c r="P6358" s="91"/>
      <c r="Q6358" s="87">
        <v>0</v>
      </c>
      <c r="R6358" s="87">
        <v>0</v>
      </c>
      <c r="S6358" s="7"/>
      <c r="T6358" s="89">
        <f t="shared" si="287"/>
        <v>0</v>
      </c>
      <c r="U6358" s="7"/>
    </row>
    <row r="6359" spans="1:21" customFormat="1" ht="12.75" customHeight="1" x14ac:dyDescent="0.25">
      <c r="A6359">
        <v>10</v>
      </c>
      <c r="B6359">
        <v>31</v>
      </c>
      <c r="C6359" s="3">
        <v>1031</v>
      </c>
      <c r="D6359" t="s">
        <v>6</v>
      </c>
      <c r="E6359">
        <v>2008</v>
      </c>
      <c r="F6359" s="81">
        <f t="shared" si="283"/>
        <v>0.5</v>
      </c>
      <c r="G6359" s="73">
        <f t="shared" si="284"/>
        <v>0.5</v>
      </c>
      <c r="H6359" s="89"/>
      <c r="I6359" s="92"/>
      <c r="J6359" s="90"/>
      <c r="K6359" s="90"/>
      <c r="L6359" s="90"/>
      <c r="M6359" s="90"/>
      <c r="N6359" s="90"/>
      <c r="O6359" s="21">
        <f t="shared" si="285"/>
        <v>0</v>
      </c>
      <c r="P6359" s="91"/>
      <c r="Q6359" s="87">
        <v>0.5</v>
      </c>
      <c r="R6359" s="87">
        <v>0</v>
      </c>
      <c r="S6359" s="7"/>
      <c r="T6359" s="89">
        <f t="shared" si="287"/>
        <v>0.5</v>
      </c>
      <c r="U6359" s="7"/>
    </row>
    <row r="6360" spans="1:21" customFormat="1" ht="12.75" customHeight="1" x14ac:dyDescent="0.25">
      <c r="A6360">
        <v>11</v>
      </c>
      <c r="B6360">
        <v>1</v>
      </c>
      <c r="C6360" s="3">
        <v>1101</v>
      </c>
      <c r="D6360" t="s">
        <v>6</v>
      </c>
      <c r="E6360">
        <v>2008</v>
      </c>
      <c r="F6360" s="81">
        <f t="shared" si="283"/>
        <v>0.5</v>
      </c>
      <c r="G6360" s="73">
        <f t="shared" si="284"/>
        <v>0.5</v>
      </c>
      <c r="H6360" s="89"/>
      <c r="I6360" s="92"/>
      <c r="J6360" s="90"/>
      <c r="K6360" s="90"/>
      <c r="L6360" s="90"/>
      <c r="M6360" s="90"/>
      <c r="N6360" s="90"/>
      <c r="O6360" s="21">
        <f t="shared" si="285"/>
        <v>0</v>
      </c>
      <c r="P6360" s="91"/>
      <c r="Q6360" s="87">
        <v>0.5</v>
      </c>
      <c r="R6360" s="87">
        <v>0</v>
      </c>
      <c r="S6360" s="7"/>
      <c r="T6360" s="89">
        <f t="shared" si="287"/>
        <v>0.5</v>
      </c>
      <c r="U6360" s="7"/>
    </row>
    <row r="6361" spans="1:21" customFormat="1" ht="12.75" customHeight="1" x14ac:dyDescent="0.25">
      <c r="A6361">
        <v>11</v>
      </c>
      <c r="B6361">
        <v>2</v>
      </c>
      <c r="C6361" s="3">
        <v>1102</v>
      </c>
      <c r="D6361" t="s">
        <v>6</v>
      </c>
      <c r="E6361">
        <v>2008</v>
      </c>
      <c r="F6361" s="81">
        <f t="shared" si="283"/>
        <v>0</v>
      </c>
      <c r="G6361" s="73">
        <f t="shared" si="284"/>
        <v>0</v>
      </c>
      <c r="H6361" s="89"/>
      <c r="I6361" s="92"/>
      <c r="J6361" s="90"/>
      <c r="K6361" s="90"/>
      <c r="L6361" s="90"/>
      <c r="M6361" s="90"/>
      <c r="N6361" s="90"/>
      <c r="O6361" s="21">
        <f t="shared" si="285"/>
        <v>0</v>
      </c>
      <c r="P6361" s="91"/>
      <c r="Q6361" s="87">
        <v>0</v>
      </c>
      <c r="R6361" s="87">
        <v>0</v>
      </c>
      <c r="S6361" s="7"/>
      <c r="T6361" s="89">
        <f t="shared" si="287"/>
        <v>0</v>
      </c>
      <c r="U6361" s="7"/>
    </row>
    <row r="6362" spans="1:21" customFormat="1" ht="12.75" customHeight="1" x14ac:dyDescent="0.25">
      <c r="A6362">
        <v>11</v>
      </c>
      <c r="B6362">
        <v>3</v>
      </c>
      <c r="C6362" s="3">
        <v>1103</v>
      </c>
      <c r="D6362" t="s">
        <v>6</v>
      </c>
      <c r="E6362">
        <v>2008</v>
      </c>
      <c r="F6362" s="81">
        <f t="shared" si="283"/>
        <v>0</v>
      </c>
      <c r="G6362" s="73">
        <f t="shared" si="284"/>
        <v>0</v>
      </c>
      <c r="H6362" s="89"/>
      <c r="I6362" s="92"/>
      <c r="J6362" s="90"/>
      <c r="K6362" s="90"/>
      <c r="L6362" s="90"/>
      <c r="M6362" s="90"/>
      <c r="N6362" s="90"/>
      <c r="O6362" s="21">
        <f t="shared" si="285"/>
        <v>0</v>
      </c>
      <c r="P6362" s="91"/>
      <c r="Q6362" s="87">
        <v>0</v>
      </c>
      <c r="R6362" s="87">
        <v>0</v>
      </c>
      <c r="S6362" s="7"/>
      <c r="T6362" s="89">
        <f t="shared" si="287"/>
        <v>0</v>
      </c>
      <c r="U6362" s="7"/>
    </row>
    <row r="6363" spans="1:21" customFormat="1" ht="12.75" customHeight="1" x14ac:dyDescent="0.25">
      <c r="A6363">
        <v>11</v>
      </c>
      <c r="B6363">
        <v>4</v>
      </c>
      <c r="C6363" s="3">
        <v>1104</v>
      </c>
      <c r="D6363" t="s">
        <v>6</v>
      </c>
      <c r="E6363">
        <v>2008</v>
      </c>
      <c r="F6363" s="81">
        <f t="shared" si="283"/>
        <v>0</v>
      </c>
      <c r="G6363" s="73">
        <f t="shared" si="284"/>
        <v>0</v>
      </c>
      <c r="H6363" s="89"/>
      <c r="I6363" s="92"/>
      <c r="J6363" s="90"/>
      <c r="K6363" s="90"/>
      <c r="L6363" s="90"/>
      <c r="M6363" s="90"/>
      <c r="N6363" s="90"/>
      <c r="O6363" s="21">
        <f t="shared" si="285"/>
        <v>0</v>
      </c>
      <c r="P6363" s="91"/>
      <c r="Q6363" s="87">
        <v>0</v>
      </c>
      <c r="R6363" s="87">
        <v>0</v>
      </c>
      <c r="S6363" s="7"/>
      <c r="T6363" s="89">
        <f t="shared" si="287"/>
        <v>0</v>
      </c>
      <c r="U6363" s="7"/>
    </row>
    <row r="6364" spans="1:21" customFormat="1" ht="12.75" customHeight="1" x14ac:dyDescent="0.25">
      <c r="A6364">
        <v>11</v>
      </c>
      <c r="B6364">
        <v>5</v>
      </c>
      <c r="C6364" s="3">
        <v>1105</v>
      </c>
      <c r="D6364" t="s">
        <v>6</v>
      </c>
      <c r="E6364">
        <v>2008</v>
      </c>
      <c r="F6364" s="81">
        <f t="shared" si="283"/>
        <v>0</v>
      </c>
      <c r="G6364" s="73">
        <f t="shared" si="284"/>
        <v>0</v>
      </c>
      <c r="H6364" s="89"/>
      <c r="I6364" s="92"/>
      <c r="J6364" s="90"/>
      <c r="K6364" s="90"/>
      <c r="L6364" s="90"/>
      <c r="M6364" s="90"/>
      <c r="N6364" s="90"/>
      <c r="O6364" s="21">
        <f t="shared" si="285"/>
        <v>0</v>
      </c>
      <c r="P6364" s="91"/>
      <c r="Q6364" s="87">
        <v>0</v>
      </c>
      <c r="R6364" s="87">
        <v>0</v>
      </c>
      <c r="S6364" s="7"/>
      <c r="T6364" s="89">
        <f t="shared" si="287"/>
        <v>0</v>
      </c>
      <c r="U6364" s="7"/>
    </row>
    <row r="6365" spans="1:21" customFormat="1" ht="12.75" customHeight="1" x14ac:dyDescent="0.25">
      <c r="A6365">
        <v>11</v>
      </c>
      <c r="B6365">
        <v>6</v>
      </c>
      <c r="C6365" s="3">
        <v>1106</v>
      </c>
      <c r="D6365" t="s">
        <v>6</v>
      </c>
      <c r="E6365">
        <v>2008</v>
      </c>
      <c r="F6365" s="81">
        <f t="shared" si="283"/>
        <v>0</v>
      </c>
      <c r="G6365" s="73">
        <f t="shared" si="284"/>
        <v>0</v>
      </c>
      <c r="H6365" s="89"/>
      <c r="I6365" s="92"/>
      <c r="J6365" s="90"/>
      <c r="K6365" s="90"/>
      <c r="L6365" s="90"/>
      <c r="M6365" s="90"/>
      <c r="N6365" s="90"/>
      <c r="O6365" s="21">
        <f t="shared" si="285"/>
        <v>0</v>
      </c>
      <c r="P6365" s="91"/>
      <c r="Q6365" s="87">
        <v>0</v>
      </c>
      <c r="R6365" s="87">
        <v>0</v>
      </c>
      <c r="S6365" s="7"/>
      <c r="T6365" s="89">
        <f t="shared" si="287"/>
        <v>0</v>
      </c>
      <c r="U6365" s="7"/>
    </row>
    <row r="6366" spans="1:21" customFormat="1" ht="12.75" customHeight="1" x14ac:dyDescent="0.25">
      <c r="A6366">
        <v>11</v>
      </c>
      <c r="B6366">
        <v>7</v>
      </c>
      <c r="C6366" s="3">
        <v>1107</v>
      </c>
      <c r="D6366" t="s">
        <v>6</v>
      </c>
      <c r="E6366">
        <v>2008</v>
      </c>
      <c r="F6366" s="81">
        <f t="shared" si="283"/>
        <v>0</v>
      </c>
      <c r="G6366" s="73">
        <f t="shared" si="284"/>
        <v>0</v>
      </c>
      <c r="H6366" s="89"/>
      <c r="I6366" s="92"/>
      <c r="J6366" s="90"/>
      <c r="K6366" s="90"/>
      <c r="L6366" s="90"/>
      <c r="M6366" s="90"/>
      <c r="N6366" s="90"/>
      <c r="O6366" s="21">
        <f t="shared" si="285"/>
        <v>0</v>
      </c>
      <c r="P6366" s="91"/>
      <c r="Q6366" s="87">
        <v>0</v>
      </c>
      <c r="R6366" s="87">
        <v>0</v>
      </c>
      <c r="S6366" s="7"/>
      <c r="T6366" s="89">
        <f t="shared" si="287"/>
        <v>0</v>
      </c>
      <c r="U6366" s="7"/>
    </row>
    <row r="6367" spans="1:21" customFormat="1" ht="12.75" customHeight="1" x14ac:dyDescent="0.25">
      <c r="A6367">
        <v>11</v>
      </c>
      <c r="B6367">
        <v>8</v>
      </c>
      <c r="C6367" s="3">
        <v>1108</v>
      </c>
      <c r="D6367" t="s">
        <v>6</v>
      </c>
      <c r="E6367">
        <v>2008</v>
      </c>
      <c r="F6367" s="81">
        <f>Q6367</f>
        <v>0</v>
      </c>
      <c r="G6367" s="73">
        <f t="shared" si="284"/>
        <v>0</v>
      </c>
      <c r="H6367" s="89"/>
      <c r="I6367" s="92"/>
      <c r="J6367" s="90"/>
      <c r="K6367" s="90"/>
      <c r="L6367" s="90"/>
      <c r="M6367" s="90"/>
      <c r="N6367" s="90"/>
      <c r="O6367" s="21">
        <f t="shared" si="285"/>
        <v>0</v>
      </c>
      <c r="P6367" s="91"/>
      <c r="Q6367" s="87">
        <v>0</v>
      </c>
      <c r="R6367" s="87">
        <v>0</v>
      </c>
      <c r="S6367" s="7"/>
      <c r="T6367" s="89">
        <f t="shared" si="287"/>
        <v>0</v>
      </c>
      <c r="U6367" s="7"/>
    </row>
    <row r="6368" spans="1:21" customFormat="1" ht="12.75" customHeight="1" x14ac:dyDescent="0.25">
      <c r="A6368">
        <v>11</v>
      </c>
      <c r="B6368">
        <v>9</v>
      </c>
      <c r="C6368" s="3">
        <v>1109</v>
      </c>
      <c r="D6368" t="s">
        <v>6</v>
      </c>
      <c r="E6368">
        <v>2008</v>
      </c>
      <c r="F6368" s="81">
        <f>Q6368</f>
        <v>0</v>
      </c>
      <c r="G6368" s="73">
        <f>F6368</f>
        <v>0</v>
      </c>
      <c r="H6368" s="89"/>
      <c r="I6368" s="92"/>
      <c r="J6368" s="90"/>
      <c r="K6368" s="90"/>
      <c r="L6368" s="90"/>
      <c r="M6368" s="90"/>
      <c r="N6368" s="90"/>
      <c r="O6368" s="21">
        <f>R6368</f>
        <v>0</v>
      </c>
      <c r="P6368" s="91"/>
      <c r="Q6368" s="87">
        <v>0</v>
      </c>
      <c r="R6368" s="87">
        <v>0</v>
      </c>
      <c r="S6368" s="7"/>
      <c r="T6368" s="89">
        <f t="shared" si="287"/>
        <v>0</v>
      </c>
      <c r="U6368" s="7"/>
    </row>
    <row r="6369" spans="1:21" customFormat="1" ht="12.75" customHeight="1" x14ac:dyDescent="0.25">
      <c r="A6369">
        <v>11</v>
      </c>
      <c r="B6369">
        <v>10</v>
      </c>
      <c r="C6369" s="3">
        <v>1110</v>
      </c>
      <c r="D6369" t="s">
        <v>6</v>
      </c>
      <c r="E6369">
        <v>2008</v>
      </c>
      <c r="F6369" s="81">
        <f>Q6369</f>
        <v>0</v>
      </c>
      <c r="G6369" s="73">
        <f>F6369</f>
        <v>0</v>
      </c>
      <c r="H6369" s="89"/>
      <c r="I6369" s="92"/>
      <c r="J6369" s="90"/>
      <c r="K6369" s="90"/>
      <c r="L6369" s="90"/>
      <c r="M6369" s="90"/>
      <c r="N6369" s="90"/>
      <c r="O6369" s="21">
        <f>R6369</f>
        <v>0</v>
      </c>
      <c r="P6369" s="91"/>
      <c r="Q6369" s="87">
        <v>0</v>
      </c>
      <c r="R6369" s="87">
        <v>0</v>
      </c>
      <c r="S6369" s="7"/>
      <c r="T6369" s="89">
        <f t="shared" si="287"/>
        <v>0</v>
      </c>
      <c r="U6369" s="7"/>
    </row>
    <row r="6370" spans="1:21" customFormat="1" ht="12.75" customHeight="1" x14ac:dyDescent="0.25">
      <c r="A6370">
        <v>11</v>
      </c>
      <c r="B6370">
        <v>11</v>
      </c>
      <c r="C6370" s="3">
        <v>1111</v>
      </c>
      <c r="D6370" t="s">
        <v>6</v>
      </c>
      <c r="E6370">
        <v>2008</v>
      </c>
      <c r="F6370" s="81">
        <f>Q6370</f>
        <v>0</v>
      </c>
      <c r="G6370" s="73">
        <f>F6370</f>
        <v>0</v>
      </c>
      <c r="H6370" s="89"/>
      <c r="I6370" s="92"/>
      <c r="J6370" s="90"/>
      <c r="K6370" s="90"/>
      <c r="L6370" s="90"/>
      <c r="M6370" s="90"/>
      <c r="N6370" s="90"/>
      <c r="O6370" s="21">
        <f>R6370</f>
        <v>0</v>
      </c>
      <c r="P6370" s="91"/>
      <c r="Q6370" s="87">
        <v>0</v>
      </c>
      <c r="R6370" s="87">
        <v>0</v>
      </c>
      <c r="S6370" s="7"/>
      <c r="T6370" s="89">
        <f t="shared" si="287"/>
        <v>0</v>
      </c>
      <c r="U6370" s="7"/>
    </row>
    <row r="6371" spans="1:21" customFormat="1" ht="12.75" customHeight="1" x14ac:dyDescent="0.25">
      <c r="A6371">
        <v>11</v>
      </c>
      <c r="B6371">
        <v>12</v>
      </c>
      <c r="C6371" s="3">
        <v>1112</v>
      </c>
      <c r="D6371" t="s">
        <v>6</v>
      </c>
      <c r="E6371">
        <v>2008</v>
      </c>
      <c r="F6371" s="81">
        <f>Q6371</f>
        <v>0</v>
      </c>
      <c r="G6371" s="73">
        <f>F6371</f>
        <v>0</v>
      </c>
      <c r="H6371" s="89"/>
      <c r="I6371" s="92"/>
      <c r="J6371" s="90"/>
      <c r="K6371" s="90"/>
      <c r="L6371" s="90"/>
      <c r="M6371" s="90"/>
      <c r="N6371" s="90"/>
      <c r="O6371" s="21">
        <f>R6371</f>
        <v>0</v>
      </c>
      <c r="P6371" s="91"/>
      <c r="Q6371" s="87">
        <v>0</v>
      </c>
      <c r="R6371" s="87">
        <v>0</v>
      </c>
      <c r="S6371" s="7"/>
      <c r="T6371" s="89">
        <f t="shared" si="287"/>
        <v>0</v>
      </c>
      <c r="U6371" s="7"/>
    </row>
    <row r="6372" spans="1:21" customFormat="1" ht="12.75" customHeight="1" x14ac:dyDescent="0.25">
      <c r="A6372">
        <v>11</v>
      </c>
      <c r="B6372">
        <v>13</v>
      </c>
      <c r="C6372" s="3">
        <v>1113</v>
      </c>
      <c r="D6372" t="s">
        <v>6</v>
      </c>
      <c r="E6372">
        <v>2008</v>
      </c>
      <c r="F6372" s="81"/>
      <c r="G6372" s="73"/>
      <c r="H6372" s="89"/>
      <c r="I6372" s="92"/>
      <c r="J6372" s="90"/>
      <c r="K6372" s="90"/>
      <c r="L6372" s="90"/>
      <c r="M6372" s="90"/>
      <c r="N6372" s="90"/>
      <c r="O6372" s="21"/>
      <c r="P6372" s="91"/>
      <c r="Q6372" s="91"/>
      <c r="R6372" s="91"/>
      <c r="S6372" s="7"/>
      <c r="T6372" s="89"/>
      <c r="U6372" s="7"/>
    </row>
    <row r="6373" spans="1:21" customFormat="1" ht="12.75" customHeight="1" x14ac:dyDescent="0.25">
      <c r="A6373">
        <v>11</v>
      </c>
      <c r="B6373">
        <v>14</v>
      </c>
      <c r="C6373" s="3">
        <v>1114</v>
      </c>
      <c r="D6373" t="s">
        <v>6</v>
      </c>
      <c r="E6373">
        <v>2008</v>
      </c>
      <c r="F6373" s="57"/>
      <c r="G6373" s="73"/>
      <c r="H6373" s="89"/>
      <c r="I6373" s="92"/>
      <c r="J6373" s="90"/>
      <c r="K6373" s="90"/>
      <c r="L6373" s="90"/>
      <c r="M6373" s="90"/>
      <c r="N6373" s="90"/>
      <c r="O6373" s="21"/>
      <c r="P6373" s="91"/>
      <c r="Q6373" s="91"/>
      <c r="R6373" s="91"/>
      <c r="S6373" s="7"/>
      <c r="T6373" s="89"/>
      <c r="U6373" s="7"/>
    </row>
    <row r="6374" spans="1:21" customFormat="1" ht="12.75" customHeight="1" x14ac:dyDescent="0.25">
      <c r="A6374">
        <v>11</v>
      </c>
      <c r="B6374">
        <v>15</v>
      </c>
      <c r="C6374" s="3">
        <v>1115</v>
      </c>
      <c r="D6374" t="s">
        <v>6</v>
      </c>
      <c r="E6374">
        <v>2008</v>
      </c>
      <c r="F6374" s="57"/>
      <c r="G6374" s="73"/>
      <c r="H6374" s="89"/>
      <c r="I6374" s="92"/>
      <c r="J6374" s="90"/>
      <c r="K6374" s="90"/>
      <c r="L6374" s="90"/>
      <c r="M6374" s="90"/>
      <c r="N6374" s="90"/>
      <c r="O6374" s="21"/>
      <c r="P6374" s="91"/>
      <c r="Q6374" s="91"/>
      <c r="R6374" s="91"/>
      <c r="S6374" s="7"/>
      <c r="T6374" s="89"/>
      <c r="U6374" s="7"/>
    </row>
    <row r="6375" spans="1:21" customFormat="1" ht="12.75" customHeight="1" x14ac:dyDescent="0.25">
      <c r="A6375">
        <v>5</v>
      </c>
      <c r="B6375">
        <v>1</v>
      </c>
      <c r="C6375" s="3">
        <v>501</v>
      </c>
      <c r="D6375" t="s">
        <v>7</v>
      </c>
      <c r="E6375">
        <v>2008</v>
      </c>
      <c r="F6375" s="57"/>
      <c r="G6375" s="73">
        <f t="shared" ref="G6375:G6406" si="288">I6375+K6375</f>
        <v>0</v>
      </c>
      <c r="H6375" s="7"/>
      <c r="I6375" s="60"/>
      <c r="J6375" s="31"/>
      <c r="K6375" s="31"/>
      <c r="L6375" s="31"/>
      <c r="M6375" s="31"/>
      <c r="N6375" s="31"/>
      <c r="O6375" s="22">
        <f t="shared" ref="O6375:O6406" si="289">L6375+N6375</f>
        <v>0</v>
      </c>
      <c r="P6375" s="58"/>
      <c r="Q6375" s="58"/>
      <c r="R6375" s="58"/>
      <c r="S6375" s="7"/>
      <c r="T6375" s="89">
        <f t="shared" ref="T6375:T6406" si="290">G6375+J6375</f>
        <v>0</v>
      </c>
      <c r="U6375" s="7"/>
    </row>
    <row r="6376" spans="1:21" customFormat="1" ht="12.75" customHeight="1" x14ac:dyDescent="0.25">
      <c r="A6376">
        <v>5</v>
      </c>
      <c r="B6376">
        <v>2</v>
      </c>
      <c r="C6376" s="3">
        <v>502</v>
      </c>
      <c r="D6376" t="s">
        <v>7</v>
      </c>
      <c r="E6376">
        <v>2008</v>
      </c>
      <c r="F6376" s="57"/>
      <c r="G6376" s="73">
        <f t="shared" si="288"/>
        <v>0</v>
      </c>
      <c r="H6376" s="7"/>
      <c r="I6376" s="60"/>
      <c r="J6376" s="31"/>
      <c r="K6376" s="31"/>
      <c r="L6376" s="31"/>
      <c r="M6376" s="31"/>
      <c r="N6376" s="31"/>
      <c r="O6376" s="22">
        <f t="shared" si="289"/>
        <v>0</v>
      </c>
      <c r="P6376" s="58"/>
      <c r="Q6376" s="58"/>
      <c r="R6376" s="58"/>
      <c r="S6376" s="7"/>
      <c r="T6376" s="89">
        <f t="shared" si="290"/>
        <v>0</v>
      </c>
      <c r="U6376" s="7"/>
    </row>
    <row r="6377" spans="1:21" customFormat="1" ht="12.75" customHeight="1" x14ac:dyDescent="0.25">
      <c r="A6377">
        <v>5</v>
      </c>
      <c r="B6377">
        <v>3</v>
      </c>
      <c r="C6377" s="3">
        <v>503</v>
      </c>
      <c r="D6377" t="s">
        <v>7</v>
      </c>
      <c r="E6377">
        <v>2008</v>
      </c>
      <c r="F6377" s="57"/>
      <c r="G6377" s="73">
        <f t="shared" si="288"/>
        <v>0</v>
      </c>
      <c r="H6377" s="7"/>
      <c r="I6377" s="60"/>
      <c r="J6377" s="31"/>
      <c r="K6377" s="31"/>
      <c r="L6377" s="31"/>
      <c r="M6377" s="31"/>
      <c r="N6377" s="31"/>
      <c r="O6377" s="22">
        <f t="shared" si="289"/>
        <v>0</v>
      </c>
      <c r="P6377" s="58"/>
      <c r="Q6377" s="58"/>
      <c r="R6377" s="58"/>
      <c r="S6377" s="7"/>
      <c r="T6377" s="89">
        <f t="shared" si="290"/>
        <v>0</v>
      </c>
      <c r="U6377" s="7"/>
    </row>
    <row r="6378" spans="1:21" customFormat="1" ht="12.75" customHeight="1" x14ac:dyDescent="0.25">
      <c r="A6378">
        <v>5</v>
      </c>
      <c r="B6378">
        <v>4</v>
      </c>
      <c r="C6378" s="3">
        <v>504</v>
      </c>
      <c r="D6378" t="s">
        <v>7</v>
      </c>
      <c r="E6378">
        <v>2008</v>
      </c>
      <c r="F6378" s="57"/>
      <c r="G6378" s="73">
        <f t="shared" si="288"/>
        <v>0</v>
      </c>
      <c r="H6378" s="7"/>
      <c r="I6378" s="60"/>
      <c r="J6378" s="31"/>
      <c r="K6378" s="31"/>
      <c r="L6378" s="31"/>
      <c r="M6378" s="31"/>
      <c r="N6378" s="31"/>
      <c r="O6378" s="22">
        <f t="shared" si="289"/>
        <v>0</v>
      </c>
      <c r="P6378" s="58"/>
      <c r="Q6378" s="58"/>
      <c r="R6378" s="58"/>
      <c r="S6378" s="7"/>
      <c r="T6378" s="89">
        <f t="shared" si="290"/>
        <v>0</v>
      </c>
      <c r="U6378" s="7"/>
    </row>
    <row r="6379" spans="1:21" customFormat="1" ht="12.75" customHeight="1" x14ac:dyDescent="0.25">
      <c r="A6379">
        <v>5</v>
      </c>
      <c r="B6379">
        <v>5</v>
      </c>
      <c r="C6379" s="3">
        <v>505</v>
      </c>
      <c r="D6379" t="s">
        <v>7</v>
      </c>
      <c r="E6379">
        <v>2008</v>
      </c>
      <c r="F6379" s="57"/>
      <c r="G6379" s="73">
        <f t="shared" si="288"/>
        <v>0</v>
      </c>
      <c r="H6379" s="7"/>
      <c r="I6379" s="74"/>
      <c r="J6379" s="31"/>
      <c r="K6379" s="31"/>
      <c r="L6379" s="52"/>
      <c r="M6379" s="31"/>
      <c r="N6379" s="31"/>
      <c r="O6379" s="22">
        <f t="shared" si="289"/>
        <v>0</v>
      </c>
      <c r="P6379" s="58"/>
      <c r="Q6379" s="58"/>
      <c r="R6379" s="58"/>
      <c r="S6379" s="7"/>
      <c r="T6379" s="89">
        <f t="shared" si="290"/>
        <v>0</v>
      </c>
      <c r="U6379" s="7"/>
    </row>
    <row r="6380" spans="1:21" customFormat="1" ht="12.75" customHeight="1" x14ac:dyDescent="0.25">
      <c r="A6380">
        <v>5</v>
      </c>
      <c r="B6380">
        <v>6</v>
      </c>
      <c r="C6380" s="3">
        <v>506</v>
      </c>
      <c r="D6380" t="s">
        <v>7</v>
      </c>
      <c r="E6380">
        <v>2008</v>
      </c>
      <c r="F6380" s="57"/>
      <c r="G6380" s="73">
        <f t="shared" si="288"/>
        <v>0</v>
      </c>
      <c r="H6380" s="7"/>
      <c r="I6380" s="74"/>
      <c r="J6380" s="31"/>
      <c r="K6380" s="31"/>
      <c r="L6380" s="52"/>
      <c r="M6380" s="31"/>
      <c r="N6380" s="31"/>
      <c r="O6380" s="22">
        <f t="shared" si="289"/>
        <v>0</v>
      </c>
      <c r="P6380" s="58"/>
      <c r="Q6380" s="58"/>
      <c r="R6380" s="58"/>
      <c r="S6380" s="7"/>
      <c r="T6380" s="89">
        <f t="shared" si="290"/>
        <v>0</v>
      </c>
      <c r="U6380" s="7"/>
    </row>
    <row r="6381" spans="1:21" customFormat="1" ht="12.75" customHeight="1" x14ac:dyDescent="0.25">
      <c r="A6381">
        <v>5</v>
      </c>
      <c r="B6381">
        <v>7</v>
      </c>
      <c r="C6381" s="3">
        <v>507</v>
      </c>
      <c r="D6381" t="s">
        <v>7</v>
      </c>
      <c r="E6381">
        <v>2008</v>
      </c>
      <c r="F6381" s="57"/>
      <c r="G6381" s="73">
        <f t="shared" si="288"/>
        <v>0</v>
      </c>
      <c r="H6381" s="7"/>
      <c r="I6381" s="74"/>
      <c r="J6381" s="31"/>
      <c r="K6381" s="31"/>
      <c r="L6381" s="52"/>
      <c r="M6381" s="31"/>
      <c r="N6381" s="31"/>
      <c r="O6381" s="22">
        <f t="shared" si="289"/>
        <v>0</v>
      </c>
      <c r="P6381" s="58"/>
      <c r="Q6381" s="58"/>
      <c r="R6381" s="58"/>
      <c r="S6381" s="7"/>
      <c r="T6381" s="89">
        <f t="shared" si="290"/>
        <v>0</v>
      </c>
      <c r="U6381" s="7"/>
    </row>
    <row r="6382" spans="1:21" customFormat="1" ht="12.75" customHeight="1" x14ac:dyDescent="0.25">
      <c r="A6382">
        <v>5</v>
      </c>
      <c r="B6382">
        <v>8</v>
      </c>
      <c r="C6382" s="3">
        <v>508</v>
      </c>
      <c r="D6382" t="s">
        <v>7</v>
      </c>
      <c r="E6382">
        <v>2008</v>
      </c>
      <c r="F6382" s="57"/>
      <c r="G6382" s="73">
        <f t="shared" si="288"/>
        <v>0</v>
      </c>
      <c r="H6382" s="7"/>
      <c r="I6382" s="79"/>
      <c r="J6382" s="31"/>
      <c r="K6382" s="79"/>
      <c r="L6382" s="79"/>
      <c r="M6382" s="31"/>
      <c r="N6382" s="79"/>
      <c r="O6382" s="22">
        <f t="shared" si="289"/>
        <v>0</v>
      </c>
      <c r="P6382" s="58"/>
      <c r="Q6382" s="58"/>
      <c r="R6382" s="58"/>
      <c r="S6382" s="7"/>
      <c r="T6382" s="89">
        <f t="shared" si="290"/>
        <v>0</v>
      </c>
      <c r="U6382" s="7"/>
    </row>
    <row r="6383" spans="1:21" customFormat="1" ht="12.75" customHeight="1" x14ac:dyDescent="0.25">
      <c r="A6383">
        <v>5</v>
      </c>
      <c r="B6383">
        <v>9</v>
      </c>
      <c r="C6383" s="3">
        <v>509</v>
      </c>
      <c r="D6383" t="s">
        <v>7</v>
      </c>
      <c r="E6383">
        <v>2008</v>
      </c>
      <c r="F6383" s="57"/>
      <c r="G6383" s="73">
        <f t="shared" si="288"/>
        <v>0</v>
      </c>
      <c r="H6383" s="7"/>
      <c r="I6383" s="79"/>
      <c r="J6383" s="31"/>
      <c r="K6383" s="79"/>
      <c r="L6383" s="79"/>
      <c r="M6383" s="31"/>
      <c r="N6383" s="79"/>
      <c r="O6383" s="22">
        <f t="shared" si="289"/>
        <v>0</v>
      </c>
      <c r="P6383" s="58"/>
      <c r="Q6383" s="58"/>
      <c r="R6383" s="58"/>
      <c r="S6383" s="7"/>
      <c r="T6383" s="89">
        <f t="shared" si="290"/>
        <v>0</v>
      </c>
      <c r="U6383" s="7"/>
    </row>
    <row r="6384" spans="1:21" customFormat="1" ht="12.75" customHeight="1" x14ac:dyDescent="0.25">
      <c r="A6384">
        <v>5</v>
      </c>
      <c r="B6384">
        <v>10</v>
      </c>
      <c r="C6384" s="3">
        <v>510</v>
      </c>
      <c r="D6384" t="s">
        <v>7</v>
      </c>
      <c r="E6384">
        <v>2008</v>
      </c>
      <c r="F6384" s="57"/>
      <c r="G6384" s="73">
        <f t="shared" si="288"/>
        <v>0</v>
      </c>
      <c r="H6384" s="7"/>
      <c r="I6384" s="79"/>
      <c r="J6384" s="31"/>
      <c r="K6384" s="79"/>
      <c r="L6384" s="79"/>
      <c r="M6384" s="31"/>
      <c r="N6384" s="79"/>
      <c r="O6384" s="22">
        <f t="shared" si="289"/>
        <v>0</v>
      </c>
      <c r="P6384" s="58"/>
      <c r="Q6384" s="58"/>
      <c r="R6384" s="58"/>
      <c r="S6384" s="7"/>
      <c r="T6384" s="89">
        <f t="shared" si="290"/>
        <v>0</v>
      </c>
      <c r="U6384" s="7"/>
    </row>
    <row r="6385" spans="1:21" customFormat="1" ht="12.75" customHeight="1" x14ac:dyDescent="0.25">
      <c r="A6385">
        <v>5</v>
      </c>
      <c r="B6385">
        <v>11</v>
      </c>
      <c r="C6385" s="3">
        <v>511</v>
      </c>
      <c r="D6385" t="s">
        <v>7</v>
      </c>
      <c r="E6385">
        <v>2008</v>
      </c>
      <c r="F6385" s="57"/>
      <c r="G6385" s="73">
        <f t="shared" si="288"/>
        <v>0</v>
      </c>
      <c r="H6385" s="7"/>
      <c r="I6385" s="79"/>
      <c r="J6385" s="31"/>
      <c r="K6385" s="79"/>
      <c r="L6385" s="79"/>
      <c r="M6385" s="31"/>
      <c r="N6385" s="79"/>
      <c r="O6385" s="22">
        <f t="shared" si="289"/>
        <v>0</v>
      </c>
      <c r="P6385" s="58"/>
      <c r="Q6385" s="58"/>
      <c r="R6385" s="58"/>
      <c r="S6385" s="7"/>
      <c r="T6385" s="89">
        <f t="shared" si="290"/>
        <v>0</v>
      </c>
      <c r="U6385" s="7"/>
    </row>
    <row r="6386" spans="1:21" customFormat="1" ht="12.75" customHeight="1" x14ac:dyDescent="0.25">
      <c r="A6386">
        <v>5</v>
      </c>
      <c r="B6386">
        <v>12</v>
      </c>
      <c r="C6386" s="3">
        <v>512</v>
      </c>
      <c r="D6386" t="s">
        <v>7</v>
      </c>
      <c r="E6386">
        <v>2008</v>
      </c>
      <c r="F6386" s="57"/>
      <c r="G6386" s="73">
        <f t="shared" si="288"/>
        <v>0</v>
      </c>
      <c r="H6386" s="7"/>
      <c r="I6386" s="79"/>
      <c r="J6386" s="31"/>
      <c r="K6386" s="79"/>
      <c r="L6386" s="79"/>
      <c r="M6386" s="31"/>
      <c r="N6386" s="79"/>
      <c r="O6386" s="22">
        <f t="shared" si="289"/>
        <v>0</v>
      </c>
      <c r="P6386" s="58"/>
      <c r="Q6386" s="58"/>
      <c r="R6386" s="58"/>
      <c r="S6386" s="7"/>
      <c r="T6386" s="89">
        <f t="shared" si="290"/>
        <v>0</v>
      </c>
      <c r="U6386" s="7"/>
    </row>
    <row r="6387" spans="1:21" customFormat="1" ht="12.75" customHeight="1" x14ac:dyDescent="0.25">
      <c r="A6387">
        <v>5</v>
      </c>
      <c r="B6387">
        <v>13</v>
      </c>
      <c r="C6387" s="3">
        <v>513</v>
      </c>
      <c r="D6387" t="s">
        <v>7</v>
      </c>
      <c r="E6387">
        <v>2008</v>
      </c>
      <c r="F6387" s="57"/>
      <c r="G6387" s="73">
        <f t="shared" si="288"/>
        <v>0</v>
      </c>
      <c r="H6387" s="7"/>
      <c r="I6387" s="79"/>
      <c r="J6387" s="31"/>
      <c r="K6387" s="79"/>
      <c r="L6387" s="79"/>
      <c r="M6387" s="31"/>
      <c r="N6387" s="79"/>
      <c r="O6387" s="22">
        <f t="shared" si="289"/>
        <v>0</v>
      </c>
      <c r="P6387" s="58"/>
      <c r="Q6387" s="58"/>
      <c r="R6387" s="58"/>
      <c r="S6387" s="7"/>
      <c r="T6387" s="89">
        <f t="shared" si="290"/>
        <v>0</v>
      </c>
      <c r="U6387" s="7"/>
    </row>
    <row r="6388" spans="1:21" customFormat="1" ht="12.75" customHeight="1" x14ac:dyDescent="0.25">
      <c r="A6388">
        <v>5</v>
      </c>
      <c r="B6388">
        <v>14</v>
      </c>
      <c r="C6388" s="3">
        <v>514</v>
      </c>
      <c r="D6388" t="s">
        <v>7</v>
      </c>
      <c r="E6388">
        <v>2008</v>
      </c>
      <c r="F6388" s="57"/>
      <c r="G6388" s="73">
        <f t="shared" si="288"/>
        <v>0</v>
      </c>
      <c r="H6388" s="7"/>
      <c r="I6388" s="79"/>
      <c r="J6388" s="31"/>
      <c r="K6388" s="79"/>
      <c r="L6388" s="79"/>
      <c r="M6388" s="31"/>
      <c r="N6388" s="79"/>
      <c r="O6388" s="22">
        <f t="shared" si="289"/>
        <v>0</v>
      </c>
      <c r="P6388" s="58"/>
      <c r="Q6388" s="58"/>
      <c r="R6388" s="58"/>
      <c r="S6388" s="7"/>
      <c r="T6388" s="89">
        <f t="shared" si="290"/>
        <v>0</v>
      </c>
      <c r="U6388" s="7"/>
    </row>
    <row r="6389" spans="1:21" customFormat="1" ht="12.75" customHeight="1" x14ac:dyDescent="0.25">
      <c r="A6389">
        <v>5</v>
      </c>
      <c r="B6389">
        <v>15</v>
      </c>
      <c r="C6389" s="3">
        <v>515</v>
      </c>
      <c r="D6389" t="s">
        <v>7</v>
      </c>
      <c r="E6389">
        <v>2008</v>
      </c>
      <c r="F6389" s="57"/>
      <c r="G6389" s="73">
        <f t="shared" si="288"/>
        <v>0</v>
      </c>
      <c r="H6389" s="7"/>
      <c r="I6389" s="79"/>
      <c r="J6389" s="31"/>
      <c r="K6389" s="79"/>
      <c r="L6389" s="79"/>
      <c r="M6389" s="31"/>
      <c r="N6389" s="79"/>
      <c r="O6389" s="22">
        <f t="shared" si="289"/>
        <v>0</v>
      </c>
      <c r="P6389" s="58"/>
      <c r="Q6389" s="58"/>
      <c r="R6389" s="58"/>
      <c r="S6389" s="7"/>
      <c r="T6389" s="89">
        <f t="shared" si="290"/>
        <v>0</v>
      </c>
      <c r="U6389" s="7"/>
    </row>
    <row r="6390" spans="1:21" customFormat="1" ht="12.75" customHeight="1" x14ac:dyDescent="0.25">
      <c r="A6390">
        <v>5</v>
      </c>
      <c r="B6390">
        <v>16</v>
      </c>
      <c r="C6390" s="3">
        <v>516</v>
      </c>
      <c r="D6390" t="s">
        <v>7</v>
      </c>
      <c r="E6390">
        <v>2008</v>
      </c>
      <c r="F6390" s="57"/>
      <c r="G6390" s="73">
        <f t="shared" si="288"/>
        <v>0</v>
      </c>
      <c r="H6390" s="7"/>
      <c r="I6390" s="79"/>
      <c r="J6390" s="31"/>
      <c r="K6390" s="79"/>
      <c r="L6390" s="79"/>
      <c r="M6390" s="31"/>
      <c r="N6390" s="79"/>
      <c r="O6390" s="22">
        <f t="shared" si="289"/>
        <v>0</v>
      </c>
      <c r="P6390" s="58"/>
      <c r="Q6390" s="58"/>
      <c r="R6390" s="58"/>
      <c r="S6390" s="7"/>
      <c r="T6390" s="89">
        <f t="shared" si="290"/>
        <v>0</v>
      </c>
      <c r="U6390" s="7"/>
    </row>
    <row r="6391" spans="1:21" customFormat="1" ht="12.75" customHeight="1" x14ac:dyDescent="0.25">
      <c r="A6391">
        <v>5</v>
      </c>
      <c r="B6391">
        <v>17</v>
      </c>
      <c r="C6391" s="3">
        <v>517</v>
      </c>
      <c r="D6391" t="s">
        <v>7</v>
      </c>
      <c r="E6391">
        <v>2008</v>
      </c>
      <c r="F6391" s="57"/>
      <c r="G6391" s="73">
        <f t="shared" si="288"/>
        <v>0</v>
      </c>
      <c r="H6391" s="7"/>
      <c r="I6391" s="79"/>
      <c r="J6391" s="31"/>
      <c r="K6391" s="79"/>
      <c r="L6391" s="79"/>
      <c r="M6391" s="31"/>
      <c r="N6391" s="79"/>
      <c r="O6391" s="22">
        <f t="shared" si="289"/>
        <v>0</v>
      </c>
      <c r="P6391" s="58"/>
      <c r="Q6391" s="58"/>
      <c r="R6391" s="58"/>
      <c r="S6391" s="7"/>
      <c r="T6391" s="89">
        <f t="shared" si="290"/>
        <v>0</v>
      </c>
      <c r="U6391" s="7"/>
    </row>
    <row r="6392" spans="1:21" customFormat="1" ht="12.75" customHeight="1" x14ac:dyDescent="0.25">
      <c r="A6392">
        <v>5</v>
      </c>
      <c r="B6392">
        <v>18</v>
      </c>
      <c r="C6392" s="3">
        <v>518</v>
      </c>
      <c r="D6392" t="s">
        <v>7</v>
      </c>
      <c r="E6392">
        <v>2008</v>
      </c>
      <c r="F6392" s="57"/>
      <c r="G6392" s="73">
        <f t="shared" si="288"/>
        <v>0</v>
      </c>
      <c r="H6392" s="7"/>
      <c r="I6392" s="79"/>
      <c r="J6392" s="31"/>
      <c r="K6392" s="79"/>
      <c r="L6392" s="79"/>
      <c r="M6392" s="31"/>
      <c r="N6392" s="79"/>
      <c r="O6392" s="22">
        <f t="shared" si="289"/>
        <v>0</v>
      </c>
      <c r="P6392" s="58"/>
      <c r="Q6392" s="58"/>
      <c r="R6392" s="58"/>
      <c r="S6392" s="7"/>
      <c r="T6392" s="89">
        <f t="shared" si="290"/>
        <v>0</v>
      </c>
      <c r="U6392" s="7"/>
    </row>
    <row r="6393" spans="1:21" customFormat="1" ht="12.75" customHeight="1" x14ac:dyDescent="0.25">
      <c r="A6393">
        <v>5</v>
      </c>
      <c r="B6393">
        <v>19</v>
      </c>
      <c r="C6393" s="3">
        <v>519</v>
      </c>
      <c r="D6393" t="s">
        <v>7</v>
      </c>
      <c r="E6393">
        <v>2008</v>
      </c>
      <c r="F6393" s="57"/>
      <c r="G6393" s="73">
        <f t="shared" si="288"/>
        <v>0</v>
      </c>
      <c r="H6393" s="7"/>
      <c r="I6393" s="79"/>
      <c r="J6393" s="31"/>
      <c r="K6393" s="79"/>
      <c r="L6393" s="79"/>
      <c r="M6393" s="31"/>
      <c r="N6393" s="79"/>
      <c r="O6393" s="22">
        <f t="shared" si="289"/>
        <v>0</v>
      </c>
      <c r="P6393" s="58"/>
      <c r="Q6393" s="58"/>
      <c r="R6393" s="58"/>
      <c r="S6393" s="7"/>
      <c r="T6393" s="89">
        <f t="shared" si="290"/>
        <v>0</v>
      </c>
      <c r="U6393" s="7"/>
    </row>
    <row r="6394" spans="1:21" customFormat="1" ht="12.75" customHeight="1" x14ac:dyDescent="0.25">
      <c r="A6394">
        <v>5</v>
      </c>
      <c r="B6394">
        <v>20</v>
      </c>
      <c r="C6394" s="3">
        <v>520</v>
      </c>
      <c r="D6394" t="s">
        <v>7</v>
      </c>
      <c r="E6394">
        <v>2008</v>
      </c>
      <c r="F6394" s="57"/>
      <c r="G6394" s="73">
        <f t="shared" si="288"/>
        <v>8</v>
      </c>
      <c r="H6394" s="7"/>
      <c r="I6394" s="79">
        <v>8</v>
      </c>
      <c r="J6394" s="31">
        <v>0</v>
      </c>
      <c r="K6394" s="79"/>
      <c r="L6394" s="79">
        <v>0</v>
      </c>
      <c r="M6394" s="31">
        <v>0</v>
      </c>
      <c r="N6394" s="79"/>
      <c r="O6394" s="22">
        <f t="shared" si="289"/>
        <v>0</v>
      </c>
      <c r="P6394" s="58"/>
      <c r="Q6394" s="58"/>
      <c r="R6394" s="58"/>
      <c r="S6394" s="7"/>
      <c r="T6394" s="89">
        <f t="shared" si="290"/>
        <v>8</v>
      </c>
      <c r="U6394" s="7"/>
    </row>
    <row r="6395" spans="1:21" customFormat="1" ht="12.75" customHeight="1" x14ac:dyDescent="0.25">
      <c r="A6395">
        <v>5</v>
      </c>
      <c r="B6395">
        <v>21</v>
      </c>
      <c r="C6395" s="3">
        <v>521</v>
      </c>
      <c r="D6395" t="s">
        <v>7</v>
      </c>
      <c r="E6395">
        <v>2008</v>
      </c>
      <c r="F6395" s="57"/>
      <c r="G6395" s="73">
        <f t="shared" si="288"/>
        <v>10</v>
      </c>
      <c r="H6395" s="7"/>
      <c r="I6395" s="79">
        <v>10</v>
      </c>
      <c r="J6395" s="31"/>
      <c r="K6395" s="79"/>
      <c r="L6395" s="79">
        <v>0</v>
      </c>
      <c r="M6395" s="31" t="s">
        <v>21</v>
      </c>
      <c r="N6395" s="79"/>
      <c r="O6395" s="22">
        <f t="shared" si="289"/>
        <v>0</v>
      </c>
      <c r="P6395" s="58"/>
      <c r="Q6395" s="58"/>
      <c r="R6395" s="58"/>
      <c r="S6395" s="7"/>
      <c r="T6395" s="89">
        <f t="shared" si="290"/>
        <v>10</v>
      </c>
      <c r="U6395" s="7"/>
    </row>
    <row r="6396" spans="1:21" customFormat="1" ht="12.75" customHeight="1" x14ac:dyDescent="0.25">
      <c r="A6396">
        <v>5</v>
      </c>
      <c r="B6396">
        <v>22</v>
      </c>
      <c r="C6396" s="3">
        <v>522</v>
      </c>
      <c r="D6396" t="s">
        <v>7</v>
      </c>
      <c r="E6396">
        <v>2008</v>
      </c>
      <c r="F6396" s="57"/>
      <c r="G6396" s="73">
        <f t="shared" si="288"/>
        <v>9</v>
      </c>
      <c r="H6396" s="7"/>
      <c r="I6396" s="79">
        <v>9</v>
      </c>
      <c r="J6396" s="31"/>
      <c r="K6396" s="79"/>
      <c r="L6396" s="79">
        <v>0</v>
      </c>
      <c r="M6396" s="31" t="s">
        <v>21</v>
      </c>
      <c r="N6396" s="79"/>
      <c r="O6396" s="22">
        <f t="shared" si="289"/>
        <v>0</v>
      </c>
      <c r="P6396" s="58"/>
      <c r="Q6396" s="58"/>
      <c r="R6396" s="58"/>
      <c r="S6396" s="7"/>
      <c r="T6396" s="89">
        <f t="shared" si="290"/>
        <v>9</v>
      </c>
      <c r="U6396" s="7"/>
    </row>
    <row r="6397" spans="1:21" customFormat="1" ht="12.75" customHeight="1" x14ac:dyDescent="0.25">
      <c r="A6397">
        <v>5</v>
      </c>
      <c r="B6397">
        <v>23</v>
      </c>
      <c r="C6397" s="3">
        <v>523</v>
      </c>
      <c r="D6397" t="s">
        <v>7</v>
      </c>
      <c r="E6397">
        <v>2008</v>
      </c>
      <c r="F6397" s="57"/>
      <c r="G6397" s="73">
        <f t="shared" si="288"/>
        <v>15</v>
      </c>
      <c r="H6397" s="7"/>
      <c r="I6397" s="79">
        <v>15</v>
      </c>
      <c r="J6397" s="31"/>
      <c r="K6397" s="79"/>
      <c r="L6397" s="79">
        <v>0</v>
      </c>
      <c r="M6397" s="31" t="s">
        <v>21</v>
      </c>
      <c r="N6397" s="79"/>
      <c r="O6397" s="22">
        <f t="shared" si="289"/>
        <v>0</v>
      </c>
      <c r="P6397" s="58"/>
      <c r="Q6397" s="58"/>
      <c r="R6397" s="58"/>
      <c r="S6397" s="7"/>
      <c r="T6397" s="89">
        <f t="shared" si="290"/>
        <v>15</v>
      </c>
      <c r="U6397" s="7"/>
    </row>
    <row r="6398" spans="1:21" customFormat="1" ht="12.75" customHeight="1" x14ac:dyDescent="0.25">
      <c r="A6398">
        <v>5</v>
      </c>
      <c r="B6398">
        <v>24</v>
      </c>
      <c r="C6398" s="3">
        <v>524</v>
      </c>
      <c r="D6398" t="s">
        <v>7</v>
      </c>
      <c r="E6398">
        <v>2008</v>
      </c>
      <c r="F6398" s="57"/>
      <c r="G6398" s="73">
        <f t="shared" si="288"/>
        <v>25</v>
      </c>
      <c r="H6398" s="7"/>
      <c r="I6398" s="79">
        <v>25</v>
      </c>
      <c r="J6398" s="31"/>
      <c r="K6398" s="79"/>
      <c r="L6398" s="79">
        <v>0</v>
      </c>
      <c r="M6398" s="31" t="s">
        <v>21</v>
      </c>
      <c r="N6398" s="79"/>
      <c r="O6398" s="22">
        <f t="shared" si="289"/>
        <v>0</v>
      </c>
      <c r="P6398" s="58"/>
      <c r="Q6398" s="58"/>
      <c r="R6398" s="58"/>
      <c r="S6398" s="7"/>
      <c r="T6398" s="89">
        <f t="shared" si="290"/>
        <v>25</v>
      </c>
      <c r="U6398" s="7"/>
    </row>
    <row r="6399" spans="1:21" customFormat="1" ht="12.75" customHeight="1" x14ac:dyDescent="0.25">
      <c r="A6399">
        <v>5</v>
      </c>
      <c r="B6399">
        <v>25</v>
      </c>
      <c r="C6399" s="3">
        <v>525</v>
      </c>
      <c r="D6399" t="s">
        <v>7</v>
      </c>
      <c r="E6399">
        <v>2008</v>
      </c>
      <c r="F6399" s="57"/>
      <c r="G6399" s="73">
        <f t="shared" si="288"/>
        <v>20</v>
      </c>
      <c r="H6399" s="7"/>
      <c r="I6399" s="79">
        <v>20</v>
      </c>
      <c r="J6399" s="31"/>
      <c r="K6399" s="79"/>
      <c r="L6399" s="79">
        <v>0</v>
      </c>
      <c r="M6399" s="31" t="s">
        <v>21</v>
      </c>
      <c r="N6399" s="79"/>
      <c r="O6399" s="22">
        <f t="shared" si="289"/>
        <v>0</v>
      </c>
      <c r="P6399" s="58"/>
      <c r="Q6399" s="58"/>
      <c r="R6399" s="58"/>
      <c r="S6399" s="7"/>
      <c r="T6399" s="89">
        <f t="shared" si="290"/>
        <v>20</v>
      </c>
      <c r="U6399" s="7"/>
    </row>
    <row r="6400" spans="1:21" customFormat="1" ht="12.75" customHeight="1" x14ac:dyDescent="0.25">
      <c r="A6400">
        <v>5</v>
      </c>
      <c r="B6400">
        <v>26</v>
      </c>
      <c r="C6400" s="3">
        <v>526</v>
      </c>
      <c r="D6400" t="s">
        <v>7</v>
      </c>
      <c r="E6400">
        <v>2008</v>
      </c>
      <c r="F6400" s="57"/>
      <c r="G6400" s="73">
        <f t="shared" si="288"/>
        <v>66</v>
      </c>
      <c r="H6400" s="7"/>
      <c r="I6400" s="79">
        <v>66</v>
      </c>
      <c r="J6400" s="31"/>
      <c r="K6400" s="79"/>
      <c r="L6400" s="79">
        <v>0</v>
      </c>
      <c r="M6400" s="31" t="s">
        <v>21</v>
      </c>
      <c r="N6400" s="79"/>
      <c r="O6400" s="22">
        <f t="shared" si="289"/>
        <v>0</v>
      </c>
      <c r="P6400" s="58"/>
      <c r="Q6400" s="58"/>
      <c r="R6400" s="58"/>
      <c r="S6400" s="7"/>
      <c r="T6400" s="89">
        <f t="shared" si="290"/>
        <v>66</v>
      </c>
      <c r="U6400" s="7"/>
    </row>
    <row r="6401" spans="1:21" customFormat="1" ht="12.75" customHeight="1" x14ac:dyDescent="0.25">
      <c r="A6401">
        <v>5</v>
      </c>
      <c r="B6401">
        <v>27</v>
      </c>
      <c r="C6401" s="3">
        <v>527</v>
      </c>
      <c r="D6401" t="s">
        <v>7</v>
      </c>
      <c r="E6401">
        <v>2008</v>
      </c>
      <c r="F6401" s="57"/>
      <c r="G6401" s="73">
        <f t="shared" si="288"/>
        <v>148</v>
      </c>
      <c r="H6401" s="7"/>
      <c r="I6401" s="79">
        <v>148</v>
      </c>
      <c r="J6401" s="31"/>
      <c r="K6401" s="79"/>
      <c r="L6401" s="79">
        <v>0</v>
      </c>
      <c r="M6401" s="31" t="s">
        <v>21</v>
      </c>
      <c r="N6401" s="79"/>
      <c r="O6401" s="22">
        <f t="shared" si="289"/>
        <v>0</v>
      </c>
      <c r="P6401" s="58"/>
      <c r="Q6401" s="58"/>
      <c r="R6401" s="58"/>
      <c r="S6401" s="7"/>
      <c r="T6401" s="89">
        <f t="shared" si="290"/>
        <v>148</v>
      </c>
      <c r="U6401" s="7"/>
    </row>
    <row r="6402" spans="1:21" customFormat="1" ht="12.75" customHeight="1" x14ac:dyDescent="0.25">
      <c r="A6402">
        <v>5</v>
      </c>
      <c r="B6402">
        <v>28</v>
      </c>
      <c r="C6402" s="3">
        <v>528</v>
      </c>
      <c r="D6402" t="s">
        <v>7</v>
      </c>
      <c r="E6402">
        <v>2008</v>
      </c>
      <c r="F6402" s="57"/>
      <c r="G6402" s="73">
        <f t="shared" si="288"/>
        <v>80</v>
      </c>
      <c r="H6402" s="7"/>
      <c r="I6402" s="79">
        <v>80</v>
      </c>
      <c r="J6402" s="31"/>
      <c r="K6402" s="79"/>
      <c r="L6402" s="79">
        <v>0</v>
      </c>
      <c r="M6402" s="31" t="s">
        <v>21</v>
      </c>
      <c r="N6402" s="79"/>
      <c r="O6402" s="22">
        <f t="shared" si="289"/>
        <v>0</v>
      </c>
      <c r="P6402" s="58"/>
      <c r="Q6402" s="58"/>
      <c r="R6402" s="58"/>
      <c r="S6402" s="7"/>
      <c r="T6402" s="89">
        <f t="shared" si="290"/>
        <v>80</v>
      </c>
      <c r="U6402" s="7"/>
    </row>
    <row r="6403" spans="1:21" customFormat="1" ht="12.75" customHeight="1" x14ac:dyDescent="0.25">
      <c r="A6403">
        <v>5</v>
      </c>
      <c r="B6403">
        <v>29</v>
      </c>
      <c r="C6403" s="3">
        <v>529</v>
      </c>
      <c r="D6403" t="s">
        <v>7</v>
      </c>
      <c r="E6403">
        <v>2008</v>
      </c>
      <c r="F6403" s="57"/>
      <c r="G6403" s="73">
        <f t="shared" si="288"/>
        <v>94</v>
      </c>
      <c r="H6403" s="7"/>
      <c r="I6403" s="79">
        <v>94</v>
      </c>
      <c r="J6403" s="31"/>
      <c r="K6403" s="79"/>
      <c r="L6403" s="79">
        <v>0</v>
      </c>
      <c r="M6403" s="31" t="s">
        <v>21</v>
      </c>
      <c r="N6403" s="79"/>
      <c r="O6403" s="22">
        <f t="shared" si="289"/>
        <v>0</v>
      </c>
      <c r="P6403" s="58"/>
      <c r="Q6403" s="58"/>
      <c r="R6403" s="58"/>
      <c r="S6403" s="7"/>
      <c r="T6403" s="89">
        <f t="shared" si="290"/>
        <v>94</v>
      </c>
      <c r="U6403" s="7"/>
    </row>
    <row r="6404" spans="1:21" customFormat="1" ht="12.75" customHeight="1" x14ac:dyDescent="0.25">
      <c r="A6404">
        <v>5</v>
      </c>
      <c r="B6404">
        <v>30</v>
      </c>
      <c r="C6404" s="3">
        <v>530</v>
      </c>
      <c r="D6404" t="s">
        <v>7</v>
      </c>
      <c r="E6404">
        <v>2008</v>
      </c>
      <c r="F6404" s="57"/>
      <c r="G6404" s="73">
        <f t="shared" si="288"/>
        <v>49</v>
      </c>
      <c r="H6404" s="7"/>
      <c r="I6404" s="79">
        <v>49</v>
      </c>
      <c r="J6404" s="31"/>
      <c r="K6404" s="79"/>
      <c r="L6404" s="79">
        <v>0</v>
      </c>
      <c r="M6404" s="31" t="s">
        <v>21</v>
      </c>
      <c r="N6404" s="79"/>
      <c r="O6404" s="22">
        <f t="shared" si="289"/>
        <v>0</v>
      </c>
      <c r="P6404" s="58"/>
      <c r="Q6404" s="58"/>
      <c r="R6404" s="58"/>
      <c r="S6404" s="7"/>
      <c r="T6404" s="89">
        <f t="shared" si="290"/>
        <v>49</v>
      </c>
      <c r="U6404" s="7"/>
    </row>
    <row r="6405" spans="1:21" customFormat="1" ht="12.75" customHeight="1" x14ac:dyDescent="0.25">
      <c r="A6405">
        <v>5</v>
      </c>
      <c r="B6405">
        <v>31</v>
      </c>
      <c r="C6405" s="3">
        <v>531</v>
      </c>
      <c r="D6405" t="s">
        <v>7</v>
      </c>
      <c r="E6405">
        <v>2008</v>
      </c>
      <c r="F6405" s="57"/>
      <c r="G6405" s="73">
        <f t="shared" si="288"/>
        <v>93</v>
      </c>
      <c r="H6405" s="7"/>
      <c r="I6405" s="79">
        <v>93</v>
      </c>
      <c r="J6405" s="31"/>
      <c r="K6405" s="79"/>
      <c r="L6405" s="79">
        <v>0</v>
      </c>
      <c r="M6405" s="31" t="s">
        <v>21</v>
      </c>
      <c r="N6405" s="79"/>
      <c r="O6405" s="22">
        <f t="shared" si="289"/>
        <v>0</v>
      </c>
      <c r="P6405" s="58"/>
      <c r="Q6405" s="58"/>
      <c r="R6405" s="58"/>
      <c r="S6405" s="7"/>
      <c r="T6405" s="89">
        <f t="shared" si="290"/>
        <v>93</v>
      </c>
      <c r="U6405" s="7"/>
    </row>
    <row r="6406" spans="1:21" customFormat="1" ht="12.75" customHeight="1" x14ac:dyDescent="0.25">
      <c r="A6406">
        <v>6</v>
      </c>
      <c r="B6406">
        <v>1</v>
      </c>
      <c r="C6406" s="3">
        <v>601</v>
      </c>
      <c r="D6406" t="s">
        <v>7</v>
      </c>
      <c r="E6406">
        <v>2008</v>
      </c>
      <c r="F6406" s="57"/>
      <c r="G6406" s="73">
        <f t="shared" si="288"/>
        <v>135</v>
      </c>
      <c r="H6406" s="7"/>
      <c r="I6406" s="79">
        <v>135</v>
      </c>
      <c r="J6406" s="31"/>
      <c r="K6406" s="79"/>
      <c r="L6406" s="79">
        <v>0</v>
      </c>
      <c r="M6406" s="31" t="s">
        <v>21</v>
      </c>
      <c r="N6406" s="79"/>
      <c r="O6406" s="22">
        <f t="shared" si="289"/>
        <v>0</v>
      </c>
      <c r="P6406" s="58"/>
      <c r="Q6406" s="58"/>
      <c r="R6406" s="58"/>
      <c r="S6406" s="7"/>
      <c r="T6406" s="89">
        <f t="shared" si="290"/>
        <v>135</v>
      </c>
      <c r="U6406" s="7"/>
    </row>
    <row r="6407" spans="1:21" customFormat="1" ht="12.75" customHeight="1" x14ac:dyDescent="0.25">
      <c r="A6407">
        <v>6</v>
      </c>
      <c r="B6407">
        <v>2</v>
      </c>
      <c r="C6407" s="3">
        <v>602</v>
      </c>
      <c r="D6407" t="s">
        <v>7</v>
      </c>
      <c r="E6407">
        <v>2008</v>
      </c>
      <c r="F6407" s="57"/>
      <c r="G6407" s="73">
        <f t="shared" ref="G6407:G6438" si="291">I6407+K6407</f>
        <v>177</v>
      </c>
      <c r="H6407" s="7"/>
      <c r="I6407" s="79">
        <v>177</v>
      </c>
      <c r="J6407" s="31"/>
      <c r="K6407" s="79"/>
      <c r="L6407" s="79">
        <v>0</v>
      </c>
      <c r="M6407" s="31" t="s">
        <v>21</v>
      </c>
      <c r="N6407" s="79"/>
      <c r="O6407" s="22">
        <f t="shared" ref="O6407:O6438" si="292">L6407+N6407</f>
        <v>0</v>
      </c>
      <c r="P6407" s="58"/>
      <c r="Q6407" s="58"/>
      <c r="R6407" s="58"/>
      <c r="S6407" s="7"/>
      <c r="T6407" s="89">
        <f t="shared" ref="T6407:T6438" si="293">G6407+J6407</f>
        <v>177</v>
      </c>
      <c r="U6407" s="7"/>
    </row>
    <row r="6408" spans="1:21" customFormat="1" ht="12.75" customHeight="1" x14ac:dyDescent="0.25">
      <c r="A6408">
        <v>6</v>
      </c>
      <c r="B6408">
        <v>3</v>
      </c>
      <c r="C6408" s="3">
        <v>603</v>
      </c>
      <c r="D6408" t="s">
        <v>7</v>
      </c>
      <c r="E6408">
        <v>2008</v>
      </c>
      <c r="F6408" s="57"/>
      <c r="G6408" s="73">
        <f t="shared" si="291"/>
        <v>196</v>
      </c>
      <c r="H6408" s="7"/>
      <c r="I6408" s="79">
        <v>196</v>
      </c>
      <c r="J6408" s="31"/>
      <c r="K6408" s="79"/>
      <c r="L6408" s="79">
        <v>0</v>
      </c>
      <c r="M6408" s="31" t="s">
        <v>21</v>
      </c>
      <c r="N6408" s="79"/>
      <c r="O6408" s="22">
        <f t="shared" si="292"/>
        <v>0</v>
      </c>
      <c r="P6408" s="58"/>
      <c r="Q6408" s="58"/>
      <c r="R6408" s="58"/>
      <c r="S6408" s="7"/>
      <c r="T6408" s="89">
        <f t="shared" si="293"/>
        <v>196</v>
      </c>
      <c r="U6408" s="7"/>
    </row>
    <row r="6409" spans="1:21" customFormat="1" ht="12.75" customHeight="1" x14ac:dyDescent="0.25">
      <c r="A6409">
        <v>6</v>
      </c>
      <c r="B6409">
        <v>4</v>
      </c>
      <c r="C6409" s="3">
        <v>604</v>
      </c>
      <c r="D6409" t="s">
        <v>7</v>
      </c>
      <c r="E6409">
        <v>2008</v>
      </c>
      <c r="F6409" s="57"/>
      <c r="G6409" s="73">
        <f t="shared" si="291"/>
        <v>189</v>
      </c>
      <c r="H6409" s="7"/>
      <c r="I6409" s="79">
        <v>189</v>
      </c>
      <c r="J6409" s="31"/>
      <c r="K6409" s="79"/>
      <c r="L6409" s="79">
        <v>0</v>
      </c>
      <c r="M6409" s="31" t="s">
        <v>21</v>
      </c>
      <c r="N6409" s="79"/>
      <c r="O6409" s="22">
        <f t="shared" si="292"/>
        <v>0</v>
      </c>
      <c r="P6409" s="58"/>
      <c r="Q6409" s="58"/>
      <c r="R6409" s="58"/>
      <c r="S6409" s="7"/>
      <c r="T6409" s="89">
        <f t="shared" si="293"/>
        <v>189</v>
      </c>
      <c r="U6409" s="7"/>
    </row>
    <row r="6410" spans="1:21" customFormat="1" ht="12.75" customHeight="1" x14ac:dyDescent="0.25">
      <c r="A6410">
        <v>6</v>
      </c>
      <c r="B6410">
        <v>5</v>
      </c>
      <c r="C6410" s="3">
        <v>605</v>
      </c>
      <c r="D6410" t="s">
        <v>7</v>
      </c>
      <c r="E6410">
        <v>2008</v>
      </c>
      <c r="F6410" s="57"/>
      <c r="G6410" s="73">
        <f t="shared" si="291"/>
        <v>188</v>
      </c>
      <c r="H6410" s="7"/>
      <c r="I6410" s="79">
        <v>188</v>
      </c>
      <c r="J6410" s="31"/>
      <c r="K6410" s="79"/>
      <c r="L6410" s="79">
        <v>0</v>
      </c>
      <c r="M6410" s="31" t="s">
        <v>21</v>
      </c>
      <c r="N6410" s="79"/>
      <c r="O6410" s="22">
        <f t="shared" si="292"/>
        <v>0</v>
      </c>
      <c r="P6410" s="58"/>
      <c r="Q6410" s="58"/>
      <c r="R6410" s="58"/>
      <c r="S6410" s="7"/>
      <c r="T6410" s="89">
        <f t="shared" si="293"/>
        <v>188</v>
      </c>
      <c r="U6410" s="7"/>
    </row>
    <row r="6411" spans="1:21" customFormat="1" ht="12.75" customHeight="1" x14ac:dyDescent="0.25">
      <c r="A6411">
        <v>6</v>
      </c>
      <c r="B6411">
        <v>6</v>
      </c>
      <c r="C6411" s="3">
        <v>606</v>
      </c>
      <c r="D6411" t="s">
        <v>7</v>
      </c>
      <c r="E6411">
        <v>2008</v>
      </c>
      <c r="F6411" s="57"/>
      <c r="G6411" s="73">
        <f t="shared" si="291"/>
        <v>136</v>
      </c>
      <c r="H6411" s="7"/>
      <c r="I6411" s="79">
        <v>136</v>
      </c>
      <c r="J6411" s="31"/>
      <c r="K6411" s="79"/>
      <c r="L6411" s="79">
        <v>0</v>
      </c>
      <c r="M6411" s="31" t="s">
        <v>21</v>
      </c>
      <c r="N6411" s="79"/>
      <c r="O6411" s="22">
        <f t="shared" si="292"/>
        <v>0</v>
      </c>
      <c r="P6411" s="58"/>
      <c r="Q6411" s="58"/>
      <c r="R6411" s="58"/>
      <c r="S6411" s="7"/>
      <c r="T6411" s="89">
        <f t="shared" si="293"/>
        <v>136</v>
      </c>
      <c r="U6411" s="7"/>
    </row>
    <row r="6412" spans="1:21" customFormat="1" ht="12.75" customHeight="1" x14ac:dyDescent="0.25">
      <c r="A6412">
        <v>6</v>
      </c>
      <c r="B6412">
        <v>7</v>
      </c>
      <c r="C6412" s="3">
        <v>607</v>
      </c>
      <c r="D6412" t="s">
        <v>7</v>
      </c>
      <c r="E6412">
        <v>2008</v>
      </c>
      <c r="F6412" s="57"/>
      <c r="G6412" s="73">
        <f t="shared" si="291"/>
        <v>213</v>
      </c>
      <c r="H6412" s="7"/>
      <c r="I6412" s="79">
        <v>213</v>
      </c>
      <c r="J6412" s="31"/>
      <c r="K6412" s="79"/>
      <c r="L6412" s="79">
        <v>0</v>
      </c>
      <c r="M6412" s="31" t="s">
        <v>21</v>
      </c>
      <c r="N6412" s="79"/>
      <c r="O6412" s="22">
        <f t="shared" si="292"/>
        <v>0</v>
      </c>
      <c r="P6412" s="58"/>
      <c r="Q6412" s="58"/>
      <c r="R6412" s="58"/>
      <c r="S6412" s="7"/>
      <c r="T6412" s="89">
        <f t="shared" si="293"/>
        <v>213</v>
      </c>
      <c r="U6412" s="7"/>
    </row>
    <row r="6413" spans="1:21" customFormat="1" ht="12.75" customHeight="1" x14ac:dyDescent="0.25">
      <c r="A6413">
        <v>6</v>
      </c>
      <c r="B6413">
        <v>8</v>
      </c>
      <c r="C6413" s="3">
        <v>608</v>
      </c>
      <c r="D6413" t="s">
        <v>7</v>
      </c>
      <c r="E6413">
        <v>2008</v>
      </c>
      <c r="F6413" s="57"/>
      <c r="G6413" s="73">
        <f t="shared" si="291"/>
        <v>280</v>
      </c>
      <c r="H6413" s="7"/>
      <c r="I6413" s="79">
        <v>280</v>
      </c>
      <c r="J6413" s="8"/>
      <c r="K6413" s="79"/>
      <c r="L6413" s="79">
        <v>0</v>
      </c>
      <c r="M6413" s="31" t="s">
        <v>21</v>
      </c>
      <c r="N6413" s="79"/>
      <c r="O6413" s="22">
        <f t="shared" si="292"/>
        <v>0</v>
      </c>
      <c r="P6413" s="58"/>
      <c r="Q6413" s="58"/>
      <c r="R6413" s="58"/>
      <c r="S6413" s="7"/>
      <c r="T6413" s="89">
        <f t="shared" si="293"/>
        <v>280</v>
      </c>
      <c r="U6413" s="7"/>
    </row>
    <row r="6414" spans="1:21" customFormat="1" ht="12.75" customHeight="1" x14ac:dyDescent="0.25">
      <c r="A6414">
        <v>6</v>
      </c>
      <c r="B6414">
        <v>9</v>
      </c>
      <c r="C6414" s="3">
        <v>609</v>
      </c>
      <c r="D6414" t="s">
        <v>7</v>
      </c>
      <c r="E6414">
        <v>2008</v>
      </c>
      <c r="F6414" s="57"/>
      <c r="G6414" s="73">
        <f t="shared" si="291"/>
        <v>268</v>
      </c>
      <c r="H6414" s="7"/>
      <c r="I6414" s="79">
        <v>268</v>
      </c>
      <c r="J6414" s="31">
        <v>18</v>
      </c>
      <c r="K6414" s="79"/>
      <c r="L6414" s="79">
        <v>0</v>
      </c>
      <c r="M6414" s="31">
        <v>0</v>
      </c>
      <c r="N6414" s="79"/>
      <c r="O6414" s="22">
        <f t="shared" si="292"/>
        <v>0</v>
      </c>
      <c r="P6414" s="58"/>
      <c r="Q6414" s="58"/>
      <c r="R6414" s="58"/>
      <c r="S6414" s="7"/>
      <c r="T6414" s="89">
        <f t="shared" si="293"/>
        <v>286</v>
      </c>
      <c r="U6414" s="7"/>
    </row>
    <row r="6415" spans="1:21" customFormat="1" ht="12.75" customHeight="1" x14ac:dyDescent="0.25">
      <c r="A6415">
        <v>6</v>
      </c>
      <c r="B6415">
        <v>10</v>
      </c>
      <c r="C6415" s="3">
        <v>610</v>
      </c>
      <c r="D6415" t="s">
        <v>7</v>
      </c>
      <c r="E6415">
        <v>2008</v>
      </c>
      <c r="F6415" s="57"/>
      <c r="G6415" s="73">
        <f t="shared" si="291"/>
        <v>475</v>
      </c>
      <c r="H6415" s="7"/>
      <c r="I6415" s="79">
        <v>475</v>
      </c>
      <c r="J6415" s="31"/>
      <c r="K6415" s="79"/>
      <c r="L6415" s="79">
        <v>0</v>
      </c>
      <c r="M6415" s="31" t="s">
        <v>21</v>
      </c>
      <c r="N6415" s="79"/>
      <c r="O6415" s="22">
        <f t="shared" si="292"/>
        <v>0</v>
      </c>
      <c r="P6415" s="58"/>
      <c r="Q6415" s="58"/>
      <c r="R6415" s="58"/>
      <c r="S6415" s="7"/>
      <c r="T6415" s="89">
        <f t="shared" si="293"/>
        <v>475</v>
      </c>
      <c r="U6415" s="7"/>
    </row>
    <row r="6416" spans="1:21" customFormat="1" ht="12.75" customHeight="1" x14ac:dyDescent="0.25">
      <c r="A6416">
        <v>6</v>
      </c>
      <c r="B6416">
        <v>11</v>
      </c>
      <c r="C6416" s="3">
        <v>611</v>
      </c>
      <c r="D6416" t="s">
        <v>7</v>
      </c>
      <c r="E6416">
        <v>2008</v>
      </c>
      <c r="F6416" s="57"/>
      <c r="G6416" s="73">
        <f t="shared" si="291"/>
        <v>572</v>
      </c>
      <c r="H6416" s="7"/>
      <c r="I6416" s="79">
        <v>572</v>
      </c>
      <c r="J6416" s="31"/>
      <c r="K6416" s="79"/>
      <c r="L6416" s="79">
        <v>7</v>
      </c>
      <c r="M6416" s="31" t="s">
        <v>21</v>
      </c>
      <c r="N6416" s="79"/>
      <c r="O6416" s="22">
        <f t="shared" si="292"/>
        <v>7</v>
      </c>
      <c r="P6416" s="58"/>
      <c r="Q6416" s="58"/>
      <c r="R6416" s="58"/>
      <c r="S6416" s="7"/>
      <c r="T6416" s="89">
        <f t="shared" si="293"/>
        <v>572</v>
      </c>
      <c r="U6416" s="7"/>
    </row>
    <row r="6417" spans="1:21" customFormat="1" ht="12.75" customHeight="1" x14ac:dyDescent="0.25">
      <c r="A6417">
        <v>6</v>
      </c>
      <c r="B6417">
        <v>12</v>
      </c>
      <c r="C6417" s="3">
        <v>612</v>
      </c>
      <c r="D6417" t="s">
        <v>7</v>
      </c>
      <c r="E6417">
        <v>2008</v>
      </c>
      <c r="F6417" s="57"/>
      <c r="G6417" s="73">
        <f t="shared" si="291"/>
        <v>1041</v>
      </c>
      <c r="H6417" s="7"/>
      <c r="I6417" s="79">
        <v>1041</v>
      </c>
      <c r="J6417" s="31"/>
      <c r="K6417" s="79"/>
      <c r="L6417" s="79">
        <v>25</v>
      </c>
      <c r="M6417" s="31" t="s">
        <v>21</v>
      </c>
      <c r="N6417" s="79"/>
      <c r="O6417" s="22">
        <f t="shared" si="292"/>
        <v>25</v>
      </c>
      <c r="P6417" s="58"/>
      <c r="Q6417" s="58"/>
      <c r="R6417" s="58"/>
      <c r="S6417" s="7"/>
      <c r="T6417" s="89">
        <f t="shared" si="293"/>
        <v>1041</v>
      </c>
      <c r="U6417" s="7"/>
    </row>
    <row r="6418" spans="1:21" customFormat="1" ht="12.75" customHeight="1" x14ac:dyDescent="0.25">
      <c r="A6418">
        <v>6</v>
      </c>
      <c r="B6418">
        <v>13</v>
      </c>
      <c r="C6418" s="3">
        <v>613</v>
      </c>
      <c r="D6418" t="s">
        <v>7</v>
      </c>
      <c r="E6418">
        <v>2008</v>
      </c>
      <c r="F6418" s="57"/>
      <c r="G6418" s="73">
        <f t="shared" si="291"/>
        <v>1540</v>
      </c>
      <c r="H6418" s="7"/>
      <c r="I6418" s="79">
        <v>1540</v>
      </c>
      <c r="J6418" s="31"/>
      <c r="K6418" s="79"/>
      <c r="L6418" s="79">
        <v>55</v>
      </c>
      <c r="M6418" s="31" t="s">
        <v>21</v>
      </c>
      <c r="N6418" s="79"/>
      <c r="O6418" s="22">
        <f t="shared" si="292"/>
        <v>55</v>
      </c>
      <c r="P6418" s="58"/>
      <c r="Q6418" s="58"/>
      <c r="R6418" s="58"/>
      <c r="S6418" s="7"/>
      <c r="T6418" s="89">
        <f t="shared" si="293"/>
        <v>1540</v>
      </c>
      <c r="U6418" s="7"/>
    </row>
    <row r="6419" spans="1:21" customFormat="1" ht="12.75" customHeight="1" x14ac:dyDescent="0.25">
      <c r="A6419">
        <v>6</v>
      </c>
      <c r="B6419">
        <v>14</v>
      </c>
      <c r="C6419" s="3">
        <v>614</v>
      </c>
      <c r="D6419" t="s">
        <v>7</v>
      </c>
      <c r="E6419">
        <v>2008</v>
      </c>
      <c r="F6419" s="57"/>
      <c r="G6419" s="73">
        <f t="shared" si="291"/>
        <v>1519</v>
      </c>
      <c r="H6419" s="7"/>
      <c r="I6419" s="79">
        <v>1519</v>
      </c>
      <c r="J6419" s="31"/>
      <c r="K6419" s="79"/>
      <c r="L6419" s="79">
        <v>79</v>
      </c>
      <c r="M6419" s="31" t="s">
        <v>21</v>
      </c>
      <c r="N6419" s="79"/>
      <c r="O6419" s="22">
        <f t="shared" si="292"/>
        <v>79</v>
      </c>
      <c r="P6419" s="58"/>
      <c r="Q6419" s="58"/>
      <c r="R6419" s="58"/>
      <c r="S6419" s="7"/>
      <c r="T6419" s="89">
        <f t="shared" si="293"/>
        <v>1519</v>
      </c>
      <c r="U6419" s="7"/>
    </row>
    <row r="6420" spans="1:21" customFormat="1" ht="12.75" customHeight="1" x14ac:dyDescent="0.25">
      <c r="A6420">
        <v>6</v>
      </c>
      <c r="B6420">
        <v>15</v>
      </c>
      <c r="C6420" s="3">
        <v>615</v>
      </c>
      <c r="D6420" t="s">
        <v>7</v>
      </c>
      <c r="E6420">
        <v>2008</v>
      </c>
      <c r="F6420" s="57"/>
      <c r="G6420" s="73">
        <f t="shared" si="291"/>
        <v>1846</v>
      </c>
      <c r="H6420" s="7"/>
      <c r="I6420" s="79">
        <v>1846</v>
      </c>
      <c r="J6420" s="31"/>
      <c r="K6420" s="79"/>
      <c r="L6420" s="79">
        <v>128</v>
      </c>
      <c r="M6420" s="31" t="s">
        <v>21</v>
      </c>
      <c r="N6420" s="79"/>
      <c r="O6420" s="22">
        <f t="shared" si="292"/>
        <v>128</v>
      </c>
      <c r="P6420" s="58"/>
      <c r="Q6420" s="58"/>
      <c r="R6420" s="58"/>
      <c r="S6420" s="7"/>
      <c r="T6420" s="89">
        <f t="shared" si="293"/>
        <v>1846</v>
      </c>
      <c r="U6420" s="7"/>
    </row>
    <row r="6421" spans="1:21" customFormat="1" ht="12.75" customHeight="1" x14ac:dyDescent="0.25">
      <c r="A6421">
        <v>6</v>
      </c>
      <c r="B6421">
        <v>16</v>
      </c>
      <c r="C6421" s="3">
        <v>616</v>
      </c>
      <c r="D6421" t="s">
        <v>7</v>
      </c>
      <c r="E6421">
        <v>2008</v>
      </c>
      <c r="F6421" s="57"/>
      <c r="G6421" s="73">
        <f t="shared" si="291"/>
        <v>2177</v>
      </c>
      <c r="H6421" s="7"/>
      <c r="I6421" s="79">
        <v>2177</v>
      </c>
      <c r="J6421" s="31">
        <v>55</v>
      </c>
      <c r="K6421" s="79"/>
      <c r="L6421" s="79">
        <v>188</v>
      </c>
      <c r="M6421" s="31">
        <v>13</v>
      </c>
      <c r="N6421" s="79"/>
      <c r="O6421" s="22">
        <f t="shared" si="292"/>
        <v>188</v>
      </c>
      <c r="P6421" s="58"/>
      <c r="Q6421" s="58"/>
      <c r="R6421" s="58"/>
      <c r="S6421" s="7"/>
      <c r="T6421" s="89">
        <f t="shared" si="293"/>
        <v>2232</v>
      </c>
      <c r="U6421" s="7"/>
    </row>
    <row r="6422" spans="1:21" customFormat="1" ht="12.75" customHeight="1" x14ac:dyDescent="0.25">
      <c r="A6422">
        <v>6</v>
      </c>
      <c r="B6422">
        <v>17</v>
      </c>
      <c r="C6422" s="3">
        <v>617</v>
      </c>
      <c r="D6422" t="s">
        <v>7</v>
      </c>
      <c r="E6422">
        <v>2008</v>
      </c>
      <c r="F6422" s="57"/>
      <c r="G6422" s="73">
        <f t="shared" si="291"/>
        <v>2212</v>
      </c>
      <c r="H6422" s="7"/>
      <c r="I6422" s="79">
        <v>2212</v>
      </c>
      <c r="J6422" s="31"/>
      <c r="K6422" s="79"/>
      <c r="L6422" s="79">
        <v>231</v>
      </c>
      <c r="M6422" s="31" t="s">
        <v>21</v>
      </c>
      <c r="N6422" s="79"/>
      <c r="O6422" s="22">
        <f t="shared" si="292"/>
        <v>231</v>
      </c>
      <c r="P6422" s="58"/>
      <c r="Q6422" s="58"/>
      <c r="R6422" s="58"/>
      <c r="S6422" s="7"/>
      <c r="T6422" s="89">
        <f t="shared" si="293"/>
        <v>2212</v>
      </c>
      <c r="U6422" s="7"/>
    </row>
    <row r="6423" spans="1:21" customFormat="1" ht="12.75" customHeight="1" x14ac:dyDescent="0.25">
      <c r="A6423">
        <v>6</v>
      </c>
      <c r="B6423">
        <v>18</v>
      </c>
      <c r="C6423" s="3">
        <v>618</v>
      </c>
      <c r="D6423" t="s">
        <v>7</v>
      </c>
      <c r="E6423">
        <v>2008</v>
      </c>
      <c r="F6423" s="57"/>
      <c r="G6423" s="73">
        <f t="shared" si="291"/>
        <v>847</v>
      </c>
      <c r="H6423" s="7"/>
      <c r="I6423" s="79">
        <v>847</v>
      </c>
      <c r="J6423" s="31"/>
      <c r="K6423" s="79"/>
      <c r="L6423" s="79">
        <v>96</v>
      </c>
      <c r="M6423" s="31" t="s">
        <v>21</v>
      </c>
      <c r="N6423" s="79"/>
      <c r="O6423" s="22">
        <f t="shared" si="292"/>
        <v>96</v>
      </c>
      <c r="P6423" s="58"/>
      <c r="Q6423" s="58"/>
      <c r="R6423" s="58"/>
      <c r="S6423" s="7"/>
      <c r="T6423" s="89">
        <f t="shared" si="293"/>
        <v>847</v>
      </c>
      <c r="U6423" s="7"/>
    </row>
    <row r="6424" spans="1:21" customFormat="1" ht="12.75" customHeight="1" x14ac:dyDescent="0.25">
      <c r="A6424">
        <v>6</v>
      </c>
      <c r="B6424">
        <v>19</v>
      </c>
      <c r="C6424" s="3">
        <v>619</v>
      </c>
      <c r="D6424" t="s">
        <v>7</v>
      </c>
      <c r="E6424">
        <v>2008</v>
      </c>
      <c r="F6424" s="57"/>
      <c r="G6424" s="73">
        <f t="shared" si="291"/>
        <v>1149</v>
      </c>
      <c r="H6424" s="7"/>
      <c r="I6424" s="79">
        <v>1149</v>
      </c>
      <c r="J6424" s="31"/>
      <c r="K6424" s="79"/>
      <c r="L6424" s="79">
        <v>140</v>
      </c>
      <c r="M6424" s="31" t="s">
        <v>21</v>
      </c>
      <c r="N6424" s="79"/>
      <c r="O6424" s="22">
        <f t="shared" si="292"/>
        <v>140</v>
      </c>
      <c r="P6424" s="58"/>
      <c r="Q6424" s="58"/>
      <c r="R6424" s="58"/>
      <c r="S6424" s="7"/>
      <c r="T6424" s="89">
        <f t="shared" si="293"/>
        <v>1149</v>
      </c>
      <c r="U6424" s="7"/>
    </row>
    <row r="6425" spans="1:21" customFormat="1" ht="12.75" customHeight="1" x14ac:dyDescent="0.25">
      <c r="A6425">
        <v>6</v>
      </c>
      <c r="B6425">
        <v>20</v>
      </c>
      <c r="C6425" s="3">
        <v>620</v>
      </c>
      <c r="D6425" t="s">
        <v>7</v>
      </c>
      <c r="E6425">
        <v>2008</v>
      </c>
      <c r="F6425" s="57"/>
      <c r="G6425" s="73">
        <f t="shared" si="291"/>
        <v>1371</v>
      </c>
      <c r="H6425" s="7"/>
      <c r="I6425" s="79">
        <v>1371</v>
      </c>
      <c r="J6425" s="31"/>
      <c r="K6425" s="79"/>
      <c r="L6425" s="79">
        <v>162</v>
      </c>
      <c r="M6425" s="31" t="s">
        <v>21</v>
      </c>
      <c r="N6425" s="79"/>
      <c r="O6425" s="22">
        <f t="shared" si="292"/>
        <v>162</v>
      </c>
      <c r="P6425" s="58"/>
      <c r="Q6425" s="58"/>
      <c r="R6425" s="58"/>
      <c r="S6425" s="7"/>
      <c r="T6425" s="89">
        <f t="shared" si="293"/>
        <v>1371</v>
      </c>
      <c r="U6425" s="7"/>
    </row>
    <row r="6426" spans="1:21" customFormat="1" ht="12.75" customHeight="1" x14ac:dyDescent="0.25">
      <c r="A6426">
        <v>6</v>
      </c>
      <c r="B6426">
        <v>21</v>
      </c>
      <c r="C6426" s="3">
        <v>621</v>
      </c>
      <c r="D6426" t="s">
        <v>7</v>
      </c>
      <c r="E6426">
        <v>2008</v>
      </c>
      <c r="F6426" s="57"/>
      <c r="G6426" s="73">
        <f t="shared" si="291"/>
        <v>1602</v>
      </c>
      <c r="H6426" s="7"/>
      <c r="I6426" s="79">
        <v>1602</v>
      </c>
      <c r="J6426" s="31"/>
      <c r="K6426" s="79"/>
      <c r="L6426" s="79">
        <v>184</v>
      </c>
      <c r="M6426" s="31" t="s">
        <v>21</v>
      </c>
      <c r="N6426" s="79"/>
      <c r="O6426" s="22">
        <f t="shared" si="292"/>
        <v>184</v>
      </c>
      <c r="P6426" s="58"/>
      <c r="Q6426" s="58"/>
      <c r="R6426" s="58"/>
      <c r="S6426" s="7"/>
      <c r="T6426" s="89">
        <f t="shared" si="293"/>
        <v>1602</v>
      </c>
      <c r="U6426" s="7"/>
    </row>
    <row r="6427" spans="1:21" customFormat="1" ht="12.75" customHeight="1" x14ac:dyDescent="0.25">
      <c r="A6427">
        <v>6</v>
      </c>
      <c r="B6427">
        <v>22</v>
      </c>
      <c r="C6427" s="3">
        <v>622</v>
      </c>
      <c r="D6427" t="s">
        <v>7</v>
      </c>
      <c r="E6427">
        <v>2008</v>
      </c>
      <c r="F6427" s="57"/>
      <c r="G6427" s="73">
        <f t="shared" si="291"/>
        <v>1854</v>
      </c>
      <c r="H6427" s="7"/>
      <c r="I6427" s="79">
        <v>1854</v>
      </c>
      <c r="J6427" s="31"/>
      <c r="K6427" s="79"/>
      <c r="L6427" s="79">
        <v>208</v>
      </c>
      <c r="M6427" s="31" t="s">
        <v>21</v>
      </c>
      <c r="N6427" s="79"/>
      <c r="O6427" s="22">
        <f t="shared" si="292"/>
        <v>208</v>
      </c>
      <c r="P6427" s="58"/>
      <c r="Q6427" s="58"/>
      <c r="R6427" s="58"/>
      <c r="S6427" s="7"/>
      <c r="T6427" s="89">
        <f t="shared" si="293"/>
        <v>1854</v>
      </c>
      <c r="U6427" s="7"/>
    </row>
    <row r="6428" spans="1:21" customFormat="1" ht="12.75" customHeight="1" x14ac:dyDescent="0.25">
      <c r="A6428">
        <v>6</v>
      </c>
      <c r="B6428">
        <v>23</v>
      </c>
      <c r="C6428" s="3">
        <v>623</v>
      </c>
      <c r="D6428" t="s">
        <v>7</v>
      </c>
      <c r="E6428">
        <v>2008</v>
      </c>
      <c r="F6428" s="57"/>
      <c r="G6428" s="73">
        <f t="shared" si="291"/>
        <v>2126</v>
      </c>
      <c r="H6428" s="7"/>
      <c r="I6428" s="79">
        <v>2126</v>
      </c>
      <c r="J6428" s="31"/>
      <c r="K6428" s="79"/>
      <c r="L6428" s="79">
        <v>231</v>
      </c>
      <c r="M6428" s="31" t="s">
        <v>21</v>
      </c>
      <c r="N6428" s="79"/>
      <c r="O6428" s="22">
        <f t="shared" si="292"/>
        <v>231</v>
      </c>
      <c r="P6428" s="58"/>
      <c r="Q6428" s="58"/>
      <c r="R6428" s="58"/>
      <c r="S6428" s="7"/>
      <c r="T6428" s="89">
        <f t="shared" si="293"/>
        <v>2126</v>
      </c>
      <c r="U6428" s="7"/>
    </row>
    <row r="6429" spans="1:21" customFormat="1" ht="12.75" customHeight="1" x14ac:dyDescent="0.25">
      <c r="A6429">
        <v>6</v>
      </c>
      <c r="B6429">
        <v>24</v>
      </c>
      <c r="C6429" s="3">
        <v>624</v>
      </c>
      <c r="D6429" t="s">
        <v>7</v>
      </c>
      <c r="E6429">
        <v>2008</v>
      </c>
      <c r="F6429" s="57"/>
      <c r="G6429" s="73">
        <f t="shared" si="291"/>
        <v>1623</v>
      </c>
      <c r="H6429" s="7"/>
      <c r="I6429" s="79">
        <v>1623</v>
      </c>
      <c r="J6429" s="31">
        <v>59</v>
      </c>
      <c r="K6429" s="79"/>
      <c r="L6429" s="79">
        <v>122</v>
      </c>
      <c r="M6429" s="31">
        <v>10</v>
      </c>
      <c r="N6429" s="79"/>
      <c r="O6429" s="22">
        <f t="shared" si="292"/>
        <v>122</v>
      </c>
      <c r="P6429" s="58"/>
      <c r="Q6429" s="58"/>
      <c r="R6429" s="58"/>
      <c r="S6429" s="7"/>
      <c r="T6429" s="89">
        <f t="shared" si="293"/>
        <v>1682</v>
      </c>
      <c r="U6429" s="7"/>
    </row>
    <row r="6430" spans="1:21" customFormat="1" ht="12.75" customHeight="1" x14ac:dyDescent="0.25">
      <c r="A6430">
        <v>6</v>
      </c>
      <c r="B6430">
        <v>25</v>
      </c>
      <c r="C6430" s="3">
        <v>625</v>
      </c>
      <c r="D6430" t="s">
        <v>7</v>
      </c>
      <c r="E6430">
        <v>2008</v>
      </c>
      <c r="F6430" s="57"/>
      <c r="G6430" s="73">
        <f t="shared" si="291"/>
        <v>1969</v>
      </c>
      <c r="I6430" s="79">
        <v>1969</v>
      </c>
      <c r="J6430" s="31"/>
      <c r="K6430" s="79"/>
      <c r="L6430" s="79">
        <v>230</v>
      </c>
      <c r="M6430" s="31" t="s">
        <v>21</v>
      </c>
      <c r="N6430" s="79"/>
      <c r="O6430" s="22">
        <f t="shared" si="292"/>
        <v>230</v>
      </c>
      <c r="P6430" s="58"/>
      <c r="Q6430" s="58"/>
      <c r="R6430" s="58"/>
      <c r="S6430" s="7"/>
      <c r="T6430" s="89">
        <f t="shared" si="293"/>
        <v>1969</v>
      </c>
      <c r="U6430" s="7"/>
    </row>
    <row r="6431" spans="1:21" customFormat="1" ht="12.75" customHeight="1" x14ac:dyDescent="0.25">
      <c r="A6431">
        <v>6</v>
      </c>
      <c r="B6431">
        <v>26</v>
      </c>
      <c r="C6431" s="3">
        <v>626</v>
      </c>
      <c r="D6431" t="s">
        <v>7</v>
      </c>
      <c r="E6431">
        <v>2008</v>
      </c>
      <c r="F6431" s="57"/>
      <c r="G6431" s="73">
        <f t="shared" si="291"/>
        <v>2327</v>
      </c>
      <c r="I6431" s="79">
        <v>2327</v>
      </c>
      <c r="J6431" s="31"/>
      <c r="K6431" s="79"/>
      <c r="L6431" s="79">
        <v>376</v>
      </c>
      <c r="M6431" s="31" t="s">
        <v>21</v>
      </c>
      <c r="N6431" s="79"/>
      <c r="O6431" s="22">
        <f t="shared" si="292"/>
        <v>376</v>
      </c>
      <c r="P6431" s="58"/>
      <c r="Q6431" s="58"/>
      <c r="R6431" s="58"/>
      <c r="S6431" s="7"/>
      <c r="T6431" s="89">
        <f t="shared" si="293"/>
        <v>2327</v>
      </c>
      <c r="U6431" s="7"/>
    </row>
    <row r="6432" spans="1:21" customFormat="1" ht="12.75" customHeight="1" x14ac:dyDescent="0.25">
      <c r="A6432">
        <v>6</v>
      </c>
      <c r="B6432">
        <v>27</v>
      </c>
      <c r="C6432" s="3">
        <v>627</v>
      </c>
      <c r="D6432" t="s">
        <v>7</v>
      </c>
      <c r="E6432">
        <v>2008</v>
      </c>
      <c r="F6432" s="57"/>
      <c r="G6432" s="73">
        <f t="shared" si="291"/>
        <v>1927</v>
      </c>
      <c r="I6432" s="79">
        <v>1927</v>
      </c>
      <c r="J6432" s="31">
        <v>27</v>
      </c>
      <c r="K6432" s="79"/>
      <c r="L6432" s="79">
        <v>299</v>
      </c>
      <c r="M6432" s="31">
        <v>3</v>
      </c>
      <c r="N6432" s="79"/>
      <c r="O6432" s="22">
        <f t="shared" si="292"/>
        <v>299</v>
      </c>
      <c r="P6432" s="58"/>
      <c r="Q6432" s="58"/>
      <c r="R6432" s="58"/>
      <c r="S6432" s="7"/>
      <c r="T6432" s="89">
        <f t="shared" si="293"/>
        <v>1954</v>
      </c>
      <c r="U6432" s="7"/>
    </row>
    <row r="6433" spans="1:21" customFormat="1" ht="12.75" customHeight="1" x14ac:dyDescent="0.25">
      <c r="A6433">
        <v>6</v>
      </c>
      <c r="B6433">
        <v>28</v>
      </c>
      <c r="C6433" s="3">
        <v>628</v>
      </c>
      <c r="D6433" t="s">
        <v>7</v>
      </c>
      <c r="E6433">
        <v>2008</v>
      </c>
      <c r="F6433" s="57"/>
      <c r="G6433" s="73">
        <f t="shared" si="291"/>
        <v>1809</v>
      </c>
      <c r="H6433" s="7"/>
      <c r="I6433" s="79">
        <v>1809</v>
      </c>
      <c r="J6433" s="31"/>
      <c r="K6433" s="79"/>
      <c r="L6433" s="79">
        <v>268</v>
      </c>
      <c r="M6433" s="31" t="s">
        <v>21</v>
      </c>
      <c r="N6433" s="79"/>
      <c r="O6433" s="22">
        <f t="shared" si="292"/>
        <v>268</v>
      </c>
      <c r="P6433" s="58"/>
      <c r="Q6433" s="58"/>
      <c r="R6433" s="58"/>
      <c r="S6433" s="7"/>
      <c r="T6433" s="89">
        <f t="shared" si="293"/>
        <v>1809</v>
      </c>
      <c r="U6433" s="7"/>
    </row>
    <row r="6434" spans="1:21" customFormat="1" ht="12.75" customHeight="1" x14ac:dyDescent="0.25">
      <c r="A6434">
        <v>6</v>
      </c>
      <c r="B6434">
        <v>29</v>
      </c>
      <c r="C6434" s="3">
        <v>629</v>
      </c>
      <c r="D6434" t="s">
        <v>7</v>
      </c>
      <c r="E6434">
        <v>2008</v>
      </c>
      <c r="F6434" s="57"/>
      <c r="G6434" s="73">
        <f t="shared" si="291"/>
        <v>3797</v>
      </c>
      <c r="H6434" s="7"/>
      <c r="I6434" s="79">
        <v>3797</v>
      </c>
      <c r="J6434" s="31"/>
      <c r="K6434" s="79"/>
      <c r="L6434" s="79">
        <v>539</v>
      </c>
      <c r="M6434" s="31" t="s">
        <v>21</v>
      </c>
      <c r="N6434" s="79"/>
      <c r="O6434" s="22">
        <f t="shared" si="292"/>
        <v>539</v>
      </c>
      <c r="P6434" s="58"/>
      <c r="Q6434" s="58"/>
      <c r="R6434" s="58"/>
      <c r="S6434" s="7"/>
      <c r="T6434" s="89">
        <f t="shared" si="293"/>
        <v>3797</v>
      </c>
      <c r="U6434" s="7"/>
    </row>
    <row r="6435" spans="1:21" customFormat="1" ht="12.75" customHeight="1" x14ac:dyDescent="0.25">
      <c r="A6435">
        <v>6</v>
      </c>
      <c r="B6435">
        <v>30</v>
      </c>
      <c r="C6435" s="3">
        <v>630</v>
      </c>
      <c r="D6435" t="s">
        <v>7</v>
      </c>
      <c r="E6435">
        <v>2008</v>
      </c>
      <c r="F6435" s="57"/>
      <c r="G6435" s="73">
        <f t="shared" si="291"/>
        <v>2586</v>
      </c>
      <c r="H6435" s="7"/>
      <c r="I6435" s="79">
        <v>2586</v>
      </c>
      <c r="J6435" s="31"/>
      <c r="K6435" s="79"/>
      <c r="L6435" s="79">
        <v>350</v>
      </c>
      <c r="M6435" s="31" t="s">
        <v>21</v>
      </c>
      <c r="N6435" s="79"/>
      <c r="O6435" s="22">
        <f t="shared" si="292"/>
        <v>350</v>
      </c>
      <c r="P6435" s="58"/>
      <c r="Q6435" s="58"/>
      <c r="R6435" s="58"/>
      <c r="S6435" s="7"/>
      <c r="T6435" s="89">
        <f t="shared" si="293"/>
        <v>2586</v>
      </c>
      <c r="U6435" s="7"/>
    </row>
    <row r="6436" spans="1:21" customFormat="1" ht="12.75" customHeight="1" x14ac:dyDescent="0.25">
      <c r="A6436">
        <v>7</v>
      </c>
      <c r="B6436">
        <v>1</v>
      </c>
      <c r="C6436" s="3">
        <v>701</v>
      </c>
      <c r="D6436" t="s">
        <v>7</v>
      </c>
      <c r="E6436">
        <v>2008</v>
      </c>
      <c r="F6436" s="57"/>
      <c r="G6436" s="73">
        <f t="shared" si="291"/>
        <v>1617</v>
      </c>
      <c r="H6436" s="7"/>
      <c r="I6436" s="79">
        <v>1617</v>
      </c>
      <c r="J6436" s="31"/>
      <c r="K6436" s="79"/>
      <c r="L6436" s="79">
        <v>301</v>
      </c>
      <c r="M6436" s="31" t="s">
        <v>21</v>
      </c>
      <c r="N6436" s="79"/>
      <c r="O6436" s="22">
        <f t="shared" si="292"/>
        <v>301</v>
      </c>
      <c r="P6436" s="58"/>
      <c r="Q6436" s="58"/>
      <c r="R6436" s="58"/>
      <c r="S6436" s="7"/>
      <c r="T6436" s="89">
        <f t="shared" si="293"/>
        <v>1617</v>
      </c>
      <c r="U6436" s="7"/>
    </row>
    <row r="6437" spans="1:21" customFormat="1" ht="12.75" customHeight="1" x14ac:dyDescent="0.25">
      <c r="A6437">
        <v>7</v>
      </c>
      <c r="B6437">
        <v>2</v>
      </c>
      <c r="C6437" s="3">
        <v>702</v>
      </c>
      <c r="D6437" t="s">
        <v>7</v>
      </c>
      <c r="E6437">
        <v>2008</v>
      </c>
      <c r="F6437" s="57"/>
      <c r="G6437" s="73">
        <f t="shared" si="291"/>
        <v>2988</v>
      </c>
      <c r="H6437" s="7"/>
      <c r="I6437" s="79">
        <v>2988</v>
      </c>
      <c r="J6437" s="31"/>
      <c r="K6437" s="79"/>
      <c r="L6437" s="79">
        <v>720</v>
      </c>
      <c r="M6437" s="31" t="s">
        <v>21</v>
      </c>
      <c r="N6437" s="79"/>
      <c r="O6437" s="22">
        <f t="shared" si="292"/>
        <v>720</v>
      </c>
      <c r="P6437" s="58"/>
      <c r="Q6437" s="58"/>
      <c r="R6437" s="58"/>
      <c r="S6437" s="7"/>
      <c r="T6437" s="89">
        <f t="shared" si="293"/>
        <v>2988</v>
      </c>
      <c r="U6437" s="7"/>
    </row>
    <row r="6438" spans="1:21" customFormat="1" ht="12.75" customHeight="1" x14ac:dyDescent="0.25">
      <c r="A6438">
        <v>7</v>
      </c>
      <c r="B6438">
        <v>3</v>
      </c>
      <c r="C6438" s="3">
        <v>703</v>
      </c>
      <c r="D6438" t="s">
        <v>7</v>
      </c>
      <c r="E6438">
        <v>2008</v>
      </c>
      <c r="F6438" s="57"/>
      <c r="G6438" s="73">
        <f t="shared" si="291"/>
        <v>2726</v>
      </c>
      <c r="H6438" s="7"/>
      <c r="I6438" s="79">
        <v>2726</v>
      </c>
      <c r="J6438" s="8"/>
      <c r="K6438" s="79"/>
      <c r="L6438" s="79">
        <v>822</v>
      </c>
      <c r="M6438" s="8" t="s">
        <v>21</v>
      </c>
      <c r="N6438" s="79"/>
      <c r="O6438" s="22">
        <f t="shared" si="292"/>
        <v>822</v>
      </c>
      <c r="P6438" s="58"/>
      <c r="Q6438" s="58"/>
      <c r="R6438" s="58"/>
      <c r="S6438" s="7"/>
      <c r="T6438" s="89">
        <f t="shared" si="293"/>
        <v>2726</v>
      </c>
      <c r="U6438" s="7"/>
    </row>
    <row r="6439" spans="1:21" customFormat="1" ht="12.75" customHeight="1" x14ac:dyDescent="0.25">
      <c r="A6439">
        <v>7</v>
      </c>
      <c r="B6439">
        <v>4</v>
      </c>
      <c r="C6439" s="3">
        <v>704</v>
      </c>
      <c r="D6439" t="s">
        <v>7</v>
      </c>
      <c r="E6439">
        <v>2008</v>
      </c>
      <c r="F6439" s="57"/>
      <c r="G6439" s="73">
        <f t="shared" ref="G6439:G6470" si="294">I6439+K6439</f>
        <v>1718</v>
      </c>
      <c r="H6439" s="7"/>
      <c r="I6439" s="79">
        <v>1718</v>
      </c>
      <c r="J6439" s="31">
        <v>21</v>
      </c>
      <c r="K6439" s="79"/>
      <c r="L6439" s="79">
        <v>501</v>
      </c>
      <c r="M6439" s="31">
        <v>29</v>
      </c>
      <c r="N6439" s="79"/>
      <c r="O6439" s="22">
        <f t="shared" ref="O6439:O6470" si="295">L6439+N6439</f>
        <v>501</v>
      </c>
      <c r="P6439" s="58"/>
      <c r="Q6439" s="58"/>
      <c r="R6439" s="58"/>
      <c r="S6439" s="7"/>
      <c r="T6439" s="89">
        <f t="shared" ref="T6439:T6470" si="296">G6439+J6439</f>
        <v>1739</v>
      </c>
      <c r="U6439" s="7"/>
    </row>
    <row r="6440" spans="1:21" customFormat="1" ht="12.75" customHeight="1" x14ac:dyDescent="0.25">
      <c r="A6440">
        <v>7</v>
      </c>
      <c r="B6440">
        <v>5</v>
      </c>
      <c r="C6440" s="3">
        <v>705</v>
      </c>
      <c r="D6440" t="s">
        <v>7</v>
      </c>
      <c r="E6440">
        <v>2008</v>
      </c>
      <c r="F6440" s="57"/>
      <c r="G6440" s="73">
        <f t="shared" si="294"/>
        <v>3862</v>
      </c>
      <c r="H6440" s="7"/>
      <c r="I6440" s="79">
        <v>3862</v>
      </c>
      <c r="J6440" s="31"/>
      <c r="K6440" s="79"/>
      <c r="L6440" s="79">
        <v>1092</v>
      </c>
      <c r="M6440" s="31" t="s">
        <v>21</v>
      </c>
      <c r="N6440" s="79"/>
      <c r="O6440" s="22">
        <f t="shared" si="295"/>
        <v>1092</v>
      </c>
      <c r="P6440" s="58"/>
      <c r="Q6440" s="58"/>
      <c r="R6440" s="58"/>
      <c r="S6440" s="7"/>
      <c r="T6440" s="89">
        <f t="shared" si="296"/>
        <v>3862</v>
      </c>
      <c r="U6440" s="7"/>
    </row>
    <row r="6441" spans="1:21" customFormat="1" ht="12.75" customHeight="1" x14ac:dyDescent="0.25">
      <c r="A6441">
        <v>7</v>
      </c>
      <c r="B6441">
        <v>6</v>
      </c>
      <c r="C6441" s="3">
        <v>706</v>
      </c>
      <c r="D6441" t="s">
        <v>7</v>
      </c>
      <c r="E6441">
        <v>2008</v>
      </c>
      <c r="F6441" s="57"/>
      <c r="G6441" s="73">
        <f t="shared" si="294"/>
        <v>4234</v>
      </c>
      <c r="H6441" s="7"/>
      <c r="I6441" s="79">
        <v>4234</v>
      </c>
      <c r="J6441" s="31"/>
      <c r="K6441" s="79"/>
      <c r="L6441" s="79">
        <v>1159</v>
      </c>
      <c r="M6441" s="31" t="s">
        <v>21</v>
      </c>
      <c r="N6441" s="79"/>
      <c r="O6441" s="22">
        <f t="shared" si="295"/>
        <v>1159</v>
      </c>
      <c r="P6441" s="58"/>
      <c r="Q6441" s="58"/>
      <c r="R6441" s="58"/>
      <c r="S6441" s="7"/>
      <c r="T6441" s="89">
        <f t="shared" si="296"/>
        <v>4234</v>
      </c>
      <c r="U6441" s="7"/>
    </row>
    <row r="6442" spans="1:21" customFormat="1" ht="12.75" customHeight="1" x14ac:dyDescent="0.25">
      <c r="A6442">
        <v>7</v>
      </c>
      <c r="B6442">
        <v>7</v>
      </c>
      <c r="C6442" s="3">
        <v>707</v>
      </c>
      <c r="D6442" t="s">
        <v>7</v>
      </c>
      <c r="E6442">
        <v>2008</v>
      </c>
      <c r="F6442" s="57"/>
      <c r="G6442" s="73">
        <f t="shared" si="294"/>
        <v>3520</v>
      </c>
      <c r="H6442" s="7"/>
      <c r="I6442" s="79">
        <v>3520</v>
      </c>
      <c r="J6442" s="31"/>
      <c r="K6442" s="79"/>
      <c r="L6442" s="79">
        <v>932</v>
      </c>
      <c r="M6442" s="31" t="s">
        <v>21</v>
      </c>
      <c r="N6442" s="79"/>
      <c r="O6442" s="22">
        <f t="shared" si="295"/>
        <v>932</v>
      </c>
      <c r="P6442" s="58"/>
      <c r="Q6442" s="58"/>
      <c r="R6442" s="58"/>
      <c r="S6442" s="7"/>
      <c r="T6442" s="89">
        <f t="shared" si="296"/>
        <v>3520</v>
      </c>
      <c r="U6442" s="7"/>
    </row>
    <row r="6443" spans="1:21" customFormat="1" ht="12.75" customHeight="1" x14ac:dyDescent="0.25">
      <c r="A6443">
        <v>7</v>
      </c>
      <c r="B6443">
        <v>8</v>
      </c>
      <c r="C6443" s="3">
        <v>708</v>
      </c>
      <c r="D6443" t="s">
        <v>7</v>
      </c>
      <c r="E6443">
        <v>2008</v>
      </c>
      <c r="F6443" s="57"/>
      <c r="G6443" s="73">
        <f t="shared" si="294"/>
        <v>3061</v>
      </c>
      <c r="H6443" s="7"/>
      <c r="I6443" s="79">
        <v>3061</v>
      </c>
      <c r="J6443" s="31"/>
      <c r="K6443" s="79"/>
      <c r="L6443" s="79">
        <v>833</v>
      </c>
      <c r="M6443" s="31" t="s">
        <v>21</v>
      </c>
      <c r="N6443" s="79"/>
      <c r="O6443" s="22">
        <f t="shared" si="295"/>
        <v>833</v>
      </c>
      <c r="P6443" s="58"/>
      <c r="Q6443" s="58"/>
      <c r="R6443" s="58"/>
      <c r="S6443" s="7"/>
      <c r="T6443" s="89">
        <f t="shared" si="296"/>
        <v>3061</v>
      </c>
      <c r="U6443" s="7"/>
    </row>
    <row r="6444" spans="1:21" customFormat="1" ht="12.75" customHeight="1" x14ac:dyDescent="0.25">
      <c r="A6444">
        <v>7</v>
      </c>
      <c r="B6444">
        <v>9</v>
      </c>
      <c r="C6444" s="3">
        <v>709</v>
      </c>
      <c r="D6444" t="s">
        <v>7</v>
      </c>
      <c r="E6444">
        <v>2008</v>
      </c>
      <c r="F6444" s="57"/>
      <c r="G6444" s="73">
        <f t="shared" si="294"/>
        <v>2079</v>
      </c>
      <c r="I6444" s="79">
        <v>2079</v>
      </c>
      <c r="J6444" s="31"/>
      <c r="K6444" s="79"/>
      <c r="L6444" s="79">
        <v>582</v>
      </c>
      <c r="M6444" s="31" t="s">
        <v>21</v>
      </c>
      <c r="N6444" s="79"/>
      <c r="O6444" s="22">
        <f t="shared" si="295"/>
        <v>582</v>
      </c>
      <c r="P6444" s="58"/>
      <c r="Q6444" s="58"/>
      <c r="R6444" s="58"/>
      <c r="S6444" s="7"/>
      <c r="T6444" s="89">
        <f t="shared" si="296"/>
        <v>2079</v>
      </c>
      <c r="U6444" s="7"/>
    </row>
    <row r="6445" spans="1:21" customFormat="1" ht="12.75" customHeight="1" x14ac:dyDescent="0.25">
      <c r="A6445">
        <v>7</v>
      </c>
      <c r="B6445">
        <v>10</v>
      </c>
      <c r="C6445" s="3">
        <v>710</v>
      </c>
      <c r="D6445" t="s">
        <v>7</v>
      </c>
      <c r="E6445">
        <v>2008</v>
      </c>
      <c r="F6445" s="57"/>
      <c r="G6445" s="73">
        <f t="shared" si="294"/>
        <v>1864</v>
      </c>
      <c r="I6445" s="79">
        <v>1864</v>
      </c>
      <c r="J6445" s="31"/>
      <c r="K6445" s="79"/>
      <c r="L6445" s="79">
        <v>536</v>
      </c>
      <c r="M6445" s="31" t="s">
        <v>21</v>
      </c>
      <c r="N6445" s="79"/>
      <c r="O6445" s="22">
        <f t="shared" si="295"/>
        <v>536</v>
      </c>
      <c r="P6445" s="58"/>
      <c r="Q6445" s="58"/>
      <c r="R6445" s="58"/>
      <c r="S6445" s="7"/>
      <c r="T6445" s="89">
        <f t="shared" si="296"/>
        <v>1864</v>
      </c>
      <c r="U6445" s="7"/>
    </row>
    <row r="6446" spans="1:21" customFormat="1" ht="12.75" customHeight="1" x14ac:dyDescent="0.25">
      <c r="A6446">
        <v>7</v>
      </c>
      <c r="B6446">
        <v>11</v>
      </c>
      <c r="C6446" s="3">
        <v>711</v>
      </c>
      <c r="D6446" t="s">
        <v>7</v>
      </c>
      <c r="E6446">
        <v>2008</v>
      </c>
      <c r="F6446" s="57"/>
      <c r="G6446" s="73">
        <f t="shared" si="294"/>
        <v>1382</v>
      </c>
      <c r="H6446" s="7"/>
      <c r="I6446" s="79">
        <v>1382</v>
      </c>
      <c r="J6446" s="31">
        <v>33</v>
      </c>
      <c r="K6446" s="79"/>
      <c r="L6446" s="79">
        <v>400</v>
      </c>
      <c r="M6446" s="31">
        <v>22</v>
      </c>
      <c r="N6446" s="79"/>
      <c r="O6446" s="22">
        <f t="shared" si="295"/>
        <v>400</v>
      </c>
      <c r="P6446" s="58"/>
      <c r="Q6446" s="58"/>
      <c r="R6446" s="58"/>
      <c r="S6446" s="7"/>
      <c r="T6446" s="89">
        <f t="shared" si="296"/>
        <v>1415</v>
      </c>
      <c r="U6446" s="7"/>
    </row>
    <row r="6447" spans="1:21" customFormat="1" ht="12.75" customHeight="1" x14ac:dyDescent="0.25">
      <c r="A6447">
        <v>7</v>
      </c>
      <c r="B6447">
        <v>12</v>
      </c>
      <c r="C6447" s="3">
        <v>712</v>
      </c>
      <c r="D6447" t="s">
        <v>7</v>
      </c>
      <c r="E6447">
        <v>2008</v>
      </c>
      <c r="F6447" s="57"/>
      <c r="G6447" s="73">
        <f t="shared" si="294"/>
        <v>1129</v>
      </c>
      <c r="I6447" s="79">
        <v>1129</v>
      </c>
      <c r="J6447" s="31"/>
      <c r="K6447" s="79"/>
      <c r="L6447" s="79">
        <v>329</v>
      </c>
      <c r="M6447" s="31" t="s">
        <v>21</v>
      </c>
      <c r="N6447" s="79"/>
      <c r="O6447" s="22">
        <f t="shared" si="295"/>
        <v>329</v>
      </c>
      <c r="P6447" s="58"/>
      <c r="Q6447" s="58"/>
      <c r="R6447" s="58"/>
      <c r="S6447" s="7"/>
      <c r="T6447" s="89">
        <f t="shared" si="296"/>
        <v>1129</v>
      </c>
      <c r="U6447" s="7"/>
    </row>
    <row r="6448" spans="1:21" customFormat="1" ht="12.75" customHeight="1" x14ac:dyDescent="0.25">
      <c r="A6448">
        <v>7</v>
      </c>
      <c r="B6448">
        <v>13</v>
      </c>
      <c r="C6448" s="3">
        <v>713</v>
      </c>
      <c r="D6448" t="s">
        <v>7</v>
      </c>
      <c r="E6448">
        <v>2008</v>
      </c>
      <c r="F6448" s="57"/>
      <c r="G6448" s="73">
        <f t="shared" si="294"/>
        <v>929</v>
      </c>
      <c r="I6448" s="79">
        <v>929</v>
      </c>
      <c r="J6448" s="31"/>
      <c r="K6448" s="79"/>
      <c r="L6448" s="79">
        <v>272</v>
      </c>
      <c r="M6448" s="31" t="s">
        <v>21</v>
      </c>
      <c r="N6448" s="79"/>
      <c r="O6448" s="22">
        <f t="shared" si="295"/>
        <v>272</v>
      </c>
      <c r="P6448" s="58"/>
      <c r="Q6448" s="58"/>
      <c r="R6448" s="58"/>
      <c r="S6448" s="7"/>
      <c r="T6448" s="89">
        <f t="shared" si="296"/>
        <v>929</v>
      </c>
      <c r="U6448" s="7"/>
    </row>
    <row r="6449" spans="1:21" customFormat="1" ht="12.75" customHeight="1" x14ac:dyDescent="0.25">
      <c r="A6449">
        <v>7</v>
      </c>
      <c r="B6449">
        <v>14</v>
      </c>
      <c r="C6449" s="3">
        <v>714</v>
      </c>
      <c r="D6449" t="s">
        <v>7</v>
      </c>
      <c r="E6449">
        <v>2008</v>
      </c>
      <c r="F6449" s="57"/>
      <c r="G6449" s="73">
        <f t="shared" si="294"/>
        <v>1228</v>
      </c>
      <c r="H6449" s="7"/>
      <c r="I6449" s="79">
        <v>1228</v>
      </c>
      <c r="J6449" s="31"/>
      <c r="K6449" s="79"/>
      <c r="L6449" s="79">
        <v>363</v>
      </c>
      <c r="M6449" s="31" t="s">
        <v>21</v>
      </c>
      <c r="N6449" s="79"/>
      <c r="O6449" s="22">
        <f t="shared" si="295"/>
        <v>363</v>
      </c>
      <c r="P6449" s="58"/>
      <c r="Q6449" s="58"/>
      <c r="R6449" s="58"/>
      <c r="S6449" s="7"/>
      <c r="T6449" s="89">
        <f t="shared" si="296"/>
        <v>1228</v>
      </c>
      <c r="U6449" s="7"/>
    </row>
    <row r="6450" spans="1:21" customFormat="1" ht="12.75" customHeight="1" x14ac:dyDescent="0.25">
      <c r="A6450">
        <v>7</v>
      </c>
      <c r="B6450">
        <v>15</v>
      </c>
      <c r="C6450" s="3">
        <v>715</v>
      </c>
      <c r="D6450" t="s">
        <v>7</v>
      </c>
      <c r="E6450">
        <v>2008</v>
      </c>
      <c r="F6450" s="57"/>
      <c r="G6450" s="73">
        <f t="shared" si="294"/>
        <v>1567</v>
      </c>
      <c r="H6450" s="7"/>
      <c r="I6450" s="79">
        <v>1567</v>
      </c>
      <c r="J6450" s="31"/>
      <c r="K6450" s="79"/>
      <c r="L6450" s="79">
        <v>562</v>
      </c>
      <c r="M6450" s="31" t="s">
        <v>21</v>
      </c>
      <c r="N6450" s="79"/>
      <c r="O6450" s="22">
        <f t="shared" si="295"/>
        <v>562</v>
      </c>
      <c r="P6450" s="58"/>
      <c r="Q6450" s="58"/>
      <c r="R6450" s="58"/>
      <c r="S6450" s="7"/>
      <c r="T6450" s="89">
        <f t="shared" si="296"/>
        <v>1567</v>
      </c>
      <c r="U6450" s="7"/>
    </row>
    <row r="6451" spans="1:21" customFormat="1" ht="12.75" customHeight="1" x14ac:dyDescent="0.25">
      <c r="A6451">
        <v>7</v>
      </c>
      <c r="B6451">
        <v>16</v>
      </c>
      <c r="C6451" s="3">
        <v>716</v>
      </c>
      <c r="D6451" t="s">
        <v>7</v>
      </c>
      <c r="E6451">
        <v>2008</v>
      </c>
      <c r="F6451" s="57"/>
      <c r="G6451" s="73">
        <f t="shared" si="294"/>
        <v>1101</v>
      </c>
      <c r="I6451" s="79">
        <v>1101</v>
      </c>
      <c r="J6451" s="31"/>
      <c r="K6451" s="79"/>
      <c r="L6451" s="79">
        <v>472</v>
      </c>
      <c r="M6451" s="31" t="s">
        <v>21</v>
      </c>
      <c r="N6451" s="79"/>
      <c r="O6451" s="22">
        <f t="shared" si="295"/>
        <v>472</v>
      </c>
      <c r="P6451" s="58"/>
      <c r="Q6451" s="58"/>
      <c r="R6451" s="58"/>
      <c r="S6451" s="7"/>
      <c r="T6451" s="89">
        <f t="shared" si="296"/>
        <v>1101</v>
      </c>
      <c r="U6451" s="7"/>
    </row>
    <row r="6452" spans="1:21" customFormat="1" ht="12.75" customHeight="1" x14ac:dyDescent="0.25">
      <c r="A6452">
        <v>7</v>
      </c>
      <c r="B6452">
        <v>17</v>
      </c>
      <c r="C6452" s="3">
        <v>717</v>
      </c>
      <c r="D6452" t="s">
        <v>7</v>
      </c>
      <c r="E6452">
        <v>2008</v>
      </c>
      <c r="F6452" s="57"/>
      <c r="G6452" s="73">
        <f t="shared" si="294"/>
        <v>1145</v>
      </c>
      <c r="I6452" s="79">
        <v>1145</v>
      </c>
      <c r="J6452" s="60"/>
      <c r="K6452" s="79"/>
      <c r="L6452" s="79">
        <v>580</v>
      </c>
      <c r="M6452" s="60"/>
      <c r="N6452" s="79"/>
      <c r="O6452" s="22">
        <f t="shared" si="295"/>
        <v>580</v>
      </c>
      <c r="P6452" s="58"/>
      <c r="Q6452" s="58"/>
      <c r="R6452" s="58"/>
      <c r="S6452" s="7"/>
      <c r="T6452" s="89">
        <f t="shared" si="296"/>
        <v>1145</v>
      </c>
      <c r="U6452" s="7"/>
    </row>
    <row r="6453" spans="1:21" customFormat="1" ht="12.75" customHeight="1" x14ac:dyDescent="0.25">
      <c r="A6453">
        <v>7</v>
      </c>
      <c r="B6453">
        <v>18</v>
      </c>
      <c r="C6453" s="3">
        <v>718</v>
      </c>
      <c r="D6453" t="s">
        <v>7</v>
      </c>
      <c r="E6453">
        <v>2008</v>
      </c>
      <c r="F6453" s="57"/>
      <c r="G6453" s="73">
        <f t="shared" si="294"/>
        <v>1571</v>
      </c>
      <c r="I6453" s="79">
        <v>1571</v>
      </c>
      <c r="J6453" s="31">
        <v>22</v>
      </c>
      <c r="K6453" s="79"/>
      <c r="L6453" s="79">
        <v>791</v>
      </c>
      <c r="M6453" s="31">
        <v>17</v>
      </c>
      <c r="N6453" s="79"/>
      <c r="O6453" s="22">
        <f t="shared" si="295"/>
        <v>791</v>
      </c>
      <c r="P6453" s="58"/>
      <c r="Q6453" s="58"/>
      <c r="R6453" s="58"/>
      <c r="S6453" s="7"/>
      <c r="T6453" s="89">
        <f t="shared" si="296"/>
        <v>1593</v>
      </c>
      <c r="U6453" s="7"/>
    </row>
    <row r="6454" spans="1:21" customFormat="1" ht="12.75" customHeight="1" x14ac:dyDescent="0.25">
      <c r="A6454">
        <v>7</v>
      </c>
      <c r="B6454">
        <v>19</v>
      </c>
      <c r="C6454" s="3">
        <v>719</v>
      </c>
      <c r="D6454" t="s">
        <v>7</v>
      </c>
      <c r="E6454">
        <v>2008</v>
      </c>
      <c r="F6454" s="57"/>
      <c r="G6454" s="73">
        <f t="shared" si="294"/>
        <v>1636</v>
      </c>
      <c r="I6454" s="79">
        <v>1636</v>
      </c>
      <c r="K6454" s="79"/>
      <c r="L6454" s="79">
        <v>819</v>
      </c>
      <c r="M6454" t="s">
        <v>21</v>
      </c>
      <c r="N6454" s="79"/>
      <c r="O6454" s="22">
        <f t="shared" si="295"/>
        <v>819</v>
      </c>
      <c r="P6454" s="58"/>
      <c r="Q6454" s="58"/>
      <c r="R6454" s="58"/>
      <c r="S6454" s="7"/>
      <c r="T6454" s="89">
        <f t="shared" si="296"/>
        <v>1636</v>
      </c>
      <c r="U6454" s="7"/>
    </row>
    <row r="6455" spans="1:21" customFormat="1" ht="12.75" customHeight="1" x14ac:dyDescent="0.25">
      <c r="A6455">
        <v>7</v>
      </c>
      <c r="B6455">
        <v>20</v>
      </c>
      <c r="C6455" s="3">
        <v>720</v>
      </c>
      <c r="D6455" t="s">
        <v>7</v>
      </c>
      <c r="E6455">
        <v>2008</v>
      </c>
      <c r="F6455" s="57"/>
      <c r="G6455" s="73">
        <f t="shared" si="294"/>
        <v>952</v>
      </c>
      <c r="I6455" s="79">
        <v>952</v>
      </c>
      <c r="K6455" s="79"/>
      <c r="L6455" s="79">
        <v>474</v>
      </c>
      <c r="M6455" t="s">
        <v>21</v>
      </c>
      <c r="N6455" s="79"/>
      <c r="O6455" s="22">
        <f t="shared" si="295"/>
        <v>474</v>
      </c>
      <c r="P6455" s="58"/>
      <c r="Q6455" s="58"/>
      <c r="R6455" s="58"/>
      <c r="S6455" s="7"/>
      <c r="T6455" s="89">
        <f t="shared" si="296"/>
        <v>952</v>
      </c>
      <c r="U6455" s="7"/>
    </row>
    <row r="6456" spans="1:21" customFormat="1" ht="12.75" customHeight="1" x14ac:dyDescent="0.25">
      <c r="A6456">
        <v>7</v>
      </c>
      <c r="B6456">
        <v>21</v>
      </c>
      <c r="C6456" s="3">
        <v>721</v>
      </c>
      <c r="D6456" t="s">
        <v>7</v>
      </c>
      <c r="E6456">
        <v>2008</v>
      </c>
      <c r="F6456" s="57"/>
      <c r="G6456" s="73">
        <f t="shared" si="294"/>
        <v>1914</v>
      </c>
      <c r="H6456" s="7"/>
      <c r="I6456" s="79">
        <v>1914</v>
      </c>
      <c r="K6456" s="79"/>
      <c r="L6456" s="79">
        <v>946</v>
      </c>
      <c r="N6456" s="79"/>
      <c r="O6456" s="22">
        <f t="shared" si="295"/>
        <v>946</v>
      </c>
      <c r="P6456" s="58"/>
      <c r="Q6456" s="58"/>
      <c r="R6456" s="58"/>
      <c r="S6456" s="7"/>
      <c r="T6456" s="89">
        <f t="shared" si="296"/>
        <v>1914</v>
      </c>
      <c r="U6456" s="7"/>
    </row>
    <row r="6457" spans="1:21" customFormat="1" ht="12.75" customHeight="1" x14ac:dyDescent="0.25">
      <c r="A6457">
        <v>7</v>
      </c>
      <c r="B6457">
        <v>22</v>
      </c>
      <c r="C6457" s="3">
        <v>722</v>
      </c>
      <c r="D6457" t="s">
        <v>7</v>
      </c>
      <c r="E6457">
        <v>2008</v>
      </c>
      <c r="F6457" s="57"/>
      <c r="G6457" s="73">
        <f t="shared" si="294"/>
        <v>1592</v>
      </c>
      <c r="H6457" s="7"/>
      <c r="I6457" s="79">
        <v>1592</v>
      </c>
      <c r="K6457" s="79"/>
      <c r="L6457" s="79">
        <v>815</v>
      </c>
      <c r="M6457" t="s">
        <v>21</v>
      </c>
      <c r="N6457" s="79"/>
      <c r="O6457" s="22">
        <f t="shared" si="295"/>
        <v>815</v>
      </c>
      <c r="P6457" s="58"/>
      <c r="Q6457" s="58"/>
      <c r="R6457" s="58"/>
      <c r="S6457" s="7"/>
      <c r="T6457" s="89">
        <f t="shared" si="296"/>
        <v>1592</v>
      </c>
      <c r="U6457" s="7"/>
    </row>
    <row r="6458" spans="1:21" customFormat="1" ht="12.75" customHeight="1" x14ac:dyDescent="0.25">
      <c r="A6458">
        <v>7</v>
      </c>
      <c r="B6458">
        <v>23</v>
      </c>
      <c r="C6458" s="3">
        <v>723</v>
      </c>
      <c r="D6458" t="s">
        <v>7</v>
      </c>
      <c r="E6458">
        <v>2008</v>
      </c>
      <c r="F6458" s="57"/>
      <c r="G6458" s="73">
        <f t="shared" si="294"/>
        <v>934</v>
      </c>
      <c r="I6458" s="79">
        <v>934</v>
      </c>
      <c r="J6458" s="80"/>
      <c r="K6458" s="85"/>
      <c r="L6458" s="79">
        <v>495</v>
      </c>
      <c r="M6458" s="80" t="s">
        <v>21</v>
      </c>
      <c r="N6458" s="85"/>
      <c r="O6458" s="22">
        <f t="shared" si="295"/>
        <v>495</v>
      </c>
      <c r="P6458" s="58"/>
      <c r="Q6458" s="58"/>
      <c r="R6458" s="58"/>
      <c r="S6458" s="7"/>
      <c r="T6458" s="89">
        <f t="shared" si="296"/>
        <v>934</v>
      </c>
      <c r="U6458" s="7"/>
    </row>
    <row r="6459" spans="1:21" customFormat="1" ht="12.75" customHeight="1" x14ac:dyDescent="0.25">
      <c r="A6459">
        <v>7</v>
      </c>
      <c r="B6459">
        <v>24</v>
      </c>
      <c r="C6459" s="3">
        <v>724</v>
      </c>
      <c r="D6459" t="s">
        <v>7</v>
      </c>
      <c r="E6459">
        <v>2008</v>
      </c>
      <c r="F6459" s="57"/>
      <c r="G6459" s="73">
        <f t="shared" si="294"/>
        <v>689</v>
      </c>
      <c r="I6459" s="79">
        <v>689</v>
      </c>
      <c r="J6459" s="32"/>
      <c r="K6459" s="85"/>
      <c r="L6459" s="79">
        <v>378</v>
      </c>
      <c r="M6459" s="32"/>
      <c r="N6459" s="85"/>
      <c r="O6459" s="22">
        <f t="shared" si="295"/>
        <v>378</v>
      </c>
      <c r="P6459" s="58"/>
      <c r="Q6459" s="58"/>
      <c r="R6459" s="58"/>
      <c r="S6459" s="7"/>
      <c r="T6459" s="89">
        <f t="shared" si="296"/>
        <v>689</v>
      </c>
      <c r="U6459" s="7"/>
    </row>
    <row r="6460" spans="1:21" customFormat="1" ht="12.75" customHeight="1" x14ac:dyDescent="0.25">
      <c r="A6460">
        <v>7</v>
      </c>
      <c r="B6460">
        <v>25</v>
      </c>
      <c r="C6460" s="3">
        <v>725</v>
      </c>
      <c r="D6460" t="s">
        <v>7</v>
      </c>
      <c r="E6460">
        <v>2008</v>
      </c>
      <c r="F6460" s="57"/>
      <c r="G6460" s="73">
        <f t="shared" si="294"/>
        <v>501</v>
      </c>
      <c r="I6460" s="79">
        <v>501</v>
      </c>
      <c r="J6460" s="32">
        <v>11</v>
      </c>
      <c r="K6460" s="85"/>
      <c r="L6460" s="79">
        <v>364</v>
      </c>
      <c r="M6460" s="32">
        <v>35</v>
      </c>
      <c r="N6460" s="85"/>
      <c r="O6460" s="22">
        <f t="shared" si="295"/>
        <v>364</v>
      </c>
      <c r="P6460" s="58"/>
      <c r="Q6460" s="58"/>
      <c r="R6460" s="58"/>
      <c r="S6460" s="7"/>
      <c r="T6460" s="89">
        <f t="shared" si="296"/>
        <v>512</v>
      </c>
      <c r="U6460" s="7"/>
    </row>
    <row r="6461" spans="1:21" customFormat="1" ht="12.75" customHeight="1" x14ac:dyDescent="0.25">
      <c r="A6461">
        <v>7</v>
      </c>
      <c r="B6461">
        <v>26</v>
      </c>
      <c r="C6461" s="3">
        <v>726</v>
      </c>
      <c r="D6461" t="s">
        <v>7</v>
      </c>
      <c r="E6461">
        <v>2008</v>
      </c>
      <c r="F6461" s="57"/>
      <c r="G6461" s="73">
        <f t="shared" si="294"/>
        <v>610</v>
      </c>
      <c r="I6461" s="79">
        <v>610</v>
      </c>
      <c r="J6461" s="43"/>
      <c r="K6461" s="85"/>
      <c r="L6461" s="79">
        <v>578</v>
      </c>
      <c r="M6461" s="2" t="s">
        <v>21</v>
      </c>
      <c r="N6461" s="85"/>
      <c r="O6461" s="22">
        <f t="shared" si="295"/>
        <v>578</v>
      </c>
      <c r="P6461" s="58"/>
      <c r="Q6461" s="58"/>
      <c r="R6461" s="58"/>
      <c r="S6461" s="7"/>
      <c r="T6461" s="89">
        <f t="shared" si="296"/>
        <v>610</v>
      </c>
      <c r="U6461" s="7"/>
    </row>
    <row r="6462" spans="1:21" customFormat="1" ht="12.75" customHeight="1" x14ac:dyDescent="0.25">
      <c r="A6462">
        <v>7</v>
      </c>
      <c r="B6462">
        <v>27</v>
      </c>
      <c r="C6462" s="3">
        <v>727</v>
      </c>
      <c r="D6462" t="s">
        <v>7</v>
      </c>
      <c r="E6462">
        <v>2008</v>
      </c>
      <c r="F6462" s="57"/>
      <c r="G6462" s="73">
        <f t="shared" si="294"/>
        <v>654</v>
      </c>
      <c r="H6462" s="7"/>
      <c r="I6462" s="79">
        <v>654</v>
      </c>
      <c r="J6462" s="2"/>
      <c r="K6462" s="85"/>
      <c r="L6462" s="79">
        <v>808</v>
      </c>
      <c r="M6462" s="2" t="s">
        <v>21</v>
      </c>
      <c r="N6462" s="85"/>
      <c r="O6462" s="22">
        <f t="shared" si="295"/>
        <v>808</v>
      </c>
      <c r="P6462" s="58"/>
      <c r="Q6462" s="58"/>
      <c r="R6462" s="58"/>
      <c r="S6462" s="7"/>
      <c r="T6462" s="89">
        <f t="shared" si="296"/>
        <v>654</v>
      </c>
      <c r="U6462" s="7"/>
    </row>
    <row r="6463" spans="1:21" customFormat="1" ht="12.75" customHeight="1" x14ac:dyDescent="0.25">
      <c r="A6463">
        <v>7</v>
      </c>
      <c r="B6463">
        <v>28</v>
      </c>
      <c r="C6463" s="3">
        <v>728</v>
      </c>
      <c r="D6463" t="s">
        <v>7</v>
      </c>
      <c r="E6463">
        <v>2008</v>
      </c>
      <c r="F6463" s="57"/>
      <c r="G6463" s="73">
        <f t="shared" si="294"/>
        <v>331</v>
      </c>
      <c r="H6463" s="7"/>
      <c r="I6463" s="79">
        <v>331</v>
      </c>
      <c r="J6463" s="2"/>
      <c r="K6463" s="85"/>
      <c r="L6463" s="79">
        <v>537</v>
      </c>
      <c r="M6463" s="2"/>
      <c r="N6463" s="85"/>
      <c r="O6463" s="22">
        <f t="shared" si="295"/>
        <v>537</v>
      </c>
      <c r="P6463" s="58"/>
      <c r="Q6463" s="58"/>
      <c r="R6463" s="58"/>
      <c r="S6463" s="7"/>
      <c r="T6463" s="89">
        <f t="shared" si="296"/>
        <v>331</v>
      </c>
      <c r="U6463" s="7"/>
    </row>
    <row r="6464" spans="1:21" customFormat="1" ht="12.75" customHeight="1" x14ac:dyDescent="0.25">
      <c r="A6464">
        <v>7</v>
      </c>
      <c r="B6464">
        <v>29</v>
      </c>
      <c r="C6464" s="3">
        <v>729</v>
      </c>
      <c r="D6464" t="s">
        <v>7</v>
      </c>
      <c r="E6464">
        <v>2008</v>
      </c>
      <c r="F6464" s="57"/>
      <c r="G6464" s="73">
        <f t="shared" si="294"/>
        <v>352</v>
      </c>
      <c r="H6464" s="7"/>
      <c r="I6464" s="79">
        <v>352</v>
      </c>
      <c r="J6464" s="2"/>
      <c r="K6464" s="85"/>
      <c r="L6464" s="79">
        <v>455</v>
      </c>
      <c r="M6464" s="2" t="s">
        <v>21</v>
      </c>
      <c r="N6464" s="85"/>
      <c r="O6464" s="22">
        <f t="shared" si="295"/>
        <v>455</v>
      </c>
      <c r="P6464" s="58"/>
      <c r="Q6464" s="58"/>
      <c r="R6464" s="58"/>
      <c r="S6464" s="7"/>
      <c r="T6464" s="89">
        <f t="shared" si="296"/>
        <v>352</v>
      </c>
      <c r="U6464" s="7"/>
    </row>
    <row r="6465" spans="1:21" customFormat="1" ht="12.75" customHeight="1" x14ac:dyDescent="0.25">
      <c r="A6465">
        <v>7</v>
      </c>
      <c r="B6465">
        <v>30</v>
      </c>
      <c r="C6465" s="3">
        <v>730</v>
      </c>
      <c r="D6465" t="s">
        <v>7</v>
      </c>
      <c r="E6465">
        <v>2008</v>
      </c>
      <c r="F6465" s="57"/>
      <c r="G6465" s="73">
        <f t="shared" si="294"/>
        <v>239</v>
      </c>
      <c r="H6465" s="7"/>
      <c r="I6465" s="79">
        <v>239</v>
      </c>
      <c r="J6465" s="2"/>
      <c r="K6465" s="85"/>
      <c r="L6465" s="79">
        <v>248</v>
      </c>
      <c r="M6465" s="2" t="s">
        <v>21</v>
      </c>
      <c r="N6465" s="85"/>
      <c r="O6465" s="22">
        <f t="shared" si="295"/>
        <v>248</v>
      </c>
      <c r="P6465" s="58"/>
      <c r="Q6465" s="58"/>
      <c r="R6465" s="58"/>
      <c r="S6465" s="7"/>
      <c r="T6465" s="89">
        <f t="shared" si="296"/>
        <v>239</v>
      </c>
      <c r="U6465" s="7"/>
    </row>
    <row r="6466" spans="1:21" customFormat="1" ht="12.75" customHeight="1" x14ac:dyDescent="0.25">
      <c r="A6466">
        <v>7</v>
      </c>
      <c r="B6466">
        <v>31</v>
      </c>
      <c r="C6466" s="3">
        <v>731</v>
      </c>
      <c r="D6466" t="s">
        <v>7</v>
      </c>
      <c r="E6466">
        <v>2008</v>
      </c>
      <c r="F6466" s="57"/>
      <c r="G6466" s="73">
        <f t="shared" si="294"/>
        <v>226</v>
      </c>
      <c r="H6466" s="7"/>
      <c r="I6466" s="79">
        <v>226</v>
      </c>
      <c r="K6466" s="79"/>
      <c r="L6466" s="79">
        <v>188</v>
      </c>
      <c r="N6466" s="79"/>
      <c r="O6466" s="22">
        <f t="shared" si="295"/>
        <v>188</v>
      </c>
      <c r="P6466" s="58"/>
      <c r="Q6466" s="58"/>
      <c r="R6466" s="58"/>
      <c r="S6466" s="7"/>
      <c r="T6466" s="89">
        <f t="shared" si="296"/>
        <v>226</v>
      </c>
      <c r="U6466" s="7"/>
    </row>
    <row r="6467" spans="1:21" customFormat="1" ht="12.75" customHeight="1" x14ac:dyDescent="0.25">
      <c r="A6467">
        <v>8</v>
      </c>
      <c r="B6467">
        <v>1</v>
      </c>
      <c r="C6467" s="3">
        <v>801</v>
      </c>
      <c r="D6467" t="s">
        <v>7</v>
      </c>
      <c r="E6467">
        <v>2008</v>
      </c>
      <c r="F6467" s="57"/>
      <c r="G6467" s="73">
        <f t="shared" si="294"/>
        <v>273</v>
      </c>
      <c r="H6467" s="7"/>
      <c r="I6467" s="79">
        <v>273</v>
      </c>
      <c r="J6467" s="32">
        <v>10</v>
      </c>
      <c r="K6467" s="79"/>
      <c r="L6467" s="79">
        <v>280</v>
      </c>
      <c r="M6467" s="32">
        <v>24</v>
      </c>
      <c r="N6467" s="79"/>
      <c r="O6467" s="22">
        <f t="shared" si="295"/>
        <v>280</v>
      </c>
      <c r="P6467" s="58"/>
      <c r="Q6467" s="58"/>
      <c r="R6467" s="58"/>
      <c r="S6467" s="7"/>
      <c r="T6467" s="89">
        <f t="shared" si="296"/>
        <v>283</v>
      </c>
      <c r="U6467" s="7"/>
    </row>
    <row r="6468" spans="1:21" customFormat="1" ht="12.75" customHeight="1" x14ac:dyDescent="0.25">
      <c r="A6468">
        <v>8</v>
      </c>
      <c r="B6468">
        <v>2</v>
      </c>
      <c r="C6468" s="3">
        <v>802</v>
      </c>
      <c r="D6468" t="s">
        <v>7</v>
      </c>
      <c r="E6468">
        <v>2008</v>
      </c>
      <c r="F6468" s="57"/>
      <c r="G6468" s="73">
        <f t="shared" si="294"/>
        <v>438</v>
      </c>
      <c r="H6468" s="7"/>
      <c r="I6468" s="79">
        <v>438</v>
      </c>
      <c r="K6468" s="79"/>
      <c r="L6468" s="79">
        <v>552</v>
      </c>
      <c r="N6468" s="79"/>
      <c r="O6468" s="22">
        <f t="shared" si="295"/>
        <v>552</v>
      </c>
      <c r="P6468" s="58"/>
      <c r="Q6468" s="58"/>
      <c r="R6468" s="58"/>
      <c r="S6468" s="7"/>
      <c r="T6468" s="89">
        <f t="shared" si="296"/>
        <v>438</v>
      </c>
      <c r="U6468" s="7"/>
    </row>
    <row r="6469" spans="1:21" customFormat="1" ht="12.75" customHeight="1" x14ac:dyDescent="0.25">
      <c r="A6469">
        <v>8</v>
      </c>
      <c r="B6469">
        <v>3</v>
      </c>
      <c r="C6469" s="3">
        <v>803</v>
      </c>
      <c r="D6469" t="s">
        <v>7</v>
      </c>
      <c r="E6469">
        <v>2008</v>
      </c>
      <c r="F6469" s="57"/>
      <c r="G6469" s="73">
        <f t="shared" si="294"/>
        <v>393</v>
      </c>
      <c r="H6469" s="7"/>
      <c r="I6469" s="79">
        <v>393</v>
      </c>
      <c r="K6469" s="79"/>
      <c r="L6469" s="79">
        <v>615</v>
      </c>
      <c r="N6469" s="79"/>
      <c r="O6469" s="22">
        <f t="shared" si="295"/>
        <v>615</v>
      </c>
      <c r="P6469" s="58"/>
      <c r="Q6469" s="58"/>
      <c r="R6469" s="58"/>
      <c r="S6469" s="7"/>
      <c r="T6469" s="89">
        <f t="shared" si="296"/>
        <v>393</v>
      </c>
      <c r="U6469" s="7"/>
    </row>
    <row r="6470" spans="1:21" customFormat="1" ht="12.75" customHeight="1" x14ac:dyDescent="0.25">
      <c r="A6470">
        <v>8</v>
      </c>
      <c r="B6470">
        <v>4</v>
      </c>
      <c r="C6470" s="3">
        <v>804</v>
      </c>
      <c r="D6470" t="s">
        <v>7</v>
      </c>
      <c r="E6470">
        <v>2008</v>
      </c>
      <c r="F6470" s="57"/>
      <c r="G6470" s="73">
        <f t="shared" si="294"/>
        <v>304</v>
      </c>
      <c r="H6470" s="7"/>
      <c r="I6470" s="79">
        <v>304</v>
      </c>
      <c r="K6470" s="79"/>
      <c r="L6470" s="79">
        <v>598</v>
      </c>
      <c r="N6470" s="79"/>
      <c r="O6470" s="22">
        <f t="shared" si="295"/>
        <v>598</v>
      </c>
      <c r="P6470" s="58"/>
      <c r="Q6470" s="58"/>
      <c r="R6470" s="58"/>
      <c r="S6470" s="7"/>
      <c r="T6470" s="89">
        <f t="shared" si="296"/>
        <v>304</v>
      </c>
      <c r="U6470" s="7"/>
    </row>
    <row r="6471" spans="1:21" customFormat="1" ht="12.75" customHeight="1" x14ac:dyDescent="0.25">
      <c r="A6471">
        <v>8</v>
      </c>
      <c r="B6471">
        <v>5</v>
      </c>
      <c r="C6471" s="3">
        <v>805</v>
      </c>
      <c r="D6471" t="s">
        <v>7</v>
      </c>
      <c r="E6471">
        <v>2008</v>
      </c>
      <c r="F6471" s="57"/>
      <c r="G6471" s="73">
        <f t="shared" ref="G6471:G6502" si="297">I6471+K6471</f>
        <v>199</v>
      </c>
      <c r="H6471" s="7"/>
      <c r="I6471" s="79">
        <v>199</v>
      </c>
      <c r="K6471" s="79"/>
      <c r="L6471" s="79">
        <v>504</v>
      </c>
      <c r="N6471" s="79"/>
      <c r="O6471" s="22">
        <f t="shared" ref="O6471:O6502" si="298">L6471+N6471</f>
        <v>504</v>
      </c>
      <c r="P6471" s="58"/>
      <c r="Q6471" s="58"/>
      <c r="R6471" s="58"/>
      <c r="S6471" s="7"/>
      <c r="T6471" s="89">
        <f t="shared" ref="T6471:T6502" si="299">G6471+J6471</f>
        <v>199</v>
      </c>
      <c r="U6471" s="7"/>
    </row>
    <row r="6472" spans="1:21" customFormat="1" ht="12.75" customHeight="1" x14ac:dyDescent="0.25">
      <c r="A6472">
        <v>8</v>
      </c>
      <c r="B6472">
        <v>6</v>
      </c>
      <c r="C6472" s="3">
        <v>806</v>
      </c>
      <c r="D6472" t="s">
        <v>7</v>
      </c>
      <c r="E6472">
        <v>2008</v>
      </c>
      <c r="F6472" s="57"/>
      <c r="G6472" s="73">
        <f t="shared" si="297"/>
        <v>92</v>
      </c>
      <c r="H6472" s="7"/>
      <c r="I6472" s="79">
        <v>92</v>
      </c>
      <c r="K6472" s="79"/>
      <c r="L6472" s="79">
        <v>307</v>
      </c>
      <c r="N6472" s="79"/>
      <c r="O6472" s="22">
        <f t="shared" si="298"/>
        <v>307</v>
      </c>
      <c r="P6472" s="58"/>
      <c r="Q6472" s="58"/>
      <c r="R6472" s="58"/>
      <c r="S6472" s="7"/>
      <c r="T6472" s="89">
        <f t="shared" si="299"/>
        <v>92</v>
      </c>
      <c r="U6472" s="7"/>
    </row>
    <row r="6473" spans="1:21" customFormat="1" ht="12.75" customHeight="1" x14ac:dyDescent="0.25">
      <c r="A6473">
        <v>8</v>
      </c>
      <c r="B6473">
        <v>7</v>
      </c>
      <c r="C6473" s="3">
        <v>807</v>
      </c>
      <c r="D6473" t="s">
        <v>7</v>
      </c>
      <c r="E6473">
        <v>2008</v>
      </c>
      <c r="F6473" s="57"/>
      <c r="G6473" s="73">
        <f t="shared" si="297"/>
        <v>64</v>
      </c>
      <c r="H6473" s="7"/>
      <c r="I6473" s="79">
        <v>64</v>
      </c>
      <c r="K6473" s="79"/>
      <c r="L6473" s="79">
        <v>320</v>
      </c>
      <c r="N6473" s="79"/>
      <c r="O6473" s="22">
        <f t="shared" si="298"/>
        <v>320</v>
      </c>
      <c r="P6473" s="58"/>
      <c r="Q6473" s="58"/>
      <c r="R6473" s="58"/>
      <c r="S6473" s="7"/>
      <c r="T6473" s="89">
        <f t="shared" si="299"/>
        <v>64</v>
      </c>
      <c r="U6473" s="7"/>
    </row>
    <row r="6474" spans="1:21" customFormat="1" ht="12.75" customHeight="1" x14ac:dyDescent="0.25">
      <c r="A6474">
        <v>8</v>
      </c>
      <c r="B6474">
        <v>8</v>
      </c>
      <c r="C6474" s="3">
        <v>808</v>
      </c>
      <c r="D6474" t="s">
        <v>7</v>
      </c>
      <c r="E6474">
        <v>2008</v>
      </c>
      <c r="F6474" s="57"/>
      <c r="G6474" s="73">
        <f t="shared" si="297"/>
        <v>61</v>
      </c>
      <c r="H6474" s="7"/>
      <c r="I6474" s="79">
        <v>61</v>
      </c>
      <c r="J6474" s="32">
        <v>0</v>
      </c>
      <c r="K6474" s="79"/>
      <c r="L6474" s="79">
        <v>312</v>
      </c>
      <c r="M6474" s="32">
        <v>0</v>
      </c>
      <c r="N6474" s="79"/>
      <c r="O6474" s="22">
        <f t="shared" si="298"/>
        <v>312</v>
      </c>
      <c r="P6474" s="58"/>
      <c r="Q6474" s="58"/>
      <c r="R6474" s="58"/>
      <c r="S6474" s="7"/>
      <c r="T6474" s="89">
        <f t="shared" si="299"/>
        <v>61</v>
      </c>
      <c r="U6474" s="7"/>
    </row>
    <row r="6475" spans="1:21" customFormat="1" ht="12.75" customHeight="1" x14ac:dyDescent="0.25">
      <c r="A6475">
        <v>8</v>
      </c>
      <c r="B6475">
        <v>9</v>
      </c>
      <c r="C6475" s="3">
        <v>809</v>
      </c>
      <c r="D6475" t="s">
        <v>7</v>
      </c>
      <c r="E6475">
        <v>2008</v>
      </c>
      <c r="F6475" s="57"/>
      <c r="G6475" s="73">
        <f t="shared" si="297"/>
        <v>36</v>
      </c>
      <c r="H6475" s="7"/>
      <c r="I6475" s="79">
        <v>36</v>
      </c>
      <c r="K6475" s="79"/>
      <c r="L6475" s="79">
        <v>190</v>
      </c>
      <c r="N6475" s="79"/>
      <c r="O6475" s="22">
        <f t="shared" si="298"/>
        <v>190</v>
      </c>
      <c r="P6475" s="58"/>
      <c r="Q6475" s="58"/>
      <c r="R6475" s="58"/>
      <c r="S6475" s="7"/>
      <c r="T6475" s="89">
        <f t="shared" si="299"/>
        <v>36</v>
      </c>
      <c r="U6475" s="7"/>
    </row>
    <row r="6476" spans="1:21" customFormat="1" ht="12.75" customHeight="1" x14ac:dyDescent="0.25">
      <c r="A6476">
        <v>8</v>
      </c>
      <c r="B6476">
        <v>10</v>
      </c>
      <c r="C6476" s="3">
        <v>810</v>
      </c>
      <c r="D6476" t="s">
        <v>7</v>
      </c>
      <c r="E6476">
        <v>2008</v>
      </c>
      <c r="F6476" s="57"/>
      <c r="G6476" s="73">
        <f t="shared" si="297"/>
        <v>25</v>
      </c>
      <c r="H6476" s="7"/>
      <c r="I6476" s="79">
        <v>25</v>
      </c>
      <c r="K6476" s="79"/>
      <c r="L6476" s="79">
        <v>136</v>
      </c>
      <c r="N6476" s="79"/>
      <c r="O6476" s="22">
        <f t="shared" si="298"/>
        <v>136</v>
      </c>
      <c r="P6476" s="58"/>
      <c r="Q6476" s="58"/>
      <c r="R6476" s="58"/>
      <c r="S6476" s="7"/>
      <c r="T6476" s="89">
        <f t="shared" si="299"/>
        <v>25</v>
      </c>
      <c r="U6476" s="7"/>
    </row>
    <row r="6477" spans="1:21" customFormat="1" ht="12.75" customHeight="1" x14ac:dyDescent="0.25">
      <c r="A6477">
        <v>8</v>
      </c>
      <c r="B6477">
        <v>11</v>
      </c>
      <c r="C6477" s="3">
        <v>811</v>
      </c>
      <c r="D6477" t="s">
        <v>7</v>
      </c>
      <c r="E6477">
        <v>2008</v>
      </c>
      <c r="F6477" s="57"/>
      <c r="G6477" s="73">
        <f t="shared" si="297"/>
        <v>39</v>
      </c>
      <c r="H6477" s="7"/>
      <c r="I6477" s="79">
        <v>39</v>
      </c>
      <c r="K6477" s="79"/>
      <c r="L6477" s="79">
        <v>217</v>
      </c>
      <c r="N6477" s="79"/>
      <c r="O6477" s="22">
        <f t="shared" si="298"/>
        <v>217</v>
      </c>
      <c r="P6477" s="58"/>
      <c r="Q6477" s="58"/>
      <c r="R6477" s="58"/>
      <c r="S6477" s="7"/>
      <c r="T6477" s="89">
        <f t="shared" si="299"/>
        <v>39</v>
      </c>
      <c r="U6477" s="7"/>
    </row>
    <row r="6478" spans="1:21" customFormat="1" ht="12.75" customHeight="1" x14ac:dyDescent="0.25">
      <c r="A6478">
        <v>8</v>
      </c>
      <c r="B6478">
        <v>12</v>
      </c>
      <c r="C6478" s="3">
        <v>812</v>
      </c>
      <c r="D6478" t="s">
        <v>7</v>
      </c>
      <c r="E6478">
        <v>2008</v>
      </c>
      <c r="F6478" s="57"/>
      <c r="G6478" s="73">
        <f t="shared" si="297"/>
        <v>61</v>
      </c>
      <c r="H6478" s="7"/>
      <c r="I6478" s="79">
        <v>61</v>
      </c>
      <c r="K6478" s="79"/>
      <c r="L6478" s="79">
        <v>306</v>
      </c>
      <c r="N6478" s="79"/>
      <c r="O6478" s="22">
        <f t="shared" si="298"/>
        <v>306</v>
      </c>
      <c r="P6478" s="58"/>
      <c r="Q6478" s="58"/>
      <c r="R6478" s="58"/>
      <c r="S6478" s="7"/>
      <c r="T6478" s="89">
        <f t="shared" si="299"/>
        <v>61</v>
      </c>
      <c r="U6478" s="7"/>
    </row>
    <row r="6479" spans="1:21" customFormat="1" ht="12.75" customHeight="1" x14ac:dyDescent="0.25">
      <c r="A6479">
        <v>8</v>
      </c>
      <c r="B6479">
        <v>13</v>
      </c>
      <c r="C6479" s="3">
        <v>813</v>
      </c>
      <c r="D6479" t="s">
        <v>7</v>
      </c>
      <c r="E6479">
        <v>2008</v>
      </c>
      <c r="F6479" s="57"/>
      <c r="G6479" s="73">
        <f t="shared" si="297"/>
        <v>24</v>
      </c>
      <c r="H6479" s="7"/>
      <c r="I6479" s="79">
        <v>24</v>
      </c>
      <c r="K6479" s="79"/>
      <c r="L6479" s="79">
        <v>109</v>
      </c>
      <c r="N6479" s="79"/>
      <c r="O6479" s="22">
        <f t="shared" si="298"/>
        <v>109</v>
      </c>
      <c r="P6479" s="58"/>
      <c r="Q6479" s="58"/>
      <c r="R6479" s="58"/>
      <c r="S6479" s="7"/>
      <c r="T6479" s="89">
        <f t="shared" si="299"/>
        <v>24</v>
      </c>
      <c r="U6479" s="7"/>
    </row>
    <row r="6480" spans="1:21" customFormat="1" ht="12.75" customHeight="1" x14ac:dyDescent="0.25">
      <c r="A6480">
        <v>8</v>
      </c>
      <c r="B6480">
        <v>14</v>
      </c>
      <c r="C6480" s="3">
        <v>814</v>
      </c>
      <c r="D6480" t="s">
        <v>7</v>
      </c>
      <c r="E6480">
        <v>2008</v>
      </c>
      <c r="F6480" s="57"/>
      <c r="G6480" s="73">
        <f t="shared" si="297"/>
        <v>25</v>
      </c>
      <c r="H6480" s="7"/>
      <c r="I6480" s="79">
        <v>25</v>
      </c>
      <c r="K6480" s="79"/>
      <c r="L6480" s="79">
        <v>102</v>
      </c>
      <c r="N6480" s="79"/>
      <c r="O6480" s="22">
        <f t="shared" si="298"/>
        <v>102</v>
      </c>
      <c r="P6480" s="58"/>
      <c r="Q6480" s="58"/>
      <c r="R6480" s="58"/>
      <c r="S6480" s="7"/>
      <c r="T6480" s="89">
        <f t="shared" si="299"/>
        <v>25</v>
      </c>
      <c r="U6480" s="7"/>
    </row>
    <row r="6481" spans="1:21" customFormat="1" ht="12.75" customHeight="1" x14ac:dyDescent="0.25">
      <c r="A6481">
        <v>8</v>
      </c>
      <c r="B6481">
        <v>15</v>
      </c>
      <c r="C6481" s="3">
        <v>815</v>
      </c>
      <c r="D6481" t="s">
        <v>7</v>
      </c>
      <c r="E6481">
        <v>2008</v>
      </c>
      <c r="F6481" s="57"/>
      <c r="G6481" s="73">
        <f t="shared" si="297"/>
        <v>26</v>
      </c>
      <c r="H6481" s="7"/>
      <c r="I6481" s="79">
        <v>26</v>
      </c>
      <c r="J6481" s="32">
        <v>0</v>
      </c>
      <c r="K6481" s="79"/>
      <c r="L6481" s="79">
        <v>48</v>
      </c>
      <c r="M6481" s="32">
        <v>7</v>
      </c>
      <c r="N6481" s="79"/>
      <c r="O6481" s="22">
        <f t="shared" si="298"/>
        <v>48</v>
      </c>
      <c r="P6481" s="58"/>
      <c r="Q6481" s="58"/>
      <c r="R6481" s="58"/>
      <c r="S6481" s="7"/>
      <c r="T6481" s="89">
        <f t="shared" si="299"/>
        <v>26</v>
      </c>
      <c r="U6481" s="7"/>
    </row>
    <row r="6482" spans="1:21" customFormat="1" ht="12.75" customHeight="1" x14ac:dyDescent="0.25">
      <c r="A6482">
        <v>8</v>
      </c>
      <c r="B6482">
        <v>16</v>
      </c>
      <c r="C6482" s="3">
        <v>816</v>
      </c>
      <c r="D6482" t="s">
        <v>7</v>
      </c>
      <c r="E6482">
        <v>2008</v>
      </c>
      <c r="F6482" s="57"/>
      <c r="G6482" s="73">
        <f t="shared" si="297"/>
        <v>26</v>
      </c>
      <c r="H6482" s="7"/>
      <c r="I6482" s="79">
        <v>26</v>
      </c>
      <c r="K6482" s="79"/>
      <c r="L6482" s="79">
        <v>27</v>
      </c>
      <c r="N6482" s="79"/>
      <c r="O6482" s="22">
        <f t="shared" si="298"/>
        <v>27</v>
      </c>
      <c r="P6482" s="58"/>
      <c r="Q6482" s="58"/>
      <c r="R6482" s="58"/>
      <c r="S6482" s="7"/>
      <c r="T6482" s="89">
        <f t="shared" si="299"/>
        <v>26</v>
      </c>
      <c r="U6482" s="7"/>
    </row>
    <row r="6483" spans="1:21" customFormat="1" ht="12.75" customHeight="1" x14ac:dyDescent="0.25">
      <c r="A6483">
        <v>8</v>
      </c>
      <c r="B6483">
        <v>17</v>
      </c>
      <c r="C6483" s="3">
        <v>817</v>
      </c>
      <c r="D6483" t="s">
        <v>7</v>
      </c>
      <c r="E6483">
        <v>2008</v>
      </c>
      <c r="F6483" s="57"/>
      <c r="G6483" s="73">
        <f t="shared" si="297"/>
        <v>12</v>
      </c>
      <c r="H6483" s="7"/>
      <c r="I6483" s="79">
        <v>12</v>
      </c>
      <c r="K6483" s="79"/>
      <c r="L6483" s="79">
        <v>8</v>
      </c>
      <c r="N6483" s="79"/>
      <c r="O6483" s="22">
        <f t="shared" si="298"/>
        <v>8</v>
      </c>
      <c r="P6483" s="58"/>
      <c r="Q6483" s="58"/>
      <c r="R6483" s="58"/>
      <c r="S6483" s="7"/>
      <c r="T6483" s="89">
        <f t="shared" si="299"/>
        <v>12</v>
      </c>
      <c r="U6483" s="7"/>
    </row>
    <row r="6484" spans="1:21" customFormat="1" ht="12.75" customHeight="1" x14ac:dyDescent="0.25">
      <c r="A6484">
        <v>8</v>
      </c>
      <c r="B6484">
        <v>18</v>
      </c>
      <c r="C6484" s="3">
        <v>818</v>
      </c>
      <c r="D6484" t="s">
        <v>7</v>
      </c>
      <c r="E6484">
        <v>2008</v>
      </c>
      <c r="F6484" s="57"/>
      <c r="G6484" s="73">
        <f t="shared" si="297"/>
        <v>16</v>
      </c>
      <c r="H6484" s="7"/>
      <c r="I6484" s="79">
        <v>16</v>
      </c>
      <c r="K6484" s="79"/>
      <c r="L6484" s="79">
        <v>6</v>
      </c>
      <c r="N6484" s="79"/>
      <c r="O6484" s="22">
        <f t="shared" si="298"/>
        <v>6</v>
      </c>
      <c r="P6484" s="58"/>
      <c r="Q6484" s="58"/>
      <c r="R6484" s="58"/>
      <c r="S6484" s="7"/>
      <c r="T6484" s="89">
        <f t="shared" si="299"/>
        <v>16</v>
      </c>
      <c r="U6484" s="7"/>
    </row>
    <row r="6485" spans="1:21" customFormat="1" ht="12.75" customHeight="1" x14ac:dyDescent="0.25">
      <c r="A6485">
        <v>8</v>
      </c>
      <c r="B6485">
        <v>19</v>
      </c>
      <c r="C6485" s="3">
        <v>819</v>
      </c>
      <c r="D6485" t="s">
        <v>7</v>
      </c>
      <c r="E6485">
        <v>2008</v>
      </c>
      <c r="F6485" s="57"/>
      <c r="G6485" s="73">
        <f t="shared" si="297"/>
        <v>23</v>
      </c>
      <c r="H6485" s="7"/>
      <c r="I6485" s="79">
        <v>23</v>
      </c>
      <c r="K6485" s="79"/>
      <c r="L6485" s="79">
        <v>5</v>
      </c>
      <c r="N6485" s="79"/>
      <c r="O6485" s="22">
        <f t="shared" si="298"/>
        <v>5</v>
      </c>
      <c r="P6485" s="58"/>
      <c r="Q6485" s="58"/>
      <c r="R6485" s="58"/>
      <c r="S6485" s="7"/>
      <c r="T6485" s="89">
        <f t="shared" si="299"/>
        <v>23</v>
      </c>
      <c r="U6485" s="7"/>
    </row>
    <row r="6486" spans="1:21" customFormat="1" ht="12.75" customHeight="1" x14ac:dyDescent="0.25">
      <c r="A6486">
        <v>8</v>
      </c>
      <c r="B6486">
        <v>20</v>
      </c>
      <c r="C6486" s="3">
        <v>820</v>
      </c>
      <c r="D6486" t="s">
        <v>7</v>
      </c>
      <c r="E6486">
        <v>2008</v>
      </c>
      <c r="F6486" s="57"/>
      <c r="G6486" s="73">
        <f t="shared" si="297"/>
        <v>39</v>
      </c>
      <c r="H6486" s="7"/>
      <c r="I6486" s="79">
        <v>39</v>
      </c>
      <c r="K6486" s="79"/>
      <c r="L6486" s="79">
        <v>4</v>
      </c>
      <c r="N6486" s="79"/>
      <c r="O6486" s="22">
        <f t="shared" si="298"/>
        <v>4</v>
      </c>
      <c r="P6486" s="58"/>
      <c r="Q6486" s="58"/>
      <c r="R6486" s="58"/>
      <c r="S6486" s="7"/>
      <c r="T6486" s="89">
        <f t="shared" si="299"/>
        <v>39</v>
      </c>
      <c r="U6486" s="7"/>
    </row>
    <row r="6487" spans="1:21" customFormat="1" ht="12.75" customHeight="1" x14ac:dyDescent="0.25">
      <c r="A6487">
        <v>8</v>
      </c>
      <c r="B6487">
        <v>21</v>
      </c>
      <c r="C6487" s="3">
        <v>821</v>
      </c>
      <c r="D6487" t="s">
        <v>7</v>
      </c>
      <c r="E6487">
        <v>2008</v>
      </c>
      <c r="F6487" s="57"/>
      <c r="G6487" s="73">
        <f t="shared" si="297"/>
        <v>74</v>
      </c>
      <c r="H6487" s="7"/>
      <c r="I6487" s="79">
        <v>74</v>
      </c>
      <c r="K6487" s="79"/>
      <c r="L6487" s="79">
        <v>0</v>
      </c>
      <c r="N6487" s="79"/>
      <c r="O6487" s="22">
        <f t="shared" si="298"/>
        <v>0</v>
      </c>
      <c r="P6487" s="58"/>
      <c r="Q6487" s="58"/>
      <c r="R6487" s="58"/>
      <c r="S6487" s="7"/>
      <c r="T6487" s="89">
        <f t="shared" si="299"/>
        <v>74</v>
      </c>
      <c r="U6487" s="7"/>
    </row>
    <row r="6488" spans="1:21" customFormat="1" ht="12.75" customHeight="1" x14ac:dyDescent="0.25">
      <c r="A6488">
        <v>8</v>
      </c>
      <c r="B6488">
        <v>22</v>
      </c>
      <c r="C6488" s="3">
        <v>822</v>
      </c>
      <c r="D6488" t="s">
        <v>7</v>
      </c>
      <c r="E6488">
        <v>2008</v>
      </c>
      <c r="F6488" s="57"/>
      <c r="G6488" s="73">
        <f t="shared" si="297"/>
        <v>90</v>
      </c>
      <c r="H6488" s="7"/>
      <c r="I6488" s="79">
        <v>90</v>
      </c>
      <c r="J6488" s="32">
        <v>0</v>
      </c>
      <c r="K6488" s="79"/>
      <c r="L6488" s="79">
        <v>3</v>
      </c>
      <c r="M6488" s="32">
        <v>0</v>
      </c>
      <c r="N6488" s="79"/>
      <c r="O6488" s="22">
        <f t="shared" si="298"/>
        <v>3</v>
      </c>
      <c r="P6488" s="58"/>
      <c r="Q6488" s="58"/>
      <c r="R6488" s="58"/>
      <c r="S6488" s="7"/>
      <c r="T6488" s="89">
        <f t="shared" si="299"/>
        <v>90</v>
      </c>
      <c r="U6488" s="7"/>
    </row>
    <row r="6489" spans="1:21" customFormat="1" ht="12.75" customHeight="1" x14ac:dyDescent="0.25">
      <c r="A6489">
        <v>8</v>
      </c>
      <c r="B6489">
        <v>23</v>
      </c>
      <c r="C6489" s="3">
        <v>823</v>
      </c>
      <c r="D6489" t="s">
        <v>7</v>
      </c>
      <c r="E6489">
        <v>2008</v>
      </c>
      <c r="F6489" s="57"/>
      <c r="G6489" s="73">
        <f t="shared" si="297"/>
        <v>80</v>
      </c>
      <c r="H6489" s="7"/>
      <c r="I6489" s="79">
        <v>80</v>
      </c>
      <c r="K6489" s="79"/>
      <c r="L6489" s="79">
        <v>7</v>
      </c>
      <c r="N6489" s="79"/>
      <c r="O6489" s="22">
        <f t="shared" si="298"/>
        <v>7</v>
      </c>
      <c r="P6489" s="58"/>
      <c r="Q6489" s="58"/>
      <c r="R6489" s="58"/>
      <c r="S6489" s="7"/>
      <c r="T6489" s="89">
        <f t="shared" si="299"/>
        <v>80</v>
      </c>
      <c r="U6489" s="7"/>
    </row>
    <row r="6490" spans="1:21" customFormat="1" ht="12.75" customHeight="1" x14ac:dyDescent="0.25">
      <c r="A6490">
        <v>8</v>
      </c>
      <c r="B6490">
        <v>24</v>
      </c>
      <c r="C6490" s="3">
        <v>824</v>
      </c>
      <c r="D6490" t="s">
        <v>7</v>
      </c>
      <c r="E6490">
        <v>2008</v>
      </c>
      <c r="F6490" s="57"/>
      <c r="G6490" s="73">
        <f t="shared" si="297"/>
        <v>56</v>
      </c>
      <c r="H6490" s="7"/>
      <c r="I6490" s="79">
        <v>56</v>
      </c>
      <c r="J6490" s="62"/>
      <c r="K6490" s="79"/>
      <c r="L6490" s="79">
        <v>10</v>
      </c>
      <c r="M6490" s="62"/>
      <c r="N6490" s="79"/>
      <c r="O6490" s="22">
        <f t="shared" si="298"/>
        <v>10</v>
      </c>
      <c r="P6490" s="58"/>
      <c r="Q6490" s="58"/>
      <c r="R6490" s="58"/>
      <c r="S6490" s="7"/>
      <c r="T6490" s="89">
        <f t="shared" si="299"/>
        <v>56</v>
      </c>
      <c r="U6490" s="7"/>
    </row>
    <row r="6491" spans="1:21" customFormat="1" ht="12.75" customHeight="1" x14ac:dyDescent="0.25">
      <c r="A6491">
        <v>8</v>
      </c>
      <c r="B6491">
        <v>25</v>
      </c>
      <c r="C6491" s="3">
        <v>825</v>
      </c>
      <c r="D6491" t="s">
        <v>7</v>
      </c>
      <c r="E6491">
        <v>2008</v>
      </c>
      <c r="F6491" s="57"/>
      <c r="G6491" s="73">
        <f t="shared" si="297"/>
        <v>46</v>
      </c>
      <c r="H6491" s="7"/>
      <c r="I6491" s="79">
        <v>46</v>
      </c>
      <c r="J6491" s="62"/>
      <c r="K6491" s="79"/>
      <c r="L6491" s="79">
        <v>15</v>
      </c>
      <c r="M6491" s="62"/>
      <c r="N6491" s="79"/>
      <c r="O6491" s="22">
        <f t="shared" si="298"/>
        <v>15</v>
      </c>
      <c r="P6491" s="58"/>
      <c r="Q6491" s="58"/>
      <c r="R6491" s="58"/>
      <c r="S6491" s="7"/>
      <c r="T6491" s="89">
        <f t="shared" si="299"/>
        <v>46</v>
      </c>
      <c r="U6491" s="7"/>
    </row>
    <row r="6492" spans="1:21" customFormat="1" ht="12.75" customHeight="1" x14ac:dyDescent="0.25">
      <c r="A6492">
        <v>8</v>
      </c>
      <c r="B6492">
        <v>26</v>
      </c>
      <c r="C6492" s="3">
        <v>826</v>
      </c>
      <c r="D6492" t="s">
        <v>7</v>
      </c>
      <c r="E6492">
        <v>2008</v>
      </c>
      <c r="F6492" s="57"/>
      <c r="G6492" s="73">
        <f t="shared" si="297"/>
        <v>31</v>
      </c>
      <c r="H6492" s="7"/>
      <c r="I6492" s="79">
        <v>31</v>
      </c>
      <c r="J6492" s="62"/>
      <c r="K6492" s="79"/>
      <c r="L6492" s="79">
        <v>21</v>
      </c>
      <c r="M6492" s="62"/>
      <c r="N6492" s="79"/>
      <c r="O6492" s="22">
        <f t="shared" si="298"/>
        <v>21</v>
      </c>
      <c r="P6492" s="58"/>
      <c r="Q6492" s="58"/>
      <c r="R6492" s="58"/>
      <c r="S6492" s="7"/>
      <c r="T6492" s="89">
        <f t="shared" si="299"/>
        <v>31</v>
      </c>
      <c r="U6492" s="7"/>
    </row>
    <row r="6493" spans="1:21" customFormat="1" ht="12.75" customHeight="1" x14ac:dyDescent="0.25">
      <c r="A6493">
        <v>8</v>
      </c>
      <c r="B6493">
        <v>27</v>
      </c>
      <c r="C6493" s="3">
        <v>827</v>
      </c>
      <c r="D6493" t="s">
        <v>7</v>
      </c>
      <c r="E6493">
        <v>2008</v>
      </c>
      <c r="F6493" s="57"/>
      <c r="G6493" s="73">
        <f t="shared" si="297"/>
        <v>22</v>
      </c>
      <c r="H6493" s="7"/>
      <c r="I6493" s="79">
        <v>22</v>
      </c>
      <c r="J6493" s="62"/>
      <c r="K6493" s="79"/>
      <c r="L6493" s="79">
        <v>37</v>
      </c>
      <c r="M6493" s="62"/>
      <c r="N6493" s="79"/>
      <c r="O6493" s="22">
        <f t="shared" si="298"/>
        <v>37</v>
      </c>
      <c r="P6493" s="58"/>
      <c r="Q6493" s="58"/>
      <c r="R6493" s="58"/>
      <c r="S6493" s="7"/>
      <c r="T6493" s="89">
        <f t="shared" si="299"/>
        <v>22</v>
      </c>
      <c r="U6493" s="7"/>
    </row>
    <row r="6494" spans="1:21" customFormat="1" ht="12.75" customHeight="1" x14ac:dyDescent="0.25">
      <c r="A6494">
        <v>8</v>
      </c>
      <c r="B6494">
        <v>28</v>
      </c>
      <c r="C6494" s="3">
        <v>828</v>
      </c>
      <c r="D6494" t="s">
        <v>7</v>
      </c>
      <c r="E6494">
        <v>2008</v>
      </c>
      <c r="F6494" s="57"/>
      <c r="G6494" s="73">
        <f t="shared" si="297"/>
        <v>0</v>
      </c>
      <c r="H6494" s="7"/>
      <c r="I6494" s="79">
        <v>0</v>
      </c>
      <c r="J6494" s="62"/>
      <c r="K6494" s="79"/>
      <c r="L6494" s="79">
        <v>35</v>
      </c>
      <c r="M6494" s="62"/>
      <c r="N6494" s="79"/>
      <c r="O6494" s="22">
        <f t="shared" si="298"/>
        <v>35</v>
      </c>
      <c r="P6494" s="58"/>
      <c r="Q6494" s="58"/>
      <c r="R6494" s="58"/>
      <c r="S6494" s="7"/>
      <c r="T6494" s="89">
        <f t="shared" si="299"/>
        <v>0</v>
      </c>
      <c r="U6494" s="7"/>
    </row>
    <row r="6495" spans="1:21" customFormat="1" ht="12.75" customHeight="1" x14ac:dyDescent="0.25">
      <c r="A6495">
        <v>8</v>
      </c>
      <c r="B6495">
        <v>29</v>
      </c>
      <c r="C6495" s="3">
        <v>829</v>
      </c>
      <c r="D6495" t="s">
        <v>7</v>
      </c>
      <c r="E6495">
        <v>2008</v>
      </c>
      <c r="F6495" s="57"/>
      <c r="G6495" s="73">
        <f t="shared" si="297"/>
        <v>0</v>
      </c>
      <c r="H6495" s="7"/>
      <c r="I6495" s="79">
        <v>0</v>
      </c>
      <c r="J6495" s="62">
        <v>0</v>
      </c>
      <c r="K6495" s="79"/>
      <c r="L6495" s="79">
        <v>34</v>
      </c>
      <c r="M6495" s="62">
        <v>4</v>
      </c>
      <c r="N6495" s="79"/>
      <c r="O6495" s="22">
        <f t="shared" si="298"/>
        <v>34</v>
      </c>
      <c r="P6495" s="58"/>
      <c r="Q6495" s="58"/>
      <c r="R6495" s="58"/>
      <c r="S6495" s="7"/>
      <c r="T6495" s="89">
        <f t="shared" si="299"/>
        <v>0</v>
      </c>
      <c r="U6495" s="7"/>
    </row>
    <row r="6496" spans="1:21" customFormat="1" ht="12.75" customHeight="1" x14ac:dyDescent="0.25">
      <c r="A6496">
        <v>8</v>
      </c>
      <c r="B6496">
        <v>30</v>
      </c>
      <c r="C6496" s="3">
        <v>830</v>
      </c>
      <c r="D6496" t="s">
        <v>7</v>
      </c>
      <c r="E6496">
        <v>2008</v>
      </c>
      <c r="F6496" s="57"/>
      <c r="G6496" s="73">
        <f t="shared" si="297"/>
        <v>0</v>
      </c>
      <c r="H6496" s="7"/>
      <c r="I6496" s="79">
        <v>0</v>
      </c>
      <c r="J6496" s="62"/>
      <c r="K6496" s="79"/>
      <c r="L6496" s="79">
        <v>18</v>
      </c>
      <c r="M6496" s="62"/>
      <c r="N6496" s="79"/>
      <c r="O6496" s="22">
        <f t="shared" si="298"/>
        <v>18</v>
      </c>
      <c r="P6496" s="58"/>
      <c r="Q6496" s="58"/>
      <c r="R6496" s="58"/>
      <c r="S6496" s="7"/>
      <c r="T6496" s="89">
        <f t="shared" si="299"/>
        <v>0</v>
      </c>
      <c r="U6496" s="7"/>
    </row>
    <row r="6497" spans="1:21" customFormat="1" ht="12.75" customHeight="1" x14ac:dyDescent="0.25">
      <c r="A6497">
        <v>8</v>
      </c>
      <c r="B6497">
        <v>31</v>
      </c>
      <c r="C6497" s="3">
        <v>831</v>
      </c>
      <c r="D6497" t="s">
        <v>7</v>
      </c>
      <c r="E6497">
        <v>2008</v>
      </c>
      <c r="F6497" s="57"/>
      <c r="G6497" s="73">
        <f t="shared" si="297"/>
        <v>0</v>
      </c>
      <c r="H6497" s="7"/>
      <c r="I6497" s="79">
        <v>0</v>
      </c>
      <c r="J6497" s="62"/>
      <c r="K6497" s="79"/>
      <c r="L6497" s="79">
        <v>20</v>
      </c>
      <c r="M6497" s="62"/>
      <c r="N6497" s="79"/>
      <c r="O6497" s="22">
        <f t="shared" si="298"/>
        <v>20</v>
      </c>
      <c r="P6497" s="58"/>
      <c r="Q6497" s="58"/>
      <c r="R6497" s="58"/>
      <c r="S6497" s="7"/>
      <c r="T6497" s="89">
        <f t="shared" si="299"/>
        <v>0</v>
      </c>
      <c r="U6497" s="7"/>
    </row>
    <row r="6498" spans="1:21" customFormat="1" ht="12.75" customHeight="1" x14ac:dyDescent="0.25">
      <c r="A6498">
        <v>9</v>
      </c>
      <c r="B6498">
        <v>1</v>
      </c>
      <c r="C6498" s="3">
        <v>901</v>
      </c>
      <c r="D6498" t="s">
        <v>7</v>
      </c>
      <c r="E6498">
        <v>2008</v>
      </c>
      <c r="F6498" s="57"/>
      <c r="G6498" s="73">
        <f t="shared" si="297"/>
        <v>0</v>
      </c>
      <c r="H6498" s="7"/>
      <c r="I6498" s="79">
        <v>0</v>
      </c>
      <c r="J6498" s="62"/>
      <c r="K6498" s="79"/>
      <c r="L6498" s="79">
        <v>18</v>
      </c>
      <c r="M6498" s="62"/>
      <c r="N6498" s="79"/>
      <c r="O6498" s="22">
        <f t="shared" si="298"/>
        <v>18</v>
      </c>
      <c r="P6498" s="58"/>
      <c r="Q6498" s="58"/>
      <c r="R6498" s="58"/>
      <c r="S6498" s="7"/>
      <c r="T6498" s="89">
        <f t="shared" si="299"/>
        <v>0</v>
      </c>
      <c r="U6498" s="7"/>
    </row>
    <row r="6499" spans="1:21" customFormat="1" ht="12.75" customHeight="1" x14ac:dyDescent="0.25">
      <c r="A6499">
        <v>9</v>
      </c>
      <c r="B6499">
        <v>2</v>
      </c>
      <c r="C6499" s="3">
        <v>902</v>
      </c>
      <c r="D6499" t="s">
        <v>7</v>
      </c>
      <c r="E6499">
        <v>2008</v>
      </c>
      <c r="F6499" s="57"/>
      <c r="G6499" s="73">
        <f t="shared" si="297"/>
        <v>0</v>
      </c>
      <c r="H6499" s="7"/>
      <c r="I6499" s="79">
        <v>0</v>
      </c>
      <c r="J6499" s="62"/>
      <c r="K6499" s="79"/>
      <c r="L6499" s="79">
        <v>10</v>
      </c>
      <c r="M6499" s="62"/>
      <c r="N6499" s="79"/>
      <c r="O6499" s="22">
        <f t="shared" si="298"/>
        <v>10</v>
      </c>
      <c r="P6499" s="58"/>
      <c r="Q6499" s="58"/>
      <c r="R6499" s="58"/>
      <c r="S6499" s="7"/>
      <c r="T6499" s="89">
        <f t="shared" si="299"/>
        <v>0</v>
      </c>
      <c r="U6499" s="7"/>
    </row>
    <row r="6500" spans="1:21" customFormat="1" ht="12.75" customHeight="1" x14ac:dyDescent="0.25">
      <c r="A6500">
        <v>9</v>
      </c>
      <c r="B6500">
        <v>3</v>
      </c>
      <c r="C6500" s="3">
        <v>903</v>
      </c>
      <c r="D6500" t="s">
        <v>7</v>
      </c>
      <c r="E6500">
        <v>2008</v>
      </c>
      <c r="F6500" s="57"/>
      <c r="G6500" s="73">
        <f t="shared" si="297"/>
        <v>0</v>
      </c>
      <c r="H6500" s="7"/>
      <c r="I6500" s="79">
        <v>0</v>
      </c>
      <c r="J6500" s="62"/>
      <c r="K6500" s="79"/>
      <c r="L6500" s="79">
        <v>4</v>
      </c>
      <c r="M6500" s="62"/>
      <c r="N6500" s="79"/>
      <c r="O6500" s="22">
        <f t="shared" si="298"/>
        <v>4</v>
      </c>
      <c r="P6500" s="58"/>
      <c r="Q6500" s="58"/>
      <c r="R6500" s="58"/>
      <c r="S6500" s="7"/>
      <c r="T6500" s="89">
        <f t="shared" si="299"/>
        <v>0</v>
      </c>
      <c r="U6500" s="7"/>
    </row>
    <row r="6501" spans="1:21" customFormat="1" ht="12.75" customHeight="1" x14ac:dyDescent="0.25">
      <c r="A6501">
        <v>9</v>
      </c>
      <c r="B6501">
        <v>4</v>
      </c>
      <c r="C6501" s="3">
        <v>904</v>
      </c>
      <c r="D6501" t="s">
        <v>7</v>
      </c>
      <c r="E6501">
        <v>2008</v>
      </c>
      <c r="F6501" s="57"/>
      <c r="G6501" s="73">
        <f t="shared" si="297"/>
        <v>0</v>
      </c>
      <c r="H6501" s="7"/>
      <c r="I6501" s="79">
        <v>0</v>
      </c>
      <c r="J6501" s="62"/>
      <c r="K6501" s="79"/>
      <c r="L6501" s="79">
        <v>2</v>
      </c>
      <c r="M6501" s="62"/>
      <c r="N6501" s="79"/>
      <c r="O6501" s="22">
        <f t="shared" si="298"/>
        <v>2</v>
      </c>
      <c r="P6501" s="58"/>
      <c r="Q6501" s="58"/>
      <c r="R6501" s="58"/>
      <c r="S6501" s="7"/>
      <c r="T6501" s="89">
        <f t="shared" si="299"/>
        <v>0</v>
      </c>
      <c r="U6501" s="7"/>
    </row>
    <row r="6502" spans="1:21" customFormat="1" ht="12.75" customHeight="1" x14ac:dyDescent="0.25">
      <c r="A6502">
        <v>9</v>
      </c>
      <c r="B6502">
        <v>5</v>
      </c>
      <c r="C6502" s="3">
        <v>905</v>
      </c>
      <c r="D6502" t="s">
        <v>7</v>
      </c>
      <c r="E6502">
        <v>2008</v>
      </c>
      <c r="F6502" s="57"/>
      <c r="G6502" s="73">
        <f t="shared" si="297"/>
        <v>0</v>
      </c>
      <c r="H6502" s="7"/>
      <c r="I6502" s="79">
        <v>0</v>
      </c>
      <c r="J6502" s="62"/>
      <c r="K6502" s="79"/>
      <c r="L6502" s="79">
        <v>0</v>
      </c>
      <c r="M6502" s="62"/>
      <c r="N6502" s="79"/>
      <c r="O6502" s="22">
        <f t="shared" si="298"/>
        <v>0</v>
      </c>
      <c r="P6502" s="58"/>
      <c r="Q6502" s="58"/>
      <c r="R6502" s="58"/>
      <c r="S6502" s="7"/>
      <c r="T6502" s="89">
        <f t="shared" si="299"/>
        <v>0</v>
      </c>
      <c r="U6502" s="7"/>
    </row>
    <row r="6503" spans="1:21" customFormat="1" ht="12.75" customHeight="1" x14ac:dyDescent="0.25">
      <c r="A6503">
        <v>9</v>
      </c>
      <c r="B6503">
        <v>6</v>
      </c>
      <c r="C6503" s="3">
        <v>906</v>
      </c>
      <c r="D6503" t="s">
        <v>7</v>
      </c>
      <c r="E6503">
        <v>2008</v>
      </c>
      <c r="F6503" s="57"/>
      <c r="G6503" s="73">
        <f t="shared" ref="G6503:G6534" si="300">I6503+K6503</f>
        <v>0</v>
      </c>
      <c r="H6503" s="7"/>
      <c r="I6503" s="84">
        <v>0</v>
      </c>
      <c r="J6503" s="62"/>
      <c r="K6503" s="76"/>
      <c r="L6503" s="84">
        <v>0</v>
      </c>
      <c r="M6503" s="62"/>
      <c r="N6503" s="76"/>
      <c r="O6503" s="22">
        <f t="shared" ref="O6503:O6534" si="301">L6503+N6503</f>
        <v>0</v>
      </c>
      <c r="P6503" s="58"/>
      <c r="Q6503" s="58"/>
      <c r="R6503" s="58"/>
      <c r="S6503" s="7"/>
      <c r="T6503" s="89">
        <f t="shared" ref="T6503:T6534" si="302">G6503+J6503</f>
        <v>0</v>
      </c>
      <c r="U6503" s="7"/>
    </row>
    <row r="6504" spans="1:21" customFormat="1" ht="12.75" customHeight="1" x14ac:dyDescent="0.25">
      <c r="A6504">
        <v>9</v>
      </c>
      <c r="B6504">
        <v>7</v>
      </c>
      <c r="C6504" s="3">
        <v>907</v>
      </c>
      <c r="D6504" t="s">
        <v>7</v>
      </c>
      <c r="E6504">
        <v>2008</v>
      </c>
      <c r="F6504" s="57"/>
      <c r="G6504" s="73">
        <f t="shared" si="300"/>
        <v>0</v>
      </c>
      <c r="H6504" s="7"/>
      <c r="I6504" s="84">
        <v>0</v>
      </c>
      <c r="J6504" s="62"/>
      <c r="K6504" s="76"/>
      <c r="L6504" s="84">
        <v>0</v>
      </c>
      <c r="M6504" s="62"/>
      <c r="N6504" s="76"/>
      <c r="O6504" s="22">
        <f t="shared" si="301"/>
        <v>0</v>
      </c>
      <c r="P6504" s="58"/>
      <c r="Q6504" s="58"/>
      <c r="R6504" s="58"/>
      <c r="S6504" s="7"/>
      <c r="T6504" s="89">
        <f t="shared" si="302"/>
        <v>0</v>
      </c>
      <c r="U6504" s="7"/>
    </row>
    <row r="6505" spans="1:21" customFormat="1" ht="12.75" customHeight="1" x14ac:dyDescent="0.25">
      <c r="A6505">
        <v>9</v>
      </c>
      <c r="B6505">
        <v>8</v>
      </c>
      <c r="C6505" s="3">
        <v>908</v>
      </c>
      <c r="D6505" t="s">
        <v>7</v>
      </c>
      <c r="E6505">
        <v>2008</v>
      </c>
      <c r="F6505" s="57"/>
      <c r="G6505" s="73">
        <f t="shared" si="300"/>
        <v>0</v>
      </c>
      <c r="H6505" s="7"/>
      <c r="I6505" s="84">
        <v>0</v>
      </c>
      <c r="J6505" s="62"/>
      <c r="K6505" s="76"/>
      <c r="L6505" s="84">
        <v>0</v>
      </c>
      <c r="M6505" s="62"/>
      <c r="N6505" s="76"/>
      <c r="O6505" s="22">
        <f t="shared" si="301"/>
        <v>0</v>
      </c>
      <c r="P6505" s="58"/>
      <c r="Q6505" s="58"/>
      <c r="R6505" s="58"/>
      <c r="S6505" s="7"/>
      <c r="T6505" s="89">
        <f t="shared" si="302"/>
        <v>0</v>
      </c>
      <c r="U6505" s="7"/>
    </row>
    <row r="6506" spans="1:21" customFormat="1" ht="12.75" customHeight="1" x14ac:dyDescent="0.25">
      <c r="A6506">
        <v>9</v>
      </c>
      <c r="B6506">
        <v>9</v>
      </c>
      <c r="C6506" s="3">
        <v>909</v>
      </c>
      <c r="D6506" t="s">
        <v>7</v>
      </c>
      <c r="E6506">
        <v>2008</v>
      </c>
      <c r="F6506" s="57"/>
      <c r="G6506" s="73">
        <f t="shared" si="300"/>
        <v>0</v>
      </c>
      <c r="H6506" s="7"/>
      <c r="I6506" s="84">
        <v>0</v>
      </c>
      <c r="J6506" s="62"/>
      <c r="K6506" s="76"/>
      <c r="L6506" s="84">
        <v>0</v>
      </c>
      <c r="M6506" s="62"/>
      <c r="N6506" s="76"/>
      <c r="O6506" s="22">
        <f t="shared" si="301"/>
        <v>0</v>
      </c>
      <c r="P6506" s="58"/>
      <c r="Q6506" s="58"/>
      <c r="R6506" s="58"/>
      <c r="S6506" s="7"/>
      <c r="T6506" s="89">
        <f t="shared" si="302"/>
        <v>0</v>
      </c>
      <c r="U6506" s="7"/>
    </row>
    <row r="6507" spans="1:21" customFormat="1" ht="12.75" customHeight="1" x14ac:dyDescent="0.25">
      <c r="A6507">
        <v>9</v>
      </c>
      <c r="B6507">
        <v>10</v>
      </c>
      <c r="C6507" s="3">
        <v>910</v>
      </c>
      <c r="D6507" t="s">
        <v>7</v>
      </c>
      <c r="E6507">
        <v>2008</v>
      </c>
      <c r="F6507" s="57"/>
      <c r="G6507" s="73">
        <f t="shared" si="300"/>
        <v>0</v>
      </c>
      <c r="H6507" s="7"/>
      <c r="I6507" s="84">
        <v>0</v>
      </c>
      <c r="J6507" s="62"/>
      <c r="K6507" s="76"/>
      <c r="L6507" s="84">
        <v>0</v>
      </c>
      <c r="M6507" s="62"/>
      <c r="N6507" s="76"/>
      <c r="O6507" s="22">
        <f t="shared" si="301"/>
        <v>0</v>
      </c>
      <c r="P6507" s="58"/>
      <c r="Q6507" s="58"/>
      <c r="R6507" s="58"/>
      <c r="S6507" s="7"/>
      <c r="T6507" s="89">
        <f t="shared" si="302"/>
        <v>0</v>
      </c>
      <c r="U6507" s="7"/>
    </row>
    <row r="6508" spans="1:21" customFormat="1" ht="12.75" customHeight="1" x14ac:dyDescent="0.25">
      <c r="A6508">
        <v>9</v>
      </c>
      <c r="B6508">
        <v>11</v>
      </c>
      <c r="C6508" s="3">
        <v>911</v>
      </c>
      <c r="D6508" t="s">
        <v>7</v>
      </c>
      <c r="E6508">
        <v>2008</v>
      </c>
      <c r="F6508" s="57"/>
      <c r="G6508" s="73">
        <f t="shared" si="300"/>
        <v>0</v>
      </c>
      <c r="H6508" s="7"/>
      <c r="I6508" s="84">
        <v>0</v>
      </c>
      <c r="J6508" s="62"/>
      <c r="K6508" s="76"/>
      <c r="L6508" s="84">
        <v>0</v>
      </c>
      <c r="M6508" s="62"/>
      <c r="N6508" s="76"/>
      <c r="O6508" s="22">
        <f t="shared" si="301"/>
        <v>0</v>
      </c>
      <c r="P6508" s="58"/>
      <c r="Q6508" s="58"/>
      <c r="R6508" s="58"/>
      <c r="S6508" s="7"/>
      <c r="T6508" s="89">
        <f t="shared" si="302"/>
        <v>0</v>
      </c>
      <c r="U6508" s="7"/>
    </row>
    <row r="6509" spans="1:21" customFormat="1" ht="12.75" customHeight="1" x14ac:dyDescent="0.25">
      <c r="A6509">
        <v>9</v>
      </c>
      <c r="B6509">
        <v>12</v>
      </c>
      <c r="C6509" s="3">
        <v>912</v>
      </c>
      <c r="D6509" t="s">
        <v>7</v>
      </c>
      <c r="E6509">
        <v>2008</v>
      </c>
      <c r="F6509" s="57"/>
      <c r="G6509" s="73">
        <f t="shared" si="300"/>
        <v>0</v>
      </c>
      <c r="H6509" s="7"/>
      <c r="I6509" s="84">
        <v>0</v>
      </c>
      <c r="J6509" s="62"/>
      <c r="K6509" s="76"/>
      <c r="L6509" s="84">
        <v>0</v>
      </c>
      <c r="M6509" s="62"/>
      <c r="N6509" s="76"/>
      <c r="O6509" s="22">
        <f t="shared" si="301"/>
        <v>0</v>
      </c>
      <c r="P6509" s="58"/>
      <c r="Q6509" s="58"/>
      <c r="R6509" s="58"/>
      <c r="S6509" s="7"/>
      <c r="T6509" s="89">
        <f t="shared" si="302"/>
        <v>0</v>
      </c>
      <c r="U6509" s="7"/>
    </row>
    <row r="6510" spans="1:21" customFormat="1" ht="12.75" customHeight="1" x14ac:dyDescent="0.25">
      <c r="A6510">
        <v>9</v>
      </c>
      <c r="B6510">
        <v>13</v>
      </c>
      <c r="C6510" s="3">
        <v>913</v>
      </c>
      <c r="D6510" t="s">
        <v>7</v>
      </c>
      <c r="E6510">
        <v>2008</v>
      </c>
      <c r="F6510" s="57"/>
      <c r="G6510" s="73">
        <f t="shared" si="300"/>
        <v>0</v>
      </c>
      <c r="H6510" s="7"/>
      <c r="I6510" s="84">
        <v>0</v>
      </c>
      <c r="J6510" s="62"/>
      <c r="K6510" s="76"/>
      <c r="L6510" s="84">
        <v>0</v>
      </c>
      <c r="M6510" s="62"/>
      <c r="N6510" s="76"/>
      <c r="O6510" s="22">
        <f t="shared" si="301"/>
        <v>0</v>
      </c>
      <c r="P6510" s="58"/>
      <c r="Q6510" s="58"/>
      <c r="R6510" s="58"/>
      <c r="S6510" s="7"/>
      <c r="T6510" s="89">
        <f t="shared" si="302"/>
        <v>0</v>
      </c>
      <c r="U6510" s="7"/>
    </row>
    <row r="6511" spans="1:21" customFormat="1" ht="12.75" customHeight="1" x14ac:dyDescent="0.25">
      <c r="A6511">
        <v>9</v>
      </c>
      <c r="B6511">
        <v>14</v>
      </c>
      <c r="C6511" s="3">
        <v>914</v>
      </c>
      <c r="D6511" t="s">
        <v>7</v>
      </c>
      <c r="E6511">
        <v>2008</v>
      </c>
      <c r="F6511" s="57"/>
      <c r="G6511" s="73">
        <f t="shared" si="300"/>
        <v>0</v>
      </c>
      <c r="H6511" s="7"/>
      <c r="I6511" s="84">
        <v>0</v>
      </c>
      <c r="J6511" s="62"/>
      <c r="K6511" s="76"/>
      <c r="L6511" s="84">
        <v>0</v>
      </c>
      <c r="M6511" s="62"/>
      <c r="N6511" s="76"/>
      <c r="O6511" s="22">
        <f t="shared" si="301"/>
        <v>0</v>
      </c>
      <c r="P6511" s="58"/>
      <c r="Q6511" s="58"/>
      <c r="R6511" s="58"/>
      <c r="S6511" s="7"/>
      <c r="T6511" s="89">
        <f t="shared" si="302"/>
        <v>0</v>
      </c>
      <c r="U6511" s="7"/>
    </row>
    <row r="6512" spans="1:21" customFormat="1" ht="12.75" customHeight="1" x14ac:dyDescent="0.25">
      <c r="A6512">
        <v>9</v>
      </c>
      <c r="B6512">
        <v>15</v>
      </c>
      <c r="C6512" s="3">
        <v>915</v>
      </c>
      <c r="D6512" t="s">
        <v>7</v>
      </c>
      <c r="E6512">
        <v>2008</v>
      </c>
      <c r="F6512" s="57"/>
      <c r="G6512" s="73">
        <f t="shared" si="300"/>
        <v>0</v>
      </c>
      <c r="H6512" s="7"/>
      <c r="I6512" s="84">
        <v>0</v>
      </c>
      <c r="J6512" s="62"/>
      <c r="K6512" s="76"/>
      <c r="L6512" s="84">
        <v>0</v>
      </c>
      <c r="M6512" s="62"/>
      <c r="N6512" s="76"/>
      <c r="O6512" s="22">
        <f t="shared" si="301"/>
        <v>0</v>
      </c>
      <c r="P6512" s="58"/>
      <c r="Q6512" s="58"/>
      <c r="R6512" s="58"/>
      <c r="S6512" s="7"/>
      <c r="T6512" s="89">
        <f t="shared" si="302"/>
        <v>0</v>
      </c>
      <c r="U6512" s="7"/>
    </row>
    <row r="6513" spans="1:21" customFormat="1" ht="12.75" customHeight="1" x14ac:dyDescent="0.25">
      <c r="A6513">
        <v>9</v>
      </c>
      <c r="B6513">
        <v>16</v>
      </c>
      <c r="C6513" s="3">
        <v>916</v>
      </c>
      <c r="D6513" t="s">
        <v>7</v>
      </c>
      <c r="E6513">
        <v>2008</v>
      </c>
      <c r="F6513" s="57"/>
      <c r="G6513" s="73">
        <f t="shared" si="300"/>
        <v>0</v>
      </c>
      <c r="H6513" s="7"/>
      <c r="I6513" s="84">
        <v>0</v>
      </c>
      <c r="J6513" s="62"/>
      <c r="K6513" s="76"/>
      <c r="L6513" s="84">
        <v>0</v>
      </c>
      <c r="M6513" s="62"/>
      <c r="N6513" s="76"/>
      <c r="O6513" s="22">
        <f t="shared" si="301"/>
        <v>0</v>
      </c>
      <c r="P6513" s="58"/>
      <c r="Q6513" s="58"/>
      <c r="R6513" s="58"/>
      <c r="S6513" s="7"/>
      <c r="T6513" s="89">
        <f t="shared" si="302"/>
        <v>0</v>
      </c>
      <c r="U6513" s="7"/>
    </row>
    <row r="6514" spans="1:21" customFormat="1" ht="12.75" customHeight="1" x14ac:dyDescent="0.25">
      <c r="A6514">
        <v>9</v>
      </c>
      <c r="B6514">
        <v>17</v>
      </c>
      <c r="C6514" s="3">
        <v>917</v>
      </c>
      <c r="D6514" t="s">
        <v>7</v>
      </c>
      <c r="E6514">
        <v>2008</v>
      </c>
      <c r="F6514" s="57"/>
      <c r="G6514" s="73">
        <f t="shared" si="300"/>
        <v>0</v>
      </c>
      <c r="H6514" s="7"/>
      <c r="I6514" s="84">
        <v>0</v>
      </c>
      <c r="J6514" s="62"/>
      <c r="K6514" s="76"/>
      <c r="L6514" s="84">
        <v>0</v>
      </c>
      <c r="M6514" s="62"/>
      <c r="N6514" s="76"/>
      <c r="O6514" s="22">
        <f t="shared" si="301"/>
        <v>0</v>
      </c>
      <c r="P6514" s="58"/>
      <c r="Q6514" s="58"/>
      <c r="R6514" s="58"/>
      <c r="S6514" s="7"/>
      <c r="T6514" s="89">
        <f t="shared" si="302"/>
        <v>0</v>
      </c>
      <c r="U6514" s="7"/>
    </row>
    <row r="6515" spans="1:21" customFormat="1" ht="12.75" customHeight="1" x14ac:dyDescent="0.25">
      <c r="A6515">
        <v>9</v>
      </c>
      <c r="B6515">
        <v>18</v>
      </c>
      <c r="C6515" s="3">
        <v>918</v>
      </c>
      <c r="D6515" t="s">
        <v>7</v>
      </c>
      <c r="E6515">
        <v>2008</v>
      </c>
      <c r="F6515" s="57"/>
      <c r="G6515" s="73">
        <f t="shared" si="300"/>
        <v>0</v>
      </c>
      <c r="H6515" s="7"/>
      <c r="I6515" s="84">
        <v>0</v>
      </c>
      <c r="J6515" s="62"/>
      <c r="K6515" s="76"/>
      <c r="L6515" s="84">
        <v>0</v>
      </c>
      <c r="M6515" s="62"/>
      <c r="N6515" s="76"/>
      <c r="O6515" s="22">
        <f t="shared" si="301"/>
        <v>0</v>
      </c>
      <c r="P6515" s="58"/>
      <c r="Q6515" s="58"/>
      <c r="R6515" s="58"/>
      <c r="S6515" s="7"/>
      <c r="T6515" s="89">
        <f t="shared" si="302"/>
        <v>0</v>
      </c>
      <c r="U6515" s="7"/>
    </row>
    <row r="6516" spans="1:21" customFormat="1" ht="12.75" customHeight="1" x14ac:dyDescent="0.25">
      <c r="A6516">
        <v>9</v>
      </c>
      <c r="B6516">
        <v>19</v>
      </c>
      <c r="C6516" s="3">
        <v>919</v>
      </c>
      <c r="D6516" t="s">
        <v>7</v>
      </c>
      <c r="E6516">
        <v>2008</v>
      </c>
      <c r="F6516" s="57"/>
      <c r="G6516" s="73">
        <f t="shared" si="300"/>
        <v>0</v>
      </c>
      <c r="H6516" s="7"/>
      <c r="I6516" s="84">
        <v>0</v>
      </c>
      <c r="J6516" s="62"/>
      <c r="K6516" s="76"/>
      <c r="L6516" s="84">
        <v>0</v>
      </c>
      <c r="M6516" s="62"/>
      <c r="N6516" s="76"/>
      <c r="O6516" s="22">
        <f t="shared" si="301"/>
        <v>0</v>
      </c>
      <c r="P6516" s="58"/>
      <c r="Q6516" s="58"/>
      <c r="R6516" s="58"/>
      <c r="S6516" s="7"/>
      <c r="T6516" s="89">
        <f t="shared" si="302"/>
        <v>0</v>
      </c>
      <c r="U6516" s="7"/>
    </row>
    <row r="6517" spans="1:21" customFormat="1" ht="12.75" customHeight="1" x14ac:dyDescent="0.25">
      <c r="A6517">
        <v>9</v>
      </c>
      <c r="B6517">
        <v>20</v>
      </c>
      <c r="C6517" s="3">
        <v>920</v>
      </c>
      <c r="D6517" t="s">
        <v>7</v>
      </c>
      <c r="E6517">
        <v>2008</v>
      </c>
      <c r="F6517" s="57"/>
      <c r="G6517" s="73">
        <f t="shared" si="300"/>
        <v>0</v>
      </c>
      <c r="H6517" s="7"/>
      <c r="I6517" s="84">
        <v>0</v>
      </c>
      <c r="J6517" s="62"/>
      <c r="K6517" s="76"/>
      <c r="L6517" s="84">
        <v>0</v>
      </c>
      <c r="M6517" s="62"/>
      <c r="N6517" s="76"/>
      <c r="O6517" s="22">
        <f t="shared" si="301"/>
        <v>0</v>
      </c>
      <c r="P6517" s="58"/>
      <c r="Q6517" s="58"/>
      <c r="R6517" s="58"/>
      <c r="S6517" s="7"/>
      <c r="T6517" s="89">
        <f t="shared" si="302"/>
        <v>0</v>
      </c>
      <c r="U6517" s="7"/>
    </row>
    <row r="6518" spans="1:21" customFormat="1" ht="12.75" customHeight="1" x14ac:dyDescent="0.25">
      <c r="A6518">
        <v>9</v>
      </c>
      <c r="B6518">
        <v>21</v>
      </c>
      <c r="C6518" s="3">
        <v>921</v>
      </c>
      <c r="D6518" t="s">
        <v>7</v>
      </c>
      <c r="E6518">
        <v>2008</v>
      </c>
      <c r="F6518" s="57"/>
      <c r="G6518" s="73">
        <f t="shared" si="300"/>
        <v>0</v>
      </c>
      <c r="H6518" s="7"/>
      <c r="I6518" s="84">
        <v>0</v>
      </c>
      <c r="J6518" s="62"/>
      <c r="K6518" s="76"/>
      <c r="L6518" s="84">
        <v>0</v>
      </c>
      <c r="M6518" s="62"/>
      <c r="N6518" s="76"/>
      <c r="O6518" s="22">
        <f t="shared" si="301"/>
        <v>0</v>
      </c>
      <c r="P6518" s="58"/>
      <c r="Q6518" s="58"/>
      <c r="R6518" s="58"/>
      <c r="S6518" s="7"/>
      <c r="T6518" s="89">
        <f t="shared" si="302"/>
        <v>0</v>
      </c>
      <c r="U6518" s="7"/>
    </row>
    <row r="6519" spans="1:21" customFormat="1" ht="12.75" customHeight="1" x14ac:dyDescent="0.25">
      <c r="A6519">
        <v>9</v>
      </c>
      <c r="B6519">
        <v>22</v>
      </c>
      <c r="C6519" s="3">
        <v>922</v>
      </c>
      <c r="D6519" t="s">
        <v>7</v>
      </c>
      <c r="E6519">
        <v>2008</v>
      </c>
      <c r="F6519" s="57"/>
      <c r="G6519" s="73">
        <f t="shared" si="300"/>
        <v>0</v>
      </c>
      <c r="H6519" s="7"/>
      <c r="I6519" s="84">
        <v>0</v>
      </c>
      <c r="J6519" s="62"/>
      <c r="K6519" s="76"/>
      <c r="L6519" s="84">
        <v>0</v>
      </c>
      <c r="M6519" s="62"/>
      <c r="N6519" s="76"/>
      <c r="O6519" s="22">
        <f t="shared" si="301"/>
        <v>0</v>
      </c>
      <c r="P6519" s="58"/>
      <c r="Q6519" s="58"/>
      <c r="R6519" s="58"/>
      <c r="S6519" s="7"/>
      <c r="T6519" s="89">
        <f t="shared" si="302"/>
        <v>0</v>
      </c>
      <c r="U6519" s="7"/>
    </row>
    <row r="6520" spans="1:21" customFormat="1" ht="12.75" customHeight="1" x14ac:dyDescent="0.25">
      <c r="A6520">
        <v>9</v>
      </c>
      <c r="B6520">
        <v>23</v>
      </c>
      <c r="C6520" s="3">
        <v>923</v>
      </c>
      <c r="D6520" t="s">
        <v>7</v>
      </c>
      <c r="E6520">
        <v>2008</v>
      </c>
      <c r="F6520" s="57"/>
      <c r="G6520" s="73">
        <f t="shared" si="300"/>
        <v>0</v>
      </c>
      <c r="H6520" s="7"/>
      <c r="I6520" s="84">
        <v>0</v>
      </c>
      <c r="J6520" s="62"/>
      <c r="K6520" s="76"/>
      <c r="L6520" s="84">
        <v>0</v>
      </c>
      <c r="M6520" s="62"/>
      <c r="N6520" s="76"/>
      <c r="O6520" s="22">
        <f t="shared" si="301"/>
        <v>0</v>
      </c>
      <c r="P6520" s="58"/>
      <c r="Q6520" s="58"/>
      <c r="R6520" s="58"/>
      <c r="S6520" s="7"/>
      <c r="T6520" s="89">
        <f t="shared" si="302"/>
        <v>0</v>
      </c>
      <c r="U6520" s="7"/>
    </row>
    <row r="6521" spans="1:21" customFormat="1" ht="12.75" customHeight="1" x14ac:dyDescent="0.25">
      <c r="A6521">
        <v>9</v>
      </c>
      <c r="B6521">
        <v>24</v>
      </c>
      <c r="C6521" s="3">
        <v>924</v>
      </c>
      <c r="D6521" t="s">
        <v>7</v>
      </c>
      <c r="E6521">
        <v>2008</v>
      </c>
      <c r="F6521" s="57"/>
      <c r="G6521" s="73">
        <f t="shared" si="300"/>
        <v>0</v>
      </c>
      <c r="H6521" s="7"/>
      <c r="I6521" s="84">
        <v>0</v>
      </c>
      <c r="J6521" s="62"/>
      <c r="K6521" s="76"/>
      <c r="L6521" s="84">
        <v>0</v>
      </c>
      <c r="M6521" s="62"/>
      <c r="N6521" s="76"/>
      <c r="O6521" s="22">
        <f t="shared" si="301"/>
        <v>0</v>
      </c>
      <c r="P6521" s="58"/>
      <c r="Q6521" s="58"/>
      <c r="R6521" s="58"/>
      <c r="S6521" s="7"/>
      <c r="T6521" s="89">
        <f t="shared" si="302"/>
        <v>0</v>
      </c>
      <c r="U6521" s="7"/>
    </row>
    <row r="6522" spans="1:21" customFormat="1" ht="12.75" customHeight="1" x14ac:dyDescent="0.25">
      <c r="A6522">
        <v>9</v>
      </c>
      <c r="B6522">
        <v>25</v>
      </c>
      <c r="C6522" s="3">
        <v>925</v>
      </c>
      <c r="D6522" t="s">
        <v>7</v>
      </c>
      <c r="E6522">
        <v>2008</v>
      </c>
      <c r="F6522" s="57"/>
      <c r="G6522" s="73">
        <f t="shared" si="300"/>
        <v>0</v>
      </c>
      <c r="H6522" s="7"/>
      <c r="I6522" s="84">
        <v>0</v>
      </c>
      <c r="J6522" s="62"/>
      <c r="K6522" s="76"/>
      <c r="L6522" s="84">
        <v>0</v>
      </c>
      <c r="M6522" s="62"/>
      <c r="N6522" s="76"/>
      <c r="O6522" s="22">
        <f t="shared" si="301"/>
        <v>0</v>
      </c>
      <c r="P6522" s="58"/>
      <c r="Q6522" s="58"/>
      <c r="R6522" s="58"/>
      <c r="S6522" s="7"/>
      <c r="T6522" s="89">
        <f t="shared" si="302"/>
        <v>0</v>
      </c>
      <c r="U6522" s="7"/>
    </row>
    <row r="6523" spans="1:21" customFormat="1" ht="12.75" customHeight="1" x14ac:dyDescent="0.25">
      <c r="A6523">
        <v>9</v>
      </c>
      <c r="B6523">
        <v>26</v>
      </c>
      <c r="C6523" s="3">
        <v>926</v>
      </c>
      <c r="D6523" t="s">
        <v>7</v>
      </c>
      <c r="E6523">
        <v>2008</v>
      </c>
      <c r="F6523" s="57"/>
      <c r="G6523" s="73">
        <f t="shared" si="300"/>
        <v>0</v>
      </c>
      <c r="H6523" s="7"/>
      <c r="I6523" s="84">
        <v>0</v>
      </c>
      <c r="J6523" s="62"/>
      <c r="K6523" s="76"/>
      <c r="L6523" s="84">
        <v>0</v>
      </c>
      <c r="M6523" s="62"/>
      <c r="N6523" s="76"/>
      <c r="O6523" s="22">
        <f t="shared" si="301"/>
        <v>0</v>
      </c>
      <c r="P6523" s="58"/>
      <c r="Q6523" s="58"/>
      <c r="R6523" s="58"/>
      <c r="S6523" s="7"/>
      <c r="T6523" s="89">
        <f t="shared" si="302"/>
        <v>0</v>
      </c>
      <c r="U6523" s="7"/>
    </row>
    <row r="6524" spans="1:21" customFormat="1" ht="12.75" customHeight="1" x14ac:dyDescent="0.25">
      <c r="A6524">
        <v>9</v>
      </c>
      <c r="B6524">
        <v>27</v>
      </c>
      <c r="C6524" s="3">
        <v>927</v>
      </c>
      <c r="D6524" t="s">
        <v>7</v>
      </c>
      <c r="E6524">
        <v>2008</v>
      </c>
      <c r="F6524" s="57"/>
      <c r="G6524" s="73">
        <f t="shared" si="300"/>
        <v>0</v>
      </c>
      <c r="H6524" s="7"/>
      <c r="I6524" s="84">
        <v>0</v>
      </c>
      <c r="J6524" s="62"/>
      <c r="K6524" s="76"/>
      <c r="L6524" s="84">
        <v>0</v>
      </c>
      <c r="M6524" s="62"/>
      <c r="N6524" s="76"/>
      <c r="O6524" s="22">
        <f t="shared" si="301"/>
        <v>0</v>
      </c>
      <c r="P6524" s="58"/>
      <c r="Q6524" s="58"/>
      <c r="R6524" s="58"/>
      <c r="S6524" s="7"/>
      <c r="T6524" s="89">
        <f t="shared" si="302"/>
        <v>0</v>
      </c>
      <c r="U6524" s="7"/>
    </row>
    <row r="6525" spans="1:21" customFormat="1" ht="12.75" customHeight="1" x14ac:dyDescent="0.25">
      <c r="A6525">
        <v>9</v>
      </c>
      <c r="B6525">
        <v>28</v>
      </c>
      <c r="C6525" s="3">
        <v>928</v>
      </c>
      <c r="D6525" t="s">
        <v>7</v>
      </c>
      <c r="E6525">
        <v>2008</v>
      </c>
      <c r="F6525" s="57"/>
      <c r="G6525" s="73">
        <f t="shared" si="300"/>
        <v>0</v>
      </c>
      <c r="H6525" s="7"/>
      <c r="I6525" s="84">
        <v>0</v>
      </c>
      <c r="J6525" s="62"/>
      <c r="K6525" s="76"/>
      <c r="L6525" s="84">
        <v>0</v>
      </c>
      <c r="M6525" s="62"/>
      <c r="N6525" s="76"/>
      <c r="O6525" s="22">
        <f t="shared" si="301"/>
        <v>0</v>
      </c>
      <c r="P6525" s="58"/>
      <c r="Q6525" s="58"/>
      <c r="R6525" s="58"/>
      <c r="S6525" s="7"/>
      <c r="T6525" s="89">
        <f t="shared" si="302"/>
        <v>0</v>
      </c>
      <c r="U6525" s="7"/>
    </row>
    <row r="6526" spans="1:21" customFormat="1" ht="12.75" customHeight="1" x14ac:dyDescent="0.25">
      <c r="A6526">
        <v>9</v>
      </c>
      <c r="B6526">
        <v>29</v>
      </c>
      <c r="C6526" s="3">
        <v>929</v>
      </c>
      <c r="D6526" t="s">
        <v>7</v>
      </c>
      <c r="E6526">
        <v>2008</v>
      </c>
      <c r="F6526" s="57"/>
      <c r="G6526" s="73">
        <f t="shared" si="300"/>
        <v>0</v>
      </c>
      <c r="H6526" s="7"/>
      <c r="I6526" s="84">
        <v>0</v>
      </c>
      <c r="J6526" s="62"/>
      <c r="K6526" s="76"/>
      <c r="L6526" s="84">
        <v>0</v>
      </c>
      <c r="M6526" s="62"/>
      <c r="N6526" s="76"/>
      <c r="O6526" s="22">
        <f t="shared" si="301"/>
        <v>0</v>
      </c>
      <c r="P6526" s="58"/>
      <c r="Q6526" s="58"/>
      <c r="R6526" s="58"/>
      <c r="S6526" s="7"/>
      <c r="T6526" s="89">
        <f t="shared" si="302"/>
        <v>0</v>
      </c>
      <c r="U6526" s="7"/>
    </row>
    <row r="6527" spans="1:21" customFormat="1" ht="12.75" customHeight="1" x14ac:dyDescent="0.25">
      <c r="A6527">
        <v>9</v>
      </c>
      <c r="B6527">
        <v>30</v>
      </c>
      <c r="C6527" s="3">
        <v>930</v>
      </c>
      <c r="D6527" t="s">
        <v>7</v>
      </c>
      <c r="E6527">
        <v>2008</v>
      </c>
      <c r="F6527" s="57"/>
      <c r="G6527" s="73">
        <f t="shared" si="300"/>
        <v>0</v>
      </c>
      <c r="H6527" s="7"/>
      <c r="I6527" s="62">
        <v>0</v>
      </c>
      <c r="J6527" s="62"/>
      <c r="K6527" s="31"/>
      <c r="L6527" s="62">
        <v>0</v>
      </c>
      <c r="M6527" s="62"/>
      <c r="N6527" s="31"/>
      <c r="O6527" s="22">
        <f t="shared" si="301"/>
        <v>0</v>
      </c>
      <c r="P6527" s="58"/>
      <c r="Q6527" s="58"/>
      <c r="R6527" s="58"/>
      <c r="S6527" s="7"/>
      <c r="T6527" s="89">
        <f t="shared" si="302"/>
        <v>0</v>
      </c>
      <c r="U6527" s="7"/>
    </row>
    <row r="6528" spans="1:21" customFormat="1" ht="12.75" customHeight="1" x14ac:dyDescent="0.25">
      <c r="A6528">
        <v>10</v>
      </c>
      <c r="B6528">
        <v>1</v>
      </c>
      <c r="C6528" s="3">
        <v>1001</v>
      </c>
      <c r="D6528" t="s">
        <v>7</v>
      </c>
      <c r="E6528">
        <v>2008</v>
      </c>
      <c r="F6528" s="57"/>
      <c r="G6528" s="73">
        <f t="shared" si="300"/>
        <v>0</v>
      </c>
      <c r="H6528" s="7"/>
      <c r="I6528" s="62">
        <v>0</v>
      </c>
      <c r="J6528" s="62"/>
      <c r="K6528" s="31"/>
      <c r="L6528" s="62">
        <v>0</v>
      </c>
      <c r="M6528" s="62"/>
      <c r="N6528" s="31"/>
      <c r="O6528" s="22">
        <f t="shared" si="301"/>
        <v>0</v>
      </c>
      <c r="P6528" s="58"/>
      <c r="Q6528" s="58"/>
      <c r="R6528" s="58"/>
      <c r="S6528" s="7"/>
      <c r="T6528" s="89">
        <f t="shared" si="302"/>
        <v>0</v>
      </c>
      <c r="U6528" s="7"/>
    </row>
    <row r="6529" spans="1:21" customFormat="1" ht="12.75" customHeight="1" x14ac:dyDescent="0.25">
      <c r="A6529">
        <v>10</v>
      </c>
      <c r="B6529">
        <v>2</v>
      </c>
      <c r="C6529" s="3">
        <v>1002</v>
      </c>
      <c r="D6529" t="s">
        <v>7</v>
      </c>
      <c r="E6529">
        <v>2008</v>
      </c>
      <c r="F6529" s="57"/>
      <c r="G6529" s="73">
        <f t="shared" si="300"/>
        <v>0</v>
      </c>
      <c r="H6529" s="7"/>
      <c r="I6529" s="62">
        <v>0</v>
      </c>
      <c r="J6529" s="62"/>
      <c r="K6529" s="31"/>
      <c r="L6529" s="62">
        <v>0</v>
      </c>
      <c r="M6529" s="62"/>
      <c r="N6529" s="31"/>
      <c r="O6529" s="22">
        <f t="shared" si="301"/>
        <v>0</v>
      </c>
      <c r="P6529" s="58"/>
      <c r="Q6529" s="58"/>
      <c r="R6529" s="58"/>
      <c r="S6529" s="7"/>
      <c r="T6529" s="89">
        <f t="shared" si="302"/>
        <v>0</v>
      </c>
      <c r="U6529" s="7"/>
    </row>
    <row r="6530" spans="1:21" customFormat="1" ht="12.75" customHeight="1" x14ac:dyDescent="0.25">
      <c r="A6530">
        <v>10</v>
      </c>
      <c r="B6530">
        <v>3</v>
      </c>
      <c r="C6530" s="3">
        <v>1003</v>
      </c>
      <c r="D6530" t="s">
        <v>7</v>
      </c>
      <c r="E6530">
        <v>2008</v>
      </c>
      <c r="F6530" s="57"/>
      <c r="G6530" s="73">
        <f t="shared" si="300"/>
        <v>0</v>
      </c>
      <c r="H6530" s="7"/>
      <c r="I6530" s="62">
        <v>0</v>
      </c>
      <c r="J6530" s="62"/>
      <c r="K6530" s="31"/>
      <c r="L6530" s="62">
        <v>0</v>
      </c>
      <c r="M6530" s="62"/>
      <c r="N6530" s="31"/>
      <c r="O6530" s="22">
        <f t="shared" si="301"/>
        <v>0</v>
      </c>
      <c r="P6530" s="58"/>
      <c r="Q6530" s="58"/>
      <c r="R6530" s="58"/>
      <c r="S6530" s="7"/>
      <c r="T6530" s="89">
        <f t="shared" si="302"/>
        <v>0</v>
      </c>
      <c r="U6530" s="7"/>
    </row>
    <row r="6531" spans="1:21" customFormat="1" ht="12.75" customHeight="1" x14ac:dyDescent="0.25">
      <c r="A6531">
        <v>10</v>
      </c>
      <c r="B6531">
        <v>4</v>
      </c>
      <c r="C6531" s="3">
        <v>1004</v>
      </c>
      <c r="D6531" t="s">
        <v>7</v>
      </c>
      <c r="E6531">
        <v>2008</v>
      </c>
      <c r="F6531" s="57"/>
      <c r="G6531" s="73">
        <f t="shared" si="300"/>
        <v>0</v>
      </c>
      <c r="H6531" s="7"/>
      <c r="I6531" s="62">
        <v>0</v>
      </c>
      <c r="J6531" s="62"/>
      <c r="K6531" s="31"/>
      <c r="L6531" s="62">
        <v>0</v>
      </c>
      <c r="M6531" s="62"/>
      <c r="N6531" s="31"/>
      <c r="O6531" s="22">
        <f t="shared" si="301"/>
        <v>0</v>
      </c>
      <c r="P6531" s="58"/>
      <c r="Q6531" s="58"/>
      <c r="R6531" s="58"/>
      <c r="S6531" s="7"/>
      <c r="T6531" s="89">
        <f t="shared" si="302"/>
        <v>0</v>
      </c>
      <c r="U6531" s="7"/>
    </row>
    <row r="6532" spans="1:21" customFormat="1" ht="12.75" customHeight="1" x14ac:dyDescent="0.25">
      <c r="A6532">
        <v>10</v>
      </c>
      <c r="B6532">
        <v>5</v>
      </c>
      <c r="C6532" s="3">
        <v>1005</v>
      </c>
      <c r="D6532" t="s">
        <v>7</v>
      </c>
      <c r="E6532">
        <v>2008</v>
      </c>
      <c r="F6532" s="57"/>
      <c r="G6532" s="73">
        <f t="shared" si="300"/>
        <v>0</v>
      </c>
      <c r="H6532" s="7"/>
      <c r="I6532" s="62">
        <v>0</v>
      </c>
      <c r="J6532" s="62"/>
      <c r="K6532" s="31"/>
      <c r="L6532" s="62">
        <v>0</v>
      </c>
      <c r="M6532" s="62"/>
      <c r="N6532" s="31"/>
      <c r="O6532" s="22">
        <f t="shared" si="301"/>
        <v>0</v>
      </c>
      <c r="P6532" s="58"/>
      <c r="Q6532" s="58"/>
      <c r="R6532" s="58"/>
      <c r="S6532" s="7"/>
      <c r="T6532" s="89">
        <f t="shared" si="302"/>
        <v>0</v>
      </c>
      <c r="U6532" s="7"/>
    </row>
    <row r="6533" spans="1:21" customFormat="1" ht="12.75" customHeight="1" x14ac:dyDescent="0.25">
      <c r="A6533">
        <v>10</v>
      </c>
      <c r="B6533">
        <v>6</v>
      </c>
      <c r="C6533" s="3">
        <v>1006</v>
      </c>
      <c r="D6533" t="s">
        <v>7</v>
      </c>
      <c r="E6533">
        <v>2008</v>
      </c>
      <c r="F6533" s="57"/>
      <c r="G6533" s="73">
        <f t="shared" si="300"/>
        <v>0</v>
      </c>
      <c r="H6533" s="7"/>
      <c r="I6533" s="62">
        <v>0</v>
      </c>
      <c r="J6533" s="62"/>
      <c r="K6533" s="31"/>
      <c r="L6533" s="62">
        <v>0</v>
      </c>
      <c r="M6533" s="62"/>
      <c r="N6533" s="31"/>
      <c r="O6533" s="22">
        <f t="shared" si="301"/>
        <v>0</v>
      </c>
      <c r="P6533" s="58"/>
      <c r="Q6533" s="58"/>
      <c r="R6533" s="58"/>
      <c r="S6533" s="7"/>
      <c r="T6533" s="89">
        <f t="shared" si="302"/>
        <v>0</v>
      </c>
      <c r="U6533" s="7"/>
    </row>
    <row r="6534" spans="1:21" customFormat="1" ht="12.75" customHeight="1" x14ac:dyDescent="0.25">
      <c r="A6534">
        <v>10</v>
      </c>
      <c r="B6534">
        <v>7</v>
      </c>
      <c r="C6534" s="3">
        <v>1007</v>
      </c>
      <c r="D6534" t="s">
        <v>7</v>
      </c>
      <c r="E6534">
        <v>2008</v>
      </c>
      <c r="F6534" s="57"/>
      <c r="G6534" s="73">
        <f t="shared" si="300"/>
        <v>0</v>
      </c>
      <c r="H6534" s="7"/>
      <c r="I6534" s="62">
        <v>0</v>
      </c>
      <c r="J6534" s="62"/>
      <c r="K6534" s="31"/>
      <c r="L6534" s="62">
        <v>0</v>
      </c>
      <c r="M6534" s="62"/>
      <c r="N6534" s="31"/>
      <c r="O6534" s="22">
        <f t="shared" si="301"/>
        <v>0</v>
      </c>
      <c r="P6534" s="58"/>
      <c r="Q6534" s="58"/>
      <c r="R6534" s="58"/>
      <c r="S6534" s="7"/>
      <c r="T6534" s="89">
        <f t="shared" si="302"/>
        <v>0</v>
      </c>
      <c r="U6534" s="7"/>
    </row>
    <row r="6535" spans="1:21" customFormat="1" ht="12.75" customHeight="1" x14ac:dyDescent="0.25">
      <c r="A6535">
        <v>10</v>
      </c>
      <c r="B6535">
        <v>8</v>
      </c>
      <c r="C6535" s="3">
        <v>1008</v>
      </c>
      <c r="D6535" t="s">
        <v>7</v>
      </c>
      <c r="E6535">
        <v>2008</v>
      </c>
      <c r="F6535" s="57"/>
      <c r="G6535" s="73">
        <f t="shared" ref="G6535:G6544" si="303">I6535+K6535</f>
        <v>0</v>
      </c>
      <c r="H6535" s="7"/>
      <c r="I6535" s="62">
        <v>0</v>
      </c>
      <c r="J6535" s="62"/>
      <c r="K6535" s="31"/>
      <c r="L6535" s="62">
        <v>0</v>
      </c>
      <c r="M6535" s="62"/>
      <c r="N6535" s="31"/>
      <c r="O6535" s="22">
        <f t="shared" ref="O6535:O6544" si="304">L6535+N6535</f>
        <v>0</v>
      </c>
      <c r="P6535" s="58"/>
      <c r="Q6535" s="58"/>
      <c r="R6535" s="58"/>
      <c r="S6535" s="7"/>
      <c r="T6535" s="89">
        <f t="shared" ref="T6535:T6566" si="305">G6535+J6535</f>
        <v>0</v>
      </c>
      <c r="U6535" s="7"/>
    </row>
    <row r="6536" spans="1:21" customFormat="1" ht="12.75" customHeight="1" x14ac:dyDescent="0.25">
      <c r="A6536">
        <v>10</v>
      </c>
      <c r="B6536">
        <v>9</v>
      </c>
      <c r="C6536" s="3">
        <v>1009</v>
      </c>
      <c r="D6536" t="s">
        <v>7</v>
      </c>
      <c r="E6536">
        <v>2008</v>
      </c>
      <c r="F6536" s="57"/>
      <c r="G6536" s="73">
        <f t="shared" si="303"/>
        <v>0</v>
      </c>
      <c r="H6536" s="7"/>
      <c r="I6536" s="62">
        <v>0</v>
      </c>
      <c r="J6536" s="62"/>
      <c r="K6536" s="31"/>
      <c r="L6536" s="62">
        <v>0</v>
      </c>
      <c r="M6536" s="62"/>
      <c r="N6536" s="31"/>
      <c r="O6536" s="22">
        <f t="shared" si="304"/>
        <v>0</v>
      </c>
      <c r="P6536" s="58"/>
      <c r="Q6536" s="58"/>
      <c r="R6536" s="58"/>
      <c r="S6536" s="7"/>
      <c r="T6536" s="89">
        <f t="shared" si="305"/>
        <v>0</v>
      </c>
      <c r="U6536" s="7"/>
    </row>
    <row r="6537" spans="1:21" customFormat="1" ht="12.75" customHeight="1" x14ac:dyDescent="0.25">
      <c r="A6537">
        <v>10</v>
      </c>
      <c r="B6537">
        <v>10</v>
      </c>
      <c r="C6537" s="3">
        <v>1010</v>
      </c>
      <c r="D6537" t="s">
        <v>7</v>
      </c>
      <c r="E6537">
        <v>2008</v>
      </c>
      <c r="F6537" s="57"/>
      <c r="G6537" s="73">
        <f t="shared" si="303"/>
        <v>0</v>
      </c>
      <c r="H6537" s="7"/>
      <c r="I6537" s="62">
        <v>0</v>
      </c>
      <c r="J6537" s="62"/>
      <c r="K6537" s="31"/>
      <c r="L6537" s="62">
        <v>0</v>
      </c>
      <c r="M6537" s="62"/>
      <c r="N6537" s="31"/>
      <c r="O6537" s="22">
        <f t="shared" si="304"/>
        <v>0</v>
      </c>
      <c r="P6537" s="58"/>
      <c r="Q6537" s="58"/>
      <c r="R6537" s="58"/>
      <c r="S6537" s="7"/>
      <c r="T6537" s="89">
        <f t="shared" si="305"/>
        <v>0</v>
      </c>
      <c r="U6537" s="7"/>
    </row>
    <row r="6538" spans="1:21" customFormat="1" ht="12.75" customHeight="1" x14ac:dyDescent="0.25">
      <c r="A6538">
        <v>10</v>
      </c>
      <c r="B6538">
        <v>11</v>
      </c>
      <c r="C6538" s="3">
        <v>1011</v>
      </c>
      <c r="D6538" t="s">
        <v>7</v>
      </c>
      <c r="E6538">
        <v>2008</v>
      </c>
      <c r="F6538" s="57"/>
      <c r="G6538" s="73">
        <f t="shared" si="303"/>
        <v>0</v>
      </c>
      <c r="H6538" s="7"/>
      <c r="I6538" s="62">
        <v>0</v>
      </c>
      <c r="J6538" s="62"/>
      <c r="K6538" s="31"/>
      <c r="L6538" s="62">
        <v>0</v>
      </c>
      <c r="M6538" s="62"/>
      <c r="N6538" s="31"/>
      <c r="O6538" s="22">
        <f t="shared" si="304"/>
        <v>0</v>
      </c>
      <c r="P6538" s="58"/>
      <c r="Q6538" s="58"/>
      <c r="R6538" s="58"/>
      <c r="S6538" s="7"/>
      <c r="T6538" s="89">
        <f t="shared" si="305"/>
        <v>0</v>
      </c>
      <c r="U6538" s="7"/>
    </row>
    <row r="6539" spans="1:21" customFormat="1" ht="12.75" customHeight="1" x14ac:dyDescent="0.25">
      <c r="A6539">
        <v>10</v>
      </c>
      <c r="B6539">
        <v>12</v>
      </c>
      <c r="C6539" s="3">
        <v>1012</v>
      </c>
      <c r="D6539" t="s">
        <v>7</v>
      </c>
      <c r="E6539">
        <v>2008</v>
      </c>
      <c r="F6539" s="57"/>
      <c r="G6539" s="73">
        <f t="shared" si="303"/>
        <v>0</v>
      </c>
      <c r="H6539" s="7"/>
      <c r="I6539" s="62">
        <v>0</v>
      </c>
      <c r="J6539" s="62"/>
      <c r="K6539" s="31"/>
      <c r="L6539" s="62">
        <v>0</v>
      </c>
      <c r="M6539" s="62"/>
      <c r="N6539" s="31"/>
      <c r="O6539" s="22">
        <f t="shared" si="304"/>
        <v>0</v>
      </c>
      <c r="P6539" s="58"/>
      <c r="Q6539" s="58"/>
      <c r="R6539" s="58"/>
      <c r="S6539" s="7"/>
      <c r="T6539" s="89">
        <f t="shared" si="305"/>
        <v>0</v>
      </c>
      <c r="U6539" s="7"/>
    </row>
    <row r="6540" spans="1:21" customFormat="1" ht="12.75" customHeight="1" x14ac:dyDescent="0.25">
      <c r="A6540">
        <v>10</v>
      </c>
      <c r="B6540">
        <v>13</v>
      </c>
      <c r="C6540" s="3">
        <v>1013</v>
      </c>
      <c r="D6540" t="s">
        <v>7</v>
      </c>
      <c r="E6540">
        <v>2008</v>
      </c>
      <c r="F6540" s="57"/>
      <c r="G6540" s="73">
        <f t="shared" si="303"/>
        <v>0</v>
      </c>
      <c r="H6540" s="7"/>
      <c r="I6540" s="62">
        <v>0</v>
      </c>
      <c r="J6540" s="62"/>
      <c r="K6540" s="31"/>
      <c r="L6540" s="62">
        <v>0</v>
      </c>
      <c r="M6540" s="62"/>
      <c r="N6540" s="31"/>
      <c r="O6540" s="22">
        <f t="shared" si="304"/>
        <v>0</v>
      </c>
      <c r="P6540" s="58"/>
      <c r="Q6540" s="58"/>
      <c r="R6540" s="58"/>
      <c r="S6540" s="7"/>
      <c r="T6540" s="89">
        <f t="shared" si="305"/>
        <v>0</v>
      </c>
      <c r="U6540" s="7"/>
    </row>
    <row r="6541" spans="1:21" customFormat="1" ht="12.75" customHeight="1" x14ac:dyDescent="0.25">
      <c r="A6541">
        <v>10</v>
      </c>
      <c r="B6541">
        <v>14</v>
      </c>
      <c r="C6541" s="3">
        <v>1014</v>
      </c>
      <c r="D6541" t="s">
        <v>7</v>
      </c>
      <c r="E6541">
        <v>2008</v>
      </c>
      <c r="F6541" s="57"/>
      <c r="G6541" s="73">
        <f t="shared" si="303"/>
        <v>0</v>
      </c>
      <c r="H6541" s="7"/>
      <c r="I6541" s="62">
        <v>0</v>
      </c>
      <c r="J6541" s="62"/>
      <c r="K6541" s="31"/>
      <c r="L6541" s="62">
        <v>0</v>
      </c>
      <c r="M6541" s="62"/>
      <c r="N6541" s="31"/>
      <c r="O6541" s="22">
        <f t="shared" si="304"/>
        <v>0</v>
      </c>
      <c r="P6541" s="58"/>
      <c r="Q6541" s="58"/>
      <c r="R6541" s="58"/>
      <c r="S6541" s="7"/>
      <c r="T6541" s="89">
        <f t="shared" si="305"/>
        <v>0</v>
      </c>
      <c r="U6541" s="7"/>
    </row>
    <row r="6542" spans="1:21" customFormat="1" ht="12.75" customHeight="1" x14ac:dyDescent="0.25">
      <c r="A6542">
        <v>10</v>
      </c>
      <c r="B6542">
        <v>15</v>
      </c>
      <c r="C6542" s="3">
        <v>1015</v>
      </c>
      <c r="D6542" t="s">
        <v>7</v>
      </c>
      <c r="E6542">
        <v>2008</v>
      </c>
      <c r="F6542" s="57"/>
      <c r="G6542" s="73">
        <f t="shared" si="303"/>
        <v>0</v>
      </c>
      <c r="H6542" s="7"/>
      <c r="I6542" s="62">
        <v>0</v>
      </c>
      <c r="J6542" s="62"/>
      <c r="K6542" s="31"/>
      <c r="L6542" s="62">
        <v>0</v>
      </c>
      <c r="M6542" s="62"/>
      <c r="N6542" s="31"/>
      <c r="O6542" s="22">
        <f t="shared" si="304"/>
        <v>0</v>
      </c>
      <c r="P6542" s="58"/>
      <c r="Q6542" s="58"/>
      <c r="R6542" s="58"/>
      <c r="S6542" s="7"/>
      <c r="T6542" s="89">
        <f t="shared" si="305"/>
        <v>0</v>
      </c>
      <c r="U6542" s="7"/>
    </row>
    <row r="6543" spans="1:21" customFormat="1" ht="12.75" customHeight="1" x14ac:dyDescent="0.25">
      <c r="A6543">
        <v>10</v>
      </c>
      <c r="B6543">
        <v>16</v>
      </c>
      <c r="C6543" s="3">
        <v>1016</v>
      </c>
      <c r="D6543" t="s">
        <v>7</v>
      </c>
      <c r="E6543">
        <v>2008</v>
      </c>
      <c r="F6543" s="57"/>
      <c r="G6543" s="73">
        <f t="shared" si="303"/>
        <v>0</v>
      </c>
      <c r="H6543" s="7"/>
      <c r="I6543" s="62">
        <v>0</v>
      </c>
      <c r="J6543" s="62"/>
      <c r="K6543" s="31"/>
      <c r="L6543" s="62">
        <v>0</v>
      </c>
      <c r="M6543" s="62"/>
      <c r="N6543" s="31"/>
      <c r="O6543" s="22">
        <f t="shared" si="304"/>
        <v>0</v>
      </c>
      <c r="P6543" s="58"/>
      <c r="Q6543" s="58"/>
      <c r="R6543" s="58"/>
      <c r="S6543" s="7"/>
      <c r="T6543" s="89">
        <f t="shared" si="305"/>
        <v>0</v>
      </c>
      <c r="U6543" s="7"/>
    </row>
    <row r="6544" spans="1:21" customFormat="1" ht="12.75" customHeight="1" x14ac:dyDescent="0.25">
      <c r="A6544">
        <v>10</v>
      </c>
      <c r="B6544">
        <v>17</v>
      </c>
      <c r="C6544" s="3">
        <v>1017</v>
      </c>
      <c r="D6544" t="s">
        <v>7</v>
      </c>
      <c r="E6544">
        <v>2008</v>
      </c>
      <c r="F6544" s="57"/>
      <c r="G6544" s="73">
        <f t="shared" si="303"/>
        <v>0</v>
      </c>
      <c r="H6544" s="7"/>
      <c r="I6544" s="62">
        <v>0</v>
      </c>
      <c r="J6544" s="62"/>
      <c r="K6544" s="31"/>
      <c r="L6544" s="62">
        <v>0</v>
      </c>
      <c r="M6544" s="62"/>
      <c r="N6544" s="31"/>
      <c r="O6544" s="22">
        <f t="shared" si="304"/>
        <v>0</v>
      </c>
      <c r="P6544" s="58"/>
      <c r="Q6544" s="58"/>
      <c r="R6544" s="58"/>
      <c r="S6544" s="7"/>
      <c r="T6544" s="89">
        <f t="shared" si="305"/>
        <v>0</v>
      </c>
      <c r="U6544" s="7"/>
    </row>
    <row r="6545" spans="1:21" customFormat="1" ht="12.75" customHeight="1" x14ac:dyDescent="0.25">
      <c r="A6545">
        <v>10</v>
      </c>
      <c r="B6545">
        <v>18</v>
      </c>
      <c r="C6545" s="3">
        <v>1018</v>
      </c>
      <c r="D6545" t="s">
        <v>7</v>
      </c>
      <c r="E6545">
        <v>2008</v>
      </c>
      <c r="F6545" s="57"/>
      <c r="G6545" s="73"/>
      <c r="H6545" s="7"/>
      <c r="I6545" s="60"/>
      <c r="J6545" s="62"/>
      <c r="K6545" s="31"/>
      <c r="L6545" s="31"/>
      <c r="M6545" s="62"/>
      <c r="N6545" s="31"/>
      <c r="O6545" s="22"/>
      <c r="P6545" s="58"/>
      <c r="Q6545" s="58"/>
      <c r="R6545" s="58"/>
      <c r="S6545" s="7"/>
      <c r="T6545" s="89">
        <f t="shared" si="305"/>
        <v>0</v>
      </c>
      <c r="U6545" s="7"/>
    </row>
    <row r="6546" spans="1:21" customFormat="1" ht="12.75" customHeight="1" x14ac:dyDescent="0.25">
      <c r="A6546">
        <v>10</v>
      </c>
      <c r="B6546">
        <v>19</v>
      </c>
      <c r="C6546" s="3">
        <v>1019</v>
      </c>
      <c r="D6546" t="s">
        <v>7</v>
      </c>
      <c r="E6546">
        <v>2008</v>
      </c>
      <c r="F6546" s="57"/>
      <c r="G6546" s="73"/>
      <c r="H6546" s="7"/>
      <c r="I6546" s="60"/>
      <c r="J6546" s="62"/>
      <c r="K6546" s="31"/>
      <c r="L6546" s="31"/>
      <c r="M6546" s="62"/>
      <c r="N6546" s="31"/>
      <c r="O6546" s="22"/>
      <c r="P6546" s="58"/>
      <c r="Q6546" s="58"/>
      <c r="R6546" s="58"/>
      <c r="S6546" s="7"/>
      <c r="T6546" s="89">
        <f t="shared" si="305"/>
        <v>0</v>
      </c>
      <c r="U6546" s="7"/>
    </row>
    <row r="6547" spans="1:21" customFormat="1" ht="12.75" customHeight="1" x14ac:dyDescent="0.25">
      <c r="A6547">
        <v>10</v>
      </c>
      <c r="B6547">
        <v>20</v>
      </c>
      <c r="C6547" s="3">
        <v>1020</v>
      </c>
      <c r="D6547" t="s">
        <v>7</v>
      </c>
      <c r="E6547">
        <v>2008</v>
      </c>
      <c r="F6547" s="57"/>
      <c r="G6547" s="73"/>
      <c r="H6547" s="7"/>
      <c r="I6547" s="60"/>
      <c r="J6547" s="62"/>
      <c r="K6547" s="31"/>
      <c r="L6547" s="31"/>
      <c r="M6547" s="62"/>
      <c r="N6547" s="31"/>
      <c r="O6547" s="22"/>
      <c r="P6547" s="58"/>
      <c r="Q6547" s="58"/>
      <c r="R6547" s="58"/>
      <c r="S6547" s="7"/>
      <c r="T6547" s="89">
        <f t="shared" si="305"/>
        <v>0</v>
      </c>
      <c r="U6547" s="7"/>
    </row>
    <row r="6548" spans="1:21" customFormat="1" ht="12.75" customHeight="1" x14ac:dyDescent="0.25">
      <c r="A6548">
        <v>10</v>
      </c>
      <c r="B6548">
        <v>21</v>
      </c>
      <c r="C6548" s="3">
        <v>1021</v>
      </c>
      <c r="D6548" t="s">
        <v>7</v>
      </c>
      <c r="E6548">
        <v>2008</v>
      </c>
      <c r="F6548" s="57"/>
      <c r="G6548" s="73"/>
      <c r="H6548" s="7"/>
      <c r="I6548" s="60"/>
      <c r="J6548" s="62"/>
      <c r="K6548" s="31"/>
      <c r="L6548" s="31"/>
      <c r="M6548" s="62"/>
      <c r="N6548" s="31"/>
      <c r="O6548" s="22"/>
      <c r="P6548" s="58"/>
      <c r="Q6548" s="58"/>
      <c r="R6548" s="58"/>
      <c r="S6548" s="7"/>
      <c r="T6548" s="89">
        <f t="shared" si="305"/>
        <v>0</v>
      </c>
      <c r="U6548" s="7"/>
    </row>
    <row r="6549" spans="1:21" customFormat="1" ht="12.75" customHeight="1" x14ac:dyDescent="0.25">
      <c r="A6549">
        <v>10</v>
      </c>
      <c r="B6549">
        <v>22</v>
      </c>
      <c r="C6549" s="3">
        <v>1022</v>
      </c>
      <c r="D6549" t="s">
        <v>7</v>
      </c>
      <c r="E6549">
        <v>2008</v>
      </c>
      <c r="F6549" s="57"/>
      <c r="G6549" s="73"/>
      <c r="H6549" s="7"/>
      <c r="I6549" s="60"/>
      <c r="J6549" s="62"/>
      <c r="K6549" s="31"/>
      <c r="L6549" s="31"/>
      <c r="M6549" s="62"/>
      <c r="N6549" s="31"/>
      <c r="O6549" s="22"/>
      <c r="P6549" s="58"/>
      <c r="Q6549" s="58"/>
      <c r="R6549" s="58"/>
      <c r="S6549" s="7"/>
      <c r="T6549" s="89">
        <f t="shared" si="305"/>
        <v>0</v>
      </c>
      <c r="U6549" s="7"/>
    </row>
    <row r="6550" spans="1:21" customFormat="1" ht="12.75" customHeight="1" x14ac:dyDescent="0.25">
      <c r="A6550">
        <v>10</v>
      </c>
      <c r="B6550">
        <v>23</v>
      </c>
      <c r="C6550" s="3">
        <v>1023</v>
      </c>
      <c r="D6550" t="s">
        <v>7</v>
      </c>
      <c r="E6550">
        <v>2008</v>
      </c>
      <c r="F6550" s="57"/>
      <c r="G6550" s="73"/>
      <c r="H6550" s="7"/>
      <c r="I6550" s="60"/>
      <c r="J6550" s="62"/>
      <c r="K6550" s="31"/>
      <c r="L6550" s="31"/>
      <c r="M6550" s="62"/>
      <c r="N6550" s="31"/>
      <c r="O6550" s="22"/>
      <c r="P6550" s="58"/>
      <c r="Q6550" s="58"/>
      <c r="R6550" s="58"/>
      <c r="S6550" s="7"/>
      <c r="T6550" s="89">
        <f t="shared" si="305"/>
        <v>0</v>
      </c>
      <c r="U6550" s="7"/>
    </row>
    <row r="6551" spans="1:21" customFormat="1" ht="12.75" customHeight="1" x14ac:dyDescent="0.25">
      <c r="A6551">
        <v>10</v>
      </c>
      <c r="B6551">
        <v>24</v>
      </c>
      <c r="C6551" s="3">
        <v>1024</v>
      </c>
      <c r="D6551" t="s">
        <v>7</v>
      </c>
      <c r="E6551">
        <v>2008</v>
      </c>
      <c r="F6551" s="57"/>
      <c r="G6551" s="73"/>
      <c r="H6551" s="7"/>
      <c r="I6551" s="60"/>
      <c r="J6551" s="62"/>
      <c r="K6551" s="31"/>
      <c r="L6551" s="31"/>
      <c r="M6551" s="62"/>
      <c r="N6551" s="31"/>
      <c r="O6551" s="22"/>
      <c r="P6551" s="58"/>
      <c r="Q6551" s="58"/>
      <c r="R6551" s="58"/>
      <c r="S6551" s="7"/>
      <c r="T6551" s="89">
        <f t="shared" si="305"/>
        <v>0</v>
      </c>
      <c r="U6551" s="7"/>
    </row>
    <row r="6552" spans="1:21" customFormat="1" ht="12.75" customHeight="1" x14ac:dyDescent="0.25">
      <c r="A6552">
        <v>10</v>
      </c>
      <c r="B6552">
        <v>25</v>
      </c>
      <c r="C6552" s="3">
        <v>1025</v>
      </c>
      <c r="D6552" t="s">
        <v>7</v>
      </c>
      <c r="E6552">
        <v>2008</v>
      </c>
      <c r="F6552" s="57"/>
      <c r="G6552" s="73"/>
      <c r="H6552" s="7"/>
      <c r="I6552" s="60"/>
      <c r="J6552" s="62"/>
      <c r="K6552" s="31"/>
      <c r="L6552" s="31"/>
      <c r="M6552" s="62"/>
      <c r="N6552" s="31"/>
      <c r="O6552" s="22"/>
      <c r="P6552" s="58"/>
      <c r="Q6552" s="58"/>
      <c r="R6552" s="58"/>
      <c r="S6552" s="7"/>
      <c r="T6552" s="89">
        <f t="shared" si="305"/>
        <v>0</v>
      </c>
      <c r="U6552" s="7"/>
    </row>
    <row r="6553" spans="1:21" customFormat="1" ht="12.75" customHeight="1" x14ac:dyDescent="0.25">
      <c r="A6553">
        <v>10</v>
      </c>
      <c r="B6553">
        <v>26</v>
      </c>
      <c r="C6553" s="3">
        <v>1026</v>
      </c>
      <c r="D6553" t="s">
        <v>7</v>
      </c>
      <c r="E6553">
        <v>2008</v>
      </c>
      <c r="F6553" s="57"/>
      <c r="G6553" s="73"/>
      <c r="H6553" s="7"/>
      <c r="I6553" s="60"/>
      <c r="J6553" s="62"/>
      <c r="K6553" s="31"/>
      <c r="L6553" s="31"/>
      <c r="M6553" s="62"/>
      <c r="N6553" s="31"/>
      <c r="O6553" s="22"/>
      <c r="P6553" s="58"/>
      <c r="Q6553" s="58"/>
      <c r="R6553" s="58"/>
      <c r="S6553" s="7"/>
      <c r="T6553" s="89">
        <f t="shared" si="305"/>
        <v>0</v>
      </c>
      <c r="U6553" s="7"/>
    </row>
    <row r="6554" spans="1:21" customFormat="1" ht="12.75" customHeight="1" x14ac:dyDescent="0.25">
      <c r="A6554">
        <v>10</v>
      </c>
      <c r="B6554">
        <v>27</v>
      </c>
      <c r="C6554" s="3">
        <v>1027</v>
      </c>
      <c r="D6554" t="s">
        <v>7</v>
      </c>
      <c r="E6554">
        <v>2008</v>
      </c>
      <c r="F6554" s="57"/>
      <c r="G6554" s="73"/>
      <c r="H6554" s="7"/>
      <c r="I6554" s="60"/>
      <c r="J6554" s="62"/>
      <c r="K6554" s="31"/>
      <c r="L6554" s="31"/>
      <c r="M6554" s="62"/>
      <c r="N6554" s="31"/>
      <c r="O6554" s="22"/>
      <c r="P6554" s="58"/>
      <c r="Q6554" s="58"/>
      <c r="R6554" s="58"/>
      <c r="S6554" s="7"/>
      <c r="T6554" s="89">
        <f t="shared" si="305"/>
        <v>0</v>
      </c>
      <c r="U6554" s="7"/>
    </row>
    <row r="6555" spans="1:21" customFormat="1" ht="12.75" customHeight="1" x14ac:dyDescent="0.25">
      <c r="A6555">
        <v>10</v>
      </c>
      <c r="B6555">
        <v>28</v>
      </c>
      <c r="C6555" s="3">
        <v>1028</v>
      </c>
      <c r="D6555" t="s">
        <v>7</v>
      </c>
      <c r="E6555">
        <v>2008</v>
      </c>
      <c r="F6555" s="57"/>
      <c r="G6555" s="73"/>
      <c r="H6555" s="7"/>
      <c r="I6555" s="60"/>
      <c r="J6555" s="62"/>
      <c r="K6555" s="31"/>
      <c r="L6555" s="31"/>
      <c r="M6555" s="62"/>
      <c r="N6555" s="31"/>
      <c r="O6555" s="22"/>
      <c r="P6555" s="58"/>
      <c r="Q6555" s="58"/>
      <c r="R6555" s="58"/>
      <c r="S6555" s="7"/>
      <c r="T6555" s="89">
        <f t="shared" si="305"/>
        <v>0</v>
      </c>
      <c r="U6555" s="7"/>
    </row>
    <row r="6556" spans="1:21" customFormat="1" ht="12.75" customHeight="1" x14ac:dyDescent="0.25">
      <c r="A6556">
        <v>10</v>
      </c>
      <c r="B6556">
        <v>29</v>
      </c>
      <c r="C6556" s="3">
        <v>1029</v>
      </c>
      <c r="D6556" t="s">
        <v>7</v>
      </c>
      <c r="E6556">
        <v>2008</v>
      </c>
      <c r="F6556" s="57"/>
      <c r="G6556" s="73"/>
      <c r="H6556" s="7"/>
      <c r="I6556" s="60"/>
      <c r="J6556" s="62"/>
      <c r="K6556" s="31"/>
      <c r="L6556" s="31"/>
      <c r="M6556" s="62"/>
      <c r="N6556" s="31"/>
      <c r="O6556" s="22"/>
      <c r="P6556" s="58"/>
      <c r="Q6556" s="58"/>
      <c r="R6556" s="58"/>
      <c r="S6556" s="7"/>
      <c r="T6556" s="89">
        <f t="shared" si="305"/>
        <v>0</v>
      </c>
      <c r="U6556" s="7"/>
    </row>
    <row r="6557" spans="1:21" customFormat="1" ht="12.75" customHeight="1" x14ac:dyDescent="0.25">
      <c r="A6557">
        <v>10</v>
      </c>
      <c r="B6557">
        <v>30</v>
      </c>
      <c r="C6557" s="3">
        <v>1030</v>
      </c>
      <c r="D6557" t="s">
        <v>7</v>
      </c>
      <c r="E6557">
        <v>2008</v>
      </c>
      <c r="F6557" s="57"/>
      <c r="G6557" s="73"/>
      <c r="H6557" s="7"/>
      <c r="I6557" s="60"/>
      <c r="J6557" s="62"/>
      <c r="K6557" s="31"/>
      <c r="L6557" s="31"/>
      <c r="M6557" s="62"/>
      <c r="N6557" s="31"/>
      <c r="O6557" s="22"/>
      <c r="P6557" s="58"/>
      <c r="Q6557" s="58"/>
      <c r="R6557" s="58"/>
      <c r="S6557" s="7"/>
      <c r="T6557" s="89">
        <f t="shared" si="305"/>
        <v>0</v>
      </c>
      <c r="U6557" s="7"/>
    </row>
    <row r="6558" spans="1:21" customFormat="1" ht="12.75" customHeight="1" x14ac:dyDescent="0.25">
      <c r="A6558">
        <v>10</v>
      </c>
      <c r="B6558">
        <v>31</v>
      </c>
      <c r="C6558" s="3">
        <v>1031</v>
      </c>
      <c r="D6558" t="s">
        <v>7</v>
      </c>
      <c r="E6558">
        <v>2008</v>
      </c>
      <c r="F6558" s="57"/>
      <c r="G6558" s="73"/>
      <c r="H6558" s="7"/>
      <c r="I6558" s="60"/>
      <c r="J6558" s="62"/>
      <c r="K6558" s="31"/>
      <c r="L6558" s="31"/>
      <c r="M6558" s="62"/>
      <c r="N6558" s="31"/>
      <c r="O6558" s="22"/>
      <c r="P6558" s="58"/>
      <c r="Q6558" s="58"/>
      <c r="R6558" s="58"/>
      <c r="S6558" s="7"/>
      <c r="T6558" s="89">
        <f t="shared" si="305"/>
        <v>0</v>
      </c>
      <c r="U6558" s="7"/>
    </row>
    <row r="6559" spans="1:21" customFormat="1" ht="12.75" customHeight="1" x14ac:dyDescent="0.25">
      <c r="A6559">
        <v>11</v>
      </c>
      <c r="B6559">
        <v>1</v>
      </c>
      <c r="C6559" s="3">
        <v>1101</v>
      </c>
      <c r="D6559" t="s">
        <v>7</v>
      </c>
      <c r="E6559">
        <v>2008</v>
      </c>
      <c r="F6559" s="57"/>
      <c r="G6559" s="73"/>
      <c r="H6559" s="7"/>
      <c r="I6559" s="60"/>
      <c r="J6559" s="62"/>
      <c r="K6559" s="31"/>
      <c r="L6559" s="31"/>
      <c r="M6559" s="62"/>
      <c r="N6559" s="31"/>
      <c r="O6559" s="22"/>
      <c r="P6559" s="58"/>
      <c r="Q6559" s="58"/>
      <c r="R6559" s="58"/>
      <c r="S6559" s="7"/>
      <c r="T6559" s="89">
        <f t="shared" si="305"/>
        <v>0</v>
      </c>
      <c r="U6559" s="7"/>
    </row>
    <row r="6560" spans="1:21" customFormat="1" ht="12.75" customHeight="1" x14ac:dyDescent="0.25">
      <c r="A6560">
        <v>11</v>
      </c>
      <c r="B6560">
        <v>2</v>
      </c>
      <c r="C6560" s="3">
        <v>1102</v>
      </c>
      <c r="D6560" t="s">
        <v>7</v>
      </c>
      <c r="E6560">
        <v>2008</v>
      </c>
      <c r="F6560" s="57"/>
      <c r="G6560" s="73"/>
      <c r="H6560" s="7"/>
      <c r="I6560" s="60"/>
      <c r="J6560" s="62"/>
      <c r="K6560" s="31"/>
      <c r="L6560" s="31"/>
      <c r="M6560" s="62"/>
      <c r="N6560" s="31"/>
      <c r="O6560" s="22"/>
      <c r="P6560" s="58"/>
      <c r="Q6560" s="58"/>
      <c r="R6560" s="58"/>
      <c r="S6560" s="7"/>
      <c r="T6560" s="89">
        <f t="shared" si="305"/>
        <v>0</v>
      </c>
      <c r="U6560" s="7"/>
    </row>
    <row r="6561" spans="1:21" customFormat="1" ht="12.75" customHeight="1" x14ac:dyDescent="0.25">
      <c r="A6561">
        <v>11</v>
      </c>
      <c r="B6561">
        <v>3</v>
      </c>
      <c r="C6561" s="3">
        <v>1103</v>
      </c>
      <c r="D6561" t="s">
        <v>7</v>
      </c>
      <c r="E6561">
        <v>2008</v>
      </c>
      <c r="F6561" s="57"/>
      <c r="G6561" s="73"/>
      <c r="H6561" s="7"/>
      <c r="I6561" s="60"/>
      <c r="J6561" s="62"/>
      <c r="K6561" s="31"/>
      <c r="L6561" s="31"/>
      <c r="M6561" s="62"/>
      <c r="N6561" s="31"/>
      <c r="O6561" s="22"/>
      <c r="P6561" s="58"/>
      <c r="Q6561" s="58"/>
      <c r="R6561" s="58"/>
      <c r="S6561" s="7"/>
      <c r="T6561" s="89">
        <f t="shared" si="305"/>
        <v>0</v>
      </c>
      <c r="U6561" s="7"/>
    </row>
    <row r="6562" spans="1:21" customFormat="1" ht="12.75" customHeight="1" x14ac:dyDescent="0.25">
      <c r="A6562">
        <v>11</v>
      </c>
      <c r="B6562">
        <v>4</v>
      </c>
      <c r="C6562" s="3">
        <v>1104</v>
      </c>
      <c r="D6562" t="s">
        <v>7</v>
      </c>
      <c r="E6562">
        <v>2008</v>
      </c>
      <c r="F6562" s="57"/>
      <c r="G6562" s="73"/>
      <c r="H6562" s="7"/>
      <c r="I6562" s="60"/>
      <c r="J6562" s="62"/>
      <c r="K6562" s="31"/>
      <c r="L6562" s="31"/>
      <c r="M6562" s="62"/>
      <c r="N6562" s="31"/>
      <c r="O6562" s="22"/>
      <c r="P6562" s="58"/>
      <c r="Q6562" s="58"/>
      <c r="R6562" s="58"/>
      <c r="S6562" s="7"/>
      <c r="T6562" s="89">
        <f t="shared" si="305"/>
        <v>0</v>
      </c>
      <c r="U6562" s="7"/>
    </row>
    <row r="6563" spans="1:21" customFormat="1" ht="12.75" customHeight="1" x14ac:dyDescent="0.25">
      <c r="A6563">
        <v>11</v>
      </c>
      <c r="B6563">
        <v>5</v>
      </c>
      <c r="C6563" s="3">
        <v>1105</v>
      </c>
      <c r="D6563" t="s">
        <v>7</v>
      </c>
      <c r="E6563">
        <v>2008</v>
      </c>
      <c r="F6563" s="57"/>
      <c r="G6563" s="73"/>
      <c r="H6563" s="7"/>
      <c r="I6563" s="60"/>
      <c r="J6563" s="62"/>
      <c r="K6563" s="31"/>
      <c r="L6563" s="31"/>
      <c r="M6563" s="62"/>
      <c r="N6563" s="31"/>
      <c r="O6563" s="22"/>
      <c r="P6563" s="58"/>
      <c r="Q6563" s="58"/>
      <c r="R6563" s="58"/>
      <c r="S6563" s="7"/>
      <c r="T6563" s="89">
        <f t="shared" si="305"/>
        <v>0</v>
      </c>
      <c r="U6563" s="7"/>
    </row>
    <row r="6564" spans="1:21" customFormat="1" ht="12.75" customHeight="1" x14ac:dyDescent="0.25">
      <c r="A6564">
        <v>11</v>
      </c>
      <c r="B6564">
        <v>6</v>
      </c>
      <c r="C6564" s="3">
        <v>1106</v>
      </c>
      <c r="D6564" t="s">
        <v>7</v>
      </c>
      <c r="E6564">
        <v>2008</v>
      </c>
      <c r="F6564" s="57"/>
      <c r="G6564" s="73"/>
      <c r="H6564" s="7"/>
      <c r="I6564" s="60"/>
      <c r="J6564" s="62"/>
      <c r="K6564" s="31"/>
      <c r="L6564" s="31"/>
      <c r="M6564" s="62"/>
      <c r="N6564" s="31"/>
      <c r="O6564" s="22"/>
      <c r="P6564" s="58"/>
      <c r="Q6564" s="58"/>
      <c r="R6564" s="58"/>
      <c r="S6564" s="7"/>
      <c r="T6564" s="89">
        <f t="shared" si="305"/>
        <v>0</v>
      </c>
      <c r="U6564" s="7"/>
    </row>
    <row r="6565" spans="1:21" customFormat="1" ht="12.75" customHeight="1" x14ac:dyDescent="0.25">
      <c r="A6565">
        <v>11</v>
      </c>
      <c r="B6565">
        <v>7</v>
      </c>
      <c r="C6565" s="3">
        <v>1107</v>
      </c>
      <c r="D6565" t="s">
        <v>7</v>
      </c>
      <c r="E6565">
        <v>2008</v>
      </c>
      <c r="F6565" s="57"/>
      <c r="G6565" s="73"/>
      <c r="H6565" s="7"/>
      <c r="I6565" s="60"/>
      <c r="J6565" s="62"/>
      <c r="K6565" s="31"/>
      <c r="L6565" s="31"/>
      <c r="M6565" s="62"/>
      <c r="N6565" s="31"/>
      <c r="O6565" s="22"/>
      <c r="P6565" s="58"/>
      <c r="Q6565" s="58"/>
      <c r="R6565" s="58"/>
      <c r="S6565" s="7"/>
      <c r="T6565" s="89">
        <f t="shared" si="305"/>
        <v>0</v>
      </c>
      <c r="U6565" s="7"/>
    </row>
    <row r="6566" spans="1:21" customFormat="1" ht="12.75" customHeight="1" x14ac:dyDescent="0.25">
      <c r="A6566">
        <v>11</v>
      </c>
      <c r="B6566">
        <v>8</v>
      </c>
      <c r="C6566" s="3">
        <v>1108</v>
      </c>
      <c r="D6566" t="s">
        <v>7</v>
      </c>
      <c r="E6566">
        <v>2008</v>
      </c>
      <c r="F6566" s="57"/>
      <c r="G6566" s="73"/>
      <c r="H6566" s="7"/>
      <c r="I6566" s="60"/>
      <c r="J6566" s="62"/>
      <c r="K6566" s="31"/>
      <c r="L6566" s="31"/>
      <c r="M6566" s="62"/>
      <c r="N6566" s="31"/>
      <c r="O6566" s="22"/>
      <c r="P6566" s="58"/>
      <c r="Q6566" s="58"/>
      <c r="R6566" s="58"/>
      <c r="S6566" s="7"/>
      <c r="T6566" s="89">
        <f t="shared" si="305"/>
        <v>0</v>
      </c>
      <c r="U6566" s="7"/>
    </row>
    <row r="6567" spans="1:21" customFormat="1" ht="12.75" customHeight="1" x14ac:dyDescent="0.25">
      <c r="A6567">
        <v>11</v>
      </c>
      <c r="B6567">
        <v>9</v>
      </c>
      <c r="C6567" s="3">
        <v>1109</v>
      </c>
      <c r="D6567" t="s">
        <v>7</v>
      </c>
      <c r="E6567">
        <v>2008</v>
      </c>
      <c r="F6567" s="57"/>
      <c r="G6567" s="73"/>
      <c r="H6567" s="7"/>
      <c r="I6567" s="60"/>
      <c r="J6567" s="62"/>
      <c r="K6567" s="31"/>
      <c r="L6567" s="31"/>
      <c r="M6567" s="62"/>
      <c r="N6567" s="31"/>
      <c r="O6567" s="22"/>
      <c r="P6567" s="58"/>
      <c r="Q6567" s="58"/>
      <c r="R6567" s="58"/>
      <c r="S6567" s="7"/>
      <c r="T6567" s="89">
        <f t="shared" ref="T6567:T6573" si="306">G6567+J6567</f>
        <v>0</v>
      </c>
      <c r="U6567" s="7"/>
    </row>
    <row r="6568" spans="1:21" customFormat="1" ht="12.75" customHeight="1" x14ac:dyDescent="0.25">
      <c r="A6568">
        <v>11</v>
      </c>
      <c r="B6568">
        <v>10</v>
      </c>
      <c r="C6568" s="3">
        <v>1110</v>
      </c>
      <c r="D6568" t="s">
        <v>7</v>
      </c>
      <c r="E6568">
        <v>2008</v>
      </c>
      <c r="F6568" s="57"/>
      <c r="G6568" s="73"/>
      <c r="H6568" s="7"/>
      <c r="I6568" s="60"/>
      <c r="J6568" s="62"/>
      <c r="K6568" s="31"/>
      <c r="L6568" s="31"/>
      <c r="M6568" s="62"/>
      <c r="N6568" s="31"/>
      <c r="O6568" s="22"/>
      <c r="P6568" s="58"/>
      <c r="Q6568" s="58"/>
      <c r="R6568" s="58"/>
      <c r="S6568" s="7"/>
      <c r="T6568" s="89">
        <f t="shared" si="306"/>
        <v>0</v>
      </c>
      <c r="U6568" s="7"/>
    </row>
    <row r="6569" spans="1:21" customFormat="1" ht="12.75" customHeight="1" x14ac:dyDescent="0.25">
      <c r="A6569">
        <v>11</v>
      </c>
      <c r="B6569">
        <v>11</v>
      </c>
      <c r="C6569" s="3">
        <v>1111</v>
      </c>
      <c r="D6569" t="s">
        <v>7</v>
      </c>
      <c r="E6569">
        <v>2008</v>
      </c>
      <c r="F6569" s="57"/>
      <c r="G6569" s="73"/>
      <c r="H6569" s="7"/>
      <c r="I6569" s="60"/>
      <c r="J6569" s="62"/>
      <c r="K6569" s="31"/>
      <c r="L6569" s="31"/>
      <c r="M6569" s="62"/>
      <c r="N6569" s="31"/>
      <c r="O6569" s="22"/>
      <c r="P6569" s="58"/>
      <c r="Q6569" s="58"/>
      <c r="R6569" s="58"/>
      <c r="S6569" s="7"/>
      <c r="T6569" s="89">
        <f t="shared" si="306"/>
        <v>0</v>
      </c>
      <c r="U6569" s="7"/>
    </row>
    <row r="6570" spans="1:21" customFormat="1" ht="12.75" customHeight="1" x14ac:dyDescent="0.25">
      <c r="A6570">
        <v>11</v>
      </c>
      <c r="B6570">
        <v>12</v>
      </c>
      <c r="C6570" s="3">
        <v>1112</v>
      </c>
      <c r="D6570" t="s">
        <v>7</v>
      </c>
      <c r="E6570">
        <v>2008</v>
      </c>
      <c r="F6570" s="57"/>
      <c r="G6570" s="73"/>
      <c r="H6570" s="7"/>
      <c r="I6570" s="60"/>
      <c r="J6570" s="62"/>
      <c r="K6570" s="31"/>
      <c r="L6570" s="31"/>
      <c r="M6570" s="62"/>
      <c r="N6570" s="31"/>
      <c r="O6570" s="22"/>
      <c r="P6570" s="58"/>
      <c r="Q6570" s="58"/>
      <c r="R6570" s="58"/>
      <c r="S6570" s="7"/>
      <c r="T6570" s="89">
        <f t="shared" si="306"/>
        <v>0</v>
      </c>
      <c r="U6570" s="7"/>
    </row>
    <row r="6571" spans="1:21" customFormat="1" ht="12.75" customHeight="1" x14ac:dyDescent="0.25">
      <c r="A6571">
        <v>11</v>
      </c>
      <c r="B6571">
        <v>13</v>
      </c>
      <c r="C6571" s="3">
        <v>1113</v>
      </c>
      <c r="D6571" t="s">
        <v>7</v>
      </c>
      <c r="E6571">
        <v>2008</v>
      </c>
      <c r="F6571" s="57"/>
      <c r="G6571" s="73"/>
      <c r="H6571" s="7"/>
      <c r="I6571" s="60"/>
      <c r="J6571" s="62"/>
      <c r="K6571" s="31"/>
      <c r="L6571" s="31"/>
      <c r="M6571" s="62"/>
      <c r="N6571" s="31"/>
      <c r="O6571" s="22"/>
      <c r="P6571" s="58"/>
      <c r="Q6571" s="58"/>
      <c r="R6571" s="58"/>
      <c r="S6571" s="7"/>
      <c r="T6571" s="89">
        <f t="shared" si="306"/>
        <v>0</v>
      </c>
      <c r="U6571" s="7"/>
    </row>
    <row r="6572" spans="1:21" customFormat="1" ht="12.75" customHeight="1" x14ac:dyDescent="0.25">
      <c r="A6572">
        <v>11</v>
      </c>
      <c r="B6572">
        <v>14</v>
      </c>
      <c r="C6572" s="3">
        <v>1114</v>
      </c>
      <c r="D6572" t="s">
        <v>7</v>
      </c>
      <c r="E6572">
        <v>2008</v>
      </c>
      <c r="F6572" s="57"/>
      <c r="G6572" s="73"/>
      <c r="H6572" s="7"/>
      <c r="I6572" s="60"/>
      <c r="J6572" s="62"/>
      <c r="K6572" s="31"/>
      <c r="L6572" s="31"/>
      <c r="M6572" s="62"/>
      <c r="N6572" s="31"/>
      <c r="O6572" s="22"/>
      <c r="P6572" s="58"/>
      <c r="Q6572" s="58"/>
      <c r="R6572" s="58"/>
      <c r="S6572" s="7"/>
      <c r="T6572" s="89">
        <f t="shared" si="306"/>
        <v>0</v>
      </c>
      <c r="U6572" s="7"/>
    </row>
    <row r="6573" spans="1:21" customFormat="1" ht="12.75" customHeight="1" x14ac:dyDescent="0.25">
      <c r="A6573">
        <v>11</v>
      </c>
      <c r="B6573">
        <v>15</v>
      </c>
      <c r="C6573" s="3">
        <v>1115</v>
      </c>
      <c r="D6573" t="s">
        <v>7</v>
      </c>
      <c r="E6573">
        <v>2008</v>
      </c>
      <c r="F6573" s="57"/>
      <c r="G6573" s="73"/>
      <c r="H6573" s="7"/>
      <c r="I6573" s="60"/>
      <c r="J6573" s="62"/>
      <c r="K6573" s="31"/>
      <c r="L6573" s="31"/>
      <c r="M6573" s="62"/>
      <c r="N6573" s="31"/>
      <c r="O6573" s="22"/>
      <c r="P6573" s="58"/>
      <c r="Q6573" s="58"/>
      <c r="R6573" s="58"/>
      <c r="S6573" s="7"/>
      <c r="T6573" s="89">
        <f t="shared" si="306"/>
        <v>0</v>
      </c>
      <c r="U6573" s="7"/>
    </row>
    <row r="6574" spans="1:21" customFormat="1" ht="12.75" customHeight="1" x14ac:dyDescent="0.25">
      <c r="A6574">
        <v>5</v>
      </c>
      <c r="B6574">
        <v>1</v>
      </c>
      <c r="C6574" s="3">
        <v>501</v>
      </c>
      <c r="D6574" t="s">
        <v>6</v>
      </c>
      <c r="E6574">
        <v>2007</v>
      </c>
      <c r="F6574" s="57"/>
      <c r="G6574" s="73">
        <f t="shared" ref="G6574:G6605" si="307">I6574+K6574</f>
        <v>0</v>
      </c>
      <c r="H6574" s="7"/>
      <c r="I6574" s="31"/>
      <c r="J6574" s="31"/>
      <c r="K6574" s="31"/>
      <c r="L6574" s="31"/>
      <c r="M6574" s="31"/>
      <c r="N6574" s="31"/>
      <c r="O6574" s="22">
        <f t="shared" ref="O6574:O6605" si="308">L6574+N6574</f>
        <v>0</v>
      </c>
      <c r="P6574" s="58"/>
      <c r="Q6574" s="58"/>
      <c r="R6574" s="58"/>
      <c r="S6574" s="7"/>
      <c r="T6574" s="7"/>
      <c r="U6574" s="7"/>
    </row>
    <row r="6575" spans="1:21" customFormat="1" ht="12.75" customHeight="1" x14ac:dyDescent="0.25">
      <c r="A6575">
        <v>5</v>
      </c>
      <c r="B6575">
        <v>2</v>
      </c>
      <c r="C6575" s="3">
        <v>502</v>
      </c>
      <c r="D6575" t="s">
        <v>6</v>
      </c>
      <c r="E6575">
        <v>2007</v>
      </c>
      <c r="F6575" s="57"/>
      <c r="G6575" s="73">
        <f t="shared" si="307"/>
        <v>0</v>
      </c>
      <c r="H6575" s="7"/>
      <c r="I6575" s="60"/>
      <c r="J6575" s="31"/>
      <c r="K6575" s="31"/>
      <c r="L6575" s="31"/>
      <c r="M6575" s="31"/>
      <c r="N6575" s="31"/>
      <c r="O6575" s="22">
        <f t="shared" si="308"/>
        <v>0</v>
      </c>
      <c r="P6575" s="58"/>
      <c r="Q6575" s="58"/>
      <c r="R6575" s="58"/>
      <c r="S6575" s="7"/>
      <c r="T6575" s="7"/>
      <c r="U6575" s="7"/>
    </row>
    <row r="6576" spans="1:21" customFormat="1" ht="12.75" customHeight="1" x14ac:dyDescent="0.25">
      <c r="A6576">
        <v>5</v>
      </c>
      <c r="B6576">
        <v>3</v>
      </c>
      <c r="C6576" s="3">
        <v>503</v>
      </c>
      <c r="D6576" t="s">
        <v>6</v>
      </c>
      <c r="E6576">
        <v>2007</v>
      </c>
      <c r="F6576" s="57"/>
      <c r="G6576" s="73">
        <f t="shared" si="307"/>
        <v>0</v>
      </c>
      <c r="H6576" s="7"/>
      <c r="I6576" s="74"/>
      <c r="J6576" s="31"/>
      <c r="K6576" s="31"/>
      <c r="L6576" s="52"/>
      <c r="M6576" s="31"/>
      <c r="N6576" s="31"/>
      <c r="O6576" s="22">
        <f t="shared" si="308"/>
        <v>0</v>
      </c>
      <c r="P6576" s="58"/>
      <c r="Q6576" s="58"/>
      <c r="R6576" s="58"/>
      <c r="S6576" s="7"/>
      <c r="T6576" s="7"/>
      <c r="U6576" s="7"/>
    </row>
    <row r="6577" spans="1:21" customFormat="1" ht="12.75" customHeight="1" x14ac:dyDescent="0.25">
      <c r="A6577">
        <v>5</v>
      </c>
      <c r="B6577">
        <v>4</v>
      </c>
      <c r="C6577" s="3">
        <v>504</v>
      </c>
      <c r="D6577" t="s">
        <v>6</v>
      </c>
      <c r="E6577">
        <v>2007</v>
      </c>
      <c r="F6577" s="57"/>
      <c r="G6577" s="73">
        <f t="shared" si="307"/>
        <v>0</v>
      </c>
      <c r="H6577" s="7"/>
      <c r="I6577" s="74"/>
      <c r="J6577" s="31"/>
      <c r="K6577" s="31"/>
      <c r="L6577" s="52"/>
      <c r="M6577" s="31"/>
      <c r="N6577" s="31"/>
      <c r="O6577" s="22">
        <f t="shared" si="308"/>
        <v>0</v>
      </c>
      <c r="P6577" s="58"/>
      <c r="Q6577" s="58"/>
      <c r="R6577" s="58"/>
      <c r="S6577" s="7"/>
      <c r="T6577" s="7"/>
      <c r="U6577" s="7"/>
    </row>
    <row r="6578" spans="1:21" customFormat="1" ht="12.75" customHeight="1" x14ac:dyDescent="0.25">
      <c r="A6578">
        <v>5</v>
      </c>
      <c r="B6578">
        <v>5</v>
      </c>
      <c r="C6578" s="3">
        <v>505</v>
      </c>
      <c r="D6578" t="s">
        <v>6</v>
      </c>
      <c r="E6578">
        <v>2007</v>
      </c>
      <c r="F6578" s="57"/>
      <c r="G6578" s="73">
        <f t="shared" si="307"/>
        <v>0</v>
      </c>
      <c r="H6578" s="7"/>
      <c r="I6578" s="74"/>
      <c r="J6578" s="31"/>
      <c r="K6578" s="31"/>
      <c r="L6578" s="52"/>
      <c r="M6578" s="31"/>
      <c r="N6578" s="31"/>
      <c r="O6578" s="22">
        <f t="shared" si="308"/>
        <v>0</v>
      </c>
      <c r="P6578" s="58"/>
      <c r="Q6578" s="58"/>
      <c r="R6578" s="58"/>
      <c r="S6578" s="7"/>
      <c r="T6578" s="7"/>
      <c r="U6578" s="7"/>
    </row>
    <row r="6579" spans="1:21" customFormat="1" ht="12.75" customHeight="1" x14ac:dyDescent="0.25">
      <c r="A6579">
        <v>5</v>
      </c>
      <c r="B6579">
        <v>6</v>
      </c>
      <c r="C6579" s="3">
        <v>506</v>
      </c>
      <c r="D6579" t="s">
        <v>6</v>
      </c>
      <c r="E6579">
        <v>2007</v>
      </c>
      <c r="F6579" s="57"/>
      <c r="G6579" s="73">
        <f t="shared" si="307"/>
        <v>0</v>
      </c>
      <c r="H6579" s="7"/>
      <c r="I6579" s="74"/>
      <c r="J6579" s="31"/>
      <c r="K6579" s="31"/>
      <c r="L6579" s="52"/>
      <c r="M6579" s="31"/>
      <c r="N6579" s="31"/>
      <c r="O6579" s="22">
        <f t="shared" si="308"/>
        <v>0</v>
      </c>
      <c r="P6579" s="58"/>
      <c r="Q6579" s="58"/>
      <c r="R6579" s="58"/>
      <c r="S6579" s="7"/>
      <c r="T6579" s="7"/>
      <c r="U6579" s="7"/>
    </row>
    <row r="6580" spans="1:21" customFormat="1" ht="12.75" customHeight="1" x14ac:dyDescent="0.25">
      <c r="A6580">
        <v>5</v>
      </c>
      <c r="B6580">
        <v>7</v>
      </c>
      <c r="C6580" s="3">
        <v>507</v>
      </c>
      <c r="D6580" t="s">
        <v>6</v>
      </c>
      <c r="E6580">
        <v>2007</v>
      </c>
      <c r="F6580" s="57"/>
      <c r="G6580" s="73">
        <f t="shared" si="307"/>
        <v>0</v>
      </c>
      <c r="H6580" s="7"/>
      <c r="I6580" s="74"/>
      <c r="J6580" s="31"/>
      <c r="K6580" s="31"/>
      <c r="L6580" s="52"/>
      <c r="M6580" s="31"/>
      <c r="N6580" s="31"/>
      <c r="O6580" s="22">
        <f t="shared" si="308"/>
        <v>0</v>
      </c>
      <c r="P6580" s="58"/>
      <c r="Q6580" s="58"/>
      <c r="R6580" s="58"/>
      <c r="S6580" s="7"/>
      <c r="T6580" s="7"/>
      <c r="U6580" s="7"/>
    </row>
    <row r="6581" spans="1:21" customFormat="1" ht="12.75" customHeight="1" x14ac:dyDescent="0.25">
      <c r="A6581">
        <v>5</v>
      </c>
      <c r="B6581">
        <v>8</v>
      </c>
      <c r="C6581" s="3">
        <v>508</v>
      </c>
      <c r="D6581" t="s">
        <v>6</v>
      </c>
      <c r="E6581">
        <v>2007</v>
      </c>
      <c r="F6581" s="57"/>
      <c r="G6581" s="73">
        <f t="shared" si="307"/>
        <v>0</v>
      </c>
      <c r="H6581" s="7"/>
      <c r="I6581" s="74"/>
      <c r="J6581" s="31"/>
      <c r="K6581" s="31"/>
      <c r="L6581" s="52"/>
      <c r="M6581" s="31"/>
      <c r="N6581" s="31"/>
      <c r="O6581" s="22">
        <f t="shared" si="308"/>
        <v>0</v>
      </c>
      <c r="P6581" s="58"/>
      <c r="Q6581" s="58"/>
      <c r="R6581" s="58"/>
      <c r="S6581" s="7"/>
      <c r="T6581" s="7"/>
      <c r="U6581" s="7"/>
    </row>
    <row r="6582" spans="1:21" customFormat="1" ht="12.75" customHeight="1" x14ac:dyDescent="0.25">
      <c r="A6582">
        <v>5</v>
      </c>
      <c r="B6582">
        <v>9</v>
      </c>
      <c r="C6582" s="3">
        <v>509</v>
      </c>
      <c r="D6582" t="s">
        <v>6</v>
      </c>
      <c r="E6582">
        <v>2007</v>
      </c>
      <c r="F6582" s="57"/>
      <c r="G6582" s="73">
        <f t="shared" si="307"/>
        <v>0</v>
      </c>
      <c r="H6582" s="7"/>
      <c r="I6582" s="74"/>
      <c r="J6582" s="31"/>
      <c r="K6582" s="31"/>
      <c r="L6582" s="52"/>
      <c r="M6582" s="31"/>
      <c r="N6582" s="31"/>
      <c r="O6582" s="22">
        <f t="shared" si="308"/>
        <v>0</v>
      </c>
      <c r="P6582" s="58"/>
      <c r="Q6582" s="58"/>
      <c r="R6582" s="58"/>
      <c r="S6582" s="7"/>
      <c r="T6582" s="7"/>
      <c r="U6582" s="7"/>
    </row>
    <row r="6583" spans="1:21" customFormat="1" ht="12.75" customHeight="1" x14ac:dyDescent="0.25">
      <c r="A6583">
        <v>5</v>
      </c>
      <c r="B6583">
        <v>10</v>
      </c>
      <c r="C6583" s="3">
        <v>510</v>
      </c>
      <c r="D6583" t="s">
        <v>6</v>
      </c>
      <c r="E6583">
        <v>2007</v>
      </c>
      <c r="F6583" s="57"/>
      <c r="G6583" s="73">
        <f t="shared" si="307"/>
        <v>0</v>
      </c>
      <c r="H6583" s="7"/>
      <c r="I6583" s="74"/>
      <c r="J6583" s="31"/>
      <c r="K6583" s="31"/>
      <c r="L6583" s="52"/>
      <c r="M6583" s="31"/>
      <c r="N6583" s="31"/>
      <c r="O6583" s="22">
        <f t="shared" si="308"/>
        <v>0</v>
      </c>
      <c r="P6583" s="58"/>
      <c r="Q6583" s="58"/>
      <c r="R6583" s="58"/>
      <c r="S6583" s="7"/>
      <c r="T6583" s="7"/>
      <c r="U6583" s="7"/>
    </row>
    <row r="6584" spans="1:21" customFormat="1" ht="12.75" customHeight="1" x14ac:dyDescent="0.25">
      <c r="A6584">
        <v>5</v>
      </c>
      <c r="B6584">
        <v>11</v>
      </c>
      <c r="C6584" s="3">
        <v>511</v>
      </c>
      <c r="D6584" t="s">
        <v>6</v>
      </c>
      <c r="E6584">
        <v>2007</v>
      </c>
      <c r="F6584" s="57"/>
      <c r="G6584" s="73">
        <f t="shared" si="307"/>
        <v>6</v>
      </c>
      <c r="H6584" s="7"/>
      <c r="I6584" s="79">
        <v>6</v>
      </c>
      <c r="J6584" s="31"/>
      <c r="K6584" s="31"/>
      <c r="L6584" s="79">
        <v>0</v>
      </c>
      <c r="M6584" s="31"/>
      <c r="N6584" s="31"/>
      <c r="O6584" s="22">
        <f t="shared" si="308"/>
        <v>0</v>
      </c>
      <c r="P6584" s="58"/>
      <c r="Q6584" s="58"/>
      <c r="R6584" s="58"/>
      <c r="S6584" s="7"/>
      <c r="T6584" s="7"/>
      <c r="U6584" s="7"/>
    </row>
    <row r="6585" spans="1:21" customFormat="1" ht="12.75" customHeight="1" x14ac:dyDescent="0.25">
      <c r="A6585">
        <v>5</v>
      </c>
      <c r="B6585">
        <v>12</v>
      </c>
      <c r="C6585" s="3">
        <v>512</v>
      </c>
      <c r="D6585" t="s">
        <v>6</v>
      </c>
      <c r="E6585">
        <v>2007</v>
      </c>
      <c r="F6585" s="57"/>
      <c r="G6585" s="73">
        <f t="shared" si="307"/>
        <v>10</v>
      </c>
      <c r="H6585" s="7"/>
      <c r="I6585" s="79">
        <v>10</v>
      </c>
      <c r="J6585" s="31"/>
      <c r="K6585" s="31"/>
      <c r="L6585" s="79">
        <v>0</v>
      </c>
      <c r="M6585" s="31"/>
      <c r="N6585" s="31"/>
      <c r="O6585" s="22">
        <f t="shared" si="308"/>
        <v>0</v>
      </c>
      <c r="P6585" s="58"/>
      <c r="Q6585" s="58"/>
      <c r="R6585" s="58"/>
      <c r="S6585" s="7"/>
      <c r="T6585" s="7"/>
      <c r="U6585" s="7"/>
    </row>
    <row r="6586" spans="1:21" customFormat="1" ht="12.75" customHeight="1" x14ac:dyDescent="0.25">
      <c r="A6586">
        <v>5</v>
      </c>
      <c r="B6586">
        <v>13</v>
      </c>
      <c r="C6586" s="3">
        <v>513</v>
      </c>
      <c r="D6586" t="s">
        <v>6</v>
      </c>
      <c r="E6586">
        <v>2007</v>
      </c>
      <c r="F6586" s="57"/>
      <c r="G6586" s="73">
        <f t="shared" si="307"/>
        <v>3</v>
      </c>
      <c r="H6586" s="7"/>
      <c r="I6586" s="79">
        <v>3</v>
      </c>
      <c r="J6586" s="31"/>
      <c r="K6586" s="31"/>
      <c r="L6586" s="79">
        <v>0</v>
      </c>
      <c r="M6586" s="31"/>
      <c r="N6586" s="31"/>
      <c r="O6586" s="22">
        <f t="shared" si="308"/>
        <v>0</v>
      </c>
      <c r="P6586" s="58"/>
      <c r="Q6586" s="58"/>
      <c r="R6586" s="58"/>
      <c r="S6586" s="7"/>
      <c r="T6586" s="7"/>
      <c r="U6586" s="7"/>
    </row>
    <row r="6587" spans="1:21" customFormat="1" ht="12.75" customHeight="1" x14ac:dyDescent="0.25">
      <c r="A6587">
        <v>5</v>
      </c>
      <c r="B6587">
        <v>14</v>
      </c>
      <c r="C6587" s="3">
        <v>514</v>
      </c>
      <c r="D6587" t="s">
        <v>6</v>
      </c>
      <c r="E6587">
        <v>2007</v>
      </c>
      <c r="F6587" s="57"/>
      <c r="G6587" s="73">
        <f t="shared" si="307"/>
        <v>3</v>
      </c>
      <c r="H6587" s="7"/>
      <c r="I6587" s="79">
        <v>3</v>
      </c>
      <c r="J6587" s="31"/>
      <c r="K6587" s="31"/>
      <c r="L6587" s="79">
        <v>0</v>
      </c>
      <c r="M6587" s="31"/>
      <c r="N6587" s="31"/>
      <c r="O6587" s="22">
        <f t="shared" si="308"/>
        <v>0</v>
      </c>
      <c r="P6587" s="58"/>
      <c r="Q6587" s="58"/>
      <c r="R6587" s="58"/>
      <c r="S6587" s="7"/>
      <c r="T6587" s="7"/>
      <c r="U6587" s="7"/>
    </row>
    <row r="6588" spans="1:21" customFormat="1" ht="12.75" customHeight="1" x14ac:dyDescent="0.25">
      <c r="A6588">
        <v>5</v>
      </c>
      <c r="B6588">
        <v>15</v>
      </c>
      <c r="C6588" s="3">
        <v>515</v>
      </c>
      <c r="D6588" t="s">
        <v>6</v>
      </c>
      <c r="E6588">
        <v>2007</v>
      </c>
      <c r="F6588" s="57"/>
      <c r="G6588" s="73">
        <f t="shared" si="307"/>
        <v>7</v>
      </c>
      <c r="H6588" s="7"/>
      <c r="I6588" s="79">
        <v>7</v>
      </c>
      <c r="J6588" s="31"/>
      <c r="K6588" s="31"/>
      <c r="L6588" s="79">
        <v>0</v>
      </c>
      <c r="M6588" s="31"/>
      <c r="N6588" s="31"/>
      <c r="O6588" s="22">
        <f t="shared" si="308"/>
        <v>0</v>
      </c>
      <c r="P6588" s="58"/>
      <c r="Q6588" s="58"/>
      <c r="R6588" s="58"/>
      <c r="S6588" s="7"/>
      <c r="T6588" s="7"/>
      <c r="U6588" s="7"/>
    </row>
    <row r="6589" spans="1:21" customFormat="1" ht="12.75" customHeight="1" x14ac:dyDescent="0.25">
      <c r="A6589">
        <v>5</v>
      </c>
      <c r="B6589">
        <v>16</v>
      </c>
      <c r="C6589" s="3">
        <v>516</v>
      </c>
      <c r="D6589" t="s">
        <v>6</v>
      </c>
      <c r="E6589">
        <v>2007</v>
      </c>
      <c r="F6589" s="57"/>
      <c r="G6589" s="73">
        <f t="shared" si="307"/>
        <v>6</v>
      </c>
      <c r="H6589" s="7"/>
      <c r="I6589" s="79">
        <v>6</v>
      </c>
      <c r="K6589" s="31"/>
      <c r="L6589" s="79">
        <v>0</v>
      </c>
      <c r="M6589" s="31"/>
      <c r="N6589" s="31"/>
      <c r="O6589" s="22">
        <f t="shared" si="308"/>
        <v>0</v>
      </c>
      <c r="P6589" s="58"/>
      <c r="Q6589" s="58"/>
      <c r="R6589" s="58"/>
      <c r="S6589" s="7"/>
      <c r="T6589" s="7"/>
      <c r="U6589" s="7"/>
    </row>
    <row r="6590" spans="1:21" customFormat="1" ht="12.75" customHeight="1" x14ac:dyDescent="0.25">
      <c r="A6590">
        <v>5</v>
      </c>
      <c r="B6590">
        <v>17</v>
      </c>
      <c r="C6590" s="3">
        <v>517</v>
      </c>
      <c r="D6590" t="s">
        <v>6</v>
      </c>
      <c r="E6590">
        <v>2007</v>
      </c>
      <c r="F6590" s="57"/>
      <c r="G6590" s="73">
        <f t="shared" si="307"/>
        <v>4</v>
      </c>
      <c r="H6590" s="7"/>
      <c r="I6590" s="79">
        <v>4</v>
      </c>
      <c r="K6590" s="31"/>
      <c r="L6590" s="79">
        <v>0</v>
      </c>
      <c r="M6590" s="31"/>
      <c r="N6590" s="31"/>
      <c r="O6590" s="22">
        <f t="shared" si="308"/>
        <v>0</v>
      </c>
      <c r="P6590" s="58"/>
      <c r="Q6590" s="58"/>
      <c r="R6590" s="58"/>
      <c r="S6590" s="7"/>
      <c r="T6590" s="7"/>
      <c r="U6590" s="7"/>
    </row>
    <row r="6591" spans="1:21" customFormat="1" ht="12.75" customHeight="1" x14ac:dyDescent="0.25">
      <c r="A6591">
        <v>5</v>
      </c>
      <c r="B6591">
        <v>18</v>
      </c>
      <c r="C6591" s="3">
        <v>518</v>
      </c>
      <c r="D6591" t="s">
        <v>6</v>
      </c>
      <c r="E6591">
        <v>2007</v>
      </c>
      <c r="F6591" s="57"/>
      <c r="G6591" s="73">
        <f t="shared" si="307"/>
        <v>8</v>
      </c>
      <c r="H6591" s="7"/>
      <c r="I6591" s="79">
        <v>8</v>
      </c>
      <c r="K6591" s="31"/>
      <c r="L6591" s="79">
        <v>0</v>
      </c>
      <c r="M6591" s="31"/>
      <c r="N6591" s="31"/>
      <c r="O6591" s="22">
        <f t="shared" si="308"/>
        <v>0</v>
      </c>
      <c r="P6591" s="58"/>
      <c r="Q6591" s="58"/>
      <c r="R6591" s="58"/>
      <c r="S6591" s="7"/>
      <c r="T6591" s="7"/>
      <c r="U6591" s="7"/>
    </row>
    <row r="6592" spans="1:21" customFormat="1" ht="12.75" customHeight="1" x14ac:dyDescent="0.25">
      <c r="A6592">
        <v>5</v>
      </c>
      <c r="B6592">
        <v>19</v>
      </c>
      <c r="C6592" s="3">
        <v>519</v>
      </c>
      <c r="D6592" t="s">
        <v>6</v>
      </c>
      <c r="E6592">
        <v>2007</v>
      </c>
      <c r="F6592" s="57"/>
      <c r="G6592" s="73">
        <f t="shared" si="307"/>
        <v>4</v>
      </c>
      <c r="H6592" s="7"/>
      <c r="I6592" s="79">
        <v>4</v>
      </c>
      <c r="K6592" s="31"/>
      <c r="L6592" s="79">
        <v>0</v>
      </c>
      <c r="M6592" s="31"/>
      <c r="N6592" s="31"/>
      <c r="O6592" s="22">
        <f t="shared" si="308"/>
        <v>0</v>
      </c>
      <c r="P6592" s="58"/>
      <c r="Q6592" s="58"/>
      <c r="R6592" s="58"/>
      <c r="S6592" s="7"/>
      <c r="T6592" s="7"/>
      <c r="U6592" s="7"/>
    </row>
    <row r="6593" spans="1:21" customFormat="1" ht="12.75" customHeight="1" x14ac:dyDescent="0.25">
      <c r="A6593">
        <v>5</v>
      </c>
      <c r="B6593">
        <v>20</v>
      </c>
      <c r="C6593" s="3">
        <v>520</v>
      </c>
      <c r="D6593" t="s">
        <v>6</v>
      </c>
      <c r="E6593">
        <v>2007</v>
      </c>
      <c r="F6593" s="57"/>
      <c r="G6593" s="73">
        <f t="shared" si="307"/>
        <v>4</v>
      </c>
      <c r="H6593" s="7"/>
      <c r="I6593" s="79">
        <v>4</v>
      </c>
      <c r="K6593" s="31"/>
      <c r="L6593" s="79">
        <v>0</v>
      </c>
      <c r="M6593" s="31"/>
      <c r="N6593" s="31"/>
      <c r="O6593" s="22">
        <f t="shared" si="308"/>
        <v>0</v>
      </c>
      <c r="P6593" s="58"/>
      <c r="Q6593" s="58"/>
      <c r="R6593" s="58"/>
      <c r="S6593" s="7"/>
      <c r="T6593" s="7"/>
      <c r="U6593" s="7"/>
    </row>
    <row r="6594" spans="1:21" customFormat="1" ht="12.75" customHeight="1" x14ac:dyDescent="0.25">
      <c r="A6594">
        <v>5</v>
      </c>
      <c r="B6594">
        <v>21</v>
      </c>
      <c r="C6594" s="3">
        <v>521</v>
      </c>
      <c r="D6594" t="s">
        <v>6</v>
      </c>
      <c r="E6594">
        <v>2007</v>
      </c>
      <c r="F6594" s="57"/>
      <c r="G6594" s="73">
        <f t="shared" si="307"/>
        <v>6</v>
      </c>
      <c r="H6594" s="7"/>
      <c r="I6594" s="79">
        <v>6</v>
      </c>
      <c r="K6594" s="31"/>
      <c r="L6594" s="79">
        <v>0</v>
      </c>
      <c r="M6594" s="31"/>
      <c r="N6594" s="31"/>
      <c r="O6594" s="22">
        <f t="shared" si="308"/>
        <v>0</v>
      </c>
      <c r="P6594" s="58"/>
      <c r="Q6594" s="58"/>
      <c r="R6594" s="58"/>
      <c r="S6594" s="7"/>
      <c r="T6594" s="7"/>
      <c r="U6594" s="7"/>
    </row>
    <row r="6595" spans="1:21" customFormat="1" ht="12.75" customHeight="1" x14ac:dyDescent="0.25">
      <c r="A6595">
        <v>5</v>
      </c>
      <c r="B6595">
        <v>22</v>
      </c>
      <c r="C6595" s="3">
        <v>522</v>
      </c>
      <c r="D6595" t="s">
        <v>6</v>
      </c>
      <c r="E6595">
        <v>2007</v>
      </c>
      <c r="F6595" s="57"/>
      <c r="G6595" s="73">
        <f t="shared" si="307"/>
        <v>4</v>
      </c>
      <c r="H6595" s="7"/>
      <c r="I6595" s="79">
        <v>4</v>
      </c>
      <c r="K6595" s="31"/>
      <c r="L6595" s="79">
        <v>0</v>
      </c>
      <c r="M6595" s="31"/>
      <c r="N6595" s="31"/>
      <c r="O6595" s="22">
        <f t="shared" si="308"/>
        <v>0</v>
      </c>
      <c r="P6595" s="58"/>
      <c r="Q6595" s="58"/>
      <c r="R6595" s="58"/>
      <c r="S6595" s="7"/>
      <c r="T6595" s="7"/>
      <c r="U6595" s="7"/>
    </row>
    <row r="6596" spans="1:21" customFormat="1" ht="12.75" customHeight="1" x14ac:dyDescent="0.25">
      <c r="A6596">
        <v>5</v>
      </c>
      <c r="B6596">
        <v>23</v>
      </c>
      <c r="C6596" s="3">
        <v>523</v>
      </c>
      <c r="D6596" t="s">
        <v>6</v>
      </c>
      <c r="E6596">
        <v>2007</v>
      </c>
      <c r="F6596" s="57"/>
      <c r="G6596" s="73">
        <f t="shared" si="307"/>
        <v>5</v>
      </c>
      <c r="H6596" s="7"/>
      <c r="I6596" s="79">
        <v>5</v>
      </c>
      <c r="K6596" s="31"/>
      <c r="L6596" s="79">
        <v>0</v>
      </c>
      <c r="M6596" s="31"/>
      <c r="N6596" s="31"/>
      <c r="O6596" s="22">
        <f t="shared" si="308"/>
        <v>0</v>
      </c>
      <c r="P6596" s="58"/>
      <c r="Q6596" s="58"/>
      <c r="R6596" s="58"/>
      <c r="S6596" s="7"/>
      <c r="T6596" s="7"/>
      <c r="U6596" s="7"/>
    </row>
    <row r="6597" spans="1:21" customFormat="1" ht="12.75" customHeight="1" x14ac:dyDescent="0.25">
      <c r="A6597">
        <v>5</v>
      </c>
      <c r="B6597">
        <v>24</v>
      </c>
      <c r="C6597" s="3">
        <v>524</v>
      </c>
      <c r="D6597" t="s">
        <v>6</v>
      </c>
      <c r="E6597">
        <v>2007</v>
      </c>
      <c r="F6597" s="57"/>
      <c r="G6597" s="73">
        <f t="shared" si="307"/>
        <v>7</v>
      </c>
      <c r="H6597" s="7"/>
      <c r="I6597" s="79">
        <v>7</v>
      </c>
      <c r="K6597" s="31"/>
      <c r="L6597" s="79">
        <v>0</v>
      </c>
      <c r="M6597" s="31"/>
      <c r="N6597" s="31"/>
      <c r="O6597" s="22">
        <f t="shared" si="308"/>
        <v>0</v>
      </c>
      <c r="P6597" s="58"/>
      <c r="Q6597" s="58"/>
      <c r="R6597" s="58"/>
      <c r="S6597" s="7"/>
      <c r="T6597" s="7"/>
      <c r="U6597" s="7"/>
    </row>
    <row r="6598" spans="1:21" customFormat="1" ht="12.75" customHeight="1" x14ac:dyDescent="0.25">
      <c r="A6598">
        <v>5</v>
      </c>
      <c r="B6598">
        <v>25</v>
      </c>
      <c r="C6598" s="3">
        <v>525</v>
      </c>
      <c r="D6598" t="s">
        <v>6</v>
      </c>
      <c r="E6598">
        <v>2007</v>
      </c>
      <c r="F6598" s="57"/>
      <c r="G6598" s="73">
        <f t="shared" si="307"/>
        <v>8</v>
      </c>
      <c r="H6598" s="7"/>
      <c r="I6598" s="79">
        <v>8</v>
      </c>
      <c r="K6598" s="31"/>
      <c r="L6598" s="79">
        <v>0</v>
      </c>
      <c r="M6598" s="31"/>
      <c r="N6598" s="31"/>
      <c r="O6598" s="22">
        <f t="shared" si="308"/>
        <v>0</v>
      </c>
      <c r="P6598" s="58"/>
      <c r="Q6598" s="58"/>
      <c r="R6598" s="58"/>
      <c r="S6598" s="7"/>
      <c r="T6598" s="7"/>
      <c r="U6598" s="7"/>
    </row>
    <row r="6599" spans="1:21" customFormat="1" ht="12.75" customHeight="1" x14ac:dyDescent="0.25">
      <c r="A6599">
        <v>5</v>
      </c>
      <c r="B6599">
        <v>26</v>
      </c>
      <c r="C6599" s="3">
        <v>526</v>
      </c>
      <c r="D6599" t="s">
        <v>6</v>
      </c>
      <c r="E6599">
        <v>2007</v>
      </c>
      <c r="F6599" s="57"/>
      <c r="G6599" s="73">
        <f t="shared" si="307"/>
        <v>7</v>
      </c>
      <c r="H6599" s="7"/>
      <c r="I6599" s="79">
        <v>7</v>
      </c>
      <c r="K6599" s="31"/>
      <c r="L6599" s="79">
        <v>0</v>
      </c>
      <c r="M6599" s="31"/>
      <c r="N6599" s="31"/>
      <c r="O6599" s="22">
        <f t="shared" si="308"/>
        <v>0</v>
      </c>
      <c r="P6599" s="58"/>
      <c r="Q6599" s="58"/>
      <c r="R6599" s="58"/>
      <c r="S6599" s="7"/>
      <c r="T6599" s="7"/>
      <c r="U6599" s="7"/>
    </row>
    <row r="6600" spans="1:21" customFormat="1" ht="12.75" customHeight="1" x14ac:dyDescent="0.25">
      <c r="A6600">
        <v>5</v>
      </c>
      <c r="B6600">
        <v>27</v>
      </c>
      <c r="C6600" s="3">
        <v>527</v>
      </c>
      <c r="D6600" t="s">
        <v>6</v>
      </c>
      <c r="E6600">
        <v>2007</v>
      </c>
      <c r="F6600" s="57"/>
      <c r="G6600" s="73">
        <f t="shared" si="307"/>
        <v>7</v>
      </c>
      <c r="H6600" s="7"/>
      <c r="I6600" s="79">
        <v>7</v>
      </c>
      <c r="K6600" s="31"/>
      <c r="L6600" s="79">
        <v>0</v>
      </c>
      <c r="M6600" s="31"/>
      <c r="N6600" s="31"/>
      <c r="O6600" s="22">
        <f t="shared" si="308"/>
        <v>0</v>
      </c>
      <c r="P6600" s="58"/>
      <c r="Q6600" s="58"/>
      <c r="R6600" s="58"/>
      <c r="S6600" s="7"/>
      <c r="T6600" s="7"/>
      <c r="U6600" s="7"/>
    </row>
    <row r="6601" spans="1:21" customFormat="1" ht="12.75" customHeight="1" x14ac:dyDescent="0.25">
      <c r="A6601">
        <v>5</v>
      </c>
      <c r="B6601">
        <v>28</v>
      </c>
      <c r="C6601" s="3">
        <v>528</v>
      </c>
      <c r="D6601" t="s">
        <v>6</v>
      </c>
      <c r="E6601">
        <v>2007</v>
      </c>
      <c r="F6601" s="57"/>
      <c r="G6601" s="73">
        <f t="shared" si="307"/>
        <v>17</v>
      </c>
      <c r="H6601" s="7"/>
      <c r="I6601" s="79">
        <v>17</v>
      </c>
      <c r="K6601" s="31"/>
      <c r="L6601" s="79">
        <v>0</v>
      </c>
      <c r="M6601" s="31"/>
      <c r="N6601" s="31"/>
      <c r="O6601" s="22">
        <f t="shared" si="308"/>
        <v>0</v>
      </c>
      <c r="P6601" s="58"/>
      <c r="Q6601" s="58"/>
      <c r="R6601" s="58"/>
      <c r="S6601" s="7"/>
      <c r="T6601" s="7"/>
      <c r="U6601" s="7"/>
    </row>
    <row r="6602" spans="1:21" customFormat="1" ht="12.75" customHeight="1" x14ac:dyDescent="0.25">
      <c r="A6602">
        <v>5</v>
      </c>
      <c r="B6602">
        <v>29</v>
      </c>
      <c r="C6602" s="3">
        <v>529</v>
      </c>
      <c r="D6602" t="s">
        <v>6</v>
      </c>
      <c r="E6602">
        <v>2007</v>
      </c>
      <c r="F6602" s="57"/>
      <c r="G6602" s="73">
        <f t="shared" si="307"/>
        <v>10</v>
      </c>
      <c r="H6602" s="7"/>
      <c r="I6602" s="79">
        <v>10</v>
      </c>
      <c r="K6602" s="31"/>
      <c r="L6602" s="79">
        <v>0</v>
      </c>
      <c r="M6602" s="31"/>
      <c r="N6602" s="31"/>
      <c r="O6602" s="22">
        <f t="shared" si="308"/>
        <v>0</v>
      </c>
      <c r="P6602" s="58"/>
      <c r="Q6602" s="58"/>
      <c r="R6602" s="58"/>
      <c r="S6602" s="7"/>
      <c r="T6602" s="7"/>
      <c r="U6602" s="7"/>
    </row>
    <row r="6603" spans="1:21" customFormat="1" ht="12.75" customHeight="1" x14ac:dyDescent="0.25">
      <c r="A6603">
        <v>5</v>
      </c>
      <c r="B6603">
        <v>30</v>
      </c>
      <c r="C6603" s="3">
        <v>530</v>
      </c>
      <c r="D6603" t="s">
        <v>6</v>
      </c>
      <c r="E6603">
        <v>2007</v>
      </c>
      <c r="F6603" s="57"/>
      <c r="G6603" s="73">
        <f t="shared" si="307"/>
        <v>13</v>
      </c>
      <c r="H6603" s="7"/>
      <c r="I6603" s="79">
        <v>13</v>
      </c>
      <c r="K6603" s="31"/>
      <c r="L6603" s="79">
        <v>0</v>
      </c>
      <c r="M6603" s="31"/>
      <c r="N6603" s="31"/>
      <c r="O6603" s="22">
        <f t="shared" si="308"/>
        <v>0</v>
      </c>
      <c r="P6603" s="58"/>
      <c r="Q6603" s="58"/>
      <c r="R6603" s="58"/>
      <c r="S6603" s="7"/>
      <c r="T6603" s="7"/>
      <c r="U6603" s="7"/>
    </row>
    <row r="6604" spans="1:21" customFormat="1" ht="12.75" customHeight="1" x14ac:dyDescent="0.25">
      <c r="A6604">
        <v>5</v>
      </c>
      <c r="B6604">
        <v>31</v>
      </c>
      <c r="C6604" s="3">
        <v>531</v>
      </c>
      <c r="D6604" t="s">
        <v>6</v>
      </c>
      <c r="E6604">
        <v>2007</v>
      </c>
      <c r="F6604" s="57"/>
      <c r="G6604" s="73">
        <f t="shared" si="307"/>
        <v>16</v>
      </c>
      <c r="H6604" s="7"/>
      <c r="I6604" s="79">
        <v>16</v>
      </c>
      <c r="K6604" s="31"/>
      <c r="L6604" s="79">
        <v>0</v>
      </c>
      <c r="M6604" s="31"/>
      <c r="N6604" s="31"/>
      <c r="O6604" s="22">
        <f t="shared" si="308"/>
        <v>0</v>
      </c>
      <c r="P6604" s="58"/>
      <c r="Q6604" s="58"/>
      <c r="R6604" s="58"/>
      <c r="S6604" s="7"/>
      <c r="T6604" s="7"/>
      <c r="U6604" s="7"/>
    </row>
    <row r="6605" spans="1:21" customFormat="1" ht="12.75" customHeight="1" x14ac:dyDescent="0.25">
      <c r="A6605">
        <v>6</v>
      </c>
      <c r="B6605">
        <v>1</v>
      </c>
      <c r="C6605" s="3">
        <v>601</v>
      </c>
      <c r="D6605" t="s">
        <v>6</v>
      </c>
      <c r="E6605">
        <v>2007</v>
      </c>
      <c r="F6605" s="57"/>
      <c r="G6605" s="73">
        <f t="shared" si="307"/>
        <v>16</v>
      </c>
      <c r="H6605" s="7"/>
      <c r="I6605" s="79">
        <v>16</v>
      </c>
      <c r="K6605" s="31"/>
      <c r="L6605" s="79">
        <v>0</v>
      </c>
      <c r="M6605" s="31"/>
      <c r="N6605" s="31"/>
      <c r="O6605" s="22">
        <f t="shared" si="308"/>
        <v>0</v>
      </c>
      <c r="P6605" s="58"/>
      <c r="Q6605" s="58"/>
      <c r="R6605" s="58"/>
      <c r="S6605" s="7"/>
      <c r="T6605" s="7"/>
      <c r="U6605" s="7"/>
    </row>
    <row r="6606" spans="1:21" customFormat="1" ht="12.75" customHeight="1" x14ac:dyDescent="0.25">
      <c r="A6606">
        <v>6</v>
      </c>
      <c r="B6606">
        <v>2</v>
      </c>
      <c r="C6606" s="3">
        <v>602</v>
      </c>
      <c r="D6606" t="s">
        <v>6</v>
      </c>
      <c r="E6606">
        <v>2007</v>
      </c>
      <c r="F6606" s="57"/>
      <c r="G6606" s="73">
        <f t="shared" ref="G6606:G6637" si="309">I6606+K6606</f>
        <v>23</v>
      </c>
      <c r="H6606" s="7"/>
      <c r="I6606" s="79">
        <v>23</v>
      </c>
      <c r="K6606" s="31"/>
      <c r="L6606" s="79">
        <v>0</v>
      </c>
      <c r="M6606" s="31"/>
      <c r="N6606" s="31"/>
      <c r="O6606" s="22">
        <f t="shared" ref="O6606:O6637" si="310">L6606+N6606</f>
        <v>0</v>
      </c>
      <c r="P6606" s="58"/>
      <c r="Q6606" s="58"/>
      <c r="R6606" s="58"/>
      <c r="S6606" s="7"/>
      <c r="T6606" s="7"/>
      <c r="U6606" s="7"/>
    </row>
    <row r="6607" spans="1:21" customFormat="1" ht="12.75" customHeight="1" x14ac:dyDescent="0.25">
      <c r="A6607">
        <v>6</v>
      </c>
      <c r="B6607">
        <v>3</v>
      </c>
      <c r="C6607" s="3">
        <v>603</v>
      </c>
      <c r="D6607" t="s">
        <v>6</v>
      </c>
      <c r="E6607">
        <v>2007</v>
      </c>
      <c r="F6607" s="57"/>
      <c r="G6607" s="73">
        <f t="shared" si="309"/>
        <v>26</v>
      </c>
      <c r="H6607" s="7"/>
      <c r="I6607" s="79">
        <v>26</v>
      </c>
      <c r="K6607" s="31"/>
      <c r="L6607" s="79">
        <v>0</v>
      </c>
      <c r="M6607" s="31"/>
      <c r="N6607" s="31"/>
      <c r="O6607" s="22">
        <f t="shared" si="310"/>
        <v>0</v>
      </c>
      <c r="P6607" s="58"/>
      <c r="Q6607" s="58"/>
      <c r="R6607" s="58"/>
      <c r="S6607" s="7"/>
      <c r="T6607" s="7"/>
      <c r="U6607" s="7"/>
    </row>
    <row r="6608" spans="1:21" customFormat="1" ht="12.75" customHeight="1" x14ac:dyDescent="0.25">
      <c r="A6608">
        <v>6</v>
      </c>
      <c r="B6608">
        <v>4</v>
      </c>
      <c r="C6608" s="3">
        <v>604</v>
      </c>
      <c r="D6608" t="s">
        <v>6</v>
      </c>
      <c r="E6608">
        <v>2007</v>
      </c>
      <c r="F6608" s="57"/>
      <c r="G6608" s="73">
        <f t="shared" si="309"/>
        <v>57</v>
      </c>
      <c r="H6608" s="7"/>
      <c r="I6608" s="79">
        <v>57</v>
      </c>
      <c r="K6608" s="31"/>
      <c r="L6608" s="79">
        <v>0</v>
      </c>
      <c r="M6608" s="31"/>
      <c r="N6608" s="31"/>
      <c r="O6608" s="22">
        <f t="shared" si="310"/>
        <v>0</v>
      </c>
      <c r="P6608" s="58"/>
      <c r="Q6608" s="58"/>
      <c r="R6608" s="58"/>
      <c r="S6608" s="7"/>
      <c r="T6608" s="7"/>
      <c r="U6608" s="7"/>
    </row>
    <row r="6609" spans="1:21" customFormat="1" ht="12.75" customHeight="1" x14ac:dyDescent="0.25">
      <c r="A6609">
        <v>6</v>
      </c>
      <c r="B6609">
        <v>5</v>
      </c>
      <c r="C6609" s="3">
        <v>605</v>
      </c>
      <c r="D6609" t="s">
        <v>6</v>
      </c>
      <c r="E6609">
        <v>2007</v>
      </c>
      <c r="F6609" s="57"/>
      <c r="G6609" s="73">
        <f t="shared" si="309"/>
        <v>57</v>
      </c>
      <c r="H6609" s="7"/>
      <c r="I6609" s="79">
        <v>57</v>
      </c>
      <c r="K6609" s="31"/>
      <c r="L6609" s="79">
        <v>0</v>
      </c>
      <c r="M6609" s="31"/>
      <c r="N6609" s="31"/>
      <c r="O6609" s="22">
        <f t="shared" si="310"/>
        <v>0</v>
      </c>
      <c r="P6609" s="58"/>
      <c r="Q6609" s="58"/>
      <c r="R6609" s="58"/>
      <c r="S6609" s="7"/>
      <c r="T6609" s="7"/>
      <c r="U6609" s="7"/>
    </row>
    <row r="6610" spans="1:21" customFormat="1" ht="12.75" customHeight="1" x14ac:dyDescent="0.25">
      <c r="A6610">
        <v>6</v>
      </c>
      <c r="B6610">
        <v>6</v>
      </c>
      <c r="C6610" s="3">
        <v>606</v>
      </c>
      <c r="D6610" t="s">
        <v>6</v>
      </c>
      <c r="E6610">
        <v>2007</v>
      </c>
      <c r="F6610" s="57"/>
      <c r="G6610" s="73">
        <f t="shared" si="309"/>
        <v>32</v>
      </c>
      <c r="H6610" s="7"/>
      <c r="I6610" s="79">
        <v>32</v>
      </c>
      <c r="J6610" s="32">
        <v>1</v>
      </c>
      <c r="K6610" s="31"/>
      <c r="L6610" s="79">
        <v>0</v>
      </c>
      <c r="M6610" s="31">
        <v>0</v>
      </c>
      <c r="N6610" s="31"/>
      <c r="O6610" s="22">
        <f t="shared" si="310"/>
        <v>0</v>
      </c>
      <c r="P6610" s="58"/>
      <c r="Q6610" s="58"/>
      <c r="R6610" s="58"/>
      <c r="S6610" s="7"/>
      <c r="T6610" s="7"/>
      <c r="U6610" s="7"/>
    </row>
    <row r="6611" spans="1:21" customFormat="1" ht="12.75" customHeight="1" x14ac:dyDescent="0.25">
      <c r="A6611">
        <v>6</v>
      </c>
      <c r="B6611">
        <v>7</v>
      </c>
      <c r="C6611" s="3">
        <v>607</v>
      </c>
      <c r="D6611" t="s">
        <v>6</v>
      </c>
      <c r="E6611">
        <v>2007</v>
      </c>
      <c r="F6611" s="57"/>
      <c r="G6611" s="73">
        <f t="shared" si="309"/>
        <v>28</v>
      </c>
      <c r="H6611" s="7"/>
      <c r="I6611" s="79">
        <v>28</v>
      </c>
      <c r="K6611" s="31"/>
      <c r="L6611" s="79">
        <v>0</v>
      </c>
      <c r="M6611" s="31"/>
      <c r="N6611" s="31"/>
      <c r="O6611" s="22">
        <f t="shared" si="310"/>
        <v>0</v>
      </c>
      <c r="P6611" s="58"/>
      <c r="Q6611" s="58"/>
      <c r="R6611" s="58"/>
      <c r="S6611" s="7"/>
      <c r="T6611" s="7"/>
      <c r="U6611" s="7"/>
    </row>
    <row r="6612" spans="1:21" customFormat="1" ht="12.75" customHeight="1" x14ac:dyDescent="0.25">
      <c r="A6612">
        <v>6</v>
      </c>
      <c r="B6612">
        <v>8</v>
      </c>
      <c r="C6612" s="3">
        <v>608</v>
      </c>
      <c r="D6612" t="s">
        <v>6</v>
      </c>
      <c r="E6612">
        <v>2007</v>
      </c>
      <c r="F6612" s="57"/>
      <c r="G6612" s="73">
        <f t="shared" si="309"/>
        <v>16</v>
      </c>
      <c r="H6612" s="7"/>
      <c r="I6612" s="79">
        <v>16</v>
      </c>
      <c r="K6612" s="31"/>
      <c r="L6612" s="79">
        <v>0</v>
      </c>
      <c r="M6612" s="31"/>
      <c r="N6612" s="31"/>
      <c r="O6612" s="22">
        <f t="shared" si="310"/>
        <v>0</v>
      </c>
      <c r="P6612" s="58"/>
      <c r="Q6612" s="58"/>
      <c r="R6612" s="58"/>
      <c r="S6612" s="7"/>
      <c r="T6612" s="7"/>
      <c r="U6612" s="7"/>
    </row>
    <row r="6613" spans="1:21" customFormat="1" ht="12.75" customHeight="1" x14ac:dyDescent="0.25">
      <c r="A6613">
        <v>6</v>
      </c>
      <c r="B6613">
        <v>9</v>
      </c>
      <c r="C6613" s="3">
        <v>609</v>
      </c>
      <c r="D6613" t="s">
        <v>6</v>
      </c>
      <c r="E6613">
        <v>2007</v>
      </c>
      <c r="F6613" s="57"/>
      <c r="G6613" s="73">
        <f t="shared" si="309"/>
        <v>28</v>
      </c>
      <c r="H6613" s="7"/>
      <c r="I6613" s="79">
        <v>28</v>
      </c>
      <c r="K6613" s="31"/>
      <c r="L6613" s="79">
        <v>0</v>
      </c>
      <c r="M6613" s="31"/>
      <c r="N6613" s="31"/>
      <c r="O6613" s="22">
        <f t="shared" si="310"/>
        <v>0</v>
      </c>
      <c r="P6613" s="58"/>
      <c r="Q6613" s="58"/>
      <c r="R6613" s="58"/>
      <c r="S6613" s="7"/>
      <c r="T6613" s="7"/>
      <c r="U6613" s="7"/>
    </row>
    <row r="6614" spans="1:21" customFormat="1" ht="12.75" customHeight="1" x14ac:dyDescent="0.25">
      <c r="A6614">
        <v>6</v>
      </c>
      <c r="B6614">
        <v>10</v>
      </c>
      <c r="C6614" s="3">
        <v>610</v>
      </c>
      <c r="D6614" t="s">
        <v>6</v>
      </c>
      <c r="E6614">
        <v>2007</v>
      </c>
      <c r="F6614" s="57"/>
      <c r="G6614" s="73">
        <f t="shared" si="309"/>
        <v>17</v>
      </c>
      <c r="H6614" s="7"/>
      <c r="I6614" s="79">
        <v>17</v>
      </c>
      <c r="K6614" s="31"/>
      <c r="L6614" s="79">
        <v>0</v>
      </c>
      <c r="M6614" s="31"/>
      <c r="N6614" s="31"/>
      <c r="O6614" s="22">
        <f t="shared" si="310"/>
        <v>0</v>
      </c>
      <c r="P6614" s="58"/>
      <c r="Q6614" s="58"/>
      <c r="R6614" s="58"/>
      <c r="S6614" s="7"/>
      <c r="T6614" s="7"/>
      <c r="U6614" s="7"/>
    </row>
    <row r="6615" spans="1:21" customFormat="1" ht="12.75" customHeight="1" x14ac:dyDescent="0.25">
      <c r="A6615">
        <v>6</v>
      </c>
      <c r="B6615">
        <v>11</v>
      </c>
      <c r="C6615" s="3">
        <v>611</v>
      </c>
      <c r="D6615" t="s">
        <v>6</v>
      </c>
      <c r="E6615">
        <v>2007</v>
      </c>
      <c r="F6615" s="57"/>
      <c r="G6615" s="73">
        <f t="shared" si="309"/>
        <v>24</v>
      </c>
      <c r="H6615" s="7"/>
      <c r="I6615" s="79">
        <v>24</v>
      </c>
      <c r="J6615" s="32">
        <v>2</v>
      </c>
      <c r="K6615" s="31"/>
      <c r="L6615" s="79">
        <v>0</v>
      </c>
      <c r="M6615" s="31">
        <v>0</v>
      </c>
      <c r="N6615" s="31"/>
      <c r="O6615" s="22">
        <f t="shared" si="310"/>
        <v>0</v>
      </c>
      <c r="P6615" s="58"/>
      <c r="Q6615" s="58"/>
      <c r="R6615" s="58"/>
      <c r="S6615" s="7"/>
      <c r="T6615" s="7"/>
      <c r="U6615" s="7"/>
    </row>
    <row r="6616" spans="1:21" customFormat="1" ht="12.75" customHeight="1" x14ac:dyDescent="0.25">
      <c r="A6616">
        <v>6</v>
      </c>
      <c r="B6616">
        <v>12</v>
      </c>
      <c r="C6616" s="3">
        <v>612</v>
      </c>
      <c r="D6616" t="s">
        <v>6</v>
      </c>
      <c r="E6616">
        <v>2007</v>
      </c>
      <c r="F6616" s="57"/>
      <c r="G6616" s="73">
        <f t="shared" si="309"/>
        <v>11</v>
      </c>
      <c r="H6616" s="7"/>
      <c r="I6616" s="79">
        <v>11</v>
      </c>
      <c r="K6616" s="31"/>
      <c r="L6616" s="79">
        <v>0</v>
      </c>
      <c r="M6616" s="31"/>
      <c r="N6616" s="31"/>
      <c r="O6616" s="22">
        <f t="shared" si="310"/>
        <v>0</v>
      </c>
      <c r="P6616" s="58"/>
      <c r="Q6616" s="58"/>
      <c r="R6616" s="58"/>
      <c r="S6616" s="7"/>
      <c r="T6616" s="7"/>
      <c r="U6616" s="7"/>
    </row>
    <row r="6617" spans="1:21" customFormat="1" ht="12.75" customHeight="1" x14ac:dyDescent="0.25">
      <c r="A6617">
        <v>6</v>
      </c>
      <c r="B6617">
        <v>13</v>
      </c>
      <c r="C6617" s="3">
        <v>613</v>
      </c>
      <c r="D6617" t="s">
        <v>6</v>
      </c>
      <c r="E6617">
        <v>2007</v>
      </c>
      <c r="F6617" s="57"/>
      <c r="G6617" s="73">
        <f t="shared" si="309"/>
        <v>51</v>
      </c>
      <c r="H6617" s="7"/>
      <c r="I6617" s="79">
        <v>51</v>
      </c>
      <c r="K6617" s="31"/>
      <c r="L6617" s="79">
        <v>0</v>
      </c>
      <c r="M6617" s="31"/>
      <c r="N6617" s="31"/>
      <c r="O6617" s="22">
        <f t="shared" si="310"/>
        <v>0</v>
      </c>
      <c r="P6617" s="58"/>
      <c r="Q6617" s="58"/>
      <c r="R6617" s="58"/>
      <c r="S6617" s="7"/>
      <c r="T6617" s="7"/>
      <c r="U6617" s="7"/>
    </row>
    <row r="6618" spans="1:21" customFormat="1" ht="12.75" customHeight="1" x14ac:dyDescent="0.25">
      <c r="A6618">
        <v>6</v>
      </c>
      <c r="B6618">
        <v>14</v>
      </c>
      <c r="C6618" s="3">
        <v>614</v>
      </c>
      <c r="D6618" t="s">
        <v>6</v>
      </c>
      <c r="E6618">
        <v>2007</v>
      </c>
      <c r="F6618" s="57"/>
      <c r="G6618" s="73">
        <f t="shared" si="309"/>
        <v>83</v>
      </c>
      <c r="H6618" s="31"/>
      <c r="I6618" s="79">
        <v>83</v>
      </c>
      <c r="J6618" s="76"/>
      <c r="L6618" s="79">
        <v>0</v>
      </c>
      <c r="M6618" s="31"/>
      <c r="N6618" s="31"/>
      <c r="O6618" s="22">
        <f t="shared" si="310"/>
        <v>0</v>
      </c>
      <c r="P6618" s="58"/>
      <c r="Q6618" s="58"/>
      <c r="R6618" s="58"/>
      <c r="S6618" s="7"/>
      <c r="T6618" s="7"/>
      <c r="U6618" s="7"/>
    </row>
    <row r="6619" spans="1:21" customFormat="1" ht="12.75" customHeight="1" x14ac:dyDescent="0.25">
      <c r="A6619">
        <v>6</v>
      </c>
      <c r="B6619">
        <v>15</v>
      </c>
      <c r="C6619" s="3">
        <v>615</v>
      </c>
      <c r="D6619" t="s">
        <v>6</v>
      </c>
      <c r="E6619">
        <v>2007</v>
      </c>
      <c r="F6619" s="57"/>
      <c r="G6619" s="73">
        <f t="shared" si="309"/>
        <v>76</v>
      </c>
      <c r="H6619" s="7"/>
      <c r="I6619" s="79">
        <v>76</v>
      </c>
      <c r="K6619" s="31"/>
      <c r="L6619" s="79">
        <v>0</v>
      </c>
      <c r="M6619" s="31"/>
      <c r="N6619" s="31"/>
      <c r="O6619" s="22">
        <f t="shared" si="310"/>
        <v>0</v>
      </c>
      <c r="P6619" s="58"/>
      <c r="Q6619" s="58"/>
      <c r="R6619" s="58"/>
      <c r="S6619" s="7"/>
      <c r="T6619" s="7"/>
      <c r="U6619" s="7"/>
    </row>
    <row r="6620" spans="1:21" customFormat="1" ht="12.75" customHeight="1" x14ac:dyDescent="0.25">
      <c r="A6620">
        <v>6</v>
      </c>
      <c r="B6620">
        <v>16</v>
      </c>
      <c r="C6620" s="3">
        <v>616</v>
      </c>
      <c r="D6620" t="s">
        <v>6</v>
      </c>
      <c r="E6620">
        <v>2007</v>
      </c>
      <c r="F6620" s="57"/>
      <c r="G6620" s="73">
        <f t="shared" si="309"/>
        <v>130</v>
      </c>
      <c r="H6620" s="7"/>
      <c r="I6620" s="79">
        <v>130</v>
      </c>
      <c r="K6620" s="31"/>
      <c r="L6620" s="79">
        <v>0</v>
      </c>
      <c r="M6620" s="31"/>
      <c r="N6620" s="31"/>
      <c r="O6620" s="22">
        <f t="shared" si="310"/>
        <v>0</v>
      </c>
      <c r="P6620" s="58"/>
      <c r="Q6620" s="58"/>
      <c r="R6620" s="58"/>
      <c r="S6620" s="7"/>
      <c r="T6620" s="7"/>
      <c r="U6620" s="7"/>
    </row>
    <row r="6621" spans="1:21" customFormat="1" ht="12.75" customHeight="1" x14ac:dyDescent="0.25">
      <c r="A6621">
        <v>6</v>
      </c>
      <c r="B6621">
        <v>17</v>
      </c>
      <c r="C6621" s="3">
        <v>617</v>
      </c>
      <c r="D6621" t="s">
        <v>6</v>
      </c>
      <c r="E6621">
        <v>2007</v>
      </c>
      <c r="F6621" s="57"/>
      <c r="G6621" s="73">
        <f t="shared" si="309"/>
        <v>199</v>
      </c>
      <c r="H6621" s="7"/>
      <c r="I6621" s="79">
        <v>199</v>
      </c>
      <c r="K6621" s="31"/>
      <c r="L6621" s="79">
        <v>0</v>
      </c>
      <c r="M6621" s="31"/>
      <c r="N6621" s="31"/>
      <c r="O6621" s="22">
        <f t="shared" si="310"/>
        <v>0</v>
      </c>
      <c r="P6621" s="58"/>
      <c r="Q6621" s="58"/>
      <c r="R6621" s="58"/>
      <c r="S6621" s="7"/>
      <c r="T6621" s="7"/>
      <c r="U6621" s="7"/>
    </row>
    <row r="6622" spans="1:21" customFormat="1" ht="12.75" customHeight="1" x14ac:dyDescent="0.25">
      <c r="A6622">
        <v>6</v>
      </c>
      <c r="B6622">
        <v>18</v>
      </c>
      <c r="C6622" s="3">
        <v>618</v>
      </c>
      <c r="D6622" t="s">
        <v>6</v>
      </c>
      <c r="E6622">
        <v>2007</v>
      </c>
      <c r="F6622" s="57"/>
      <c r="G6622" s="73">
        <f t="shared" si="309"/>
        <v>181</v>
      </c>
      <c r="H6622" s="7"/>
      <c r="I6622" s="79">
        <v>181</v>
      </c>
      <c r="J6622" s="32">
        <v>21</v>
      </c>
      <c r="K6622" s="31"/>
      <c r="L6622" s="79">
        <v>0</v>
      </c>
      <c r="M6622" s="31">
        <v>0</v>
      </c>
      <c r="N6622" s="31"/>
      <c r="O6622" s="22">
        <f t="shared" si="310"/>
        <v>0</v>
      </c>
      <c r="P6622" s="58"/>
      <c r="Q6622" s="58"/>
      <c r="R6622" s="58"/>
      <c r="S6622" s="7"/>
      <c r="T6622" s="7"/>
      <c r="U6622" s="7"/>
    </row>
    <row r="6623" spans="1:21" customFormat="1" ht="12.75" customHeight="1" x14ac:dyDescent="0.25">
      <c r="A6623">
        <v>6</v>
      </c>
      <c r="B6623">
        <v>19</v>
      </c>
      <c r="C6623" s="3">
        <v>619</v>
      </c>
      <c r="D6623" t="s">
        <v>6</v>
      </c>
      <c r="E6623">
        <v>2007</v>
      </c>
      <c r="F6623" s="57"/>
      <c r="G6623" s="73">
        <f t="shared" si="309"/>
        <v>90</v>
      </c>
      <c r="H6623" s="7"/>
      <c r="I6623" s="79">
        <v>90</v>
      </c>
      <c r="J6623" s="76"/>
      <c r="K6623" s="31"/>
      <c r="L6623" s="79">
        <v>0</v>
      </c>
      <c r="M6623" s="31"/>
      <c r="N6623" s="31"/>
      <c r="O6623" s="22">
        <f t="shared" si="310"/>
        <v>0</v>
      </c>
      <c r="P6623" s="58"/>
      <c r="Q6623" s="58"/>
      <c r="R6623" s="58"/>
      <c r="S6623" s="7"/>
      <c r="T6623" s="7"/>
      <c r="U6623" s="7"/>
    </row>
    <row r="6624" spans="1:21" customFormat="1" ht="12.75" customHeight="1" x14ac:dyDescent="0.25">
      <c r="A6624">
        <v>6</v>
      </c>
      <c r="B6624">
        <v>20</v>
      </c>
      <c r="C6624" s="3">
        <v>620</v>
      </c>
      <c r="D6624" t="s">
        <v>6</v>
      </c>
      <c r="E6624">
        <v>2007</v>
      </c>
      <c r="F6624" s="57"/>
      <c r="G6624" s="73">
        <f t="shared" si="309"/>
        <v>541</v>
      </c>
      <c r="H6624" s="7"/>
      <c r="I6624" s="79">
        <v>541</v>
      </c>
      <c r="K6624" s="31"/>
      <c r="L6624" s="79">
        <v>0</v>
      </c>
      <c r="M6624" s="31"/>
      <c r="N6624" s="31"/>
      <c r="O6624" s="22">
        <f t="shared" si="310"/>
        <v>0</v>
      </c>
      <c r="P6624" s="58"/>
      <c r="Q6624" s="58"/>
      <c r="R6624" s="58"/>
      <c r="S6624" s="7"/>
      <c r="T6624" s="7"/>
      <c r="U6624" s="7"/>
    </row>
    <row r="6625" spans="1:21" customFormat="1" ht="12.75" customHeight="1" x14ac:dyDescent="0.25">
      <c r="A6625">
        <v>6</v>
      </c>
      <c r="B6625">
        <v>21</v>
      </c>
      <c r="C6625" s="3">
        <v>621</v>
      </c>
      <c r="D6625" t="s">
        <v>6</v>
      </c>
      <c r="E6625">
        <v>2007</v>
      </c>
      <c r="F6625" s="57"/>
      <c r="G6625" s="73">
        <f t="shared" si="309"/>
        <v>362</v>
      </c>
      <c r="H6625" s="7"/>
      <c r="I6625" s="79">
        <v>362</v>
      </c>
      <c r="K6625" s="31"/>
      <c r="L6625" s="79">
        <v>0</v>
      </c>
      <c r="M6625" s="31"/>
      <c r="N6625" s="31"/>
      <c r="O6625" s="22">
        <f t="shared" si="310"/>
        <v>0</v>
      </c>
      <c r="P6625" s="58"/>
      <c r="Q6625" s="58"/>
      <c r="R6625" s="58"/>
      <c r="S6625" s="7"/>
      <c r="T6625" s="7"/>
      <c r="U6625" s="7"/>
    </row>
    <row r="6626" spans="1:21" customFormat="1" ht="12.75" customHeight="1" x14ac:dyDescent="0.25">
      <c r="A6626">
        <v>6</v>
      </c>
      <c r="B6626">
        <v>22</v>
      </c>
      <c r="C6626" s="3">
        <v>622</v>
      </c>
      <c r="D6626" t="s">
        <v>6</v>
      </c>
      <c r="E6626">
        <v>2007</v>
      </c>
      <c r="F6626" s="57"/>
      <c r="G6626" s="73">
        <f t="shared" si="309"/>
        <v>418</v>
      </c>
      <c r="H6626" s="7"/>
      <c r="I6626" s="79">
        <v>418</v>
      </c>
      <c r="K6626" s="31"/>
      <c r="L6626" s="79">
        <v>0</v>
      </c>
      <c r="M6626" s="31"/>
      <c r="N6626" s="31"/>
      <c r="O6626" s="22">
        <f t="shared" si="310"/>
        <v>0</v>
      </c>
      <c r="P6626" s="58"/>
      <c r="Q6626" s="58"/>
      <c r="R6626" s="58"/>
      <c r="S6626" s="7"/>
      <c r="T6626" s="7"/>
      <c r="U6626" s="7"/>
    </row>
    <row r="6627" spans="1:21" customFormat="1" ht="12.75" customHeight="1" x14ac:dyDescent="0.25">
      <c r="A6627">
        <v>6</v>
      </c>
      <c r="B6627">
        <v>23</v>
      </c>
      <c r="C6627" s="3">
        <v>623</v>
      </c>
      <c r="D6627" t="s">
        <v>6</v>
      </c>
      <c r="E6627">
        <v>2007</v>
      </c>
      <c r="F6627" s="57"/>
      <c r="G6627" s="73">
        <f t="shared" si="309"/>
        <v>4936</v>
      </c>
      <c r="H6627" s="7"/>
      <c r="I6627" s="79">
        <v>4936</v>
      </c>
      <c r="K6627" s="31"/>
      <c r="L6627" s="79">
        <v>0</v>
      </c>
      <c r="M6627" s="31"/>
      <c r="N6627" s="31"/>
      <c r="O6627" s="22">
        <f t="shared" si="310"/>
        <v>0</v>
      </c>
      <c r="P6627" s="58"/>
      <c r="Q6627" s="58"/>
      <c r="R6627" s="58"/>
      <c r="S6627" s="7"/>
      <c r="T6627" s="7"/>
      <c r="U6627" s="7"/>
    </row>
    <row r="6628" spans="1:21" customFormat="1" ht="12.75" customHeight="1" x14ac:dyDescent="0.25">
      <c r="A6628">
        <v>6</v>
      </c>
      <c r="B6628">
        <v>24</v>
      </c>
      <c r="C6628" s="3">
        <v>624</v>
      </c>
      <c r="D6628" t="s">
        <v>6</v>
      </c>
      <c r="E6628">
        <v>2007</v>
      </c>
      <c r="F6628" s="57"/>
      <c r="G6628" s="73">
        <f t="shared" si="309"/>
        <v>3893</v>
      </c>
      <c r="H6628" s="7"/>
      <c r="I6628" s="79">
        <v>3893</v>
      </c>
      <c r="K6628" s="31"/>
      <c r="L6628" s="79">
        <v>0</v>
      </c>
      <c r="M6628" s="31"/>
      <c r="N6628" s="31"/>
      <c r="O6628" s="22">
        <f t="shared" si="310"/>
        <v>0</v>
      </c>
      <c r="P6628" s="58"/>
      <c r="Q6628" s="58"/>
      <c r="R6628" s="58"/>
      <c r="S6628" s="7"/>
      <c r="T6628" s="7"/>
      <c r="U6628" s="7"/>
    </row>
    <row r="6629" spans="1:21" customFormat="1" ht="12.75" customHeight="1" x14ac:dyDescent="0.25">
      <c r="A6629">
        <v>6</v>
      </c>
      <c r="B6629">
        <v>25</v>
      </c>
      <c r="C6629" s="3">
        <v>625</v>
      </c>
      <c r="D6629" t="s">
        <v>6</v>
      </c>
      <c r="E6629">
        <v>2007</v>
      </c>
      <c r="F6629" s="57"/>
      <c r="G6629" s="73">
        <f t="shared" si="309"/>
        <v>3420</v>
      </c>
      <c r="I6629" s="79">
        <v>3420</v>
      </c>
      <c r="J6629" s="32">
        <v>99</v>
      </c>
      <c r="K6629" s="31"/>
      <c r="L6629" s="79">
        <v>0</v>
      </c>
      <c r="M6629" s="62">
        <v>5</v>
      </c>
      <c r="N6629" s="31"/>
      <c r="O6629" s="22">
        <f t="shared" si="310"/>
        <v>0</v>
      </c>
      <c r="P6629" s="58"/>
      <c r="Q6629" s="58"/>
      <c r="R6629" s="58"/>
      <c r="S6629" s="7"/>
      <c r="T6629" s="7"/>
      <c r="U6629" s="7"/>
    </row>
    <row r="6630" spans="1:21" customFormat="1" ht="12.75" customHeight="1" x14ac:dyDescent="0.25">
      <c r="A6630">
        <v>6</v>
      </c>
      <c r="B6630">
        <v>26</v>
      </c>
      <c r="C6630" s="3">
        <v>626</v>
      </c>
      <c r="D6630" t="s">
        <v>6</v>
      </c>
      <c r="E6630">
        <v>2007</v>
      </c>
      <c r="F6630" s="57"/>
      <c r="G6630" s="73">
        <f t="shared" si="309"/>
        <v>4992</v>
      </c>
      <c r="I6630" s="79">
        <v>4992</v>
      </c>
      <c r="J6630" s="76"/>
      <c r="K6630" s="31"/>
      <c r="L6630" s="79">
        <v>0</v>
      </c>
      <c r="M6630" s="31"/>
      <c r="N6630" s="31"/>
      <c r="O6630" s="22">
        <f t="shared" si="310"/>
        <v>0</v>
      </c>
      <c r="P6630" s="58"/>
      <c r="Q6630" s="58"/>
      <c r="R6630" s="58"/>
      <c r="S6630" s="7"/>
      <c r="T6630" s="7"/>
      <c r="U6630" s="7"/>
    </row>
    <row r="6631" spans="1:21" customFormat="1" ht="12.75" customHeight="1" x14ac:dyDescent="0.25">
      <c r="A6631">
        <v>6</v>
      </c>
      <c r="B6631">
        <v>27</v>
      </c>
      <c r="C6631" s="3">
        <v>627</v>
      </c>
      <c r="D6631" t="s">
        <v>6</v>
      </c>
      <c r="E6631">
        <v>2007</v>
      </c>
      <c r="F6631" s="57"/>
      <c r="G6631" s="73">
        <f t="shared" si="309"/>
        <v>3820</v>
      </c>
      <c r="I6631" s="79">
        <v>3820</v>
      </c>
      <c r="K6631" s="31"/>
      <c r="L6631" s="79">
        <v>0</v>
      </c>
      <c r="M6631" s="31"/>
      <c r="N6631" s="31"/>
      <c r="O6631" s="22">
        <f t="shared" si="310"/>
        <v>0</v>
      </c>
      <c r="P6631" s="58"/>
      <c r="Q6631" s="58"/>
      <c r="R6631" s="58"/>
      <c r="S6631" s="7"/>
      <c r="T6631" s="7"/>
      <c r="U6631" s="7"/>
    </row>
    <row r="6632" spans="1:21" customFormat="1" ht="12.75" customHeight="1" x14ac:dyDescent="0.25">
      <c r="A6632">
        <v>6</v>
      </c>
      <c r="B6632">
        <v>28</v>
      </c>
      <c r="C6632" s="3">
        <v>628</v>
      </c>
      <c r="D6632" t="s">
        <v>6</v>
      </c>
      <c r="E6632">
        <v>2007</v>
      </c>
      <c r="F6632" s="57"/>
      <c r="G6632" s="73">
        <f t="shared" si="309"/>
        <v>1863</v>
      </c>
      <c r="H6632" s="7"/>
      <c r="I6632" s="79">
        <v>1863</v>
      </c>
      <c r="K6632" s="31"/>
      <c r="L6632" s="79">
        <v>28</v>
      </c>
      <c r="M6632" s="31"/>
      <c r="N6632" s="31"/>
      <c r="O6632" s="22">
        <f t="shared" si="310"/>
        <v>28</v>
      </c>
      <c r="P6632" s="58"/>
      <c r="Q6632" s="58"/>
      <c r="R6632" s="58"/>
      <c r="S6632" s="7"/>
      <c r="T6632" s="7"/>
      <c r="U6632" s="7"/>
    </row>
    <row r="6633" spans="1:21" customFormat="1" ht="12.75" customHeight="1" x14ac:dyDescent="0.25">
      <c r="A6633">
        <v>6</v>
      </c>
      <c r="B6633">
        <v>29</v>
      </c>
      <c r="C6633" s="3">
        <v>629</v>
      </c>
      <c r="D6633" t="s">
        <v>6</v>
      </c>
      <c r="E6633">
        <v>2007</v>
      </c>
      <c r="F6633" s="57"/>
      <c r="G6633" s="73">
        <f t="shared" si="309"/>
        <v>915</v>
      </c>
      <c r="H6633" s="7"/>
      <c r="I6633" s="79">
        <v>915</v>
      </c>
      <c r="K6633" s="31"/>
      <c r="L6633" s="79">
        <v>28</v>
      </c>
      <c r="M6633" s="31"/>
      <c r="N6633" s="31"/>
      <c r="O6633" s="22">
        <f t="shared" si="310"/>
        <v>28</v>
      </c>
      <c r="P6633" s="58"/>
      <c r="Q6633" s="58"/>
      <c r="R6633" s="58"/>
      <c r="S6633" s="7"/>
      <c r="T6633" s="7"/>
      <c r="U6633" s="7"/>
    </row>
    <row r="6634" spans="1:21" customFormat="1" ht="12.75" customHeight="1" x14ac:dyDescent="0.25">
      <c r="A6634">
        <v>6</v>
      </c>
      <c r="B6634">
        <v>30</v>
      </c>
      <c r="C6634" s="3">
        <v>630</v>
      </c>
      <c r="D6634" t="s">
        <v>6</v>
      </c>
      <c r="E6634">
        <v>2007</v>
      </c>
      <c r="F6634" s="57"/>
      <c r="G6634" s="73">
        <f t="shared" si="309"/>
        <v>1314</v>
      </c>
      <c r="H6634" s="7"/>
      <c r="I6634" s="79">
        <v>1314</v>
      </c>
      <c r="K6634" s="31"/>
      <c r="L6634" s="79">
        <v>45</v>
      </c>
      <c r="M6634" s="31"/>
      <c r="N6634" s="31"/>
      <c r="O6634" s="22">
        <f t="shared" si="310"/>
        <v>45</v>
      </c>
      <c r="P6634" s="58"/>
      <c r="Q6634" s="58"/>
      <c r="R6634" s="58"/>
      <c r="S6634" s="7"/>
      <c r="T6634" s="7"/>
      <c r="U6634" s="7"/>
    </row>
    <row r="6635" spans="1:21" customFormat="1" ht="12.75" customHeight="1" x14ac:dyDescent="0.25">
      <c r="A6635">
        <v>7</v>
      </c>
      <c r="B6635">
        <v>1</v>
      </c>
      <c r="C6635" s="3">
        <v>701</v>
      </c>
      <c r="D6635" t="s">
        <v>6</v>
      </c>
      <c r="E6635">
        <v>2007</v>
      </c>
      <c r="F6635" s="57"/>
      <c r="G6635" s="73">
        <f t="shared" si="309"/>
        <v>1779</v>
      </c>
      <c r="H6635" s="7"/>
      <c r="I6635" s="79">
        <v>1779</v>
      </c>
      <c r="K6635" s="31"/>
      <c r="L6635" s="79">
        <v>69</v>
      </c>
      <c r="M6635" s="31"/>
      <c r="N6635" s="31"/>
      <c r="O6635" s="22">
        <f t="shared" si="310"/>
        <v>69</v>
      </c>
      <c r="P6635" s="58"/>
      <c r="Q6635" s="58"/>
      <c r="R6635" s="58"/>
      <c r="S6635" s="7"/>
      <c r="T6635" s="7"/>
      <c r="U6635" s="7"/>
    </row>
    <row r="6636" spans="1:21" customFormat="1" ht="12.75" customHeight="1" x14ac:dyDescent="0.25">
      <c r="A6636">
        <v>7</v>
      </c>
      <c r="B6636">
        <v>2</v>
      </c>
      <c r="C6636" s="3">
        <v>702</v>
      </c>
      <c r="D6636" t="s">
        <v>6</v>
      </c>
      <c r="E6636">
        <v>2007</v>
      </c>
      <c r="F6636" s="57"/>
      <c r="G6636" s="73">
        <f t="shared" si="309"/>
        <v>1592</v>
      </c>
      <c r="H6636" s="7"/>
      <c r="I6636" s="79">
        <v>1592</v>
      </c>
      <c r="K6636" s="31"/>
      <c r="L6636" s="79">
        <v>69</v>
      </c>
      <c r="M6636" s="31"/>
      <c r="N6636" s="31"/>
      <c r="O6636" s="22">
        <f t="shared" si="310"/>
        <v>69</v>
      </c>
      <c r="P6636" s="58"/>
      <c r="Q6636" s="58"/>
      <c r="R6636" s="58"/>
      <c r="S6636" s="7"/>
      <c r="T6636" s="7"/>
      <c r="U6636" s="7"/>
    </row>
    <row r="6637" spans="1:21" customFormat="1" ht="12.75" customHeight="1" x14ac:dyDescent="0.25">
      <c r="A6637">
        <v>7</v>
      </c>
      <c r="B6637">
        <v>3</v>
      </c>
      <c r="C6637" s="3">
        <v>703</v>
      </c>
      <c r="D6637" t="s">
        <v>6</v>
      </c>
      <c r="E6637">
        <v>2007</v>
      </c>
      <c r="F6637" s="57"/>
      <c r="G6637" s="73">
        <f t="shared" si="309"/>
        <v>1649</v>
      </c>
      <c r="H6637" s="7"/>
      <c r="I6637" s="79">
        <v>1649</v>
      </c>
      <c r="J6637">
        <v>68</v>
      </c>
      <c r="K6637" s="31"/>
      <c r="L6637" s="79">
        <v>78</v>
      </c>
      <c r="M6637">
        <v>8</v>
      </c>
      <c r="N6637" s="31"/>
      <c r="O6637" s="22">
        <f t="shared" si="310"/>
        <v>78</v>
      </c>
      <c r="P6637" s="58"/>
      <c r="Q6637" s="58"/>
      <c r="R6637" s="58"/>
      <c r="S6637" s="7"/>
      <c r="T6637" s="7"/>
      <c r="U6637" s="7"/>
    </row>
    <row r="6638" spans="1:21" customFormat="1" ht="12.75" customHeight="1" x14ac:dyDescent="0.25">
      <c r="A6638">
        <v>7</v>
      </c>
      <c r="B6638">
        <v>4</v>
      </c>
      <c r="C6638" s="3">
        <v>704</v>
      </c>
      <c r="D6638" t="s">
        <v>6</v>
      </c>
      <c r="E6638">
        <v>2007</v>
      </c>
      <c r="F6638" s="57"/>
      <c r="G6638" s="73">
        <f t="shared" ref="G6638:G6669" si="311">I6638+K6638</f>
        <v>1497</v>
      </c>
      <c r="H6638" s="7"/>
      <c r="I6638" s="79">
        <v>1497</v>
      </c>
      <c r="J6638" s="76"/>
      <c r="K6638" s="31"/>
      <c r="L6638" s="79">
        <v>78</v>
      </c>
      <c r="M6638" s="31"/>
      <c r="N6638" s="31"/>
      <c r="O6638" s="22">
        <f t="shared" ref="O6638:O6669" si="312">L6638+N6638</f>
        <v>78</v>
      </c>
      <c r="P6638" s="58"/>
      <c r="Q6638" s="58"/>
      <c r="R6638" s="58"/>
      <c r="S6638" s="7"/>
      <c r="T6638" s="7"/>
      <c r="U6638" s="7"/>
    </row>
    <row r="6639" spans="1:21" customFormat="1" ht="12.75" customHeight="1" x14ac:dyDescent="0.25">
      <c r="A6639">
        <v>7</v>
      </c>
      <c r="B6639">
        <v>5</v>
      </c>
      <c r="C6639" s="3">
        <v>705</v>
      </c>
      <c r="D6639" t="s">
        <v>6</v>
      </c>
      <c r="E6639">
        <v>2007</v>
      </c>
      <c r="F6639" s="57"/>
      <c r="G6639" s="73">
        <f t="shared" si="311"/>
        <v>2580</v>
      </c>
      <c r="H6639" s="7"/>
      <c r="I6639" s="79">
        <v>2580</v>
      </c>
      <c r="K6639" s="31"/>
      <c r="L6639" s="79">
        <v>251</v>
      </c>
      <c r="M6639" s="31"/>
      <c r="N6639" s="31"/>
      <c r="O6639" s="22">
        <f t="shared" si="312"/>
        <v>251</v>
      </c>
      <c r="P6639" s="58"/>
      <c r="Q6639" s="58"/>
      <c r="R6639" s="58"/>
      <c r="S6639" s="7"/>
      <c r="T6639" s="7"/>
      <c r="U6639" s="7"/>
    </row>
    <row r="6640" spans="1:21" customFormat="1" ht="12.75" customHeight="1" x14ac:dyDescent="0.25">
      <c r="A6640">
        <v>7</v>
      </c>
      <c r="B6640">
        <v>6</v>
      </c>
      <c r="C6640" s="3">
        <v>706</v>
      </c>
      <c r="D6640" t="s">
        <v>6</v>
      </c>
      <c r="E6640">
        <v>2007</v>
      </c>
      <c r="F6640" s="57"/>
      <c r="G6640" s="73">
        <f t="shared" si="311"/>
        <v>4620</v>
      </c>
      <c r="H6640" s="7"/>
      <c r="I6640" s="79">
        <v>4620</v>
      </c>
      <c r="K6640" s="31"/>
      <c r="L6640" s="79">
        <v>679</v>
      </c>
      <c r="M6640" s="31"/>
      <c r="N6640" s="31"/>
      <c r="O6640" s="22">
        <f t="shared" si="312"/>
        <v>679</v>
      </c>
      <c r="P6640" s="58"/>
      <c r="Q6640" s="58"/>
      <c r="R6640" s="58"/>
      <c r="S6640" s="7"/>
      <c r="T6640" s="7"/>
      <c r="U6640" s="7"/>
    </row>
    <row r="6641" spans="1:21" customFormat="1" ht="12.75" customHeight="1" x14ac:dyDescent="0.25">
      <c r="A6641">
        <v>7</v>
      </c>
      <c r="B6641">
        <v>7</v>
      </c>
      <c r="C6641" s="3">
        <v>707</v>
      </c>
      <c r="D6641" t="s">
        <v>6</v>
      </c>
      <c r="E6641">
        <v>2007</v>
      </c>
      <c r="F6641" s="57"/>
      <c r="G6641" s="73">
        <f t="shared" si="311"/>
        <v>2458</v>
      </c>
      <c r="H6641" s="7"/>
      <c r="I6641" s="79">
        <v>2458</v>
      </c>
      <c r="K6641" s="31"/>
      <c r="L6641" s="79">
        <v>495</v>
      </c>
      <c r="M6641" s="31"/>
      <c r="N6641" s="31"/>
      <c r="O6641" s="22">
        <f t="shared" si="312"/>
        <v>495</v>
      </c>
      <c r="P6641" s="58"/>
      <c r="Q6641" s="58"/>
      <c r="R6641" s="58"/>
      <c r="S6641" s="7"/>
      <c r="T6641" s="7"/>
      <c r="U6641" s="7"/>
    </row>
    <row r="6642" spans="1:21" customFormat="1" ht="12.75" customHeight="1" x14ac:dyDescent="0.25">
      <c r="A6642">
        <v>7</v>
      </c>
      <c r="B6642">
        <v>8</v>
      </c>
      <c r="C6642" s="3">
        <v>708</v>
      </c>
      <c r="D6642" t="s">
        <v>6</v>
      </c>
      <c r="E6642">
        <v>2007</v>
      </c>
      <c r="F6642" s="57"/>
      <c r="G6642" s="73">
        <f t="shared" si="311"/>
        <v>586</v>
      </c>
      <c r="H6642" s="7"/>
      <c r="I6642" s="79">
        <v>586</v>
      </c>
      <c r="K6642" s="31"/>
      <c r="L6642" s="79">
        <v>153</v>
      </c>
      <c r="M6642" s="31"/>
      <c r="N6642" s="31"/>
      <c r="O6642" s="22">
        <f t="shared" si="312"/>
        <v>153</v>
      </c>
      <c r="P6642" s="58"/>
      <c r="Q6642" s="58"/>
      <c r="R6642" s="58"/>
      <c r="S6642" s="7"/>
      <c r="T6642" s="7"/>
      <c r="U6642" s="7"/>
    </row>
    <row r="6643" spans="1:21" customFormat="1" ht="12.75" customHeight="1" x14ac:dyDescent="0.25">
      <c r="A6643">
        <v>7</v>
      </c>
      <c r="B6643">
        <v>9</v>
      </c>
      <c r="C6643" s="3">
        <v>709</v>
      </c>
      <c r="D6643" t="s">
        <v>6</v>
      </c>
      <c r="E6643">
        <v>2007</v>
      </c>
      <c r="F6643" s="57"/>
      <c r="G6643" s="73">
        <f t="shared" si="311"/>
        <v>3472</v>
      </c>
      <c r="I6643" s="79">
        <v>3472</v>
      </c>
      <c r="J6643">
        <v>39</v>
      </c>
      <c r="K6643" s="31"/>
      <c r="L6643" s="79">
        <v>1135</v>
      </c>
      <c r="M6643" s="60">
        <v>12</v>
      </c>
      <c r="N6643" s="31"/>
      <c r="O6643" s="22">
        <f t="shared" si="312"/>
        <v>1135</v>
      </c>
      <c r="P6643" s="58"/>
      <c r="Q6643" s="58"/>
      <c r="R6643" s="58"/>
      <c r="S6643" s="7"/>
      <c r="T6643" s="7"/>
      <c r="U6643" s="7"/>
    </row>
    <row r="6644" spans="1:21" customFormat="1" ht="12.75" customHeight="1" x14ac:dyDescent="0.25">
      <c r="A6644">
        <v>7</v>
      </c>
      <c r="B6644">
        <v>10</v>
      </c>
      <c r="C6644" s="3">
        <v>710</v>
      </c>
      <c r="D6644" t="s">
        <v>6</v>
      </c>
      <c r="E6644">
        <v>2007</v>
      </c>
      <c r="F6644" s="57"/>
      <c r="G6644" s="73">
        <f t="shared" si="311"/>
        <v>1021</v>
      </c>
      <c r="I6644" s="79">
        <v>1021</v>
      </c>
      <c r="J6644" s="76"/>
      <c r="K6644" s="31"/>
      <c r="L6644" s="79">
        <v>408</v>
      </c>
      <c r="M6644" s="60"/>
      <c r="N6644" s="31"/>
      <c r="O6644" s="22">
        <f t="shared" si="312"/>
        <v>408</v>
      </c>
      <c r="P6644" s="58"/>
      <c r="Q6644" s="58"/>
      <c r="R6644" s="58"/>
      <c r="S6644" s="7"/>
      <c r="T6644" s="7"/>
      <c r="U6644" s="7"/>
    </row>
    <row r="6645" spans="1:21" customFormat="1" ht="12.75" customHeight="1" x14ac:dyDescent="0.25">
      <c r="A6645">
        <v>7</v>
      </c>
      <c r="B6645">
        <v>11</v>
      </c>
      <c r="C6645" s="3">
        <v>711</v>
      </c>
      <c r="D6645" t="s">
        <v>6</v>
      </c>
      <c r="E6645">
        <v>2007</v>
      </c>
      <c r="F6645" s="57"/>
      <c r="G6645" s="73">
        <f t="shared" si="311"/>
        <v>2037</v>
      </c>
      <c r="H6645" s="7"/>
      <c r="I6645" s="79">
        <v>2037</v>
      </c>
      <c r="K6645" s="31"/>
      <c r="L6645" s="79">
        <v>733</v>
      </c>
      <c r="M6645" s="31"/>
      <c r="N6645" s="31"/>
      <c r="O6645" s="22">
        <f t="shared" si="312"/>
        <v>733</v>
      </c>
      <c r="P6645" s="58"/>
      <c r="Q6645" s="58"/>
      <c r="R6645" s="58"/>
      <c r="S6645" s="7"/>
      <c r="T6645" s="7"/>
      <c r="U6645" s="7"/>
    </row>
    <row r="6646" spans="1:21" customFormat="1" ht="12.75" customHeight="1" x14ac:dyDescent="0.25">
      <c r="A6646">
        <v>7</v>
      </c>
      <c r="B6646">
        <v>12</v>
      </c>
      <c r="C6646" s="3">
        <v>712</v>
      </c>
      <c r="D6646" t="s">
        <v>6</v>
      </c>
      <c r="E6646">
        <v>2007</v>
      </c>
      <c r="F6646" s="57"/>
      <c r="G6646" s="73">
        <f t="shared" si="311"/>
        <v>1146</v>
      </c>
      <c r="I6646" s="79">
        <v>1146</v>
      </c>
      <c r="K6646" s="31"/>
      <c r="L6646" s="79">
        <v>368</v>
      </c>
      <c r="M6646" s="31"/>
      <c r="N6646" s="31"/>
      <c r="O6646" s="22">
        <f t="shared" si="312"/>
        <v>368</v>
      </c>
      <c r="P6646" s="58"/>
      <c r="Q6646" s="58"/>
      <c r="R6646" s="58"/>
      <c r="S6646" s="7"/>
      <c r="T6646" s="7"/>
      <c r="U6646" s="7"/>
    </row>
    <row r="6647" spans="1:21" customFormat="1" ht="12.75" customHeight="1" x14ac:dyDescent="0.25">
      <c r="A6647">
        <v>7</v>
      </c>
      <c r="B6647">
        <v>13</v>
      </c>
      <c r="C6647" s="3">
        <v>713</v>
      </c>
      <c r="D6647" t="s">
        <v>6</v>
      </c>
      <c r="E6647">
        <v>2007</v>
      </c>
      <c r="F6647" s="57"/>
      <c r="G6647" s="73">
        <f t="shared" si="311"/>
        <v>754</v>
      </c>
      <c r="I6647" s="79">
        <v>754</v>
      </c>
      <c r="K6647" s="31"/>
      <c r="L6647" s="79">
        <v>216</v>
      </c>
      <c r="M6647" s="31"/>
      <c r="N6647" s="31"/>
      <c r="O6647" s="22">
        <f t="shared" si="312"/>
        <v>216</v>
      </c>
      <c r="P6647" s="58"/>
      <c r="Q6647" s="58"/>
      <c r="R6647" s="58"/>
      <c r="S6647" s="7"/>
      <c r="T6647" s="7"/>
      <c r="U6647" s="7"/>
    </row>
    <row r="6648" spans="1:21" customFormat="1" ht="12.75" customHeight="1" x14ac:dyDescent="0.25">
      <c r="A6648">
        <v>7</v>
      </c>
      <c r="B6648">
        <v>14</v>
      </c>
      <c r="C6648" s="3">
        <v>714</v>
      </c>
      <c r="D6648" t="s">
        <v>6</v>
      </c>
      <c r="E6648">
        <v>2007</v>
      </c>
      <c r="F6648" s="57"/>
      <c r="G6648" s="73">
        <f t="shared" si="311"/>
        <v>389</v>
      </c>
      <c r="H6648" s="7"/>
      <c r="I6648" s="79">
        <v>389</v>
      </c>
      <c r="K6648" s="31"/>
      <c r="L6648" s="79">
        <v>107</v>
      </c>
      <c r="M6648" s="31"/>
      <c r="N6648" s="31"/>
      <c r="O6648" s="22">
        <f t="shared" si="312"/>
        <v>107</v>
      </c>
      <c r="P6648" s="58"/>
      <c r="Q6648" s="58"/>
      <c r="R6648" s="58"/>
      <c r="S6648" s="7"/>
      <c r="T6648" s="7"/>
      <c r="U6648" s="7"/>
    </row>
    <row r="6649" spans="1:21" customFormat="1" ht="12.75" customHeight="1" x14ac:dyDescent="0.25">
      <c r="A6649">
        <v>7</v>
      </c>
      <c r="B6649">
        <v>15</v>
      </c>
      <c r="C6649" s="3">
        <v>715</v>
      </c>
      <c r="D6649" t="s">
        <v>6</v>
      </c>
      <c r="E6649">
        <v>2007</v>
      </c>
      <c r="F6649" s="57"/>
      <c r="G6649" s="73">
        <f t="shared" si="311"/>
        <v>407</v>
      </c>
      <c r="H6649" s="7"/>
      <c r="I6649" s="79">
        <v>407</v>
      </c>
      <c r="K6649" s="31"/>
      <c r="L6649" s="79">
        <v>108</v>
      </c>
      <c r="M6649" s="31"/>
      <c r="N6649" s="31"/>
      <c r="O6649" s="22">
        <f t="shared" si="312"/>
        <v>108</v>
      </c>
      <c r="P6649" s="58"/>
      <c r="Q6649" s="58"/>
      <c r="R6649" s="58"/>
      <c r="S6649" s="7"/>
      <c r="T6649" s="7"/>
      <c r="U6649" s="7"/>
    </row>
    <row r="6650" spans="1:21" customFormat="1" ht="12.75" customHeight="1" x14ac:dyDescent="0.25">
      <c r="A6650">
        <v>7</v>
      </c>
      <c r="B6650">
        <v>16</v>
      </c>
      <c r="C6650" s="3">
        <v>716</v>
      </c>
      <c r="D6650" t="s">
        <v>6</v>
      </c>
      <c r="E6650">
        <v>2007</v>
      </c>
      <c r="F6650" s="57"/>
      <c r="G6650" s="73">
        <f t="shared" si="311"/>
        <v>617</v>
      </c>
      <c r="I6650" s="79">
        <v>617</v>
      </c>
      <c r="J6650">
        <v>14</v>
      </c>
      <c r="K6650" s="31"/>
      <c r="L6650" s="79">
        <v>157</v>
      </c>
      <c r="M6650" s="60">
        <v>9</v>
      </c>
      <c r="N6650" s="31"/>
      <c r="O6650" s="22">
        <f t="shared" si="312"/>
        <v>157</v>
      </c>
      <c r="P6650" s="58"/>
      <c r="Q6650" s="58"/>
      <c r="R6650" s="58"/>
      <c r="S6650" s="7"/>
      <c r="T6650" s="7"/>
      <c r="U6650" s="7"/>
    </row>
    <row r="6651" spans="1:21" customFormat="1" ht="12.75" customHeight="1" x14ac:dyDescent="0.25">
      <c r="A6651">
        <v>7</v>
      </c>
      <c r="B6651">
        <v>17</v>
      </c>
      <c r="C6651" s="3">
        <v>717</v>
      </c>
      <c r="D6651" t="s">
        <v>6</v>
      </c>
      <c r="E6651">
        <v>2007</v>
      </c>
      <c r="F6651" s="57"/>
      <c r="G6651" s="73">
        <f t="shared" si="311"/>
        <v>1183</v>
      </c>
      <c r="I6651" s="79">
        <v>1183</v>
      </c>
      <c r="J6651" s="76"/>
      <c r="K6651" s="31"/>
      <c r="L6651" s="79">
        <v>288</v>
      </c>
      <c r="M6651" s="60"/>
      <c r="N6651" s="31"/>
      <c r="O6651" s="22">
        <f t="shared" si="312"/>
        <v>288</v>
      </c>
      <c r="P6651" s="58"/>
      <c r="Q6651" s="58"/>
      <c r="R6651" s="58"/>
      <c r="S6651" s="7"/>
      <c r="T6651" s="7"/>
      <c r="U6651" s="7"/>
    </row>
    <row r="6652" spans="1:21" customFormat="1" ht="12.75" customHeight="1" x14ac:dyDescent="0.25">
      <c r="A6652">
        <v>7</v>
      </c>
      <c r="B6652">
        <v>18</v>
      </c>
      <c r="C6652" s="3">
        <v>718</v>
      </c>
      <c r="D6652" t="s">
        <v>6</v>
      </c>
      <c r="E6652">
        <v>2007</v>
      </c>
      <c r="F6652" s="57"/>
      <c r="G6652" s="73">
        <f t="shared" si="311"/>
        <v>1361</v>
      </c>
      <c r="I6652" s="79">
        <v>1361</v>
      </c>
      <c r="J6652" s="76"/>
      <c r="K6652" s="60"/>
      <c r="L6652" s="79">
        <v>433</v>
      </c>
      <c r="M6652" s="31"/>
      <c r="N6652" s="31"/>
      <c r="O6652" s="22">
        <f t="shared" si="312"/>
        <v>433</v>
      </c>
      <c r="P6652" s="58"/>
      <c r="Q6652" s="58"/>
      <c r="R6652" s="58"/>
      <c r="S6652" s="7"/>
      <c r="T6652" s="7"/>
      <c r="U6652" s="7"/>
    </row>
    <row r="6653" spans="1:21" customFormat="1" ht="12.75" customHeight="1" x14ac:dyDescent="0.25">
      <c r="A6653">
        <v>7</v>
      </c>
      <c r="B6653">
        <v>19</v>
      </c>
      <c r="C6653" s="3">
        <v>719</v>
      </c>
      <c r="D6653" t="s">
        <v>6</v>
      </c>
      <c r="E6653">
        <v>2007</v>
      </c>
      <c r="F6653" s="57"/>
      <c r="G6653" s="73">
        <f t="shared" si="311"/>
        <v>1199</v>
      </c>
      <c r="I6653" s="79">
        <v>1199</v>
      </c>
      <c r="K6653" s="31"/>
      <c r="L6653" s="79">
        <v>484</v>
      </c>
      <c r="M6653" s="31"/>
      <c r="N6653" s="31"/>
      <c r="O6653" s="22">
        <f t="shared" si="312"/>
        <v>484</v>
      </c>
      <c r="P6653" s="58"/>
      <c r="Q6653" s="58"/>
      <c r="R6653" s="58"/>
      <c r="S6653" s="7"/>
      <c r="T6653" s="7"/>
      <c r="U6653" s="7"/>
    </row>
    <row r="6654" spans="1:21" customFormat="1" ht="12.75" customHeight="1" x14ac:dyDescent="0.25">
      <c r="A6654">
        <v>7</v>
      </c>
      <c r="B6654">
        <v>20</v>
      </c>
      <c r="C6654" s="3">
        <v>720</v>
      </c>
      <c r="D6654" t="s">
        <v>6</v>
      </c>
      <c r="E6654">
        <v>2007</v>
      </c>
      <c r="F6654" s="57"/>
      <c r="G6654" s="73">
        <f t="shared" si="311"/>
        <v>436</v>
      </c>
      <c r="I6654" s="79">
        <v>436</v>
      </c>
      <c r="K6654" s="31"/>
      <c r="L6654" s="79">
        <v>218</v>
      </c>
      <c r="M6654" s="31"/>
      <c r="N6654" s="31"/>
      <c r="O6654" s="22">
        <f t="shared" si="312"/>
        <v>218</v>
      </c>
      <c r="P6654" s="58"/>
      <c r="Q6654" s="58"/>
      <c r="R6654" s="58"/>
      <c r="S6654" s="7"/>
      <c r="T6654" s="7"/>
      <c r="U6654" s="7"/>
    </row>
    <row r="6655" spans="1:21" customFormat="1" ht="12.75" customHeight="1" x14ac:dyDescent="0.25">
      <c r="A6655">
        <v>7</v>
      </c>
      <c r="B6655">
        <v>21</v>
      </c>
      <c r="C6655" s="3">
        <v>721</v>
      </c>
      <c r="D6655" t="s">
        <v>6</v>
      </c>
      <c r="E6655">
        <v>2007</v>
      </c>
      <c r="F6655" s="57"/>
      <c r="G6655" s="73">
        <f t="shared" si="311"/>
        <v>392</v>
      </c>
      <c r="H6655" s="7"/>
      <c r="I6655" s="79">
        <v>392</v>
      </c>
      <c r="J6655" s="76"/>
      <c r="K6655" s="60"/>
      <c r="L6655" s="79">
        <v>157</v>
      </c>
      <c r="M6655" s="31"/>
      <c r="N6655" s="31"/>
      <c r="O6655" s="22">
        <f t="shared" si="312"/>
        <v>157</v>
      </c>
      <c r="P6655" s="58"/>
      <c r="Q6655" s="58"/>
      <c r="R6655" s="58"/>
      <c r="S6655" s="7"/>
      <c r="T6655" s="7"/>
      <c r="U6655" s="7"/>
    </row>
    <row r="6656" spans="1:21" customFormat="1" ht="12.75" customHeight="1" x14ac:dyDescent="0.25">
      <c r="A6656">
        <v>7</v>
      </c>
      <c r="B6656">
        <v>22</v>
      </c>
      <c r="C6656" s="3">
        <v>722</v>
      </c>
      <c r="D6656" t="s">
        <v>6</v>
      </c>
      <c r="E6656">
        <v>2007</v>
      </c>
      <c r="F6656" s="57"/>
      <c r="G6656" s="73">
        <f t="shared" si="311"/>
        <v>439</v>
      </c>
      <c r="H6656" s="7"/>
      <c r="I6656" s="79">
        <v>439</v>
      </c>
      <c r="K6656" s="31"/>
      <c r="L6656" s="79">
        <v>137</v>
      </c>
      <c r="M6656" s="31"/>
      <c r="N6656" s="31"/>
      <c r="O6656" s="22">
        <f t="shared" si="312"/>
        <v>137</v>
      </c>
      <c r="P6656" s="58"/>
      <c r="Q6656" s="58"/>
      <c r="R6656" s="58"/>
      <c r="S6656" s="7"/>
      <c r="T6656" s="7"/>
      <c r="U6656" s="7"/>
    </row>
    <row r="6657" spans="1:21" customFormat="1" ht="12.75" customHeight="1" x14ac:dyDescent="0.25">
      <c r="A6657">
        <v>7</v>
      </c>
      <c r="B6657">
        <v>23</v>
      </c>
      <c r="C6657" s="3">
        <v>723</v>
      </c>
      <c r="D6657" t="s">
        <v>6</v>
      </c>
      <c r="E6657">
        <v>2007</v>
      </c>
      <c r="F6657" s="57"/>
      <c r="G6657" s="73">
        <f t="shared" si="311"/>
        <v>283</v>
      </c>
      <c r="I6657" s="79">
        <v>283</v>
      </c>
      <c r="J6657">
        <v>30</v>
      </c>
      <c r="K6657" s="31"/>
      <c r="L6657" s="79">
        <v>66</v>
      </c>
      <c r="M6657" s="60">
        <v>5</v>
      </c>
      <c r="N6657" s="31"/>
      <c r="O6657" s="22">
        <f t="shared" si="312"/>
        <v>66</v>
      </c>
      <c r="P6657" s="58"/>
      <c r="Q6657" s="58"/>
      <c r="R6657" s="58"/>
      <c r="S6657" s="7"/>
      <c r="T6657" s="7"/>
      <c r="U6657" s="7"/>
    </row>
    <row r="6658" spans="1:21" customFormat="1" ht="12.75" customHeight="1" x14ac:dyDescent="0.25">
      <c r="A6658">
        <v>7</v>
      </c>
      <c r="B6658">
        <v>24</v>
      </c>
      <c r="C6658" s="3">
        <v>724</v>
      </c>
      <c r="D6658" t="s">
        <v>6</v>
      </c>
      <c r="E6658">
        <v>2007</v>
      </c>
      <c r="F6658" s="57"/>
      <c r="G6658" s="73">
        <f t="shared" si="311"/>
        <v>237</v>
      </c>
      <c r="I6658" s="79">
        <v>237</v>
      </c>
      <c r="J6658" s="76"/>
      <c r="K6658" s="31"/>
      <c r="L6658" s="79">
        <v>39</v>
      </c>
      <c r="M6658" s="60"/>
      <c r="N6658" s="31"/>
      <c r="O6658" s="22">
        <f t="shared" si="312"/>
        <v>39</v>
      </c>
      <c r="P6658" s="58"/>
      <c r="Q6658" s="58"/>
      <c r="R6658" s="58"/>
      <c r="S6658" s="7"/>
      <c r="T6658" s="7"/>
      <c r="U6658" s="7"/>
    </row>
    <row r="6659" spans="1:21" customFormat="1" ht="12.75" customHeight="1" x14ac:dyDescent="0.25">
      <c r="A6659">
        <v>7</v>
      </c>
      <c r="B6659">
        <v>25</v>
      </c>
      <c r="C6659" s="3">
        <v>725</v>
      </c>
      <c r="D6659" t="s">
        <v>6</v>
      </c>
      <c r="E6659">
        <v>2007</v>
      </c>
      <c r="F6659" s="57"/>
      <c r="G6659" s="73">
        <f t="shared" si="311"/>
        <v>139</v>
      </c>
      <c r="I6659" s="79">
        <v>139</v>
      </c>
      <c r="J6659" s="76"/>
      <c r="K6659" s="31"/>
      <c r="L6659" s="79">
        <v>15</v>
      </c>
      <c r="M6659" s="31"/>
      <c r="N6659" s="31"/>
      <c r="O6659" s="22">
        <f t="shared" si="312"/>
        <v>15</v>
      </c>
      <c r="P6659" s="58"/>
      <c r="Q6659" s="58"/>
      <c r="R6659" s="58"/>
      <c r="S6659" s="7"/>
      <c r="T6659" s="7"/>
      <c r="U6659" s="7"/>
    </row>
    <row r="6660" spans="1:21" customFormat="1" ht="12.75" customHeight="1" x14ac:dyDescent="0.25">
      <c r="A6660">
        <v>7</v>
      </c>
      <c r="B6660">
        <v>26</v>
      </c>
      <c r="C6660" s="3">
        <v>726</v>
      </c>
      <c r="D6660" t="s">
        <v>6</v>
      </c>
      <c r="E6660">
        <v>2007</v>
      </c>
      <c r="F6660" s="57"/>
      <c r="G6660" s="73">
        <f t="shared" si="311"/>
        <v>130</v>
      </c>
      <c r="I6660" s="79">
        <v>130</v>
      </c>
      <c r="K6660" s="31"/>
      <c r="L6660" s="79">
        <v>7</v>
      </c>
      <c r="M6660" s="31"/>
      <c r="N6660" s="31"/>
      <c r="O6660" s="22">
        <f t="shared" si="312"/>
        <v>7</v>
      </c>
      <c r="P6660" s="58"/>
      <c r="Q6660" s="58"/>
      <c r="R6660" s="58"/>
      <c r="S6660" s="7"/>
      <c r="T6660" s="7"/>
      <c r="U6660" s="7"/>
    </row>
    <row r="6661" spans="1:21" customFormat="1" ht="12.75" customHeight="1" x14ac:dyDescent="0.25">
      <c r="A6661">
        <v>7</v>
      </c>
      <c r="B6661">
        <v>27</v>
      </c>
      <c r="C6661" s="3">
        <v>727</v>
      </c>
      <c r="D6661" t="s">
        <v>6</v>
      </c>
      <c r="E6661">
        <v>2007</v>
      </c>
      <c r="F6661" s="57"/>
      <c r="G6661" s="73">
        <f t="shared" si="311"/>
        <v>296</v>
      </c>
      <c r="H6661" s="7"/>
      <c r="I6661" s="79">
        <v>296</v>
      </c>
      <c r="J6661" s="76"/>
      <c r="K6661" s="31"/>
      <c r="L6661" s="79">
        <v>0</v>
      </c>
      <c r="M6661" s="31"/>
      <c r="N6661" s="31"/>
      <c r="O6661" s="22">
        <f t="shared" si="312"/>
        <v>0</v>
      </c>
      <c r="P6661" s="58"/>
      <c r="Q6661" s="58"/>
      <c r="R6661" s="58"/>
      <c r="S6661" s="7"/>
      <c r="T6661" s="7"/>
      <c r="U6661" s="7"/>
    </row>
    <row r="6662" spans="1:21" customFormat="1" ht="12.75" customHeight="1" x14ac:dyDescent="0.25">
      <c r="A6662">
        <v>7</v>
      </c>
      <c r="B6662">
        <v>28</v>
      </c>
      <c r="C6662" s="3">
        <v>728</v>
      </c>
      <c r="D6662" t="s">
        <v>6</v>
      </c>
      <c r="E6662">
        <v>2007</v>
      </c>
      <c r="F6662" s="57"/>
      <c r="G6662" s="73">
        <f t="shared" si="311"/>
        <v>424</v>
      </c>
      <c r="H6662" s="7"/>
      <c r="I6662" s="79">
        <v>424</v>
      </c>
      <c r="K6662" s="31"/>
      <c r="L6662" s="79">
        <v>0</v>
      </c>
      <c r="M6662" s="31"/>
      <c r="N6662" s="31"/>
      <c r="O6662" s="22">
        <f t="shared" si="312"/>
        <v>0</v>
      </c>
      <c r="P6662" s="58"/>
      <c r="Q6662" s="58"/>
      <c r="R6662" s="58"/>
      <c r="S6662" s="7"/>
      <c r="T6662" s="7"/>
      <c r="U6662" s="7"/>
    </row>
    <row r="6663" spans="1:21" customFormat="1" ht="12.75" customHeight="1" x14ac:dyDescent="0.25">
      <c r="A6663">
        <v>7</v>
      </c>
      <c r="B6663">
        <v>29</v>
      </c>
      <c r="C6663" s="3">
        <v>729</v>
      </c>
      <c r="D6663" t="s">
        <v>6</v>
      </c>
      <c r="E6663">
        <v>2007</v>
      </c>
      <c r="F6663" s="57"/>
      <c r="G6663" s="73">
        <f t="shared" si="311"/>
        <v>1645</v>
      </c>
      <c r="H6663" s="7"/>
      <c r="I6663" s="79">
        <v>1645</v>
      </c>
      <c r="K6663" s="31"/>
      <c r="L6663" s="79">
        <v>0</v>
      </c>
      <c r="M6663" s="31"/>
      <c r="N6663" s="31"/>
      <c r="O6663" s="22">
        <f t="shared" si="312"/>
        <v>0</v>
      </c>
      <c r="P6663" s="58"/>
      <c r="Q6663" s="58"/>
      <c r="R6663" s="58"/>
      <c r="S6663" s="7"/>
      <c r="T6663" s="7"/>
      <c r="U6663" s="7"/>
    </row>
    <row r="6664" spans="1:21" customFormat="1" ht="12.75" customHeight="1" x14ac:dyDescent="0.25">
      <c r="A6664">
        <v>7</v>
      </c>
      <c r="B6664">
        <v>30</v>
      </c>
      <c r="C6664" s="3">
        <v>730</v>
      </c>
      <c r="D6664" t="s">
        <v>6</v>
      </c>
      <c r="E6664">
        <v>2007</v>
      </c>
      <c r="F6664" s="57"/>
      <c r="G6664" s="73">
        <f t="shared" si="311"/>
        <v>435</v>
      </c>
      <c r="H6664" s="7"/>
      <c r="I6664" s="79">
        <v>435</v>
      </c>
      <c r="J6664">
        <v>35</v>
      </c>
      <c r="K6664" s="31"/>
      <c r="L6664" s="79">
        <v>0</v>
      </c>
      <c r="M6664">
        <v>7</v>
      </c>
      <c r="N6664" s="31"/>
      <c r="O6664" s="22">
        <f t="shared" si="312"/>
        <v>0</v>
      </c>
      <c r="P6664" s="58"/>
      <c r="Q6664" s="58"/>
      <c r="R6664" s="58"/>
      <c r="S6664" s="7"/>
      <c r="T6664" s="7"/>
      <c r="U6664" s="7"/>
    </row>
    <row r="6665" spans="1:21" customFormat="1" ht="12.75" customHeight="1" x14ac:dyDescent="0.25">
      <c r="A6665">
        <v>7</v>
      </c>
      <c r="B6665">
        <v>31</v>
      </c>
      <c r="C6665" s="3">
        <v>731</v>
      </c>
      <c r="D6665" t="s">
        <v>6</v>
      </c>
      <c r="E6665">
        <v>2007</v>
      </c>
      <c r="F6665" s="57"/>
      <c r="G6665" s="73">
        <f t="shared" si="311"/>
        <v>1807</v>
      </c>
      <c r="H6665" s="7"/>
      <c r="I6665" s="79">
        <v>1807</v>
      </c>
      <c r="K6665" s="31"/>
      <c r="L6665" s="79">
        <v>0</v>
      </c>
      <c r="M6665" s="31"/>
      <c r="N6665" s="31"/>
      <c r="O6665" s="22">
        <f t="shared" si="312"/>
        <v>0</v>
      </c>
      <c r="P6665" s="58"/>
      <c r="Q6665" s="58"/>
      <c r="R6665" s="58"/>
      <c r="S6665" s="7"/>
      <c r="T6665" s="7"/>
      <c r="U6665" s="7"/>
    </row>
    <row r="6666" spans="1:21" customFormat="1" ht="12.75" customHeight="1" x14ac:dyDescent="0.25">
      <c r="A6666">
        <v>8</v>
      </c>
      <c r="B6666">
        <v>1</v>
      </c>
      <c r="C6666" s="3">
        <v>801</v>
      </c>
      <c r="D6666" t="s">
        <v>6</v>
      </c>
      <c r="E6666">
        <v>2007</v>
      </c>
      <c r="F6666" s="57"/>
      <c r="G6666" s="73">
        <f t="shared" si="311"/>
        <v>568</v>
      </c>
      <c r="H6666" s="7"/>
      <c r="I6666" s="79">
        <v>568</v>
      </c>
      <c r="J6666" s="76"/>
      <c r="K6666" s="31"/>
      <c r="L6666" s="79">
        <v>0</v>
      </c>
      <c r="M6666" s="31"/>
      <c r="N6666" s="31"/>
      <c r="O6666" s="22">
        <f t="shared" si="312"/>
        <v>0</v>
      </c>
      <c r="P6666" s="58"/>
      <c r="Q6666" s="58"/>
      <c r="R6666" s="58"/>
      <c r="S6666" s="7"/>
      <c r="T6666" s="7"/>
      <c r="U6666" s="7"/>
    </row>
    <row r="6667" spans="1:21" customFormat="1" ht="12.75" customHeight="1" x14ac:dyDescent="0.25">
      <c r="A6667">
        <v>8</v>
      </c>
      <c r="B6667">
        <v>2</v>
      </c>
      <c r="C6667" s="3">
        <v>802</v>
      </c>
      <c r="D6667" t="s">
        <v>6</v>
      </c>
      <c r="E6667">
        <v>2007</v>
      </c>
      <c r="F6667" s="57"/>
      <c r="G6667" s="73">
        <f t="shared" si="311"/>
        <v>521</v>
      </c>
      <c r="H6667" s="7"/>
      <c r="I6667" s="79">
        <v>521</v>
      </c>
      <c r="K6667" s="31"/>
      <c r="L6667" s="79">
        <v>0</v>
      </c>
      <c r="M6667" s="31"/>
      <c r="N6667" s="31"/>
      <c r="O6667" s="22">
        <f t="shared" si="312"/>
        <v>0</v>
      </c>
      <c r="P6667" s="58"/>
      <c r="Q6667" s="58"/>
      <c r="R6667" s="58"/>
      <c r="S6667" s="7"/>
      <c r="T6667" s="7"/>
      <c r="U6667" s="7"/>
    </row>
    <row r="6668" spans="1:21" customFormat="1" ht="12.75" customHeight="1" x14ac:dyDescent="0.25">
      <c r="A6668">
        <v>8</v>
      </c>
      <c r="B6668">
        <v>3</v>
      </c>
      <c r="C6668" s="3">
        <v>803</v>
      </c>
      <c r="D6668" t="s">
        <v>6</v>
      </c>
      <c r="E6668">
        <v>2007</v>
      </c>
      <c r="F6668" s="57"/>
      <c r="G6668" s="73">
        <f t="shared" si="311"/>
        <v>358</v>
      </c>
      <c r="H6668" s="7"/>
      <c r="I6668" s="79">
        <v>358</v>
      </c>
      <c r="K6668" s="31"/>
      <c r="L6668" s="79">
        <v>0</v>
      </c>
      <c r="M6668" s="31"/>
      <c r="N6668" s="31"/>
      <c r="O6668" s="22">
        <f t="shared" si="312"/>
        <v>0</v>
      </c>
      <c r="P6668" s="58"/>
      <c r="Q6668" s="58"/>
      <c r="R6668" s="58"/>
      <c r="S6668" s="7"/>
      <c r="T6668" s="7"/>
      <c r="U6668" s="7"/>
    </row>
    <row r="6669" spans="1:21" customFormat="1" ht="12.75" customHeight="1" x14ac:dyDescent="0.25">
      <c r="A6669">
        <v>8</v>
      </c>
      <c r="B6669">
        <v>4</v>
      </c>
      <c r="C6669" s="3">
        <v>804</v>
      </c>
      <c r="D6669" t="s">
        <v>6</v>
      </c>
      <c r="E6669">
        <v>2007</v>
      </c>
      <c r="F6669" s="57"/>
      <c r="G6669" s="73">
        <f t="shared" si="311"/>
        <v>244</v>
      </c>
      <c r="H6669" s="7"/>
      <c r="I6669" s="79">
        <v>244</v>
      </c>
      <c r="K6669" s="31"/>
      <c r="L6669" s="79">
        <v>0</v>
      </c>
      <c r="M6669" s="31"/>
      <c r="N6669" s="31"/>
      <c r="O6669" s="22">
        <f t="shared" si="312"/>
        <v>0</v>
      </c>
      <c r="P6669" s="58"/>
      <c r="Q6669" s="58"/>
      <c r="R6669" s="58"/>
      <c r="S6669" s="7"/>
      <c r="T6669" s="7"/>
      <c r="U6669" s="7"/>
    </row>
    <row r="6670" spans="1:21" customFormat="1" ht="12.75" customHeight="1" x14ac:dyDescent="0.25">
      <c r="A6670">
        <v>8</v>
      </c>
      <c r="B6670">
        <v>5</v>
      </c>
      <c r="C6670" s="3">
        <v>805</v>
      </c>
      <c r="D6670" t="s">
        <v>6</v>
      </c>
      <c r="E6670">
        <v>2007</v>
      </c>
      <c r="F6670" s="57"/>
      <c r="G6670" s="73">
        <f t="shared" ref="G6670:G6701" si="313">I6670+K6670</f>
        <v>186</v>
      </c>
      <c r="H6670" s="7"/>
      <c r="I6670" s="79">
        <v>186</v>
      </c>
      <c r="K6670" s="31"/>
      <c r="L6670" s="79">
        <v>0</v>
      </c>
      <c r="M6670" s="31"/>
      <c r="N6670" s="31"/>
      <c r="O6670" s="22">
        <f t="shared" ref="O6670:O6701" si="314">L6670+N6670</f>
        <v>0</v>
      </c>
      <c r="P6670" s="58"/>
      <c r="Q6670" s="58"/>
      <c r="R6670" s="58"/>
      <c r="S6670" s="7"/>
      <c r="T6670" s="7"/>
      <c r="U6670" s="7"/>
    </row>
    <row r="6671" spans="1:21" customFormat="1" ht="12.75" customHeight="1" x14ac:dyDescent="0.25">
      <c r="A6671">
        <v>8</v>
      </c>
      <c r="B6671">
        <v>6</v>
      </c>
      <c r="C6671" s="3">
        <v>806</v>
      </c>
      <c r="D6671" t="s">
        <v>6</v>
      </c>
      <c r="E6671">
        <v>2007</v>
      </c>
      <c r="F6671" s="57"/>
      <c r="G6671" s="73">
        <f t="shared" si="313"/>
        <v>259</v>
      </c>
      <c r="H6671" s="7"/>
      <c r="I6671" s="79">
        <v>259</v>
      </c>
      <c r="K6671" s="31"/>
      <c r="L6671" s="79">
        <v>0</v>
      </c>
      <c r="M6671" s="31"/>
      <c r="N6671" s="31"/>
      <c r="O6671" s="22">
        <f t="shared" si="314"/>
        <v>0</v>
      </c>
      <c r="P6671" s="58"/>
      <c r="Q6671" s="58"/>
      <c r="R6671" s="58"/>
      <c r="S6671" s="7"/>
      <c r="T6671" s="7"/>
      <c r="U6671" s="7"/>
    </row>
    <row r="6672" spans="1:21" customFormat="1" ht="12.75" customHeight="1" x14ac:dyDescent="0.25">
      <c r="A6672">
        <v>8</v>
      </c>
      <c r="B6672">
        <v>7</v>
      </c>
      <c r="C6672" s="3">
        <v>807</v>
      </c>
      <c r="D6672" t="s">
        <v>6</v>
      </c>
      <c r="E6672">
        <v>2007</v>
      </c>
      <c r="F6672" s="57"/>
      <c r="G6672" s="73">
        <f t="shared" si="313"/>
        <v>351</v>
      </c>
      <c r="H6672" s="7"/>
      <c r="I6672" s="79">
        <v>351</v>
      </c>
      <c r="J6672">
        <v>4</v>
      </c>
      <c r="K6672" s="31"/>
      <c r="L6672" s="79">
        <v>0</v>
      </c>
      <c r="M6672" s="60">
        <v>1</v>
      </c>
      <c r="N6672" s="31"/>
      <c r="O6672" s="22">
        <f t="shared" si="314"/>
        <v>0</v>
      </c>
      <c r="P6672" s="58"/>
      <c r="Q6672" s="58"/>
      <c r="R6672" s="58"/>
      <c r="S6672" s="7"/>
      <c r="T6672" s="7"/>
      <c r="U6672" s="7"/>
    </row>
    <row r="6673" spans="1:21" customFormat="1" ht="12.75" customHeight="1" x14ac:dyDescent="0.25">
      <c r="A6673">
        <v>8</v>
      </c>
      <c r="B6673">
        <v>8</v>
      </c>
      <c r="C6673" s="3">
        <v>808</v>
      </c>
      <c r="D6673" t="s">
        <v>6</v>
      </c>
      <c r="E6673">
        <v>2007</v>
      </c>
      <c r="F6673" s="57"/>
      <c r="G6673" s="73">
        <f t="shared" si="313"/>
        <v>247</v>
      </c>
      <c r="H6673" s="7"/>
      <c r="I6673" s="79">
        <v>247</v>
      </c>
      <c r="J6673" s="76"/>
      <c r="K6673" s="31"/>
      <c r="L6673" s="79">
        <v>0</v>
      </c>
      <c r="M6673" s="60"/>
      <c r="N6673" s="31"/>
      <c r="O6673" s="22">
        <f t="shared" si="314"/>
        <v>0</v>
      </c>
      <c r="P6673" s="58"/>
      <c r="Q6673" s="58"/>
      <c r="R6673" s="58"/>
      <c r="S6673" s="7"/>
      <c r="T6673" s="7"/>
      <c r="U6673" s="7"/>
    </row>
    <row r="6674" spans="1:21" customFormat="1" ht="12.75" customHeight="1" x14ac:dyDescent="0.25">
      <c r="A6674">
        <v>8</v>
      </c>
      <c r="B6674">
        <v>9</v>
      </c>
      <c r="C6674" s="3">
        <v>809</v>
      </c>
      <c r="D6674" t="s">
        <v>6</v>
      </c>
      <c r="E6674">
        <v>2007</v>
      </c>
      <c r="F6674" s="57"/>
      <c r="G6674" s="73">
        <f t="shared" si="313"/>
        <v>138</v>
      </c>
      <c r="H6674" s="7"/>
      <c r="I6674" s="79">
        <v>138</v>
      </c>
      <c r="K6674" s="31"/>
      <c r="L6674" s="79">
        <v>0</v>
      </c>
      <c r="M6674" s="31"/>
      <c r="N6674" s="31"/>
      <c r="O6674" s="22">
        <f t="shared" si="314"/>
        <v>0</v>
      </c>
      <c r="P6674" s="58"/>
      <c r="Q6674" s="58"/>
      <c r="R6674" s="58"/>
      <c r="S6674" s="7"/>
      <c r="T6674" s="7"/>
      <c r="U6674" s="7"/>
    </row>
    <row r="6675" spans="1:21" customFormat="1" ht="12.75" customHeight="1" x14ac:dyDescent="0.25">
      <c r="A6675">
        <v>8</v>
      </c>
      <c r="B6675">
        <v>10</v>
      </c>
      <c r="C6675" s="3">
        <v>810</v>
      </c>
      <c r="D6675" t="s">
        <v>6</v>
      </c>
      <c r="E6675">
        <v>2007</v>
      </c>
      <c r="F6675" s="57"/>
      <c r="G6675" s="73">
        <f t="shared" si="313"/>
        <v>125</v>
      </c>
      <c r="H6675" s="7"/>
      <c r="I6675" s="79">
        <v>125</v>
      </c>
      <c r="K6675" s="31"/>
      <c r="L6675" s="79">
        <v>0</v>
      </c>
      <c r="M6675" s="31"/>
      <c r="N6675" s="31"/>
      <c r="O6675" s="22">
        <f t="shared" si="314"/>
        <v>0</v>
      </c>
      <c r="P6675" s="58"/>
      <c r="Q6675" s="58"/>
      <c r="R6675" s="58"/>
      <c r="S6675" s="7"/>
      <c r="T6675" s="7"/>
      <c r="U6675" s="7"/>
    </row>
    <row r="6676" spans="1:21" customFormat="1" ht="12.75" customHeight="1" x14ac:dyDescent="0.25">
      <c r="A6676">
        <v>8</v>
      </c>
      <c r="B6676">
        <v>11</v>
      </c>
      <c r="C6676" s="3">
        <v>811</v>
      </c>
      <c r="D6676" t="s">
        <v>6</v>
      </c>
      <c r="E6676">
        <v>2007</v>
      </c>
      <c r="F6676" s="57"/>
      <c r="G6676" s="73">
        <f t="shared" si="313"/>
        <v>120</v>
      </c>
      <c r="H6676" s="7"/>
      <c r="I6676" s="79">
        <v>120</v>
      </c>
      <c r="K6676" s="31"/>
      <c r="L6676" s="79">
        <v>0</v>
      </c>
      <c r="M6676" s="31"/>
      <c r="N6676" s="31"/>
      <c r="O6676" s="22">
        <f t="shared" si="314"/>
        <v>0</v>
      </c>
      <c r="P6676" s="58"/>
      <c r="Q6676" s="58"/>
      <c r="R6676" s="58"/>
      <c r="S6676" s="7"/>
      <c r="T6676" s="7"/>
      <c r="U6676" s="7"/>
    </row>
    <row r="6677" spans="1:21" customFormat="1" ht="12.75" customHeight="1" x14ac:dyDescent="0.25">
      <c r="A6677">
        <v>8</v>
      </c>
      <c r="B6677">
        <v>12</v>
      </c>
      <c r="C6677" s="3">
        <v>812</v>
      </c>
      <c r="D6677" t="s">
        <v>6</v>
      </c>
      <c r="E6677">
        <v>2007</v>
      </c>
      <c r="F6677" s="57"/>
      <c r="G6677" s="73">
        <f t="shared" si="313"/>
        <v>99</v>
      </c>
      <c r="H6677" s="7"/>
      <c r="I6677" s="79">
        <v>99</v>
      </c>
      <c r="J6677">
        <v>2</v>
      </c>
      <c r="K6677" s="31"/>
      <c r="L6677" s="79">
        <v>0</v>
      </c>
      <c r="M6677" s="60">
        <v>0</v>
      </c>
      <c r="N6677" s="31"/>
      <c r="O6677" s="22">
        <f t="shared" si="314"/>
        <v>0</v>
      </c>
      <c r="P6677" s="58"/>
      <c r="Q6677" s="58"/>
      <c r="R6677" s="58"/>
      <c r="S6677" s="7"/>
      <c r="T6677" s="7"/>
      <c r="U6677" s="7"/>
    </row>
    <row r="6678" spans="1:21" customFormat="1" ht="12.75" customHeight="1" x14ac:dyDescent="0.25">
      <c r="A6678">
        <v>8</v>
      </c>
      <c r="B6678">
        <v>13</v>
      </c>
      <c r="C6678" s="3">
        <v>813</v>
      </c>
      <c r="D6678" t="s">
        <v>6</v>
      </c>
      <c r="E6678">
        <v>2007</v>
      </c>
      <c r="F6678" s="57"/>
      <c r="G6678" s="73">
        <f t="shared" si="313"/>
        <v>98</v>
      </c>
      <c r="H6678" s="7"/>
      <c r="I6678" s="79">
        <v>98</v>
      </c>
      <c r="K6678" s="31"/>
      <c r="L6678" s="79">
        <v>0</v>
      </c>
      <c r="M6678" s="31"/>
      <c r="N6678" s="31"/>
      <c r="O6678" s="22">
        <f t="shared" si="314"/>
        <v>0</v>
      </c>
      <c r="P6678" s="58"/>
      <c r="Q6678" s="58"/>
      <c r="R6678" s="58"/>
      <c r="S6678" s="7"/>
      <c r="T6678" s="7"/>
      <c r="U6678" s="7"/>
    </row>
    <row r="6679" spans="1:21" customFormat="1" ht="12.75" customHeight="1" x14ac:dyDescent="0.25">
      <c r="A6679">
        <v>8</v>
      </c>
      <c r="B6679">
        <v>14</v>
      </c>
      <c r="C6679" s="3">
        <v>814</v>
      </c>
      <c r="D6679" t="s">
        <v>6</v>
      </c>
      <c r="E6679">
        <v>2007</v>
      </c>
      <c r="F6679" s="57"/>
      <c r="G6679" s="73">
        <f t="shared" si="313"/>
        <v>105</v>
      </c>
      <c r="H6679" s="7"/>
      <c r="I6679" s="79">
        <v>105</v>
      </c>
      <c r="J6679" s="76"/>
      <c r="K6679" s="31"/>
      <c r="L6679" s="79">
        <v>0</v>
      </c>
      <c r="M6679" s="31"/>
      <c r="N6679" s="31"/>
      <c r="O6679" s="22">
        <f t="shared" si="314"/>
        <v>0</v>
      </c>
      <c r="P6679" s="58"/>
      <c r="Q6679" s="58"/>
      <c r="R6679" s="58"/>
      <c r="S6679" s="7"/>
      <c r="T6679" s="7"/>
      <c r="U6679" s="7"/>
    </row>
    <row r="6680" spans="1:21" customFormat="1" ht="12.75" customHeight="1" x14ac:dyDescent="0.25">
      <c r="A6680">
        <v>8</v>
      </c>
      <c r="B6680">
        <v>15</v>
      </c>
      <c r="C6680" s="3">
        <v>815</v>
      </c>
      <c r="D6680" t="s">
        <v>6</v>
      </c>
      <c r="E6680">
        <v>2007</v>
      </c>
      <c r="F6680" s="57"/>
      <c r="G6680" s="73">
        <f t="shared" si="313"/>
        <v>82</v>
      </c>
      <c r="H6680" s="7"/>
      <c r="I6680" s="79">
        <v>82</v>
      </c>
      <c r="K6680" s="31"/>
      <c r="L6680" s="79">
        <v>0</v>
      </c>
      <c r="M6680" s="31"/>
      <c r="N6680" s="31"/>
      <c r="O6680" s="22">
        <f t="shared" si="314"/>
        <v>0</v>
      </c>
      <c r="P6680" s="58"/>
      <c r="Q6680" s="58"/>
      <c r="R6680" s="58"/>
      <c r="S6680" s="7"/>
      <c r="T6680" s="7"/>
      <c r="U6680" s="7"/>
    </row>
    <row r="6681" spans="1:21" customFormat="1" ht="12.75" customHeight="1" x14ac:dyDescent="0.25">
      <c r="A6681">
        <v>8</v>
      </c>
      <c r="B6681">
        <v>16</v>
      </c>
      <c r="C6681" s="3">
        <v>816</v>
      </c>
      <c r="D6681" t="s">
        <v>6</v>
      </c>
      <c r="E6681">
        <v>2007</v>
      </c>
      <c r="F6681" s="57"/>
      <c r="G6681" s="73">
        <f t="shared" si="313"/>
        <v>118</v>
      </c>
      <c r="H6681" s="7"/>
      <c r="I6681" s="79">
        <v>118</v>
      </c>
      <c r="K6681" s="31"/>
      <c r="L6681" s="79">
        <v>0</v>
      </c>
      <c r="M6681" s="31"/>
      <c r="N6681" s="31"/>
      <c r="O6681" s="22">
        <f t="shared" si="314"/>
        <v>0</v>
      </c>
      <c r="P6681" s="58"/>
      <c r="Q6681" s="58"/>
      <c r="R6681" s="58"/>
      <c r="S6681" s="7"/>
      <c r="T6681" s="7"/>
      <c r="U6681" s="7"/>
    </row>
    <row r="6682" spans="1:21" customFormat="1" ht="12.75" customHeight="1" x14ac:dyDescent="0.25">
      <c r="A6682">
        <v>8</v>
      </c>
      <c r="B6682">
        <v>17</v>
      </c>
      <c r="C6682" s="3">
        <v>817</v>
      </c>
      <c r="D6682" t="s">
        <v>6</v>
      </c>
      <c r="E6682">
        <v>2007</v>
      </c>
      <c r="F6682" s="57"/>
      <c r="G6682" s="73">
        <f t="shared" si="313"/>
        <v>65</v>
      </c>
      <c r="H6682" s="7"/>
      <c r="I6682" s="79">
        <v>65</v>
      </c>
      <c r="K6682" s="31"/>
      <c r="L6682" s="79">
        <v>0</v>
      </c>
      <c r="M6682" s="31"/>
      <c r="N6682" s="31"/>
      <c r="O6682" s="22">
        <f t="shared" si="314"/>
        <v>0</v>
      </c>
      <c r="P6682" s="58"/>
      <c r="Q6682" s="58"/>
      <c r="R6682" s="58"/>
      <c r="S6682" s="7"/>
      <c r="T6682" s="7"/>
      <c r="U6682" s="7"/>
    </row>
    <row r="6683" spans="1:21" customFormat="1" ht="12.75" customHeight="1" x14ac:dyDescent="0.25">
      <c r="A6683">
        <v>8</v>
      </c>
      <c r="B6683">
        <v>18</v>
      </c>
      <c r="C6683" s="3">
        <v>818</v>
      </c>
      <c r="D6683" t="s">
        <v>6</v>
      </c>
      <c r="E6683">
        <v>2007</v>
      </c>
      <c r="F6683" s="57"/>
      <c r="G6683" s="73">
        <f t="shared" si="313"/>
        <v>46</v>
      </c>
      <c r="H6683" s="7"/>
      <c r="I6683" s="79">
        <v>46</v>
      </c>
      <c r="K6683" s="31"/>
      <c r="L6683" s="79">
        <v>0</v>
      </c>
      <c r="M6683" s="31"/>
      <c r="N6683" s="31"/>
      <c r="O6683" s="22">
        <f t="shared" si="314"/>
        <v>0</v>
      </c>
      <c r="P6683" s="58"/>
      <c r="Q6683" s="58"/>
      <c r="R6683" s="58"/>
      <c r="S6683" s="7"/>
      <c r="T6683" s="7"/>
      <c r="U6683" s="7"/>
    </row>
    <row r="6684" spans="1:21" customFormat="1" ht="12.75" customHeight="1" x14ac:dyDescent="0.25">
      <c r="A6684">
        <v>8</v>
      </c>
      <c r="B6684">
        <v>19</v>
      </c>
      <c r="C6684" s="3">
        <v>819</v>
      </c>
      <c r="D6684" t="s">
        <v>6</v>
      </c>
      <c r="E6684">
        <v>2007</v>
      </c>
      <c r="F6684" s="57"/>
      <c r="G6684" s="73">
        <f t="shared" si="313"/>
        <v>42</v>
      </c>
      <c r="H6684" s="7"/>
      <c r="I6684" s="79">
        <v>42</v>
      </c>
      <c r="K6684" s="31"/>
      <c r="L6684" s="79">
        <v>0</v>
      </c>
      <c r="M6684" s="31"/>
      <c r="N6684" s="31"/>
      <c r="O6684" s="22">
        <f t="shared" si="314"/>
        <v>0</v>
      </c>
      <c r="P6684" s="58"/>
      <c r="Q6684" s="58"/>
      <c r="R6684" s="58"/>
      <c r="S6684" s="7"/>
      <c r="T6684" s="7"/>
      <c r="U6684" s="7"/>
    </row>
    <row r="6685" spans="1:21" customFormat="1" ht="12.75" customHeight="1" x14ac:dyDescent="0.25">
      <c r="A6685">
        <v>8</v>
      </c>
      <c r="B6685">
        <v>20</v>
      </c>
      <c r="C6685" s="3">
        <v>820</v>
      </c>
      <c r="D6685" t="s">
        <v>6</v>
      </c>
      <c r="E6685">
        <v>2007</v>
      </c>
      <c r="F6685" s="57"/>
      <c r="G6685" s="73">
        <f t="shared" si="313"/>
        <v>50</v>
      </c>
      <c r="H6685" s="7"/>
      <c r="I6685" s="79">
        <v>50</v>
      </c>
      <c r="K6685" s="31"/>
      <c r="L6685" s="79">
        <v>0</v>
      </c>
      <c r="M6685" s="31"/>
      <c r="N6685" s="31"/>
      <c r="O6685" s="22">
        <f t="shared" si="314"/>
        <v>0</v>
      </c>
      <c r="P6685" s="58"/>
      <c r="Q6685" s="58"/>
      <c r="R6685" s="58"/>
      <c r="S6685" s="7"/>
      <c r="T6685" s="7"/>
      <c r="U6685" s="7"/>
    </row>
    <row r="6686" spans="1:21" customFormat="1" ht="12.75" customHeight="1" x14ac:dyDescent="0.25">
      <c r="A6686">
        <v>8</v>
      </c>
      <c r="B6686">
        <v>21</v>
      </c>
      <c r="C6686" s="3">
        <v>821</v>
      </c>
      <c r="D6686" t="s">
        <v>6</v>
      </c>
      <c r="E6686">
        <v>2007</v>
      </c>
      <c r="F6686" s="57"/>
      <c r="G6686" s="73">
        <f t="shared" si="313"/>
        <v>65</v>
      </c>
      <c r="H6686" s="7"/>
      <c r="I6686" s="79">
        <v>65</v>
      </c>
      <c r="K6686" s="31"/>
      <c r="L6686" s="79">
        <v>0</v>
      </c>
      <c r="M6686" s="31"/>
      <c r="N6686" s="31"/>
      <c r="O6686" s="22">
        <f t="shared" si="314"/>
        <v>0</v>
      </c>
      <c r="P6686" s="58"/>
      <c r="Q6686" s="58"/>
      <c r="R6686" s="58"/>
      <c r="S6686" s="7"/>
      <c r="T6686" s="7"/>
      <c r="U6686" s="7"/>
    </row>
    <row r="6687" spans="1:21" customFormat="1" ht="12.75" customHeight="1" x14ac:dyDescent="0.25">
      <c r="A6687">
        <v>8</v>
      </c>
      <c r="B6687">
        <v>22</v>
      </c>
      <c r="C6687" s="3">
        <v>822</v>
      </c>
      <c r="D6687" t="s">
        <v>6</v>
      </c>
      <c r="E6687">
        <v>2007</v>
      </c>
      <c r="F6687" s="57"/>
      <c r="G6687" s="73">
        <f t="shared" si="313"/>
        <v>54</v>
      </c>
      <c r="H6687" s="7"/>
      <c r="I6687" s="79">
        <v>54</v>
      </c>
      <c r="K6687" s="31"/>
      <c r="L6687" s="79">
        <v>0</v>
      </c>
      <c r="M6687" s="31"/>
      <c r="N6687" s="31"/>
      <c r="O6687" s="22">
        <f t="shared" si="314"/>
        <v>0</v>
      </c>
      <c r="P6687" s="58"/>
      <c r="Q6687" s="58"/>
      <c r="R6687" s="58"/>
      <c r="S6687" s="7"/>
      <c r="T6687" s="7"/>
      <c r="U6687" s="7"/>
    </row>
    <row r="6688" spans="1:21" customFormat="1" ht="12.75" customHeight="1" x14ac:dyDescent="0.25">
      <c r="A6688">
        <v>8</v>
      </c>
      <c r="B6688">
        <v>23</v>
      </c>
      <c r="C6688" s="3">
        <v>823</v>
      </c>
      <c r="D6688" t="s">
        <v>6</v>
      </c>
      <c r="E6688">
        <v>2007</v>
      </c>
      <c r="F6688" s="57"/>
      <c r="G6688" s="73">
        <f t="shared" si="313"/>
        <v>36</v>
      </c>
      <c r="H6688" s="7"/>
      <c r="I6688" s="79">
        <v>36</v>
      </c>
      <c r="K6688" s="31"/>
      <c r="L6688" s="79">
        <v>0</v>
      </c>
      <c r="M6688" s="31"/>
      <c r="N6688" s="31"/>
      <c r="O6688" s="22">
        <f t="shared" si="314"/>
        <v>0</v>
      </c>
      <c r="P6688" s="58"/>
      <c r="Q6688" s="58"/>
      <c r="R6688" s="58"/>
      <c r="S6688" s="7"/>
      <c r="T6688" s="7"/>
      <c r="U6688" s="7"/>
    </row>
    <row r="6689" spans="1:21" customFormat="1" ht="12.75" customHeight="1" x14ac:dyDescent="0.25">
      <c r="A6689">
        <v>8</v>
      </c>
      <c r="B6689">
        <v>24</v>
      </c>
      <c r="C6689" s="3">
        <v>824</v>
      </c>
      <c r="D6689" t="s">
        <v>6</v>
      </c>
      <c r="E6689">
        <v>2007</v>
      </c>
      <c r="F6689" s="57"/>
      <c r="G6689" s="73">
        <f t="shared" si="313"/>
        <v>42</v>
      </c>
      <c r="H6689" s="7"/>
      <c r="I6689" s="79">
        <v>42</v>
      </c>
      <c r="K6689" s="31"/>
      <c r="L6689" s="79">
        <v>0</v>
      </c>
      <c r="M6689" s="31"/>
      <c r="N6689" s="31"/>
      <c r="O6689" s="22">
        <f t="shared" si="314"/>
        <v>0</v>
      </c>
      <c r="P6689" s="58"/>
      <c r="Q6689" s="58"/>
      <c r="R6689" s="58"/>
      <c r="S6689" s="7"/>
      <c r="T6689" s="7"/>
      <c r="U6689" s="7"/>
    </row>
    <row r="6690" spans="1:21" customFormat="1" ht="12.75" customHeight="1" x14ac:dyDescent="0.25">
      <c r="A6690">
        <v>8</v>
      </c>
      <c r="B6690">
        <v>25</v>
      </c>
      <c r="C6690" s="3">
        <v>825</v>
      </c>
      <c r="D6690" t="s">
        <v>6</v>
      </c>
      <c r="E6690">
        <v>2007</v>
      </c>
      <c r="F6690" s="57"/>
      <c r="G6690" s="73">
        <f t="shared" si="313"/>
        <v>38</v>
      </c>
      <c r="H6690" s="7"/>
      <c r="I6690" s="79">
        <v>38</v>
      </c>
      <c r="K6690" s="31"/>
      <c r="L6690" s="79">
        <v>0</v>
      </c>
      <c r="M6690" s="31"/>
      <c r="N6690" s="31"/>
      <c r="O6690" s="22">
        <f t="shared" si="314"/>
        <v>0</v>
      </c>
      <c r="P6690" s="58"/>
      <c r="Q6690" s="58"/>
      <c r="R6690" s="58"/>
      <c r="S6690" s="7"/>
      <c r="T6690" s="7"/>
      <c r="U6690" s="7"/>
    </row>
    <row r="6691" spans="1:21" customFormat="1" ht="12.75" customHeight="1" x14ac:dyDescent="0.25">
      <c r="A6691">
        <v>8</v>
      </c>
      <c r="B6691">
        <v>26</v>
      </c>
      <c r="C6691" s="3">
        <v>826</v>
      </c>
      <c r="D6691" t="s">
        <v>6</v>
      </c>
      <c r="E6691">
        <v>2007</v>
      </c>
      <c r="F6691" s="57"/>
      <c r="G6691" s="73">
        <f t="shared" si="313"/>
        <v>24</v>
      </c>
      <c r="H6691" s="7"/>
      <c r="I6691" s="79">
        <v>24</v>
      </c>
      <c r="K6691" s="31"/>
      <c r="L6691" s="79">
        <v>0</v>
      </c>
      <c r="M6691" s="31"/>
      <c r="N6691" s="31"/>
      <c r="O6691" s="22">
        <f t="shared" si="314"/>
        <v>0</v>
      </c>
      <c r="P6691" s="58"/>
      <c r="Q6691" s="58"/>
      <c r="R6691" s="58"/>
      <c r="S6691" s="7"/>
      <c r="T6691" s="7"/>
      <c r="U6691" s="7"/>
    </row>
    <row r="6692" spans="1:21" customFormat="1" ht="12.75" customHeight="1" x14ac:dyDescent="0.25">
      <c r="A6692">
        <v>8</v>
      </c>
      <c r="B6692">
        <v>27</v>
      </c>
      <c r="C6692" s="3">
        <v>827</v>
      </c>
      <c r="D6692" t="s">
        <v>6</v>
      </c>
      <c r="E6692">
        <v>2007</v>
      </c>
      <c r="F6692" s="57"/>
      <c r="G6692" s="73">
        <f t="shared" si="313"/>
        <v>37</v>
      </c>
      <c r="H6692" s="7"/>
      <c r="I6692" s="79">
        <v>37</v>
      </c>
      <c r="K6692" s="31"/>
      <c r="L6692" s="79">
        <v>0</v>
      </c>
      <c r="M6692" s="31"/>
      <c r="N6692" s="31"/>
      <c r="O6692" s="22">
        <f t="shared" si="314"/>
        <v>0</v>
      </c>
      <c r="P6692" s="58"/>
      <c r="Q6692" s="58"/>
      <c r="R6692" s="58"/>
      <c r="S6692" s="7"/>
      <c r="T6692" s="7"/>
      <c r="U6692" s="7"/>
    </row>
    <row r="6693" spans="1:21" customFormat="1" ht="12.75" customHeight="1" x14ac:dyDescent="0.25">
      <c r="A6693">
        <v>8</v>
      </c>
      <c r="B6693">
        <v>28</v>
      </c>
      <c r="C6693" s="3">
        <v>828</v>
      </c>
      <c r="D6693" t="s">
        <v>6</v>
      </c>
      <c r="E6693">
        <v>2007</v>
      </c>
      <c r="F6693" s="57"/>
      <c r="G6693" s="73">
        <f t="shared" si="313"/>
        <v>31</v>
      </c>
      <c r="H6693" s="7"/>
      <c r="I6693" s="79">
        <v>31</v>
      </c>
      <c r="K6693" s="31"/>
      <c r="L6693" s="79">
        <v>0</v>
      </c>
      <c r="M6693" s="31"/>
      <c r="N6693" s="31"/>
      <c r="O6693" s="22">
        <f t="shared" si="314"/>
        <v>0</v>
      </c>
      <c r="P6693" s="58"/>
      <c r="Q6693" s="58"/>
      <c r="R6693" s="58"/>
      <c r="S6693" s="7"/>
      <c r="T6693" s="7"/>
      <c r="U6693" s="7"/>
    </row>
    <row r="6694" spans="1:21" customFormat="1" ht="12.75" customHeight="1" x14ac:dyDescent="0.25">
      <c r="A6694">
        <v>8</v>
      </c>
      <c r="B6694">
        <v>29</v>
      </c>
      <c r="C6694" s="3">
        <v>829</v>
      </c>
      <c r="D6694" t="s">
        <v>6</v>
      </c>
      <c r="E6694">
        <v>2007</v>
      </c>
      <c r="F6694" s="57"/>
      <c r="G6694" s="73">
        <f t="shared" si="313"/>
        <v>24</v>
      </c>
      <c r="H6694" s="7"/>
      <c r="I6694" s="79">
        <v>24</v>
      </c>
      <c r="K6694" s="31"/>
      <c r="L6694" s="79">
        <v>0</v>
      </c>
      <c r="M6694" s="31"/>
      <c r="N6694" s="31"/>
      <c r="O6694" s="22">
        <f t="shared" si="314"/>
        <v>0</v>
      </c>
      <c r="P6694" s="58"/>
      <c r="Q6694" s="58"/>
      <c r="R6694" s="58"/>
      <c r="S6694" s="7"/>
      <c r="T6694" s="7"/>
      <c r="U6694" s="7"/>
    </row>
    <row r="6695" spans="1:21" customFormat="1" ht="12.75" customHeight="1" x14ac:dyDescent="0.25">
      <c r="A6695">
        <v>8</v>
      </c>
      <c r="B6695">
        <v>30</v>
      </c>
      <c r="C6695" s="3">
        <v>830</v>
      </c>
      <c r="D6695" t="s">
        <v>6</v>
      </c>
      <c r="E6695">
        <v>2007</v>
      </c>
      <c r="F6695" s="57"/>
      <c r="G6695" s="73">
        <f t="shared" si="313"/>
        <v>25</v>
      </c>
      <c r="H6695" s="7"/>
      <c r="I6695" s="79">
        <v>25</v>
      </c>
      <c r="K6695" s="31"/>
      <c r="L6695" s="79">
        <v>0</v>
      </c>
      <c r="M6695" s="31"/>
      <c r="N6695" s="31"/>
      <c r="O6695" s="22">
        <f t="shared" si="314"/>
        <v>0</v>
      </c>
      <c r="P6695" s="58"/>
      <c r="Q6695" s="58"/>
      <c r="R6695" s="58"/>
      <c r="S6695" s="7"/>
      <c r="T6695" s="7"/>
      <c r="U6695" s="7"/>
    </row>
    <row r="6696" spans="1:21" customFormat="1" ht="12.75" customHeight="1" x14ac:dyDescent="0.25">
      <c r="A6696">
        <v>8</v>
      </c>
      <c r="B6696">
        <v>31</v>
      </c>
      <c r="C6696" s="3">
        <v>831</v>
      </c>
      <c r="D6696" t="s">
        <v>6</v>
      </c>
      <c r="E6696">
        <v>2007</v>
      </c>
      <c r="F6696" s="57"/>
      <c r="G6696" s="73">
        <f t="shared" si="313"/>
        <v>21</v>
      </c>
      <c r="H6696" s="7"/>
      <c r="I6696" s="79">
        <v>21</v>
      </c>
      <c r="K6696" s="31"/>
      <c r="L6696" s="79">
        <v>0</v>
      </c>
      <c r="M6696" s="31"/>
      <c r="N6696" s="31"/>
      <c r="O6696" s="22">
        <f t="shared" si="314"/>
        <v>0</v>
      </c>
      <c r="P6696" s="58"/>
      <c r="Q6696" s="58"/>
      <c r="R6696" s="58"/>
      <c r="S6696" s="7"/>
      <c r="T6696" s="7"/>
      <c r="U6696" s="7"/>
    </row>
    <row r="6697" spans="1:21" customFormat="1" ht="12.75" customHeight="1" x14ac:dyDescent="0.25">
      <c r="A6697">
        <v>9</v>
      </c>
      <c r="B6697">
        <v>1</v>
      </c>
      <c r="C6697" s="3">
        <v>901</v>
      </c>
      <c r="D6697" t="s">
        <v>6</v>
      </c>
      <c r="E6697">
        <v>2007</v>
      </c>
      <c r="F6697" s="57"/>
      <c r="G6697" s="73">
        <f t="shared" si="313"/>
        <v>66</v>
      </c>
      <c r="H6697" s="7"/>
      <c r="I6697" s="79">
        <v>66</v>
      </c>
      <c r="K6697" s="31"/>
      <c r="L6697" s="79">
        <v>0</v>
      </c>
      <c r="M6697" s="31"/>
      <c r="N6697" s="31"/>
      <c r="O6697" s="22">
        <f t="shared" si="314"/>
        <v>0</v>
      </c>
      <c r="P6697" s="58"/>
      <c r="Q6697" s="58"/>
      <c r="R6697" s="58"/>
      <c r="S6697" s="7"/>
      <c r="T6697" s="7"/>
      <c r="U6697" s="7"/>
    </row>
    <row r="6698" spans="1:21" customFormat="1" ht="12.75" customHeight="1" x14ac:dyDescent="0.25">
      <c r="A6698">
        <v>9</v>
      </c>
      <c r="B6698">
        <v>2</v>
      </c>
      <c r="C6698" s="3">
        <v>902</v>
      </c>
      <c r="D6698" t="s">
        <v>6</v>
      </c>
      <c r="E6698">
        <v>2007</v>
      </c>
      <c r="F6698" s="57"/>
      <c r="G6698" s="73">
        <f t="shared" si="313"/>
        <v>38</v>
      </c>
      <c r="H6698" s="7"/>
      <c r="I6698" s="79">
        <v>38</v>
      </c>
      <c r="K6698" s="31"/>
      <c r="L6698" s="79">
        <v>0</v>
      </c>
      <c r="M6698" s="31"/>
      <c r="N6698" s="31"/>
      <c r="O6698" s="22">
        <f t="shared" si="314"/>
        <v>0</v>
      </c>
      <c r="P6698" s="58"/>
      <c r="Q6698" s="58"/>
      <c r="R6698" s="58"/>
      <c r="S6698" s="7"/>
      <c r="T6698" s="7"/>
      <c r="U6698" s="7"/>
    </row>
    <row r="6699" spans="1:21" customFormat="1" ht="12.75" customHeight="1" x14ac:dyDescent="0.25">
      <c r="A6699">
        <v>9</v>
      </c>
      <c r="B6699">
        <v>3</v>
      </c>
      <c r="C6699" s="3">
        <v>903</v>
      </c>
      <c r="D6699" t="s">
        <v>6</v>
      </c>
      <c r="E6699">
        <v>2007</v>
      </c>
      <c r="F6699" s="57"/>
      <c r="G6699" s="73">
        <f t="shared" si="313"/>
        <v>49</v>
      </c>
      <c r="H6699" s="7"/>
      <c r="I6699" s="79">
        <v>49</v>
      </c>
      <c r="K6699" s="31"/>
      <c r="L6699" s="79">
        <v>0</v>
      </c>
      <c r="M6699" s="31"/>
      <c r="N6699" s="31"/>
      <c r="O6699" s="22">
        <f t="shared" si="314"/>
        <v>0</v>
      </c>
      <c r="P6699" s="58"/>
      <c r="Q6699" s="58"/>
      <c r="R6699" s="58"/>
      <c r="S6699" s="7"/>
      <c r="T6699" s="7"/>
      <c r="U6699" s="7"/>
    </row>
    <row r="6700" spans="1:21" customFormat="1" ht="12.75" customHeight="1" x14ac:dyDescent="0.25">
      <c r="A6700">
        <v>9</v>
      </c>
      <c r="B6700">
        <v>4</v>
      </c>
      <c r="C6700" s="3">
        <v>904</v>
      </c>
      <c r="D6700" t="s">
        <v>6</v>
      </c>
      <c r="E6700">
        <v>2007</v>
      </c>
      <c r="F6700" s="57"/>
      <c r="G6700" s="73">
        <f t="shared" si="313"/>
        <v>60</v>
      </c>
      <c r="H6700" s="7"/>
      <c r="I6700" s="79">
        <v>60</v>
      </c>
      <c r="K6700" s="31"/>
      <c r="L6700" s="79">
        <v>0</v>
      </c>
      <c r="M6700" s="31"/>
      <c r="N6700" s="31"/>
      <c r="O6700" s="22">
        <f t="shared" si="314"/>
        <v>0</v>
      </c>
      <c r="P6700" s="58"/>
      <c r="Q6700" s="58"/>
      <c r="R6700" s="58"/>
      <c r="S6700" s="7"/>
      <c r="T6700" s="7"/>
      <c r="U6700" s="7"/>
    </row>
    <row r="6701" spans="1:21" customFormat="1" ht="12.75" customHeight="1" x14ac:dyDescent="0.25">
      <c r="A6701">
        <v>9</v>
      </c>
      <c r="B6701">
        <v>5</v>
      </c>
      <c r="C6701" s="3">
        <v>905</v>
      </c>
      <c r="D6701" t="s">
        <v>6</v>
      </c>
      <c r="E6701">
        <v>2007</v>
      </c>
      <c r="F6701" s="57"/>
      <c r="G6701" s="73">
        <f t="shared" si="313"/>
        <v>47</v>
      </c>
      <c r="H6701" s="7"/>
      <c r="I6701" s="79">
        <v>47</v>
      </c>
      <c r="K6701" s="31"/>
      <c r="L6701" s="79">
        <v>0</v>
      </c>
      <c r="M6701" s="31"/>
      <c r="N6701" s="31"/>
      <c r="O6701" s="22">
        <f t="shared" si="314"/>
        <v>0</v>
      </c>
      <c r="P6701" s="58"/>
      <c r="Q6701" s="58"/>
      <c r="R6701" s="58"/>
      <c r="S6701" s="7"/>
      <c r="T6701" s="7"/>
      <c r="U6701" s="7"/>
    </row>
    <row r="6702" spans="1:21" customFormat="1" ht="12.75" customHeight="1" x14ac:dyDescent="0.25">
      <c r="A6702">
        <v>9</v>
      </c>
      <c r="B6702">
        <v>6</v>
      </c>
      <c r="C6702" s="3">
        <v>906</v>
      </c>
      <c r="D6702" t="s">
        <v>6</v>
      </c>
      <c r="E6702">
        <v>2007</v>
      </c>
      <c r="F6702" s="57">
        <f>Q6702+P6702</f>
        <v>295</v>
      </c>
      <c r="G6702" s="73">
        <f t="shared" ref="G6702:G6733" si="315">I6702+K6702+F6702</f>
        <v>295</v>
      </c>
      <c r="H6702" s="7"/>
      <c r="K6702" s="31"/>
      <c r="L6702" s="76"/>
      <c r="M6702" s="31"/>
      <c r="N6702" s="31"/>
      <c r="O6702" s="22">
        <f>R6702</f>
        <v>1</v>
      </c>
      <c r="P6702" s="82">
        <v>46</v>
      </c>
      <c r="Q6702" s="71">
        <f>249+0</f>
        <v>249</v>
      </c>
      <c r="R6702" s="58">
        <f>1+0</f>
        <v>1</v>
      </c>
      <c r="S6702" s="7"/>
      <c r="T6702" s="7"/>
      <c r="U6702" s="7"/>
    </row>
    <row r="6703" spans="1:21" customFormat="1" ht="12.75" customHeight="1" x14ac:dyDescent="0.25">
      <c r="A6703">
        <v>9</v>
      </c>
      <c r="B6703">
        <v>7</v>
      </c>
      <c r="C6703" s="3">
        <v>907</v>
      </c>
      <c r="D6703" t="s">
        <v>6</v>
      </c>
      <c r="E6703">
        <v>2007</v>
      </c>
      <c r="F6703" s="81">
        <f>Q6703</f>
        <v>2.6666666666666665</v>
      </c>
      <c r="G6703" s="73">
        <f t="shared" si="315"/>
        <v>2.6666666666666665</v>
      </c>
      <c r="H6703" s="7"/>
      <c r="K6703" s="31"/>
      <c r="L6703" s="76"/>
      <c r="M6703" s="31"/>
      <c r="N6703" s="31"/>
      <c r="O6703" s="22">
        <f t="shared" ref="O6703:O6766" si="316">R6703</f>
        <v>0</v>
      </c>
      <c r="P6703" s="82">
        <v>54</v>
      </c>
      <c r="Q6703" s="72">
        <v>2.6666666666666665</v>
      </c>
      <c r="R6703" s="72">
        <v>0</v>
      </c>
      <c r="S6703" s="7"/>
      <c r="T6703" s="7"/>
      <c r="U6703" s="7"/>
    </row>
    <row r="6704" spans="1:21" customFormat="1" ht="12.75" customHeight="1" x14ac:dyDescent="0.25">
      <c r="A6704">
        <v>9</v>
      </c>
      <c r="B6704">
        <v>8</v>
      </c>
      <c r="C6704" s="3">
        <v>908</v>
      </c>
      <c r="D6704" t="s">
        <v>6</v>
      </c>
      <c r="E6704">
        <v>2007</v>
      </c>
      <c r="F6704" s="81">
        <f t="shared" ref="F6704:F6767" si="317">Q6704</f>
        <v>1.3333333333333333</v>
      </c>
      <c r="G6704" s="73">
        <f t="shared" si="315"/>
        <v>1.3333333333333333</v>
      </c>
      <c r="J6704" s="31"/>
      <c r="K6704" s="31"/>
      <c r="L6704" s="31"/>
      <c r="M6704" s="31"/>
      <c r="N6704" s="31"/>
      <c r="O6704" s="22">
        <f t="shared" si="316"/>
        <v>0</v>
      </c>
      <c r="P6704" s="83">
        <v>35</v>
      </c>
      <c r="Q6704" s="72">
        <v>1.3333333333333333</v>
      </c>
      <c r="R6704" s="72">
        <v>0</v>
      </c>
      <c r="S6704" s="7"/>
      <c r="T6704" s="7"/>
      <c r="U6704" s="7"/>
    </row>
    <row r="6705" spans="1:21" customFormat="1" ht="12.75" customHeight="1" x14ac:dyDescent="0.25">
      <c r="A6705">
        <v>9</v>
      </c>
      <c r="B6705">
        <v>9</v>
      </c>
      <c r="C6705" s="3">
        <v>909</v>
      </c>
      <c r="D6705" t="s">
        <v>6</v>
      </c>
      <c r="E6705">
        <v>2007</v>
      </c>
      <c r="F6705" s="81">
        <f t="shared" si="317"/>
        <v>1.3333333333333333</v>
      </c>
      <c r="G6705" s="73">
        <f t="shared" si="315"/>
        <v>1.3333333333333333</v>
      </c>
      <c r="H6705" s="7"/>
      <c r="J6705" s="31"/>
      <c r="K6705" s="31"/>
      <c r="L6705" s="31"/>
      <c r="M6705" s="31"/>
      <c r="N6705" s="31"/>
      <c r="O6705" s="22">
        <f t="shared" si="316"/>
        <v>0</v>
      </c>
      <c r="P6705" s="83">
        <v>37</v>
      </c>
      <c r="Q6705" s="72">
        <v>1.3333333333333333</v>
      </c>
      <c r="R6705" s="72">
        <v>0</v>
      </c>
      <c r="S6705" s="7"/>
      <c r="T6705" s="7"/>
      <c r="U6705" s="7"/>
    </row>
    <row r="6706" spans="1:21" customFormat="1" ht="12.75" customHeight="1" x14ac:dyDescent="0.25">
      <c r="A6706">
        <v>9</v>
      </c>
      <c r="B6706">
        <v>10</v>
      </c>
      <c r="C6706" s="3">
        <v>910</v>
      </c>
      <c r="D6706" t="s">
        <v>6</v>
      </c>
      <c r="E6706">
        <v>2007</v>
      </c>
      <c r="F6706" s="81">
        <f t="shared" si="317"/>
        <v>2.6666666666666665</v>
      </c>
      <c r="G6706" s="73">
        <f t="shared" si="315"/>
        <v>2.6666666666666665</v>
      </c>
      <c r="H6706" s="7"/>
      <c r="J6706" s="31"/>
      <c r="K6706" s="31"/>
      <c r="L6706" s="31"/>
      <c r="M6706" s="31"/>
      <c r="N6706" s="31"/>
      <c r="O6706" s="22">
        <f t="shared" si="316"/>
        <v>0</v>
      </c>
      <c r="P6706" s="83">
        <v>21</v>
      </c>
      <c r="Q6706" s="72">
        <v>2.6666666666666665</v>
      </c>
      <c r="R6706" s="72">
        <v>0</v>
      </c>
      <c r="S6706" s="7"/>
      <c r="T6706" s="7"/>
      <c r="U6706" s="7"/>
    </row>
    <row r="6707" spans="1:21" customFormat="1" ht="12.75" customHeight="1" x14ac:dyDescent="0.25">
      <c r="A6707">
        <v>9</v>
      </c>
      <c r="B6707">
        <v>11</v>
      </c>
      <c r="C6707" s="3">
        <v>911</v>
      </c>
      <c r="D6707" t="s">
        <v>6</v>
      </c>
      <c r="E6707">
        <v>2007</v>
      </c>
      <c r="F6707" s="81">
        <f t="shared" si="317"/>
        <v>1.3333333333333333</v>
      </c>
      <c r="G6707" s="73">
        <f t="shared" si="315"/>
        <v>1.3333333333333333</v>
      </c>
      <c r="H6707" s="7"/>
      <c r="J6707" s="31"/>
      <c r="K6707" s="31"/>
      <c r="L6707" s="31"/>
      <c r="M6707" s="31"/>
      <c r="N6707" s="31"/>
      <c r="O6707" s="21">
        <f t="shared" si="316"/>
        <v>1.6666666666666667</v>
      </c>
      <c r="P6707" s="83">
        <v>12</v>
      </c>
      <c r="Q6707" s="72">
        <v>1.3333333333333333</v>
      </c>
      <c r="R6707" s="72">
        <v>1.6666666666666667</v>
      </c>
      <c r="S6707" s="7"/>
      <c r="T6707" s="7"/>
      <c r="U6707" s="7"/>
    </row>
    <row r="6708" spans="1:21" customFormat="1" ht="12.75" customHeight="1" x14ac:dyDescent="0.25">
      <c r="A6708">
        <v>9</v>
      </c>
      <c r="B6708">
        <v>12</v>
      </c>
      <c r="C6708" s="3">
        <v>912</v>
      </c>
      <c r="D6708" t="s">
        <v>6</v>
      </c>
      <c r="E6708">
        <v>2007</v>
      </c>
      <c r="F6708" s="81">
        <f t="shared" si="317"/>
        <v>1.3333333333333333</v>
      </c>
      <c r="G6708" s="73">
        <f t="shared" si="315"/>
        <v>1.3333333333333333</v>
      </c>
      <c r="H6708" s="7"/>
      <c r="J6708" s="31"/>
      <c r="K6708" s="31"/>
      <c r="L6708" s="31"/>
      <c r="M6708" s="31"/>
      <c r="N6708" s="31"/>
      <c r="O6708" s="22">
        <f t="shared" si="316"/>
        <v>0</v>
      </c>
      <c r="P6708" s="83">
        <v>5</v>
      </c>
      <c r="Q6708" s="72">
        <v>1.3333333333333333</v>
      </c>
      <c r="R6708" s="72">
        <v>0</v>
      </c>
      <c r="S6708" s="7"/>
      <c r="T6708" s="7"/>
      <c r="U6708" s="7"/>
    </row>
    <row r="6709" spans="1:21" customFormat="1" ht="12.75" customHeight="1" x14ac:dyDescent="0.25">
      <c r="A6709">
        <v>9</v>
      </c>
      <c r="B6709">
        <v>13</v>
      </c>
      <c r="C6709" s="3">
        <v>913</v>
      </c>
      <c r="D6709" t="s">
        <v>6</v>
      </c>
      <c r="E6709">
        <v>2007</v>
      </c>
      <c r="F6709" s="81">
        <f t="shared" si="317"/>
        <v>0</v>
      </c>
      <c r="G6709" s="73">
        <f t="shared" si="315"/>
        <v>0</v>
      </c>
      <c r="H6709" s="7"/>
      <c r="J6709" s="31"/>
      <c r="K6709" s="31"/>
      <c r="L6709" s="31"/>
      <c r="M6709" s="31"/>
      <c r="N6709" s="31"/>
      <c r="O6709" s="22">
        <f t="shared" si="316"/>
        <v>0</v>
      </c>
      <c r="P6709" s="83">
        <v>3</v>
      </c>
      <c r="Q6709" s="72">
        <v>0</v>
      </c>
      <c r="R6709" s="72">
        <v>0</v>
      </c>
      <c r="S6709" s="7"/>
      <c r="T6709" s="7"/>
      <c r="U6709" s="7"/>
    </row>
    <row r="6710" spans="1:21" customFormat="1" ht="12.75" customHeight="1" x14ac:dyDescent="0.25">
      <c r="A6710">
        <v>9</v>
      </c>
      <c r="B6710">
        <v>14</v>
      </c>
      <c r="C6710" s="3">
        <v>914</v>
      </c>
      <c r="D6710" t="s">
        <v>6</v>
      </c>
      <c r="E6710">
        <v>2007</v>
      </c>
      <c r="F6710" s="81">
        <f t="shared" si="317"/>
        <v>2.6666666666666665</v>
      </c>
      <c r="G6710" s="73">
        <f t="shared" si="315"/>
        <v>2.6666666666666665</v>
      </c>
      <c r="H6710" s="7"/>
      <c r="J6710" s="31"/>
      <c r="L6710" s="31"/>
      <c r="M6710" s="31"/>
      <c r="N6710" s="31"/>
      <c r="O6710" s="22">
        <f t="shared" si="316"/>
        <v>0</v>
      </c>
      <c r="P6710" s="83">
        <v>3</v>
      </c>
      <c r="Q6710" s="72">
        <v>2.6666666666666665</v>
      </c>
      <c r="R6710" s="72">
        <v>0</v>
      </c>
      <c r="S6710" s="7"/>
      <c r="T6710" s="7"/>
      <c r="U6710" s="7"/>
    </row>
    <row r="6711" spans="1:21" customFormat="1" ht="12.75" customHeight="1" x14ac:dyDescent="0.25">
      <c r="A6711">
        <v>9</v>
      </c>
      <c r="B6711">
        <v>15</v>
      </c>
      <c r="C6711" s="3">
        <v>915</v>
      </c>
      <c r="D6711" t="s">
        <v>6</v>
      </c>
      <c r="E6711">
        <v>2007</v>
      </c>
      <c r="F6711" s="81">
        <f t="shared" si="317"/>
        <v>0</v>
      </c>
      <c r="G6711" s="73">
        <f t="shared" si="315"/>
        <v>0</v>
      </c>
      <c r="H6711" s="7"/>
      <c r="J6711" s="31"/>
      <c r="K6711" s="31"/>
      <c r="L6711" s="31"/>
      <c r="M6711" s="31"/>
      <c r="N6711" s="31"/>
      <c r="O6711" s="22">
        <f t="shared" si="316"/>
        <v>0</v>
      </c>
      <c r="P6711" s="83">
        <v>5</v>
      </c>
      <c r="Q6711" s="72">
        <v>0</v>
      </c>
      <c r="R6711" s="72">
        <v>0</v>
      </c>
      <c r="T6711" s="7"/>
      <c r="U6711" s="7"/>
    </row>
    <row r="6712" spans="1:21" customFormat="1" ht="12.75" customHeight="1" x14ac:dyDescent="0.25">
      <c r="A6712">
        <v>9</v>
      </c>
      <c r="B6712">
        <v>16</v>
      </c>
      <c r="C6712" s="3">
        <v>916</v>
      </c>
      <c r="D6712" t="s">
        <v>6</v>
      </c>
      <c r="E6712">
        <v>2007</v>
      </c>
      <c r="F6712" s="81">
        <f t="shared" si="317"/>
        <v>0</v>
      </c>
      <c r="G6712" s="73">
        <f t="shared" si="315"/>
        <v>0</v>
      </c>
      <c r="H6712" s="7"/>
      <c r="J6712" s="31"/>
      <c r="K6712" s="31"/>
      <c r="L6712" s="31"/>
      <c r="M6712" s="31"/>
      <c r="N6712" s="31"/>
      <c r="O6712" s="22">
        <f t="shared" si="316"/>
        <v>0</v>
      </c>
      <c r="P6712" s="83">
        <v>4</v>
      </c>
      <c r="Q6712" s="72">
        <v>0</v>
      </c>
      <c r="R6712" s="72">
        <v>0</v>
      </c>
      <c r="T6712" s="7"/>
      <c r="U6712" s="7"/>
    </row>
    <row r="6713" spans="1:21" customFormat="1" ht="12.75" customHeight="1" x14ac:dyDescent="0.25">
      <c r="A6713">
        <v>9</v>
      </c>
      <c r="B6713">
        <v>17</v>
      </c>
      <c r="C6713" s="3">
        <v>917</v>
      </c>
      <c r="D6713" t="s">
        <v>6</v>
      </c>
      <c r="E6713">
        <v>2007</v>
      </c>
      <c r="F6713" s="81">
        <f t="shared" si="317"/>
        <v>0</v>
      </c>
      <c r="G6713" s="73">
        <f t="shared" si="315"/>
        <v>0</v>
      </c>
      <c r="H6713" s="7"/>
      <c r="J6713" s="31"/>
      <c r="K6713" s="31"/>
      <c r="L6713" s="31"/>
      <c r="M6713" s="31"/>
      <c r="N6713" s="31"/>
      <c r="O6713" s="22">
        <f t="shared" si="316"/>
        <v>0</v>
      </c>
      <c r="P6713" s="83">
        <v>3</v>
      </c>
      <c r="Q6713" s="72">
        <v>0</v>
      </c>
      <c r="R6713" s="72">
        <v>0</v>
      </c>
      <c r="T6713" s="7"/>
      <c r="U6713" s="7"/>
    </row>
    <row r="6714" spans="1:21" customFormat="1" ht="12.75" customHeight="1" x14ac:dyDescent="0.25">
      <c r="A6714">
        <v>9</v>
      </c>
      <c r="B6714">
        <v>18</v>
      </c>
      <c r="C6714" s="3">
        <v>918</v>
      </c>
      <c r="D6714" t="s">
        <v>6</v>
      </c>
      <c r="E6714">
        <v>2007</v>
      </c>
      <c r="F6714" s="81">
        <f t="shared" si="317"/>
        <v>0</v>
      </c>
      <c r="G6714" s="73">
        <f t="shared" si="315"/>
        <v>0</v>
      </c>
      <c r="H6714" s="7"/>
      <c r="J6714" s="31"/>
      <c r="K6714" s="31"/>
      <c r="L6714" s="31"/>
      <c r="M6714" s="31"/>
      <c r="N6714" s="31"/>
      <c r="O6714" s="22">
        <f t="shared" si="316"/>
        <v>0</v>
      </c>
      <c r="P6714" s="83">
        <v>3</v>
      </c>
      <c r="Q6714" s="72">
        <v>0</v>
      </c>
      <c r="R6714" s="72">
        <v>0</v>
      </c>
      <c r="T6714" s="7"/>
      <c r="U6714" s="7"/>
    </row>
    <row r="6715" spans="1:21" customFormat="1" ht="12.75" customHeight="1" x14ac:dyDescent="0.25">
      <c r="A6715">
        <v>9</v>
      </c>
      <c r="B6715">
        <v>19</v>
      </c>
      <c r="C6715" s="3">
        <v>919</v>
      </c>
      <c r="D6715" t="s">
        <v>6</v>
      </c>
      <c r="E6715">
        <v>2007</v>
      </c>
      <c r="F6715" s="81">
        <f t="shared" si="317"/>
        <v>0</v>
      </c>
      <c r="G6715" s="73">
        <f t="shared" si="315"/>
        <v>0</v>
      </c>
      <c r="H6715" s="7"/>
      <c r="J6715" s="31"/>
      <c r="K6715" s="31"/>
      <c r="L6715" s="31"/>
      <c r="M6715" s="31"/>
      <c r="N6715" s="31"/>
      <c r="O6715" s="22">
        <f t="shared" si="316"/>
        <v>0</v>
      </c>
      <c r="P6715" s="83">
        <v>4</v>
      </c>
      <c r="Q6715" s="72">
        <v>0</v>
      </c>
      <c r="R6715" s="72">
        <v>0</v>
      </c>
      <c r="T6715" s="7"/>
      <c r="U6715" s="7"/>
    </row>
    <row r="6716" spans="1:21" customFormat="1" ht="12.75" customHeight="1" x14ac:dyDescent="0.25">
      <c r="A6716">
        <v>9</v>
      </c>
      <c r="B6716">
        <v>20</v>
      </c>
      <c r="C6716" s="3">
        <v>920</v>
      </c>
      <c r="D6716" t="s">
        <v>6</v>
      </c>
      <c r="E6716">
        <v>2007</v>
      </c>
      <c r="F6716" s="81">
        <f t="shared" si="317"/>
        <v>0</v>
      </c>
      <c r="G6716" s="73">
        <f t="shared" si="315"/>
        <v>0</v>
      </c>
      <c r="H6716" s="7"/>
      <c r="J6716" s="31"/>
      <c r="K6716" s="31"/>
      <c r="L6716" s="31"/>
      <c r="M6716" s="31"/>
      <c r="N6716" s="31"/>
      <c r="O6716" s="22">
        <f t="shared" si="316"/>
        <v>0</v>
      </c>
      <c r="P6716" s="83">
        <v>3</v>
      </c>
      <c r="Q6716" s="72">
        <v>0</v>
      </c>
      <c r="R6716" s="72">
        <v>0</v>
      </c>
      <c r="T6716" s="7"/>
      <c r="U6716" s="7"/>
    </row>
    <row r="6717" spans="1:21" customFormat="1" ht="12.75" customHeight="1" x14ac:dyDescent="0.25">
      <c r="A6717">
        <v>9</v>
      </c>
      <c r="B6717">
        <v>21</v>
      </c>
      <c r="C6717" s="3">
        <v>921</v>
      </c>
      <c r="D6717" t="s">
        <v>6</v>
      </c>
      <c r="E6717">
        <v>2007</v>
      </c>
      <c r="F6717" s="81">
        <f t="shared" si="317"/>
        <v>0</v>
      </c>
      <c r="G6717" s="73">
        <f t="shared" si="315"/>
        <v>0</v>
      </c>
      <c r="H6717" s="7"/>
      <c r="J6717" s="31"/>
      <c r="K6717" s="31"/>
      <c r="L6717" s="31"/>
      <c r="M6717" s="31"/>
      <c r="N6717" s="31"/>
      <c r="O6717" s="22">
        <f t="shared" si="316"/>
        <v>0</v>
      </c>
      <c r="P6717" s="83">
        <v>5</v>
      </c>
      <c r="Q6717" s="72">
        <v>0</v>
      </c>
      <c r="R6717" s="72">
        <v>0</v>
      </c>
      <c r="T6717" s="7"/>
      <c r="U6717" s="7"/>
    </row>
    <row r="6718" spans="1:21" customFormat="1" ht="12.75" customHeight="1" x14ac:dyDescent="0.25">
      <c r="A6718">
        <v>9</v>
      </c>
      <c r="B6718">
        <v>22</v>
      </c>
      <c r="C6718" s="3">
        <v>922</v>
      </c>
      <c r="D6718" t="s">
        <v>6</v>
      </c>
      <c r="E6718">
        <v>2007</v>
      </c>
      <c r="F6718" s="81">
        <f t="shared" si="317"/>
        <v>0</v>
      </c>
      <c r="G6718" s="73">
        <f t="shared" si="315"/>
        <v>0</v>
      </c>
      <c r="H6718" s="7"/>
      <c r="J6718" s="31"/>
      <c r="K6718" s="31"/>
      <c r="L6718" s="31"/>
      <c r="M6718" s="31"/>
      <c r="N6718" s="31"/>
      <c r="O6718" s="22">
        <f t="shared" si="316"/>
        <v>0</v>
      </c>
      <c r="P6718" s="83">
        <v>3</v>
      </c>
      <c r="Q6718" s="72">
        <v>0</v>
      </c>
      <c r="R6718" s="72">
        <v>0</v>
      </c>
      <c r="T6718" s="7"/>
      <c r="U6718" s="7"/>
    </row>
    <row r="6719" spans="1:21" customFormat="1" ht="12.75" customHeight="1" x14ac:dyDescent="0.25">
      <c r="A6719">
        <v>9</v>
      </c>
      <c r="B6719">
        <v>23</v>
      </c>
      <c r="C6719" s="3">
        <v>923</v>
      </c>
      <c r="D6719" t="s">
        <v>6</v>
      </c>
      <c r="E6719">
        <v>2007</v>
      </c>
      <c r="F6719" s="81">
        <f t="shared" si="317"/>
        <v>0</v>
      </c>
      <c r="G6719" s="73">
        <f t="shared" si="315"/>
        <v>0</v>
      </c>
      <c r="H6719" s="7"/>
      <c r="J6719" s="31"/>
      <c r="K6719" s="31"/>
      <c r="L6719" s="31"/>
      <c r="M6719" s="31"/>
      <c r="N6719" s="31"/>
      <c r="O6719" s="22">
        <f t="shared" si="316"/>
        <v>0</v>
      </c>
      <c r="P6719" s="83">
        <v>3</v>
      </c>
      <c r="Q6719" s="72">
        <v>0</v>
      </c>
      <c r="R6719" s="72">
        <v>0</v>
      </c>
      <c r="T6719" s="7"/>
      <c r="U6719" s="7"/>
    </row>
    <row r="6720" spans="1:21" customFormat="1" ht="12.75" customHeight="1" x14ac:dyDescent="0.25">
      <c r="A6720">
        <v>9</v>
      </c>
      <c r="B6720">
        <v>24</v>
      </c>
      <c r="C6720" s="3">
        <v>924</v>
      </c>
      <c r="D6720" t="s">
        <v>6</v>
      </c>
      <c r="E6720">
        <v>2007</v>
      </c>
      <c r="F6720" s="81">
        <f t="shared" si="317"/>
        <v>0</v>
      </c>
      <c r="G6720" s="73">
        <f t="shared" si="315"/>
        <v>0</v>
      </c>
      <c r="H6720" s="7"/>
      <c r="J6720" s="31"/>
      <c r="K6720" s="31"/>
      <c r="L6720" s="31"/>
      <c r="M6720" s="31"/>
      <c r="N6720" s="31"/>
      <c r="O6720" s="22">
        <f t="shared" si="316"/>
        <v>0</v>
      </c>
      <c r="P6720" s="83">
        <v>3</v>
      </c>
      <c r="Q6720" s="72">
        <v>0</v>
      </c>
      <c r="R6720" s="72">
        <v>0</v>
      </c>
      <c r="T6720" s="7"/>
      <c r="U6720" s="7"/>
    </row>
    <row r="6721" spans="1:21" customFormat="1" ht="12.75" customHeight="1" x14ac:dyDescent="0.25">
      <c r="A6721">
        <v>9</v>
      </c>
      <c r="B6721">
        <v>25</v>
      </c>
      <c r="C6721" s="3">
        <v>925</v>
      </c>
      <c r="D6721" t="s">
        <v>6</v>
      </c>
      <c r="E6721">
        <v>2007</v>
      </c>
      <c r="F6721" s="81">
        <f t="shared" si="317"/>
        <v>0</v>
      </c>
      <c r="G6721" s="73">
        <f t="shared" si="315"/>
        <v>0</v>
      </c>
      <c r="H6721" s="7"/>
      <c r="J6721" s="31"/>
      <c r="K6721" s="31"/>
      <c r="L6721" s="31"/>
      <c r="M6721" s="31"/>
      <c r="N6721" s="31"/>
      <c r="O6721" s="21">
        <f t="shared" si="316"/>
        <v>1.6666666666666667</v>
      </c>
      <c r="P6721" s="83">
        <v>3</v>
      </c>
      <c r="Q6721" s="72">
        <v>0</v>
      </c>
      <c r="R6721" s="72">
        <v>1.6666666666666667</v>
      </c>
      <c r="T6721" s="7"/>
      <c r="U6721" s="7"/>
    </row>
    <row r="6722" spans="1:21" customFormat="1" ht="12.75" customHeight="1" x14ac:dyDescent="0.25">
      <c r="A6722">
        <v>9</v>
      </c>
      <c r="B6722">
        <v>26</v>
      </c>
      <c r="C6722" s="3">
        <v>926</v>
      </c>
      <c r="D6722" t="s">
        <v>6</v>
      </c>
      <c r="E6722">
        <v>2007</v>
      </c>
      <c r="F6722" s="81">
        <f t="shared" si="317"/>
        <v>0</v>
      </c>
      <c r="G6722" s="73">
        <f t="shared" si="315"/>
        <v>0</v>
      </c>
      <c r="H6722" s="7"/>
      <c r="J6722" s="31"/>
      <c r="K6722" s="31"/>
      <c r="L6722" s="31"/>
      <c r="M6722" s="31"/>
      <c r="N6722" s="31"/>
      <c r="O6722" s="22">
        <f t="shared" si="316"/>
        <v>0</v>
      </c>
      <c r="P6722" s="83">
        <v>2</v>
      </c>
      <c r="Q6722" s="72">
        <v>0</v>
      </c>
      <c r="R6722" s="72">
        <v>0</v>
      </c>
      <c r="T6722" s="7"/>
      <c r="U6722" s="7"/>
    </row>
    <row r="6723" spans="1:21" customFormat="1" ht="12.75" customHeight="1" x14ac:dyDescent="0.25">
      <c r="A6723">
        <v>9</v>
      </c>
      <c r="B6723">
        <v>27</v>
      </c>
      <c r="C6723" s="3">
        <v>927</v>
      </c>
      <c r="D6723" t="s">
        <v>6</v>
      </c>
      <c r="E6723">
        <v>2007</v>
      </c>
      <c r="F6723" s="81">
        <f t="shared" si="317"/>
        <v>1.3333333333333333</v>
      </c>
      <c r="G6723" s="73">
        <f t="shared" si="315"/>
        <v>1.3333333333333333</v>
      </c>
      <c r="H6723" s="7"/>
      <c r="J6723" s="31"/>
      <c r="K6723" s="31"/>
      <c r="L6723" s="31"/>
      <c r="M6723" s="31"/>
      <c r="N6723" s="31"/>
      <c r="O6723" s="22">
        <f t="shared" si="316"/>
        <v>0</v>
      </c>
      <c r="P6723" s="83">
        <v>3</v>
      </c>
      <c r="Q6723" s="72">
        <v>1.3333333333333333</v>
      </c>
      <c r="R6723" s="72">
        <v>0</v>
      </c>
      <c r="T6723" s="7"/>
      <c r="U6723" s="7"/>
    </row>
    <row r="6724" spans="1:21" customFormat="1" ht="12.75" customHeight="1" x14ac:dyDescent="0.25">
      <c r="A6724">
        <v>9</v>
      </c>
      <c r="B6724">
        <v>28</v>
      </c>
      <c r="C6724" s="3">
        <v>928</v>
      </c>
      <c r="D6724" t="s">
        <v>6</v>
      </c>
      <c r="E6724">
        <v>2007</v>
      </c>
      <c r="F6724" s="81">
        <f t="shared" si="317"/>
        <v>0</v>
      </c>
      <c r="G6724" s="73">
        <f t="shared" si="315"/>
        <v>0</v>
      </c>
      <c r="H6724" s="7"/>
      <c r="J6724" s="31"/>
      <c r="K6724" s="31"/>
      <c r="L6724" s="31"/>
      <c r="M6724" s="31"/>
      <c r="N6724" s="31"/>
      <c r="O6724" s="22">
        <f t="shared" si="316"/>
        <v>0</v>
      </c>
      <c r="P6724" s="83">
        <v>2</v>
      </c>
      <c r="Q6724" s="72">
        <v>0</v>
      </c>
      <c r="R6724" s="72">
        <v>0</v>
      </c>
      <c r="T6724" s="7"/>
      <c r="U6724" s="7"/>
    </row>
    <row r="6725" spans="1:21" customFormat="1" ht="12.75" customHeight="1" x14ac:dyDescent="0.25">
      <c r="A6725">
        <v>9</v>
      </c>
      <c r="B6725">
        <v>29</v>
      </c>
      <c r="C6725" s="3">
        <v>929</v>
      </c>
      <c r="D6725" t="s">
        <v>6</v>
      </c>
      <c r="E6725">
        <v>2007</v>
      </c>
      <c r="F6725" s="81">
        <f t="shared" si="317"/>
        <v>1.3333333333333333</v>
      </c>
      <c r="G6725" s="73">
        <f t="shared" si="315"/>
        <v>1.3333333333333333</v>
      </c>
      <c r="H6725" s="7"/>
      <c r="J6725" s="31"/>
      <c r="K6725" s="31"/>
      <c r="L6725" s="31"/>
      <c r="M6725" s="31"/>
      <c r="N6725" s="31"/>
      <c r="O6725" s="22">
        <f t="shared" si="316"/>
        <v>0</v>
      </c>
      <c r="P6725" s="83">
        <v>4</v>
      </c>
      <c r="Q6725" s="72">
        <v>1.3333333333333333</v>
      </c>
      <c r="R6725" s="72">
        <v>0</v>
      </c>
      <c r="T6725" s="7"/>
      <c r="U6725" s="7"/>
    </row>
    <row r="6726" spans="1:21" customFormat="1" ht="12.75" customHeight="1" x14ac:dyDescent="0.25">
      <c r="A6726">
        <v>9</v>
      </c>
      <c r="B6726">
        <v>30</v>
      </c>
      <c r="C6726" s="3">
        <v>930</v>
      </c>
      <c r="D6726" t="s">
        <v>6</v>
      </c>
      <c r="E6726">
        <v>2007</v>
      </c>
      <c r="F6726" s="81">
        <f t="shared" si="317"/>
        <v>0</v>
      </c>
      <c r="G6726" s="73">
        <f t="shared" si="315"/>
        <v>0</v>
      </c>
      <c r="H6726" s="7"/>
      <c r="J6726" s="31"/>
      <c r="K6726" s="31"/>
      <c r="L6726" s="31"/>
      <c r="M6726" s="31"/>
      <c r="N6726" s="31"/>
      <c r="O6726" s="22">
        <f t="shared" si="316"/>
        <v>0</v>
      </c>
      <c r="P6726" s="83">
        <v>18</v>
      </c>
      <c r="Q6726" s="72">
        <v>0</v>
      </c>
      <c r="R6726" s="72">
        <v>0</v>
      </c>
      <c r="T6726" s="7"/>
      <c r="U6726" s="7"/>
    </row>
    <row r="6727" spans="1:21" customFormat="1" ht="12.75" customHeight="1" x14ac:dyDescent="0.25">
      <c r="A6727">
        <v>10</v>
      </c>
      <c r="B6727">
        <v>1</v>
      </c>
      <c r="C6727" s="3">
        <v>1001</v>
      </c>
      <c r="D6727" t="s">
        <v>6</v>
      </c>
      <c r="E6727">
        <v>2007</v>
      </c>
      <c r="F6727" s="81">
        <f t="shared" si="317"/>
        <v>0</v>
      </c>
      <c r="G6727" s="73">
        <f t="shared" si="315"/>
        <v>0</v>
      </c>
      <c r="H6727" s="7"/>
      <c r="J6727" s="31"/>
      <c r="K6727" s="31"/>
      <c r="L6727" s="31"/>
      <c r="M6727" s="31"/>
      <c r="N6727" s="31"/>
      <c r="O6727" s="22">
        <f t="shared" si="316"/>
        <v>0</v>
      </c>
      <c r="P6727" s="83">
        <v>16</v>
      </c>
      <c r="Q6727" s="72">
        <v>0</v>
      </c>
      <c r="R6727" s="72">
        <v>0</v>
      </c>
      <c r="T6727" s="7"/>
      <c r="U6727" s="7"/>
    </row>
    <row r="6728" spans="1:21" customFormat="1" ht="12.75" customHeight="1" x14ac:dyDescent="0.25">
      <c r="A6728">
        <v>10</v>
      </c>
      <c r="B6728">
        <v>2</v>
      </c>
      <c r="C6728" s="3">
        <v>1002</v>
      </c>
      <c r="D6728" t="s">
        <v>6</v>
      </c>
      <c r="E6728">
        <v>2007</v>
      </c>
      <c r="F6728" s="81">
        <f t="shared" si="317"/>
        <v>0</v>
      </c>
      <c r="G6728" s="73">
        <f t="shared" si="315"/>
        <v>0</v>
      </c>
      <c r="H6728" s="7"/>
      <c r="J6728" s="31"/>
      <c r="K6728" s="31"/>
      <c r="L6728" s="31"/>
      <c r="M6728" s="31"/>
      <c r="N6728" s="31"/>
      <c r="O6728" s="22">
        <f t="shared" si="316"/>
        <v>0</v>
      </c>
      <c r="P6728" s="83">
        <v>7</v>
      </c>
      <c r="Q6728" s="72">
        <v>0</v>
      </c>
      <c r="R6728" s="72">
        <v>0</v>
      </c>
      <c r="T6728" s="7"/>
      <c r="U6728" s="7"/>
    </row>
    <row r="6729" spans="1:21" customFormat="1" ht="12.75" customHeight="1" x14ac:dyDescent="0.25">
      <c r="A6729">
        <v>10</v>
      </c>
      <c r="B6729">
        <v>3</v>
      </c>
      <c r="C6729" s="3">
        <v>1003</v>
      </c>
      <c r="D6729" t="s">
        <v>6</v>
      </c>
      <c r="E6729">
        <v>2007</v>
      </c>
      <c r="F6729" s="81">
        <f t="shared" si="317"/>
        <v>2.6666666666666665</v>
      </c>
      <c r="G6729" s="73">
        <f t="shared" si="315"/>
        <v>2.6666666666666665</v>
      </c>
      <c r="H6729" s="7"/>
      <c r="I6729" s="60"/>
      <c r="J6729" s="31"/>
      <c r="K6729" s="31"/>
      <c r="L6729" s="31"/>
      <c r="M6729" s="31"/>
      <c r="N6729" s="31"/>
      <c r="O6729" s="22">
        <f t="shared" si="316"/>
        <v>0</v>
      </c>
      <c r="P6729" s="71"/>
      <c r="Q6729" s="72">
        <v>2.6666666666666665</v>
      </c>
      <c r="R6729" s="72">
        <v>0</v>
      </c>
      <c r="T6729" s="7"/>
      <c r="U6729" s="7"/>
    </row>
    <row r="6730" spans="1:21" customFormat="1" ht="12.75" customHeight="1" x14ac:dyDescent="0.25">
      <c r="A6730">
        <v>10</v>
      </c>
      <c r="B6730">
        <v>4</v>
      </c>
      <c r="C6730" s="3">
        <v>1004</v>
      </c>
      <c r="D6730" t="s">
        <v>6</v>
      </c>
      <c r="E6730">
        <v>2007</v>
      </c>
      <c r="F6730" s="81">
        <f t="shared" si="317"/>
        <v>0</v>
      </c>
      <c r="G6730" s="73">
        <f t="shared" si="315"/>
        <v>0</v>
      </c>
      <c r="H6730" s="7"/>
      <c r="I6730" s="60"/>
      <c r="J6730" s="31"/>
      <c r="K6730" s="31"/>
      <c r="L6730" s="31"/>
      <c r="M6730" s="31"/>
      <c r="N6730" s="31"/>
      <c r="O6730" s="22">
        <f t="shared" si="316"/>
        <v>0</v>
      </c>
      <c r="P6730" s="71"/>
      <c r="Q6730" s="72">
        <v>0</v>
      </c>
      <c r="R6730" s="72">
        <v>0</v>
      </c>
      <c r="T6730" s="7"/>
      <c r="U6730" s="7"/>
    </row>
    <row r="6731" spans="1:21" customFormat="1" ht="12.75" customHeight="1" x14ac:dyDescent="0.25">
      <c r="A6731">
        <v>10</v>
      </c>
      <c r="B6731">
        <v>5</v>
      </c>
      <c r="C6731" s="3">
        <v>1005</v>
      </c>
      <c r="D6731" t="s">
        <v>6</v>
      </c>
      <c r="E6731">
        <v>2007</v>
      </c>
      <c r="F6731" s="81">
        <f t="shared" si="317"/>
        <v>0</v>
      </c>
      <c r="G6731" s="73">
        <f t="shared" si="315"/>
        <v>0</v>
      </c>
      <c r="H6731" s="7"/>
      <c r="I6731" s="60"/>
      <c r="J6731" s="31"/>
      <c r="K6731" s="31"/>
      <c r="L6731" s="31"/>
      <c r="M6731" s="31"/>
      <c r="N6731" s="31"/>
      <c r="O6731" s="22">
        <f t="shared" si="316"/>
        <v>0</v>
      </c>
      <c r="P6731" s="71"/>
      <c r="Q6731" s="72">
        <v>0</v>
      </c>
      <c r="R6731" s="72">
        <v>0</v>
      </c>
      <c r="T6731" s="7"/>
      <c r="U6731" s="7"/>
    </row>
    <row r="6732" spans="1:21" customFormat="1" ht="12.75" customHeight="1" x14ac:dyDescent="0.25">
      <c r="A6732">
        <v>10</v>
      </c>
      <c r="B6732">
        <v>6</v>
      </c>
      <c r="C6732" s="3">
        <v>1006</v>
      </c>
      <c r="D6732" t="s">
        <v>6</v>
      </c>
      <c r="E6732">
        <v>2007</v>
      </c>
      <c r="F6732" s="81">
        <f t="shared" si="317"/>
        <v>0</v>
      </c>
      <c r="G6732" s="73">
        <f t="shared" si="315"/>
        <v>0</v>
      </c>
      <c r="H6732" s="7"/>
      <c r="I6732" s="60"/>
      <c r="J6732" s="31"/>
      <c r="K6732" s="31"/>
      <c r="L6732" s="31"/>
      <c r="M6732" s="31"/>
      <c r="N6732" s="31"/>
      <c r="O6732" s="22">
        <f t="shared" si="316"/>
        <v>0</v>
      </c>
      <c r="P6732" s="71"/>
      <c r="Q6732" s="72">
        <v>0</v>
      </c>
      <c r="R6732" s="72">
        <v>0</v>
      </c>
      <c r="T6732" s="7"/>
      <c r="U6732" s="7"/>
    </row>
    <row r="6733" spans="1:21" customFormat="1" ht="12.75" customHeight="1" x14ac:dyDescent="0.25">
      <c r="A6733">
        <v>10</v>
      </c>
      <c r="B6733">
        <v>7</v>
      </c>
      <c r="C6733" s="3">
        <v>1007</v>
      </c>
      <c r="D6733" t="s">
        <v>6</v>
      </c>
      <c r="E6733">
        <v>2007</v>
      </c>
      <c r="F6733" s="81">
        <f t="shared" si="317"/>
        <v>0</v>
      </c>
      <c r="G6733" s="73">
        <f t="shared" si="315"/>
        <v>0</v>
      </c>
      <c r="H6733" s="7"/>
      <c r="I6733" s="60"/>
      <c r="J6733" s="31"/>
      <c r="K6733" s="31"/>
      <c r="L6733" s="31"/>
      <c r="M6733" s="31"/>
      <c r="N6733" s="31"/>
      <c r="O6733" s="22">
        <f t="shared" si="316"/>
        <v>0</v>
      </c>
      <c r="P6733" s="71"/>
      <c r="Q6733" s="72">
        <v>0</v>
      </c>
      <c r="R6733" s="72">
        <v>0</v>
      </c>
      <c r="T6733" s="7"/>
      <c r="U6733" s="7"/>
    </row>
    <row r="6734" spans="1:21" customFormat="1" ht="12.75" customHeight="1" x14ac:dyDescent="0.25">
      <c r="A6734">
        <v>10</v>
      </c>
      <c r="B6734">
        <v>8</v>
      </c>
      <c r="C6734" s="3">
        <v>1008</v>
      </c>
      <c r="D6734" t="s">
        <v>6</v>
      </c>
      <c r="E6734">
        <v>2007</v>
      </c>
      <c r="F6734" s="81">
        <f t="shared" si="317"/>
        <v>0</v>
      </c>
      <c r="G6734" s="73">
        <f t="shared" ref="G6734:G6765" si="318">I6734+K6734+F6734</f>
        <v>0</v>
      </c>
      <c r="H6734" s="7"/>
      <c r="I6734" s="60"/>
      <c r="J6734" s="31"/>
      <c r="K6734" s="31"/>
      <c r="L6734" s="31"/>
      <c r="M6734" s="31"/>
      <c r="N6734" s="31"/>
      <c r="O6734" s="22">
        <f t="shared" si="316"/>
        <v>0</v>
      </c>
      <c r="P6734" s="71"/>
      <c r="Q6734" s="72">
        <v>0</v>
      </c>
      <c r="R6734" s="72">
        <v>0</v>
      </c>
      <c r="T6734" s="7"/>
      <c r="U6734" s="7"/>
    </row>
    <row r="6735" spans="1:21" customFormat="1" ht="12.75" customHeight="1" x14ac:dyDescent="0.25">
      <c r="A6735">
        <v>10</v>
      </c>
      <c r="B6735">
        <v>9</v>
      </c>
      <c r="C6735" s="3">
        <v>1009</v>
      </c>
      <c r="D6735" t="s">
        <v>6</v>
      </c>
      <c r="E6735">
        <v>2007</v>
      </c>
      <c r="F6735" s="81">
        <f t="shared" si="317"/>
        <v>0</v>
      </c>
      <c r="G6735" s="73">
        <f t="shared" si="318"/>
        <v>0</v>
      </c>
      <c r="H6735" s="7"/>
      <c r="I6735" s="60"/>
      <c r="J6735" s="31"/>
      <c r="K6735" s="31"/>
      <c r="L6735" s="31"/>
      <c r="M6735" s="31"/>
      <c r="N6735" s="31"/>
      <c r="O6735" s="22">
        <f t="shared" si="316"/>
        <v>0</v>
      </c>
      <c r="P6735" s="71"/>
      <c r="Q6735" s="72">
        <v>0</v>
      </c>
      <c r="R6735" s="72">
        <v>0</v>
      </c>
      <c r="T6735" s="7"/>
      <c r="U6735" s="7"/>
    </row>
    <row r="6736" spans="1:21" customFormat="1" ht="12.75" customHeight="1" x14ac:dyDescent="0.25">
      <c r="A6736">
        <v>10</v>
      </c>
      <c r="B6736">
        <v>10</v>
      </c>
      <c r="C6736" s="3">
        <v>1010</v>
      </c>
      <c r="D6736" t="s">
        <v>6</v>
      </c>
      <c r="E6736">
        <v>2007</v>
      </c>
      <c r="F6736" s="81">
        <f t="shared" si="317"/>
        <v>0</v>
      </c>
      <c r="G6736" s="73">
        <f t="shared" si="318"/>
        <v>0</v>
      </c>
      <c r="H6736" s="7"/>
      <c r="I6736" s="60"/>
      <c r="J6736" s="31"/>
      <c r="K6736" s="31"/>
      <c r="L6736" s="31"/>
      <c r="M6736" s="31"/>
      <c r="N6736" s="31"/>
      <c r="O6736" s="22">
        <f t="shared" si="316"/>
        <v>0</v>
      </c>
      <c r="P6736" s="71"/>
      <c r="Q6736" s="72">
        <v>0</v>
      </c>
      <c r="R6736" s="72">
        <v>0</v>
      </c>
      <c r="T6736" s="7"/>
      <c r="U6736" s="7"/>
    </row>
    <row r="6737" spans="1:21" customFormat="1" ht="12.75" customHeight="1" x14ac:dyDescent="0.25">
      <c r="A6737">
        <v>10</v>
      </c>
      <c r="B6737">
        <v>11</v>
      </c>
      <c r="C6737" s="3">
        <v>1011</v>
      </c>
      <c r="D6737" t="s">
        <v>6</v>
      </c>
      <c r="E6737">
        <v>2007</v>
      </c>
      <c r="F6737" s="81">
        <f t="shared" si="317"/>
        <v>0</v>
      </c>
      <c r="G6737" s="73">
        <f t="shared" si="318"/>
        <v>0</v>
      </c>
      <c r="H6737" s="7"/>
      <c r="I6737" s="60"/>
      <c r="J6737" s="31"/>
      <c r="K6737" s="31"/>
      <c r="L6737" s="31"/>
      <c r="M6737" s="31"/>
      <c r="N6737" s="31"/>
      <c r="O6737" s="22">
        <f t="shared" si="316"/>
        <v>0</v>
      </c>
      <c r="P6737" s="71"/>
      <c r="Q6737" s="72">
        <v>0</v>
      </c>
      <c r="R6737" s="72">
        <v>0</v>
      </c>
      <c r="T6737" s="7"/>
      <c r="U6737" s="7"/>
    </row>
    <row r="6738" spans="1:21" customFormat="1" ht="12.75" customHeight="1" x14ac:dyDescent="0.25">
      <c r="A6738">
        <v>10</v>
      </c>
      <c r="B6738">
        <v>12</v>
      </c>
      <c r="C6738" s="3">
        <v>1012</v>
      </c>
      <c r="D6738" t="s">
        <v>6</v>
      </c>
      <c r="E6738">
        <v>2007</v>
      </c>
      <c r="F6738" s="81">
        <f t="shared" si="317"/>
        <v>0</v>
      </c>
      <c r="G6738" s="73">
        <f t="shared" si="318"/>
        <v>0</v>
      </c>
      <c r="H6738" s="7"/>
      <c r="I6738" s="60"/>
      <c r="J6738" s="31"/>
      <c r="K6738" s="31"/>
      <c r="L6738" s="31"/>
      <c r="M6738" s="31"/>
      <c r="N6738" s="31"/>
      <c r="O6738" s="22">
        <f t="shared" si="316"/>
        <v>0</v>
      </c>
      <c r="P6738" s="71"/>
      <c r="Q6738" s="72">
        <v>0</v>
      </c>
      <c r="R6738" s="72">
        <v>0</v>
      </c>
      <c r="T6738" s="7"/>
      <c r="U6738" s="7"/>
    </row>
    <row r="6739" spans="1:21" customFormat="1" ht="12.75" customHeight="1" x14ac:dyDescent="0.25">
      <c r="A6739">
        <v>10</v>
      </c>
      <c r="B6739">
        <v>13</v>
      </c>
      <c r="C6739" s="3">
        <v>1013</v>
      </c>
      <c r="D6739" t="s">
        <v>6</v>
      </c>
      <c r="E6739">
        <v>2007</v>
      </c>
      <c r="F6739" s="81">
        <f t="shared" si="317"/>
        <v>0</v>
      </c>
      <c r="G6739" s="73">
        <f t="shared" si="318"/>
        <v>0</v>
      </c>
      <c r="H6739" s="7"/>
      <c r="I6739" s="60"/>
      <c r="J6739" s="31"/>
      <c r="K6739" s="31"/>
      <c r="L6739" s="31"/>
      <c r="M6739" s="31"/>
      <c r="N6739" s="31"/>
      <c r="O6739" s="22">
        <f t="shared" si="316"/>
        <v>0</v>
      </c>
      <c r="P6739" s="71"/>
      <c r="Q6739" s="72">
        <v>0</v>
      </c>
      <c r="R6739" s="72">
        <v>0</v>
      </c>
      <c r="S6739" s="7"/>
      <c r="T6739" s="7"/>
      <c r="U6739" s="7"/>
    </row>
    <row r="6740" spans="1:21" customFormat="1" ht="12.75" customHeight="1" x14ac:dyDescent="0.25">
      <c r="A6740">
        <v>10</v>
      </c>
      <c r="B6740">
        <v>14</v>
      </c>
      <c r="C6740" s="3">
        <v>1014</v>
      </c>
      <c r="D6740" t="s">
        <v>6</v>
      </c>
      <c r="E6740">
        <v>2007</v>
      </c>
      <c r="F6740" s="81">
        <f t="shared" si="317"/>
        <v>0</v>
      </c>
      <c r="G6740" s="73">
        <f t="shared" si="318"/>
        <v>0</v>
      </c>
      <c r="H6740" s="7"/>
      <c r="I6740" s="60"/>
      <c r="J6740" s="31"/>
      <c r="K6740" s="31"/>
      <c r="L6740" s="31"/>
      <c r="M6740" s="31"/>
      <c r="N6740" s="31"/>
      <c r="O6740" s="22">
        <f t="shared" si="316"/>
        <v>0</v>
      </c>
      <c r="P6740" s="71"/>
      <c r="Q6740" s="72">
        <v>0</v>
      </c>
      <c r="R6740" s="72">
        <v>0</v>
      </c>
      <c r="S6740" s="7"/>
      <c r="T6740" s="7"/>
      <c r="U6740" s="7"/>
    </row>
    <row r="6741" spans="1:21" customFormat="1" ht="12.75" customHeight="1" x14ac:dyDescent="0.25">
      <c r="A6741">
        <v>10</v>
      </c>
      <c r="B6741">
        <v>15</v>
      </c>
      <c r="C6741" s="3">
        <v>1015</v>
      </c>
      <c r="D6741" t="s">
        <v>6</v>
      </c>
      <c r="E6741">
        <v>2007</v>
      </c>
      <c r="F6741" s="81">
        <f t="shared" si="317"/>
        <v>0</v>
      </c>
      <c r="G6741" s="73">
        <f t="shared" si="318"/>
        <v>0</v>
      </c>
      <c r="H6741" s="7"/>
      <c r="I6741" s="60"/>
      <c r="J6741" s="31"/>
      <c r="K6741" s="31"/>
      <c r="L6741" s="31"/>
      <c r="M6741" s="31"/>
      <c r="N6741" s="31"/>
      <c r="O6741" s="22">
        <f t="shared" si="316"/>
        <v>0</v>
      </c>
      <c r="P6741" s="71"/>
      <c r="Q6741" s="72">
        <v>0</v>
      </c>
      <c r="R6741" s="72">
        <v>0</v>
      </c>
      <c r="S6741" s="7"/>
      <c r="T6741" s="7"/>
      <c r="U6741" s="7"/>
    </row>
    <row r="6742" spans="1:21" customFormat="1" ht="12.75" customHeight="1" x14ac:dyDescent="0.25">
      <c r="A6742">
        <v>10</v>
      </c>
      <c r="B6742">
        <v>16</v>
      </c>
      <c r="C6742" s="3">
        <v>1016</v>
      </c>
      <c r="D6742" t="s">
        <v>6</v>
      </c>
      <c r="E6742">
        <v>2007</v>
      </c>
      <c r="F6742" s="81">
        <f t="shared" si="317"/>
        <v>0</v>
      </c>
      <c r="G6742" s="73">
        <f t="shared" si="318"/>
        <v>0</v>
      </c>
      <c r="H6742" s="7"/>
      <c r="I6742" s="60"/>
      <c r="J6742" s="31"/>
      <c r="K6742" s="31"/>
      <c r="L6742" s="31"/>
      <c r="M6742" s="31"/>
      <c r="N6742" s="31"/>
      <c r="O6742" s="22">
        <f t="shared" si="316"/>
        <v>0</v>
      </c>
      <c r="P6742" s="71"/>
      <c r="Q6742" s="72">
        <v>0</v>
      </c>
      <c r="R6742" s="72">
        <v>0</v>
      </c>
      <c r="S6742" s="7"/>
      <c r="T6742" s="7"/>
      <c r="U6742" s="7"/>
    </row>
    <row r="6743" spans="1:21" customFormat="1" ht="12.75" customHeight="1" x14ac:dyDescent="0.25">
      <c r="A6743">
        <v>10</v>
      </c>
      <c r="B6743">
        <v>17</v>
      </c>
      <c r="C6743" s="3">
        <v>1017</v>
      </c>
      <c r="D6743" t="s">
        <v>6</v>
      </c>
      <c r="E6743">
        <v>2007</v>
      </c>
      <c r="F6743" s="81">
        <f t="shared" si="317"/>
        <v>0</v>
      </c>
      <c r="G6743" s="73">
        <f t="shared" si="318"/>
        <v>0</v>
      </c>
      <c r="H6743" s="7"/>
      <c r="I6743" s="60"/>
      <c r="J6743" s="31"/>
      <c r="K6743" s="31"/>
      <c r="L6743" s="31"/>
      <c r="M6743" s="31"/>
      <c r="N6743" s="31"/>
      <c r="O6743" s="22">
        <f t="shared" si="316"/>
        <v>0</v>
      </c>
      <c r="P6743" s="71"/>
      <c r="Q6743" s="72">
        <v>0</v>
      </c>
      <c r="R6743" s="72">
        <v>0</v>
      </c>
      <c r="S6743" s="7"/>
      <c r="T6743" s="7"/>
      <c r="U6743" s="7"/>
    </row>
    <row r="6744" spans="1:21" customFormat="1" ht="12.75" customHeight="1" x14ac:dyDescent="0.25">
      <c r="A6744">
        <v>10</v>
      </c>
      <c r="B6744">
        <v>18</v>
      </c>
      <c r="C6744" s="3">
        <v>1018</v>
      </c>
      <c r="D6744" t="s">
        <v>6</v>
      </c>
      <c r="E6744">
        <v>2007</v>
      </c>
      <c r="F6744" s="81">
        <f t="shared" si="317"/>
        <v>0</v>
      </c>
      <c r="G6744" s="73">
        <f t="shared" si="318"/>
        <v>0</v>
      </c>
      <c r="H6744" s="7"/>
      <c r="I6744" s="60"/>
      <c r="J6744" s="31"/>
      <c r="K6744" s="31"/>
      <c r="L6744" s="31"/>
      <c r="M6744" s="31"/>
      <c r="N6744" s="31"/>
      <c r="O6744" s="21">
        <f t="shared" si="316"/>
        <v>1.6666666666666667</v>
      </c>
      <c r="P6744" s="71"/>
      <c r="Q6744" s="72">
        <v>0</v>
      </c>
      <c r="R6744" s="72">
        <v>1.6666666666666667</v>
      </c>
      <c r="S6744" s="7"/>
      <c r="T6744" s="7"/>
      <c r="U6744" s="7"/>
    </row>
    <row r="6745" spans="1:21" customFormat="1" ht="12.75" customHeight="1" x14ac:dyDescent="0.25">
      <c r="A6745">
        <v>10</v>
      </c>
      <c r="B6745">
        <v>19</v>
      </c>
      <c r="C6745" s="3">
        <v>1019</v>
      </c>
      <c r="D6745" t="s">
        <v>6</v>
      </c>
      <c r="E6745">
        <v>2007</v>
      </c>
      <c r="F6745" s="81">
        <f t="shared" si="317"/>
        <v>0</v>
      </c>
      <c r="G6745" s="73">
        <f t="shared" si="318"/>
        <v>0</v>
      </c>
      <c r="H6745" s="7"/>
      <c r="I6745" s="60"/>
      <c r="J6745" s="31"/>
      <c r="K6745" s="31"/>
      <c r="L6745" s="31"/>
      <c r="M6745" s="31"/>
      <c r="N6745" s="31"/>
      <c r="O6745" s="22">
        <f t="shared" si="316"/>
        <v>0</v>
      </c>
      <c r="P6745" s="71"/>
      <c r="Q6745" s="72">
        <v>0</v>
      </c>
      <c r="R6745" s="72">
        <v>0</v>
      </c>
      <c r="S6745" s="7"/>
      <c r="T6745" s="7"/>
      <c r="U6745" s="7"/>
    </row>
    <row r="6746" spans="1:21" customFormat="1" ht="12.75" customHeight="1" x14ac:dyDescent="0.25">
      <c r="A6746">
        <v>10</v>
      </c>
      <c r="B6746">
        <v>20</v>
      </c>
      <c r="C6746" s="3">
        <v>1020</v>
      </c>
      <c r="D6746" t="s">
        <v>6</v>
      </c>
      <c r="E6746">
        <v>2007</v>
      </c>
      <c r="F6746" s="81">
        <f t="shared" si="317"/>
        <v>0</v>
      </c>
      <c r="G6746" s="73">
        <f t="shared" si="318"/>
        <v>0</v>
      </c>
      <c r="H6746" s="7"/>
      <c r="I6746" s="60"/>
      <c r="J6746" s="31"/>
      <c r="K6746" s="31"/>
      <c r="L6746" s="31"/>
      <c r="M6746" s="31"/>
      <c r="N6746" s="31"/>
      <c r="O6746" s="22">
        <f t="shared" si="316"/>
        <v>0</v>
      </c>
      <c r="P6746" s="58"/>
      <c r="Q6746" s="72">
        <v>0</v>
      </c>
      <c r="R6746" s="72">
        <v>0</v>
      </c>
      <c r="S6746" s="7"/>
      <c r="T6746" s="7"/>
      <c r="U6746" s="7"/>
    </row>
    <row r="6747" spans="1:21" customFormat="1" ht="12.75" customHeight="1" x14ac:dyDescent="0.25">
      <c r="A6747">
        <v>10</v>
      </c>
      <c r="B6747">
        <v>21</v>
      </c>
      <c r="C6747" s="3">
        <v>1021</v>
      </c>
      <c r="D6747" t="s">
        <v>6</v>
      </c>
      <c r="E6747">
        <v>2007</v>
      </c>
      <c r="F6747" s="81">
        <f t="shared" si="317"/>
        <v>0</v>
      </c>
      <c r="G6747" s="73">
        <f t="shared" si="318"/>
        <v>0</v>
      </c>
      <c r="H6747" s="7"/>
      <c r="I6747" s="60"/>
      <c r="J6747" s="31"/>
      <c r="K6747" s="31"/>
      <c r="L6747" s="31"/>
      <c r="M6747" s="31"/>
      <c r="N6747" s="31"/>
      <c r="O6747" s="22">
        <f t="shared" si="316"/>
        <v>0</v>
      </c>
      <c r="P6747" s="58"/>
      <c r="Q6747" s="72">
        <v>0</v>
      </c>
      <c r="R6747" s="72">
        <v>0</v>
      </c>
      <c r="S6747" s="7"/>
      <c r="T6747" s="7"/>
      <c r="U6747" s="7"/>
    </row>
    <row r="6748" spans="1:21" customFormat="1" ht="12.75" customHeight="1" x14ac:dyDescent="0.25">
      <c r="A6748">
        <v>10</v>
      </c>
      <c r="B6748">
        <v>22</v>
      </c>
      <c r="C6748" s="3">
        <v>1022</v>
      </c>
      <c r="D6748" t="s">
        <v>6</v>
      </c>
      <c r="E6748">
        <v>2007</v>
      </c>
      <c r="F6748" s="81">
        <f t="shared" si="317"/>
        <v>0</v>
      </c>
      <c r="G6748" s="73">
        <f t="shared" si="318"/>
        <v>0</v>
      </c>
      <c r="H6748" s="7"/>
      <c r="I6748" s="60"/>
      <c r="J6748" s="31"/>
      <c r="K6748" s="31"/>
      <c r="L6748" s="31"/>
      <c r="M6748" s="31"/>
      <c r="N6748" s="31"/>
      <c r="O6748" s="22">
        <f t="shared" si="316"/>
        <v>0</v>
      </c>
      <c r="P6748" s="58"/>
      <c r="Q6748" s="72">
        <v>0</v>
      </c>
      <c r="R6748" s="72">
        <v>0</v>
      </c>
      <c r="S6748" s="7"/>
      <c r="T6748" s="7"/>
      <c r="U6748" s="7"/>
    </row>
    <row r="6749" spans="1:21" customFormat="1" ht="12.75" customHeight="1" x14ac:dyDescent="0.25">
      <c r="A6749">
        <v>10</v>
      </c>
      <c r="B6749">
        <v>23</v>
      </c>
      <c r="C6749" s="3">
        <v>1023</v>
      </c>
      <c r="D6749" t="s">
        <v>6</v>
      </c>
      <c r="E6749">
        <v>2007</v>
      </c>
      <c r="F6749" s="81">
        <f t="shared" si="317"/>
        <v>0</v>
      </c>
      <c r="G6749" s="73">
        <f t="shared" si="318"/>
        <v>0</v>
      </c>
      <c r="H6749" s="7"/>
      <c r="I6749" s="60"/>
      <c r="J6749" s="31"/>
      <c r="K6749" s="31"/>
      <c r="L6749" s="31"/>
      <c r="M6749" s="31"/>
      <c r="N6749" s="31"/>
      <c r="O6749" s="22">
        <f t="shared" si="316"/>
        <v>0</v>
      </c>
      <c r="P6749" s="58"/>
      <c r="Q6749" s="72">
        <v>0</v>
      </c>
      <c r="R6749" s="72">
        <v>0</v>
      </c>
      <c r="S6749" s="7"/>
      <c r="T6749" s="7"/>
      <c r="U6749" s="7"/>
    </row>
    <row r="6750" spans="1:21" customFormat="1" ht="12.75" customHeight="1" x14ac:dyDescent="0.25">
      <c r="A6750">
        <v>10</v>
      </c>
      <c r="B6750">
        <v>24</v>
      </c>
      <c r="C6750" s="3">
        <v>1024</v>
      </c>
      <c r="D6750" t="s">
        <v>6</v>
      </c>
      <c r="E6750">
        <v>2007</v>
      </c>
      <c r="F6750" s="81">
        <f t="shared" si="317"/>
        <v>0</v>
      </c>
      <c r="G6750" s="73">
        <f t="shared" si="318"/>
        <v>0</v>
      </c>
      <c r="H6750" s="7"/>
      <c r="I6750" s="60"/>
      <c r="J6750" s="31"/>
      <c r="K6750" s="31"/>
      <c r="L6750" s="31"/>
      <c r="M6750" s="31"/>
      <c r="N6750" s="31"/>
      <c r="O6750" s="22">
        <f t="shared" si="316"/>
        <v>0</v>
      </c>
      <c r="P6750" s="58"/>
      <c r="Q6750" s="72">
        <v>0</v>
      </c>
      <c r="R6750" s="72">
        <v>0</v>
      </c>
      <c r="S6750" s="7"/>
      <c r="T6750" s="7"/>
      <c r="U6750" s="7"/>
    </row>
    <row r="6751" spans="1:21" customFormat="1" ht="12.75" customHeight="1" x14ac:dyDescent="0.25">
      <c r="A6751">
        <v>10</v>
      </c>
      <c r="B6751">
        <v>25</v>
      </c>
      <c r="C6751" s="3">
        <v>1025</v>
      </c>
      <c r="D6751" t="s">
        <v>6</v>
      </c>
      <c r="E6751">
        <v>2007</v>
      </c>
      <c r="F6751" s="81">
        <f t="shared" si="317"/>
        <v>0</v>
      </c>
      <c r="G6751" s="73">
        <f t="shared" si="318"/>
        <v>0</v>
      </c>
      <c r="H6751" s="7"/>
      <c r="I6751" s="60"/>
      <c r="J6751" s="31"/>
      <c r="K6751" s="31"/>
      <c r="L6751" s="31"/>
      <c r="M6751" s="31"/>
      <c r="N6751" s="31"/>
      <c r="O6751" s="22">
        <f t="shared" si="316"/>
        <v>0</v>
      </c>
      <c r="P6751" s="58"/>
      <c r="Q6751" s="72">
        <v>0</v>
      </c>
      <c r="R6751" s="72">
        <v>0</v>
      </c>
      <c r="S6751" s="7"/>
      <c r="T6751" s="7"/>
      <c r="U6751" s="7"/>
    </row>
    <row r="6752" spans="1:21" customFormat="1" ht="12.75" customHeight="1" x14ac:dyDescent="0.25">
      <c r="A6752">
        <v>10</v>
      </c>
      <c r="B6752">
        <v>26</v>
      </c>
      <c r="C6752" s="3">
        <v>1026</v>
      </c>
      <c r="D6752" t="s">
        <v>6</v>
      </c>
      <c r="E6752">
        <v>2007</v>
      </c>
      <c r="F6752" s="81">
        <f t="shared" si="317"/>
        <v>0</v>
      </c>
      <c r="G6752" s="73">
        <f t="shared" si="318"/>
        <v>0</v>
      </c>
      <c r="H6752" s="7"/>
      <c r="I6752" s="60"/>
      <c r="J6752" s="31"/>
      <c r="K6752" s="31"/>
      <c r="L6752" s="31"/>
      <c r="M6752" s="31"/>
      <c r="N6752" s="31"/>
      <c r="O6752" s="22">
        <f t="shared" si="316"/>
        <v>0</v>
      </c>
      <c r="P6752" s="58"/>
      <c r="Q6752" s="72">
        <v>0</v>
      </c>
      <c r="R6752" s="72">
        <v>0</v>
      </c>
      <c r="S6752" s="7"/>
      <c r="T6752" s="7"/>
      <c r="U6752" s="7"/>
    </row>
    <row r="6753" spans="1:21" customFormat="1" ht="12.75" customHeight="1" x14ac:dyDescent="0.25">
      <c r="A6753">
        <v>10</v>
      </c>
      <c r="B6753">
        <v>27</v>
      </c>
      <c r="C6753" s="3">
        <v>1027</v>
      </c>
      <c r="D6753" t="s">
        <v>6</v>
      </c>
      <c r="E6753">
        <v>2007</v>
      </c>
      <c r="F6753" s="81">
        <f t="shared" si="317"/>
        <v>1.3333333333333333</v>
      </c>
      <c r="G6753" s="73">
        <f t="shared" si="318"/>
        <v>1.3333333333333333</v>
      </c>
      <c r="H6753" s="7"/>
      <c r="I6753" s="60"/>
      <c r="J6753" s="31"/>
      <c r="K6753" s="31"/>
      <c r="L6753" s="31"/>
      <c r="M6753" s="31"/>
      <c r="N6753" s="31"/>
      <c r="O6753" s="22">
        <f t="shared" si="316"/>
        <v>0</v>
      </c>
      <c r="P6753" s="58"/>
      <c r="Q6753" s="72">
        <v>1.3333333333333333</v>
      </c>
      <c r="R6753" s="72">
        <v>0</v>
      </c>
      <c r="S6753" s="7"/>
      <c r="T6753" s="7"/>
      <c r="U6753" s="7"/>
    </row>
    <row r="6754" spans="1:21" customFormat="1" ht="12.75" customHeight="1" x14ac:dyDescent="0.25">
      <c r="A6754">
        <v>10</v>
      </c>
      <c r="B6754">
        <v>28</v>
      </c>
      <c r="C6754" s="3">
        <v>1028</v>
      </c>
      <c r="D6754" t="s">
        <v>6</v>
      </c>
      <c r="E6754">
        <v>2007</v>
      </c>
      <c r="F6754" s="81">
        <f t="shared" si="317"/>
        <v>4</v>
      </c>
      <c r="G6754" s="73">
        <f t="shared" si="318"/>
        <v>4</v>
      </c>
      <c r="H6754" s="7"/>
      <c r="I6754" s="60"/>
      <c r="J6754" s="31"/>
      <c r="K6754" s="31"/>
      <c r="L6754" s="31"/>
      <c r="M6754" s="31"/>
      <c r="N6754" s="31"/>
      <c r="O6754" s="22">
        <f t="shared" si="316"/>
        <v>0</v>
      </c>
      <c r="P6754" s="58"/>
      <c r="Q6754" s="72">
        <v>4</v>
      </c>
      <c r="R6754" s="72">
        <v>0</v>
      </c>
      <c r="S6754" s="7"/>
      <c r="T6754" s="7"/>
      <c r="U6754" s="7"/>
    </row>
    <row r="6755" spans="1:21" customFormat="1" ht="12.75" customHeight="1" x14ac:dyDescent="0.25">
      <c r="A6755">
        <v>10</v>
      </c>
      <c r="B6755">
        <v>29</v>
      </c>
      <c r="C6755" s="3">
        <v>1029</v>
      </c>
      <c r="D6755" t="s">
        <v>6</v>
      </c>
      <c r="E6755">
        <v>2007</v>
      </c>
      <c r="F6755" s="81">
        <f t="shared" si="317"/>
        <v>1.3333333333333333</v>
      </c>
      <c r="G6755" s="73">
        <f t="shared" si="318"/>
        <v>1.3333333333333333</v>
      </c>
      <c r="H6755" s="7"/>
      <c r="I6755" s="60"/>
      <c r="J6755" s="31"/>
      <c r="K6755" s="31"/>
      <c r="L6755" s="31"/>
      <c r="M6755" s="31"/>
      <c r="N6755" s="31"/>
      <c r="O6755" s="22">
        <f t="shared" si="316"/>
        <v>0</v>
      </c>
      <c r="P6755" s="58"/>
      <c r="Q6755" s="72">
        <v>1.3333333333333333</v>
      </c>
      <c r="R6755" s="72">
        <v>0</v>
      </c>
      <c r="S6755" s="7"/>
      <c r="T6755" s="7"/>
      <c r="U6755" s="7"/>
    </row>
    <row r="6756" spans="1:21" customFormat="1" ht="12.75" customHeight="1" x14ac:dyDescent="0.25">
      <c r="A6756">
        <v>10</v>
      </c>
      <c r="B6756">
        <v>30</v>
      </c>
      <c r="C6756" s="3">
        <v>1030</v>
      </c>
      <c r="D6756" t="s">
        <v>6</v>
      </c>
      <c r="E6756">
        <v>2007</v>
      </c>
      <c r="F6756" s="81">
        <f t="shared" si="317"/>
        <v>1.3333333333333333</v>
      </c>
      <c r="G6756" s="73">
        <f t="shared" si="318"/>
        <v>1.3333333333333333</v>
      </c>
      <c r="H6756" s="7"/>
      <c r="I6756" s="60"/>
      <c r="J6756" s="31"/>
      <c r="K6756" s="31"/>
      <c r="L6756" s="31"/>
      <c r="M6756" s="31"/>
      <c r="N6756" s="31"/>
      <c r="O6756" s="22">
        <f t="shared" si="316"/>
        <v>0</v>
      </c>
      <c r="P6756" s="58"/>
      <c r="Q6756" s="72">
        <v>1.3333333333333333</v>
      </c>
      <c r="R6756" s="72">
        <v>0</v>
      </c>
      <c r="S6756" s="7"/>
      <c r="T6756" s="7"/>
      <c r="U6756" s="7"/>
    </row>
    <row r="6757" spans="1:21" customFormat="1" ht="12.75" customHeight="1" x14ac:dyDescent="0.25">
      <c r="A6757">
        <v>10</v>
      </c>
      <c r="B6757">
        <v>31</v>
      </c>
      <c r="C6757" s="3">
        <v>1031</v>
      </c>
      <c r="D6757" t="s">
        <v>6</v>
      </c>
      <c r="E6757">
        <v>2007</v>
      </c>
      <c r="F6757" s="81">
        <f t="shared" si="317"/>
        <v>0</v>
      </c>
      <c r="G6757" s="73">
        <f t="shared" si="318"/>
        <v>0</v>
      </c>
      <c r="H6757" s="7"/>
      <c r="I6757" s="60"/>
      <c r="J6757" s="31"/>
      <c r="K6757" s="31"/>
      <c r="L6757" s="31"/>
      <c r="M6757" s="31"/>
      <c r="N6757" s="31"/>
      <c r="O6757" s="22">
        <f t="shared" si="316"/>
        <v>0</v>
      </c>
      <c r="P6757" s="58"/>
      <c r="Q6757" s="72">
        <v>0</v>
      </c>
      <c r="R6757" s="72">
        <v>0</v>
      </c>
      <c r="S6757" s="7"/>
      <c r="T6757" s="7"/>
      <c r="U6757" s="7"/>
    </row>
    <row r="6758" spans="1:21" customFormat="1" ht="12.75" customHeight="1" x14ac:dyDescent="0.25">
      <c r="A6758">
        <v>11</v>
      </c>
      <c r="B6758">
        <v>1</v>
      </c>
      <c r="C6758" s="3">
        <v>1101</v>
      </c>
      <c r="D6758" t="s">
        <v>6</v>
      </c>
      <c r="E6758">
        <v>2007</v>
      </c>
      <c r="F6758" s="81">
        <f t="shared" si="317"/>
        <v>0</v>
      </c>
      <c r="G6758" s="73">
        <f t="shared" si="318"/>
        <v>0</v>
      </c>
      <c r="H6758" s="7"/>
      <c r="I6758" s="60"/>
      <c r="J6758" s="31"/>
      <c r="K6758" s="31"/>
      <c r="L6758" s="31"/>
      <c r="M6758" s="31"/>
      <c r="N6758" s="31"/>
      <c r="O6758" s="22">
        <f t="shared" si="316"/>
        <v>0</v>
      </c>
      <c r="P6758" s="58"/>
      <c r="Q6758" s="72">
        <v>0</v>
      </c>
      <c r="R6758" s="72">
        <v>0</v>
      </c>
      <c r="S6758" s="7"/>
      <c r="T6758" s="7"/>
      <c r="U6758" s="7"/>
    </row>
    <row r="6759" spans="1:21" customFormat="1" ht="12.75" customHeight="1" x14ac:dyDescent="0.25">
      <c r="A6759">
        <v>11</v>
      </c>
      <c r="B6759">
        <v>2</v>
      </c>
      <c r="C6759" s="3">
        <v>1102</v>
      </c>
      <c r="D6759" t="s">
        <v>6</v>
      </c>
      <c r="E6759">
        <v>2007</v>
      </c>
      <c r="F6759" s="81">
        <f t="shared" si="317"/>
        <v>0</v>
      </c>
      <c r="G6759" s="73">
        <f t="shared" si="318"/>
        <v>0</v>
      </c>
      <c r="H6759" s="7"/>
      <c r="I6759" s="60"/>
      <c r="J6759" s="31"/>
      <c r="K6759" s="31"/>
      <c r="L6759" s="31"/>
      <c r="M6759" s="31"/>
      <c r="N6759" s="31"/>
      <c r="O6759" s="22">
        <f t="shared" si="316"/>
        <v>0</v>
      </c>
      <c r="P6759" s="58"/>
      <c r="Q6759" s="72">
        <v>0</v>
      </c>
      <c r="R6759" s="72">
        <v>0</v>
      </c>
      <c r="S6759" s="7"/>
      <c r="T6759" s="7"/>
      <c r="U6759" s="7"/>
    </row>
    <row r="6760" spans="1:21" customFormat="1" ht="12.75" customHeight="1" x14ac:dyDescent="0.25">
      <c r="A6760">
        <v>11</v>
      </c>
      <c r="B6760">
        <v>3</v>
      </c>
      <c r="C6760" s="3">
        <v>1103</v>
      </c>
      <c r="D6760" t="s">
        <v>6</v>
      </c>
      <c r="E6760">
        <v>2007</v>
      </c>
      <c r="F6760" s="81">
        <f t="shared" si="317"/>
        <v>0</v>
      </c>
      <c r="G6760" s="73">
        <f t="shared" si="318"/>
        <v>0</v>
      </c>
      <c r="H6760" s="7"/>
      <c r="I6760" s="60"/>
      <c r="J6760" s="31"/>
      <c r="K6760" s="31"/>
      <c r="L6760" s="31"/>
      <c r="M6760" s="31"/>
      <c r="N6760" s="31"/>
      <c r="O6760" s="22">
        <f t="shared" si="316"/>
        <v>0</v>
      </c>
      <c r="P6760" s="58"/>
      <c r="Q6760" s="72">
        <v>0</v>
      </c>
      <c r="R6760" s="72">
        <v>0</v>
      </c>
      <c r="S6760" s="7"/>
      <c r="T6760" s="7"/>
      <c r="U6760" s="7"/>
    </row>
    <row r="6761" spans="1:21" customFormat="1" ht="12.75" customHeight="1" x14ac:dyDescent="0.25">
      <c r="A6761">
        <v>11</v>
      </c>
      <c r="B6761">
        <v>4</v>
      </c>
      <c r="C6761" s="3">
        <v>1104</v>
      </c>
      <c r="D6761" t="s">
        <v>6</v>
      </c>
      <c r="E6761">
        <v>2007</v>
      </c>
      <c r="F6761" s="81">
        <f t="shared" si="317"/>
        <v>0</v>
      </c>
      <c r="G6761" s="73">
        <f t="shared" si="318"/>
        <v>0</v>
      </c>
      <c r="H6761" s="7"/>
      <c r="I6761" s="60"/>
      <c r="J6761" s="31"/>
      <c r="K6761" s="31"/>
      <c r="L6761" s="31"/>
      <c r="M6761" s="31"/>
      <c r="N6761" s="31"/>
      <c r="O6761" s="22">
        <f t="shared" si="316"/>
        <v>0</v>
      </c>
      <c r="P6761" s="58"/>
      <c r="Q6761" s="72">
        <v>0</v>
      </c>
      <c r="R6761" s="72">
        <v>0</v>
      </c>
      <c r="S6761" s="7"/>
      <c r="T6761" s="7"/>
      <c r="U6761" s="7"/>
    </row>
    <row r="6762" spans="1:21" customFormat="1" ht="12.75" customHeight="1" x14ac:dyDescent="0.25">
      <c r="A6762">
        <v>11</v>
      </c>
      <c r="B6762">
        <v>5</v>
      </c>
      <c r="C6762" s="3">
        <v>1105</v>
      </c>
      <c r="D6762" t="s">
        <v>6</v>
      </c>
      <c r="E6762">
        <v>2007</v>
      </c>
      <c r="F6762" s="81">
        <f t="shared" si="317"/>
        <v>0</v>
      </c>
      <c r="G6762" s="73">
        <f t="shared" si="318"/>
        <v>0</v>
      </c>
      <c r="H6762" s="7"/>
      <c r="I6762" s="60"/>
      <c r="J6762" s="31"/>
      <c r="K6762" s="31"/>
      <c r="L6762" s="31"/>
      <c r="M6762" s="31"/>
      <c r="N6762" s="31"/>
      <c r="O6762" s="22">
        <f t="shared" si="316"/>
        <v>0</v>
      </c>
      <c r="P6762" s="58"/>
      <c r="Q6762" s="72">
        <v>0</v>
      </c>
      <c r="R6762" s="72">
        <v>0</v>
      </c>
      <c r="S6762" s="7"/>
      <c r="T6762" s="7"/>
      <c r="U6762" s="7"/>
    </row>
    <row r="6763" spans="1:21" customFormat="1" ht="12.75" customHeight="1" x14ac:dyDescent="0.25">
      <c r="A6763">
        <v>11</v>
      </c>
      <c r="B6763">
        <v>6</v>
      </c>
      <c r="C6763" s="3">
        <v>1106</v>
      </c>
      <c r="D6763" t="s">
        <v>6</v>
      </c>
      <c r="E6763">
        <v>2007</v>
      </c>
      <c r="F6763" s="81">
        <f t="shared" si="317"/>
        <v>0</v>
      </c>
      <c r="G6763" s="73">
        <f t="shared" si="318"/>
        <v>0</v>
      </c>
      <c r="H6763" s="7"/>
      <c r="I6763" s="60"/>
      <c r="J6763" s="31"/>
      <c r="K6763" s="31"/>
      <c r="L6763" s="31"/>
      <c r="M6763" s="31"/>
      <c r="N6763" s="31"/>
      <c r="O6763" s="22">
        <f t="shared" si="316"/>
        <v>0</v>
      </c>
      <c r="P6763" s="58"/>
      <c r="Q6763" s="72">
        <v>0</v>
      </c>
      <c r="R6763" s="72">
        <v>0</v>
      </c>
      <c r="S6763" s="7"/>
      <c r="T6763" s="7"/>
      <c r="U6763" s="7"/>
    </row>
    <row r="6764" spans="1:21" customFormat="1" ht="12.75" customHeight="1" x14ac:dyDescent="0.25">
      <c r="A6764">
        <v>11</v>
      </c>
      <c r="B6764">
        <v>7</v>
      </c>
      <c r="C6764" s="3">
        <v>1107</v>
      </c>
      <c r="D6764" t="s">
        <v>6</v>
      </c>
      <c r="E6764">
        <v>2007</v>
      </c>
      <c r="F6764" s="81">
        <f t="shared" si="317"/>
        <v>0</v>
      </c>
      <c r="G6764" s="73">
        <f t="shared" si="318"/>
        <v>0</v>
      </c>
      <c r="H6764" s="7"/>
      <c r="I6764" s="60"/>
      <c r="J6764" s="31"/>
      <c r="K6764" s="31"/>
      <c r="L6764" s="31"/>
      <c r="M6764" s="31"/>
      <c r="N6764" s="31"/>
      <c r="O6764" s="22">
        <f t="shared" si="316"/>
        <v>0</v>
      </c>
      <c r="P6764" s="58"/>
      <c r="Q6764" s="72">
        <v>0</v>
      </c>
      <c r="R6764" s="72">
        <v>0</v>
      </c>
      <c r="S6764" s="7"/>
      <c r="T6764" s="7"/>
      <c r="U6764" s="7"/>
    </row>
    <row r="6765" spans="1:21" customFormat="1" ht="12.75" customHeight="1" x14ac:dyDescent="0.25">
      <c r="A6765">
        <v>11</v>
      </c>
      <c r="B6765">
        <v>8</v>
      </c>
      <c r="C6765" s="3">
        <v>1108</v>
      </c>
      <c r="D6765" t="s">
        <v>6</v>
      </c>
      <c r="E6765">
        <v>2007</v>
      </c>
      <c r="F6765" s="81">
        <f t="shared" si="317"/>
        <v>2.6666666666666665</v>
      </c>
      <c r="G6765" s="73">
        <f t="shared" si="318"/>
        <v>2.6666666666666665</v>
      </c>
      <c r="H6765" s="7"/>
      <c r="I6765" s="60"/>
      <c r="J6765" s="31"/>
      <c r="K6765" s="31"/>
      <c r="L6765" s="31"/>
      <c r="M6765" s="31"/>
      <c r="N6765" s="31"/>
      <c r="O6765" s="22">
        <f t="shared" si="316"/>
        <v>0</v>
      </c>
      <c r="P6765" s="58"/>
      <c r="Q6765" s="72">
        <v>2.6666666666666665</v>
      </c>
      <c r="R6765" s="72">
        <v>0</v>
      </c>
      <c r="S6765" s="7"/>
      <c r="T6765" s="7"/>
      <c r="U6765" s="7"/>
    </row>
    <row r="6766" spans="1:21" customFormat="1" ht="12.75" customHeight="1" x14ac:dyDescent="0.25">
      <c r="A6766">
        <v>11</v>
      </c>
      <c r="B6766">
        <v>9</v>
      </c>
      <c r="C6766" s="3">
        <v>1109</v>
      </c>
      <c r="D6766" t="s">
        <v>6</v>
      </c>
      <c r="E6766">
        <v>2007</v>
      </c>
      <c r="F6766" s="81">
        <f t="shared" si="317"/>
        <v>0</v>
      </c>
      <c r="G6766" s="73">
        <f>I6766+K6766+F6766</f>
        <v>0</v>
      </c>
      <c r="H6766" s="7"/>
      <c r="I6766" s="60"/>
      <c r="J6766" s="31"/>
      <c r="K6766" s="31"/>
      <c r="L6766" s="31"/>
      <c r="M6766" s="31"/>
      <c r="N6766" s="31"/>
      <c r="O6766" s="22">
        <f t="shared" si="316"/>
        <v>0</v>
      </c>
      <c r="P6766" s="58"/>
      <c r="Q6766" s="72">
        <v>0</v>
      </c>
      <c r="R6766" s="72">
        <v>0</v>
      </c>
      <c r="S6766" s="7"/>
      <c r="T6766" s="7"/>
      <c r="U6766" s="7"/>
    </row>
    <row r="6767" spans="1:21" customFormat="1" ht="12.75" customHeight="1" x14ac:dyDescent="0.25">
      <c r="A6767">
        <v>11</v>
      </c>
      <c r="B6767">
        <v>10</v>
      </c>
      <c r="C6767" s="3">
        <v>1110</v>
      </c>
      <c r="D6767" t="s">
        <v>6</v>
      </c>
      <c r="E6767">
        <v>2007</v>
      </c>
      <c r="F6767" s="81">
        <f t="shared" si="317"/>
        <v>1.3333333333333333</v>
      </c>
      <c r="G6767" s="73">
        <f>I6767+K6767+F6767</f>
        <v>1.3333333333333333</v>
      </c>
      <c r="H6767" s="7"/>
      <c r="I6767" s="60"/>
      <c r="J6767" s="31"/>
      <c r="K6767" s="31"/>
      <c r="L6767" s="31"/>
      <c r="M6767" s="31"/>
      <c r="N6767" s="31"/>
      <c r="O6767" s="22">
        <f>R6767</f>
        <v>0</v>
      </c>
      <c r="P6767" s="58"/>
      <c r="Q6767" s="72">
        <v>1.3333333333333333</v>
      </c>
      <c r="R6767" s="72">
        <v>0</v>
      </c>
      <c r="S6767" s="7"/>
      <c r="T6767" s="7"/>
      <c r="U6767" s="7"/>
    </row>
    <row r="6768" spans="1:21" customFormat="1" ht="12.75" customHeight="1" x14ac:dyDescent="0.25">
      <c r="A6768">
        <v>11</v>
      </c>
      <c r="B6768">
        <v>11</v>
      </c>
      <c r="C6768" s="3">
        <v>1111</v>
      </c>
      <c r="D6768" t="s">
        <v>6</v>
      </c>
      <c r="E6768">
        <v>2007</v>
      </c>
      <c r="F6768" s="81">
        <f>Q6768</f>
        <v>0</v>
      </c>
      <c r="G6768" s="73">
        <f>I6768+K6768+F6768</f>
        <v>0</v>
      </c>
      <c r="H6768" s="7"/>
      <c r="I6768" s="60"/>
      <c r="J6768" s="31"/>
      <c r="K6768" s="31"/>
      <c r="L6768" s="31"/>
      <c r="M6768" s="31"/>
      <c r="N6768" s="31"/>
      <c r="O6768" s="22">
        <f>R6768</f>
        <v>0</v>
      </c>
      <c r="P6768" s="58"/>
      <c r="Q6768" s="72">
        <v>0</v>
      </c>
      <c r="R6768" s="72">
        <v>0</v>
      </c>
      <c r="S6768" s="7"/>
      <c r="T6768" s="7"/>
      <c r="U6768" s="7"/>
    </row>
    <row r="6769" spans="1:21" customFormat="1" ht="12.75" customHeight="1" x14ac:dyDescent="0.25">
      <c r="A6769">
        <v>11</v>
      </c>
      <c r="B6769">
        <v>12</v>
      </c>
      <c r="C6769" s="3">
        <v>1112</v>
      </c>
      <c r="D6769" t="s">
        <v>6</v>
      </c>
      <c r="E6769">
        <v>2007</v>
      </c>
      <c r="F6769" s="81">
        <f>Q6769</f>
        <v>0</v>
      </c>
      <c r="G6769" s="73">
        <f>I6769+K6769+F6769</f>
        <v>0</v>
      </c>
      <c r="H6769" s="7"/>
      <c r="I6769" s="60"/>
      <c r="J6769" s="31"/>
      <c r="K6769" s="31"/>
      <c r="L6769" s="31"/>
      <c r="M6769" s="31"/>
      <c r="N6769" s="31"/>
      <c r="O6769" s="22">
        <f>R6769</f>
        <v>0</v>
      </c>
      <c r="P6769" s="58"/>
      <c r="Q6769" s="72">
        <v>0</v>
      </c>
      <c r="R6769" s="72">
        <v>0</v>
      </c>
      <c r="S6769" s="7"/>
      <c r="T6769" s="7"/>
      <c r="U6769" s="7"/>
    </row>
    <row r="6770" spans="1:21" customFormat="1" ht="12.75" customHeight="1" x14ac:dyDescent="0.25">
      <c r="A6770">
        <v>11</v>
      </c>
      <c r="B6770">
        <v>13</v>
      </c>
      <c r="C6770" s="3">
        <v>1113</v>
      </c>
      <c r="D6770" t="s">
        <v>6</v>
      </c>
      <c r="E6770">
        <v>2007</v>
      </c>
      <c r="F6770" s="81">
        <f>Q6770</f>
        <v>0</v>
      </c>
      <c r="G6770" s="73">
        <f>I6770+K6770+F6770</f>
        <v>0</v>
      </c>
      <c r="H6770" s="7"/>
      <c r="I6770" s="60"/>
      <c r="J6770" s="31"/>
      <c r="K6770" s="31"/>
      <c r="L6770" s="31"/>
      <c r="M6770" s="31"/>
      <c r="N6770" s="31"/>
      <c r="O6770" s="22">
        <f>R6770</f>
        <v>0</v>
      </c>
      <c r="P6770" s="58"/>
      <c r="Q6770" s="72">
        <v>0</v>
      </c>
      <c r="R6770" s="72">
        <v>0</v>
      </c>
      <c r="S6770" s="7"/>
      <c r="T6770" s="7"/>
      <c r="U6770" s="7"/>
    </row>
    <row r="6771" spans="1:21" customFormat="1" ht="12.75" customHeight="1" x14ac:dyDescent="0.25">
      <c r="A6771">
        <v>11</v>
      </c>
      <c r="B6771">
        <v>14</v>
      </c>
      <c r="C6771" s="3">
        <v>1114</v>
      </c>
      <c r="D6771" t="s">
        <v>6</v>
      </c>
      <c r="E6771">
        <v>2007</v>
      </c>
      <c r="F6771" s="57"/>
      <c r="G6771" s="73"/>
      <c r="H6771" s="7"/>
      <c r="I6771" s="60"/>
      <c r="J6771" s="31"/>
      <c r="K6771" s="31"/>
      <c r="L6771" s="31"/>
      <c r="M6771" s="31"/>
      <c r="N6771" s="31"/>
      <c r="O6771" s="22"/>
      <c r="P6771" s="58"/>
      <c r="Q6771" s="58"/>
      <c r="R6771" s="58"/>
      <c r="S6771" s="7"/>
      <c r="T6771" s="7"/>
      <c r="U6771" s="7"/>
    </row>
    <row r="6772" spans="1:21" customFormat="1" ht="12.75" customHeight="1" x14ac:dyDescent="0.25">
      <c r="A6772">
        <v>11</v>
      </c>
      <c r="B6772">
        <v>15</v>
      </c>
      <c r="C6772" s="3">
        <v>1115</v>
      </c>
      <c r="D6772" t="s">
        <v>6</v>
      </c>
      <c r="E6772">
        <v>2007</v>
      </c>
      <c r="F6772" s="57"/>
      <c r="G6772" s="73"/>
      <c r="H6772" s="7"/>
      <c r="I6772" s="60"/>
      <c r="J6772" s="31"/>
      <c r="K6772" s="31"/>
      <c r="L6772" s="31"/>
      <c r="M6772" s="31"/>
      <c r="N6772" s="31"/>
      <c r="O6772" s="22"/>
      <c r="P6772" s="58"/>
      <c r="Q6772" s="58"/>
      <c r="R6772" s="58"/>
      <c r="S6772" s="7"/>
      <c r="T6772" s="7"/>
      <c r="U6772" s="7"/>
    </row>
    <row r="6773" spans="1:21" customFormat="1" ht="12.75" customHeight="1" x14ac:dyDescent="0.25">
      <c r="A6773">
        <v>5</v>
      </c>
      <c r="B6773">
        <v>1</v>
      </c>
      <c r="C6773" s="3">
        <v>501</v>
      </c>
      <c r="D6773" t="s">
        <v>7</v>
      </c>
      <c r="E6773">
        <v>2007</v>
      </c>
      <c r="F6773" s="57"/>
      <c r="G6773" s="73"/>
      <c r="H6773" s="7"/>
      <c r="I6773" s="60"/>
      <c r="J6773" s="31"/>
      <c r="K6773" s="31"/>
      <c r="L6773" s="31"/>
      <c r="M6773" s="31"/>
      <c r="N6773" s="31"/>
      <c r="O6773" s="22"/>
      <c r="P6773" s="58"/>
      <c r="Q6773" s="58"/>
      <c r="R6773" s="58"/>
      <c r="S6773" s="7"/>
      <c r="T6773" s="7"/>
      <c r="U6773" s="7"/>
    </row>
    <row r="6774" spans="1:21" customFormat="1" ht="12.75" customHeight="1" x14ac:dyDescent="0.25">
      <c r="A6774">
        <v>5</v>
      </c>
      <c r="B6774">
        <v>2</v>
      </c>
      <c r="C6774" s="3">
        <v>502</v>
      </c>
      <c r="D6774" t="s">
        <v>7</v>
      </c>
      <c r="E6774">
        <v>2007</v>
      </c>
      <c r="F6774" s="57"/>
      <c r="G6774" s="73"/>
      <c r="H6774" s="7"/>
      <c r="I6774" s="60"/>
      <c r="J6774" s="31"/>
      <c r="K6774" s="31"/>
      <c r="L6774" s="31"/>
      <c r="M6774" s="31"/>
      <c r="N6774" s="31"/>
      <c r="O6774" s="22"/>
      <c r="P6774" s="58"/>
      <c r="Q6774" s="58"/>
      <c r="R6774" s="58"/>
      <c r="S6774" s="7"/>
      <c r="T6774" s="7"/>
      <c r="U6774" s="7"/>
    </row>
    <row r="6775" spans="1:21" customFormat="1" ht="12.75" customHeight="1" x14ac:dyDescent="0.25">
      <c r="A6775">
        <v>5</v>
      </c>
      <c r="B6775">
        <v>3</v>
      </c>
      <c r="C6775" s="3">
        <v>503</v>
      </c>
      <c r="D6775" t="s">
        <v>7</v>
      </c>
      <c r="E6775">
        <v>2007</v>
      </c>
      <c r="F6775" s="57"/>
      <c r="G6775" s="73"/>
      <c r="H6775" s="7"/>
      <c r="I6775" s="60"/>
      <c r="J6775" s="31"/>
      <c r="K6775" s="31"/>
      <c r="L6775" s="31"/>
      <c r="M6775" s="31"/>
      <c r="N6775" s="31"/>
      <c r="O6775" s="22"/>
      <c r="P6775" s="58"/>
      <c r="Q6775" s="58"/>
      <c r="R6775" s="58"/>
      <c r="S6775" s="7"/>
      <c r="T6775" s="7"/>
      <c r="U6775" s="7"/>
    </row>
    <row r="6776" spans="1:21" customFormat="1" ht="12.75" customHeight="1" x14ac:dyDescent="0.25">
      <c r="A6776">
        <v>5</v>
      </c>
      <c r="B6776">
        <v>4</v>
      </c>
      <c r="C6776" s="3">
        <v>504</v>
      </c>
      <c r="D6776" t="s">
        <v>7</v>
      </c>
      <c r="E6776">
        <v>2007</v>
      </c>
      <c r="F6776" s="57"/>
      <c r="G6776" s="73"/>
      <c r="H6776" s="7"/>
      <c r="I6776" s="60"/>
      <c r="J6776" s="31"/>
      <c r="K6776" s="31"/>
      <c r="L6776" s="31"/>
      <c r="M6776" s="31"/>
      <c r="N6776" s="31"/>
      <c r="O6776" s="22"/>
      <c r="P6776" s="58"/>
      <c r="Q6776" s="58"/>
      <c r="R6776" s="58"/>
      <c r="S6776" s="7"/>
      <c r="T6776" s="7"/>
      <c r="U6776" s="7"/>
    </row>
    <row r="6777" spans="1:21" customFormat="1" ht="12.75" customHeight="1" x14ac:dyDescent="0.25">
      <c r="A6777">
        <v>5</v>
      </c>
      <c r="B6777">
        <v>5</v>
      </c>
      <c r="C6777" s="3">
        <v>505</v>
      </c>
      <c r="D6777" t="s">
        <v>7</v>
      </c>
      <c r="E6777">
        <v>2007</v>
      </c>
      <c r="F6777" s="57"/>
      <c r="G6777" s="73"/>
      <c r="H6777" s="7"/>
      <c r="I6777" s="74"/>
      <c r="J6777" s="31"/>
      <c r="K6777" s="31"/>
      <c r="L6777" s="52"/>
      <c r="M6777" s="31"/>
      <c r="N6777" s="31"/>
      <c r="O6777" s="22"/>
      <c r="P6777" s="58"/>
      <c r="Q6777" s="58"/>
      <c r="R6777" s="58"/>
      <c r="S6777" s="7"/>
      <c r="T6777" s="7"/>
      <c r="U6777" s="7"/>
    </row>
    <row r="6778" spans="1:21" customFormat="1" ht="12.75" customHeight="1" x14ac:dyDescent="0.25">
      <c r="A6778">
        <v>5</v>
      </c>
      <c r="B6778">
        <v>6</v>
      </c>
      <c r="C6778" s="3">
        <v>506</v>
      </c>
      <c r="D6778" t="s">
        <v>7</v>
      </c>
      <c r="E6778">
        <v>2007</v>
      </c>
      <c r="F6778" s="57"/>
      <c r="G6778" s="73"/>
      <c r="H6778" s="7"/>
      <c r="I6778" s="74"/>
      <c r="J6778" s="31"/>
      <c r="K6778" s="31"/>
      <c r="L6778" s="52"/>
      <c r="M6778" s="31"/>
      <c r="N6778" s="31"/>
      <c r="O6778" s="22"/>
      <c r="P6778" s="58"/>
      <c r="Q6778" s="58"/>
      <c r="R6778" s="58"/>
      <c r="S6778" s="7"/>
      <c r="T6778" s="7"/>
      <c r="U6778" s="7"/>
    </row>
    <row r="6779" spans="1:21" customFormat="1" ht="12.75" customHeight="1" x14ac:dyDescent="0.25">
      <c r="A6779">
        <v>5</v>
      </c>
      <c r="B6779">
        <v>7</v>
      </c>
      <c r="C6779" s="3">
        <v>507</v>
      </c>
      <c r="D6779" t="s">
        <v>7</v>
      </c>
      <c r="E6779">
        <v>2007</v>
      </c>
      <c r="F6779" s="57"/>
      <c r="G6779" s="73"/>
      <c r="H6779" s="7"/>
      <c r="I6779" s="74"/>
      <c r="J6779" s="31"/>
      <c r="K6779" s="31"/>
      <c r="L6779" s="52"/>
      <c r="M6779" s="31"/>
      <c r="N6779" s="31"/>
      <c r="O6779" s="22"/>
      <c r="P6779" s="58"/>
      <c r="Q6779" s="58"/>
      <c r="R6779" s="58"/>
      <c r="S6779" s="7"/>
      <c r="T6779" s="7"/>
      <c r="U6779" s="7"/>
    </row>
    <row r="6780" spans="1:21" customFormat="1" ht="12.75" customHeight="1" x14ac:dyDescent="0.25">
      <c r="A6780">
        <v>5</v>
      </c>
      <c r="B6780">
        <v>8</v>
      </c>
      <c r="C6780" s="3">
        <v>508</v>
      </c>
      <c r="D6780" t="s">
        <v>7</v>
      </c>
      <c r="E6780">
        <v>2007</v>
      </c>
      <c r="F6780" s="57"/>
      <c r="G6780" s="73">
        <f t="shared" ref="G6780:G6811" si="319">I6780+K6780</f>
        <v>1</v>
      </c>
      <c r="H6780" s="7"/>
      <c r="I6780" s="79">
        <v>1</v>
      </c>
      <c r="J6780" s="31"/>
      <c r="K6780" s="79">
        <v>0</v>
      </c>
      <c r="L6780" s="79">
        <v>0</v>
      </c>
      <c r="M6780" s="31"/>
      <c r="N6780" s="79">
        <v>0</v>
      </c>
      <c r="O6780" s="22">
        <f t="shared" ref="O6780:O6811" si="320">L6780+N6780</f>
        <v>0</v>
      </c>
      <c r="P6780" s="58"/>
      <c r="Q6780" s="58"/>
      <c r="R6780" s="58"/>
      <c r="S6780" s="7"/>
      <c r="T6780" s="7"/>
      <c r="U6780" s="7"/>
    </row>
    <row r="6781" spans="1:21" customFormat="1" ht="12.75" customHeight="1" x14ac:dyDescent="0.25">
      <c r="A6781">
        <v>5</v>
      </c>
      <c r="B6781">
        <v>9</v>
      </c>
      <c r="C6781" s="3">
        <v>509</v>
      </c>
      <c r="D6781" t="s">
        <v>7</v>
      </c>
      <c r="E6781">
        <v>2007</v>
      </c>
      <c r="F6781" s="57"/>
      <c r="G6781" s="73">
        <f t="shared" si="319"/>
        <v>8</v>
      </c>
      <c r="H6781" s="7"/>
      <c r="I6781" s="79">
        <v>8</v>
      </c>
      <c r="J6781" s="31"/>
      <c r="K6781" s="79">
        <v>0</v>
      </c>
      <c r="L6781" s="79">
        <v>0</v>
      </c>
      <c r="M6781" s="31"/>
      <c r="N6781" s="79">
        <v>0</v>
      </c>
      <c r="O6781" s="22">
        <f t="shared" si="320"/>
        <v>0</v>
      </c>
      <c r="P6781" s="58"/>
      <c r="Q6781" s="58"/>
      <c r="R6781" s="58"/>
      <c r="S6781" s="7"/>
      <c r="T6781" s="7"/>
      <c r="U6781" s="7"/>
    </row>
    <row r="6782" spans="1:21" customFormat="1" ht="12.75" customHeight="1" x14ac:dyDescent="0.25">
      <c r="A6782">
        <v>5</v>
      </c>
      <c r="B6782">
        <v>10</v>
      </c>
      <c r="C6782" s="3">
        <v>510</v>
      </c>
      <c r="D6782" t="s">
        <v>7</v>
      </c>
      <c r="E6782">
        <v>2007</v>
      </c>
      <c r="F6782" s="57"/>
      <c r="G6782" s="73">
        <f t="shared" si="319"/>
        <v>12</v>
      </c>
      <c r="H6782" s="7"/>
      <c r="I6782" s="79">
        <v>12</v>
      </c>
      <c r="J6782" s="31"/>
      <c r="K6782" s="79">
        <v>0</v>
      </c>
      <c r="L6782" s="79">
        <v>0</v>
      </c>
      <c r="M6782" s="31"/>
      <c r="N6782" s="79">
        <v>0</v>
      </c>
      <c r="O6782" s="22">
        <f t="shared" si="320"/>
        <v>0</v>
      </c>
      <c r="P6782" s="58"/>
      <c r="Q6782" s="58"/>
      <c r="R6782" s="58"/>
      <c r="S6782" s="7"/>
      <c r="T6782" s="7"/>
      <c r="U6782" s="7"/>
    </row>
    <row r="6783" spans="1:21" customFormat="1" ht="12.75" customHeight="1" x14ac:dyDescent="0.25">
      <c r="A6783">
        <v>5</v>
      </c>
      <c r="B6783">
        <v>11</v>
      </c>
      <c r="C6783" s="3">
        <v>511</v>
      </c>
      <c r="D6783" t="s">
        <v>7</v>
      </c>
      <c r="E6783">
        <v>2007</v>
      </c>
      <c r="F6783" s="57"/>
      <c r="G6783" s="73">
        <f t="shared" si="319"/>
        <v>30</v>
      </c>
      <c r="H6783" s="7"/>
      <c r="I6783" s="79">
        <v>30</v>
      </c>
      <c r="J6783" s="31"/>
      <c r="K6783" s="79">
        <v>0</v>
      </c>
      <c r="L6783" s="79">
        <v>0</v>
      </c>
      <c r="M6783" s="31"/>
      <c r="N6783" s="79">
        <v>0</v>
      </c>
      <c r="O6783" s="22">
        <f t="shared" si="320"/>
        <v>0</v>
      </c>
      <c r="P6783" s="58"/>
      <c r="Q6783" s="58"/>
      <c r="R6783" s="58"/>
      <c r="S6783" s="7"/>
      <c r="T6783" s="7"/>
      <c r="U6783" s="7"/>
    </row>
    <row r="6784" spans="1:21" customFormat="1" ht="12.75" customHeight="1" x14ac:dyDescent="0.25">
      <c r="A6784">
        <v>5</v>
      </c>
      <c r="B6784">
        <v>12</v>
      </c>
      <c r="C6784" s="3">
        <v>512</v>
      </c>
      <c r="D6784" t="s">
        <v>7</v>
      </c>
      <c r="E6784">
        <v>2007</v>
      </c>
      <c r="F6784" s="57"/>
      <c r="G6784" s="73">
        <f t="shared" si="319"/>
        <v>23</v>
      </c>
      <c r="H6784" s="7"/>
      <c r="I6784" s="79">
        <v>23</v>
      </c>
      <c r="J6784" s="31"/>
      <c r="K6784" s="79">
        <v>0</v>
      </c>
      <c r="L6784" s="79">
        <v>0</v>
      </c>
      <c r="M6784" s="31"/>
      <c r="N6784" s="79">
        <v>0</v>
      </c>
      <c r="O6784" s="22">
        <f t="shared" si="320"/>
        <v>0</v>
      </c>
      <c r="P6784" s="58"/>
      <c r="Q6784" s="58"/>
      <c r="R6784" s="58"/>
      <c r="S6784" s="7"/>
      <c r="T6784" s="7"/>
      <c r="U6784" s="7"/>
    </row>
    <row r="6785" spans="1:21" customFormat="1" ht="12.75" customHeight="1" x14ac:dyDescent="0.25">
      <c r="A6785">
        <v>5</v>
      </c>
      <c r="B6785">
        <v>13</v>
      </c>
      <c r="C6785" s="3">
        <v>513</v>
      </c>
      <c r="D6785" t="s">
        <v>7</v>
      </c>
      <c r="E6785">
        <v>2007</v>
      </c>
      <c r="F6785" s="57"/>
      <c r="G6785" s="73">
        <f t="shared" si="319"/>
        <v>32</v>
      </c>
      <c r="H6785" s="7"/>
      <c r="I6785" s="79">
        <v>32</v>
      </c>
      <c r="J6785" s="31"/>
      <c r="K6785" s="79">
        <v>0</v>
      </c>
      <c r="L6785" s="79">
        <v>0</v>
      </c>
      <c r="M6785" s="31"/>
      <c r="N6785" s="79">
        <v>0</v>
      </c>
      <c r="O6785" s="22">
        <f t="shared" si="320"/>
        <v>0</v>
      </c>
      <c r="P6785" s="58"/>
      <c r="Q6785" s="58"/>
      <c r="R6785" s="58"/>
      <c r="S6785" s="7"/>
      <c r="T6785" s="7"/>
      <c r="U6785" s="7"/>
    </row>
    <row r="6786" spans="1:21" customFormat="1" ht="12.75" customHeight="1" x14ac:dyDescent="0.25">
      <c r="A6786">
        <v>5</v>
      </c>
      <c r="B6786">
        <v>14</v>
      </c>
      <c r="C6786" s="3">
        <v>514</v>
      </c>
      <c r="D6786" t="s">
        <v>7</v>
      </c>
      <c r="E6786">
        <v>2007</v>
      </c>
      <c r="F6786" s="57"/>
      <c r="G6786" s="73">
        <f t="shared" si="319"/>
        <v>45</v>
      </c>
      <c r="H6786" s="7"/>
      <c r="I6786" s="79">
        <v>45</v>
      </c>
      <c r="J6786" s="31"/>
      <c r="K6786" s="79">
        <v>0</v>
      </c>
      <c r="L6786" s="79">
        <v>0</v>
      </c>
      <c r="M6786" s="31"/>
      <c r="N6786" s="79">
        <v>0</v>
      </c>
      <c r="O6786" s="22">
        <f t="shared" si="320"/>
        <v>0</v>
      </c>
      <c r="P6786" s="58"/>
      <c r="Q6786" s="58"/>
      <c r="R6786" s="58"/>
      <c r="S6786" s="7"/>
      <c r="T6786" s="7"/>
      <c r="U6786" s="7"/>
    </row>
    <row r="6787" spans="1:21" customFormat="1" ht="12.75" customHeight="1" x14ac:dyDescent="0.25">
      <c r="A6787">
        <v>5</v>
      </c>
      <c r="B6787">
        <v>15</v>
      </c>
      <c r="C6787" s="3">
        <v>515</v>
      </c>
      <c r="D6787" t="s">
        <v>7</v>
      </c>
      <c r="E6787">
        <v>2007</v>
      </c>
      <c r="F6787" s="57"/>
      <c r="G6787" s="73">
        <f t="shared" si="319"/>
        <v>32</v>
      </c>
      <c r="H6787" s="7"/>
      <c r="I6787" s="79">
        <v>32</v>
      </c>
      <c r="J6787" s="31"/>
      <c r="K6787" s="79">
        <v>0</v>
      </c>
      <c r="L6787" s="79">
        <v>0</v>
      </c>
      <c r="M6787" s="31"/>
      <c r="N6787" s="79">
        <v>0</v>
      </c>
      <c r="O6787" s="22">
        <f t="shared" si="320"/>
        <v>0</v>
      </c>
      <c r="P6787" s="58"/>
      <c r="Q6787" s="58"/>
      <c r="R6787" s="58"/>
      <c r="S6787" s="7"/>
      <c r="T6787" s="7"/>
      <c r="U6787" s="7"/>
    </row>
    <row r="6788" spans="1:21" customFormat="1" ht="12.75" customHeight="1" x14ac:dyDescent="0.25">
      <c r="A6788">
        <v>5</v>
      </c>
      <c r="B6788">
        <v>16</v>
      </c>
      <c r="C6788" s="3">
        <v>516</v>
      </c>
      <c r="D6788" t="s">
        <v>7</v>
      </c>
      <c r="E6788">
        <v>2007</v>
      </c>
      <c r="F6788" s="57"/>
      <c r="G6788" s="73">
        <f t="shared" si="319"/>
        <v>34</v>
      </c>
      <c r="H6788" s="7"/>
      <c r="I6788" s="79">
        <v>34</v>
      </c>
      <c r="J6788" s="31"/>
      <c r="K6788" s="79">
        <v>0</v>
      </c>
      <c r="L6788" s="79">
        <v>0</v>
      </c>
      <c r="M6788" s="31"/>
      <c r="N6788" s="79">
        <v>0</v>
      </c>
      <c r="O6788" s="22">
        <f t="shared" si="320"/>
        <v>0</v>
      </c>
      <c r="P6788" s="58"/>
      <c r="Q6788" s="58"/>
      <c r="R6788" s="58"/>
      <c r="S6788" s="7"/>
      <c r="T6788" s="7"/>
      <c r="U6788" s="7"/>
    </row>
    <row r="6789" spans="1:21" customFormat="1" ht="12.75" customHeight="1" x14ac:dyDescent="0.25">
      <c r="A6789">
        <v>5</v>
      </c>
      <c r="B6789">
        <v>17</v>
      </c>
      <c r="C6789" s="3">
        <v>517</v>
      </c>
      <c r="D6789" t="s">
        <v>7</v>
      </c>
      <c r="E6789">
        <v>2007</v>
      </c>
      <c r="F6789" s="57"/>
      <c r="G6789" s="73">
        <f t="shared" si="319"/>
        <v>43</v>
      </c>
      <c r="H6789" s="7"/>
      <c r="I6789" s="79">
        <v>43</v>
      </c>
      <c r="J6789" s="31"/>
      <c r="K6789" s="79">
        <v>0</v>
      </c>
      <c r="L6789" s="79">
        <v>0</v>
      </c>
      <c r="M6789" s="31"/>
      <c r="N6789" s="79">
        <v>0</v>
      </c>
      <c r="O6789" s="22">
        <f t="shared" si="320"/>
        <v>0</v>
      </c>
      <c r="P6789" s="58"/>
      <c r="Q6789" s="58"/>
      <c r="R6789" s="58"/>
      <c r="S6789" s="7"/>
      <c r="T6789" s="7"/>
      <c r="U6789" s="7"/>
    </row>
    <row r="6790" spans="1:21" customFormat="1" ht="12.75" customHeight="1" x14ac:dyDescent="0.25">
      <c r="A6790">
        <v>5</v>
      </c>
      <c r="B6790">
        <v>18</v>
      </c>
      <c r="C6790" s="3">
        <v>518</v>
      </c>
      <c r="D6790" t="s">
        <v>7</v>
      </c>
      <c r="E6790">
        <v>2007</v>
      </c>
      <c r="F6790" s="57"/>
      <c r="G6790" s="73">
        <f t="shared" si="319"/>
        <v>133</v>
      </c>
      <c r="H6790" s="7"/>
      <c r="I6790" s="79">
        <v>133</v>
      </c>
      <c r="J6790" s="31"/>
      <c r="K6790" s="79">
        <v>0</v>
      </c>
      <c r="L6790" s="79">
        <v>0</v>
      </c>
      <c r="M6790" s="31"/>
      <c r="N6790" s="79">
        <v>0</v>
      </c>
      <c r="O6790" s="22">
        <f t="shared" si="320"/>
        <v>0</v>
      </c>
      <c r="P6790" s="58"/>
      <c r="Q6790" s="58"/>
      <c r="R6790" s="58"/>
      <c r="S6790" s="7"/>
      <c r="T6790" s="7"/>
      <c r="U6790" s="7"/>
    </row>
    <row r="6791" spans="1:21" customFormat="1" ht="12.75" customHeight="1" x14ac:dyDescent="0.25">
      <c r="A6791">
        <v>5</v>
      </c>
      <c r="B6791">
        <v>19</v>
      </c>
      <c r="C6791" s="3">
        <v>519</v>
      </c>
      <c r="D6791" t="s">
        <v>7</v>
      </c>
      <c r="E6791">
        <v>2007</v>
      </c>
      <c r="F6791" s="57"/>
      <c r="G6791" s="73">
        <f t="shared" si="319"/>
        <v>80</v>
      </c>
      <c r="H6791" s="7"/>
      <c r="I6791" s="79">
        <v>80</v>
      </c>
      <c r="J6791" s="31"/>
      <c r="K6791" s="79">
        <v>0</v>
      </c>
      <c r="L6791" s="79">
        <v>0</v>
      </c>
      <c r="M6791" s="31"/>
      <c r="N6791" s="79">
        <v>0</v>
      </c>
      <c r="O6791" s="22">
        <f t="shared" si="320"/>
        <v>0</v>
      </c>
      <c r="P6791" s="58"/>
      <c r="Q6791" s="58"/>
      <c r="R6791" s="58"/>
      <c r="S6791" s="7"/>
      <c r="T6791" s="7"/>
      <c r="U6791" s="7"/>
    </row>
    <row r="6792" spans="1:21" customFormat="1" ht="12.75" customHeight="1" x14ac:dyDescent="0.25">
      <c r="A6792">
        <v>5</v>
      </c>
      <c r="B6792">
        <v>20</v>
      </c>
      <c r="C6792" s="3">
        <v>520</v>
      </c>
      <c r="D6792" t="s">
        <v>7</v>
      </c>
      <c r="E6792">
        <v>2007</v>
      </c>
      <c r="F6792" s="57"/>
      <c r="G6792" s="73">
        <f t="shared" si="319"/>
        <v>69</v>
      </c>
      <c r="H6792" s="7"/>
      <c r="I6792" s="79">
        <v>69</v>
      </c>
      <c r="J6792" s="31"/>
      <c r="K6792" s="79">
        <v>0</v>
      </c>
      <c r="L6792" s="79">
        <v>0</v>
      </c>
      <c r="M6792" s="31"/>
      <c r="N6792" s="79">
        <v>0</v>
      </c>
      <c r="O6792" s="22">
        <f t="shared" si="320"/>
        <v>0</v>
      </c>
      <c r="P6792" s="58"/>
      <c r="Q6792" s="58"/>
      <c r="R6792" s="58"/>
      <c r="S6792" s="7"/>
      <c r="T6792" s="7"/>
      <c r="U6792" s="7"/>
    </row>
    <row r="6793" spans="1:21" customFormat="1" ht="12.75" customHeight="1" x14ac:dyDescent="0.25">
      <c r="A6793">
        <v>5</v>
      </c>
      <c r="B6793">
        <v>21</v>
      </c>
      <c r="C6793" s="3">
        <v>521</v>
      </c>
      <c r="D6793" t="s">
        <v>7</v>
      </c>
      <c r="E6793">
        <v>2007</v>
      </c>
      <c r="F6793" s="57"/>
      <c r="G6793" s="73">
        <f t="shared" si="319"/>
        <v>19</v>
      </c>
      <c r="H6793" s="7"/>
      <c r="I6793" s="79">
        <v>19</v>
      </c>
      <c r="J6793" s="31"/>
      <c r="K6793" s="79">
        <v>0</v>
      </c>
      <c r="L6793" s="79">
        <v>0</v>
      </c>
      <c r="M6793" s="31"/>
      <c r="N6793" s="79">
        <v>0</v>
      </c>
      <c r="O6793" s="22">
        <f t="shared" si="320"/>
        <v>0</v>
      </c>
      <c r="P6793" s="58"/>
      <c r="Q6793" s="58"/>
      <c r="R6793" s="58"/>
      <c r="S6793" s="7"/>
      <c r="T6793" s="7"/>
      <c r="U6793" s="7"/>
    </row>
    <row r="6794" spans="1:21" customFormat="1" ht="12.75" customHeight="1" x14ac:dyDescent="0.25">
      <c r="A6794">
        <v>5</v>
      </c>
      <c r="B6794">
        <v>22</v>
      </c>
      <c r="C6794" s="3">
        <v>522</v>
      </c>
      <c r="D6794" t="s">
        <v>7</v>
      </c>
      <c r="E6794">
        <v>2007</v>
      </c>
      <c r="F6794" s="57"/>
      <c r="G6794" s="73">
        <f t="shared" si="319"/>
        <v>46</v>
      </c>
      <c r="H6794" s="7"/>
      <c r="I6794" s="79">
        <v>46</v>
      </c>
      <c r="J6794" s="31"/>
      <c r="K6794" s="79">
        <v>0</v>
      </c>
      <c r="L6794" s="79">
        <v>0</v>
      </c>
      <c r="M6794" s="31"/>
      <c r="N6794" s="79">
        <v>0</v>
      </c>
      <c r="O6794" s="22">
        <f t="shared" si="320"/>
        <v>0</v>
      </c>
      <c r="P6794" s="58"/>
      <c r="Q6794" s="58"/>
      <c r="R6794" s="58"/>
      <c r="S6794" s="7"/>
      <c r="T6794" s="7"/>
      <c r="U6794" s="7"/>
    </row>
    <row r="6795" spans="1:21" customFormat="1" ht="12.75" customHeight="1" x14ac:dyDescent="0.25">
      <c r="A6795">
        <v>5</v>
      </c>
      <c r="B6795">
        <v>23</v>
      </c>
      <c r="C6795" s="3">
        <v>523</v>
      </c>
      <c r="D6795" t="s">
        <v>7</v>
      </c>
      <c r="E6795">
        <v>2007</v>
      </c>
      <c r="F6795" s="57"/>
      <c r="G6795" s="73">
        <f t="shared" si="319"/>
        <v>76</v>
      </c>
      <c r="H6795" s="7"/>
      <c r="I6795" s="79">
        <v>76</v>
      </c>
      <c r="J6795" s="31"/>
      <c r="K6795" s="79">
        <v>0</v>
      </c>
      <c r="L6795" s="79">
        <v>0</v>
      </c>
      <c r="M6795" s="31"/>
      <c r="N6795" s="79">
        <v>0</v>
      </c>
      <c r="O6795" s="22">
        <f t="shared" si="320"/>
        <v>0</v>
      </c>
      <c r="P6795" s="58"/>
      <c r="Q6795" s="58"/>
      <c r="R6795" s="58"/>
      <c r="S6795" s="7"/>
      <c r="T6795" s="7"/>
      <c r="U6795" s="7"/>
    </row>
    <row r="6796" spans="1:21" customFormat="1" ht="12.75" customHeight="1" x14ac:dyDescent="0.25">
      <c r="A6796">
        <v>5</v>
      </c>
      <c r="B6796">
        <v>24</v>
      </c>
      <c r="C6796" s="3">
        <v>524</v>
      </c>
      <c r="D6796" t="s">
        <v>7</v>
      </c>
      <c r="E6796">
        <v>2007</v>
      </c>
      <c r="F6796" s="57"/>
      <c r="G6796" s="73">
        <f t="shared" si="319"/>
        <v>57</v>
      </c>
      <c r="H6796" s="7"/>
      <c r="I6796" s="79">
        <v>57</v>
      </c>
      <c r="J6796" s="31"/>
      <c r="K6796" s="79">
        <v>0</v>
      </c>
      <c r="L6796" s="79">
        <v>0</v>
      </c>
      <c r="M6796" s="31"/>
      <c r="N6796" s="79">
        <v>0</v>
      </c>
      <c r="O6796" s="22">
        <f t="shared" si="320"/>
        <v>0</v>
      </c>
      <c r="P6796" s="58"/>
      <c r="Q6796" s="58"/>
      <c r="R6796" s="58"/>
      <c r="S6796" s="7"/>
      <c r="T6796" s="7"/>
      <c r="U6796" s="7"/>
    </row>
    <row r="6797" spans="1:21" customFormat="1" ht="12.75" customHeight="1" x14ac:dyDescent="0.25">
      <c r="A6797">
        <v>5</v>
      </c>
      <c r="B6797">
        <v>25</v>
      </c>
      <c r="C6797" s="3">
        <v>525</v>
      </c>
      <c r="D6797" t="s">
        <v>7</v>
      </c>
      <c r="E6797">
        <v>2007</v>
      </c>
      <c r="F6797" s="57"/>
      <c r="G6797" s="73">
        <f t="shared" si="319"/>
        <v>70</v>
      </c>
      <c r="H6797" s="7"/>
      <c r="I6797" s="79">
        <v>70</v>
      </c>
      <c r="J6797" s="31"/>
      <c r="K6797" s="79">
        <v>0</v>
      </c>
      <c r="L6797" s="79">
        <v>0</v>
      </c>
      <c r="M6797" s="31"/>
      <c r="N6797" s="79">
        <v>0</v>
      </c>
      <c r="O6797" s="22">
        <f t="shared" si="320"/>
        <v>0</v>
      </c>
      <c r="P6797" s="58"/>
      <c r="Q6797" s="58"/>
      <c r="R6797" s="58"/>
      <c r="S6797" s="7"/>
      <c r="T6797" s="7"/>
      <c r="U6797" s="7"/>
    </row>
    <row r="6798" spans="1:21" customFormat="1" ht="12.75" customHeight="1" x14ac:dyDescent="0.25">
      <c r="A6798">
        <v>5</v>
      </c>
      <c r="B6798">
        <v>26</v>
      </c>
      <c r="C6798" s="3">
        <v>526</v>
      </c>
      <c r="D6798" t="s">
        <v>7</v>
      </c>
      <c r="E6798">
        <v>2007</v>
      </c>
      <c r="F6798" s="57"/>
      <c r="G6798" s="73">
        <f t="shared" si="319"/>
        <v>98</v>
      </c>
      <c r="H6798" s="7"/>
      <c r="I6798" s="79">
        <v>98</v>
      </c>
      <c r="J6798" s="31"/>
      <c r="K6798" s="79">
        <v>0</v>
      </c>
      <c r="L6798" s="79">
        <v>0</v>
      </c>
      <c r="M6798" s="31"/>
      <c r="N6798" s="79">
        <v>0</v>
      </c>
      <c r="O6798" s="22">
        <f t="shared" si="320"/>
        <v>0</v>
      </c>
      <c r="P6798" s="58"/>
      <c r="Q6798" s="58"/>
      <c r="R6798" s="58"/>
      <c r="S6798" s="7"/>
      <c r="T6798" s="7"/>
      <c r="U6798" s="7"/>
    </row>
    <row r="6799" spans="1:21" customFormat="1" ht="12.75" customHeight="1" x14ac:dyDescent="0.25">
      <c r="A6799">
        <v>5</v>
      </c>
      <c r="B6799">
        <v>27</v>
      </c>
      <c r="C6799" s="3">
        <v>527</v>
      </c>
      <c r="D6799" t="s">
        <v>7</v>
      </c>
      <c r="E6799">
        <v>2007</v>
      </c>
      <c r="F6799" s="57"/>
      <c r="G6799" s="73">
        <f t="shared" si="319"/>
        <v>71</v>
      </c>
      <c r="H6799" s="7"/>
      <c r="I6799" s="79">
        <v>71</v>
      </c>
      <c r="J6799" s="31"/>
      <c r="K6799" s="79">
        <v>0</v>
      </c>
      <c r="L6799" s="79">
        <v>0</v>
      </c>
      <c r="M6799" s="31"/>
      <c r="N6799" s="79">
        <v>0</v>
      </c>
      <c r="O6799" s="22">
        <f t="shared" si="320"/>
        <v>0</v>
      </c>
      <c r="P6799" s="58"/>
      <c r="Q6799" s="58"/>
      <c r="R6799" s="58"/>
      <c r="S6799" s="7"/>
      <c r="T6799" s="7"/>
      <c r="U6799" s="7"/>
    </row>
    <row r="6800" spans="1:21" customFormat="1" ht="12.75" customHeight="1" x14ac:dyDescent="0.25">
      <c r="A6800">
        <v>5</v>
      </c>
      <c r="B6800">
        <v>28</v>
      </c>
      <c r="C6800" s="3">
        <v>528</v>
      </c>
      <c r="D6800" t="s">
        <v>7</v>
      </c>
      <c r="E6800">
        <v>2007</v>
      </c>
      <c r="F6800" s="57"/>
      <c r="G6800" s="73">
        <f t="shared" si="319"/>
        <v>180</v>
      </c>
      <c r="H6800" s="7"/>
      <c r="I6800" s="79">
        <v>180</v>
      </c>
      <c r="J6800" s="31"/>
      <c r="K6800" s="79">
        <v>0</v>
      </c>
      <c r="L6800" s="79">
        <v>0</v>
      </c>
      <c r="M6800" s="31"/>
      <c r="N6800" s="79">
        <v>0</v>
      </c>
      <c r="O6800" s="22">
        <f t="shared" si="320"/>
        <v>0</v>
      </c>
      <c r="P6800" s="58"/>
      <c r="Q6800" s="58"/>
      <c r="R6800" s="58"/>
      <c r="S6800" s="7"/>
      <c r="T6800" s="7"/>
      <c r="U6800" s="7"/>
    </row>
    <row r="6801" spans="1:21" customFormat="1" ht="12.75" customHeight="1" x14ac:dyDescent="0.25">
      <c r="A6801">
        <v>5</v>
      </c>
      <c r="B6801">
        <v>29</v>
      </c>
      <c r="C6801" s="3">
        <v>529</v>
      </c>
      <c r="D6801" t="s">
        <v>7</v>
      </c>
      <c r="E6801">
        <v>2007</v>
      </c>
      <c r="F6801" s="57"/>
      <c r="G6801" s="73">
        <f t="shared" si="319"/>
        <v>76</v>
      </c>
      <c r="H6801" s="7"/>
      <c r="I6801" s="79">
        <v>76</v>
      </c>
      <c r="J6801" s="31"/>
      <c r="K6801" s="79">
        <v>0</v>
      </c>
      <c r="L6801" s="79">
        <v>0</v>
      </c>
      <c r="M6801" s="31"/>
      <c r="N6801" s="79">
        <v>0</v>
      </c>
      <c r="O6801" s="22">
        <f t="shared" si="320"/>
        <v>0</v>
      </c>
      <c r="P6801" s="58"/>
      <c r="Q6801" s="58"/>
      <c r="R6801" s="58"/>
      <c r="S6801" s="7"/>
      <c r="T6801" s="7"/>
      <c r="U6801" s="7"/>
    </row>
    <row r="6802" spans="1:21" customFormat="1" ht="12.75" customHeight="1" x14ac:dyDescent="0.25">
      <c r="A6802">
        <v>5</v>
      </c>
      <c r="B6802">
        <v>30</v>
      </c>
      <c r="C6802" s="3">
        <v>530</v>
      </c>
      <c r="D6802" t="s">
        <v>7</v>
      </c>
      <c r="E6802">
        <v>2007</v>
      </c>
      <c r="F6802" s="57"/>
      <c r="G6802" s="73">
        <f t="shared" si="319"/>
        <v>84</v>
      </c>
      <c r="H6802" s="7"/>
      <c r="I6802" s="79">
        <v>84</v>
      </c>
      <c r="J6802" s="31"/>
      <c r="K6802" s="79">
        <v>0</v>
      </c>
      <c r="L6802" s="79">
        <v>0</v>
      </c>
      <c r="M6802" s="31"/>
      <c r="N6802" s="79">
        <v>0</v>
      </c>
      <c r="O6802" s="22">
        <f t="shared" si="320"/>
        <v>0</v>
      </c>
      <c r="P6802" s="58"/>
      <c r="Q6802" s="58"/>
      <c r="R6802" s="58"/>
      <c r="S6802" s="7"/>
      <c r="T6802" s="7"/>
      <c r="U6802" s="7"/>
    </row>
    <row r="6803" spans="1:21" customFormat="1" ht="12.75" customHeight="1" x14ac:dyDescent="0.25">
      <c r="A6803">
        <v>5</v>
      </c>
      <c r="B6803">
        <v>31</v>
      </c>
      <c r="C6803" s="3">
        <v>531</v>
      </c>
      <c r="D6803" t="s">
        <v>7</v>
      </c>
      <c r="E6803">
        <v>2007</v>
      </c>
      <c r="F6803" s="57"/>
      <c r="G6803" s="73">
        <f t="shared" si="319"/>
        <v>75</v>
      </c>
      <c r="H6803" s="7"/>
      <c r="I6803" s="79">
        <v>75</v>
      </c>
      <c r="J6803" s="31"/>
      <c r="K6803" s="79">
        <v>0</v>
      </c>
      <c r="L6803" s="79">
        <v>0</v>
      </c>
      <c r="M6803" s="31"/>
      <c r="N6803" s="79">
        <v>0</v>
      </c>
      <c r="O6803" s="22">
        <f t="shared" si="320"/>
        <v>0</v>
      </c>
      <c r="P6803" s="58"/>
      <c r="Q6803" s="58"/>
      <c r="R6803" s="58"/>
      <c r="S6803" s="7"/>
      <c r="T6803" s="7"/>
      <c r="U6803" s="7"/>
    </row>
    <row r="6804" spans="1:21" customFormat="1" ht="12.75" customHeight="1" x14ac:dyDescent="0.25">
      <c r="A6804">
        <v>6</v>
      </c>
      <c r="B6804">
        <v>1</v>
      </c>
      <c r="C6804" s="3">
        <v>601</v>
      </c>
      <c r="D6804" t="s">
        <v>7</v>
      </c>
      <c r="E6804">
        <v>2007</v>
      </c>
      <c r="F6804" s="57"/>
      <c r="G6804" s="73">
        <f t="shared" si="319"/>
        <v>239</v>
      </c>
      <c r="H6804" s="7"/>
      <c r="I6804" s="79">
        <v>239</v>
      </c>
      <c r="J6804" s="31"/>
      <c r="K6804" s="79">
        <v>0</v>
      </c>
      <c r="L6804" s="79">
        <v>0</v>
      </c>
      <c r="M6804" s="31"/>
      <c r="N6804" s="79">
        <v>0</v>
      </c>
      <c r="O6804" s="22">
        <f t="shared" si="320"/>
        <v>0</v>
      </c>
      <c r="P6804" s="58"/>
      <c r="Q6804" s="58"/>
      <c r="R6804" s="58"/>
      <c r="S6804" s="7"/>
      <c r="T6804" s="7"/>
      <c r="U6804" s="7"/>
    </row>
    <row r="6805" spans="1:21" customFormat="1" ht="12.75" customHeight="1" x14ac:dyDescent="0.25">
      <c r="A6805">
        <v>6</v>
      </c>
      <c r="B6805">
        <v>2</v>
      </c>
      <c r="C6805" s="3">
        <v>602</v>
      </c>
      <c r="D6805" t="s">
        <v>7</v>
      </c>
      <c r="E6805">
        <v>2007</v>
      </c>
      <c r="F6805" s="57"/>
      <c r="G6805" s="73">
        <f t="shared" si="319"/>
        <v>480</v>
      </c>
      <c r="H6805" s="7"/>
      <c r="I6805" s="79">
        <v>480</v>
      </c>
      <c r="J6805" s="31"/>
      <c r="K6805" s="79">
        <v>0</v>
      </c>
      <c r="L6805" s="79">
        <v>0</v>
      </c>
      <c r="M6805" s="31"/>
      <c r="N6805" s="79">
        <v>0</v>
      </c>
      <c r="O6805" s="22">
        <f t="shared" si="320"/>
        <v>0</v>
      </c>
      <c r="P6805" s="58"/>
      <c r="Q6805" s="58"/>
      <c r="R6805" s="58"/>
      <c r="S6805" s="7"/>
      <c r="T6805" s="7"/>
      <c r="U6805" s="7"/>
    </row>
    <row r="6806" spans="1:21" customFormat="1" ht="12.75" customHeight="1" x14ac:dyDescent="0.25">
      <c r="A6806">
        <v>6</v>
      </c>
      <c r="B6806">
        <v>3</v>
      </c>
      <c r="C6806" s="3">
        <v>603</v>
      </c>
      <c r="D6806" t="s">
        <v>7</v>
      </c>
      <c r="E6806">
        <v>2007</v>
      </c>
      <c r="F6806" s="57"/>
      <c r="G6806" s="73">
        <f t="shared" si="319"/>
        <v>409</v>
      </c>
      <c r="H6806" s="7"/>
      <c r="I6806" s="79">
        <v>409</v>
      </c>
      <c r="J6806" s="31"/>
      <c r="K6806" s="79">
        <v>0</v>
      </c>
      <c r="L6806" s="79">
        <v>0</v>
      </c>
      <c r="M6806" s="31"/>
      <c r="N6806" s="79">
        <v>0</v>
      </c>
      <c r="O6806" s="22">
        <f t="shared" si="320"/>
        <v>0</v>
      </c>
      <c r="P6806" s="58"/>
      <c r="Q6806" s="58"/>
      <c r="R6806" s="58"/>
      <c r="S6806" s="7"/>
      <c r="T6806" s="7"/>
      <c r="U6806" s="7"/>
    </row>
    <row r="6807" spans="1:21" customFormat="1" ht="12.75" customHeight="1" x14ac:dyDescent="0.25">
      <c r="A6807">
        <v>6</v>
      </c>
      <c r="B6807">
        <v>4</v>
      </c>
      <c r="C6807" s="3">
        <v>604</v>
      </c>
      <c r="D6807" t="s">
        <v>7</v>
      </c>
      <c r="E6807">
        <v>2007</v>
      </c>
      <c r="F6807" s="57"/>
      <c r="G6807" s="73">
        <f t="shared" si="319"/>
        <v>461</v>
      </c>
      <c r="H6807" s="7"/>
      <c r="I6807" s="79">
        <v>461</v>
      </c>
      <c r="J6807" s="31"/>
      <c r="K6807" s="79">
        <v>0</v>
      </c>
      <c r="L6807" s="79">
        <v>0</v>
      </c>
      <c r="M6807" s="31"/>
      <c r="N6807" s="79">
        <v>0</v>
      </c>
      <c r="O6807" s="22">
        <f t="shared" si="320"/>
        <v>0</v>
      </c>
      <c r="P6807" s="58"/>
      <c r="Q6807" s="58"/>
      <c r="R6807" s="58"/>
      <c r="S6807" s="7"/>
      <c r="T6807" s="7"/>
      <c r="U6807" s="7"/>
    </row>
    <row r="6808" spans="1:21" customFormat="1" ht="12.75" customHeight="1" x14ac:dyDescent="0.25">
      <c r="A6808">
        <v>6</v>
      </c>
      <c r="B6808">
        <v>5</v>
      </c>
      <c r="C6808" s="3">
        <v>605</v>
      </c>
      <c r="D6808" t="s">
        <v>7</v>
      </c>
      <c r="E6808">
        <v>2007</v>
      </c>
      <c r="F6808" s="57"/>
      <c r="G6808" s="73">
        <f t="shared" si="319"/>
        <v>297</v>
      </c>
      <c r="H6808" s="7"/>
      <c r="I6808" s="79">
        <v>297</v>
      </c>
      <c r="J6808" s="31"/>
      <c r="K6808" s="79">
        <v>0</v>
      </c>
      <c r="L6808" s="79">
        <v>2</v>
      </c>
      <c r="M6808" s="31"/>
      <c r="N6808" s="79">
        <v>0</v>
      </c>
      <c r="O6808" s="22">
        <f t="shared" si="320"/>
        <v>2</v>
      </c>
      <c r="P6808" s="58"/>
      <c r="Q6808" s="58"/>
      <c r="R6808" s="58"/>
      <c r="S6808" s="7"/>
      <c r="T6808" s="7"/>
      <c r="U6808" s="7"/>
    </row>
    <row r="6809" spans="1:21" customFormat="1" ht="12.75" customHeight="1" x14ac:dyDescent="0.25">
      <c r="A6809">
        <v>6</v>
      </c>
      <c r="B6809">
        <v>6</v>
      </c>
      <c r="C6809" s="3">
        <v>606</v>
      </c>
      <c r="D6809" t="s">
        <v>7</v>
      </c>
      <c r="E6809">
        <v>2007</v>
      </c>
      <c r="F6809" s="57"/>
      <c r="G6809" s="73">
        <f t="shared" si="319"/>
        <v>294</v>
      </c>
      <c r="H6809" s="7"/>
      <c r="I6809" s="79">
        <v>294</v>
      </c>
      <c r="J6809" s="31">
        <v>50</v>
      </c>
      <c r="K6809" s="79">
        <v>0</v>
      </c>
      <c r="L6809" s="79">
        <v>4</v>
      </c>
      <c r="M6809" s="31">
        <v>2</v>
      </c>
      <c r="N6809" s="79">
        <v>0</v>
      </c>
      <c r="O6809" s="22">
        <f t="shared" si="320"/>
        <v>4</v>
      </c>
      <c r="P6809" s="58"/>
      <c r="Q6809" s="58"/>
      <c r="R6809" s="58"/>
      <c r="S6809" s="7"/>
      <c r="T6809" s="7"/>
      <c r="U6809" s="7"/>
    </row>
    <row r="6810" spans="1:21" customFormat="1" ht="12.75" customHeight="1" x14ac:dyDescent="0.25">
      <c r="A6810">
        <v>6</v>
      </c>
      <c r="B6810">
        <v>7</v>
      </c>
      <c r="C6810" s="3">
        <v>607</v>
      </c>
      <c r="D6810" t="s">
        <v>7</v>
      </c>
      <c r="E6810">
        <v>2007</v>
      </c>
      <c r="F6810" s="57"/>
      <c r="G6810" s="73">
        <f t="shared" si="319"/>
        <v>314</v>
      </c>
      <c r="H6810" s="7"/>
      <c r="I6810" s="79">
        <v>314</v>
      </c>
      <c r="J6810" s="31"/>
      <c r="K6810" s="79">
        <v>0</v>
      </c>
      <c r="L6810" s="79">
        <v>7</v>
      </c>
      <c r="M6810" s="31"/>
      <c r="N6810" s="79">
        <v>0</v>
      </c>
      <c r="O6810" s="22">
        <f t="shared" si="320"/>
        <v>7</v>
      </c>
      <c r="P6810" s="58"/>
      <c r="Q6810" s="58"/>
      <c r="R6810" s="58"/>
      <c r="S6810" s="7"/>
      <c r="T6810" s="7"/>
      <c r="U6810" s="7"/>
    </row>
    <row r="6811" spans="1:21" customFormat="1" ht="12.75" customHeight="1" x14ac:dyDescent="0.25">
      <c r="A6811">
        <v>6</v>
      </c>
      <c r="B6811">
        <v>8</v>
      </c>
      <c r="C6811" s="3">
        <v>608</v>
      </c>
      <c r="D6811" t="s">
        <v>7</v>
      </c>
      <c r="E6811">
        <v>2007</v>
      </c>
      <c r="F6811" s="57"/>
      <c r="G6811" s="73">
        <f t="shared" si="319"/>
        <v>365</v>
      </c>
      <c r="H6811" s="7"/>
      <c r="I6811" s="79">
        <v>365</v>
      </c>
      <c r="J6811" s="31"/>
      <c r="K6811" s="79">
        <v>0</v>
      </c>
      <c r="L6811" s="79">
        <v>10</v>
      </c>
      <c r="M6811" s="31"/>
      <c r="N6811" s="79">
        <v>0</v>
      </c>
      <c r="O6811" s="22">
        <f t="shared" si="320"/>
        <v>10</v>
      </c>
      <c r="P6811" s="58"/>
      <c r="Q6811" s="58"/>
      <c r="R6811" s="58"/>
      <c r="S6811" s="7"/>
      <c r="T6811" s="7"/>
      <c r="U6811" s="7"/>
    </row>
    <row r="6812" spans="1:21" customFormat="1" ht="12.75" customHeight="1" x14ac:dyDescent="0.25">
      <c r="A6812">
        <v>6</v>
      </c>
      <c r="B6812">
        <v>9</v>
      </c>
      <c r="C6812" s="3">
        <v>609</v>
      </c>
      <c r="D6812" t="s">
        <v>7</v>
      </c>
      <c r="E6812">
        <v>2007</v>
      </c>
      <c r="F6812" s="57"/>
      <c r="G6812" s="73">
        <f t="shared" ref="G6812:G6843" si="321">I6812+K6812</f>
        <v>503</v>
      </c>
      <c r="H6812" s="7"/>
      <c r="I6812" s="79">
        <v>503</v>
      </c>
      <c r="J6812" s="31"/>
      <c r="K6812" s="79">
        <v>0</v>
      </c>
      <c r="L6812" s="79">
        <v>17</v>
      </c>
      <c r="M6812" s="31"/>
      <c r="N6812" s="79">
        <v>0</v>
      </c>
      <c r="O6812" s="22">
        <f t="shared" ref="O6812:O6843" si="322">L6812+N6812</f>
        <v>17</v>
      </c>
      <c r="P6812" s="58"/>
      <c r="Q6812" s="58"/>
      <c r="R6812" s="58"/>
      <c r="S6812" s="7"/>
      <c r="T6812" s="7"/>
      <c r="U6812" s="7"/>
    </row>
    <row r="6813" spans="1:21" customFormat="1" ht="12.75" customHeight="1" x14ac:dyDescent="0.25">
      <c r="A6813">
        <v>6</v>
      </c>
      <c r="B6813">
        <v>10</v>
      </c>
      <c r="C6813" s="3">
        <v>610</v>
      </c>
      <c r="D6813" t="s">
        <v>7</v>
      </c>
      <c r="E6813">
        <v>2007</v>
      </c>
      <c r="F6813" s="57"/>
      <c r="G6813" s="73">
        <f t="shared" si="321"/>
        <v>691</v>
      </c>
      <c r="H6813" s="7"/>
      <c r="I6813" s="79">
        <v>691</v>
      </c>
      <c r="J6813" s="31"/>
      <c r="K6813" s="79">
        <v>0</v>
      </c>
      <c r="L6813" s="79">
        <v>26</v>
      </c>
      <c r="M6813" s="31"/>
      <c r="N6813" s="79">
        <v>0</v>
      </c>
      <c r="O6813" s="22">
        <f t="shared" si="322"/>
        <v>26</v>
      </c>
      <c r="P6813" s="58"/>
      <c r="Q6813" s="58"/>
      <c r="R6813" s="58"/>
      <c r="S6813" s="7"/>
      <c r="T6813" s="7"/>
      <c r="U6813" s="7"/>
    </row>
    <row r="6814" spans="1:21" customFormat="1" ht="12.75" customHeight="1" x14ac:dyDescent="0.25">
      <c r="A6814">
        <v>6</v>
      </c>
      <c r="B6814">
        <v>11</v>
      </c>
      <c r="C6814" s="3">
        <v>611</v>
      </c>
      <c r="D6814" t="s">
        <v>7</v>
      </c>
      <c r="E6814">
        <v>2007</v>
      </c>
      <c r="F6814" s="57"/>
      <c r="G6814" s="73">
        <f t="shared" si="321"/>
        <v>495</v>
      </c>
      <c r="H6814" s="7"/>
      <c r="I6814" s="79">
        <v>495</v>
      </c>
      <c r="J6814" s="31">
        <v>76</v>
      </c>
      <c r="K6814" s="79">
        <v>0</v>
      </c>
      <c r="L6814" s="79">
        <v>21</v>
      </c>
      <c r="M6814" s="31">
        <v>3</v>
      </c>
      <c r="N6814" s="79">
        <v>0</v>
      </c>
      <c r="O6814" s="22">
        <f t="shared" si="322"/>
        <v>21</v>
      </c>
      <c r="P6814" s="58"/>
      <c r="Q6814" s="58"/>
      <c r="R6814" s="58"/>
      <c r="S6814" s="7"/>
      <c r="T6814" s="7"/>
      <c r="U6814" s="7"/>
    </row>
    <row r="6815" spans="1:21" customFormat="1" ht="12.75" customHeight="1" x14ac:dyDescent="0.25">
      <c r="A6815">
        <v>6</v>
      </c>
      <c r="B6815">
        <v>12</v>
      </c>
      <c r="C6815" s="3">
        <v>612</v>
      </c>
      <c r="D6815" t="s">
        <v>7</v>
      </c>
      <c r="E6815">
        <v>2007</v>
      </c>
      <c r="F6815" s="57"/>
      <c r="G6815" s="73">
        <f t="shared" si="321"/>
        <v>409</v>
      </c>
      <c r="H6815" s="7"/>
      <c r="I6815" s="79">
        <v>409</v>
      </c>
      <c r="J6815" s="31"/>
      <c r="K6815" s="79">
        <v>0</v>
      </c>
      <c r="L6815" s="79">
        <v>19</v>
      </c>
      <c r="M6815" s="31"/>
      <c r="N6815" s="79">
        <v>0</v>
      </c>
      <c r="O6815" s="22">
        <f t="shared" si="322"/>
        <v>19</v>
      </c>
      <c r="P6815" s="58"/>
      <c r="Q6815" s="58"/>
      <c r="R6815" s="58"/>
      <c r="S6815" s="7"/>
      <c r="T6815" s="7"/>
      <c r="U6815" s="7"/>
    </row>
    <row r="6816" spans="1:21" customFormat="1" ht="12.75" customHeight="1" x14ac:dyDescent="0.25">
      <c r="A6816">
        <v>6</v>
      </c>
      <c r="B6816">
        <v>13</v>
      </c>
      <c r="C6816" s="3">
        <v>613</v>
      </c>
      <c r="D6816" t="s">
        <v>7</v>
      </c>
      <c r="E6816">
        <v>2007</v>
      </c>
      <c r="F6816" s="57"/>
      <c r="G6816" s="73">
        <f t="shared" si="321"/>
        <v>609</v>
      </c>
      <c r="H6816" s="7"/>
      <c r="I6816" s="79">
        <v>608</v>
      </c>
      <c r="J6816" s="31"/>
      <c r="K6816" s="79">
        <v>1</v>
      </c>
      <c r="L6816" s="79">
        <v>18</v>
      </c>
      <c r="M6816" s="31"/>
      <c r="N6816" s="79">
        <v>0</v>
      </c>
      <c r="O6816" s="22">
        <f t="shared" si="322"/>
        <v>18</v>
      </c>
      <c r="P6816" s="58"/>
      <c r="Q6816" s="58"/>
      <c r="R6816" s="58"/>
      <c r="S6816" s="7"/>
      <c r="T6816" s="7"/>
      <c r="U6816" s="7"/>
    </row>
    <row r="6817" spans="1:21" customFormat="1" ht="12.75" customHeight="1" x14ac:dyDescent="0.25">
      <c r="A6817">
        <v>6</v>
      </c>
      <c r="B6817">
        <v>14</v>
      </c>
      <c r="C6817" s="3">
        <v>614</v>
      </c>
      <c r="D6817" t="s">
        <v>7</v>
      </c>
      <c r="E6817">
        <v>2007</v>
      </c>
      <c r="F6817" s="57"/>
      <c r="G6817" s="73">
        <f t="shared" si="321"/>
        <v>872</v>
      </c>
      <c r="H6817" s="7"/>
      <c r="I6817" s="79">
        <v>870</v>
      </c>
      <c r="J6817" s="60"/>
      <c r="K6817" s="79">
        <v>2</v>
      </c>
      <c r="L6817" s="79">
        <v>13</v>
      </c>
      <c r="M6817" s="31"/>
      <c r="N6817" s="79">
        <v>0</v>
      </c>
      <c r="O6817" s="22">
        <f t="shared" si="322"/>
        <v>13</v>
      </c>
      <c r="P6817" s="58"/>
      <c r="Q6817" s="58"/>
      <c r="R6817" s="58"/>
      <c r="S6817" s="7"/>
      <c r="T6817" s="7"/>
      <c r="U6817" s="7"/>
    </row>
    <row r="6818" spans="1:21" customFormat="1" ht="12.75" customHeight="1" x14ac:dyDescent="0.25">
      <c r="A6818">
        <v>6</v>
      </c>
      <c r="B6818">
        <v>15</v>
      </c>
      <c r="C6818" s="3">
        <v>615</v>
      </c>
      <c r="D6818" t="s">
        <v>7</v>
      </c>
      <c r="E6818">
        <v>2007</v>
      </c>
      <c r="F6818" s="57"/>
      <c r="G6818" s="73">
        <f t="shared" si="321"/>
        <v>816</v>
      </c>
      <c r="H6818" s="7"/>
      <c r="I6818" s="79">
        <v>814</v>
      </c>
      <c r="J6818" s="31"/>
      <c r="K6818" s="79">
        <v>2</v>
      </c>
      <c r="L6818" s="79">
        <v>0</v>
      </c>
      <c r="M6818" s="31"/>
      <c r="N6818" s="79">
        <v>0</v>
      </c>
      <c r="O6818" s="22">
        <f t="shared" si="322"/>
        <v>0</v>
      </c>
      <c r="P6818" s="58"/>
      <c r="Q6818" s="58"/>
      <c r="R6818" s="58"/>
      <c r="S6818" s="7"/>
      <c r="T6818" s="7"/>
      <c r="U6818" s="7"/>
    </row>
    <row r="6819" spans="1:21" customFormat="1" ht="12.75" customHeight="1" x14ac:dyDescent="0.25">
      <c r="A6819">
        <v>6</v>
      </c>
      <c r="B6819">
        <v>16</v>
      </c>
      <c r="C6819" s="3">
        <v>616</v>
      </c>
      <c r="D6819" t="s">
        <v>7</v>
      </c>
      <c r="E6819">
        <v>2007</v>
      </c>
      <c r="F6819" s="57"/>
      <c r="G6819" s="73">
        <f t="shared" si="321"/>
        <v>988</v>
      </c>
      <c r="H6819" s="7"/>
      <c r="I6819" s="79">
        <v>985</v>
      </c>
      <c r="J6819" s="31"/>
      <c r="K6819" s="79">
        <v>3</v>
      </c>
      <c r="L6819" s="79">
        <v>54</v>
      </c>
      <c r="M6819" s="31"/>
      <c r="N6819" s="79">
        <v>0</v>
      </c>
      <c r="O6819" s="22">
        <f t="shared" si="322"/>
        <v>54</v>
      </c>
      <c r="P6819" s="58"/>
      <c r="Q6819" s="58"/>
      <c r="R6819" s="58"/>
      <c r="S6819" s="7"/>
      <c r="T6819" s="7"/>
      <c r="U6819" s="7"/>
    </row>
    <row r="6820" spans="1:21" customFormat="1" ht="12.75" customHeight="1" x14ac:dyDescent="0.25">
      <c r="A6820">
        <v>6</v>
      </c>
      <c r="B6820">
        <v>17</v>
      </c>
      <c r="C6820" s="3">
        <v>617</v>
      </c>
      <c r="D6820" t="s">
        <v>7</v>
      </c>
      <c r="E6820">
        <v>2007</v>
      </c>
      <c r="F6820" s="57"/>
      <c r="G6820" s="73">
        <f t="shared" si="321"/>
        <v>836</v>
      </c>
      <c r="H6820" s="7"/>
      <c r="I6820" s="79">
        <v>832</v>
      </c>
      <c r="J6820" s="31"/>
      <c r="K6820" s="79">
        <v>4</v>
      </c>
      <c r="L6820" s="79">
        <v>96</v>
      </c>
      <c r="M6820" s="31"/>
      <c r="N6820" s="79">
        <v>0</v>
      </c>
      <c r="O6820" s="22">
        <f t="shared" si="322"/>
        <v>96</v>
      </c>
      <c r="P6820" s="58"/>
      <c r="Q6820" s="58"/>
      <c r="R6820" s="58"/>
      <c r="S6820" s="7"/>
      <c r="T6820" s="7"/>
      <c r="U6820" s="7"/>
    </row>
    <row r="6821" spans="1:21" customFormat="1" ht="12.75" customHeight="1" x14ac:dyDescent="0.25">
      <c r="A6821">
        <v>6</v>
      </c>
      <c r="B6821">
        <v>18</v>
      </c>
      <c r="C6821" s="3">
        <v>618</v>
      </c>
      <c r="D6821" t="s">
        <v>7</v>
      </c>
      <c r="E6821">
        <v>2007</v>
      </c>
      <c r="F6821" s="57"/>
      <c r="G6821" s="73">
        <f t="shared" si="321"/>
        <v>698</v>
      </c>
      <c r="H6821" s="7"/>
      <c r="I6821" s="79">
        <v>694</v>
      </c>
      <c r="J6821" s="31">
        <v>42</v>
      </c>
      <c r="K6821" s="79">
        <v>4</v>
      </c>
      <c r="L6821" s="79">
        <v>127</v>
      </c>
      <c r="M6821" s="31">
        <v>1</v>
      </c>
      <c r="N6821" s="79">
        <v>1</v>
      </c>
      <c r="O6821" s="22">
        <f t="shared" si="322"/>
        <v>128</v>
      </c>
      <c r="P6821" s="58"/>
      <c r="Q6821" s="58"/>
      <c r="R6821" s="58"/>
      <c r="S6821" s="7"/>
      <c r="T6821" s="7"/>
      <c r="U6821" s="7"/>
    </row>
    <row r="6822" spans="1:21" customFormat="1" ht="12.75" customHeight="1" x14ac:dyDescent="0.25">
      <c r="A6822">
        <v>6</v>
      </c>
      <c r="B6822">
        <v>19</v>
      </c>
      <c r="C6822" s="3">
        <v>619</v>
      </c>
      <c r="D6822" t="s">
        <v>7</v>
      </c>
      <c r="E6822">
        <v>2007</v>
      </c>
      <c r="F6822" s="57"/>
      <c r="G6822" s="73">
        <f t="shared" si="321"/>
        <v>332</v>
      </c>
      <c r="H6822" s="7"/>
      <c r="I6822" s="79">
        <v>330</v>
      </c>
      <c r="J6822" s="60"/>
      <c r="K6822" s="79">
        <v>2</v>
      </c>
      <c r="L6822" s="79">
        <v>86</v>
      </c>
      <c r="M6822" s="31"/>
      <c r="N6822" s="79">
        <v>1</v>
      </c>
      <c r="O6822" s="22">
        <f t="shared" si="322"/>
        <v>87</v>
      </c>
      <c r="P6822" s="58"/>
      <c r="Q6822" s="58"/>
      <c r="R6822" s="58"/>
      <c r="S6822" s="7"/>
      <c r="T6822" s="7"/>
      <c r="U6822" s="7"/>
    </row>
    <row r="6823" spans="1:21" customFormat="1" ht="12.75" customHeight="1" x14ac:dyDescent="0.25">
      <c r="A6823">
        <v>6</v>
      </c>
      <c r="B6823">
        <v>20</v>
      </c>
      <c r="C6823" s="3">
        <v>620</v>
      </c>
      <c r="D6823" t="s">
        <v>7</v>
      </c>
      <c r="E6823">
        <v>2007</v>
      </c>
      <c r="F6823" s="57"/>
      <c r="G6823" s="73">
        <f t="shared" si="321"/>
        <v>527</v>
      </c>
      <c r="H6823" s="7"/>
      <c r="I6823" s="79">
        <v>523</v>
      </c>
      <c r="J6823" s="31"/>
      <c r="K6823" s="79">
        <v>4</v>
      </c>
      <c r="L6823" s="79">
        <v>93</v>
      </c>
      <c r="M6823" s="31"/>
      <c r="N6823" s="79">
        <v>1</v>
      </c>
      <c r="O6823" s="22">
        <f t="shared" si="322"/>
        <v>94</v>
      </c>
      <c r="P6823" s="58"/>
      <c r="Q6823" s="58"/>
      <c r="R6823" s="58"/>
      <c r="S6823" s="7"/>
      <c r="T6823" s="7"/>
      <c r="U6823" s="7"/>
    </row>
    <row r="6824" spans="1:21" customFormat="1" ht="12.75" customHeight="1" x14ac:dyDescent="0.25">
      <c r="A6824">
        <v>6</v>
      </c>
      <c r="B6824">
        <v>21</v>
      </c>
      <c r="C6824" s="3">
        <v>621</v>
      </c>
      <c r="D6824" t="s">
        <v>7</v>
      </c>
      <c r="E6824">
        <v>2007</v>
      </c>
      <c r="F6824" s="57"/>
      <c r="G6824" s="73">
        <f t="shared" si="321"/>
        <v>664</v>
      </c>
      <c r="H6824" s="7"/>
      <c r="I6824" s="79">
        <v>659</v>
      </c>
      <c r="J6824" s="31"/>
      <c r="K6824" s="79">
        <v>5</v>
      </c>
      <c r="L6824" s="79">
        <v>69</v>
      </c>
      <c r="M6824" s="31"/>
      <c r="N6824" s="79">
        <v>1</v>
      </c>
      <c r="O6824" s="22">
        <f t="shared" si="322"/>
        <v>70</v>
      </c>
      <c r="P6824" s="58"/>
      <c r="Q6824" s="58"/>
      <c r="R6824" s="58"/>
      <c r="S6824" s="7"/>
      <c r="T6824" s="7"/>
      <c r="U6824" s="7"/>
    </row>
    <row r="6825" spans="1:21" customFormat="1" ht="12.75" customHeight="1" x14ac:dyDescent="0.25">
      <c r="A6825">
        <v>6</v>
      </c>
      <c r="B6825">
        <v>22</v>
      </c>
      <c r="C6825" s="3">
        <v>622</v>
      </c>
      <c r="D6825" t="s">
        <v>7</v>
      </c>
      <c r="E6825">
        <v>2007</v>
      </c>
      <c r="F6825" s="57"/>
      <c r="G6825" s="73">
        <f t="shared" si="321"/>
        <v>788</v>
      </c>
      <c r="H6825" s="7"/>
      <c r="I6825" s="79">
        <v>781</v>
      </c>
      <c r="J6825" s="31"/>
      <c r="K6825" s="79">
        <v>7</v>
      </c>
      <c r="L6825" s="79">
        <v>31</v>
      </c>
      <c r="M6825" s="31"/>
      <c r="N6825" s="79">
        <v>0</v>
      </c>
      <c r="O6825" s="22">
        <f t="shared" si="322"/>
        <v>31</v>
      </c>
      <c r="P6825" s="58"/>
      <c r="Q6825" s="58"/>
      <c r="R6825" s="58"/>
      <c r="S6825" s="7"/>
      <c r="T6825" s="7"/>
      <c r="U6825" s="7"/>
    </row>
    <row r="6826" spans="1:21" customFormat="1" ht="12.75" customHeight="1" x14ac:dyDescent="0.25">
      <c r="A6826">
        <v>6</v>
      </c>
      <c r="B6826">
        <v>23</v>
      </c>
      <c r="C6826" s="3">
        <v>623</v>
      </c>
      <c r="D6826" t="s">
        <v>7</v>
      </c>
      <c r="E6826">
        <v>2007</v>
      </c>
      <c r="F6826" s="57"/>
      <c r="G6826" s="73">
        <f t="shared" si="321"/>
        <v>1956</v>
      </c>
      <c r="H6826" s="7"/>
      <c r="I6826" s="79">
        <v>1937</v>
      </c>
      <c r="J6826" s="31"/>
      <c r="K6826" s="79">
        <v>19</v>
      </c>
      <c r="L6826" s="79">
        <v>138</v>
      </c>
      <c r="M6826" s="31"/>
      <c r="N6826" s="79">
        <v>1</v>
      </c>
      <c r="O6826" s="22">
        <f t="shared" si="322"/>
        <v>139</v>
      </c>
      <c r="P6826" s="58"/>
      <c r="Q6826" s="58"/>
      <c r="R6826" s="58"/>
      <c r="S6826" s="7"/>
      <c r="T6826" s="7"/>
      <c r="U6826" s="7"/>
    </row>
    <row r="6827" spans="1:21" customFormat="1" ht="12.75" customHeight="1" x14ac:dyDescent="0.25">
      <c r="A6827">
        <v>6</v>
      </c>
      <c r="B6827">
        <v>24</v>
      </c>
      <c r="C6827" s="3">
        <v>624</v>
      </c>
      <c r="D6827" t="s">
        <v>7</v>
      </c>
      <c r="E6827">
        <v>2007</v>
      </c>
      <c r="F6827" s="57"/>
      <c r="G6827" s="73">
        <f t="shared" si="321"/>
        <v>2613</v>
      </c>
      <c r="H6827" s="7"/>
      <c r="I6827" s="79">
        <v>2586</v>
      </c>
      <c r="J6827" s="31"/>
      <c r="K6827" s="79">
        <v>27</v>
      </c>
      <c r="L6827" s="79">
        <v>273</v>
      </c>
      <c r="M6827" s="31"/>
      <c r="N6827" s="79">
        <v>3</v>
      </c>
      <c r="O6827" s="22">
        <f t="shared" si="322"/>
        <v>276</v>
      </c>
      <c r="P6827" s="58"/>
      <c r="Q6827" s="58"/>
      <c r="R6827" s="58"/>
      <c r="S6827" s="7"/>
      <c r="T6827" s="7"/>
      <c r="U6827" s="7"/>
    </row>
    <row r="6828" spans="1:21" customFormat="1" ht="12.75" customHeight="1" x14ac:dyDescent="0.25">
      <c r="A6828">
        <v>6</v>
      </c>
      <c r="B6828">
        <v>25</v>
      </c>
      <c r="C6828" s="3">
        <v>625</v>
      </c>
      <c r="D6828" t="s">
        <v>7</v>
      </c>
      <c r="E6828">
        <v>2007</v>
      </c>
      <c r="F6828" s="57"/>
      <c r="G6828" s="73">
        <f t="shared" si="321"/>
        <v>1232</v>
      </c>
      <c r="I6828" s="79">
        <v>1218</v>
      </c>
      <c r="J6828" s="31">
        <v>58</v>
      </c>
      <c r="K6828" s="79">
        <v>14</v>
      </c>
      <c r="L6828" s="79">
        <v>173</v>
      </c>
      <c r="M6828" s="31">
        <v>8</v>
      </c>
      <c r="N6828" s="79">
        <v>2</v>
      </c>
      <c r="O6828" s="22">
        <f t="shared" si="322"/>
        <v>175</v>
      </c>
      <c r="P6828" s="58"/>
      <c r="Q6828" s="58"/>
      <c r="R6828" s="58"/>
      <c r="S6828" s="7"/>
      <c r="T6828" s="7"/>
      <c r="U6828" s="7"/>
    </row>
    <row r="6829" spans="1:21" customFormat="1" ht="12.75" customHeight="1" x14ac:dyDescent="0.25">
      <c r="A6829">
        <v>6</v>
      </c>
      <c r="B6829">
        <v>26</v>
      </c>
      <c r="C6829" s="3">
        <v>626</v>
      </c>
      <c r="D6829" t="s">
        <v>7</v>
      </c>
      <c r="E6829">
        <v>2007</v>
      </c>
      <c r="F6829" s="57"/>
      <c r="G6829" s="73">
        <f t="shared" si="321"/>
        <v>655</v>
      </c>
      <c r="I6829" s="79">
        <v>647</v>
      </c>
      <c r="J6829" s="60"/>
      <c r="K6829" s="79">
        <v>8</v>
      </c>
      <c r="L6829" s="79">
        <v>117</v>
      </c>
      <c r="M6829" s="60"/>
      <c r="N6829" s="79">
        <v>1</v>
      </c>
      <c r="O6829" s="22">
        <f t="shared" si="322"/>
        <v>118</v>
      </c>
      <c r="P6829" s="58"/>
      <c r="Q6829" s="58"/>
      <c r="R6829" s="58"/>
      <c r="S6829" s="7"/>
      <c r="T6829" s="7"/>
      <c r="U6829" s="7"/>
    </row>
    <row r="6830" spans="1:21" customFormat="1" ht="12.75" customHeight="1" x14ac:dyDescent="0.25">
      <c r="A6830">
        <v>6</v>
      </c>
      <c r="B6830">
        <v>27</v>
      </c>
      <c r="C6830" s="3">
        <v>627</v>
      </c>
      <c r="D6830" t="s">
        <v>7</v>
      </c>
      <c r="E6830">
        <v>2007</v>
      </c>
      <c r="F6830" s="57"/>
      <c r="G6830" s="73">
        <f t="shared" si="321"/>
        <v>614</v>
      </c>
      <c r="I6830" s="79">
        <v>606</v>
      </c>
      <c r="J6830" s="31"/>
      <c r="K6830" s="79">
        <v>8</v>
      </c>
      <c r="L6830" s="79">
        <v>135</v>
      </c>
      <c r="M6830" s="31"/>
      <c r="N6830" s="79">
        <v>2</v>
      </c>
      <c r="O6830" s="22">
        <f t="shared" si="322"/>
        <v>137</v>
      </c>
      <c r="P6830" s="58"/>
      <c r="Q6830" s="58"/>
      <c r="R6830" s="58"/>
      <c r="S6830" s="7"/>
      <c r="T6830" s="7"/>
      <c r="U6830" s="7"/>
    </row>
    <row r="6831" spans="1:21" customFormat="1" ht="12.75" customHeight="1" x14ac:dyDescent="0.25">
      <c r="A6831">
        <v>6</v>
      </c>
      <c r="B6831">
        <v>28</v>
      </c>
      <c r="C6831" s="3">
        <v>628</v>
      </c>
      <c r="D6831" t="s">
        <v>7</v>
      </c>
      <c r="E6831">
        <v>2007</v>
      </c>
      <c r="F6831" s="57"/>
      <c r="G6831" s="73">
        <f t="shared" si="321"/>
        <v>810</v>
      </c>
      <c r="H6831" s="7"/>
      <c r="I6831" s="79">
        <v>799</v>
      </c>
      <c r="J6831" s="31"/>
      <c r="K6831" s="79">
        <v>11</v>
      </c>
      <c r="L6831" s="79">
        <v>169</v>
      </c>
      <c r="M6831" s="31"/>
      <c r="N6831" s="79">
        <v>2</v>
      </c>
      <c r="O6831" s="22">
        <f t="shared" si="322"/>
        <v>171</v>
      </c>
      <c r="P6831" s="58"/>
      <c r="Q6831" s="58"/>
      <c r="R6831" s="58"/>
      <c r="S6831" s="7"/>
      <c r="T6831" s="7"/>
      <c r="U6831" s="7"/>
    </row>
    <row r="6832" spans="1:21" customFormat="1" ht="12.75" customHeight="1" x14ac:dyDescent="0.25">
      <c r="A6832">
        <v>6</v>
      </c>
      <c r="B6832">
        <v>29</v>
      </c>
      <c r="C6832" s="3">
        <v>629</v>
      </c>
      <c r="D6832" t="s">
        <v>7</v>
      </c>
      <c r="E6832">
        <v>2007</v>
      </c>
      <c r="F6832" s="57"/>
      <c r="G6832" s="73">
        <f t="shared" si="321"/>
        <v>818</v>
      </c>
      <c r="H6832" s="7"/>
      <c r="I6832" s="79">
        <v>806</v>
      </c>
      <c r="J6832" s="31"/>
      <c r="K6832" s="79">
        <v>12</v>
      </c>
      <c r="L6832" s="79">
        <v>161</v>
      </c>
      <c r="M6832" s="31"/>
      <c r="N6832" s="79">
        <v>2</v>
      </c>
      <c r="O6832" s="22">
        <f t="shared" si="322"/>
        <v>163</v>
      </c>
      <c r="P6832" s="58"/>
      <c r="Q6832" s="58"/>
      <c r="R6832" s="58"/>
      <c r="S6832" s="7"/>
      <c r="T6832" s="7"/>
      <c r="U6832" s="7"/>
    </row>
    <row r="6833" spans="1:21" customFormat="1" ht="12.75" customHeight="1" x14ac:dyDescent="0.25">
      <c r="A6833">
        <v>6</v>
      </c>
      <c r="B6833">
        <v>30</v>
      </c>
      <c r="C6833" s="3">
        <v>630</v>
      </c>
      <c r="D6833" t="s">
        <v>7</v>
      </c>
      <c r="E6833">
        <v>2007</v>
      </c>
      <c r="F6833" s="57"/>
      <c r="G6833" s="73">
        <f t="shared" si="321"/>
        <v>754</v>
      </c>
      <c r="H6833" s="7"/>
      <c r="I6833" s="79">
        <v>742</v>
      </c>
      <c r="J6833" s="31"/>
      <c r="K6833" s="79">
        <v>12</v>
      </c>
      <c r="L6833" s="79">
        <v>145</v>
      </c>
      <c r="M6833" s="31"/>
      <c r="N6833" s="79">
        <v>2</v>
      </c>
      <c r="O6833" s="22">
        <f t="shared" si="322"/>
        <v>147</v>
      </c>
      <c r="P6833" s="58"/>
      <c r="Q6833" s="58"/>
      <c r="R6833" s="58"/>
      <c r="S6833" s="7"/>
      <c r="T6833" s="7"/>
      <c r="U6833" s="7"/>
    </row>
    <row r="6834" spans="1:21" customFormat="1" ht="12.75" customHeight="1" x14ac:dyDescent="0.25">
      <c r="A6834">
        <v>7</v>
      </c>
      <c r="B6834">
        <v>1</v>
      </c>
      <c r="C6834" s="3">
        <v>701</v>
      </c>
      <c r="D6834" t="s">
        <v>7</v>
      </c>
      <c r="E6834">
        <v>2007</v>
      </c>
      <c r="F6834" s="57"/>
      <c r="G6834" s="73">
        <f t="shared" si="321"/>
        <v>1236</v>
      </c>
      <c r="H6834" s="7"/>
      <c r="I6834" s="79">
        <v>1216</v>
      </c>
      <c r="J6834" s="31"/>
      <c r="K6834" s="79">
        <v>20</v>
      </c>
      <c r="L6834" s="79">
        <v>230</v>
      </c>
      <c r="M6834" s="31"/>
      <c r="N6834" s="79">
        <v>4</v>
      </c>
      <c r="O6834" s="22">
        <f t="shared" si="322"/>
        <v>234</v>
      </c>
      <c r="P6834" s="58"/>
      <c r="Q6834" s="58"/>
      <c r="R6834" s="58"/>
      <c r="S6834" s="7"/>
      <c r="T6834" s="7"/>
      <c r="U6834" s="7"/>
    </row>
    <row r="6835" spans="1:21" customFormat="1" ht="12.75" customHeight="1" x14ac:dyDescent="0.25">
      <c r="A6835">
        <v>7</v>
      </c>
      <c r="B6835">
        <v>2</v>
      </c>
      <c r="C6835" s="3">
        <v>702</v>
      </c>
      <c r="D6835" t="s">
        <v>7</v>
      </c>
      <c r="E6835">
        <v>2007</v>
      </c>
      <c r="F6835" s="57"/>
      <c r="G6835" s="73">
        <f t="shared" si="321"/>
        <v>1692</v>
      </c>
      <c r="H6835" s="7"/>
      <c r="I6835" s="79">
        <v>1663</v>
      </c>
      <c r="J6835" s="31"/>
      <c r="K6835" s="79">
        <v>29</v>
      </c>
      <c r="L6835" s="79">
        <v>306</v>
      </c>
      <c r="M6835" s="31"/>
      <c r="N6835" s="79">
        <v>5</v>
      </c>
      <c r="O6835" s="22">
        <f t="shared" si="322"/>
        <v>311</v>
      </c>
      <c r="P6835" s="58"/>
      <c r="Q6835" s="58"/>
      <c r="R6835" s="58"/>
      <c r="S6835" s="7"/>
      <c r="T6835" s="7"/>
      <c r="U6835" s="7"/>
    </row>
    <row r="6836" spans="1:21" customFormat="1" ht="12.75" customHeight="1" x14ac:dyDescent="0.25">
      <c r="A6836">
        <v>7</v>
      </c>
      <c r="B6836">
        <v>3</v>
      </c>
      <c r="C6836" s="3">
        <v>703</v>
      </c>
      <c r="D6836" t="s">
        <v>7</v>
      </c>
      <c r="E6836">
        <v>2007</v>
      </c>
      <c r="F6836" s="57"/>
      <c r="G6836" s="73">
        <f t="shared" si="321"/>
        <v>2121</v>
      </c>
      <c r="H6836" s="7"/>
      <c r="I6836" s="79">
        <v>2083</v>
      </c>
      <c r="J6836">
        <v>94</v>
      </c>
      <c r="K6836" s="79">
        <v>38</v>
      </c>
      <c r="L6836" s="79">
        <v>373</v>
      </c>
      <c r="M6836">
        <v>72</v>
      </c>
      <c r="N6836" s="79">
        <v>7</v>
      </c>
      <c r="O6836" s="22">
        <f t="shared" si="322"/>
        <v>380</v>
      </c>
      <c r="P6836" s="58"/>
      <c r="Q6836" s="58"/>
      <c r="R6836" s="58"/>
      <c r="S6836" s="7"/>
      <c r="T6836" s="7"/>
      <c r="U6836" s="7"/>
    </row>
    <row r="6837" spans="1:21" customFormat="1" ht="12.75" customHeight="1" x14ac:dyDescent="0.25">
      <c r="A6837">
        <v>7</v>
      </c>
      <c r="B6837">
        <v>4</v>
      </c>
      <c r="C6837" s="3">
        <v>704</v>
      </c>
      <c r="D6837" t="s">
        <v>7</v>
      </c>
      <c r="E6837">
        <v>2007</v>
      </c>
      <c r="F6837" s="57"/>
      <c r="G6837" s="73">
        <f t="shared" si="321"/>
        <v>3455</v>
      </c>
      <c r="H6837" s="7"/>
      <c r="I6837" s="79">
        <v>3390</v>
      </c>
      <c r="J6837" s="60"/>
      <c r="K6837" s="79">
        <v>65</v>
      </c>
      <c r="L6837" s="79">
        <v>590</v>
      </c>
      <c r="M6837" s="60"/>
      <c r="N6837" s="79">
        <v>11</v>
      </c>
      <c r="O6837" s="22">
        <f t="shared" si="322"/>
        <v>601</v>
      </c>
      <c r="P6837" s="58"/>
      <c r="Q6837" s="58"/>
      <c r="R6837" s="58"/>
      <c r="S6837" s="7"/>
      <c r="T6837" s="7"/>
      <c r="U6837" s="7"/>
    </row>
    <row r="6838" spans="1:21" customFormat="1" ht="12.75" customHeight="1" x14ac:dyDescent="0.25">
      <c r="A6838">
        <v>7</v>
      </c>
      <c r="B6838">
        <v>5</v>
      </c>
      <c r="C6838" s="3">
        <v>705</v>
      </c>
      <c r="D6838" t="s">
        <v>7</v>
      </c>
      <c r="E6838">
        <v>2007</v>
      </c>
      <c r="F6838" s="57"/>
      <c r="G6838" s="73">
        <f t="shared" si="321"/>
        <v>3273</v>
      </c>
      <c r="H6838" s="7"/>
      <c r="I6838" s="79">
        <v>3214</v>
      </c>
      <c r="J6838" s="31"/>
      <c r="K6838" s="79">
        <v>59</v>
      </c>
      <c r="L6838" s="79">
        <v>668</v>
      </c>
      <c r="M6838" s="31"/>
      <c r="N6838" s="79">
        <v>12</v>
      </c>
      <c r="O6838" s="22">
        <f t="shared" si="322"/>
        <v>680</v>
      </c>
      <c r="P6838" s="58"/>
      <c r="Q6838" s="58"/>
      <c r="R6838" s="58"/>
      <c r="S6838" s="7"/>
      <c r="T6838" s="7"/>
      <c r="U6838" s="7"/>
    </row>
    <row r="6839" spans="1:21" customFormat="1" ht="12.75" customHeight="1" x14ac:dyDescent="0.25">
      <c r="A6839">
        <v>7</v>
      </c>
      <c r="B6839">
        <v>6</v>
      </c>
      <c r="C6839" s="3">
        <v>706</v>
      </c>
      <c r="D6839" t="s">
        <v>7</v>
      </c>
      <c r="E6839">
        <v>2007</v>
      </c>
      <c r="F6839" s="57"/>
      <c r="G6839" s="73">
        <f t="shared" si="321"/>
        <v>3183</v>
      </c>
      <c r="H6839" s="7"/>
      <c r="I6839" s="79">
        <v>3129</v>
      </c>
      <c r="J6839" s="31"/>
      <c r="K6839" s="79">
        <v>54</v>
      </c>
      <c r="L6839" s="79">
        <v>763</v>
      </c>
      <c r="M6839" s="31"/>
      <c r="N6839" s="79">
        <v>13</v>
      </c>
      <c r="O6839" s="22">
        <f t="shared" si="322"/>
        <v>776</v>
      </c>
      <c r="P6839" s="58"/>
      <c r="Q6839" s="58"/>
      <c r="R6839" s="58"/>
      <c r="S6839" s="7"/>
      <c r="T6839" s="7"/>
      <c r="U6839" s="7"/>
    </row>
    <row r="6840" spans="1:21" customFormat="1" ht="12.75" customHeight="1" x14ac:dyDescent="0.25">
      <c r="A6840">
        <v>7</v>
      </c>
      <c r="B6840">
        <v>7</v>
      </c>
      <c r="C6840" s="3">
        <v>707</v>
      </c>
      <c r="D6840" t="s">
        <v>7</v>
      </c>
      <c r="E6840">
        <v>2007</v>
      </c>
      <c r="F6840" s="57"/>
      <c r="G6840" s="73">
        <f t="shared" si="321"/>
        <v>1591</v>
      </c>
      <c r="H6840" s="7"/>
      <c r="I6840" s="79">
        <v>1565</v>
      </c>
      <c r="J6840" s="31"/>
      <c r="K6840" s="79">
        <v>26</v>
      </c>
      <c r="L6840" s="79">
        <v>441</v>
      </c>
      <c r="M6840" s="31"/>
      <c r="N6840" s="79">
        <v>7</v>
      </c>
      <c r="O6840" s="22">
        <f t="shared" si="322"/>
        <v>448</v>
      </c>
      <c r="P6840" s="58"/>
      <c r="Q6840" s="58"/>
      <c r="R6840" s="58"/>
      <c r="S6840" s="7"/>
      <c r="T6840" s="7"/>
      <c r="U6840" s="7"/>
    </row>
    <row r="6841" spans="1:21" customFormat="1" ht="12.75" customHeight="1" x14ac:dyDescent="0.25">
      <c r="A6841">
        <v>7</v>
      </c>
      <c r="B6841">
        <v>8</v>
      </c>
      <c r="C6841" s="3">
        <v>708</v>
      </c>
      <c r="D6841" t="s">
        <v>7</v>
      </c>
      <c r="E6841">
        <v>2007</v>
      </c>
      <c r="F6841" s="57"/>
      <c r="G6841" s="73">
        <f t="shared" si="321"/>
        <v>1822</v>
      </c>
      <c r="H6841" s="7"/>
      <c r="I6841" s="79">
        <v>1794</v>
      </c>
      <c r="J6841" s="31"/>
      <c r="K6841" s="79">
        <v>28</v>
      </c>
      <c r="L6841" s="79">
        <v>578</v>
      </c>
      <c r="M6841" s="31"/>
      <c r="N6841" s="79">
        <v>9</v>
      </c>
      <c r="O6841" s="22">
        <f t="shared" si="322"/>
        <v>587</v>
      </c>
      <c r="P6841" s="58"/>
      <c r="Q6841" s="58"/>
      <c r="R6841" s="58"/>
      <c r="S6841" s="7"/>
      <c r="T6841" s="7"/>
      <c r="U6841" s="7"/>
    </row>
    <row r="6842" spans="1:21" customFormat="1" ht="12.75" customHeight="1" x14ac:dyDescent="0.25">
      <c r="A6842">
        <v>7</v>
      </c>
      <c r="B6842">
        <v>9</v>
      </c>
      <c r="C6842" s="3">
        <v>709</v>
      </c>
      <c r="D6842" t="s">
        <v>7</v>
      </c>
      <c r="E6842">
        <v>2007</v>
      </c>
      <c r="F6842" s="57"/>
      <c r="G6842" s="73">
        <f t="shared" si="321"/>
        <v>1084</v>
      </c>
      <c r="I6842" s="79">
        <v>1069</v>
      </c>
      <c r="J6842" s="60">
        <v>36</v>
      </c>
      <c r="K6842" s="79">
        <v>15</v>
      </c>
      <c r="L6842" s="79">
        <v>391</v>
      </c>
      <c r="M6842" s="60">
        <v>28</v>
      </c>
      <c r="N6842" s="79">
        <v>6</v>
      </c>
      <c r="O6842" s="22">
        <f t="shared" si="322"/>
        <v>397</v>
      </c>
      <c r="P6842" s="58"/>
      <c r="Q6842" s="58"/>
      <c r="R6842" s="58"/>
      <c r="S6842" s="7"/>
      <c r="T6842" s="7"/>
      <c r="U6842" s="7"/>
    </row>
    <row r="6843" spans="1:21" customFormat="1" ht="12.75" customHeight="1" x14ac:dyDescent="0.25">
      <c r="A6843">
        <v>7</v>
      </c>
      <c r="B6843">
        <v>10</v>
      </c>
      <c r="C6843" s="3">
        <v>710</v>
      </c>
      <c r="D6843" t="s">
        <v>7</v>
      </c>
      <c r="E6843">
        <v>2007</v>
      </c>
      <c r="F6843" s="57"/>
      <c r="G6843" s="73">
        <f t="shared" si="321"/>
        <v>798</v>
      </c>
      <c r="I6843" s="79">
        <v>787</v>
      </c>
      <c r="J6843" s="60"/>
      <c r="K6843" s="79">
        <v>11</v>
      </c>
      <c r="L6843" s="79">
        <v>324</v>
      </c>
      <c r="M6843" s="60"/>
      <c r="N6843" s="79">
        <v>4</v>
      </c>
      <c r="O6843" s="22">
        <f t="shared" si="322"/>
        <v>328</v>
      </c>
      <c r="P6843" s="58"/>
      <c r="Q6843" s="58"/>
      <c r="R6843" s="58"/>
      <c r="S6843" s="7"/>
      <c r="T6843" s="7"/>
      <c r="U6843" s="7"/>
    </row>
    <row r="6844" spans="1:21" customFormat="1" ht="12.75" customHeight="1" x14ac:dyDescent="0.25">
      <c r="A6844">
        <v>7</v>
      </c>
      <c r="B6844">
        <v>11</v>
      </c>
      <c r="C6844" s="3">
        <v>711</v>
      </c>
      <c r="D6844" t="s">
        <v>7</v>
      </c>
      <c r="E6844">
        <v>2007</v>
      </c>
      <c r="F6844" s="57"/>
      <c r="G6844" s="73">
        <f t="shared" ref="G6844:G6875" si="323">I6844+K6844</f>
        <v>694</v>
      </c>
      <c r="H6844" s="7"/>
      <c r="I6844" s="79">
        <v>685</v>
      </c>
      <c r="J6844" s="31"/>
      <c r="K6844" s="79">
        <v>9</v>
      </c>
      <c r="L6844" s="79">
        <v>228</v>
      </c>
      <c r="M6844" s="31"/>
      <c r="N6844" s="79">
        <v>3</v>
      </c>
      <c r="O6844" s="22">
        <f t="shared" ref="O6844:O6875" si="324">L6844+N6844</f>
        <v>231</v>
      </c>
      <c r="P6844" s="58"/>
      <c r="Q6844" s="58"/>
      <c r="R6844" s="58"/>
      <c r="S6844" s="7"/>
      <c r="T6844" s="7"/>
      <c r="U6844" s="7"/>
    </row>
    <row r="6845" spans="1:21" customFormat="1" ht="12.75" customHeight="1" x14ac:dyDescent="0.25">
      <c r="A6845">
        <v>7</v>
      </c>
      <c r="B6845">
        <v>12</v>
      </c>
      <c r="C6845" s="3">
        <v>712</v>
      </c>
      <c r="D6845" t="s">
        <v>7</v>
      </c>
      <c r="E6845">
        <v>2007</v>
      </c>
      <c r="F6845" s="57"/>
      <c r="G6845" s="73">
        <f t="shared" si="323"/>
        <v>614</v>
      </c>
      <c r="I6845" s="79">
        <v>607</v>
      </c>
      <c r="J6845" s="31"/>
      <c r="K6845" s="79">
        <v>7</v>
      </c>
      <c r="L6845" s="79">
        <v>159</v>
      </c>
      <c r="M6845" s="31"/>
      <c r="N6845" s="79">
        <v>2</v>
      </c>
      <c r="O6845" s="22">
        <f t="shared" si="324"/>
        <v>161</v>
      </c>
      <c r="P6845" s="58"/>
      <c r="Q6845" s="58"/>
      <c r="R6845" s="58"/>
      <c r="S6845" s="7"/>
      <c r="T6845" s="7"/>
      <c r="U6845" s="7"/>
    </row>
    <row r="6846" spans="1:21" customFormat="1" ht="12.75" customHeight="1" x14ac:dyDescent="0.25">
      <c r="A6846">
        <v>7</v>
      </c>
      <c r="B6846">
        <v>13</v>
      </c>
      <c r="C6846" s="3">
        <v>713</v>
      </c>
      <c r="D6846" t="s">
        <v>7</v>
      </c>
      <c r="E6846">
        <v>2007</v>
      </c>
      <c r="F6846" s="57"/>
      <c r="G6846" s="73">
        <f t="shared" si="323"/>
        <v>586</v>
      </c>
      <c r="I6846" s="79">
        <v>580</v>
      </c>
      <c r="J6846" s="31"/>
      <c r="K6846" s="79">
        <v>6</v>
      </c>
      <c r="L6846" s="79">
        <v>114</v>
      </c>
      <c r="M6846" s="31"/>
      <c r="N6846" s="79">
        <v>1</v>
      </c>
      <c r="O6846" s="22">
        <f t="shared" si="324"/>
        <v>115</v>
      </c>
      <c r="P6846" s="58"/>
      <c r="Q6846" s="58"/>
      <c r="R6846" s="58"/>
      <c r="S6846" s="7"/>
      <c r="T6846" s="7"/>
      <c r="U6846" s="7"/>
    </row>
    <row r="6847" spans="1:21" customFormat="1" ht="12.75" customHeight="1" x14ac:dyDescent="0.25">
      <c r="A6847">
        <v>7</v>
      </c>
      <c r="B6847">
        <v>14</v>
      </c>
      <c r="C6847" s="3">
        <v>714</v>
      </c>
      <c r="D6847" t="s">
        <v>7</v>
      </c>
      <c r="E6847">
        <v>2007</v>
      </c>
      <c r="F6847" s="57"/>
      <c r="G6847" s="73">
        <f t="shared" si="323"/>
        <v>950</v>
      </c>
      <c r="H6847" s="7"/>
      <c r="I6847" s="79">
        <v>941</v>
      </c>
      <c r="J6847" s="31"/>
      <c r="K6847" s="79">
        <v>9</v>
      </c>
      <c r="L6847" s="79">
        <v>175</v>
      </c>
      <c r="M6847" s="31"/>
      <c r="N6847" s="79">
        <v>2</v>
      </c>
      <c r="O6847" s="22">
        <f t="shared" si="324"/>
        <v>177</v>
      </c>
      <c r="P6847" s="58"/>
      <c r="Q6847" s="58"/>
      <c r="R6847" s="58"/>
      <c r="S6847" s="7"/>
      <c r="T6847" s="7"/>
      <c r="U6847" s="7"/>
    </row>
    <row r="6848" spans="1:21" customFormat="1" ht="12.75" customHeight="1" x14ac:dyDescent="0.25">
      <c r="A6848">
        <v>7</v>
      </c>
      <c r="B6848">
        <v>15</v>
      </c>
      <c r="C6848" s="3">
        <v>715</v>
      </c>
      <c r="D6848" t="s">
        <v>7</v>
      </c>
      <c r="E6848">
        <v>2007</v>
      </c>
      <c r="F6848" s="57"/>
      <c r="G6848" s="73">
        <f t="shared" si="323"/>
        <v>1253</v>
      </c>
      <c r="H6848" s="7"/>
      <c r="I6848" s="79">
        <v>1242</v>
      </c>
      <c r="J6848" s="31"/>
      <c r="K6848" s="79">
        <v>11</v>
      </c>
      <c r="L6848" s="79">
        <v>217</v>
      </c>
      <c r="M6848" s="31"/>
      <c r="N6848" s="79">
        <v>2</v>
      </c>
      <c r="O6848" s="22">
        <f t="shared" si="324"/>
        <v>219</v>
      </c>
      <c r="P6848" s="58"/>
      <c r="Q6848" s="58"/>
      <c r="R6848" s="58"/>
      <c r="S6848" s="7"/>
      <c r="T6848" s="7"/>
      <c r="U6848" s="7"/>
    </row>
    <row r="6849" spans="1:21" customFormat="1" ht="12.75" customHeight="1" x14ac:dyDescent="0.25">
      <c r="A6849">
        <v>7</v>
      </c>
      <c r="B6849">
        <v>16</v>
      </c>
      <c r="C6849" s="3">
        <v>716</v>
      </c>
      <c r="D6849" t="s">
        <v>7</v>
      </c>
      <c r="E6849">
        <v>2007</v>
      </c>
      <c r="F6849" s="57"/>
      <c r="G6849" s="73">
        <f t="shared" si="323"/>
        <v>909</v>
      </c>
      <c r="I6849" s="79">
        <v>902</v>
      </c>
      <c r="J6849" s="60">
        <v>36</v>
      </c>
      <c r="K6849" s="79">
        <v>7</v>
      </c>
      <c r="L6849" s="79">
        <v>147</v>
      </c>
      <c r="M6849" s="60">
        <v>21</v>
      </c>
      <c r="N6849" s="79">
        <v>1</v>
      </c>
      <c r="O6849" s="22">
        <f t="shared" si="324"/>
        <v>148</v>
      </c>
      <c r="P6849" s="58"/>
      <c r="Q6849" s="58"/>
      <c r="R6849" s="58"/>
      <c r="S6849" s="7"/>
      <c r="T6849" s="7"/>
      <c r="U6849" s="7"/>
    </row>
    <row r="6850" spans="1:21" customFormat="1" ht="12.75" customHeight="1" x14ac:dyDescent="0.25">
      <c r="A6850">
        <v>7</v>
      </c>
      <c r="B6850">
        <v>17</v>
      </c>
      <c r="C6850" s="3">
        <v>717</v>
      </c>
      <c r="D6850" t="s">
        <v>7</v>
      </c>
      <c r="E6850">
        <v>2007</v>
      </c>
      <c r="F6850" s="57"/>
      <c r="G6850" s="73">
        <f t="shared" si="323"/>
        <v>996</v>
      </c>
      <c r="I6850" s="79">
        <v>989</v>
      </c>
      <c r="J6850" s="60"/>
      <c r="K6850" s="79">
        <v>7</v>
      </c>
      <c r="L6850" s="79">
        <v>151</v>
      </c>
      <c r="M6850" s="60"/>
      <c r="N6850" s="79">
        <v>1</v>
      </c>
      <c r="O6850" s="22">
        <f t="shared" si="324"/>
        <v>152</v>
      </c>
      <c r="P6850" s="58"/>
      <c r="Q6850" s="58"/>
      <c r="R6850" s="58"/>
      <c r="S6850" s="7"/>
      <c r="T6850" s="7"/>
      <c r="U6850" s="7"/>
    </row>
    <row r="6851" spans="1:21" customFormat="1" ht="12.75" customHeight="1" x14ac:dyDescent="0.25">
      <c r="A6851">
        <v>7</v>
      </c>
      <c r="B6851">
        <v>18</v>
      </c>
      <c r="C6851" s="3">
        <v>718</v>
      </c>
      <c r="D6851" t="s">
        <v>7</v>
      </c>
      <c r="E6851">
        <v>2007</v>
      </c>
      <c r="F6851" s="57"/>
      <c r="G6851" s="73">
        <f t="shared" si="323"/>
        <v>970</v>
      </c>
      <c r="I6851" s="79">
        <v>964</v>
      </c>
      <c r="J6851" s="31"/>
      <c r="K6851" s="79">
        <v>6</v>
      </c>
      <c r="L6851" s="79">
        <v>330</v>
      </c>
      <c r="M6851" s="31"/>
      <c r="N6851" s="79">
        <v>2</v>
      </c>
      <c r="O6851" s="22">
        <f t="shared" si="324"/>
        <v>332</v>
      </c>
      <c r="P6851" s="58"/>
      <c r="Q6851" s="58"/>
      <c r="R6851" s="58"/>
      <c r="S6851" s="7"/>
      <c r="T6851" s="7"/>
      <c r="U6851" s="7"/>
    </row>
    <row r="6852" spans="1:21" customFormat="1" ht="12.75" customHeight="1" x14ac:dyDescent="0.25">
      <c r="A6852">
        <v>7</v>
      </c>
      <c r="B6852">
        <v>19</v>
      </c>
      <c r="C6852" s="3">
        <v>719</v>
      </c>
      <c r="D6852" t="s">
        <v>7</v>
      </c>
      <c r="E6852">
        <v>2007</v>
      </c>
      <c r="F6852" s="57"/>
      <c r="G6852" s="73">
        <f t="shared" si="323"/>
        <v>977</v>
      </c>
      <c r="I6852" s="79">
        <v>972</v>
      </c>
      <c r="K6852" s="79">
        <v>5</v>
      </c>
      <c r="L6852" s="79">
        <v>590</v>
      </c>
      <c r="N6852" s="79">
        <v>3</v>
      </c>
      <c r="O6852" s="22">
        <f t="shared" si="324"/>
        <v>593</v>
      </c>
      <c r="P6852" s="58"/>
      <c r="Q6852" s="58"/>
      <c r="R6852" s="58"/>
      <c r="S6852" s="7"/>
      <c r="T6852" s="7"/>
      <c r="U6852" s="7"/>
    </row>
    <row r="6853" spans="1:21" customFormat="1" ht="12.75" customHeight="1" x14ac:dyDescent="0.25">
      <c r="A6853">
        <v>7</v>
      </c>
      <c r="B6853">
        <v>20</v>
      </c>
      <c r="C6853" s="3">
        <v>720</v>
      </c>
      <c r="D6853" t="s">
        <v>7</v>
      </c>
      <c r="E6853">
        <v>2007</v>
      </c>
      <c r="F6853" s="57"/>
      <c r="G6853" s="73">
        <f t="shared" si="323"/>
        <v>361</v>
      </c>
      <c r="I6853" s="79">
        <v>360</v>
      </c>
      <c r="K6853" s="79">
        <v>1</v>
      </c>
      <c r="L6853" s="79">
        <v>360</v>
      </c>
      <c r="N6853" s="79">
        <v>1</v>
      </c>
      <c r="O6853" s="22">
        <f t="shared" si="324"/>
        <v>361</v>
      </c>
      <c r="P6853" s="58"/>
      <c r="Q6853" s="58"/>
      <c r="R6853" s="58"/>
      <c r="S6853" s="7"/>
      <c r="T6853" s="7"/>
      <c r="U6853" s="7"/>
    </row>
    <row r="6854" spans="1:21" customFormat="1" ht="12.75" customHeight="1" x14ac:dyDescent="0.25">
      <c r="A6854">
        <v>7</v>
      </c>
      <c r="B6854">
        <v>21</v>
      </c>
      <c r="C6854" s="3">
        <v>721</v>
      </c>
      <c r="D6854" t="s">
        <v>7</v>
      </c>
      <c r="E6854">
        <v>2007</v>
      </c>
      <c r="F6854" s="57"/>
      <c r="G6854" s="73">
        <f t="shared" si="323"/>
        <v>490</v>
      </c>
      <c r="H6854" s="7"/>
      <c r="I6854" s="79">
        <v>489</v>
      </c>
      <c r="K6854" s="79">
        <v>1</v>
      </c>
      <c r="L6854" s="79">
        <v>326</v>
      </c>
      <c r="N6854" s="79">
        <v>1</v>
      </c>
      <c r="O6854" s="22">
        <f t="shared" si="324"/>
        <v>327</v>
      </c>
      <c r="P6854" s="58"/>
      <c r="Q6854" s="58"/>
      <c r="R6854" s="58"/>
      <c r="S6854" s="7"/>
      <c r="T6854" s="7"/>
      <c r="U6854" s="7"/>
    </row>
    <row r="6855" spans="1:21" customFormat="1" ht="12.75" customHeight="1" x14ac:dyDescent="0.25">
      <c r="A6855">
        <v>7</v>
      </c>
      <c r="B6855">
        <v>22</v>
      </c>
      <c r="C6855" s="3">
        <v>722</v>
      </c>
      <c r="D6855" t="s">
        <v>7</v>
      </c>
      <c r="E6855">
        <v>2007</v>
      </c>
      <c r="F6855" s="57"/>
      <c r="G6855" s="73">
        <f t="shared" si="323"/>
        <v>701</v>
      </c>
      <c r="H6855" s="7"/>
      <c r="I6855" s="79">
        <v>700</v>
      </c>
      <c r="K6855" s="79">
        <v>1</v>
      </c>
      <c r="L6855" s="79">
        <v>300</v>
      </c>
      <c r="N6855" s="79">
        <v>1</v>
      </c>
      <c r="O6855" s="22">
        <f t="shared" si="324"/>
        <v>301</v>
      </c>
      <c r="P6855" s="58"/>
      <c r="Q6855" s="58"/>
      <c r="R6855" s="58"/>
      <c r="S6855" s="7"/>
      <c r="T6855" s="7"/>
      <c r="U6855" s="7"/>
    </row>
    <row r="6856" spans="1:21" customFormat="1" ht="12.75" customHeight="1" x14ac:dyDescent="0.25">
      <c r="A6856">
        <v>7</v>
      </c>
      <c r="B6856">
        <v>23</v>
      </c>
      <c r="C6856" s="3">
        <v>723</v>
      </c>
      <c r="D6856" t="s">
        <v>7</v>
      </c>
      <c r="E6856">
        <v>2007</v>
      </c>
      <c r="F6856" s="57"/>
      <c r="G6856" s="73">
        <f t="shared" si="323"/>
        <v>620</v>
      </c>
      <c r="I6856" s="79">
        <v>619</v>
      </c>
      <c r="J6856" s="80">
        <v>76</v>
      </c>
      <c r="K6856" s="79">
        <v>1</v>
      </c>
      <c r="L6856" s="79">
        <v>155</v>
      </c>
      <c r="M6856" s="80">
        <v>18</v>
      </c>
      <c r="N6856" s="79">
        <v>0</v>
      </c>
      <c r="O6856" s="22">
        <f t="shared" si="324"/>
        <v>155</v>
      </c>
      <c r="P6856" s="58"/>
      <c r="Q6856" s="58"/>
      <c r="R6856" s="58"/>
      <c r="S6856" s="7"/>
      <c r="T6856" s="7"/>
      <c r="U6856" s="7"/>
    </row>
    <row r="6857" spans="1:21" customFormat="1" ht="12.75" customHeight="1" x14ac:dyDescent="0.25">
      <c r="A6857">
        <v>7</v>
      </c>
      <c r="B6857">
        <v>24</v>
      </c>
      <c r="C6857" s="3">
        <v>724</v>
      </c>
      <c r="D6857" t="s">
        <v>7</v>
      </c>
      <c r="E6857">
        <v>2007</v>
      </c>
      <c r="F6857" s="57"/>
      <c r="G6857" s="73">
        <f t="shared" si="323"/>
        <v>435</v>
      </c>
      <c r="I6857" s="79">
        <v>435</v>
      </c>
      <c r="K6857" s="79">
        <v>0</v>
      </c>
      <c r="L6857" s="79">
        <v>48</v>
      </c>
      <c r="N6857" s="79">
        <v>0</v>
      </c>
      <c r="O6857" s="22">
        <f t="shared" si="324"/>
        <v>48</v>
      </c>
      <c r="P6857" s="58"/>
      <c r="Q6857" s="58"/>
      <c r="R6857" s="58"/>
      <c r="S6857" s="7"/>
      <c r="T6857" s="7"/>
      <c r="U6857" s="7"/>
    </row>
    <row r="6858" spans="1:21" customFormat="1" ht="12.75" customHeight="1" x14ac:dyDescent="0.25">
      <c r="A6858">
        <v>7</v>
      </c>
      <c r="B6858">
        <v>25</v>
      </c>
      <c r="C6858" s="3">
        <v>725</v>
      </c>
      <c r="D6858" t="s">
        <v>7</v>
      </c>
      <c r="E6858">
        <v>2007</v>
      </c>
      <c r="F6858" s="57"/>
      <c r="G6858" s="73">
        <f t="shared" si="323"/>
        <v>639</v>
      </c>
      <c r="I6858" s="79">
        <v>639</v>
      </c>
      <c r="K6858" s="79">
        <v>0</v>
      </c>
      <c r="L6858" s="79">
        <v>74</v>
      </c>
      <c r="N6858" s="79">
        <v>0</v>
      </c>
      <c r="O6858" s="22">
        <f t="shared" si="324"/>
        <v>74</v>
      </c>
      <c r="P6858" s="58"/>
      <c r="Q6858" s="58"/>
      <c r="R6858" s="58"/>
      <c r="S6858" s="7"/>
      <c r="T6858" s="7"/>
      <c r="U6858" s="7"/>
    </row>
    <row r="6859" spans="1:21" customFormat="1" ht="12.75" customHeight="1" x14ac:dyDescent="0.25">
      <c r="A6859">
        <v>7</v>
      </c>
      <c r="B6859">
        <v>26</v>
      </c>
      <c r="C6859" s="3">
        <v>726</v>
      </c>
      <c r="D6859" t="s">
        <v>7</v>
      </c>
      <c r="E6859">
        <v>2007</v>
      </c>
      <c r="F6859" s="57"/>
      <c r="G6859" s="73">
        <f t="shared" si="323"/>
        <v>518</v>
      </c>
      <c r="I6859" s="79">
        <v>518</v>
      </c>
      <c r="K6859" s="79">
        <v>0</v>
      </c>
      <c r="L6859" s="79">
        <v>63</v>
      </c>
      <c r="N6859" s="79">
        <v>0</v>
      </c>
      <c r="O6859" s="22">
        <f t="shared" si="324"/>
        <v>63</v>
      </c>
      <c r="P6859" s="58"/>
      <c r="Q6859" s="58"/>
      <c r="R6859" s="58"/>
      <c r="S6859" s="7"/>
      <c r="T6859" s="7"/>
      <c r="U6859" s="7"/>
    </row>
    <row r="6860" spans="1:21" customFormat="1" ht="12.75" customHeight="1" x14ac:dyDescent="0.25">
      <c r="A6860">
        <v>7</v>
      </c>
      <c r="B6860">
        <v>27</v>
      </c>
      <c r="C6860" s="3">
        <v>727</v>
      </c>
      <c r="D6860" t="s">
        <v>7</v>
      </c>
      <c r="E6860">
        <v>2007</v>
      </c>
      <c r="F6860" s="57"/>
      <c r="G6860" s="73">
        <f t="shared" si="323"/>
        <v>560</v>
      </c>
      <c r="H6860" s="7"/>
      <c r="I6860" s="79">
        <v>560</v>
      </c>
      <c r="K6860" s="79">
        <v>0</v>
      </c>
      <c r="L6860" s="79">
        <v>71</v>
      </c>
      <c r="N6860" s="79">
        <v>0</v>
      </c>
      <c r="O6860" s="22">
        <f t="shared" si="324"/>
        <v>71</v>
      </c>
      <c r="P6860" s="58"/>
      <c r="Q6860" s="58"/>
      <c r="R6860" s="58"/>
      <c r="S6860" s="7"/>
      <c r="T6860" s="7"/>
      <c r="U6860" s="7"/>
    </row>
    <row r="6861" spans="1:21" customFormat="1" ht="12.75" customHeight="1" x14ac:dyDescent="0.25">
      <c r="A6861">
        <v>7</v>
      </c>
      <c r="B6861">
        <v>28</v>
      </c>
      <c r="C6861" s="3">
        <v>728</v>
      </c>
      <c r="D6861" t="s">
        <v>7</v>
      </c>
      <c r="E6861">
        <v>2007</v>
      </c>
      <c r="F6861" s="57"/>
      <c r="G6861" s="73">
        <f t="shared" si="323"/>
        <v>585</v>
      </c>
      <c r="H6861" s="7"/>
      <c r="I6861" s="79">
        <v>585</v>
      </c>
      <c r="K6861" s="79">
        <v>0</v>
      </c>
      <c r="L6861" s="79">
        <v>72</v>
      </c>
      <c r="N6861" s="79">
        <v>0</v>
      </c>
      <c r="O6861" s="22">
        <f t="shared" si="324"/>
        <v>72</v>
      </c>
      <c r="P6861" s="58"/>
      <c r="Q6861" s="58"/>
      <c r="R6861" s="58"/>
      <c r="S6861" s="7"/>
      <c r="T6861" s="7"/>
      <c r="U6861" s="7"/>
    </row>
    <row r="6862" spans="1:21" customFormat="1" ht="12.75" customHeight="1" x14ac:dyDescent="0.25">
      <c r="A6862">
        <v>7</v>
      </c>
      <c r="B6862">
        <v>29</v>
      </c>
      <c r="C6862" s="3">
        <v>729</v>
      </c>
      <c r="D6862" t="s">
        <v>7</v>
      </c>
      <c r="E6862">
        <v>2007</v>
      </c>
      <c r="F6862" s="57"/>
      <c r="G6862" s="73">
        <f t="shared" si="323"/>
        <v>547</v>
      </c>
      <c r="H6862" s="7"/>
      <c r="I6862" s="79">
        <v>547</v>
      </c>
      <c r="K6862" s="79">
        <v>0</v>
      </c>
      <c r="L6862" s="79">
        <v>66</v>
      </c>
      <c r="N6862" s="79">
        <v>0</v>
      </c>
      <c r="O6862" s="22">
        <f t="shared" si="324"/>
        <v>66</v>
      </c>
      <c r="P6862" s="58"/>
      <c r="Q6862" s="58"/>
      <c r="R6862" s="58"/>
      <c r="S6862" s="7"/>
      <c r="T6862" s="7"/>
      <c r="U6862" s="7"/>
    </row>
    <row r="6863" spans="1:21" customFormat="1" ht="12.75" customHeight="1" x14ac:dyDescent="0.25">
      <c r="A6863">
        <v>7</v>
      </c>
      <c r="B6863">
        <v>30</v>
      </c>
      <c r="C6863" s="3">
        <v>730</v>
      </c>
      <c r="D6863" t="s">
        <v>7</v>
      </c>
      <c r="E6863">
        <v>2007</v>
      </c>
      <c r="F6863" s="57"/>
      <c r="G6863" s="73">
        <f t="shared" si="323"/>
        <v>390</v>
      </c>
      <c r="H6863" s="7"/>
      <c r="I6863" s="79">
        <v>390</v>
      </c>
      <c r="J6863">
        <v>35</v>
      </c>
      <c r="K6863" s="79">
        <v>0</v>
      </c>
      <c r="L6863" s="79">
        <v>46</v>
      </c>
      <c r="M6863">
        <v>13</v>
      </c>
      <c r="N6863" s="79">
        <v>0</v>
      </c>
      <c r="O6863" s="22">
        <f t="shared" si="324"/>
        <v>46</v>
      </c>
      <c r="P6863" s="58"/>
      <c r="Q6863" s="58"/>
      <c r="R6863" s="58"/>
      <c r="S6863" s="7"/>
      <c r="T6863" s="7"/>
      <c r="U6863" s="7"/>
    </row>
    <row r="6864" spans="1:21" customFormat="1" ht="12.75" customHeight="1" x14ac:dyDescent="0.25">
      <c r="A6864">
        <v>7</v>
      </c>
      <c r="B6864">
        <v>31</v>
      </c>
      <c r="C6864" s="3">
        <v>731</v>
      </c>
      <c r="D6864" t="s">
        <v>7</v>
      </c>
      <c r="E6864">
        <v>2007</v>
      </c>
      <c r="F6864" s="57"/>
      <c r="G6864" s="73">
        <f t="shared" si="323"/>
        <v>455</v>
      </c>
      <c r="H6864" s="7"/>
      <c r="I6864" s="79">
        <v>455</v>
      </c>
      <c r="K6864" s="79">
        <v>0</v>
      </c>
      <c r="L6864" s="79">
        <v>52</v>
      </c>
      <c r="N6864" s="79">
        <v>0</v>
      </c>
      <c r="O6864" s="22">
        <f t="shared" si="324"/>
        <v>52</v>
      </c>
      <c r="P6864" s="58"/>
      <c r="Q6864" s="58"/>
      <c r="R6864" s="58"/>
      <c r="S6864" s="7"/>
      <c r="T6864" s="7"/>
      <c r="U6864" s="7"/>
    </row>
    <row r="6865" spans="1:21" customFormat="1" ht="12.75" customHeight="1" x14ac:dyDescent="0.25">
      <c r="A6865">
        <v>8</v>
      </c>
      <c r="B6865">
        <v>1</v>
      </c>
      <c r="C6865" s="3">
        <v>801</v>
      </c>
      <c r="D6865" t="s">
        <v>7</v>
      </c>
      <c r="E6865">
        <v>2007</v>
      </c>
      <c r="F6865" s="57"/>
      <c r="G6865" s="73">
        <f t="shared" si="323"/>
        <v>226</v>
      </c>
      <c r="H6865" s="7"/>
      <c r="I6865" s="79">
        <v>226</v>
      </c>
      <c r="K6865" s="79">
        <v>0</v>
      </c>
      <c r="L6865" s="79">
        <v>25</v>
      </c>
      <c r="N6865" s="79">
        <v>0</v>
      </c>
      <c r="O6865" s="22">
        <f t="shared" si="324"/>
        <v>25</v>
      </c>
      <c r="P6865" s="58"/>
      <c r="Q6865" s="58"/>
      <c r="R6865" s="58"/>
      <c r="S6865" s="7"/>
      <c r="T6865" s="7"/>
      <c r="U6865" s="7"/>
    </row>
    <row r="6866" spans="1:21" customFormat="1" ht="12.75" customHeight="1" x14ac:dyDescent="0.25">
      <c r="A6866">
        <v>8</v>
      </c>
      <c r="B6866">
        <v>2</v>
      </c>
      <c r="C6866" s="3">
        <v>802</v>
      </c>
      <c r="D6866" t="s">
        <v>7</v>
      </c>
      <c r="E6866">
        <v>2007</v>
      </c>
      <c r="F6866" s="57"/>
      <c r="G6866" s="73">
        <f t="shared" si="323"/>
        <v>231</v>
      </c>
      <c r="H6866" s="7"/>
      <c r="I6866" s="79">
        <v>231</v>
      </c>
      <c r="K6866" s="79">
        <v>0</v>
      </c>
      <c r="L6866" s="79">
        <v>25</v>
      </c>
      <c r="N6866" s="79">
        <v>0</v>
      </c>
      <c r="O6866" s="22">
        <f t="shared" si="324"/>
        <v>25</v>
      </c>
      <c r="P6866" s="58"/>
      <c r="Q6866" s="58"/>
      <c r="R6866" s="58"/>
      <c r="S6866" s="7"/>
      <c r="T6866" s="7"/>
      <c r="U6866" s="7"/>
    </row>
    <row r="6867" spans="1:21" customFormat="1" ht="12.75" customHeight="1" x14ac:dyDescent="0.25">
      <c r="A6867">
        <v>8</v>
      </c>
      <c r="B6867">
        <v>3</v>
      </c>
      <c r="C6867" s="3">
        <v>803</v>
      </c>
      <c r="D6867" t="s">
        <v>7</v>
      </c>
      <c r="E6867">
        <v>2007</v>
      </c>
      <c r="F6867" s="57"/>
      <c r="G6867" s="73">
        <f t="shared" si="323"/>
        <v>246</v>
      </c>
      <c r="H6867" s="7"/>
      <c r="I6867" s="79">
        <v>246</v>
      </c>
      <c r="K6867" s="79">
        <v>0</v>
      </c>
      <c r="L6867" s="79">
        <v>26</v>
      </c>
      <c r="N6867" s="79">
        <v>0</v>
      </c>
      <c r="O6867" s="22">
        <f t="shared" si="324"/>
        <v>26</v>
      </c>
      <c r="P6867" s="58"/>
      <c r="Q6867" s="58"/>
      <c r="R6867" s="58"/>
      <c r="S6867" s="7"/>
      <c r="T6867" s="7"/>
      <c r="U6867" s="7"/>
    </row>
    <row r="6868" spans="1:21" customFormat="1" ht="12.75" customHeight="1" x14ac:dyDescent="0.25">
      <c r="A6868">
        <v>8</v>
      </c>
      <c r="B6868">
        <v>4</v>
      </c>
      <c r="C6868" s="3">
        <v>804</v>
      </c>
      <c r="D6868" t="s">
        <v>7</v>
      </c>
      <c r="E6868">
        <v>2007</v>
      </c>
      <c r="F6868" s="57"/>
      <c r="G6868" s="73">
        <f t="shared" si="323"/>
        <v>298</v>
      </c>
      <c r="H6868" s="7"/>
      <c r="I6868" s="79">
        <v>298</v>
      </c>
      <c r="K6868" s="79">
        <v>0</v>
      </c>
      <c r="L6868" s="79">
        <v>38</v>
      </c>
      <c r="N6868" s="79">
        <v>0</v>
      </c>
      <c r="O6868" s="22">
        <f t="shared" si="324"/>
        <v>38</v>
      </c>
      <c r="P6868" s="58"/>
      <c r="Q6868" s="58"/>
      <c r="R6868" s="58"/>
      <c r="S6868" s="7"/>
      <c r="T6868" s="7"/>
      <c r="U6868" s="7"/>
    </row>
    <row r="6869" spans="1:21" customFormat="1" ht="12.75" customHeight="1" x14ac:dyDescent="0.25">
      <c r="A6869">
        <v>8</v>
      </c>
      <c r="B6869">
        <v>5</v>
      </c>
      <c r="C6869" s="3">
        <v>805</v>
      </c>
      <c r="D6869" t="s">
        <v>7</v>
      </c>
      <c r="E6869">
        <v>2007</v>
      </c>
      <c r="F6869" s="57"/>
      <c r="G6869" s="73">
        <f t="shared" si="323"/>
        <v>332</v>
      </c>
      <c r="H6869" s="7"/>
      <c r="I6869" s="79">
        <v>332</v>
      </c>
      <c r="K6869" s="79">
        <v>0</v>
      </c>
      <c r="L6869" s="79">
        <v>50</v>
      </c>
      <c r="N6869" s="79">
        <v>0</v>
      </c>
      <c r="O6869" s="22">
        <f t="shared" si="324"/>
        <v>50</v>
      </c>
      <c r="P6869" s="58"/>
      <c r="Q6869" s="58"/>
      <c r="R6869" s="58"/>
      <c r="S6869" s="7"/>
      <c r="T6869" s="7"/>
      <c r="U6869" s="7"/>
    </row>
    <row r="6870" spans="1:21" customFormat="1" ht="12.75" customHeight="1" x14ac:dyDescent="0.25">
      <c r="A6870">
        <v>8</v>
      </c>
      <c r="B6870">
        <v>6</v>
      </c>
      <c r="C6870" s="3">
        <v>806</v>
      </c>
      <c r="D6870" t="s">
        <v>7</v>
      </c>
      <c r="E6870">
        <v>2007</v>
      </c>
      <c r="F6870" s="57"/>
      <c r="G6870" s="73">
        <f t="shared" si="323"/>
        <v>283</v>
      </c>
      <c r="H6870" s="7"/>
      <c r="I6870" s="79">
        <v>283</v>
      </c>
      <c r="K6870" s="79">
        <v>0</v>
      </c>
      <c r="L6870" s="79">
        <v>50</v>
      </c>
      <c r="N6870" s="79">
        <v>0</v>
      </c>
      <c r="O6870" s="22">
        <f t="shared" si="324"/>
        <v>50</v>
      </c>
      <c r="P6870" s="58"/>
      <c r="Q6870" s="58"/>
      <c r="R6870" s="58"/>
      <c r="S6870" s="7"/>
      <c r="T6870" s="7"/>
      <c r="U6870" s="7"/>
    </row>
    <row r="6871" spans="1:21" customFormat="1" ht="12.75" customHeight="1" x14ac:dyDescent="0.25">
      <c r="A6871">
        <v>8</v>
      </c>
      <c r="B6871">
        <v>7</v>
      </c>
      <c r="C6871" s="3">
        <v>807</v>
      </c>
      <c r="D6871" t="s">
        <v>7</v>
      </c>
      <c r="E6871">
        <v>2007</v>
      </c>
      <c r="F6871" s="57"/>
      <c r="G6871" s="73">
        <f t="shared" si="323"/>
        <v>139</v>
      </c>
      <c r="H6871" s="7"/>
      <c r="I6871" s="79">
        <v>139</v>
      </c>
      <c r="J6871">
        <v>24</v>
      </c>
      <c r="K6871" s="79">
        <v>0</v>
      </c>
      <c r="L6871" s="79">
        <v>28</v>
      </c>
      <c r="M6871">
        <v>9</v>
      </c>
      <c r="N6871" s="79">
        <v>0</v>
      </c>
      <c r="O6871" s="22">
        <f t="shared" si="324"/>
        <v>28</v>
      </c>
      <c r="P6871" s="58"/>
      <c r="Q6871" s="58"/>
      <c r="R6871" s="58"/>
      <c r="S6871" s="7"/>
      <c r="T6871" s="7"/>
      <c r="U6871" s="7"/>
    </row>
    <row r="6872" spans="1:21" customFormat="1" ht="12.75" customHeight="1" x14ac:dyDescent="0.25">
      <c r="A6872">
        <v>8</v>
      </c>
      <c r="B6872">
        <v>8</v>
      </c>
      <c r="C6872" s="3">
        <v>808</v>
      </c>
      <c r="D6872" t="s">
        <v>7</v>
      </c>
      <c r="E6872">
        <v>2007</v>
      </c>
      <c r="F6872" s="57"/>
      <c r="G6872" s="73">
        <f t="shared" si="323"/>
        <v>207</v>
      </c>
      <c r="H6872" s="7"/>
      <c r="I6872" s="79">
        <v>207</v>
      </c>
      <c r="K6872" s="79">
        <v>0</v>
      </c>
      <c r="L6872" s="79">
        <v>47</v>
      </c>
      <c r="N6872" s="79">
        <v>0</v>
      </c>
      <c r="O6872" s="22">
        <f t="shared" si="324"/>
        <v>47</v>
      </c>
      <c r="P6872" s="58"/>
      <c r="Q6872" s="58"/>
      <c r="R6872" s="58"/>
      <c r="S6872" s="7"/>
      <c r="T6872" s="7"/>
      <c r="U6872" s="7"/>
    </row>
    <row r="6873" spans="1:21" customFormat="1" ht="12.75" customHeight="1" x14ac:dyDescent="0.25">
      <c r="A6873">
        <v>8</v>
      </c>
      <c r="B6873">
        <v>9</v>
      </c>
      <c r="C6873" s="3">
        <v>809</v>
      </c>
      <c r="D6873" t="s">
        <v>7</v>
      </c>
      <c r="E6873">
        <v>2007</v>
      </c>
      <c r="F6873" s="57"/>
      <c r="G6873" s="73">
        <f t="shared" si="323"/>
        <v>159</v>
      </c>
      <c r="H6873" s="7"/>
      <c r="I6873" s="79">
        <v>159</v>
      </c>
      <c r="K6873" s="79">
        <v>0</v>
      </c>
      <c r="L6873" s="79">
        <v>40</v>
      </c>
      <c r="N6873" s="79">
        <v>0</v>
      </c>
      <c r="O6873" s="22">
        <f t="shared" si="324"/>
        <v>40</v>
      </c>
      <c r="P6873" s="58"/>
      <c r="Q6873" s="58"/>
      <c r="R6873" s="58"/>
      <c r="S6873" s="7"/>
      <c r="T6873" s="7"/>
      <c r="U6873" s="7"/>
    </row>
    <row r="6874" spans="1:21" customFormat="1" ht="12.75" customHeight="1" x14ac:dyDescent="0.25">
      <c r="A6874">
        <v>8</v>
      </c>
      <c r="B6874">
        <v>10</v>
      </c>
      <c r="C6874" s="3">
        <v>810</v>
      </c>
      <c r="D6874" t="s">
        <v>7</v>
      </c>
      <c r="E6874">
        <v>2007</v>
      </c>
      <c r="F6874" s="57"/>
      <c r="G6874" s="73">
        <f t="shared" si="323"/>
        <v>154</v>
      </c>
      <c r="H6874" s="7"/>
      <c r="I6874" s="79">
        <v>154</v>
      </c>
      <c r="K6874" s="79">
        <v>0</v>
      </c>
      <c r="L6874" s="79">
        <v>43</v>
      </c>
      <c r="N6874" s="79">
        <v>0</v>
      </c>
      <c r="O6874" s="22">
        <f t="shared" si="324"/>
        <v>43</v>
      </c>
      <c r="P6874" s="58"/>
      <c r="Q6874" s="58"/>
      <c r="R6874" s="58"/>
      <c r="S6874" s="7"/>
      <c r="T6874" s="7"/>
      <c r="U6874" s="7"/>
    </row>
    <row r="6875" spans="1:21" customFormat="1" ht="12.75" customHeight="1" x14ac:dyDescent="0.25">
      <c r="A6875">
        <v>8</v>
      </c>
      <c r="B6875">
        <v>11</v>
      </c>
      <c r="C6875" s="3">
        <v>811</v>
      </c>
      <c r="D6875" t="s">
        <v>7</v>
      </c>
      <c r="E6875">
        <v>2007</v>
      </c>
      <c r="F6875" s="57"/>
      <c r="G6875" s="73">
        <f t="shared" si="323"/>
        <v>95</v>
      </c>
      <c r="H6875" s="7"/>
      <c r="I6875" s="79">
        <v>95</v>
      </c>
      <c r="K6875" s="79">
        <v>0</v>
      </c>
      <c r="L6875" s="79">
        <v>29</v>
      </c>
      <c r="N6875" s="79">
        <v>0</v>
      </c>
      <c r="O6875" s="22">
        <f t="shared" si="324"/>
        <v>29</v>
      </c>
      <c r="P6875" s="58"/>
      <c r="Q6875" s="58"/>
      <c r="R6875" s="58"/>
      <c r="S6875" s="7"/>
      <c r="T6875" s="7"/>
      <c r="U6875" s="7"/>
    </row>
    <row r="6876" spans="1:21" customFormat="1" ht="12.75" customHeight="1" x14ac:dyDescent="0.25">
      <c r="A6876">
        <v>8</v>
      </c>
      <c r="B6876">
        <v>12</v>
      </c>
      <c r="C6876" s="3">
        <v>812</v>
      </c>
      <c r="D6876" t="s">
        <v>7</v>
      </c>
      <c r="E6876">
        <v>2007</v>
      </c>
      <c r="F6876" s="57"/>
      <c r="G6876" s="73">
        <f t="shared" ref="G6876:G6912" si="325">I6876+K6876</f>
        <v>107</v>
      </c>
      <c r="H6876" s="7"/>
      <c r="I6876" s="79">
        <v>107</v>
      </c>
      <c r="J6876">
        <v>13</v>
      </c>
      <c r="K6876" s="79">
        <v>0</v>
      </c>
      <c r="L6876" s="79">
        <v>36</v>
      </c>
      <c r="M6876">
        <v>3</v>
      </c>
      <c r="N6876" s="79">
        <v>0</v>
      </c>
      <c r="O6876" s="22">
        <f t="shared" ref="O6876:O6907" si="326">L6876+N6876</f>
        <v>36</v>
      </c>
      <c r="P6876" s="58"/>
      <c r="Q6876" s="58"/>
      <c r="R6876" s="58"/>
      <c r="S6876" s="7"/>
      <c r="T6876" s="7"/>
      <c r="U6876" s="7"/>
    </row>
    <row r="6877" spans="1:21" customFormat="1" ht="12.75" customHeight="1" x14ac:dyDescent="0.25">
      <c r="A6877">
        <v>8</v>
      </c>
      <c r="B6877">
        <v>13</v>
      </c>
      <c r="C6877" s="3">
        <v>813</v>
      </c>
      <c r="D6877" t="s">
        <v>7</v>
      </c>
      <c r="E6877">
        <v>2007</v>
      </c>
      <c r="F6877" s="57"/>
      <c r="G6877" s="73">
        <f t="shared" si="325"/>
        <v>115</v>
      </c>
      <c r="H6877" s="7"/>
      <c r="I6877" s="79">
        <v>115</v>
      </c>
      <c r="K6877" s="79">
        <v>0</v>
      </c>
      <c r="L6877" s="79">
        <v>42</v>
      </c>
      <c r="N6877" s="79">
        <v>0</v>
      </c>
      <c r="O6877" s="22">
        <f t="shared" si="326"/>
        <v>42</v>
      </c>
      <c r="P6877" s="58"/>
      <c r="Q6877" s="58"/>
      <c r="R6877" s="58"/>
      <c r="S6877" s="7"/>
      <c r="T6877" s="7"/>
      <c r="U6877" s="7"/>
    </row>
    <row r="6878" spans="1:21" customFormat="1" ht="12.75" customHeight="1" x14ac:dyDescent="0.25">
      <c r="A6878">
        <v>8</v>
      </c>
      <c r="B6878">
        <v>14</v>
      </c>
      <c r="C6878" s="3">
        <v>814</v>
      </c>
      <c r="D6878" t="s">
        <v>7</v>
      </c>
      <c r="E6878">
        <v>2007</v>
      </c>
      <c r="F6878" s="57"/>
      <c r="G6878" s="73">
        <f t="shared" si="325"/>
        <v>121</v>
      </c>
      <c r="H6878" s="7"/>
      <c r="I6878" s="79">
        <v>121</v>
      </c>
      <c r="K6878" s="79">
        <v>0</v>
      </c>
      <c r="L6878" s="79">
        <v>48</v>
      </c>
      <c r="N6878" s="79">
        <v>0</v>
      </c>
      <c r="O6878" s="22">
        <f t="shared" si="326"/>
        <v>48</v>
      </c>
      <c r="P6878" s="58"/>
      <c r="Q6878" s="58"/>
      <c r="R6878" s="58"/>
      <c r="S6878" s="7"/>
      <c r="T6878" s="7"/>
      <c r="U6878" s="7"/>
    </row>
    <row r="6879" spans="1:21" customFormat="1" ht="12.75" customHeight="1" x14ac:dyDescent="0.25">
      <c r="A6879">
        <v>8</v>
      </c>
      <c r="B6879">
        <v>15</v>
      </c>
      <c r="C6879" s="3">
        <v>815</v>
      </c>
      <c r="D6879" t="s">
        <v>7</v>
      </c>
      <c r="E6879">
        <v>2007</v>
      </c>
      <c r="F6879" s="57"/>
      <c r="G6879" s="73">
        <f t="shared" si="325"/>
        <v>72</v>
      </c>
      <c r="H6879" s="7"/>
      <c r="I6879" s="79">
        <v>72</v>
      </c>
      <c r="K6879" s="79">
        <v>0</v>
      </c>
      <c r="L6879" s="79">
        <v>17</v>
      </c>
      <c r="N6879" s="79">
        <v>0</v>
      </c>
      <c r="O6879" s="22">
        <f t="shared" si="326"/>
        <v>17</v>
      </c>
      <c r="P6879" s="58"/>
      <c r="Q6879" s="58"/>
      <c r="R6879" s="58"/>
      <c r="S6879" s="7"/>
      <c r="T6879" s="7"/>
      <c r="U6879" s="7"/>
    </row>
    <row r="6880" spans="1:21" customFormat="1" ht="12.75" customHeight="1" x14ac:dyDescent="0.25">
      <c r="A6880">
        <v>8</v>
      </c>
      <c r="B6880">
        <v>16</v>
      </c>
      <c r="C6880" s="3">
        <v>816</v>
      </c>
      <c r="D6880" t="s">
        <v>7</v>
      </c>
      <c r="E6880">
        <v>2007</v>
      </c>
      <c r="F6880" s="57"/>
      <c r="G6880" s="73">
        <f t="shared" si="325"/>
        <v>87</v>
      </c>
      <c r="H6880" s="7"/>
      <c r="I6880" s="79">
        <v>87</v>
      </c>
      <c r="K6880" s="79">
        <v>0</v>
      </c>
      <c r="L6880" s="79">
        <v>9</v>
      </c>
      <c r="N6880" s="79">
        <v>0</v>
      </c>
      <c r="O6880" s="22">
        <f t="shared" si="326"/>
        <v>9</v>
      </c>
      <c r="P6880" s="58"/>
      <c r="Q6880" s="58"/>
      <c r="R6880" s="58"/>
      <c r="S6880" s="7"/>
      <c r="T6880" s="7"/>
      <c r="U6880" s="7"/>
    </row>
    <row r="6881" spans="1:21" customFormat="1" ht="12.75" customHeight="1" x14ac:dyDescent="0.25">
      <c r="A6881">
        <v>8</v>
      </c>
      <c r="B6881">
        <v>17</v>
      </c>
      <c r="C6881" s="3">
        <v>817</v>
      </c>
      <c r="D6881" t="s">
        <v>7</v>
      </c>
      <c r="E6881">
        <v>2007</v>
      </c>
      <c r="F6881" s="57"/>
      <c r="G6881" s="73">
        <f t="shared" si="325"/>
        <v>69</v>
      </c>
      <c r="H6881" s="7"/>
      <c r="I6881" s="79">
        <v>69</v>
      </c>
      <c r="K6881" s="79">
        <v>0</v>
      </c>
      <c r="L6881" s="79">
        <v>0</v>
      </c>
      <c r="N6881" s="79">
        <v>0</v>
      </c>
      <c r="O6881" s="22">
        <f t="shared" si="326"/>
        <v>0</v>
      </c>
      <c r="P6881" s="58"/>
      <c r="Q6881" s="58"/>
      <c r="R6881" s="58"/>
      <c r="S6881" s="7"/>
      <c r="T6881" s="7"/>
      <c r="U6881" s="7"/>
    </row>
    <row r="6882" spans="1:21" customFormat="1" ht="12.75" customHeight="1" x14ac:dyDescent="0.25">
      <c r="A6882">
        <v>8</v>
      </c>
      <c r="B6882">
        <v>18</v>
      </c>
      <c r="C6882" s="3">
        <v>818</v>
      </c>
      <c r="D6882" t="s">
        <v>7</v>
      </c>
      <c r="E6882">
        <v>2007</v>
      </c>
      <c r="F6882" s="57"/>
      <c r="G6882" s="73">
        <f t="shared" si="325"/>
        <v>62</v>
      </c>
      <c r="H6882" s="7"/>
      <c r="I6882" s="79">
        <v>62</v>
      </c>
      <c r="K6882" s="79">
        <v>0</v>
      </c>
      <c r="L6882" s="79">
        <v>0</v>
      </c>
      <c r="N6882" s="79">
        <v>0</v>
      </c>
      <c r="O6882" s="22">
        <f t="shared" si="326"/>
        <v>0</v>
      </c>
      <c r="P6882" s="58"/>
      <c r="Q6882" s="58"/>
      <c r="R6882" s="58"/>
      <c r="S6882" s="7"/>
      <c r="T6882" s="7"/>
      <c r="U6882" s="7"/>
    </row>
    <row r="6883" spans="1:21" customFormat="1" ht="12.75" customHeight="1" x14ac:dyDescent="0.25">
      <c r="A6883">
        <v>8</v>
      </c>
      <c r="B6883">
        <v>19</v>
      </c>
      <c r="C6883" s="3">
        <v>819</v>
      </c>
      <c r="D6883" t="s">
        <v>7</v>
      </c>
      <c r="E6883">
        <v>2007</v>
      </c>
      <c r="F6883" s="57"/>
      <c r="G6883" s="73">
        <f t="shared" si="325"/>
        <v>43</v>
      </c>
      <c r="H6883" s="7"/>
      <c r="I6883" s="79">
        <v>43</v>
      </c>
      <c r="K6883" s="79">
        <v>0</v>
      </c>
      <c r="L6883" s="79">
        <v>0</v>
      </c>
      <c r="N6883" s="79">
        <v>0</v>
      </c>
      <c r="O6883" s="22">
        <f t="shared" si="326"/>
        <v>0</v>
      </c>
      <c r="P6883" s="58"/>
      <c r="Q6883" s="58"/>
      <c r="R6883" s="58"/>
      <c r="S6883" s="7"/>
      <c r="T6883" s="7"/>
      <c r="U6883" s="7"/>
    </row>
    <row r="6884" spans="1:21" customFormat="1" ht="12.75" customHeight="1" x14ac:dyDescent="0.25">
      <c r="A6884">
        <v>8</v>
      </c>
      <c r="B6884">
        <v>20</v>
      </c>
      <c r="C6884" s="3">
        <v>820</v>
      </c>
      <c r="D6884" t="s">
        <v>7</v>
      </c>
      <c r="E6884">
        <v>2007</v>
      </c>
      <c r="F6884" s="57"/>
      <c r="G6884" s="73">
        <f t="shared" si="325"/>
        <v>78</v>
      </c>
      <c r="H6884" s="7"/>
      <c r="I6884" s="79">
        <v>78</v>
      </c>
      <c r="K6884" s="79">
        <v>0</v>
      </c>
      <c r="L6884" s="79">
        <v>0</v>
      </c>
      <c r="N6884" s="79">
        <v>0</v>
      </c>
      <c r="O6884" s="22">
        <f t="shared" si="326"/>
        <v>0</v>
      </c>
      <c r="P6884" s="58"/>
      <c r="Q6884" s="58"/>
      <c r="R6884" s="58"/>
      <c r="S6884" s="7"/>
      <c r="T6884" s="7"/>
      <c r="U6884" s="7"/>
    </row>
    <row r="6885" spans="1:21" customFormat="1" ht="12.75" customHeight="1" x14ac:dyDescent="0.25">
      <c r="A6885">
        <v>8</v>
      </c>
      <c r="B6885">
        <v>21</v>
      </c>
      <c r="C6885" s="3">
        <v>821</v>
      </c>
      <c r="D6885" t="s">
        <v>7</v>
      </c>
      <c r="E6885">
        <v>2007</v>
      </c>
      <c r="F6885" s="57"/>
      <c r="G6885" s="73">
        <f t="shared" si="325"/>
        <v>47</v>
      </c>
      <c r="H6885" s="7"/>
      <c r="I6885" s="79">
        <v>47</v>
      </c>
      <c r="K6885" s="79">
        <v>0</v>
      </c>
      <c r="L6885" s="79">
        <v>0</v>
      </c>
      <c r="N6885" s="79">
        <v>0</v>
      </c>
      <c r="O6885" s="22">
        <f t="shared" si="326"/>
        <v>0</v>
      </c>
      <c r="P6885" s="58"/>
      <c r="Q6885" s="58"/>
      <c r="R6885" s="58"/>
      <c r="S6885" s="7"/>
      <c r="T6885" s="7"/>
      <c r="U6885" s="7"/>
    </row>
    <row r="6886" spans="1:21" customFormat="1" ht="12.75" customHeight="1" x14ac:dyDescent="0.25">
      <c r="A6886">
        <v>8</v>
      </c>
      <c r="B6886">
        <v>22</v>
      </c>
      <c r="C6886" s="3">
        <v>822</v>
      </c>
      <c r="D6886" t="s">
        <v>7</v>
      </c>
      <c r="E6886">
        <v>2007</v>
      </c>
      <c r="F6886" s="57"/>
      <c r="G6886" s="73">
        <f t="shared" si="325"/>
        <v>38</v>
      </c>
      <c r="H6886" s="7"/>
      <c r="I6886" s="79">
        <v>38</v>
      </c>
      <c r="K6886" s="79">
        <v>0</v>
      </c>
      <c r="L6886" s="79">
        <v>0</v>
      </c>
      <c r="N6886" s="79">
        <v>0</v>
      </c>
      <c r="O6886" s="22">
        <f t="shared" si="326"/>
        <v>0</v>
      </c>
      <c r="P6886" s="58"/>
      <c r="Q6886" s="58"/>
      <c r="R6886" s="58"/>
      <c r="S6886" s="7"/>
      <c r="T6886" s="7"/>
      <c r="U6886" s="7"/>
    </row>
    <row r="6887" spans="1:21" customFormat="1" ht="12.75" customHeight="1" x14ac:dyDescent="0.25">
      <c r="A6887">
        <v>8</v>
      </c>
      <c r="B6887">
        <v>23</v>
      </c>
      <c r="C6887" s="3">
        <v>823</v>
      </c>
      <c r="D6887" t="s">
        <v>7</v>
      </c>
      <c r="E6887">
        <v>2007</v>
      </c>
      <c r="F6887" s="57"/>
      <c r="G6887" s="73">
        <f t="shared" si="325"/>
        <v>31</v>
      </c>
      <c r="H6887" s="7"/>
      <c r="I6887" s="79">
        <v>31</v>
      </c>
      <c r="K6887" s="79">
        <v>0</v>
      </c>
      <c r="L6887" s="79">
        <v>0</v>
      </c>
      <c r="N6887" s="79">
        <v>0</v>
      </c>
      <c r="O6887" s="22">
        <f t="shared" si="326"/>
        <v>0</v>
      </c>
      <c r="P6887" s="58"/>
      <c r="Q6887" s="58"/>
      <c r="R6887" s="58"/>
      <c r="S6887" s="7"/>
      <c r="T6887" s="7"/>
      <c r="U6887" s="7"/>
    </row>
    <row r="6888" spans="1:21" customFormat="1" ht="12.75" customHeight="1" x14ac:dyDescent="0.25">
      <c r="A6888">
        <v>8</v>
      </c>
      <c r="B6888">
        <v>24</v>
      </c>
      <c r="C6888" s="3">
        <v>824</v>
      </c>
      <c r="D6888" t="s">
        <v>7</v>
      </c>
      <c r="E6888">
        <v>2007</v>
      </c>
      <c r="F6888" s="57"/>
      <c r="G6888" s="73">
        <f t="shared" si="325"/>
        <v>47</v>
      </c>
      <c r="H6888" s="7"/>
      <c r="I6888" s="79">
        <v>47</v>
      </c>
      <c r="J6888" s="62"/>
      <c r="K6888" s="79">
        <v>0</v>
      </c>
      <c r="L6888" s="79">
        <v>0</v>
      </c>
      <c r="M6888" s="62"/>
      <c r="N6888" s="79">
        <v>0</v>
      </c>
      <c r="O6888" s="22">
        <f t="shared" si="326"/>
        <v>0</v>
      </c>
      <c r="P6888" s="58"/>
      <c r="Q6888" s="58"/>
      <c r="R6888" s="58"/>
      <c r="S6888" s="7"/>
      <c r="T6888" s="7"/>
      <c r="U6888" s="7"/>
    </row>
    <row r="6889" spans="1:21" customFormat="1" ht="12.75" customHeight="1" x14ac:dyDescent="0.25">
      <c r="A6889">
        <v>8</v>
      </c>
      <c r="B6889">
        <v>25</v>
      </c>
      <c r="C6889" s="3">
        <v>825</v>
      </c>
      <c r="D6889" t="s">
        <v>7</v>
      </c>
      <c r="E6889">
        <v>2007</v>
      </c>
      <c r="F6889" s="57"/>
      <c r="G6889" s="73">
        <f t="shared" si="325"/>
        <v>26</v>
      </c>
      <c r="H6889" s="7"/>
      <c r="I6889" s="79">
        <v>26</v>
      </c>
      <c r="J6889" s="62"/>
      <c r="K6889" s="79">
        <v>0</v>
      </c>
      <c r="L6889" s="79">
        <v>0</v>
      </c>
      <c r="M6889" s="62"/>
      <c r="N6889" s="79">
        <v>0</v>
      </c>
      <c r="O6889" s="22">
        <f t="shared" si="326"/>
        <v>0</v>
      </c>
      <c r="P6889" s="58"/>
      <c r="Q6889" s="58"/>
      <c r="R6889" s="58"/>
      <c r="S6889" s="7"/>
      <c r="T6889" s="7"/>
      <c r="U6889" s="7"/>
    </row>
    <row r="6890" spans="1:21" customFormat="1" ht="12.75" customHeight="1" x14ac:dyDescent="0.25">
      <c r="A6890">
        <v>8</v>
      </c>
      <c r="B6890">
        <v>26</v>
      </c>
      <c r="C6890" s="3">
        <v>826</v>
      </c>
      <c r="D6890" t="s">
        <v>7</v>
      </c>
      <c r="E6890">
        <v>2007</v>
      </c>
      <c r="F6890" s="57"/>
      <c r="G6890" s="73">
        <f t="shared" si="325"/>
        <v>30</v>
      </c>
      <c r="H6890" s="7"/>
      <c r="I6890" s="79">
        <v>30</v>
      </c>
      <c r="J6890" s="62"/>
      <c r="K6890" s="79">
        <v>0</v>
      </c>
      <c r="L6890" s="79">
        <v>0</v>
      </c>
      <c r="M6890" s="62"/>
      <c r="N6890" s="79">
        <v>0</v>
      </c>
      <c r="O6890" s="22">
        <f t="shared" si="326"/>
        <v>0</v>
      </c>
      <c r="P6890" s="58"/>
      <c r="Q6890" s="58"/>
      <c r="R6890" s="58"/>
      <c r="S6890" s="7"/>
      <c r="T6890" s="7"/>
      <c r="U6890" s="7"/>
    </row>
    <row r="6891" spans="1:21" customFormat="1" ht="12.75" customHeight="1" x14ac:dyDescent="0.25">
      <c r="A6891">
        <v>8</v>
      </c>
      <c r="B6891">
        <v>27</v>
      </c>
      <c r="C6891" s="3">
        <v>827</v>
      </c>
      <c r="D6891" t="s">
        <v>7</v>
      </c>
      <c r="E6891">
        <v>2007</v>
      </c>
      <c r="F6891" s="57"/>
      <c r="G6891" s="73">
        <f t="shared" si="325"/>
        <v>24</v>
      </c>
      <c r="H6891" s="7"/>
      <c r="I6891" s="79">
        <v>24</v>
      </c>
      <c r="J6891" s="62"/>
      <c r="K6891" s="79">
        <v>0</v>
      </c>
      <c r="L6891" s="79">
        <v>0</v>
      </c>
      <c r="M6891" s="62"/>
      <c r="N6891" s="79">
        <v>0</v>
      </c>
      <c r="O6891" s="22">
        <f t="shared" si="326"/>
        <v>0</v>
      </c>
      <c r="P6891" s="58"/>
      <c r="Q6891" s="58"/>
      <c r="R6891" s="58"/>
      <c r="S6891" s="7"/>
      <c r="T6891" s="7"/>
      <c r="U6891" s="7"/>
    </row>
    <row r="6892" spans="1:21" customFormat="1" ht="12.75" customHeight="1" x14ac:dyDescent="0.25">
      <c r="A6892">
        <v>8</v>
      </c>
      <c r="B6892">
        <v>28</v>
      </c>
      <c r="C6892" s="3">
        <v>828</v>
      </c>
      <c r="D6892" t="s">
        <v>7</v>
      </c>
      <c r="E6892">
        <v>2007</v>
      </c>
      <c r="F6892" s="57"/>
      <c r="G6892" s="73">
        <f t="shared" si="325"/>
        <v>18</v>
      </c>
      <c r="H6892" s="7"/>
      <c r="I6892" s="79">
        <v>18</v>
      </c>
      <c r="J6892" s="62"/>
      <c r="K6892" s="79">
        <v>0</v>
      </c>
      <c r="L6892" s="79">
        <v>0</v>
      </c>
      <c r="M6892" s="62"/>
      <c r="N6892" s="79">
        <v>0</v>
      </c>
      <c r="O6892" s="22">
        <f t="shared" si="326"/>
        <v>0</v>
      </c>
      <c r="P6892" s="58"/>
      <c r="Q6892" s="58"/>
      <c r="R6892" s="58"/>
      <c r="S6892" s="7"/>
      <c r="T6892" s="7"/>
      <c r="U6892" s="7"/>
    </row>
    <row r="6893" spans="1:21" customFormat="1" ht="12.75" customHeight="1" x14ac:dyDescent="0.25">
      <c r="A6893">
        <v>8</v>
      </c>
      <c r="B6893">
        <v>29</v>
      </c>
      <c r="C6893" s="3">
        <v>829</v>
      </c>
      <c r="D6893" t="s">
        <v>7</v>
      </c>
      <c r="E6893">
        <v>2007</v>
      </c>
      <c r="F6893" s="57"/>
      <c r="G6893" s="73">
        <f t="shared" si="325"/>
        <v>13</v>
      </c>
      <c r="H6893" s="7"/>
      <c r="I6893" s="79">
        <v>13</v>
      </c>
      <c r="J6893" s="62"/>
      <c r="K6893" s="79">
        <v>0</v>
      </c>
      <c r="L6893" s="79">
        <v>0</v>
      </c>
      <c r="M6893" s="62"/>
      <c r="N6893" s="79">
        <v>0</v>
      </c>
      <c r="O6893" s="22">
        <f t="shared" si="326"/>
        <v>0</v>
      </c>
      <c r="P6893" s="58"/>
      <c r="Q6893" s="58"/>
      <c r="R6893" s="58"/>
      <c r="S6893" s="7"/>
      <c r="T6893" s="7"/>
      <c r="U6893" s="7"/>
    </row>
    <row r="6894" spans="1:21" customFormat="1" ht="12.75" customHeight="1" x14ac:dyDescent="0.25">
      <c r="A6894">
        <v>8</v>
      </c>
      <c r="B6894">
        <v>30</v>
      </c>
      <c r="C6894" s="3">
        <v>830</v>
      </c>
      <c r="D6894" t="s">
        <v>7</v>
      </c>
      <c r="E6894">
        <v>2007</v>
      </c>
      <c r="F6894" s="57"/>
      <c r="G6894" s="73">
        <f t="shared" si="325"/>
        <v>15</v>
      </c>
      <c r="H6894" s="7"/>
      <c r="I6894" s="79">
        <v>15</v>
      </c>
      <c r="J6894" s="62"/>
      <c r="K6894" s="79">
        <v>0</v>
      </c>
      <c r="L6894" s="79">
        <v>0</v>
      </c>
      <c r="M6894" s="62"/>
      <c r="N6894" s="79">
        <v>0</v>
      </c>
      <c r="O6894" s="22">
        <f t="shared" si="326"/>
        <v>0</v>
      </c>
      <c r="P6894" s="58"/>
      <c r="Q6894" s="58"/>
      <c r="R6894" s="58"/>
      <c r="S6894" s="7"/>
      <c r="T6894" s="7"/>
      <c r="U6894" s="7"/>
    </row>
    <row r="6895" spans="1:21" customFormat="1" ht="12.75" customHeight="1" x14ac:dyDescent="0.25">
      <c r="A6895">
        <v>8</v>
      </c>
      <c r="B6895">
        <v>31</v>
      </c>
      <c r="C6895" s="3">
        <v>831</v>
      </c>
      <c r="D6895" t="s">
        <v>7</v>
      </c>
      <c r="E6895">
        <v>2007</v>
      </c>
      <c r="F6895" s="57"/>
      <c r="G6895" s="73">
        <f t="shared" si="325"/>
        <v>16</v>
      </c>
      <c r="H6895" s="7"/>
      <c r="I6895" s="79">
        <v>16</v>
      </c>
      <c r="J6895" s="62"/>
      <c r="K6895" s="79">
        <v>0</v>
      </c>
      <c r="L6895" s="79">
        <v>0</v>
      </c>
      <c r="M6895" s="62"/>
      <c r="N6895" s="79">
        <v>0</v>
      </c>
      <c r="O6895" s="22">
        <f t="shared" si="326"/>
        <v>0</v>
      </c>
      <c r="P6895" s="58"/>
      <c r="Q6895" s="58"/>
      <c r="R6895" s="58"/>
      <c r="S6895" s="7"/>
      <c r="T6895" s="7"/>
      <c r="U6895" s="7"/>
    </row>
    <row r="6896" spans="1:21" customFormat="1" ht="12.75" customHeight="1" x14ac:dyDescent="0.25">
      <c r="A6896">
        <v>9</v>
      </c>
      <c r="B6896">
        <v>1</v>
      </c>
      <c r="C6896" s="3">
        <v>901</v>
      </c>
      <c r="D6896" t="s">
        <v>7</v>
      </c>
      <c r="E6896">
        <v>2007</v>
      </c>
      <c r="F6896" s="57"/>
      <c r="G6896" s="73">
        <f t="shared" si="325"/>
        <v>11</v>
      </c>
      <c r="H6896" s="7"/>
      <c r="I6896" s="79">
        <v>11</v>
      </c>
      <c r="J6896" s="62"/>
      <c r="K6896" s="79">
        <v>0</v>
      </c>
      <c r="L6896" s="79">
        <v>0</v>
      </c>
      <c r="M6896" s="62"/>
      <c r="N6896" s="79">
        <v>0</v>
      </c>
      <c r="O6896" s="22">
        <f t="shared" si="326"/>
        <v>0</v>
      </c>
      <c r="P6896" s="58"/>
      <c r="Q6896" s="58"/>
      <c r="R6896" s="58"/>
      <c r="S6896" s="7"/>
      <c r="T6896" s="7"/>
      <c r="U6896" s="7"/>
    </row>
    <row r="6897" spans="1:21" customFormat="1" ht="12.75" customHeight="1" x14ac:dyDescent="0.25">
      <c r="A6897">
        <v>9</v>
      </c>
      <c r="B6897">
        <v>2</v>
      </c>
      <c r="C6897" s="3">
        <v>902</v>
      </c>
      <c r="D6897" t="s">
        <v>7</v>
      </c>
      <c r="E6897">
        <v>2007</v>
      </c>
      <c r="F6897" s="57"/>
      <c r="G6897" s="73">
        <f t="shared" si="325"/>
        <v>10</v>
      </c>
      <c r="H6897" s="7"/>
      <c r="I6897" s="79">
        <v>10</v>
      </c>
      <c r="J6897" s="62"/>
      <c r="K6897" s="79">
        <v>0</v>
      </c>
      <c r="L6897" s="79">
        <v>0</v>
      </c>
      <c r="M6897" s="62"/>
      <c r="N6897" s="79">
        <v>0</v>
      </c>
      <c r="O6897" s="22">
        <f t="shared" si="326"/>
        <v>0</v>
      </c>
      <c r="P6897" s="58"/>
      <c r="Q6897" s="58"/>
      <c r="R6897" s="58"/>
      <c r="S6897" s="7"/>
      <c r="T6897" s="7"/>
      <c r="U6897" s="7"/>
    </row>
    <row r="6898" spans="1:21" customFormat="1" ht="12.75" customHeight="1" x14ac:dyDescent="0.25">
      <c r="A6898">
        <v>9</v>
      </c>
      <c r="B6898">
        <v>3</v>
      </c>
      <c r="C6898" s="3">
        <v>903</v>
      </c>
      <c r="D6898" t="s">
        <v>7</v>
      </c>
      <c r="E6898">
        <v>2007</v>
      </c>
      <c r="F6898" s="57"/>
      <c r="G6898" s="73">
        <f t="shared" si="325"/>
        <v>5</v>
      </c>
      <c r="H6898" s="7"/>
      <c r="I6898" s="79">
        <v>5</v>
      </c>
      <c r="J6898" s="62"/>
      <c r="K6898" s="79">
        <v>0</v>
      </c>
      <c r="L6898" s="79">
        <v>0</v>
      </c>
      <c r="M6898" s="62"/>
      <c r="N6898" s="79">
        <v>0</v>
      </c>
      <c r="O6898" s="22">
        <f t="shared" si="326"/>
        <v>0</v>
      </c>
      <c r="P6898" s="58"/>
      <c r="Q6898" s="58"/>
      <c r="R6898" s="58"/>
      <c r="S6898" s="7"/>
      <c r="T6898" s="7"/>
      <c r="U6898" s="7"/>
    </row>
    <row r="6899" spans="1:21" customFormat="1" ht="12.75" customHeight="1" x14ac:dyDescent="0.25">
      <c r="A6899">
        <v>9</v>
      </c>
      <c r="B6899">
        <v>4</v>
      </c>
      <c r="C6899" s="3">
        <v>904</v>
      </c>
      <c r="D6899" t="s">
        <v>7</v>
      </c>
      <c r="E6899">
        <v>2007</v>
      </c>
      <c r="F6899" s="57"/>
      <c r="G6899" s="73">
        <f t="shared" si="325"/>
        <v>0</v>
      </c>
      <c r="H6899" s="7"/>
      <c r="I6899" s="79">
        <v>0</v>
      </c>
      <c r="J6899" s="62"/>
      <c r="K6899" s="79">
        <v>0</v>
      </c>
      <c r="L6899" s="79">
        <v>0</v>
      </c>
      <c r="M6899" s="62"/>
      <c r="N6899" s="79">
        <v>0</v>
      </c>
      <c r="O6899" s="22">
        <f t="shared" si="326"/>
        <v>0</v>
      </c>
      <c r="P6899" s="58"/>
      <c r="Q6899" s="58"/>
      <c r="R6899" s="58"/>
      <c r="S6899" s="7"/>
      <c r="T6899" s="7"/>
      <c r="U6899" s="7"/>
    </row>
    <row r="6900" spans="1:21" customFormat="1" ht="12.75" customHeight="1" x14ac:dyDescent="0.25">
      <c r="A6900">
        <v>9</v>
      </c>
      <c r="B6900">
        <v>5</v>
      </c>
      <c r="C6900" s="3">
        <v>905</v>
      </c>
      <c r="D6900" t="s">
        <v>7</v>
      </c>
      <c r="E6900">
        <v>2007</v>
      </c>
      <c r="F6900" s="57"/>
      <c r="G6900" s="73">
        <f t="shared" si="325"/>
        <v>0</v>
      </c>
      <c r="H6900" s="7"/>
      <c r="I6900" s="79">
        <v>0</v>
      </c>
      <c r="J6900" s="62"/>
      <c r="K6900" s="79">
        <v>0</v>
      </c>
      <c r="L6900" s="79">
        <v>0</v>
      </c>
      <c r="M6900" s="62"/>
      <c r="N6900" s="79">
        <v>0</v>
      </c>
      <c r="O6900" s="22">
        <f t="shared" si="326"/>
        <v>0</v>
      </c>
      <c r="P6900" s="58"/>
      <c r="Q6900" s="58"/>
      <c r="R6900" s="58"/>
      <c r="S6900" s="7"/>
      <c r="T6900" s="7"/>
      <c r="U6900" s="7"/>
    </row>
    <row r="6901" spans="1:21" customFormat="1" ht="12.75" customHeight="1" x14ac:dyDescent="0.25">
      <c r="A6901">
        <v>9</v>
      </c>
      <c r="B6901">
        <v>6</v>
      </c>
      <c r="C6901" s="3">
        <v>906</v>
      </c>
      <c r="D6901" t="s">
        <v>7</v>
      </c>
      <c r="E6901">
        <v>2007</v>
      </c>
      <c r="F6901" s="57"/>
      <c r="G6901" s="73">
        <f t="shared" si="325"/>
        <v>0</v>
      </c>
      <c r="H6901" s="7"/>
      <c r="I6901" s="88">
        <v>0</v>
      </c>
      <c r="J6901" s="62"/>
      <c r="K6901" s="76"/>
      <c r="L6901" s="76"/>
      <c r="M6901" s="62"/>
      <c r="N6901" s="76"/>
      <c r="O6901" s="22">
        <f t="shared" si="326"/>
        <v>0</v>
      </c>
      <c r="P6901" s="58"/>
      <c r="Q6901" s="58"/>
      <c r="R6901" s="58"/>
      <c r="S6901" s="7"/>
      <c r="T6901" s="7"/>
      <c r="U6901" s="7"/>
    </row>
    <row r="6902" spans="1:21" customFormat="1" ht="12.75" customHeight="1" x14ac:dyDescent="0.25">
      <c r="A6902">
        <v>9</v>
      </c>
      <c r="B6902">
        <v>7</v>
      </c>
      <c r="C6902" s="3">
        <v>907</v>
      </c>
      <c r="D6902" t="s">
        <v>7</v>
      </c>
      <c r="E6902">
        <v>2007</v>
      </c>
      <c r="F6902" s="57"/>
      <c r="G6902" s="73">
        <f t="shared" si="325"/>
        <v>0</v>
      </c>
      <c r="H6902" s="7"/>
      <c r="I6902" s="88">
        <v>0</v>
      </c>
      <c r="J6902" s="62"/>
      <c r="K6902" s="76"/>
      <c r="L6902" s="76"/>
      <c r="M6902" s="62"/>
      <c r="N6902" s="76"/>
      <c r="O6902" s="22">
        <f t="shared" si="326"/>
        <v>0</v>
      </c>
      <c r="P6902" s="58"/>
      <c r="Q6902" s="58"/>
      <c r="R6902" s="58"/>
      <c r="S6902" s="7"/>
      <c r="T6902" s="7"/>
      <c r="U6902" s="7"/>
    </row>
    <row r="6903" spans="1:21" customFormat="1" ht="12.75" customHeight="1" x14ac:dyDescent="0.25">
      <c r="A6903">
        <v>9</v>
      </c>
      <c r="B6903">
        <v>8</v>
      </c>
      <c r="C6903" s="3">
        <v>908</v>
      </c>
      <c r="D6903" t="s">
        <v>7</v>
      </c>
      <c r="E6903">
        <v>2007</v>
      </c>
      <c r="F6903" s="57"/>
      <c r="G6903" s="73">
        <f t="shared" si="325"/>
        <v>0</v>
      </c>
      <c r="H6903" s="7"/>
      <c r="I6903" s="88">
        <v>0</v>
      </c>
      <c r="J6903" s="62"/>
      <c r="K6903" s="76"/>
      <c r="L6903" s="76"/>
      <c r="M6903" s="62"/>
      <c r="N6903" s="76"/>
      <c r="O6903" s="22">
        <f t="shared" si="326"/>
        <v>0</v>
      </c>
      <c r="P6903" s="58"/>
      <c r="Q6903" s="58"/>
      <c r="R6903" s="58"/>
      <c r="S6903" s="7"/>
      <c r="T6903" s="7"/>
      <c r="U6903" s="7"/>
    </row>
    <row r="6904" spans="1:21" customFormat="1" ht="12.75" customHeight="1" x14ac:dyDescent="0.25">
      <c r="A6904">
        <v>9</v>
      </c>
      <c r="B6904">
        <v>9</v>
      </c>
      <c r="C6904" s="3">
        <v>909</v>
      </c>
      <c r="D6904" t="s">
        <v>7</v>
      </c>
      <c r="E6904">
        <v>2007</v>
      </c>
      <c r="F6904" s="57"/>
      <c r="G6904" s="73">
        <f t="shared" si="325"/>
        <v>0</v>
      </c>
      <c r="H6904" s="7"/>
      <c r="I6904" s="88">
        <v>0</v>
      </c>
      <c r="J6904" s="62"/>
      <c r="K6904" s="76"/>
      <c r="L6904" s="76"/>
      <c r="M6904" s="62"/>
      <c r="N6904" s="76"/>
      <c r="O6904" s="22">
        <f t="shared" si="326"/>
        <v>0</v>
      </c>
      <c r="P6904" s="58"/>
      <c r="Q6904" s="58"/>
      <c r="R6904" s="58"/>
      <c r="S6904" s="7"/>
      <c r="T6904" s="7"/>
      <c r="U6904" s="7"/>
    </row>
    <row r="6905" spans="1:21" customFormat="1" ht="12.75" customHeight="1" x14ac:dyDescent="0.25">
      <c r="A6905">
        <v>9</v>
      </c>
      <c r="B6905">
        <v>10</v>
      </c>
      <c r="C6905" s="3">
        <v>910</v>
      </c>
      <c r="D6905" t="s">
        <v>7</v>
      </c>
      <c r="E6905">
        <v>2007</v>
      </c>
      <c r="F6905" s="57"/>
      <c r="G6905" s="73">
        <f t="shared" si="325"/>
        <v>0</v>
      </c>
      <c r="H6905" s="7"/>
      <c r="I6905" s="88">
        <v>0</v>
      </c>
      <c r="J6905" s="62"/>
      <c r="K6905" s="76"/>
      <c r="L6905" s="76"/>
      <c r="M6905" s="62"/>
      <c r="N6905" s="76"/>
      <c r="O6905" s="22">
        <f t="shared" si="326"/>
        <v>0</v>
      </c>
      <c r="P6905" s="58"/>
      <c r="Q6905" s="58"/>
      <c r="R6905" s="58"/>
      <c r="S6905" s="7"/>
      <c r="T6905" s="7"/>
      <c r="U6905" s="7"/>
    </row>
    <row r="6906" spans="1:21" customFormat="1" ht="12.75" customHeight="1" x14ac:dyDescent="0.25">
      <c r="A6906">
        <v>9</v>
      </c>
      <c r="B6906">
        <v>11</v>
      </c>
      <c r="C6906" s="3">
        <v>911</v>
      </c>
      <c r="D6906" t="s">
        <v>7</v>
      </c>
      <c r="E6906">
        <v>2007</v>
      </c>
      <c r="F6906" s="57"/>
      <c r="G6906" s="73">
        <f t="shared" si="325"/>
        <v>0</v>
      </c>
      <c r="H6906" s="7"/>
      <c r="I6906" s="88">
        <v>0</v>
      </c>
      <c r="J6906" s="62"/>
      <c r="K6906" s="76"/>
      <c r="L6906" s="76"/>
      <c r="M6906" s="62"/>
      <c r="N6906" s="76"/>
      <c r="O6906" s="22">
        <f t="shared" si="326"/>
        <v>0</v>
      </c>
      <c r="P6906" s="58"/>
      <c r="Q6906" s="58"/>
      <c r="R6906" s="58"/>
      <c r="S6906" s="7"/>
      <c r="T6906" s="7"/>
      <c r="U6906" s="7"/>
    </row>
    <row r="6907" spans="1:21" customFormat="1" ht="12.75" customHeight="1" x14ac:dyDescent="0.25">
      <c r="A6907">
        <v>9</v>
      </c>
      <c r="B6907">
        <v>12</v>
      </c>
      <c r="C6907" s="3">
        <v>912</v>
      </c>
      <c r="D6907" t="s">
        <v>7</v>
      </c>
      <c r="E6907">
        <v>2007</v>
      </c>
      <c r="F6907" s="57"/>
      <c r="G6907" s="73">
        <f t="shared" si="325"/>
        <v>0</v>
      </c>
      <c r="H6907" s="7"/>
      <c r="I6907" s="88">
        <v>0</v>
      </c>
      <c r="J6907" s="62"/>
      <c r="K6907" s="76"/>
      <c r="L6907" s="76"/>
      <c r="M6907" s="62"/>
      <c r="N6907" s="76"/>
      <c r="O6907" s="22">
        <f t="shared" si="326"/>
        <v>0</v>
      </c>
      <c r="P6907" s="58"/>
      <c r="Q6907" s="58"/>
      <c r="R6907" s="58"/>
      <c r="S6907" s="7"/>
      <c r="T6907" s="7"/>
      <c r="U6907" s="7"/>
    </row>
    <row r="6908" spans="1:21" customFormat="1" ht="12.75" customHeight="1" x14ac:dyDescent="0.25">
      <c r="A6908">
        <v>9</v>
      </c>
      <c r="B6908">
        <v>13</v>
      </c>
      <c r="C6908" s="3">
        <v>913</v>
      </c>
      <c r="D6908" t="s">
        <v>7</v>
      </c>
      <c r="E6908">
        <v>2007</v>
      </c>
      <c r="F6908" s="57"/>
      <c r="G6908" s="73">
        <f t="shared" si="325"/>
        <v>0</v>
      </c>
      <c r="H6908" s="7"/>
      <c r="I6908" s="88">
        <v>0</v>
      </c>
      <c r="J6908" s="62"/>
      <c r="K6908" s="76"/>
      <c r="L6908" s="76"/>
      <c r="M6908" s="62"/>
      <c r="N6908" s="76"/>
      <c r="O6908" s="22">
        <f t="shared" ref="O6908:O6939" si="327">L6908+N6908</f>
        <v>0</v>
      </c>
      <c r="P6908" s="58"/>
      <c r="Q6908" s="58"/>
      <c r="R6908" s="58"/>
      <c r="S6908" s="7"/>
      <c r="T6908" s="7"/>
      <c r="U6908" s="7"/>
    </row>
    <row r="6909" spans="1:21" customFormat="1" ht="12.75" customHeight="1" x14ac:dyDescent="0.25">
      <c r="A6909">
        <v>9</v>
      </c>
      <c r="B6909">
        <v>14</v>
      </c>
      <c r="C6909" s="3">
        <v>914</v>
      </c>
      <c r="D6909" t="s">
        <v>7</v>
      </c>
      <c r="E6909">
        <v>2007</v>
      </c>
      <c r="F6909" s="57"/>
      <c r="G6909" s="73">
        <f t="shared" si="325"/>
        <v>0</v>
      </c>
      <c r="H6909" s="7"/>
      <c r="I6909" s="88">
        <v>0</v>
      </c>
      <c r="J6909" s="62"/>
      <c r="K6909" s="76"/>
      <c r="L6909" s="76"/>
      <c r="M6909" s="62"/>
      <c r="N6909" s="76"/>
      <c r="O6909" s="22">
        <f t="shared" si="327"/>
        <v>0</v>
      </c>
      <c r="P6909" s="58"/>
      <c r="Q6909" s="58"/>
      <c r="R6909" s="58"/>
      <c r="S6909" s="7"/>
      <c r="T6909" s="7"/>
      <c r="U6909" s="7"/>
    </row>
    <row r="6910" spans="1:21" customFormat="1" ht="12.75" customHeight="1" x14ac:dyDescent="0.25">
      <c r="A6910">
        <v>9</v>
      </c>
      <c r="B6910">
        <v>15</v>
      </c>
      <c r="C6910" s="3">
        <v>915</v>
      </c>
      <c r="D6910" t="s">
        <v>7</v>
      </c>
      <c r="E6910">
        <v>2007</v>
      </c>
      <c r="F6910" s="57"/>
      <c r="G6910" s="73">
        <f t="shared" si="325"/>
        <v>0</v>
      </c>
      <c r="H6910" s="7"/>
      <c r="I6910" s="88">
        <v>0</v>
      </c>
      <c r="J6910" s="62"/>
      <c r="K6910" s="76"/>
      <c r="L6910" s="76"/>
      <c r="M6910" s="62"/>
      <c r="N6910" s="76"/>
      <c r="O6910" s="22">
        <f t="shared" si="327"/>
        <v>0</v>
      </c>
      <c r="P6910" s="58"/>
      <c r="Q6910" s="58"/>
      <c r="R6910" s="58"/>
      <c r="S6910" s="7"/>
      <c r="T6910" s="7"/>
      <c r="U6910" s="7"/>
    </row>
    <row r="6911" spans="1:21" customFormat="1" ht="12.75" customHeight="1" x14ac:dyDescent="0.25">
      <c r="A6911">
        <v>9</v>
      </c>
      <c r="B6911">
        <v>16</v>
      </c>
      <c r="C6911" s="3">
        <v>916</v>
      </c>
      <c r="D6911" t="s">
        <v>7</v>
      </c>
      <c r="E6911">
        <v>2007</v>
      </c>
      <c r="F6911" s="57"/>
      <c r="G6911" s="73">
        <f t="shared" si="325"/>
        <v>0</v>
      </c>
      <c r="H6911" s="7"/>
      <c r="I6911" s="88">
        <v>0</v>
      </c>
      <c r="J6911" s="62"/>
      <c r="K6911" s="76"/>
      <c r="L6911" s="76"/>
      <c r="M6911" s="62"/>
      <c r="N6911" s="76"/>
      <c r="O6911" s="22">
        <f t="shared" si="327"/>
        <v>0</v>
      </c>
      <c r="P6911" s="58"/>
      <c r="Q6911" s="58"/>
      <c r="R6911" s="58"/>
      <c r="S6911" s="7"/>
      <c r="T6911" s="7"/>
      <c r="U6911" s="7"/>
    </row>
    <row r="6912" spans="1:21" customFormat="1" ht="12.75" customHeight="1" x14ac:dyDescent="0.25">
      <c r="A6912">
        <v>9</v>
      </c>
      <c r="B6912">
        <v>17</v>
      </c>
      <c r="C6912" s="3">
        <v>917</v>
      </c>
      <c r="D6912" t="s">
        <v>7</v>
      </c>
      <c r="E6912">
        <v>2007</v>
      </c>
      <c r="F6912" s="57"/>
      <c r="G6912" s="73">
        <f t="shared" si="325"/>
        <v>0</v>
      </c>
      <c r="H6912" s="7"/>
      <c r="I6912" s="88">
        <v>0</v>
      </c>
      <c r="J6912" s="62"/>
      <c r="K6912" s="76"/>
      <c r="L6912" s="76"/>
      <c r="M6912" s="62"/>
      <c r="N6912" s="76"/>
      <c r="O6912" s="22">
        <f t="shared" si="327"/>
        <v>0</v>
      </c>
      <c r="P6912" s="58"/>
      <c r="Q6912" s="58"/>
      <c r="R6912" s="58"/>
      <c r="S6912" s="7"/>
      <c r="T6912" s="7"/>
      <c r="U6912" s="7"/>
    </row>
    <row r="6913" spans="1:21" customFormat="1" ht="12.75" customHeight="1" x14ac:dyDescent="0.25">
      <c r="A6913">
        <v>9</v>
      </c>
      <c r="B6913">
        <v>18</v>
      </c>
      <c r="C6913" s="3">
        <v>918</v>
      </c>
      <c r="D6913" t="s">
        <v>7</v>
      </c>
      <c r="E6913">
        <v>2007</v>
      </c>
      <c r="F6913" s="57"/>
      <c r="G6913" s="73"/>
      <c r="H6913" s="7"/>
      <c r="I6913" s="76"/>
      <c r="J6913" s="62"/>
      <c r="K6913" s="76"/>
      <c r="L6913" s="76"/>
      <c r="M6913" s="62"/>
      <c r="N6913" s="76"/>
      <c r="O6913" s="22">
        <f t="shared" si="327"/>
        <v>0</v>
      </c>
      <c r="P6913" s="58"/>
      <c r="Q6913" s="58"/>
      <c r="R6913" s="58"/>
      <c r="S6913" s="7"/>
      <c r="T6913" s="7"/>
      <c r="U6913" s="7"/>
    </row>
    <row r="6914" spans="1:21" customFormat="1" ht="12.75" customHeight="1" x14ac:dyDescent="0.25">
      <c r="A6914">
        <v>9</v>
      </c>
      <c r="B6914">
        <v>19</v>
      </c>
      <c r="C6914" s="3">
        <v>919</v>
      </c>
      <c r="D6914" t="s">
        <v>7</v>
      </c>
      <c r="E6914">
        <v>2007</v>
      </c>
      <c r="F6914" s="57"/>
      <c r="G6914" s="73"/>
      <c r="H6914" s="7"/>
      <c r="I6914" s="76"/>
      <c r="J6914" s="62"/>
      <c r="K6914" s="76"/>
      <c r="L6914" s="76"/>
      <c r="M6914" s="62"/>
      <c r="N6914" s="76"/>
      <c r="O6914" s="22">
        <f t="shared" si="327"/>
        <v>0</v>
      </c>
      <c r="P6914" s="58"/>
      <c r="Q6914" s="58"/>
      <c r="R6914" s="58"/>
      <c r="S6914" s="7"/>
      <c r="T6914" s="7"/>
      <c r="U6914" s="7"/>
    </row>
    <row r="6915" spans="1:21" customFormat="1" ht="12.75" customHeight="1" x14ac:dyDescent="0.25">
      <c r="A6915">
        <v>9</v>
      </c>
      <c r="B6915">
        <v>20</v>
      </c>
      <c r="C6915" s="3">
        <v>920</v>
      </c>
      <c r="D6915" t="s">
        <v>7</v>
      </c>
      <c r="E6915">
        <v>2007</v>
      </c>
      <c r="F6915" s="57"/>
      <c r="G6915" s="73"/>
      <c r="H6915" s="7"/>
      <c r="I6915" s="76"/>
      <c r="J6915" s="62"/>
      <c r="K6915" s="76"/>
      <c r="L6915" s="76"/>
      <c r="M6915" s="62"/>
      <c r="N6915" s="76"/>
      <c r="O6915" s="22">
        <f t="shared" si="327"/>
        <v>0</v>
      </c>
      <c r="P6915" s="58"/>
      <c r="Q6915" s="58"/>
      <c r="R6915" s="58"/>
      <c r="S6915" s="7"/>
      <c r="T6915" s="7"/>
      <c r="U6915" s="7"/>
    </row>
    <row r="6916" spans="1:21" customFormat="1" ht="12.75" customHeight="1" x14ac:dyDescent="0.25">
      <c r="A6916">
        <v>9</v>
      </c>
      <c r="B6916">
        <v>21</v>
      </c>
      <c r="C6916" s="3">
        <v>921</v>
      </c>
      <c r="D6916" t="s">
        <v>7</v>
      </c>
      <c r="E6916">
        <v>2007</v>
      </c>
      <c r="F6916" s="57"/>
      <c r="G6916" s="73"/>
      <c r="H6916" s="7"/>
      <c r="I6916" s="76"/>
      <c r="J6916" s="62"/>
      <c r="K6916" s="76"/>
      <c r="L6916" s="76"/>
      <c r="M6916" s="62"/>
      <c r="N6916" s="76"/>
      <c r="O6916" s="22">
        <f t="shared" si="327"/>
        <v>0</v>
      </c>
      <c r="P6916" s="58"/>
      <c r="Q6916" s="58"/>
      <c r="R6916" s="58"/>
      <c r="S6916" s="7"/>
      <c r="T6916" s="7"/>
      <c r="U6916" s="7"/>
    </row>
    <row r="6917" spans="1:21" customFormat="1" ht="12.75" customHeight="1" x14ac:dyDescent="0.25">
      <c r="A6917">
        <v>9</v>
      </c>
      <c r="B6917">
        <v>22</v>
      </c>
      <c r="C6917" s="3">
        <v>922</v>
      </c>
      <c r="D6917" t="s">
        <v>7</v>
      </c>
      <c r="E6917">
        <v>2007</v>
      </c>
      <c r="F6917" s="57"/>
      <c r="G6917" s="73"/>
      <c r="H6917" s="7"/>
      <c r="I6917" s="76"/>
      <c r="J6917" s="62"/>
      <c r="K6917" s="76"/>
      <c r="L6917" s="76"/>
      <c r="M6917" s="62"/>
      <c r="N6917" s="76"/>
      <c r="O6917" s="22">
        <f t="shared" si="327"/>
        <v>0</v>
      </c>
      <c r="P6917" s="58"/>
      <c r="Q6917" s="58"/>
      <c r="R6917" s="58"/>
      <c r="S6917" s="7"/>
      <c r="T6917" s="7"/>
      <c r="U6917" s="7"/>
    </row>
    <row r="6918" spans="1:21" customFormat="1" ht="12.75" customHeight="1" x14ac:dyDescent="0.25">
      <c r="A6918">
        <v>9</v>
      </c>
      <c r="B6918">
        <v>23</v>
      </c>
      <c r="C6918" s="3">
        <v>923</v>
      </c>
      <c r="D6918" t="s">
        <v>7</v>
      </c>
      <c r="E6918">
        <v>2007</v>
      </c>
      <c r="F6918" s="57"/>
      <c r="G6918" s="73"/>
      <c r="H6918" s="7"/>
      <c r="I6918" s="76"/>
      <c r="J6918" s="62"/>
      <c r="K6918" s="76"/>
      <c r="L6918" s="76"/>
      <c r="M6918" s="62"/>
      <c r="N6918" s="76"/>
      <c r="O6918" s="22">
        <f t="shared" si="327"/>
        <v>0</v>
      </c>
      <c r="P6918" s="58"/>
      <c r="Q6918" s="58"/>
      <c r="R6918" s="58"/>
      <c r="S6918" s="7"/>
      <c r="T6918" s="7"/>
      <c r="U6918" s="7"/>
    </row>
    <row r="6919" spans="1:21" customFormat="1" ht="12.75" customHeight="1" x14ac:dyDescent="0.25">
      <c r="A6919">
        <v>9</v>
      </c>
      <c r="B6919">
        <v>24</v>
      </c>
      <c r="C6919" s="3">
        <v>924</v>
      </c>
      <c r="D6919" t="s">
        <v>7</v>
      </c>
      <c r="E6919">
        <v>2007</v>
      </c>
      <c r="F6919" s="57"/>
      <c r="G6919" s="73"/>
      <c r="H6919" s="7"/>
      <c r="I6919" s="76"/>
      <c r="J6919" s="62"/>
      <c r="K6919" s="76"/>
      <c r="L6919" s="76"/>
      <c r="M6919" s="62"/>
      <c r="N6919" s="76"/>
      <c r="O6919" s="22">
        <f t="shared" si="327"/>
        <v>0</v>
      </c>
      <c r="P6919" s="58"/>
      <c r="Q6919" s="58"/>
      <c r="R6919" s="58"/>
      <c r="S6919" s="7"/>
      <c r="T6919" s="7"/>
      <c r="U6919" s="7"/>
    </row>
    <row r="6920" spans="1:21" customFormat="1" ht="12.75" customHeight="1" x14ac:dyDescent="0.25">
      <c r="A6920">
        <v>9</v>
      </c>
      <c r="B6920">
        <v>25</v>
      </c>
      <c r="C6920" s="3">
        <v>925</v>
      </c>
      <c r="D6920" t="s">
        <v>7</v>
      </c>
      <c r="E6920">
        <v>2007</v>
      </c>
      <c r="F6920" s="57"/>
      <c r="G6920" s="73"/>
      <c r="H6920" s="7"/>
      <c r="I6920" s="76"/>
      <c r="J6920" s="62"/>
      <c r="K6920" s="76"/>
      <c r="L6920" s="76"/>
      <c r="M6920" s="62"/>
      <c r="N6920" s="76"/>
      <c r="O6920" s="22">
        <f t="shared" si="327"/>
        <v>0</v>
      </c>
      <c r="P6920" s="58"/>
      <c r="Q6920" s="58"/>
      <c r="R6920" s="58"/>
      <c r="S6920" s="7"/>
      <c r="T6920" s="7"/>
      <c r="U6920" s="7"/>
    </row>
    <row r="6921" spans="1:21" customFormat="1" ht="12.75" customHeight="1" x14ac:dyDescent="0.25">
      <c r="A6921">
        <v>9</v>
      </c>
      <c r="B6921">
        <v>26</v>
      </c>
      <c r="C6921" s="3">
        <v>926</v>
      </c>
      <c r="D6921" t="s">
        <v>7</v>
      </c>
      <c r="E6921">
        <v>2007</v>
      </c>
      <c r="F6921" s="57"/>
      <c r="G6921" s="73"/>
      <c r="H6921" s="7"/>
      <c r="I6921" s="76"/>
      <c r="J6921" s="62"/>
      <c r="K6921" s="76"/>
      <c r="L6921" s="76"/>
      <c r="M6921" s="62"/>
      <c r="N6921" s="76"/>
      <c r="O6921" s="22">
        <f t="shared" si="327"/>
        <v>0</v>
      </c>
      <c r="P6921" s="58"/>
      <c r="Q6921" s="58"/>
      <c r="R6921" s="58"/>
      <c r="S6921" s="7"/>
      <c r="T6921" s="7"/>
      <c r="U6921" s="7"/>
    </row>
    <row r="6922" spans="1:21" customFormat="1" ht="12.75" customHeight="1" x14ac:dyDescent="0.25">
      <c r="A6922">
        <v>9</v>
      </c>
      <c r="B6922">
        <v>27</v>
      </c>
      <c r="C6922" s="3">
        <v>927</v>
      </c>
      <c r="D6922" t="s">
        <v>7</v>
      </c>
      <c r="E6922">
        <v>2007</v>
      </c>
      <c r="F6922" s="57"/>
      <c r="G6922" s="73"/>
      <c r="H6922" s="7"/>
      <c r="I6922" s="76"/>
      <c r="J6922" s="62"/>
      <c r="K6922" s="76"/>
      <c r="L6922" s="76"/>
      <c r="M6922" s="62"/>
      <c r="N6922" s="76"/>
      <c r="O6922" s="22">
        <f t="shared" si="327"/>
        <v>0</v>
      </c>
      <c r="P6922" s="58"/>
      <c r="Q6922" s="58"/>
      <c r="R6922" s="58"/>
      <c r="S6922" s="7"/>
      <c r="T6922" s="7"/>
      <c r="U6922" s="7"/>
    </row>
    <row r="6923" spans="1:21" customFormat="1" ht="12.75" customHeight="1" x14ac:dyDescent="0.25">
      <c r="A6923">
        <v>9</v>
      </c>
      <c r="B6923">
        <v>28</v>
      </c>
      <c r="C6923" s="3">
        <v>928</v>
      </c>
      <c r="D6923" t="s">
        <v>7</v>
      </c>
      <c r="E6923">
        <v>2007</v>
      </c>
      <c r="F6923" s="57"/>
      <c r="G6923" s="73"/>
      <c r="H6923" s="7"/>
      <c r="I6923" s="76"/>
      <c r="J6923" s="62"/>
      <c r="K6923" s="76"/>
      <c r="L6923" s="76"/>
      <c r="M6923" s="62"/>
      <c r="N6923" s="76"/>
      <c r="O6923" s="22">
        <f t="shared" si="327"/>
        <v>0</v>
      </c>
      <c r="P6923" s="58"/>
      <c r="Q6923" s="58"/>
      <c r="R6923" s="58"/>
      <c r="S6923" s="7"/>
      <c r="T6923" s="7"/>
      <c r="U6923" s="7"/>
    </row>
    <row r="6924" spans="1:21" customFormat="1" ht="12.75" customHeight="1" x14ac:dyDescent="0.25">
      <c r="A6924">
        <v>9</v>
      </c>
      <c r="B6924">
        <v>29</v>
      </c>
      <c r="C6924" s="3">
        <v>929</v>
      </c>
      <c r="D6924" t="s">
        <v>7</v>
      </c>
      <c r="E6924">
        <v>2007</v>
      </c>
      <c r="F6924" s="57"/>
      <c r="G6924" s="73"/>
      <c r="H6924" s="7"/>
      <c r="I6924" s="76"/>
      <c r="J6924" s="62"/>
      <c r="K6924" s="76"/>
      <c r="L6924" s="76"/>
      <c r="M6924" s="62"/>
      <c r="N6924" s="76"/>
      <c r="O6924" s="22">
        <f t="shared" si="327"/>
        <v>0</v>
      </c>
      <c r="P6924" s="58"/>
      <c r="Q6924" s="58"/>
      <c r="R6924" s="58"/>
      <c r="S6924" s="7"/>
      <c r="T6924" s="7"/>
      <c r="U6924" s="7"/>
    </row>
    <row r="6925" spans="1:21" customFormat="1" ht="12.75" customHeight="1" x14ac:dyDescent="0.25">
      <c r="A6925">
        <v>9</v>
      </c>
      <c r="B6925">
        <v>30</v>
      </c>
      <c r="C6925" s="3">
        <v>930</v>
      </c>
      <c r="D6925" t="s">
        <v>7</v>
      </c>
      <c r="E6925">
        <v>2007</v>
      </c>
      <c r="F6925" s="57"/>
      <c r="G6925" s="73"/>
      <c r="H6925" s="7"/>
      <c r="I6925" s="60"/>
      <c r="J6925" s="62"/>
      <c r="K6925" s="31"/>
      <c r="L6925" s="31"/>
      <c r="M6925" s="62"/>
      <c r="N6925" s="31"/>
      <c r="O6925" s="22">
        <f t="shared" si="327"/>
        <v>0</v>
      </c>
      <c r="P6925" s="58"/>
      <c r="Q6925" s="58"/>
      <c r="R6925" s="58"/>
      <c r="S6925" s="7"/>
      <c r="T6925" s="7"/>
      <c r="U6925" s="7"/>
    </row>
    <row r="6926" spans="1:21" customFormat="1" ht="12.75" customHeight="1" x14ac:dyDescent="0.25">
      <c r="A6926">
        <v>10</v>
      </c>
      <c r="B6926">
        <v>1</v>
      </c>
      <c r="C6926" s="3">
        <v>1001</v>
      </c>
      <c r="D6926" t="s">
        <v>7</v>
      </c>
      <c r="E6926">
        <v>2007</v>
      </c>
      <c r="F6926" s="57"/>
      <c r="G6926" s="73"/>
      <c r="H6926" s="7"/>
      <c r="I6926" s="60"/>
      <c r="J6926" s="62"/>
      <c r="K6926" s="31"/>
      <c r="L6926" s="31"/>
      <c r="M6926" s="62"/>
      <c r="N6926" s="31"/>
      <c r="O6926" s="22">
        <f t="shared" si="327"/>
        <v>0</v>
      </c>
      <c r="P6926" s="58"/>
      <c r="Q6926" s="58"/>
      <c r="R6926" s="58"/>
      <c r="S6926" s="7"/>
      <c r="T6926" s="7"/>
      <c r="U6926" s="7"/>
    </row>
    <row r="6927" spans="1:21" customFormat="1" ht="12.75" customHeight="1" x14ac:dyDescent="0.25">
      <c r="A6927">
        <v>10</v>
      </c>
      <c r="B6927">
        <v>2</v>
      </c>
      <c r="C6927" s="3">
        <v>1002</v>
      </c>
      <c r="D6927" t="s">
        <v>7</v>
      </c>
      <c r="E6927">
        <v>2007</v>
      </c>
      <c r="F6927" s="57"/>
      <c r="G6927" s="73"/>
      <c r="H6927" s="7"/>
      <c r="I6927" s="60"/>
      <c r="J6927" s="62"/>
      <c r="K6927" s="31"/>
      <c r="L6927" s="31"/>
      <c r="M6927" s="62"/>
      <c r="N6927" s="31"/>
      <c r="O6927" s="22">
        <f t="shared" si="327"/>
        <v>0</v>
      </c>
      <c r="P6927" s="58"/>
      <c r="Q6927" s="58"/>
      <c r="R6927" s="58"/>
      <c r="S6927" s="7"/>
      <c r="T6927" s="7"/>
      <c r="U6927" s="7"/>
    </row>
    <row r="6928" spans="1:21" customFormat="1" ht="12.75" customHeight="1" x14ac:dyDescent="0.25">
      <c r="A6928">
        <v>10</v>
      </c>
      <c r="B6928">
        <v>3</v>
      </c>
      <c r="C6928" s="3">
        <v>1003</v>
      </c>
      <c r="D6928" t="s">
        <v>7</v>
      </c>
      <c r="E6928">
        <v>2007</v>
      </c>
      <c r="F6928" s="57"/>
      <c r="G6928" s="73"/>
      <c r="H6928" s="7"/>
      <c r="I6928" s="60"/>
      <c r="J6928" s="62"/>
      <c r="K6928" s="31"/>
      <c r="L6928" s="31"/>
      <c r="M6928" s="62"/>
      <c r="N6928" s="31"/>
      <c r="O6928" s="22">
        <f t="shared" si="327"/>
        <v>0</v>
      </c>
      <c r="P6928" s="58"/>
      <c r="Q6928" s="58"/>
      <c r="R6928" s="58"/>
      <c r="S6928" s="7"/>
      <c r="T6928" s="7"/>
      <c r="U6928" s="7"/>
    </row>
    <row r="6929" spans="1:21" customFormat="1" ht="12.75" customHeight="1" x14ac:dyDescent="0.25">
      <c r="A6929">
        <v>10</v>
      </c>
      <c r="B6929">
        <v>4</v>
      </c>
      <c r="C6929" s="3">
        <v>1004</v>
      </c>
      <c r="D6929" t="s">
        <v>7</v>
      </c>
      <c r="E6929">
        <v>2007</v>
      </c>
      <c r="F6929" s="57"/>
      <c r="G6929" s="73"/>
      <c r="H6929" s="7"/>
      <c r="I6929" s="60"/>
      <c r="J6929" s="62"/>
      <c r="K6929" s="31"/>
      <c r="L6929" s="31"/>
      <c r="M6929" s="62"/>
      <c r="N6929" s="31"/>
      <c r="O6929" s="22">
        <f t="shared" si="327"/>
        <v>0</v>
      </c>
      <c r="P6929" s="58"/>
      <c r="Q6929" s="58"/>
      <c r="R6929" s="58"/>
      <c r="S6929" s="7"/>
      <c r="T6929" s="7"/>
      <c r="U6929" s="7"/>
    </row>
    <row r="6930" spans="1:21" customFormat="1" ht="12.75" customHeight="1" x14ac:dyDescent="0.25">
      <c r="A6930">
        <v>10</v>
      </c>
      <c r="B6930">
        <v>5</v>
      </c>
      <c r="C6930" s="3">
        <v>1005</v>
      </c>
      <c r="D6930" t="s">
        <v>7</v>
      </c>
      <c r="E6930">
        <v>2007</v>
      </c>
      <c r="F6930" s="57"/>
      <c r="G6930" s="73"/>
      <c r="H6930" s="7"/>
      <c r="I6930" s="60"/>
      <c r="J6930" s="62"/>
      <c r="K6930" s="31"/>
      <c r="L6930" s="31"/>
      <c r="M6930" s="62"/>
      <c r="N6930" s="31"/>
      <c r="O6930" s="22">
        <f t="shared" si="327"/>
        <v>0</v>
      </c>
      <c r="P6930" s="58"/>
      <c r="Q6930" s="58"/>
      <c r="R6930" s="58"/>
      <c r="S6930" s="7"/>
      <c r="T6930" s="7"/>
      <c r="U6930" s="7"/>
    </row>
    <row r="6931" spans="1:21" customFormat="1" ht="12.75" customHeight="1" x14ac:dyDescent="0.25">
      <c r="A6931">
        <v>10</v>
      </c>
      <c r="B6931">
        <v>6</v>
      </c>
      <c r="C6931" s="3">
        <v>1006</v>
      </c>
      <c r="D6931" t="s">
        <v>7</v>
      </c>
      <c r="E6931">
        <v>2007</v>
      </c>
      <c r="F6931" s="57"/>
      <c r="G6931" s="73"/>
      <c r="H6931" s="7"/>
      <c r="I6931" s="60"/>
      <c r="J6931" s="62"/>
      <c r="K6931" s="31"/>
      <c r="L6931" s="31"/>
      <c r="M6931" s="62"/>
      <c r="N6931" s="31"/>
      <c r="O6931" s="22">
        <f t="shared" si="327"/>
        <v>0</v>
      </c>
      <c r="P6931" s="58"/>
      <c r="Q6931" s="58"/>
      <c r="R6931" s="58"/>
      <c r="S6931" s="7"/>
      <c r="T6931" s="7"/>
      <c r="U6931" s="7"/>
    </row>
    <row r="6932" spans="1:21" customFormat="1" ht="12.75" customHeight="1" x14ac:dyDescent="0.25">
      <c r="A6932">
        <v>10</v>
      </c>
      <c r="B6932">
        <v>7</v>
      </c>
      <c r="C6932" s="3">
        <v>1007</v>
      </c>
      <c r="D6932" t="s">
        <v>7</v>
      </c>
      <c r="E6932">
        <v>2007</v>
      </c>
      <c r="F6932" s="57"/>
      <c r="G6932" s="73"/>
      <c r="H6932" s="7"/>
      <c r="I6932" s="60"/>
      <c r="J6932" s="62"/>
      <c r="K6932" s="31"/>
      <c r="L6932" s="31"/>
      <c r="M6932" s="62"/>
      <c r="N6932" s="31"/>
      <c r="O6932" s="22">
        <f t="shared" si="327"/>
        <v>0</v>
      </c>
      <c r="P6932" s="58"/>
      <c r="Q6932" s="58"/>
      <c r="R6932" s="58"/>
      <c r="S6932" s="7"/>
      <c r="T6932" s="7"/>
      <c r="U6932" s="7"/>
    </row>
    <row r="6933" spans="1:21" customFormat="1" ht="12.75" customHeight="1" x14ac:dyDescent="0.25">
      <c r="A6933">
        <v>10</v>
      </c>
      <c r="B6933">
        <v>8</v>
      </c>
      <c r="C6933" s="3">
        <v>1008</v>
      </c>
      <c r="D6933" t="s">
        <v>7</v>
      </c>
      <c r="E6933">
        <v>2007</v>
      </c>
      <c r="F6933" s="57"/>
      <c r="G6933" s="73"/>
      <c r="H6933" s="7"/>
      <c r="I6933" s="60"/>
      <c r="J6933" s="62"/>
      <c r="K6933" s="31"/>
      <c r="L6933" s="31"/>
      <c r="M6933" s="62"/>
      <c r="N6933" s="31"/>
      <c r="O6933" s="22">
        <f t="shared" si="327"/>
        <v>0</v>
      </c>
      <c r="P6933" s="58"/>
      <c r="Q6933" s="58"/>
      <c r="R6933" s="58"/>
      <c r="S6933" s="7"/>
      <c r="T6933" s="7"/>
      <c r="U6933" s="7"/>
    </row>
    <row r="6934" spans="1:21" customFormat="1" ht="12.75" customHeight="1" x14ac:dyDescent="0.25">
      <c r="A6934">
        <v>10</v>
      </c>
      <c r="B6934">
        <v>9</v>
      </c>
      <c r="C6934" s="3">
        <v>1009</v>
      </c>
      <c r="D6934" t="s">
        <v>7</v>
      </c>
      <c r="E6934">
        <v>2007</v>
      </c>
      <c r="F6934" s="57"/>
      <c r="G6934" s="73"/>
      <c r="H6934" s="7"/>
      <c r="I6934" s="60"/>
      <c r="J6934" s="62"/>
      <c r="K6934" s="31"/>
      <c r="L6934" s="31"/>
      <c r="M6934" s="62"/>
      <c r="N6934" s="31"/>
      <c r="O6934" s="22">
        <f t="shared" si="327"/>
        <v>0</v>
      </c>
      <c r="P6934" s="58"/>
      <c r="Q6934" s="58"/>
      <c r="R6934" s="58"/>
      <c r="S6934" s="7"/>
      <c r="T6934" s="7"/>
      <c r="U6934" s="7"/>
    </row>
    <row r="6935" spans="1:21" customFormat="1" ht="12.75" customHeight="1" x14ac:dyDescent="0.25">
      <c r="A6935">
        <v>10</v>
      </c>
      <c r="B6935">
        <v>10</v>
      </c>
      <c r="C6935" s="3">
        <v>1010</v>
      </c>
      <c r="D6935" t="s">
        <v>7</v>
      </c>
      <c r="E6935">
        <v>2007</v>
      </c>
      <c r="F6935" s="57"/>
      <c r="G6935" s="73"/>
      <c r="H6935" s="7"/>
      <c r="I6935" s="60"/>
      <c r="J6935" s="62"/>
      <c r="K6935" s="31"/>
      <c r="L6935" s="31"/>
      <c r="M6935" s="62"/>
      <c r="N6935" s="31"/>
      <c r="O6935" s="22">
        <f t="shared" si="327"/>
        <v>0</v>
      </c>
      <c r="P6935" s="58"/>
      <c r="Q6935" s="58"/>
      <c r="R6935" s="58"/>
      <c r="S6935" s="7"/>
      <c r="T6935" s="7"/>
      <c r="U6935" s="7"/>
    </row>
    <row r="6936" spans="1:21" customFormat="1" ht="12.75" customHeight="1" x14ac:dyDescent="0.25">
      <c r="A6936">
        <v>10</v>
      </c>
      <c r="B6936">
        <v>11</v>
      </c>
      <c r="C6936" s="3">
        <v>1011</v>
      </c>
      <c r="D6936" t="s">
        <v>7</v>
      </c>
      <c r="E6936">
        <v>2007</v>
      </c>
      <c r="F6936" s="57"/>
      <c r="G6936" s="73"/>
      <c r="H6936" s="7"/>
      <c r="I6936" s="60"/>
      <c r="J6936" s="62"/>
      <c r="K6936" s="31"/>
      <c r="L6936" s="31"/>
      <c r="M6936" s="62"/>
      <c r="N6936" s="31"/>
      <c r="O6936" s="22">
        <f t="shared" si="327"/>
        <v>0</v>
      </c>
      <c r="P6936" s="58"/>
      <c r="Q6936" s="58"/>
      <c r="R6936" s="58"/>
      <c r="S6936" s="7"/>
      <c r="T6936" s="7"/>
      <c r="U6936" s="7"/>
    </row>
    <row r="6937" spans="1:21" customFormat="1" ht="12.75" customHeight="1" x14ac:dyDescent="0.25">
      <c r="A6937">
        <v>10</v>
      </c>
      <c r="B6937">
        <v>12</v>
      </c>
      <c r="C6937" s="3">
        <v>1012</v>
      </c>
      <c r="D6937" t="s">
        <v>7</v>
      </c>
      <c r="E6937">
        <v>2007</v>
      </c>
      <c r="F6937" s="57"/>
      <c r="G6937" s="73"/>
      <c r="H6937" s="7"/>
      <c r="I6937" s="60"/>
      <c r="J6937" s="62"/>
      <c r="K6937" s="31"/>
      <c r="L6937" s="31"/>
      <c r="M6937" s="62"/>
      <c r="N6937" s="31"/>
      <c r="O6937" s="22">
        <f t="shared" si="327"/>
        <v>0</v>
      </c>
      <c r="P6937" s="58"/>
      <c r="Q6937" s="58"/>
      <c r="R6937" s="58"/>
      <c r="S6937" s="7"/>
      <c r="T6937" s="7"/>
      <c r="U6937" s="7"/>
    </row>
    <row r="6938" spans="1:21" customFormat="1" ht="12.75" customHeight="1" x14ac:dyDescent="0.25">
      <c r="A6938">
        <v>10</v>
      </c>
      <c r="B6938">
        <v>13</v>
      </c>
      <c r="C6938" s="3">
        <v>1013</v>
      </c>
      <c r="D6938" t="s">
        <v>7</v>
      </c>
      <c r="E6938">
        <v>2007</v>
      </c>
      <c r="F6938" s="57"/>
      <c r="G6938" s="73"/>
      <c r="H6938" s="7"/>
      <c r="I6938" s="60"/>
      <c r="J6938" s="62"/>
      <c r="K6938" s="31"/>
      <c r="L6938" s="31"/>
      <c r="M6938" s="62"/>
      <c r="N6938" s="31"/>
      <c r="O6938" s="22">
        <f t="shared" si="327"/>
        <v>0</v>
      </c>
      <c r="P6938" s="58"/>
      <c r="Q6938" s="58"/>
      <c r="R6938" s="58"/>
      <c r="S6938" s="7"/>
      <c r="T6938" s="7"/>
      <c r="U6938" s="7"/>
    </row>
    <row r="6939" spans="1:21" customFormat="1" ht="12.75" customHeight="1" x14ac:dyDescent="0.25">
      <c r="A6939">
        <v>10</v>
      </c>
      <c r="B6939">
        <v>14</v>
      </c>
      <c r="C6939" s="3">
        <v>1014</v>
      </c>
      <c r="D6939" t="s">
        <v>7</v>
      </c>
      <c r="E6939">
        <v>2007</v>
      </c>
      <c r="F6939" s="57"/>
      <c r="G6939" s="73"/>
      <c r="H6939" s="7"/>
      <c r="I6939" s="60"/>
      <c r="J6939" s="62"/>
      <c r="K6939" s="31"/>
      <c r="L6939" s="31"/>
      <c r="M6939" s="62"/>
      <c r="N6939" s="31"/>
      <c r="O6939" s="22">
        <f t="shared" si="327"/>
        <v>0</v>
      </c>
      <c r="P6939" s="58"/>
      <c r="Q6939" s="58"/>
      <c r="R6939" s="58"/>
      <c r="S6939" s="7"/>
      <c r="T6939" s="7"/>
      <c r="U6939" s="7"/>
    </row>
    <row r="6940" spans="1:21" customFormat="1" ht="12.75" customHeight="1" x14ac:dyDescent="0.25">
      <c r="A6940">
        <v>10</v>
      </c>
      <c r="B6940">
        <v>15</v>
      </c>
      <c r="C6940" s="3">
        <v>1015</v>
      </c>
      <c r="D6940" t="s">
        <v>7</v>
      </c>
      <c r="E6940">
        <v>2007</v>
      </c>
      <c r="F6940" s="57"/>
      <c r="G6940" s="73"/>
      <c r="H6940" s="7"/>
      <c r="I6940" s="60"/>
      <c r="J6940" s="62"/>
      <c r="K6940" s="31"/>
      <c r="L6940" s="31"/>
      <c r="M6940" s="62"/>
      <c r="N6940" s="31"/>
      <c r="O6940" s="22">
        <f t="shared" ref="O6940:O6971" si="328">L6940+N6940</f>
        <v>0</v>
      </c>
      <c r="P6940" s="58"/>
      <c r="Q6940" s="58"/>
      <c r="R6940" s="58"/>
      <c r="S6940" s="7"/>
      <c r="T6940" s="7"/>
      <c r="U6940" s="7"/>
    </row>
    <row r="6941" spans="1:21" customFormat="1" ht="12.75" customHeight="1" x14ac:dyDescent="0.25">
      <c r="A6941">
        <v>10</v>
      </c>
      <c r="B6941">
        <v>16</v>
      </c>
      <c r="C6941" s="3">
        <v>1016</v>
      </c>
      <c r="D6941" t="s">
        <v>7</v>
      </c>
      <c r="E6941">
        <v>2007</v>
      </c>
      <c r="F6941" s="57"/>
      <c r="G6941" s="73"/>
      <c r="H6941" s="7"/>
      <c r="I6941" s="60"/>
      <c r="J6941" s="62"/>
      <c r="K6941" s="31"/>
      <c r="L6941" s="31"/>
      <c r="M6941" s="62"/>
      <c r="N6941" s="31"/>
      <c r="O6941" s="22">
        <f t="shared" si="328"/>
        <v>0</v>
      </c>
      <c r="P6941" s="58"/>
      <c r="Q6941" s="58"/>
      <c r="R6941" s="58"/>
      <c r="S6941" s="7"/>
      <c r="T6941" s="7"/>
      <c r="U6941" s="7"/>
    </row>
    <row r="6942" spans="1:21" customFormat="1" ht="12.75" customHeight="1" x14ac:dyDescent="0.25">
      <c r="A6942">
        <v>10</v>
      </c>
      <c r="B6942">
        <v>17</v>
      </c>
      <c r="C6942" s="3">
        <v>1017</v>
      </c>
      <c r="D6942" t="s">
        <v>7</v>
      </c>
      <c r="E6942">
        <v>2007</v>
      </c>
      <c r="F6942" s="57"/>
      <c r="G6942" s="73"/>
      <c r="H6942" s="7"/>
      <c r="I6942" s="60"/>
      <c r="J6942" s="62"/>
      <c r="K6942" s="31"/>
      <c r="L6942" s="31"/>
      <c r="M6942" s="62"/>
      <c r="N6942" s="31"/>
      <c r="O6942" s="22">
        <f t="shared" si="328"/>
        <v>0</v>
      </c>
      <c r="P6942" s="58"/>
      <c r="Q6942" s="58"/>
      <c r="R6942" s="58"/>
      <c r="S6942" s="7"/>
      <c r="T6942" s="7"/>
      <c r="U6942" s="7"/>
    </row>
    <row r="6943" spans="1:21" customFormat="1" ht="12.75" customHeight="1" x14ac:dyDescent="0.25">
      <c r="A6943">
        <v>10</v>
      </c>
      <c r="B6943">
        <v>18</v>
      </c>
      <c r="C6943" s="3">
        <v>1018</v>
      </c>
      <c r="D6943" t="s">
        <v>7</v>
      </c>
      <c r="E6943">
        <v>2007</v>
      </c>
      <c r="F6943" s="57"/>
      <c r="G6943" s="73"/>
      <c r="H6943" s="7"/>
      <c r="I6943" s="60"/>
      <c r="J6943" s="62"/>
      <c r="K6943" s="31"/>
      <c r="L6943" s="31"/>
      <c r="M6943" s="62"/>
      <c r="N6943" s="31"/>
      <c r="O6943" s="22">
        <f t="shared" si="328"/>
        <v>0</v>
      </c>
      <c r="P6943" s="58"/>
      <c r="Q6943" s="58"/>
      <c r="R6943" s="58"/>
      <c r="S6943" s="7"/>
      <c r="T6943" s="7"/>
      <c r="U6943" s="7"/>
    </row>
    <row r="6944" spans="1:21" customFormat="1" ht="12.75" customHeight="1" x14ac:dyDescent="0.25">
      <c r="A6944">
        <v>10</v>
      </c>
      <c r="B6944">
        <v>19</v>
      </c>
      <c r="C6944" s="3">
        <v>1019</v>
      </c>
      <c r="D6944" t="s">
        <v>7</v>
      </c>
      <c r="E6944">
        <v>2007</v>
      </c>
      <c r="F6944" s="57"/>
      <c r="G6944" s="73"/>
      <c r="H6944" s="7"/>
      <c r="I6944" s="60"/>
      <c r="J6944" s="62"/>
      <c r="K6944" s="31"/>
      <c r="L6944" s="31"/>
      <c r="M6944" s="62"/>
      <c r="N6944" s="31"/>
      <c r="O6944" s="22">
        <f t="shared" si="328"/>
        <v>0</v>
      </c>
      <c r="P6944" s="58"/>
      <c r="Q6944" s="58"/>
      <c r="R6944" s="58"/>
      <c r="S6944" s="7"/>
      <c r="T6944" s="7"/>
      <c r="U6944" s="7"/>
    </row>
    <row r="6945" spans="1:21" customFormat="1" ht="12.75" customHeight="1" x14ac:dyDescent="0.25">
      <c r="A6945">
        <v>10</v>
      </c>
      <c r="B6945">
        <v>20</v>
      </c>
      <c r="C6945" s="3">
        <v>1020</v>
      </c>
      <c r="D6945" t="s">
        <v>7</v>
      </c>
      <c r="E6945">
        <v>2007</v>
      </c>
      <c r="F6945" s="57"/>
      <c r="G6945" s="73"/>
      <c r="H6945" s="7"/>
      <c r="I6945" s="60"/>
      <c r="J6945" s="62"/>
      <c r="K6945" s="31"/>
      <c r="L6945" s="31"/>
      <c r="M6945" s="62"/>
      <c r="N6945" s="31"/>
      <c r="O6945" s="22">
        <f t="shared" si="328"/>
        <v>0</v>
      </c>
      <c r="P6945" s="58"/>
      <c r="Q6945" s="58"/>
      <c r="R6945" s="58"/>
      <c r="S6945" s="7"/>
      <c r="T6945" s="7"/>
      <c r="U6945" s="7"/>
    </row>
    <row r="6946" spans="1:21" customFormat="1" ht="12.75" customHeight="1" x14ac:dyDescent="0.25">
      <c r="A6946">
        <v>10</v>
      </c>
      <c r="B6946">
        <v>21</v>
      </c>
      <c r="C6946" s="3">
        <v>1021</v>
      </c>
      <c r="D6946" t="s">
        <v>7</v>
      </c>
      <c r="E6946">
        <v>2007</v>
      </c>
      <c r="F6946" s="57"/>
      <c r="G6946" s="73"/>
      <c r="H6946" s="7"/>
      <c r="I6946" s="60"/>
      <c r="J6946" s="62"/>
      <c r="K6946" s="31"/>
      <c r="L6946" s="31"/>
      <c r="M6946" s="62"/>
      <c r="N6946" s="31"/>
      <c r="O6946" s="22">
        <f t="shared" si="328"/>
        <v>0</v>
      </c>
      <c r="P6946" s="58"/>
      <c r="Q6946" s="58"/>
      <c r="R6946" s="58"/>
      <c r="S6946" s="7"/>
      <c r="T6946" s="7"/>
      <c r="U6946" s="7"/>
    </row>
    <row r="6947" spans="1:21" customFormat="1" ht="12.75" customHeight="1" x14ac:dyDescent="0.25">
      <c r="A6947">
        <v>10</v>
      </c>
      <c r="B6947">
        <v>22</v>
      </c>
      <c r="C6947" s="3">
        <v>1022</v>
      </c>
      <c r="D6947" t="s">
        <v>7</v>
      </c>
      <c r="E6947">
        <v>2007</v>
      </c>
      <c r="F6947" s="57"/>
      <c r="G6947" s="73"/>
      <c r="H6947" s="7"/>
      <c r="I6947" s="60"/>
      <c r="J6947" s="62"/>
      <c r="K6947" s="31"/>
      <c r="L6947" s="31"/>
      <c r="M6947" s="62"/>
      <c r="N6947" s="31"/>
      <c r="O6947" s="22">
        <f t="shared" si="328"/>
        <v>0</v>
      </c>
      <c r="P6947" s="58"/>
      <c r="Q6947" s="58"/>
      <c r="R6947" s="58"/>
      <c r="S6947" s="7"/>
      <c r="T6947" s="7"/>
      <c r="U6947" s="7"/>
    </row>
    <row r="6948" spans="1:21" customFormat="1" ht="12.75" customHeight="1" x14ac:dyDescent="0.25">
      <c r="A6948">
        <v>10</v>
      </c>
      <c r="B6948">
        <v>23</v>
      </c>
      <c r="C6948" s="3">
        <v>1023</v>
      </c>
      <c r="D6948" t="s">
        <v>7</v>
      </c>
      <c r="E6948">
        <v>2007</v>
      </c>
      <c r="F6948" s="57"/>
      <c r="G6948" s="73"/>
      <c r="H6948" s="7"/>
      <c r="I6948" s="60"/>
      <c r="J6948" s="62"/>
      <c r="K6948" s="31"/>
      <c r="L6948" s="31"/>
      <c r="M6948" s="62"/>
      <c r="N6948" s="31"/>
      <c r="O6948" s="22">
        <f t="shared" si="328"/>
        <v>0</v>
      </c>
      <c r="P6948" s="58"/>
      <c r="Q6948" s="58"/>
      <c r="R6948" s="58"/>
      <c r="S6948" s="7"/>
      <c r="T6948" s="7"/>
      <c r="U6948" s="7"/>
    </row>
    <row r="6949" spans="1:21" customFormat="1" ht="12.75" customHeight="1" x14ac:dyDescent="0.25">
      <c r="A6949">
        <v>10</v>
      </c>
      <c r="B6949">
        <v>24</v>
      </c>
      <c r="C6949" s="3">
        <v>1024</v>
      </c>
      <c r="D6949" t="s">
        <v>7</v>
      </c>
      <c r="E6949">
        <v>2007</v>
      </c>
      <c r="F6949" s="57"/>
      <c r="G6949" s="73"/>
      <c r="H6949" s="7"/>
      <c r="I6949" s="60"/>
      <c r="J6949" s="62"/>
      <c r="K6949" s="31"/>
      <c r="L6949" s="31"/>
      <c r="M6949" s="62"/>
      <c r="N6949" s="31"/>
      <c r="O6949" s="22">
        <f t="shared" si="328"/>
        <v>0</v>
      </c>
      <c r="P6949" s="58"/>
      <c r="Q6949" s="58"/>
      <c r="R6949" s="58"/>
      <c r="S6949" s="7"/>
      <c r="T6949" s="7"/>
      <c r="U6949" s="7"/>
    </row>
    <row r="6950" spans="1:21" customFormat="1" ht="12.75" customHeight="1" x14ac:dyDescent="0.25">
      <c r="A6950">
        <v>10</v>
      </c>
      <c r="B6950">
        <v>25</v>
      </c>
      <c r="C6950" s="3">
        <v>1025</v>
      </c>
      <c r="D6950" t="s">
        <v>7</v>
      </c>
      <c r="E6950">
        <v>2007</v>
      </c>
      <c r="F6950" s="57"/>
      <c r="G6950" s="73"/>
      <c r="H6950" s="7"/>
      <c r="I6950" s="60"/>
      <c r="J6950" s="62"/>
      <c r="K6950" s="31"/>
      <c r="L6950" s="31"/>
      <c r="M6950" s="62"/>
      <c r="N6950" s="31"/>
      <c r="O6950" s="22">
        <f t="shared" si="328"/>
        <v>0</v>
      </c>
      <c r="P6950" s="58"/>
      <c r="Q6950" s="58"/>
      <c r="R6950" s="58"/>
      <c r="S6950" s="7"/>
      <c r="T6950" s="7"/>
      <c r="U6950" s="7"/>
    </row>
    <row r="6951" spans="1:21" customFormat="1" ht="12.75" customHeight="1" x14ac:dyDescent="0.25">
      <c r="A6951">
        <v>10</v>
      </c>
      <c r="B6951">
        <v>26</v>
      </c>
      <c r="C6951" s="3">
        <v>1026</v>
      </c>
      <c r="D6951" t="s">
        <v>7</v>
      </c>
      <c r="E6951">
        <v>2007</v>
      </c>
      <c r="F6951" s="57"/>
      <c r="G6951" s="73"/>
      <c r="H6951" s="7"/>
      <c r="I6951" s="60"/>
      <c r="J6951" s="62"/>
      <c r="K6951" s="31"/>
      <c r="L6951" s="31"/>
      <c r="M6951" s="62"/>
      <c r="N6951" s="31"/>
      <c r="O6951" s="22">
        <f t="shared" si="328"/>
        <v>0</v>
      </c>
      <c r="P6951" s="58"/>
      <c r="Q6951" s="58"/>
      <c r="R6951" s="58"/>
      <c r="S6951" s="7"/>
      <c r="T6951" s="7"/>
      <c r="U6951" s="7"/>
    </row>
    <row r="6952" spans="1:21" customFormat="1" ht="12.75" customHeight="1" x14ac:dyDescent="0.25">
      <c r="A6952">
        <v>10</v>
      </c>
      <c r="B6952">
        <v>27</v>
      </c>
      <c r="C6952" s="3">
        <v>1027</v>
      </c>
      <c r="D6952" t="s">
        <v>7</v>
      </c>
      <c r="E6952">
        <v>2007</v>
      </c>
      <c r="F6952" s="57"/>
      <c r="G6952" s="73"/>
      <c r="H6952" s="7"/>
      <c r="I6952" s="60"/>
      <c r="J6952" s="62"/>
      <c r="K6952" s="31"/>
      <c r="L6952" s="31"/>
      <c r="M6952" s="62"/>
      <c r="N6952" s="31"/>
      <c r="O6952" s="22">
        <f t="shared" si="328"/>
        <v>0</v>
      </c>
      <c r="P6952" s="58"/>
      <c r="Q6952" s="58"/>
      <c r="R6952" s="58"/>
      <c r="S6952" s="7"/>
      <c r="T6952" s="7"/>
      <c r="U6952" s="7"/>
    </row>
    <row r="6953" spans="1:21" customFormat="1" ht="12.75" customHeight="1" x14ac:dyDescent="0.25">
      <c r="A6953">
        <v>10</v>
      </c>
      <c r="B6953">
        <v>28</v>
      </c>
      <c r="C6953" s="3">
        <v>1028</v>
      </c>
      <c r="D6953" t="s">
        <v>7</v>
      </c>
      <c r="E6953">
        <v>2007</v>
      </c>
      <c r="F6953" s="57"/>
      <c r="G6953" s="73"/>
      <c r="H6953" s="7"/>
      <c r="I6953" s="60"/>
      <c r="J6953" s="62"/>
      <c r="K6953" s="31"/>
      <c r="L6953" s="31"/>
      <c r="M6953" s="62"/>
      <c r="N6953" s="31"/>
      <c r="O6953" s="22">
        <f t="shared" si="328"/>
        <v>0</v>
      </c>
      <c r="P6953" s="58"/>
      <c r="Q6953" s="58"/>
      <c r="R6953" s="58"/>
      <c r="S6953" s="7"/>
      <c r="T6953" s="7"/>
      <c r="U6953" s="7"/>
    </row>
    <row r="6954" spans="1:21" customFormat="1" ht="12.75" customHeight="1" x14ac:dyDescent="0.25">
      <c r="A6954">
        <v>10</v>
      </c>
      <c r="B6954">
        <v>29</v>
      </c>
      <c r="C6954" s="3">
        <v>1029</v>
      </c>
      <c r="D6954" t="s">
        <v>7</v>
      </c>
      <c r="E6954">
        <v>2007</v>
      </c>
      <c r="F6954" s="57"/>
      <c r="G6954" s="73"/>
      <c r="H6954" s="7"/>
      <c r="I6954" s="60"/>
      <c r="J6954" s="62"/>
      <c r="K6954" s="31"/>
      <c r="L6954" s="31"/>
      <c r="M6954" s="62"/>
      <c r="N6954" s="31"/>
      <c r="O6954" s="22">
        <f t="shared" si="328"/>
        <v>0</v>
      </c>
      <c r="P6954" s="58"/>
      <c r="Q6954" s="58"/>
      <c r="R6954" s="58"/>
      <c r="S6954" s="7"/>
      <c r="T6954" s="7"/>
      <c r="U6954" s="7"/>
    </row>
    <row r="6955" spans="1:21" customFormat="1" ht="12.75" customHeight="1" x14ac:dyDescent="0.25">
      <c r="A6955">
        <v>10</v>
      </c>
      <c r="B6955">
        <v>30</v>
      </c>
      <c r="C6955" s="3">
        <v>1030</v>
      </c>
      <c r="D6955" t="s">
        <v>7</v>
      </c>
      <c r="E6955">
        <v>2007</v>
      </c>
      <c r="F6955" s="57"/>
      <c r="G6955" s="73"/>
      <c r="H6955" s="7"/>
      <c r="I6955" s="60"/>
      <c r="J6955" s="62"/>
      <c r="K6955" s="31"/>
      <c r="L6955" s="31"/>
      <c r="M6955" s="62"/>
      <c r="N6955" s="31"/>
      <c r="O6955" s="22">
        <f t="shared" si="328"/>
        <v>0</v>
      </c>
      <c r="P6955" s="58"/>
      <c r="Q6955" s="58"/>
      <c r="R6955" s="58"/>
      <c r="S6955" s="7"/>
      <c r="T6955" s="7"/>
      <c r="U6955" s="7"/>
    </row>
    <row r="6956" spans="1:21" customFormat="1" ht="12.75" customHeight="1" x14ac:dyDescent="0.25">
      <c r="A6956">
        <v>10</v>
      </c>
      <c r="B6956">
        <v>31</v>
      </c>
      <c r="C6956" s="3">
        <v>1031</v>
      </c>
      <c r="D6956" t="s">
        <v>7</v>
      </c>
      <c r="E6956">
        <v>2007</v>
      </c>
      <c r="F6956" s="57"/>
      <c r="G6956" s="73"/>
      <c r="H6956" s="7"/>
      <c r="I6956" s="60"/>
      <c r="J6956" s="62"/>
      <c r="K6956" s="31"/>
      <c r="L6956" s="31"/>
      <c r="M6956" s="62"/>
      <c r="N6956" s="31"/>
      <c r="O6956" s="22">
        <f t="shared" si="328"/>
        <v>0</v>
      </c>
      <c r="P6956" s="58"/>
      <c r="Q6956" s="58"/>
      <c r="R6956" s="58"/>
      <c r="S6956" s="7"/>
      <c r="T6956" s="7"/>
      <c r="U6956" s="7"/>
    </row>
    <row r="6957" spans="1:21" customFormat="1" ht="12.75" customHeight="1" x14ac:dyDescent="0.25">
      <c r="A6957">
        <v>11</v>
      </c>
      <c r="B6957">
        <v>1</v>
      </c>
      <c r="C6957" s="3">
        <v>1101</v>
      </c>
      <c r="D6957" t="s">
        <v>7</v>
      </c>
      <c r="E6957">
        <v>2007</v>
      </c>
      <c r="F6957" s="57"/>
      <c r="G6957" s="73"/>
      <c r="H6957" s="7"/>
      <c r="I6957" s="60"/>
      <c r="J6957" s="62"/>
      <c r="K6957" s="31"/>
      <c r="L6957" s="31"/>
      <c r="M6957" s="62"/>
      <c r="N6957" s="31"/>
      <c r="O6957" s="22">
        <f t="shared" si="328"/>
        <v>0</v>
      </c>
      <c r="P6957" s="58"/>
      <c r="Q6957" s="58"/>
      <c r="R6957" s="58"/>
      <c r="S6957" s="7"/>
      <c r="T6957" s="7"/>
      <c r="U6957" s="7"/>
    </row>
    <row r="6958" spans="1:21" customFormat="1" ht="12.75" customHeight="1" x14ac:dyDescent="0.25">
      <c r="A6958">
        <v>11</v>
      </c>
      <c r="B6958">
        <v>2</v>
      </c>
      <c r="C6958" s="3">
        <v>1102</v>
      </c>
      <c r="D6958" t="s">
        <v>7</v>
      </c>
      <c r="E6958">
        <v>2007</v>
      </c>
      <c r="F6958" s="57"/>
      <c r="G6958" s="73"/>
      <c r="H6958" s="7"/>
      <c r="I6958" s="60"/>
      <c r="J6958" s="62"/>
      <c r="K6958" s="31"/>
      <c r="L6958" s="31"/>
      <c r="M6958" s="62"/>
      <c r="N6958" s="31"/>
      <c r="O6958" s="22">
        <f t="shared" si="328"/>
        <v>0</v>
      </c>
      <c r="P6958" s="58"/>
      <c r="Q6958" s="58"/>
      <c r="R6958" s="58"/>
      <c r="S6958" s="7"/>
      <c r="T6958" s="7"/>
      <c r="U6958" s="7"/>
    </row>
    <row r="6959" spans="1:21" customFormat="1" ht="12.75" customHeight="1" x14ac:dyDescent="0.25">
      <c r="A6959">
        <v>11</v>
      </c>
      <c r="B6959">
        <v>3</v>
      </c>
      <c r="C6959" s="3">
        <v>1103</v>
      </c>
      <c r="D6959" t="s">
        <v>7</v>
      </c>
      <c r="E6959">
        <v>2007</v>
      </c>
      <c r="F6959" s="57"/>
      <c r="G6959" s="73"/>
      <c r="H6959" s="7"/>
      <c r="I6959" s="60"/>
      <c r="J6959" s="62"/>
      <c r="K6959" s="31"/>
      <c r="L6959" s="31"/>
      <c r="M6959" s="62"/>
      <c r="N6959" s="31"/>
      <c r="O6959" s="22">
        <f t="shared" si="328"/>
        <v>0</v>
      </c>
      <c r="P6959" s="58"/>
      <c r="Q6959" s="58"/>
      <c r="R6959" s="58"/>
      <c r="S6959" s="7"/>
      <c r="T6959" s="7"/>
      <c r="U6959" s="7"/>
    </row>
    <row r="6960" spans="1:21" customFormat="1" ht="12.75" customHeight="1" x14ac:dyDescent="0.25">
      <c r="A6960">
        <v>11</v>
      </c>
      <c r="B6960">
        <v>4</v>
      </c>
      <c r="C6960" s="3">
        <v>1104</v>
      </c>
      <c r="D6960" t="s">
        <v>7</v>
      </c>
      <c r="E6960">
        <v>2007</v>
      </c>
      <c r="F6960" s="57"/>
      <c r="G6960" s="73"/>
      <c r="H6960" s="7"/>
      <c r="I6960" s="60"/>
      <c r="J6960" s="62"/>
      <c r="K6960" s="31"/>
      <c r="L6960" s="31"/>
      <c r="M6960" s="62"/>
      <c r="N6960" s="31"/>
      <c r="O6960" s="22">
        <f t="shared" si="328"/>
        <v>0</v>
      </c>
      <c r="P6960" s="58"/>
      <c r="Q6960" s="58"/>
      <c r="R6960" s="58"/>
      <c r="S6960" s="7"/>
      <c r="T6960" s="7"/>
      <c r="U6960" s="7"/>
    </row>
    <row r="6961" spans="1:21" customFormat="1" ht="12.75" customHeight="1" x14ac:dyDescent="0.25">
      <c r="A6961">
        <v>11</v>
      </c>
      <c r="B6961">
        <v>5</v>
      </c>
      <c r="C6961" s="3">
        <v>1105</v>
      </c>
      <c r="D6961" t="s">
        <v>7</v>
      </c>
      <c r="E6961">
        <v>2007</v>
      </c>
      <c r="F6961" s="57"/>
      <c r="G6961" s="73"/>
      <c r="H6961" s="7"/>
      <c r="I6961" s="60"/>
      <c r="J6961" s="62"/>
      <c r="K6961" s="31"/>
      <c r="L6961" s="31"/>
      <c r="M6961" s="62"/>
      <c r="N6961" s="31"/>
      <c r="O6961" s="22">
        <f t="shared" si="328"/>
        <v>0</v>
      </c>
      <c r="P6961" s="58"/>
      <c r="Q6961" s="58"/>
      <c r="R6961" s="58"/>
      <c r="S6961" s="7"/>
      <c r="T6961" s="7"/>
      <c r="U6961" s="7"/>
    </row>
    <row r="6962" spans="1:21" customFormat="1" ht="12.75" customHeight="1" x14ac:dyDescent="0.25">
      <c r="A6962">
        <v>11</v>
      </c>
      <c r="B6962">
        <v>6</v>
      </c>
      <c r="C6962" s="3">
        <v>1106</v>
      </c>
      <c r="D6962" t="s">
        <v>7</v>
      </c>
      <c r="E6962">
        <v>2007</v>
      </c>
      <c r="F6962" s="57"/>
      <c r="G6962" s="73"/>
      <c r="H6962" s="7"/>
      <c r="I6962" s="60"/>
      <c r="J6962" s="62"/>
      <c r="K6962" s="31"/>
      <c r="L6962" s="31"/>
      <c r="M6962" s="62"/>
      <c r="N6962" s="31"/>
      <c r="O6962" s="22">
        <f t="shared" si="328"/>
        <v>0</v>
      </c>
      <c r="P6962" s="58"/>
      <c r="Q6962" s="58"/>
      <c r="R6962" s="58"/>
      <c r="S6962" s="7"/>
      <c r="T6962" s="7"/>
      <c r="U6962" s="7"/>
    </row>
    <row r="6963" spans="1:21" customFormat="1" ht="12.75" customHeight="1" x14ac:dyDescent="0.25">
      <c r="A6963">
        <v>11</v>
      </c>
      <c r="B6963">
        <v>7</v>
      </c>
      <c r="C6963" s="3">
        <v>1107</v>
      </c>
      <c r="D6963" t="s">
        <v>7</v>
      </c>
      <c r="E6963">
        <v>2007</v>
      </c>
      <c r="F6963" s="57"/>
      <c r="G6963" s="73"/>
      <c r="H6963" s="7"/>
      <c r="I6963" s="60"/>
      <c r="J6963" s="62"/>
      <c r="K6963" s="31"/>
      <c r="L6963" s="31"/>
      <c r="M6963" s="62"/>
      <c r="N6963" s="31"/>
      <c r="O6963" s="22">
        <f t="shared" si="328"/>
        <v>0</v>
      </c>
      <c r="P6963" s="58"/>
      <c r="Q6963" s="58"/>
      <c r="R6963" s="58"/>
      <c r="S6963" s="7"/>
      <c r="T6963" s="7"/>
      <c r="U6963" s="7"/>
    </row>
    <row r="6964" spans="1:21" customFormat="1" ht="12.75" customHeight="1" x14ac:dyDescent="0.25">
      <c r="A6964">
        <v>11</v>
      </c>
      <c r="B6964">
        <v>8</v>
      </c>
      <c r="C6964" s="3">
        <v>1108</v>
      </c>
      <c r="D6964" t="s">
        <v>7</v>
      </c>
      <c r="E6964">
        <v>2007</v>
      </c>
      <c r="F6964" s="57"/>
      <c r="G6964" s="73"/>
      <c r="H6964" s="7"/>
      <c r="I6964" s="60"/>
      <c r="J6964" s="62"/>
      <c r="K6964" s="31"/>
      <c r="L6964" s="31"/>
      <c r="M6964" s="62"/>
      <c r="N6964" s="31"/>
      <c r="O6964" s="22">
        <f t="shared" si="328"/>
        <v>0</v>
      </c>
      <c r="P6964" s="58"/>
      <c r="Q6964" s="58"/>
      <c r="R6964" s="58"/>
      <c r="S6964" s="7"/>
      <c r="T6964" s="7"/>
      <c r="U6964" s="7"/>
    </row>
    <row r="6965" spans="1:21" customFormat="1" ht="12.75" customHeight="1" x14ac:dyDescent="0.25">
      <c r="A6965">
        <v>11</v>
      </c>
      <c r="B6965">
        <v>9</v>
      </c>
      <c r="C6965" s="3">
        <v>1109</v>
      </c>
      <c r="D6965" t="s">
        <v>7</v>
      </c>
      <c r="E6965">
        <v>2007</v>
      </c>
      <c r="F6965" s="57"/>
      <c r="G6965" s="73"/>
      <c r="H6965" s="7"/>
      <c r="I6965" s="60"/>
      <c r="J6965" s="62"/>
      <c r="K6965" s="31"/>
      <c r="L6965" s="31"/>
      <c r="M6965" s="62"/>
      <c r="N6965" s="31"/>
      <c r="O6965" s="22">
        <f t="shared" si="328"/>
        <v>0</v>
      </c>
      <c r="P6965" s="58"/>
      <c r="Q6965" s="58"/>
      <c r="R6965" s="58"/>
      <c r="S6965" s="7"/>
      <c r="T6965" s="7"/>
      <c r="U6965" s="7"/>
    </row>
    <row r="6966" spans="1:21" customFormat="1" ht="12.75" customHeight="1" x14ac:dyDescent="0.25">
      <c r="A6966">
        <v>11</v>
      </c>
      <c r="B6966">
        <v>10</v>
      </c>
      <c r="C6966" s="3">
        <v>1110</v>
      </c>
      <c r="D6966" t="s">
        <v>7</v>
      </c>
      <c r="E6966">
        <v>2007</v>
      </c>
      <c r="F6966" s="57"/>
      <c r="G6966" s="73"/>
      <c r="H6966" s="7"/>
      <c r="I6966" s="60"/>
      <c r="J6966" s="62"/>
      <c r="K6966" s="31"/>
      <c r="L6966" s="31"/>
      <c r="M6966" s="62"/>
      <c r="N6966" s="31"/>
      <c r="O6966" s="22">
        <f t="shared" si="328"/>
        <v>0</v>
      </c>
      <c r="P6966" s="58"/>
      <c r="Q6966" s="58"/>
      <c r="R6966" s="58"/>
      <c r="S6966" s="7"/>
      <c r="T6966" s="7"/>
      <c r="U6966" s="7"/>
    </row>
    <row r="6967" spans="1:21" customFormat="1" ht="12.75" customHeight="1" x14ac:dyDescent="0.25">
      <c r="A6967">
        <v>11</v>
      </c>
      <c r="B6967">
        <v>11</v>
      </c>
      <c r="C6967" s="3">
        <v>1111</v>
      </c>
      <c r="D6967" t="s">
        <v>7</v>
      </c>
      <c r="E6967">
        <v>2007</v>
      </c>
      <c r="F6967" s="57"/>
      <c r="G6967" s="73"/>
      <c r="H6967" s="7"/>
      <c r="I6967" s="60"/>
      <c r="J6967" s="62"/>
      <c r="K6967" s="31"/>
      <c r="L6967" s="31"/>
      <c r="M6967" s="62"/>
      <c r="N6967" s="31"/>
      <c r="O6967" s="22">
        <f t="shared" si="328"/>
        <v>0</v>
      </c>
      <c r="P6967" s="58"/>
      <c r="Q6967" s="58"/>
      <c r="R6967" s="58"/>
      <c r="S6967" s="7"/>
      <c r="T6967" s="7"/>
      <c r="U6967" s="7"/>
    </row>
    <row r="6968" spans="1:21" customFormat="1" ht="12.75" customHeight="1" x14ac:dyDescent="0.25">
      <c r="A6968">
        <v>11</v>
      </c>
      <c r="B6968">
        <v>12</v>
      </c>
      <c r="C6968" s="3">
        <v>1112</v>
      </c>
      <c r="D6968" t="s">
        <v>7</v>
      </c>
      <c r="E6968">
        <v>2007</v>
      </c>
      <c r="F6968" s="57"/>
      <c r="G6968" s="73"/>
      <c r="H6968" s="7"/>
      <c r="I6968" s="60"/>
      <c r="J6968" s="62"/>
      <c r="K6968" s="31"/>
      <c r="L6968" s="31"/>
      <c r="M6968" s="62"/>
      <c r="N6968" s="31"/>
      <c r="O6968" s="22">
        <f t="shared" si="328"/>
        <v>0</v>
      </c>
      <c r="P6968" s="58"/>
      <c r="Q6968" s="58"/>
      <c r="R6968" s="58"/>
      <c r="S6968" s="7"/>
      <c r="T6968" s="7"/>
      <c r="U6968" s="7"/>
    </row>
    <row r="6969" spans="1:21" customFormat="1" ht="12.75" customHeight="1" x14ac:dyDescent="0.25">
      <c r="A6969">
        <v>11</v>
      </c>
      <c r="B6969">
        <v>13</v>
      </c>
      <c r="C6969" s="3">
        <v>1113</v>
      </c>
      <c r="D6969" t="s">
        <v>7</v>
      </c>
      <c r="E6969">
        <v>2007</v>
      </c>
      <c r="F6969" s="57"/>
      <c r="G6969" s="73"/>
      <c r="H6969" s="7"/>
      <c r="I6969" s="60"/>
      <c r="J6969" s="62"/>
      <c r="K6969" s="31"/>
      <c r="L6969" s="31"/>
      <c r="M6969" s="62"/>
      <c r="N6969" s="31"/>
      <c r="O6969" s="22">
        <f t="shared" si="328"/>
        <v>0</v>
      </c>
      <c r="P6969" s="58"/>
      <c r="Q6969" s="58"/>
      <c r="R6969" s="58"/>
      <c r="S6969" s="7"/>
      <c r="T6969" s="7"/>
      <c r="U6969" s="7"/>
    </row>
    <row r="6970" spans="1:21" customFormat="1" ht="12.75" customHeight="1" x14ac:dyDescent="0.25">
      <c r="A6970">
        <v>11</v>
      </c>
      <c r="B6970">
        <v>14</v>
      </c>
      <c r="C6970" s="3">
        <v>1114</v>
      </c>
      <c r="D6970" t="s">
        <v>7</v>
      </c>
      <c r="E6970">
        <v>2007</v>
      </c>
      <c r="F6970" s="57"/>
      <c r="G6970" s="73"/>
      <c r="H6970" s="7"/>
      <c r="I6970" s="60"/>
      <c r="J6970" s="62"/>
      <c r="K6970" s="31"/>
      <c r="L6970" s="31"/>
      <c r="M6970" s="62"/>
      <c r="N6970" s="31"/>
      <c r="O6970" s="22">
        <f t="shared" si="328"/>
        <v>0</v>
      </c>
      <c r="P6970" s="58"/>
      <c r="Q6970" s="58"/>
      <c r="R6970" s="58"/>
      <c r="S6970" s="7"/>
      <c r="T6970" s="7"/>
      <c r="U6970" s="7"/>
    </row>
    <row r="6971" spans="1:21" customFormat="1" ht="12.75" customHeight="1" x14ac:dyDescent="0.25">
      <c r="A6971">
        <v>11</v>
      </c>
      <c r="B6971">
        <v>15</v>
      </c>
      <c r="C6971" s="3">
        <v>1115</v>
      </c>
      <c r="D6971" t="s">
        <v>7</v>
      </c>
      <c r="E6971">
        <v>2007</v>
      </c>
      <c r="F6971" s="57"/>
      <c r="G6971" s="73"/>
      <c r="H6971" s="7"/>
      <c r="I6971" s="60"/>
      <c r="J6971" s="62"/>
      <c r="K6971" s="31"/>
      <c r="L6971" s="31"/>
      <c r="M6971" s="62"/>
      <c r="N6971" s="31"/>
      <c r="O6971" s="22">
        <f t="shared" si="328"/>
        <v>0</v>
      </c>
      <c r="P6971" s="58"/>
      <c r="Q6971" s="58"/>
      <c r="R6971" s="58"/>
      <c r="S6971" s="7"/>
      <c r="T6971" s="7"/>
      <c r="U6971" s="7"/>
    </row>
    <row r="6972" spans="1:21" customFormat="1" ht="12.75" customHeight="1" x14ac:dyDescent="0.25">
      <c r="A6972">
        <v>5</v>
      </c>
      <c r="B6972">
        <v>1</v>
      </c>
      <c r="C6972" s="3">
        <v>501</v>
      </c>
      <c r="D6972" t="s">
        <v>6</v>
      </c>
      <c r="E6972">
        <v>2006</v>
      </c>
      <c r="F6972" s="57"/>
      <c r="G6972" s="73"/>
      <c r="H6972" s="7"/>
      <c r="I6972" s="31"/>
      <c r="J6972" s="31"/>
      <c r="K6972" s="31"/>
      <c r="L6972" s="31"/>
      <c r="M6972" s="31"/>
      <c r="N6972" s="31"/>
      <c r="O6972" s="31"/>
      <c r="P6972" s="58"/>
      <c r="Q6972" s="58"/>
      <c r="R6972" s="58"/>
      <c r="S6972" s="7"/>
      <c r="T6972" s="7"/>
      <c r="U6972" s="7"/>
    </row>
    <row r="6973" spans="1:21" customFormat="1" ht="12.75" customHeight="1" x14ac:dyDescent="0.25">
      <c r="A6973">
        <v>5</v>
      </c>
      <c r="B6973">
        <v>2</v>
      </c>
      <c r="C6973" s="3">
        <v>502</v>
      </c>
      <c r="D6973" t="s">
        <v>6</v>
      </c>
      <c r="E6973">
        <v>2006</v>
      </c>
      <c r="F6973" s="57"/>
      <c r="G6973" s="73"/>
      <c r="H6973" s="7"/>
      <c r="I6973" s="60"/>
      <c r="J6973" s="31"/>
      <c r="K6973" s="31"/>
      <c r="L6973" s="31"/>
      <c r="M6973" s="31"/>
      <c r="N6973" s="31"/>
      <c r="O6973" s="31"/>
      <c r="P6973" s="58"/>
      <c r="Q6973" s="58"/>
      <c r="R6973" s="58"/>
      <c r="S6973" s="7"/>
      <c r="T6973" s="7"/>
      <c r="U6973" s="7"/>
    </row>
    <row r="6974" spans="1:21" customFormat="1" ht="12.75" customHeight="1" x14ac:dyDescent="0.25">
      <c r="A6974">
        <v>5</v>
      </c>
      <c r="B6974">
        <v>3</v>
      </c>
      <c r="C6974" s="3">
        <v>503</v>
      </c>
      <c r="D6974" t="s">
        <v>6</v>
      </c>
      <c r="E6974">
        <v>2006</v>
      </c>
      <c r="F6974" s="57"/>
      <c r="G6974" s="73"/>
      <c r="H6974" s="7"/>
      <c r="I6974" s="74"/>
      <c r="J6974" s="31"/>
      <c r="K6974" s="31"/>
      <c r="L6974" s="52"/>
      <c r="M6974" s="31"/>
      <c r="N6974" s="31"/>
      <c r="O6974" s="22"/>
      <c r="P6974" s="58"/>
      <c r="Q6974" s="58"/>
      <c r="R6974" s="58"/>
      <c r="S6974" s="7"/>
      <c r="T6974" s="7"/>
      <c r="U6974" s="7"/>
    </row>
    <row r="6975" spans="1:21" customFormat="1" ht="12.75" customHeight="1" x14ac:dyDescent="0.25">
      <c r="A6975">
        <v>5</v>
      </c>
      <c r="B6975">
        <v>4</v>
      </c>
      <c r="C6975" s="3">
        <v>504</v>
      </c>
      <c r="D6975" t="s">
        <v>6</v>
      </c>
      <c r="E6975">
        <v>2006</v>
      </c>
      <c r="F6975" s="57"/>
      <c r="G6975" s="73"/>
      <c r="H6975" s="7"/>
      <c r="I6975" s="74"/>
      <c r="J6975" s="31"/>
      <c r="K6975" s="31"/>
      <c r="L6975" s="52"/>
      <c r="M6975" s="31"/>
      <c r="N6975" s="31"/>
      <c r="O6975" s="22"/>
      <c r="P6975" s="58"/>
      <c r="Q6975" s="58"/>
      <c r="R6975" s="58"/>
      <c r="S6975" s="7"/>
      <c r="T6975" s="7"/>
      <c r="U6975" s="7"/>
    </row>
    <row r="6976" spans="1:21" customFormat="1" ht="12.75" customHeight="1" x14ac:dyDescent="0.25">
      <c r="A6976">
        <v>5</v>
      </c>
      <c r="B6976">
        <v>5</v>
      </c>
      <c r="C6976" s="3">
        <v>505</v>
      </c>
      <c r="D6976" t="s">
        <v>6</v>
      </c>
      <c r="E6976">
        <v>2006</v>
      </c>
      <c r="F6976" s="57"/>
      <c r="G6976" s="73"/>
      <c r="H6976" s="7"/>
      <c r="I6976" s="74"/>
      <c r="J6976" s="31"/>
      <c r="K6976" s="31"/>
      <c r="L6976" s="52"/>
      <c r="M6976" s="31"/>
      <c r="N6976" s="31"/>
      <c r="O6976" s="22"/>
      <c r="P6976" s="58"/>
      <c r="Q6976" s="58"/>
      <c r="R6976" s="58"/>
      <c r="S6976" s="7"/>
      <c r="T6976" s="7"/>
      <c r="U6976" s="7"/>
    </row>
    <row r="6977" spans="1:21" customFormat="1" ht="12.75" customHeight="1" x14ac:dyDescent="0.25">
      <c r="A6977">
        <v>5</v>
      </c>
      <c r="B6977">
        <v>6</v>
      </c>
      <c r="C6977" s="3">
        <v>506</v>
      </c>
      <c r="D6977" t="s">
        <v>6</v>
      </c>
      <c r="E6977">
        <v>2006</v>
      </c>
      <c r="F6977" s="57"/>
      <c r="G6977" s="73"/>
      <c r="H6977" s="7"/>
      <c r="I6977" s="74"/>
      <c r="J6977" s="31"/>
      <c r="K6977" s="31"/>
      <c r="L6977" s="52"/>
      <c r="M6977" s="31"/>
      <c r="N6977" s="31"/>
      <c r="O6977" s="22"/>
      <c r="P6977" s="58"/>
      <c r="Q6977" s="58"/>
      <c r="R6977" s="58"/>
      <c r="S6977" s="7"/>
      <c r="T6977" s="7"/>
      <c r="U6977" s="7"/>
    </row>
    <row r="6978" spans="1:21" customFormat="1" ht="12.75" customHeight="1" x14ac:dyDescent="0.25">
      <c r="A6978">
        <v>5</v>
      </c>
      <c r="B6978">
        <v>7</v>
      </c>
      <c r="C6978" s="3">
        <v>507</v>
      </c>
      <c r="D6978" t="s">
        <v>6</v>
      </c>
      <c r="E6978">
        <v>2006</v>
      </c>
      <c r="F6978" s="57"/>
      <c r="G6978" s="73"/>
      <c r="H6978" s="7"/>
      <c r="I6978" s="74"/>
      <c r="J6978" s="31"/>
      <c r="K6978" s="31"/>
      <c r="L6978" s="52"/>
      <c r="M6978" s="31"/>
      <c r="N6978" s="31"/>
      <c r="O6978" s="22"/>
      <c r="P6978" s="58"/>
      <c r="Q6978" s="58"/>
      <c r="R6978" s="58"/>
      <c r="S6978" s="7"/>
      <c r="T6978" s="7"/>
      <c r="U6978" s="7"/>
    </row>
    <row r="6979" spans="1:21" customFormat="1" ht="12.75" customHeight="1" x14ac:dyDescent="0.25">
      <c r="A6979">
        <v>5</v>
      </c>
      <c r="B6979">
        <v>8</v>
      </c>
      <c r="C6979" s="3">
        <v>508</v>
      </c>
      <c r="D6979" t="s">
        <v>6</v>
      </c>
      <c r="E6979">
        <v>2006</v>
      </c>
      <c r="F6979" s="57"/>
      <c r="G6979" s="73"/>
      <c r="H6979" s="7"/>
      <c r="I6979" s="74"/>
      <c r="J6979" s="31"/>
      <c r="K6979" s="31"/>
      <c r="L6979" s="52"/>
      <c r="M6979" s="31"/>
      <c r="N6979" s="31"/>
      <c r="O6979" s="22"/>
      <c r="P6979" s="58"/>
      <c r="Q6979" s="58"/>
      <c r="R6979" s="58"/>
      <c r="S6979" s="7"/>
      <c r="T6979" s="7"/>
      <c r="U6979" s="7"/>
    </row>
    <row r="6980" spans="1:21" customFormat="1" ht="12.75" customHeight="1" x14ac:dyDescent="0.25">
      <c r="A6980">
        <v>5</v>
      </c>
      <c r="B6980">
        <v>9</v>
      </c>
      <c r="C6980" s="3">
        <v>509</v>
      </c>
      <c r="D6980" t="s">
        <v>6</v>
      </c>
      <c r="E6980">
        <v>2006</v>
      </c>
      <c r="F6980" s="57"/>
      <c r="G6980" s="73"/>
      <c r="H6980" s="7"/>
      <c r="I6980" s="74"/>
      <c r="J6980" s="31"/>
      <c r="K6980" s="31"/>
      <c r="L6980" s="52"/>
      <c r="M6980" s="31"/>
      <c r="N6980" s="31"/>
      <c r="O6980" s="22"/>
      <c r="P6980" s="58"/>
      <c r="Q6980" s="58"/>
      <c r="R6980" s="58"/>
      <c r="S6980" s="7"/>
      <c r="T6980" s="7"/>
      <c r="U6980" s="7"/>
    </row>
    <row r="6981" spans="1:21" customFormat="1" ht="12.75" customHeight="1" x14ac:dyDescent="0.25">
      <c r="A6981">
        <v>5</v>
      </c>
      <c r="B6981">
        <v>10</v>
      </c>
      <c r="C6981" s="3">
        <v>510</v>
      </c>
      <c r="D6981" t="s">
        <v>6</v>
      </c>
      <c r="E6981">
        <v>2006</v>
      </c>
      <c r="F6981" s="57"/>
      <c r="G6981" s="73"/>
      <c r="H6981" s="7"/>
      <c r="I6981" s="74"/>
      <c r="J6981" s="31"/>
      <c r="K6981" s="31"/>
      <c r="L6981" s="52"/>
      <c r="M6981" s="31"/>
      <c r="N6981" s="31"/>
      <c r="O6981" s="22"/>
      <c r="P6981" s="58"/>
      <c r="Q6981" s="58"/>
      <c r="R6981" s="58"/>
      <c r="S6981" s="7"/>
      <c r="T6981" s="7"/>
      <c r="U6981" s="7"/>
    </row>
    <row r="6982" spans="1:21" customFormat="1" ht="12.75" customHeight="1" x14ac:dyDescent="0.25">
      <c r="A6982">
        <v>5</v>
      </c>
      <c r="B6982">
        <v>11</v>
      </c>
      <c r="C6982" s="3">
        <v>511</v>
      </c>
      <c r="D6982" t="s">
        <v>6</v>
      </c>
      <c r="E6982">
        <v>2006</v>
      </c>
      <c r="F6982" s="57"/>
      <c r="G6982" s="73"/>
      <c r="H6982" s="7"/>
      <c r="I6982" s="74"/>
      <c r="J6982" s="31"/>
      <c r="K6982" s="31"/>
      <c r="L6982" s="52"/>
      <c r="M6982" s="31"/>
      <c r="N6982" s="31"/>
      <c r="O6982" s="22"/>
      <c r="P6982" s="58"/>
      <c r="Q6982" s="58"/>
      <c r="R6982" s="58"/>
      <c r="S6982" s="7"/>
      <c r="T6982" s="7"/>
      <c r="U6982" s="7"/>
    </row>
    <row r="6983" spans="1:21" customFormat="1" ht="12.75" customHeight="1" x14ac:dyDescent="0.25">
      <c r="A6983">
        <v>5</v>
      </c>
      <c r="B6983">
        <v>12</v>
      </c>
      <c r="C6983" s="3">
        <v>512</v>
      </c>
      <c r="D6983" t="s">
        <v>6</v>
      </c>
      <c r="E6983">
        <v>2006</v>
      </c>
      <c r="F6983" s="57"/>
      <c r="G6983" s="73"/>
      <c r="H6983" s="7"/>
      <c r="I6983" s="74"/>
      <c r="J6983" s="31"/>
      <c r="K6983" s="31"/>
      <c r="L6983" s="52"/>
      <c r="M6983" s="31"/>
      <c r="N6983" s="31"/>
      <c r="O6983" s="22"/>
      <c r="P6983" s="58"/>
      <c r="Q6983" s="58"/>
      <c r="R6983" s="58"/>
      <c r="S6983" s="7"/>
      <c r="T6983" s="7"/>
      <c r="U6983" s="7"/>
    </row>
    <row r="6984" spans="1:21" customFormat="1" ht="12.75" customHeight="1" x14ac:dyDescent="0.25">
      <c r="A6984">
        <v>5</v>
      </c>
      <c r="B6984">
        <v>13</v>
      </c>
      <c r="C6984" s="3">
        <v>513</v>
      </c>
      <c r="D6984" t="s">
        <v>6</v>
      </c>
      <c r="E6984">
        <v>2006</v>
      </c>
      <c r="F6984" s="57"/>
      <c r="G6984" s="73"/>
      <c r="H6984" s="7"/>
      <c r="I6984" s="74"/>
      <c r="J6984" s="31"/>
      <c r="K6984" s="31"/>
      <c r="L6984" s="52"/>
      <c r="M6984" s="31"/>
      <c r="N6984" s="31"/>
      <c r="O6984" s="22"/>
      <c r="P6984" s="58"/>
      <c r="Q6984" s="58"/>
      <c r="R6984" s="58"/>
      <c r="S6984" s="7"/>
      <c r="T6984" s="7"/>
      <c r="U6984" s="7"/>
    </row>
    <row r="6985" spans="1:21" customFormat="1" ht="12.75" customHeight="1" x14ac:dyDescent="0.25">
      <c r="A6985">
        <v>5</v>
      </c>
      <c r="B6985">
        <v>14</v>
      </c>
      <c r="C6985" s="3">
        <v>514</v>
      </c>
      <c r="D6985" t="s">
        <v>6</v>
      </c>
      <c r="E6985">
        <v>2006</v>
      </c>
      <c r="F6985" s="57"/>
      <c r="G6985" s="73"/>
      <c r="H6985" s="7"/>
      <c r="I6985" s="74"/>
      <c r="J6985" s="31"/>
      <c r="K6985" s="31"/>
      <c r="L6985" s="52"/>
      <c r="M6985" s="31"/>
      <c r="N6985" s="31"/>
      <c r="O6985" s="22"/>
      <c r="P6985" s="58"/>
      <c r="Q6985" s="58"/>
      <c r="R6985" s="58"/>
      <c r="S6985" s="7"/>
      <c r="T6985" s="7"/>
      <c r="U6985" s="7"/>
    </row>
    <row r="6986" spans="1:21" customFormat="1" ht="12.75" customHeight="1" x14ac:dyDescent="0.25">
      <c r="A6986">
        <v>5</v>
      </c>
      <c r="B6986">
        <v>15</v>
      </c>
      <c r="C6986" s="3">
        <v>515</v>
      </c>
      <c r="D6986" t="s">
        <v>6</v>
      </c>
      <c r="E6986">
        <v>2006</v>
      </c>
      <c r="F6986" s="57"/>
      <c r="G6986" s="73"/>
      <c r="H6986" s="7"/>
      <c r="I6986" s="74"/>
      <c r="J6986" s="31"/>
      <c r="K6986" s="31"/>
      <c r="L6986" s="52"/>
      <c r="M6986" s="31"/>
      <c r="N6986" s="31"/>
      <c r="O6986" s="22"/>
      <c r="P6986" s="58"/>
      <c r="Q6986" s="58"/>
      <c r="R6986" s="58"/>
      <c r="S6986" s="7"/>
      <c r="T6986" s="7"/>
      <c r="U6986" s="7"/>
    </row>
    <row r="6987" spans="1:21" customFormat="1" ht="12.75" customHeight="1" x14ac:dyDescent="0.25">
      <c r="A6987">
        <v>5</v>
      </c>
      <c r="B6987">
        <v>16</v>
      </c>
      <c r="C6987" s="3">
        <v>516</v>
      </c>
      <c r="D6987" t="s">
        <v>6</v>
      </c>
      <c r="E6987">
        <v>2006</v>
      </c>
      <c r="F6987" s="57"/>
      <c r="G6987" s="73">
        <f t="shared" ref="G6987:G7018" si="329">I6987+K6987</f>
        <v>3</v>
      </c>
      <c r="H6987" s="7"/>
      <c r="I6987" s="76">
        <v>3</v>
      </c>
      <c r="K6987" s="31"/>
      <c r="L6987" s="76">
        <v>0</v>
      </c>
      <c r="M6987" s="31"/>
      <c r="N6987" s="31"/>
      <c r="O6987" s="22">
        <f t="shared" ref="O6987:O7018" si="330">L6987+N6987</f>
        <v>0</v>
      </c>
      <c r="P6987" s="58"/>
      <c r="Q6987" s="58"/>
      <c r="R6987" s="58"/>
      <c r="S6987" s="7"/>
      <c r="T6987" s="7"/>
      <c r="U6987" s="7"/>
    </row>
    <row r="6988" spans="1:21" customFormat="1" ht="12.75" customHeight="1" x14ac:dyDescent="0.25">
      <c r="A6988">
        <v>5</v>
      </c>
      <c r="B6988">
        <v>17</v>
      </c>
      <c r="C6988" s="3">
        <v>517</v>
      </c>
      <c r="D6988" t="s">
        <v>6</v>
      </c>
      <c r="E6988">
        <v>2006</v>
      </c>
      <c r="F6988" s="57"/>
      <c r="G6988" s="73">
        <f t="shared" si="329"/>
        <v>9</v>
      </c>
      <c r="H6988" s="7"/>
      <c r="I6988" s="76">
        <v>9</v>
      </c>
      <c r="K6988" s="31"/>
      <c r="L6988" s="76">
        <v>0</v>
      </c>
      <c r="M6988" s="31"/>
      <c r="N6988" s="31"/>
      <c r="O6988" s="22">
        <f t="shared" si="330"/>
        <v>0</v>
      </c>
      <c r="P6988" s="58"/>
      <c r="Q6988" s="58"/>
      <c r="R6988" s="58"/>
      <c r="S6988" s="7"/>
      <c r="T6988" s="7"/>
      <c r="U6988" s="7"/>
    </row>
    <row r="6989" spans="1:21" customFormat="1" ht="12.75" customHeight="1" x14ac:dyDescent="0.25">
      <c r="A6989">
        <v>5</v>
      </c>
      <c r="B6989">
        <v>18</v>
      </c>
      <c r="C6989" s="3">
        <v>518</v>
      </c>
      <c r="D6989" t="s">
        <v>6</v>
      </c>
      <c r="E6989">
        <v>2006</v>
      </c>
      <c r="F6989" s="57"/>
      <c r="G6989" s="73">
        <f t="shared" si="329"/>
        <v>1</v>
      </c>
      <c r="H6989" s="7"/>
      <c r="I6989" s="76">
        <v>1</v>
      </c>
      <c r="K6989" s="31"/>
      <c r="L6989" s="76">
        <v>0</v>
      </c>
      <c r="M6989" s="31"/>
      <c r="N6989" s="31"/>
      <c r="O6989" s="22">
        <f t="shared" si="330"/>
        <v>0</v>
      </c>
      <c r="P6989" s="58"/>
      <c r="Q6989" s="58"/>
      <c r="R6989" s="58"/>
      <c r="S6989" s="7"/>
      <c r="T6989" s="7"/>
      <c r="U6989" s="7"/>
    </row>
    <row r="6990" spans="1:21" customFormat="1" ht="12.75" customHeight="1" x14ac:dyDescent="0.25">
      <c r="A6990">
        <v>5</v>
      </c>
      <c r="B6990">
        <v>19</v>
      </c>
      <c r="C6990" s="3">
        <v>519</v>
      </c>
      <c r="D6990" t="s">
        <v>6</v>
      </c>
      <c r="E6990">
        <v>2006</v>
      </c>
      <c r="F6990" s="57"/>
      <c r="G6990" s="73">
        <f t="shared" si="329"/>
        <v>3</v>
      </c>
      <c r="H6990" s="7"/>
      <c r="I6990" s="76">
        <v>3</v>
      </c>
      <c r="K6990" s="31"/>
      <c r="L6990" s="76">
        <v>0</v>
      </c>
      <c r="M6990" s="31"/>
      <c r="N6990" s="31"/>
      <c r="O6990" s="22">
        <f t="shared" si="330"/>
        <v>0</v>
      </c>
      <c r="P6990" s="58"/>
      <c r="Q6990" s="58"/>
      <c r="R6990" s="58"/>
      <c r="S6990" s="7"/>
      <c r="T6990" s="7"/>
      <c r="U6990" s="7"/>
    </row>
    <row r="6991" spans="1:21" customFormat="1" ht="12.75" customHeight="1" x14ac:dyDescent="0.25">
      <c r="A6991">
        <v>5</v>
      </c>
      <c r="B6991">
        <v>20</v>
      </c>
      <c r="C6991" s="3">
        <v>520</v>
      </c>
      <c r="D6991" t="s">
        <v>6</v>
      </c>
      <c r="E6991">
        <v>2006</v>
      </c>
      <c r="F6991" s="57"/>
      <c r="G6991" s="73">
        <f t="shared" si="329"/>
        <v>1</v>
      </c>
      <c r="H6991" s="7"/>
      <c r="I6991" s="76">
        <v>1</v>
      </c>
      <c r="K6991" s="31"/>
      <c r="L6991" s="76">
        <v>0</v>
      </c>
      <c r="M6991" s="31"/>
      <c r="N6991" s="31"/>
      <c r="O6991" s="22">
        <f t="shared" si="330"/>
        <v>0</v>
      </c>
      <c r="P6991" s="58"/>
      <c r="Q6991" s="58"/>
      <c r="R6991" s="58"/>
      <c r="S6991" s="7"/>
      <c r="T6991" s="7"/>
      <c r="U6991" s="7"/>
    </row>
    <row r="6992" spans="1:21" customFormat="1" ht="12.75" customHeight="1" x14ac:dyDescent="0.25">
      <c r="A6992">
        <v>5</v>
      </c>
      <c r="B6992">
        <v>21</v>
      </c>
      <c r="C6992" s="3">
        <v>521</v>
      </c>
      <c r="D6992" t="s">
        <v>6</v>
      </c>
      <c r="E6992">
        <v>2006</v>
      </c>
      <c r="F6992" s="57"/>
      <c r="G6992" s="73">
        <f t="shared" si="329"/>
        <v>1</v>
      </c>
      <c r="H6992" s="7"/>
      <c r="I6992" s="76">
        <v>1</v>
      </c>
      <c r="K6992" s="31"/>
      <c r="L6992" s="76">
        <v>0</v>
      </c>
      <c r="M6992" s="31"/>
      <c r="N6992" s="31"/>
      <c r="O6992" s="22">
        <f t="shared" si="330"/>
        <v>0</v>
      </c>
      <c r="P6992" s="58"/>
      <c r="Q6992" s="58"/>
      <c r="R6992" s="58"/>
      <c r="S6992" s="7"/>
      <c r="T6992" s="7"/>
      <c r="U6992" s="7"/>
    </row>
    <row r="6993" spans="1:21" customFormat="1" ht="12.75" customHeight="1" x14ac:dyDescent="0.25">
      <c r="A6993">
        <v>5</v>
      </c>
      <c r="B6993">
        <v>22</v>
      </c>
      <c r="C6993" s="3">
        <v>522</v>
      </c>
      <c r="D6993" t="s">
        <v>6</v>
      </c>
      <c r="E6993">
        <v>2006</v>
      </c>
      <c r="F6993" s="57"/>
      <c r="G6993" s="73">
        <f t="shared" si="329"/>
        <v>0</v>
      </c>
      <c r="H6993" s="7"/>
      <c r="I6993" s="76">
        <v>0</v>
      </c>
      <c r="K6993" s="31"/>
      <c r="L6993" s="76">
        <v>0</v>
      </c>
      <c r="M6993" s="31"/>
      <c r="N6993" s="31"/>
      <c r="O6993" s="22">
        <f t="shared" si="330"/>
        <v>0</v>
      </c>
      <c r="P6993" s="58"/>
      <c r="Q6993" s="58"/>
      <c r="R6993" s="58"/>
      <c r="S6993" s="7"/>
      <c r="T6993" s="7"/>
      <c r="U6993" s="7"/>
    </row>
    <row r="6994" spans="1:21" customFormat="1" ht="12.75" customHeight="1" x14ac:dyDescent="0.25">
      <c r="A6994">
        <v>5</v>
      </c>
      <c r="B6994">
        <v>23</v>
      </c>
      <c r="C6994" s="3">
        <v>523</v>
      </c>
      <c r="D6994" t="s">
        <v>6</v>
      </c>
      <c r="E6994">
        <v>2006</v>
      </c>
      <c r="F6994" s="57"/>
      <c r="G6994" s="73">
        <f t="shared" si="329"/>
        <v>0</v>
      </c>
      <c r="H6994" s="7"/>
      <c r="I6994" s="76">
        <v>0</v>
      </c>
      <c r="K6994" s="31"/>
      <c r="L6994" s="76">
        <v>0</v>
      </c>
      <c r="M6994" s="31"/>
      <c r="N6994" s="31"/>
      <c r="O6994" s="22">
        <f t="shared" si="330"/>
        <v>0</v>
      </c>
      <c r="P6994" s="58"/>
      <c r="Q6994" s="58"/>
      <c r="R6994" s="58"/>
      <c r="S6994" s="7"/>
      <c r="T6994" s="7"/>
      <c r="U6994" s="7"/>
    </row>
    <row r="6995" spans="1:21" customFormat="1" ht="12.75" customHeight="1" x14ac:dyDescent="0.25">
      <c r="A6995">
        <v>5</v>
      </c>
      <c r="B6995">
        <v>24</v>
      </c>
      <c r="C6995" s="3">
        <v>524</v>
      </c>
      <c r="D6995" t="s">
        <v>6</v>
      </c>
      <c r="E6995">
        <v>2006</v>
      </c>
      <c r="F6995" s="57"/>
      <c r="G6995" s="73">
        <f t="shared" si="329"/>
        <v>0</v>
      </c>
      <c r="H6995" s="7"/>
      <c r="I6995" s="76">
        <v>0</v>
      </c>
      <c r="K6995" s="31"/>
      <c r="L6995" s="76">
        <v>0</v>
      </c>
      <c r="M6995" s="31"/>
      <c r="N6995" s="31"/>
      <c r="O6995" s="22">
        <f t="shared" si="330"/>
        <v>0</v>
      </c>
      <c r="P6995" s="58"/>
      <c r="Q6995" s="58"/>
      <c r="R6995" s="58"/>
      <c r="S6995" s="7"/>
      <c r="T6995" s="7"/>
      <c r="U6995" s="7"/>
    </row>
    <row r="6996" spans="1:21" customFormat="1" ht="12.75" customHeight="1" x14ac:dyDescent="0.25">
      <c r="A6996">
        <v>5</v>
      </c>
      <c r="B6996">
        <v>25</v>
      </c>
      <c r="C6996" s="3">
        <v>525</v>
      </c>
      <c r="D6996" t="s">
        <v>6</v>
      </c>
      <c r="E6996">
        <v>2006</v>
      </c>
      <c r="F6996" s="57"/>
      <c r="G6996" s="73">
        <f t="shared" si="329"/>
        <v>0</v>
      </c>
      <c r="H6996" s="7"/>
      <c r="I6996" s="76">
        <v>0</v>
      </c>
      <c r="K6996" s="31"/>
      <c r="L6996" s="76">
        <v>0</v>
      </c>
      <c r="M6996" s="31"/>
      <c r="N6996" s="31"/>
      <c r="O6996" s="22">
        <f t="shared" si="330"/>
        <v>0</v>
      </c>
      <c r="P6996" s="58"/>
      <c r="Q6996" s="58"/>
      <c r="R6996" s="58"/>
      <c r="S6996" s="7"/>
      <c r="T6996" s="7"/>
      <c r="U6996" s="7"/>
    </row>
    <row r="6997" spans="1:21" customFormat="1" ht="12.75" customHeight="1" x14ac:dyDescent="0.25">
      <c r="A6997">
        <v>5</v>
      </c>
      <c r="B6997">
        <v>26</v>
      </c>
      <c r="C6997" s="3">
        <v>526</v>
      </c>
      <c r="D6997" t="s">
        <v>6</v>
      </c>
      <c r="E6997">
        <v>2006</v>
      </c>
      <c r="F6997" s="57"/>
      <c r="G6997" s="73">
        <f t="shared" si="329"/>
        <v>0</v>
      </c>
      <c r="H6997" s="7"/>
      <c r="I6997" s="76">
        <v>0</v>
      </c>
      <c r="K6997" s="31"/>
      <c r="L6997" s="76">
        <v>0</v>
      </c>
      <c r="M6997" s="31"/>
      <c r="N6997" s="31"/>
      <c r="O6997" s="22">
        <f t="shared" si="330"/>
        <v>0</v>
      </c>
      <c r="P6997" s="58"/>
      <c r="Q6997" s="58"/>
      <c r="R6997" s="58"/>
      <c r="S6997" s="7"/>
      <c r="T6997" s="7"/>
      <c r="U6997" s="7"/>
    </row>
    <row r="6998" spans="1:21" customFormat="1" ht="12.75" customHeight="1" x14ac:dyDescent="0.25">
      <c r="A6998">
        <v>5</v>
      </c>
      <c r="B6998">
        <v>27</v>
      </c>
      <c r="C6998" s="3">
        <v>527</v>
      </c>
      <c r="D6998" t="s">
        <v>6</v>
      </c>
      <c r="E6998">
        <v>2006</v>
      </c>
      <c r="F6998" s="57"/>
      <c r="G6998" s="73">
        <f t="shared" si="329"/>
        <v>0</v>
      </c>
      <c r="H6998" s="7"/>
      <c r="I6998" s="76">
        <v>0</v>
      </c>
      <c r="K6998" s="31"/>
      <c r="L6998" s="76">
        <v>0</v>
      </c>
      <c r="M6998" s="31"/>
      <c r="N6998" s="31"/>
      <c r="O6998" s="22">
        <f t="shared" si="330"/>
        <v>0</v>
      </c>
      <c r="P6998" s="58"/>
      <c r="Q6998" s="58"/>
      <c r="R6998" s="58"/>
      <c r="S6998" s="7"/>
      <c r="T6998" s="7"/>
      <c r="U6998" s="7"/>
    </row>
    <row r="6999" spans="1:21" customFormat="1" ht="12.75" customHeight="1" x14ac:dyDescent="0.25">
      <c r="A6999">
        <v>5</v>
      </c>
      <c r="B6999">
        <v>28</v>
      </c>
      <c r="C6999" s="3">
        <v>528</v>
      </c>
      <c r="D6999" t="s">
        <v>6</v>
      </c>
      <c r="E6999">
        <v>2006</v>
      </c>
      <c r="F6999" s="57"/>
      <c r="G6999" s="73">
        <f t="shared" si="329"/>
        <v>0</v>
      </c>
      <c r="H6999" s="7"/>
      <c r="I6999" s="76">
        <v>0</v>
      </c>
      <c r="K6999" s="31"/>
      <c r="L6999" s="76">
        <v>0</v>
      </c>
      <c r="M6999" s="31"/>
      <c r="N6999" s="31"/>
      <c r="O6999" s="22">
        <f t="shared" si="330"/>
        <v>0</v>
      </c>
      <c r="P6999" s="58"/>
      <c r="Q6999" s="58"/>
      <c r="R6999" s="58"/>
      <c r="S6999" s="7"/>
      <c r="T6999" s="7"/>
      <c r="U6999" s="7"/>
    </row>
    <row r="7000" spans="1:21" customFormat="1" ht="12.75" customHeight="1" x14ac:dyDescent="0.25">
      <c r="A7000">
        <v>5</v>
      </c>
      <c r="B7000">
        <v>29</v>
      </c>
      <c r="C7000" s="3">
        <v>529</v>
      </c>
      <c r="D7000" t="s">
        <v>6</v>
      </c>
      <c r="E7000">
        <v>2006</v>
      </c>
      <c r="F7000" s="57"/>
      <c r="G7000" s="73">
        <f t="shared" si="329"/>
        <v>0</v>
      </c>
      <c r="H7000" s="7"/>
      <c r="I7000" s="76">
        <v>0</v>
      </c>
      <c r="K7000" s="31"/>
      <c r="L7000" s="76">
        <v>0</v>
      </c>
      <c r="M7000" s="31"/>
      <c r="N7000" s="31"/>
      <c r="O7000" s="22">
        <f t="shared" si="330"/>
        <v>0</v>
      </c>
      <c r="P7000" s="58"/>
      <c r="Q7000" s="58"/>
      <c r="R7000" s="58"/>
      <c r="S7000" s="7"/>
      <c r="T7000" s="7"/>
      <c r="U7000" s="7"/>
    </row>
    <row r="7001" spans="1:21" customFormat="1" ht="12.75" customHeight="1" x14ac:dyDescent="0.25">
      <c r="A7001">
        <v>5</v>
      </c>
      <c r="B7001">
        <v>30</v>
      </c>
      <c r="C7001" s="3">
        <v>530</v>
      </c>
      <c r="D7001" t="s">
        <v>6</v>
      </c>
      <c r="E7001">
        <v>2006</v>
      </c>
      <c r="F7001" s="57"/>
      <c r="G7001" s="73">
        <f t="shared" si="329"/>
        <v>0</v>
      </c>
      <c r="H7001" s="7"/>
      <c r="I7001" s="76">
        <v>0</v>
      </c>
      <c r="K7001" s="31"/>
      <c r="L7001" s="76">
        <v>0</v>
      </c>
      <c r="M7001" s="31"/>
      <c r="N7001" s="31"/>
      <c r="O7001" s="22">
        <f t="shared" si="330"/>
        <v>0</v>
      </c>
      <c r="P7001" s="58"/>
      <c r="Q7001" s="58"/>
      <c r="R7001" s="58"/>
      <c r="S7001" s="7"/>
      <c r="T7001" s="7"/>
      <c r="U7001" s="7"/>
    </row>
    <row r="7002" spans="1:21" customFormat="1" ht="12.75" customHeight="1" x14ac:dyDescent="0.25">
      <c r="A7002">
        <v>5</v>
      </c>
      <c r="B7002">
        <v>31</v>
      </c>
      <c r="C7002" s="3">
        <v>531</v>
      </c>
      <c r="D7002" t="s">
        <v>6</v>
      </c>
      <c r="E7002">
        <v>2006</v>
      </c>
      <c r="F7002" s="57"/>
      <c r="G7002" s="73">
        <f t="shared" si="329"/>
        <v>0</v>
      </c>
      <c r="H7002" s="7"/>
      <c r="I7002" s="76">
        <v>0</v>
      </c>
      <c r="K7002" s="31"/>
      <c r="L7002" s="76">
        <v>0</v>
      </c>
      <c r="M7002" s="31"/>
      <c r="N7002" s="31"/>
      <c r="O7002" s="22">
        <f t="shared" si="330"/>
        <v>0</v>
      </c>
      <c r="P7002" s="58"/>
      <c r="Q7002" s="58"/>
      <c r="R7002" s="58"/>
      <c r="S7002" s="7"/>
      <c r="T7002" s="7"/>
      <c r="U7002" s="7"/>
    </row>
    <row r="7003" spans="1:21" customFormat="1" ht="12.75" customHeight="1" x14ac:dyDescent="0.25">
      <c r="A7003">
        <v>6</v>
      </c>
      <c r="B7003">
        <v>1</v>
      </c>
      <c r="C7003" s="3">
        <v>601</v>
      </c>
      <c r="D7003" t="s">
        <v>6</v>
      </c>
      <c r="E7003">
        <v>2006</v>
      </c>
      <c r="F7003" s="57"/>
      <c r="G7003" s="73">
        <f t="shared" si="329"/>
        <v>4</v>
      </c>
      <c r="H7003" s="7"/>
      <c r="I7003" s="76">
        <v>4</v>
      </c>
      <c r="K7003" s="31"/>
      <c r="L7003" s="76">
        <v>0</v>
      </c>
      <c r="M7003" s="31"/>
      <c r="N7003" s="31"/>
      <c r="O7003" s="22">
        <f t="shared" si="330"/>
        <v>0</v>
      </c>
      <c r="P7003" s="58"/>
      <c r="Q7003" s="58"/>
      <c r="R7003" s="58"/>
      <c r="S7003" s="7"/>
      <c r="T7003" s="7"/>
      <c r="U7003" s="7"/>
    </row>
    <row r="7004" spans="1:21" customFormat="1" ht="12.75" customHeight="1" x14ac:dyDescent="0.25">
      <c r="A7004">
        <v>6</v>
      </c>
      <c r="B7004">
        <v>2</v>
      </c>
      <c r="C7004" s="3">
        <v>602</v>
      </c>
      <c r="D7004" t="s">
        <v>6</v>
      </c>
      <c r="E7004">
        <v>2006</v>
      </c>
      <c r="F7004" s="57"/>
      <c r="G7004" s="73">
        <f t="shared" si="329"/>
        <v>16</v>
      </c>
      <c r="H7004" s="7"/>
      <c r="I7004" s="76">
        <v>16</v>
      </c>
      <c r="K7004" s="31"/>
      <c r="L7004" s="76">
        <v>0</v>
      </c>
      <c r="M7004" s="31"/>
      <c r="N7004" s="31"/>
      <c r="O7004" s="22">
        <f t="shared" si="330"/>
        <v>0</v>
      </c>
      <c r="P7004" s="58"/>
      <c r="Q7004" s="58"/>
      <c r="R7004" s="58"/>
      <c r="S7004" s="7"/>
      <c r="T7004" s="7"/>
      <c r="U7004" s="7"/>
    </row>
    <row r="7005" spans="1:21" customFormat="1" ht="12.75" customHeight="1" x14ac:dyDescent="0.25">
      <c r="A7005">
        <v>6</v>
      </c>
      <c r="B7005">
        <v>3</v>
      </c>
      <c r="C7005" s="3">
        <v>603</v>
      </c>
      <c r="D7005" t="s">
        <v>6</v>
      </c>
      <c r="E7005">
        <v>2006</v>
      </c>
      <c r="F7005" s="57"/>
      <c r="G7005" s="73">
        <f t="shared" si="329"/>
        <v>6</v>
      </c>
      <c r="H7005" s="7"/>
      <c r="I7005" s="76">
        <v>6</v>
      </c>
      <c r="K7005" s="31"/>
      <c r="L7005" s="76">
        <v>0</v>
      </c>
      <c r="M7005" s="31"/>
      <c r="N7005" s="31"/>
      <c r="O7005" s="22">
        <f t="shared" si="330"/>
        <v>0</v>
      </c>
      <c r="P7005" s="58"/>
      <c r="Q7005" s="58"/>
      <c r="R7005" s="58"/>
      <c r="S7005" s="7"/>
      <c r="T7005" s="7"/>
      <c r="U7005" s="7"/>
    </row>
    <row r="7006" spans="1:21" customFormat="1" ht="12.75" customHeight="1" x14ac:dyDescent="0.25">
      <c r="A7006">
        <v>6</v>
      </c>
      <c r="B7006">
        <v>4</v>
      </c>
      <c r="C7006" s="3">
        <v>604</v>
      </c>
      <c r="D7006" t="s">
        <v>6</v>
      </c>
      <c r="E7006">
        <v>2006</v>
      </c>
      <c r="F7006" s="57"/>
      <c r="G7006" s="73">
        <f t="shared" si="329"/>
        <v>2</v>
      </c>
      <c r="H7006" s="7"/>
      <c r="I7006" s="76">
        <v>2</v>
      </c>
      <c r="K7006" s="31"/>
      <c r="L7006" s="76">
        <v>0</v>
      </c>
      <c r="M7006" s="31"/>
      <c r="N7006" s="31"/>
      <c r="O7006" s="22">
        <f t="shared" si="330"/>
        <v>0</v>
      </c>
      <c r="P7006" s="58"/>
      <c r="Q7006" s="58"/>
      <c r="R7006" s="58"/>
      <c r="S7006" s="7"/>
      <c r="T7006" s="7"/>
      <c r="U7006" s="7"/>
    </row>
    <row r="7007" spans="1:21" customFormat="1" ht="12.75" customHeight="1" x14ac:dyDescent="0.25">
      <c r="A7007">
        <v>6</v>
      </c>
      <c r="B7007">
        <v>5</v>
      </c>
      <c r="C7007" s="3">
        <v>605</v>
      </c>
      <c r="D7007" t="s">
        <v>6</v>
      </c>
      <c r="E7007">
        <v>2006</v>
      </c>
      <c r="F7007" s="57"/>
      <c r="G7007" s="73">
        <f t="shared" si="329"/>
        <v>0</v>
      </c>
      <c r="H7007" s="7"/>
      <c r="I7007" s="76">
        <v>0</v>
      </c>
      <c r="K7007" s="31"/>
      <c r="L7007" s="76">
        <v>0</v>
      </c>
      <c r="M7007" s="31"/>
      <c r="N7007" s="31"/>
      <c r="O7007" s="22">
        <f t="shared" si="330"/>
        <v>0</v>
      </c>
      <c r="P7007" s="58"/>
      <c r="Q7007" s="58"/>
      <c r="R7007" s="58"/>
      <c r="S7007" s="7"/>
      <c r="T7007" s="7"/>
      <c r="U7007" s="7"/>
    </row>
    <row r="7008" spans="1:21" customFormat="1" ht="12.75" customHeight="1" x14ac:dyDescent="0.25">
      <c r="A7008">
        <v>6</v>
      </c>
      <c r="B7008">
        <v>6</v>
      </c>
      <c r="C7008" s="3">
        <v>606</v>
      </c>
      <c r="D7008" t="s">
        <v>6</v>
      </c>
      <c r="E7008">
        <v>2006</v>
      </c>
      <c r="F7008" s="57"/>
      <c r="G7008" s="73">
        <f t="shared" si="329"/>
        <v>0</v>
      </c>
      <c r="H7008" s="7"/>
      <c r="I7008" s="76">
        <v>0</v>
      </c>
      <c r="K7008" s="31"/>
      <c r="L7008" s="76">
        <v>0</v>
      </c>
      <c r="M7008" s="31"/>
      <c r="N7008" s="31"/>
      <c r="O7008" s="22">
        <f t="shared" si="330"/>
        <v>0</v>
      </c>
      <c r="P7008" s="58"/>
      <c r="Q7008" s="58"/>
      <c r="R7008" s="58"/>
      <c r="S7008" s="7"/>
      <c r="T7008" s="7"/>
      <c r="U7008" s="7"/>
    </row>
    <row r="7009" spans="1:21" customFormat="1" ht="12.75" customHeight="1" x14ac:dyDescent="0.25">
      <c r="A7009">
        <v>6</v>
      </c>
      <c r="B7009">
        <v>7</v>
      </c>
      <c r="C7009" s="3">
        <v>607</v>
      </c>
      <c r="D7009" t="s">
        <v>6</v>
      </c>
      <c r="E7009">
        <v>2006</v>
      </c>
      <c r="F7009" s="57"/>
      <c r="G7009" s="73">
        <f t="shared" si="329"/>
        <v>0</v>
      </c>
      <c r="H7009" s="7"/>
      <c r="I7009" s="76">
        <v>0</v>
      </c>
      <c r="K7009" s="31"/>
      <c r="L7009" s="76">
        <v>0</v>
      </c>
      <c r="M7009" s="31"/>
      <c r="N7009" s="31"/>
      <c r="O7009" s="22">
        <f t="shared" si="330"/>
        <v>0</v>
      </c>
      <c r="P7009" s="58"/>
      <c r="Q7009" s="58"/>
      <c r="R7009" s="58"/>
      <c r="S7009" s="7"/>
      <c r="T7009" s="7"/>
      <c r="U7009" s="7"/>
    </row>
    <row r="7010" spans="1:21" customFormat="1" ht="12.75" customHeight="1" x14ac:dyDescent="0.25">
      <c r="A7010">
        <v>6</v>
      </c>
      <c r="B7010">
        <v>8</v>
      </c>
      <c r="C7010" s="3">
        <v>608</v>
      </c>
      <c r="D7010" t="s">
        <v>6</v>
      </c>
      <c r="E7010">
        <v>2006</v>
      </c>
      <c r="F7010" s="57"/>
      <c r="G7010" s="73">
        <f t="shared" si="329"/>
        <v>14</v>
      </c>
      <c r="H7010" s="7"/>
      <c r="I7010" s="76">
        <v>14</v>
      </c>
      <c r="K7010" s="31"/>
      <c r="L7010" s="76">
        <v>0</v>
      </c>
      <c r="M7010" s="31"/>
      <c r="N7010" s="31"/>
      <c r="O7010" s="22">
        <f t="shared" si="330"/>
        <v>0</v>
      </c>
      <c r="P7010" s="58"/>
      <c r="Q7010" s="58"/>
      <c r="R7010" s="58"/>
      <c r="S7010" s="7"/>
      <c r="T7010" s="7"/>
      <c r="U7010" s="7"/>
    </row>
    <row r="7011" spans="1:21" customFormat="1" ht="12.75" customHeight="1" x14ac:dyDescent="0.25">
      <c r="A7011">
        <v>6</v>
      </c>
      <c r="B7011">
        <v>9</v>
      </c>
      <c r="C7011" s="3">
        <v>609</v>
      </c>
      <c r="D7011" t="s">
        <v>6</v>
      </c>
      <c r="E7011">
        <v>2006</v>
      </c>
      <c r="F7011" s="57"/>
      <c r="G7011" s="73">
        <f t="shared" si="329"/>
        <v>29</v>
      </c>
      <c r="H7011" s="7"/>
      <c r="I7011" s="76">
        <v>29</v>
      </c>
      <c r="K7011" s="31"/>
      <c r="L7011" s="76">
        <v>0</v>
      </c>
      <c r="M7011" s="31"/>
      <c r="N7011" s="31"/>
      <c r="O7011" s="22">
        <f t="shared" si="330"/>
        <v>0</v>
      </c>
      <c r="P7011" s="58"/>
      <c r="Q7011" s="58"/>
      <c r="R7011" s="58"/>
      <c r="S7011" s="7"/>
      <c r="T7011" s="7"/>
      <c r="U7011" s="7"/>
    </row>
    <row r="7012" spans="1:21" customFormat="1" ht="12.75" customHeight="1" x14ac:dyDescent="0.25">
      <c r="A7012">
        <v>6</v>
      </c>
      <c r="B7012">
        <v>10</v>
      </c>
      <c r="C7012" s="3">
        <v>610</v>
      </c>
      <c r="D7012" t="s">
        <v>6</v>
      </c>
      <c r="E7012">
        <v>2006</v>
      </c>
      <c r="F7012" s="57"/>
      <c r="G7012" s="73">
        <f t="shared" si="329"/>
        <v>74</v>
      </c>
      <c r="H7012" s="7"/>
      <c r="I7012" s="76">
        <v>74</v>
      </c>
      <c r="K7012" s="31"/>
      <c r="L7012" s="76">
        <v>0</v>
      </c>
      <c r="M7012" s="31"/>
      <c r="N7012" s="31"/>
      <c r="O7012" s="22">
        <f t="shared" si="330"/>
        <v>0</v>
      </c>
      <c r="P7012" s="58"/>
      <c r="Q7012" s="58"/>
      <c r="R7012" s="58"/>
      <c r="S7012" s="7"/>
      <c r="T7012" s="7"/>
      <c r="U7012" s="7"/>
    </row>
    <row r="7013" spans="1:21" customFormat="1" ht="12.75" customHeight="1" x14ac:dyDescent="0.25">
      <c r="A7013">
        <v>6</v>
      </c>
      <c r="B7013">
        <v>11</v>
      </c>
      <c r="C7013" s="3">
        <v>611</v>
      </c>
      <c r="D7013" t="s">
        <v>6</v>
      </c>
      <c r="E7013">
        <v>2006</v>
      </c>
      <c r="F7013" s="57"/>
      <c r="G7013" s="73">
        <f t="shared" si="329"/>
        <v>145</v>
      </c>
      <c r="H7013" s="7"/>
      <c r="I7013" s="76">
        <v>145</v>
      </c>
      <c r="K7013" s="31"/>
      <c r="L7013" s="76">
        <v>0</v>
      </c>
      <c r="M7013" s="31"/>
      <c r="N7013" s="31"/>
      <c r="O7013" s="22">
        <f t="shared" si="330"/>
        <v>0</v>
      </c>
      <c r="P7013" s="58"/>
      <c r="Q7013" s="58"/>
      <c r="R7013" s="58"/>
      <c r="S7013" s="7"/>
      <c r="T7013" s="7"/>
      <c r="U7013" s="7"/>
    </row>
    <row r="7014" spans="1:21" customFormat="1" ht="12.75" customHeight="1" x14ac:dyDescent="0.25">
      <c r="A7014">
        <v>6</v>
      </c>
      <c r="B7014">
        <v>12</v>
      </c>
      <c r="C7014" s="3">
        <v>612</v>
      </c>
      <c r="D7014" t="s">
        <v>6</v>
      </c>
      <c r="E7014">
        <v>2006</v>
      </c>
      <c r="F7014" s="57"/>
      <c r="G7014" s="73">
        <f t="shared" si="329"/>
        <v>164</v>
      </c>
      <c r="H7014" s="7"/>
      <c r="I7014" s="76">
        <v>164</v>
      </c>
      <c r="K7014" s="31"/>
      <c r="L7014" s="76">
        <v>0</v>
      </c>
      <c r="M7014" s="31"/>
      <c r="N7014" s="31"/>
      <c r="O7014" s="22">
        <f t="shared" si="330"/>
        <v>0</v>
      </c>
      <c r="P7014" s="58"/>
      <c r="Q7014" s="58"/>
      <c r="R7014" s="58"/>
      <c r="S7014" s="7"/>
      <c r="T7014" s="7"/>
      <c r="U7014" s="7"/>
    </row>
    <row r="7015" spans="1:21" customFormat="1" ht="12.75" customHeight="1" x14ac:dyDescent="0.25">
      <c r="A7015">
        <v>6</v>
      </c>
      <c r="B7015">
        <v>13</v>
      </c>
      <c r="C7015" s="3">
        <v>613</v>
      </c>
      <c r="D7015" t="s">
        <v>6</v>
      </c>
      <c r="E7015">
        <v>2006</v>
      </c>
      <c r="F7015" s="57"/>
      <c r="G7015" s="73">
        <f t="shared" si="329"/>
        <v>259</v>
      </c>
      <c r="H7015" s="7"/>
      <c r="I7015" s="76">
        <v>259</v>
      </c>
      <c r="K7015" s="31"/>
      <c r="L7015" s="76">
        <v>0</v>
      </c>
      <c r="M7015" s="31"/>
      <c r="N7015" s="31"/>
      <c r="O7015" s="22">
        <f t="shared" si="330"/>
        <v>0</v>
      </c>
      <c r="P7015" s="58"/>
      <c r="Q7015" s="58"/>
      <c r="R7015" s="58"/>
      <c r="S7015" s="7"/>
      <c r="T7015" s="7"/>
      <c r="U7015" s="7"/>
    </row>
    <row r="7016" spans="1:21" customFormat="1" ht="12.75" customHeight="1" x14ac:dyDescent="0.25">
      <c r="A7016">
        <v>6</v>
      </c>
      <c r="B7016">
        <v>14</v>
      </c>
      <c r="C7016" s="3">
        <v>614</v>
      </c>
      <c r="D7016" t="s">
        <v>6</v>
      </c>
      <c r="E7016">
        <v>2006</v>
      </c>
      <c r="F7016" s="57"/>
      <c r="G7016" s="73">
        <f t="shared" si="329"/>
        <v>310</v>
      </c>
      <c r="H7016" s="31"/>
      <c r="I7016" s="76">
        <v>310</v>
      </c>
      <c r="J7016" s="76">
        <v>33</v>
      </c>
      <c r="L7016" s="76">
        <v>0</v>
      </c>
      <c r="M7016" s="31"/>
      <c r="N7016" s="31"/>
      <c r="O7016" s="22">
        <f t="shared" si="330"/>
        <v>0</v>
      </c>
      <c r="P7016" s="58"/>
      <c r="Q7016" s="58"/>
      <c r="R7016" s="58"/>
      <c r="S7016" s="7"/>
      <c r="T7016" s="7"/>
      <c r="U7016" s="7"/>
    </row>
    <row r="7017" spans="1:21" customFormat="1" ht="12.75" customHeight="1" x14ac:dyDescent="0.25">
      <c r="A7017">
        <v>6</v>
      </c>
      <c r="B7017">
        <v>15</v>
      </c>
      <c r="C7017" s="3">
        <v>615</v>
      </c>
      <c r="D7017" t="s">
        <v>6</v>
      </c>
      <c r="E7017">
        <v>2006</v>
      </c>
      <c r="F7017" s="57"/>
      <c r="G7017" s="73">
        <f t="shared" si="329"/>
        <v>438</v>
      </c>
      <c r="H7017" s="7"/>
      <c r="I7017" s="76">
        <v>438</v>
      </c>
      <c r="K7017" s="31"/>
      <c r="L7017" s="76">
        <v>0</v>
      </c>
      <c r="M7017" s="31"/>
      <c r="N7017" s="31"/>
      <c r="O7017" s="22">
        <f t="shared" si="330"/>
        <v>0</v>
      </c>
      <c r="P7017" s="58"/>
      <c r="Q7017" s="58"/>
      <c r="R7017" s="58"/>
      <c r="S7017" s="7"/>
      <c r="T7017" s="7"/>
      <c r="U7017" s="7"/>
    </row>
    <row r="7018" spans="1:21" customFormat="1" ht="12.75" customHeight="1" x14ac:dyDescent="0.25">
      <c r="A7018">
        <v>6</v>
      </c>
      <c r="B7018">
        <v>16</v>
      </c>
      <c r="C7018" s="3">
        <v>616</v>
      </c>
      <c r="D7018" t="s">
        <v>6</v>
      </c>
      <c r="E7018">
        <v>2006</v>
      </c>
      <c r="F7018" s="57"/>
      <c r="G7018" s="73">
        <f t="shared" si="329"/>
        <v>396</v>
      </c>
      <c r="H7018" s="7"/>
      <c r="I7018" s="76">
        <v>396</v>
      </c>
      <c r="K7018" s="31"/>
      <c r="L7018" s="76">
        <v>1</v>
      </c>
      <c r="M7018" s="31"/>
      <c r="N7018" s="31"/>
      <c r="O7018" s="22">
        <f t="shared" si="330"/>
        <v>1</v>
      </c>
      <c r="P7018" s="58"/>
      <c r="Q7018" s="58"/>
      <c r="R7018" s="58"/>
      <c r="S7018" s="7"/>
      <c r="T7018" s="7"/>
      <c r="U7018" s="7"/>
    </row>
    <row r="7019" spans="1:21" customFormat="1" ht="12.75" customHeight="1" x14ac:dyDescent="0.25">
      <c r="A7019">
        <v>6</v>
      </c>
      <c r="B7019">
        <v>17</v>
      </c>
      <c r="C7019" s="3">
        <v>617</v>
      </c>
      <c r="D7019" t="s">
        <v>6</v>
      </c>
      <c r="E7019">
        <v>2006</v>
      </c>
      <c r="F7019" s="57"/>
      <c r="G7019" s="73">
        <f t="shared" ref="G7019:G7050" si="331">I7019+K7019</f>
        <v>177</v>
      </c>
      <c r="H7019" s="7"/>
      <c r="I7019" s="76">
        <v>177</v>
      </c>
      <c r="K7019" s="31"/>
      <c r="L7019" s="76">
        <v>1</v>
      </c>
      <c r="M7019" s="31"/>
      <c r="N7019" s="31"/>
      <c r="O7019" s="22">
        <f t="shared" ref="O7019:O7050" si="332">L7019+N7019</f>
        <v>1</v>
      </c>
      <c r="P7019" s="58"/>
      <c r="Q7019" s="58"/>
      <c r="R7019" s="58"/>
      <c r="S7019" s="7"/>
      <c r="T7019" s="7"/>
      <c r="U7019" s="7"/>
    </row>
    <row r="7020" spans="1:21" customFormat="1" ht="12.75" customHeight="1" x14ac:dyDescent="0.25">
      <c r="A7020">
        <v>6</v>
      </c>
      <c r="B7020">
        <v>18</v>
      </c>
      <c r="C7020" s="3">
        <v>618</v>
      </c>
      <c r="D7020" t="s">
        <v>6</v>
      </c>
      <c r="E7020">
        <v>2006</v>
      </c>
      <c r="F7020" s="57"/>
      <c r="G7020" s="73">
        <f t="shared" si="331"/>
        <v>1022</v>
      </c>
      <c r="H7020" s="7"/>
      <c r="I7020" s="76">
        <v>1022</v>
      </c>
      <c r="K7020" s="31"/>
      <c r="L7020" s="76">
        <v>6</v>
      </c>
      <c r="M7020" s="31"/>
      <c r="N7020" s="31"/>
      <c r="O7020" s="22">
        <f t="shared" si="332"/>
        <v>6</v>
      </c>
      <c r="P7020" s="58"/>
      <c r="Q7020" s="58"/>
      <c r="R7020" s="58"/>
      <c r="S7020" s="7"/>
      <c r="T7020" s="7"/>
      <c r="U7020" s="7"/>
    </row>
    <row r="7021" spans="1:21" customFormat="1" ht="12.75" customHeight="1" x14ac:dyDescent="0.25">
      <c r="A7021">
        <v>6</v>
      </c>
      <c r="B7021">
        <v>19</v>
      </c>
      <c r="C7021" s="3">
        <v>619</v>
      </c>
      <c r="D7021" t="s">
        <v>6</v>
      </c>
      <c r="E7021">
        <v>2006</v>
      </c>
      <c r="F7021" s="57"/>
      <c r="G7021" s="73">
        <f t="shared" si="331"/>
        <v>627</v>
      </c>
      <c r="H7021" s="7"/>
      <c r="I7021" s="76">
        <v>627</v>
      </c>
      <c r="J7021" s="76">
        <v>27</v>
      </c>
      <c r="K7021" s="31"/>
      <c r="L7021" s="76">
        <v>5</v>
      </c>
      <c r="M7021" s="31"/>
      <c r="N7021" s="31"/>
      <c r="O7021" s="22">
        <f t="shared" si="332"/>
        <v>5</v>
      </c>
      <c r="P7021" s="58"/>
      <c r="Q7021" s="58"/>
      <c r="R7021" s="58"/>
      <c r="S7021" s="7"/>
      <c r="T7021" s="7"/>
      <c r="U7021" s="7"/>
    </row>
    <row r="7022" spans="1:21" customFormat="1" ht="12.75" customHeight="1" x14ac:dyDescent="0.25">
      <c r="A7022">
        <v>6</v>
      </c>
      <c r="B7022">
        <v>20</v>
      </c>
      <c r="C7022" s="3">
        <v>620</v>
      </c>
      <c r="D7022" t="s">
        <v>6</v>
      </c>
      <c r="E7022">
        <v>2006</v>
      </c>
      <c r="F7022" s="57"/>
      <c r="G7022" s="73">
        <f t="shared" si="331"/>
        <v>369</v>
      </c>
      <c r="H7022" s="7"/>
      <c r="I7022" s="76">
        <v>369</v>
      </c>
      <c r="K7022" s="31"/>
      <c r="L7022" s="76">
        <v>3</v>
      </c>
      <c r="M7022" s="31"/>
      <c r="N7022" s="31"/>
      <c r="O7022" s="22">
        <f t="shared" si="332"/>
        <v>3</v>
      </c>
      <c r="P7022" s="58"/>
      <c r="Q7022" s="58"/>
      <c r="R7022" s="58"/>
      <c r="S7022" s="7"/>
      <c r="T7022" s="7"/>
      <c r="U7022" s="7"/>
    </row>
    <row r="7023" spans="1:21" customFormat="1" ht="12.75" customHeight="1" x14ac:dyDescent="0.25">
      <c r="A7023">
        <v>6</v>
      </c>
      <c r="B7023">
        <v>21</v>
      </c>
      <c r="C7023" s="3">
        <v>621</v>
      </c>
      <c r="D7023" t="s">
        <v>6</v>
      </c>
      <c r="E7023">
        <v>2006</v>
      </c>
      <c r="F7023" s="57"/>
      <c r="G7023" s="73">
        <f t="shared" si="331"/>
        <v>8729</v>
      </c>
      <c r="H7023" s="7"/>
      <c r="I7023" s="76">
        <v>8729</v>
      </c>
      <c r="K7023" s="31"/>
      <c r="L7023" s="76">
        <v>100</v>
      </c>
      <c r="M7023" s="31"/>
      <c r="N7023" s="31"/>
      <c r="O7023" s="22">
        <f t="shared" si="332"/>
        <v>100</v>
      </c>
      <c r="P7023" s="58"/>
      <c r="Q7023" s="58"/>
      <c r="R7023" s="58"/>
      <c r="S7023" s="7"/>
      <c r="T7023" s="7"/>
      <c r="U7023" s="7"/>
    </row>
    <row r="7024" spans="1:21" customFormat="1" ht="12.75" customHeight="1" x14ac:dyDescent="0.25">
      <c r="A7024">
        <v>6</v>
      </c>
      <c r="B7024">
        <v>22</v>
      </c>
      <c r="C7024" s="3">
        <v>622</v>
      </c>
      <c r="D7024" t="s">
        <v>6</v>
      </c>
      <c r="E7024">
        <v>2006</v>
      </c>
      <c r="F7024" s="57"/>
      <c r="G7024" s="73">
        <f t="shared" si="331"/>
        <v>5411</v>
      </c>
      <c r="H7024" s="7"/>
      <c r="I7024" s="76">
        <v>5411</v>
      </c>
      <c r="K7024" s="31"/>
      <c r="L7024" s="76">
        <v>72</v>
      </c>
      <c r="M7024" s="31"/>
      <c r="N7024" s="31"/>
      <c r="O7024" s="22">
        <f t="shared" si="332"/>
        <v>72</v>
      </c>
      <c r="P7024" s="58"/>
      <c r="Q7024" s="58"/>
      <c r="R7024" s="58"/>
      <c r="S7024" s="7"/>
      <c r="T7024" s="7"/>
      <c r="U7024" s="7"/>
    </row>
    <row r="7025" spans="1:21" customFormat="1" ht="12.75" customHeight="1" x14ac:dyDescent="0.25">
      <c r="A7025">
        <v>6</v>
      </c>
      <c r="B7025">
        <v>23</v>
      </c>
      <c r="C7025" s="3">
        <v>623</v>
      </c>
      <c r="D7025" t="s">
        <v>6</v>
      </c>
      <c r="E7025">
        <v>2006</v>
      </c>
      <c r="F7025" s="57"/>
      <c r="G7025" s="73">
        <f t="shared" si="331"/>
        <v>5098</v>
      </c>
      <c r="H7025" s="7"/>
      <c r="I7025" s="76">
        <v>5098</v>
      </c>
      <c r="K7025" s="31"/>
      <c r="L7025" s="76">
        <v>78</v>
      </c>
      <c r="M7025" s="31"/>
      <c r="N7025" s="31"/>
      <c r="O7025" s="22">
        <f t="shared" si="332"/>
        <v>78</v>
      </c>
      <c r="P7025" s="58"/>
      <c r="Q7025" s="58"/>
      <c r="R7025" s="58"/>
      <c r="S7025" s="7"/>
      <c r="T7025" s="7"/>
      <c r="U7025" s="7"/>
    </row>
    <row r="7026" spans="1:21" customFormat="1" ht="12.75" customHeight="1" x14ac:dyDescent="0.25">
      <c r="A7026">
        <v>6</v>
      </c>
      <c r="B7026">
        <v>24</v>
      </c>
      <c r="C7026" s="3">
        <v>624</v>
      </c>
      <c r="D7026" t="s">
        <v>6</v>
      </c>
      <c r="E7026">
        <v>2006</v>
      </c>
      <c r="F7026" s="57"/>
      <c r="G7026" s="73">
        <f t="shared" si="331"/>
        <v>4507</v>
      </c>
      <c r="H7026" s="7"/>
      <c r="I7026" s="76">
        <v>4507</v>
      </c>
      <c r="K7026" s="31"/>
      <c r="L7026" s="76">
        <v>138</v>
      </c>
      <c r="M7026" s="31"/>
      <c r="N7026" s="31"/>
      <c r="O7026" s="22">
        <f t="shared" si="332"/>
        <v>138</v>
      </c>
      <c r="P7026" s="58"/>
      <c r="Q7026" s="58"/>
      <c r="R7026" s="58"/>
      <c r="S7026" s="7"/>
      <c r="T7026" s="7"/>
      <c r="U7026" s="7"/>
    </row>
    <row r="7027" spans="1:21" customFormat="1" ht="12.75" customHeight="1" x14ac:dyDescent="0.25">
      <c r="A7027">
        <v>6</v>
      </c>
      <c r="B7027">
        <v>25</v>
      </c>
      <c r="C7027" s="3">
        <v>625</v>
      </c>
      <c r="D7027" t="s">
        <v>6</v>
      </c>
      <c r="E7027">
        <v>2006</v>
      </c>
      <c r="F7027" s="57"/>
      <c r="G7027" s="73">
        <f t="shared" si="331"/>
        <v>3519</v>
      </c>
      <c r="H7027" s="7"/>
      <c r="I7027" s="76">
        <v>3519</v>
      </c>
      <c r="K7027" s="31"/>
      <c r="L7027" s="76">
        <v>164</v>
      </c>
      <c r="M7027" s="31"/>
      <c r="N7027" s="31"/>
      <c r="O7027" s="22">
        <f t="shared" si="332"/>
        <v>164</v>
      </c>
      <c r="P7027" s="58"/>
      <c r="Q7027" s="58"/>
      <c r="R7027" s="58"/>
      <c r="S7027" s="7"/>
      <c r="T7027" s="7"/>
      <c r="U7027" s="7"/>
    </row>
    <row r="7028" spans="1:21" customFormat="1" ht="12.75" customHeight="1" x14ac:dyDescent="0.25">
      <c r="A7028">
        <v>6</v>
      </c>
      <c r="B7028">
        <v>26</v>
      </c>
      <c r="C7028" s="3">
        <v>626</v>
      </c>
      <c r="D7028" t="s">
        <v>6</v>
      </c>
      <c r="E7028">
        <v>2006</v>
      </c>
      <c r="F7028" s="57"/>
      <c r="G7028" s="73">
        <f t="shared" si="331"/>
        <v>2665</v>
      </c>
      <c r="H7028" s="7"/>
      <c r="I7028" s="76">
        <v>2665</v>
      </c>
      <c r="J7028" s="76">
        <v>72</v>
      </c>
      <c r="K7028" s="31"/>
      <c r="L7028" s="76">
        <v>168</v>
      </c>
      <c r="M7028" s="31"/>
      <c r="N7028" s="31"/>
      <c r="O7028" s="22">
        <f t="shared" si="332"/>
        <v>168</v>
      </c>
      <c r="P7028" s="58"/>
      <c r="Q7028" s="58"/>
      <c r="R7028" s="58"/>
      <c r="S7028" s="7"/>
      <c r="T7028" s="7"/>
      <c r="U7028" s="7"/>
    </row>
    <row r="7029" spans="1:21" customFormat="1" ht="12.75" customHeight="1" x14ac:dyDescent="0.25">
      <c r="A7029">
        <v>6</v>
      </c>
      <c r="B7029">
        <v>27</v>
      </c>
      <c r="C7029" s="3">
        <v>627</v>
      </c>
      <c r="D7029" t="s">
        <v>6</v>
      </c>
      <c r="E7029">
        <v>2006</v>
      </c>
      <c r="F7029" s="57"/>
      <c r="G7029" s="73">
        <f t="shared" si="331"/>
        <v>1247</v>
      </c>
      <c r="H7029" s="7"/>
      <c r="I7029" s="76">
        <v>1247</v>
      </c>
      <c r="K7029" s="31"/>
      <c r="L7029" s="76">
        <v>100</v>
      </c>
      <c r="M7029" s="31"/>
      <c r="N7029" s="31"/>
      <c r="O7029" s="22">
        <f t="shared" si="332"/>
        <v>100</v>
      </c>
      <c r="P7029" s="58"/>
      <c r="Q7029" s="58"/>
      <c r="R7029" s="58"/>
      <c r="S7029" s="7"/>
      <c r="T7029" s="7"/>
      <c r="U7029" s="7"/>
    </row>
    <row r="7030" spans="1:21" customFormat="1" ht="12.75" customHeight="1" x14ac:dyDescent="0.25">
      <c r="A7030">
        <v>6</v>
      </c>
      <c r="B7030">
        <v>28</v>
      </c>
      <c r="C7030" s="3">
        <v>628</v>
      </c>
      <c r="D7030" t="s">
        <v>6</v>
      </c>
      <c r="E7030">
        <v>2006</v>
      </c>
      <c r="F7030" s="57"/>
      <c r="G7030" s="73">
        <f t="shared" si="331"/>
        <v>446</v>
      </c>
      <c r="H7030" s="7"/>
      <c r="I7030" s="76">
        <v>446</v>
      </c>
      <c r="K7030" s="31"/>
      <c r="L7030" s="76">
        <v>34</v>
      </c>
      <c r="M7030" s="31"/>
      <c r="N7030" s="31"/>
      <c r="O7030" s="22">
        <f t="shared" si="332"/>
        <v>34</v>
      </c>
      <c r="P7030" s="58"/>
      <c r="Q7030" s="58"/>
      <c r="R7030" s="58"/>
      <c r="S7030" s="7"/>
      <c r="T7030" s="7"/>
      <c r="U7030" s="7"/>
    </row>
    <row r="7031" spans="1:21" customFormat="1" ht="12.75" customHeight="1" x14ac:dyDescent="0.25">
      <c r="A7031">
        <v>6</v>
      </c>
      <c r="B7031">
        <v>29</v>
      </c>
      <c r="C7031" s="3">
        <v>629</v>
      </c>
      <c r="D7031" t="s">
        <v>6</v>
      </c>
      <c r="E7031">
        <v>2006</v>
      </c>
      <c r="F7031" s="57"/>
      <c r="G7031" s="73">
        <f t="shared" si="331"/>
        <v>632</v>
      </c>
      <c r="H7031" s="7"/>
      <c r="I7031" s="76">
        <v>632</v>
      </c>
      <c r="K7031" s="31"/>
      <c r="L7031" s="76">
        <v>46</v>
      </c>
      <c r="M7031" s="31"/>
      <c r="N7031" s="31"/>
      <c r="O7031" s="22">
        <f t="shared" si="332"/>
        <v>46</v>
      </c>
      <c r="P7031" s="58"/>
      <c r="Q7031" s="58"/>
      <c r="R7031" s="58"/>
      <c r="S7031" s="7"/>
      <c r="T7031" s="7"/>
      <c r="U7031" s="7"/>
    </row>
    <row r="7032" spans="1:21" customFormat="1" ht="12.75" customHeight="1" x14ac:dyDescent="0.25">
      <c r="A7032">
        <v>6</v>
      </c>
      <c r="B7032">
        <v>30</v>
      </c>
      <c r="C7032" s="3">
        <v>630</v>
      </c>
      <c r="D7032" t="s">
        <v>6</v>
      </c>
      <c r="E7032">
        <v>2006</v>
      </c>
      <c r="F7032" s="57"/>
      <c r="G7032" s="73">
        <f t="shared" si="331"/>
        <v>421</v>
      </c>
      <c r="H7032" s="7"/>
      <c r="I7032" s="76">
        <v>421</v>
      </c>
      <c r="K7032" s="31"/>
      <c r="L7032" s="76">
        <v>29</v>
      </c>
      <c r="M7032" s="31"/>
      <c r="N7032" s="31"/>
      <c r="O7032" s="22">
        <f t="shared" si="332"/>
        <v>29</v>
      </c>
      <c r="P7032" s="58"/>
      <c r="Q7032" s="58"/>
      <c r="R7032" s="58"/>
      <c r="S7032" s="7"/>
      <c r="T7032" s="7"/>
      <c r="U7032" s="7"/>
    </row>
    <row r="7033" spans="1:21" customFormat="1" ht="12.75" customHeight="1" x14ac:dyDescent="0.25">
      <c r="A7033">
        <v>7</v>
      </c>
      <c r="B7033">
        <v>1</v>
      </c>
      <c r="C7033" s="3">
        <v>701</v>
      </c>
      <c r="D7033" t="s">
        <v>6</v>
      </c>
      <c r="E7033">
        <v>2006</v>
      </c>
      <c r="F7033" s="57"/>
      <c r="G7033" s="73">
        <f t="shared" si="331"/>
        <v>993</v>
      </c>
      <c r="H7033" s="7"/>
      <c r="I7033" s="76">
        <v>993</v>
      </c>
      <c r="K7033" s="31"/>
      <c r="L7033" s="76">
        <v>66</v>
      </c>
      <c r="M7033" s="31"/>
      <c r="N7033" s="31"/>
      <c r="O7033" s="22">
        <f t="shared" si="332"/>
        <v>66</v>
      </c>
      <c r="P7033" s="58"/>
      <c r="Q7033" s="58"/>
      <c r="R7033" s="58"/>
      <c r="S7033" s="7"/>
      <c r="T7033" s="7"/>
      <c r="U7033" s="7"/>
    </row>
    <row r="7034" spans="1:21" customFormat="1" ht="12.75" customHeight="1" x14ac:dyDescent="0.25">
      <c r="A7034">
        <v>7</v>
      </c>
      <c r="B7034">
        <v>2</v>
      </c>
      <c r="C7034" s="3">
        <v>702</v>
      </c>
      <c r="D7034" t="s">
        <v>6</v>
      </c>
      <c r="E7034">
        <v>2006</v>
      </c>
      <c r="F7034" s="57"/>
      <c r="G7034" s="73">
        <f t="shared" si="331"/>
        <v>977</v>
      </c>
      <c r="H7034" s="7"/>
      <c r="I7034" s="76">
        <v>977</v>
      </c>
      <c r="K7034" s="31"/>
      <c r="L7034" s="76">
        <v>61</v>
      </c>
      <c r="M7034" s="31"/>
      <c r="N7034" s="31"/>
      <c r="O7034" s="22">
        <f t="shared" si="332"/>
        <v>61</v>
      </c>
      <c r="P7034" s="58"/>
      <c r="Q7034" s="58"/>
      <c r="R7034" s="58"/>
      <c r="S7034" s="7"/>
      <c r="T7034" s="7"/>
      <c r="U7034" s="7"/>
    </row>
    <row r="7035" spans="1:21" customFormat="1" ht="12.75" customHeight="1" x14ac:dyDescent="0.25">
      <c r="A7035">
        <v>7</v>
      </c>
      <c r="B7035">
        <v>3</v>
      </c>
      <c r="C7035" s="3">
        <v>703</v>
      </c>
      <c r="D7035" t="s">
        <v>6</v>
      </c>
      <c r="E7035">
        <v>2006</v>
      </c>
      <c r="F7035" s="57"/>
      <c r="G7035" s="73">
        <f t="shared" si="331"/>
        <v>1301</v>
      </c>
      <c r="H7035" s="7"/>
      <c r="I7035" s="76">
        <v>1301</v>
      </c>
      <c r="K7035" s="31"/>
      <c r="L7035" s="76">
        <v>77</v>
      </c>
      <c r="M7035" s="31"/>
      <c r="N7035" s="31"/>
      <c r="O7035" s="22">
        <f t="shared" si="332"/>
        <v>77</v>
      </c>
      <c r="P7035" s="58"/>
      <c r="Q7035" s="58"/>
      <c r="R7035" s="58"/>
      <c r="S7035" s="7"/>
      <c r="T7035" s="7"/>
      <c r="U7035" s="7"/>
    </row>
    <row r="7036" spans="1:21" customFormat="1" ht="12.75" customHeight="1" x14ac:dyDescent="0.25">
      <c r="A7036">
        <v>7</v>
      </c>
      <c r="B7036">
        <v>4</v>
      </c>
      <c r="C7036" s="3">
        <v>704</v>
      </c>
      <c r="D7036" t="s">
        <v>6</v>
      </c>
      <c r="E7036">
        <v>2006</v>
      </c>
      <c r="F7036" s="57"/>
      <c r="G7036" s="73">
        <f t="shared" si="331"/>
        <v>556</v>
      </c>
      <c r="H7036" s="7"/>
      <c r="I7036" s="76">
        <v>556</v>
      </c>
      <c r="J7036" s="76">
        <v>19</v>
      </c>
      <c r="K7036" s="31"/>
      <c r="L7036" s="76">
        <v>31</v>
      </c>
      <c r="M7036" s="31"/>
      <c r="N7036" s="31"/>
      <c r="O7036" s="22">
        <f t="shared" si="332"/>
        <v>31</v>
      </c>
      <c r="P7036" s="58"/>
      <c r="Q7036" s="58"/>
      <c r="R7036" s="58"/>
      <c r="S7036" s="7"/>
      <c r="T7036" s="7"/>
      <c r="U7036" s="7"/>
    </row>
    <row r="7037" spans="1:21" customFormat="1" ht="12.75" customHeight="1" x14ac:dyDescent="0.25">
      <c r="A7037">
        <v>7</v>
      </c>
      <c r="B7037">
        <v>5</v>
      </c>
      <c r="C7037" s="3">
        <v>705</v>
      </c>
      <c r="D7037" t="s">
        <v>6</v>
      </c>
      <c r="E7037">
        <v>2006</v>
      </c>
      <c r="F7037" s="57"/>
      <c r="G7037" s="73">
        <f t="shared" si="331"/>
        <v>817</v>
      </c>
      <c r="H7037" s="7"/>
      <c r="I7037" s="76">
        <v>817</v>
      </c>
      <c r="K7037" s="31"/>
      <c r="L7037" s="76">
        <v>43</v>
      </c>
      <c r="M7037" s="31"/>
      <c r="N7037" s="31"/>
      <c r="O7037" s="22">
        <f t="shared" si="332"/>
        <v>43</v>
      </c>
      <c r="P7037" s="58"/>
      <c r="Q7037" s="58"/>
      <c r="R7037" s="58"/>
      <c r="S7037" s="7"/>
      <c r="T7037" s="7"/>
      <c r="U7037" s="7"/>
    </row>
    <row r="7038" spans="1:21" customFormat="1" ht="12.75" customHeight="1" x14ac:dyDescent="0.25">
      <c r="A7038">
        <v>7</v>
      </c>
      <c r="B7038">
        <v>6</v>
      </c>
      <c r="C7038" s="3">
        <v>706</v>
      </c>
      <c r="D7038" t="s">
        <v>6</v>
      </c>
      <c r="E7038">
        <v>2006</v>
      </c>
      <c r="F7038" s="57"/>
      <c r="G7038" s="73">
        <f t="shared" si="331"/>
        <v>850</v>
      </c>
      <c r="H7038" s="7"/>
      <c r="I7038" s="76">
        <v>850</v>
      </c>
      <c r="K7038" s="31"/>
      <c r="L7038" s="76">
        <v>34</v>
      </c>
      <c r="M7038" s="31"/>
      <c r="N7038" s="31"/>
      <c r="O7038" s="22">
        <f t="shared" si="332"/>
        <v>34</v>
      </c>
      <c r="P7038" s="58"/>
      <c r="Q7038" s="58"/>
      <c r="R7038" s="58"/>
      <c r="S7038" s="7"/>
      <c r="T7038" s="7"/>
      <c r="U7038" s="7"/>
    </row>
    <row r="7039" spans="1:21" customFormat="1" ht="12.75" customHeight="1" x14ac:dyDescent="0.25">
      <c r="A7039">
        <v>7</v>
      </c>
      <c r="B7039">
        <v>7</v>
      </c>
      <c r="C7039" s="3">
        <v>707</v>
      </c>
      <c r="D7039" t="s">
        <v>6</v>
      </c>
      <c r="E7039">
        <v>2006</v>
      </c>
      <c r="F7039" s="57"/>
      <c r="G7039" s="73">
        <f t="shared" si="331"/>
        <v>873</v>
      </c>
      <c r="H7039" s="7"/>
      <c r="I7039" s="76">
        <v>873</v>
      </c>
      <c r="K7039" s="31"/>
      <c r="L7039" s="76">
        <v>24</v>
      </c>
      <c r="M7039" s="31"/>
      <c r="N7039" s="31"/>
      <c r="O7039" s="22">
        <f t="shared" si="332"/>
        <v>24</v>
      </c>
      <c r="P7039" s="58"/>
      <c r="Q7039" s="58"/>
      <c r="R7039" s="58"/>
      <c r="S7039" s="7"/>
      <c r="T7039" s="7"/>
      <c r="U7039" s="7"/>
    </row>
    <row r="7040" spans="1:21" customFormat="1" ht="12.75" customHeight="1" x14ac:dyDescent="0.25">
      <c r="A7040">
        <v>7</v>
      </c>
      <c r="B7040">
        <v>8</v>
      </c>
      <c r="C7040" s="3">
        <v>708</v>
      </c>
      <c r="D7040" t="s">
        <v>6</v>
      </c>
      <c r="E7040">
        <v>2006</v>
      </c>
      <c r="F7040" s="57"/>
      <c r="G7040" s="73">
        <f t="shared" si="331"/>
        <v>1100</v>
      </c>
      <c r="H7040" s="7"/>
      <c r="I7040" s="76">
        <v>1100</v>
      </c>
      <c r="K7040" s="31"/>
      <c r="L7040" s="76">
        <v>32</v>
      </c>
      <c r="M7040" s="31"/>
      <c r="N7040" s="31"/>
      <c r="O7040" s="22">
        <f t="shared" si="332"/>
        <v>32</v>
      </c>
      <c r="P7040" s="58"/>
      <c r="Q7040" s="58"/>
      <c r="R7040" s="58"/>
      <c r="S7040" s="7"/>
      <c r="T7040" s="7"/>
      <c r="U7040" s="7"/>
    </row>
    <row r="7041" spans="1:21" customFormat="1" ht="12.75" customHeight="1" x14ac:dyDescent="0.25">
      <c r="A7041">
        <v>7</v>
      </c>
      <c r="B7041">
        <v>9</v>
      </c>
      <c r="C7041" s="3">
        <v>709</v>
      </c>
      <c r="D7041" t="s">
        <v>6</v>
      </c>
      <c r="E7041">
        <v>2006</v>
      </c>
      <c r="F7041" s="57"/>
      <c r="G7041" s="73">
        <f t="shared" si="331"/>
        <v>1468</v>
      </c>
      <c r="H7041" s="7"/>
      <c r="I7041" s="76">
        <v>1468</v>
      </c>
      <c r="K7041" s="31"/>
      <c r="L7041" s="76">
        <v>46</v>
      </c>
      <c r="M7041" s="31"/>
      <c r="N7041" s="31"/>
      <c r="O7041" s="22">
        <f t="shared" si="332"/>
        <v>46</v>
      </c>
      <c r="P7041" s="58"/>
      <c r="Q7041" s="58"/>
      <c r="R7041" s="58"/>
      <c r="S7041" s="7"/>
      <c r="T7041" s="7"/>
      <c r="U7041" s="7"/>
    </row>
    <row r="7042" spans="1:21" customFormat="1" ht="12.75" customHeight="1" x14ac:dyDescent="0.25">
      <c r="A7042">
        <v>7</v>
      </c>
      <c r="B7042">
        <v>10</v>
      </c>
      <c r="C7042" s="3">
        <v>710</v>
      </c>
      <c r="D7042" t="s">
        <v>6</v>
      </c>
      <c r="E7042">
        <v>2006</v>
      </c>
      <c r="F7042" s="57"/>
      <c r="G7042" s="73">
        <f t="shared" si="331"/>
        <v>759</v>
      </c>
      <c r="H7042" s="7"/>
      <c r="I7042" s="76">
        <v>759</v>
      </c>
      <c r="J7042" s="76">
        <v>107</v>
      </c>
      <c r="K7042" s="31"/>
      <c r="L7042" s="76">
        <v>26</v>
      </c>
      <c r="M7042" s="60">
        <v>2</v>
      </c>
      <c r="N7042" s="31"/>
      <c r="O7042" s="22">
        <f t="shared" si="332"/>
        <v>26</v>
      </c>
      <c r="P7042" s="58"/>
      <c r="Q7042" s="58"/>
      <c r="R7042" s="58"/>
      <c r="S7042" s="7"/>
      <c r="T7042" s="7"/>
      <c r="U7042" s="7"/>
    </row>
    <row r="7043" spans="1:21" customFormat="1" ht="12.75" customHeight="1" x14ac:dyDescent="0.25">
      <c r="A7043">
        <v>7</v>
      </c>
      <c r="B7043">
        <v>11</v>
      </c>
      <c r="C7043" s="3">
        <v>711</v>
      </c>
      <c r="D7043" t="s">
        <v>6</v>
      </c>
      <c r="E7043">
        <v>2006</v>
      </c>
      <c r="F7043" s="57"/>
      <c r="G7043" s="73">
        <f t="shared" si="331"/>
        <v>682</v>
      </c>
      <c r="H7043" s="7"/>
      <c r="I7043" s="76">
        <v>682</v>
      </c>
      <c r="K7043" s="31"/>
      <c r="L7043" s="76">
        <v>24</v>
      </c>
      <c r="M7043" s="31"/>
      <c r="N7043" s="31"/>
      <c r="O7043" s="22">
        <f t="shared" si="332"/>
        <v>24</v>
      </c>
      <c r="P7043" s="58"/>
      <c r="Q7043" s="58"/>
      <c r="R7043" s="58"/>
      <c r="S7043" s="7"/>
      <c r="T7043" s="7"/>
      <c r="U7043" s="7"/>
    </row>
    <row r="7044" spans="1:21" customFormat="1" ht="12.75" customHeight="1" x14ac:dyDescent="0.25">
      <c r="A7044">
        <v>7</v>
      </c>
      <c r="B7044">
        <v>12</v>
      </c>
      <c r="C7044" s="3">
        <v>712</v>
      </c>
      <c r="D7044" t="s">
        <v>6</v>
      </c>
      <c r="E7044">
        <v>2006</v>
      </c>
      <c r="F7044" s="57"/>
      <c r="G7044" s="73">
        <f t="shared" si="331"/>
        <v>417</v>
      </c>
      <c r="H7044" s="7"/>
      <c r="I7044" s="76">
        <v>417</v>
      </c>
      <c r="K7044" s="31"/>
      <c r="L7044" s="76">
        <v>10</v>
      </c>
      <c r="M7044" s="31"/>
      <c r="N7044" s="31"/>
      <c r="O7044" s="22">
        <f t="shared" si="332"/>
        <v>10</v>
      </c>
      <c r="P7044" s="58"/>
      <c r="Q7044" s="58"/>
      <c r="R7044" s="58"/>
      <c r="S7044" s="7"/>
      <c r="T7044" s="7"/>
      <c r="U7044" s="7"/>
    </row>
    <row r="7045" spans="1:21" customFormat="1" ht="12.75" customHeight="1" x14ac:dyDescent="0.25">
      <c r="A7045">
        <v>7</v>
      </c>
      <c r="B7045">
        <v>13</v>
      </c>
      <c r="C7045" s="3">
        <v>713</v>
      </c>
      <c r="D7045" t="s">
        <v>6</v>
      </c>
      <c r="E7045">
        <v>2006</v>
      </c>
      <c r="F7045" s="57"/>
      <c r="G7045" s="73">
        <f t="shared" si="331"/>
        <v>1532</v>
      </c>
      <c r="H7045" s="7"/>
      <c r="I7045" s="76">
        <v>1532</v>
      </c>
      <c r="K7045" s="31"/>
      <c r="L7045" s="76">
        <v>21</v>
      </c>
      <c r="M7045" s="31"/>
      <c r="N7045" s="31"/>
      <c r="O7045" s="22">
        <f t="shared" si="332"/>
        <v>21</v>
      </c>
      <c r="P7045" s="58"/>
      <c r="Q7045" s="58"/>
      <c r="R7045" s="58"/>
      <c r="S7045" s="7"/>
      <c r="T7045" s="7"/>
      <c r="U7045" s="7"/>
    </row>
    <row r="7046" spans="1:21" customFormat="1" ht="12.75" customHeight="1" x14ac:dyDescent="0.25">
      <c r="A7046">
        <v>7</v>
      </c>
      <c r="B7046">
        <v>14</v>
      </c>
      <c r="C7046" s="3">
        <v>714</v>
      </c>
      <c r="D7046" t="s">
        <v>6</v>
      </c>
      <c r="E7046">
        <v>2006</v>
      </c>
      <c r="F7046" s="57"/>
      <c r="G7046" s="73">
        <f t="shared" si="331"/>
        <v>5026</v>
      </c>
      <c r="H7046" s="7"/>
      <c r="I7046" s="76">
        <v>5026</v>
      </c>
      <c r="K7046" s="31"/>
      <c r="L7046" s="76">
        <v>16</v>
      </c>
      <c r="M7046" s="31"/>
      <c r="N7046" s="31"/>
      <c r="O7046" s="22">
        <f t="shared" si="332"/>
        <v>16</v>
      </c>
      <c r="P7046" s="58"/>
      <c r="Q7046" s="58"/>
      <c r="R7046" s="58"/>
      <c r="S7046" s="7"/>
      <c r="T7046" s="7"/>
      <c r="U7046" s="7"/>
    </row>
    <row r="7047" spans="1:21" customFormat="1" ht="12.75" customHeight="1" x14ac:dyDescent="0.25">
      <c r="A7047">
        <v>7</v>
      </c>
      <c r="B7047">
        <v>15</v>
      </c>
      <c r="C7047" s="3">
        <v>715</v>
      </c>
      <c r="D7047" t="s">
        <v>6</v>
      </c>
      <c r="E7047">
        <v>2006</v>
      </c>
      <c r="F7047" s="57"/>
      <c r="G7047" s="73">
        <f t="shared" si="331"/>
        <v>883</v>
      </c>
      <c r="H7047" s="7"/>
      <c r="I7047" s="76">
        <v>883</v>
      </c>
      <c r="K7047" s="31"/>
      <c r="L7047" s="76">
        <v>3</v>
      </c>
      <c r="M7047" s="31"/>
      <c r="N7047" s="31"/>
      <c r="O7047" s="22">
        <f t="shared" si="332"/>
        <v>3</v>
      </c>
      <c r="P7047" s="58"/>
      <c r="Q7047" s="58"/>
      <c r="R7047" s="58"/>
      <c r="S7047" s="7"/>
      <c r="T7047" s="7"/>
      <c r="U7047" s="7"/>
    </row>
    <row r="7048" spans="1:21" customFormat="1" ht="12.75" customHeight="1" x14ac:dyDescent="0.25">
      <c r="A7048">
        <v>7</v>
      </c>
      <c r="B7048">
        <v>16</v>
      </c>
      <c r="C7048" s="3">
        <v>716</v>
      </c>
      <c r="D7048" t="s">
        <v>6</v>
      </c>
      <c r="E7048">
        <v>2006</v>
      </c>
      <c r="F7048" s="57"/>
      <c r="G7048" s="73">
        <f t="shared" si="331"/>
        <v>6146</v>
      </c>
      <c r="H7048" s="7"/>
      <c r="I7048" s="76">
        <v>6146</v>
      </c>
      <c r="K7048" s="31"/>
      <c r="L7048" s="76">
        <v>21</v>
      </c>
      <c r="M7048" s="31"/>
      <c r="N7048" s="31"/>
      <c r="O7048" s="22">
        <f t="shared" si="332"/>
        <v>21</v>
      </c>
      <c r="P7048" s="58"/>
      <c r="Q7048" s="58"/>
      <c r="R7048" s="58"/>
      <c r="S7048" s="7"/>
      <c r="T7048" s="7"/>
      <c r="U7048" s="7"/>
    </row>
    <row r="7049" spans="1:21" customFormat="1" ht="12.75" customHeight="1" x14ac:dyDescent="0.25">
      <c r="A7049">
        <v>7</v>
      </c>
      <c r="B7049">
        <v>17</v>
      </c>
      <c r="C7049" s="3">
        <v>717</v>
      </c>
      <c r="D7049" t="s">
        <v>6</v>
      </c>
      <c r="E7049">
        <v>2006</v>
      </c>
      <c r="F7049" s="57"/>
      <c r="G7049" s="73">
        <f t="shared" si="331"/>
        <v>4234</v>
      </c>
      <c r="I7049" s="76">
        <v>4234</v>
      </c>
      <c r="J7049" s="76">
        <v>101</v>
      </c>
      <c r="K7049" s="31"/>
      <c r="L7049" s="76">
        <v>15</v>
      </c>
      <c r="M7049" s="60">
        <v>2</v>
      </c>
      <c r="N7049" s="31"/>
      <c r="O7049" s="22">
        <f t="shared" si="332"/>
        <v>15</v>
      </c>
      <c r="P7049" s="58"/>
      <c r="Q7049" s="58"/>
      <c r="R7049" s="58"/>
      <c r="S7049" s="7"/>
      <c r="T7049" s="7"/>
      <c r="U7049" s="7"/>
    </row>
    <row r="7050" spans="1:21" customFormat="1" ht="12.75" customHeight="1" x14ac:dyDescent="0.25">
      <c r="A7050">
        <v>7</v>
      </c>
      <c r="B7050">
        <v>18</v>
      </c>
      <c r="C7050" s="3">
        <v>718</v>
      </c>
      <c r="D7050" t="s">
        <v>6</v>
      </c>
      <c r="E7050">
        <v>2006</v>
      </c>
      <c r="F7050" s="57"/>
      <c r="G7050" s="73">
        <f t="shared" si="331"/>
        <v>5037</v>
      </c>
      <c r="I7050" s="76">
        <v>5022</v>
      </c>
      <c r="J7050" s="76">
        <v>0</v>
      </c>
      <c r="K7050" s="60">
        <v>15</v>
      </c>
      <c r="L7050" s="76">
        <v>18</v>
      </c>
      <c r="M7050" s="31"/>
      <c r="N7050" s="31"/>
      <c r="O7050" s="22">
        <f t="shared" si="332"/>
        <v>18</v>
      </c>
      <c r="P7050" s="58"/>
      <c r="Q7050" s="58"/>
      <c r="R7050" s="58"/>
      <c r="S7050" s="7"/>
      <c r="T7050" s="7"/>
      <c r="U7050" s="7"/>
    </row>
    <row r="7051" spans="1:21" customFormat="1" ht="12.75" customHeight="1" x14ac:dyDescent="0.25">
      <c r="A7051">
        <v>7</v>
      </c>
      <c r="B7051">
        <v>19</v>
      </c>
      <c r="C7051" s="3">
        <v>719</v>
      </c>
      <c r="D7051" t="s">
        <v>6</v>
      </c>
      <c r="E7051">
        <v>2006</v>
      </c>
      <c r="F7051" s="57"/>
      <c r="G7051" s="73">
        <f t="shared" ref="G7051:G7082" si="333">I7051+K7051</f>
        <v>5439</v>
      </c>
      <c r="H7051" s="7"/>
      <c r="I7051" s="76">
        <v>5439</v>
      </c>
      <c r="K7051" s="31"/>
      <c r="L7051" s="76">
        <v>38</v>
      </c>
      <c r="M7051" s="31"/>
      <c r="N7051" s="31"/>
      <c r="O7051" s="22">
        <f t="shared" ref="O7051:O7082" si="334">L7051+N7051</f>
        <v>38</v>
      </c>
      <c r="P7051" s="58"/>
      <c r="Q7051" s="58"/>
      <c r="R7051" s="58"/>
      <c r="S7051" s="7"/>
      <c r="T7051" s="7"/>
      <c r="U7051" s="7"/>
    </row>
    <row r="7052" spans="1:21" customFormat="1" ht="12.75" customHeight="1" x14ac:dyDescent="0.25">
      <c r="A7052">
        <v>7</v>
      </c>
      <c r="B7052">
        <v>20</v>
      </c>
      <c r="C7052" s="3">
        <v>720</v>
      </c>
      <c r="D7052" t="s">
        <v>6</v>
      </c>
      <c r="E7052">
        <v>2006</v>
      </c>
      <c r="F7052" s="57"/>
      <c r="G7052" s="73">
        <f t="shared" si="333"/>
        <v>4535</v>
      </c>
      <c r="H7052" s="7"/>
      <c r="I7052" s="76">
        <v>4535</v>
      </c>
      <c r="K7052" s="31"/>
      <c r="L7052" s="76">
        <v>47</v>
      </c>
      <c r="M7052" s="31"/>
      <c r="N7052" s="31"/>
      <c r="O7052" s="22">
        <f t="shared" si="334"/>
        <v>47</v>
      </c>
      <c r="P7052" s="58"/>
      <c r="Q7052" s="58"/>
      <c r="R7052" s="58"/>
      <c r="S7052" s="7"/>
      <c r="T7052" s="7"/>
      <c r="U7052" s="7"/>
    </row>
    <row r="7053" spans="1:21" customFormat="1" ht="12.75" customHeight="1" x14ac:dyDescent="0.25">
      <c r="A7053">
        <v>7</v>
      </c>
      <c r="B7053">
        <v>21</v>
      </c>
      <c r="C7053" s="3">
        <v>721</v>
      </c>
      <c r="D7053" t="s">
        <v>6</v>
      </c>
      <c r="E7053">
        <v>2006</v>
      </c>
      <c r="F7053" s="57"/>
      <c r="G7053" s="73">
        <f t="shared" si="333"/>
        <v>4133</v>
      </c>
      <c r="H7053" s="7"/>
      <c r="I7053" s="76">
        <v>4124</v>
      </c>
      <c r="J7053" s="76">
        <v>0</v>
      </c>
      <c r="K7053" s="60">
        <v>9</v>
      </c>
      <c r="L7053" s="76">
        <v>57</v>
      </c>
      <c r="M7053" s="31"/>
      <c r="N7053" s="31"/>
      <c r="O7053" s="22">
        <f t="shared" si="334"/>
        <v>57</v>
      </c>
      <c r="P7053" s="58"/>
      <c r="Q7053" s="58"/>
      <c r="R7053" s="58"/>
      <c r="S7053" s="7"/>
      <c r="T7053" s="7"/>
      <c r="U7053" s="7"/>
    </row>
    <row r="7054" spans="1:21" customFormat="1" ht="12.75" customHeight="1" x14ac:dyDescent="0.25">
      <c r="A7054">
        <v>7</v>
      </c>
      <c r="B7054">
        <v>22</v>
      </c>
      <c r="C7054" s="3">
        <v>722</v>
      </c>
      <c r="D7054" t="s">
        <v>6</v>
      </c>
      <c r="E7054">
        <v>2006</v>
      </c>
      <c r="F7054" s="57"/>
      <c r="G7054" s="73">
        <f t="shared" si="333"/>
        <v>2575</v>
      </c>
      <c r="H7054" s="7"/>
      <c r="I7054" s="76">
        <v>2575</v>
      </c>
      <c r="K7054" s="31"/>
      <c r="L7054" s="76">
        <v>27</v>
      </c>
      <c r="M7054" s="31"/>
      <c r="N7054" s="31"/>
      <c r="O7054" s="22">
        <f t="shared" si="334"/>
        <v>27</v>
      </c>
      <c r="P7054" s="58"/>
      <c r="Q7054" s="58"/>
      <c r="R7054" s="58"/>
      <c r="S7054" s="7"/>
      <c r="T7054" s="7"/>
      <c r="U7054" s="7"/>
    </row>
    <row r="7055" spans="1:21" customFormat="1" ht="12.75" customHeight="1" x14ac:dyDescent="0.25">
      <c r="A7055">
        <v>7</v>
      </c>
      <c r="B7055">
        <v>23</v>
      </c>
      <c r="C7055" s="3">
        <v>723</v>
      </c>
      <c r="D7055" t="s">
        <v>6</v>
      </c>
      <c r="E7055">
        <v>2006</v>
      </c>
      <c r="F7055" s="57"/>
      <c r="G7055" s="73">
        <f t="shared" si="333"/>
        <v>1316</v>
      </c>
      <c r="H7055" s="7"/>
      <c r="I7055" s="76">
        <v>1316</v>
      </c>
      <c r="K7055" s="31"/>
      <c r="L7055" s="76">
        <v>9</v>
      </c>
      <c r="M7055" s="31"/>
      <c r="N7055" s="31"/>
      <c r="O7055" s="22">
        <f t="shared" si="334"/>
        <v>9</v>
      </c>
      <c r="P7055" s="58"/>
      <c r="Q7055" s="58"/>
      <c r="R7055" s="58"/>
      <c r="S7055" s="7"/>
      <c r="T7055" s="7"/>
      <c r="U7055" s="7"/>
    </row>
    <row r="7056" spans="1:21" customFormat="1" ht="12.75" customHeight="1" x14ac:dyDescent="0.25">
      <c r="A7056">
        <v>7</v>
      </c>
      <c r="B7056">
        <v>24</v>
      </c>
      <c r="C7056" s="3">
        <v>724</v>
      </c>
      <c r="D7056" t="s">
        <v>6</v>
      </c>
      <c r="E7056">
        <v>2006</v>
      </c>
      <c r="F7056" s="57"/>
      <c r="G7056" s="73">
        <f t="shared" si="333"/>
        <v>183</v>
      </c>
      <c r="I7056" s="76">
        <v>183</v>
      </c>
      <c r="J7056" s="76">
        <v>15</v>
      </c>
      <c r="K7056" s="31"/>
      <c r="L7056" s="76">
        <v>1</v>
      </c>
      <c r="M7056" s="60"/>
      <c r="N7056" s="31"/>
      <c r="O7056" s="22">
        <f t="shared" si="334"/>
        <v>1</v>
      </c>
      <c r="P7056" s="58"/>
      <c r="Q7056" s="58"/>
      <c r="R7056" s="58"/>
      <c r="S7056" s="7"/>
      <c r="T7056" s="7"/>
      <c r="U7056" s="7"/>
    </row>
    <row r="7057" spans="1:21" customFormat="1" ht="12.75" customHeight="1" x14ac:dyDescent="0.25">
      <c r="A7057">
        <v>7</v>
      </c>
      <c r="B7057">
        <v>25</v>
      </c>
      <c r="C7057" s="3">
        <v>725</v>
      </c>
      <c r="D7057" t="s">
        <v>6</v>
      </c>
      <c r="E7057">
        <v>2006</v>
      </c>
      <c r="F7057" s="57"/>
      <c r="G7057" s="73">
        <f t="shared" si="333"/>
        <v>546</v>
      </c>
      <c r="I7057" s="76">
        <v>546</v>
      </c>
      <c r="J7057" s="76">
        <v>0</v>
      </c>
      <c r="K7057" s="31"/>
      <c r="L7057" s="76">
        <v>0</v>
      </c>
      <c r="M7057" s="31"/>
      <c r="N7057" s="31"/>
      <c r="O7057" s="22">
        <f t="shared" si="334"/>
        <v>0</v>
      </c>
      <c r="P7057" s="58"/>
      <c r="Q7057" s="58"/>
      <c r="R7057" s="58"/>
      <c r="S7057" s="7"/>
      <c r="T7057" s="7"/>
      <c r="U7057" s="7"/>
    </row>
    <row r="7058" spans="1:21" customFormat="1" ht="12.75" customHeight="1" x14ac:dyDescent="0.25">
      <c r="A7058">
        <v>7</v>
      </c>
      <c r="B7058">
        <v>26</v>
      </c>
      <c r="C7058" s="3">
        <v>726</v>
      </c>
      <c r="D7058" t="s">
        <v>6</v>
      </c>
      <c r="E7058">
        <v>2006</v>
      </c>
      <c r="F7058" s="57"/>
      <c r="G7058" s="73">
        <f t="shared" si="333"/>
        <v>367</v>
      </c>
      <c r="I7058" s="76">
        <v>367</v>
      </c>
      <c r="K7058" s="31"/>
      <c r="L7058" s="76">
        <v>0</v>
      </c>
      <c r="M7058" s="31"/>
      <c r="N7058" s="31"/>
      <c r="O7058" s="22">
        <f t="shared" si="334"/>
        <v>0</v>
      </c>
      <c r="P7058" s="58"/>
      <c r="Q7058" s="58"/>
      <c r="R7058" s="58"/>
      <c r="S7058" s="7"/>
      <c r="T7058" s="7"/>
      <c r="U7058" s="7"/>
    </row>
    <row r="7059" spans="1:21" customFormat="1" ht="12.75" customHeight="1" x14ac:dyDescent="0.25">
      <c r="A7059">
        <v>7</v>
      </c>
      <c r="B7059">
        <v>27</v>
      </c>
      <c r="C7059" s="3">
        <v>727</v>
      </c>
      <c r="D7059" t="s">
        <v>6</v>
      </c>
      <c r="E7059">
        <v>2006</v>
      </c>
      <c r="F7059" s="57"/>
      <c r="G7059" s="73">
        <f t="shared" si="333"/>
        <v>231</v>
      </c>
      <c r="I7059" s="76">
        <v>231</v>
      </c>
      <c r="J7059" s="76">
        <v>0</v>
      </c>
      <c r="K7059" s="31"/>
      <c r="L7059" s="76">
        <v>0</v>
      </c>
      <c r="M7059" s="31"/>
      <c r="N7059" s="31"/>
      <c r="O7059" s="22">
        <f t="shared" si="334"/>
        <v>0</v>
      </c>
      <c r="P7059" s="58"/>
      <c r="Q7059" s="58"/>
      <c r="R7059" s="58"/>
      <c r="S7059" s="7"/>
      <c r="T7059" s="7"/>
      <c r="U7059" s="7"/>
    </row>
    <row r="7060" spans="1:21" customFormat="1" ht="12.75" customHeight="1" x14ac:dyDescent="0.25">
      <c r="A7060">
        <v>7</v>
      </c>
      <c r="B7060">
        <v>28</v>
      </c>
      <c r="C7060" s="3">
        <v>728</v>
      </c>
      <c r="D7060" t="s">
        <v>6</v>
      </c>
      <c r="E7060">
        <v>2006</v>
      </c>
      <c r="F7060" s="57"/>
      <c r="G7060" s="73">
        <f t="shared" si="333"/>
        <v>143</v>
      </c>
      <c r="H7060" s="7"/>
      <c r="I7060" s="76">
        <v>143</v>
      </c>
      <c r="K7060" s="31"/>
      <c r="L7060" s="76">
        <v>0</v>
      </c>
      <c r="M7060" s="31"/>
      <c r="N7060" s="31"/>
      <c r="O7060" s="22">
        <f t="shared" si="334"/>
        <v>0</v>
      </c>
      <c r="P7060" s="58"/>
      <c r="Q7060" s="58"/>
      <c r="R7060" s="58"/>
      <c r="S7060" s="7"/>
      <c r="T7060" s="7"/>
      <c r="U7060" s="7"/>
    </row>
    <row r="7061" spans="1:21" customFormat="1" ht="12.75" customHeight="1" x14ac:dyDescent="0.25">
      <c r="A7061">
        <v>7</v>
      </c>
      <c r="B7061">
        <v>29</v>
      </c>
      <c r="C7061" s="3">
        <v>729</v>
      </c>
      <c r="D7061" t="s">
        <v>6</v>
      </c>
      <c r="E7061">
        <v>2006</v>
      </c>
      <c r="F7061" s="57"/>
      <c r="G7061" s="73">
        <f t="shared" si="333"/>
        <v>259</v>
      </c>
      <c r="H7061" s="7"/>
      <c r="I7061" s="76">
        <v>259</v>
      </c>
      <c r="K7061" s="31"/>
      <c r="L7061" s="76">
        <v>1</v>
      </c>
      <c r="M7061" s="31"/>
      <c r="N7061" s="31"/>
      <c r="O7061" s="22">
        <f t="shared" si="334"/>
        <v>1</v>
      </c>
      <c r="P7061" s="58"/>
      <c r="Q7061" s="58"/>
      <c r="R7061" s="58"/>
      <c r="S7061" s="7"/>
      <c r="T7061" s="7"/>
      <c r="U7061" s="7"/>
    </row>
    <row r="7062" spans="1:21" customFormat="1" ht="12.75" customHeight="1" x14ac:dyDescent="0.25">
      <c r="A7062">
        <v>7</v>
      </c>
      <c r="B7062">
        <v>30</v>
      </c>
      <c r="C7062" s="3">
        <v>730</v>
      </c>
      <c r="D7062" t="s">
        <v>6</v>
      </c>
      <c r="E7062">
        <v>2006</v>
      </c>
      <c r="F7062" s="57"/>
      <c r="G7062" s="73">
        <f t="shared" si="333"/>
        <v>243</v>
      </c>
      <c r="H7062" s="7"/>
      <c r="I7062" s="76">
        <v>243</v>
      </c>
      <c r="K7062" s="31"/>
      <c r="L7062" s="76">
        <v>1</v>
      </c>
      <c r="M7062" s="31"/>
      <c r="N7062" s="31"/>
      <c r="O7062" s="22">
        <f t="shared" si="334"/>
        <v>1</v>
      </c>
      <c r="P7062" s="58"/>
      <c r="Q7062" s="58"/>
      <c r="R7062" s="58"/>
      <c r="S7062" s="7"/>
      <c r="T7062" s="7"/>
      <c r="U7062" s="7"/>
    </row>
    <row r="7063" spans="1:21" customFormat="1" ht="12.75" customHeight="1" x14ac:dyDescent="0.25">
      <c r="A7063">
        <v>7</v>
      </c>
      <c r="B7063">
        <v>31</v>
      </c>
      <c r="C7063" s="3">
        <v>731</v>
      </c>
      <c r="D7063" t="s">
        <v>6</v>
      </c>
      <c r="E7063">
        <v>2006</v>
      </c>
      <c r="F7063" s="57"/>
      <c r="G7063" s="73">
        <f t="shared" si="333"/>
        <v>869</v>
      </c>
      <c r="H7063" s="7"/>
      <c r="I7063" s="76">
        <v>869</v>
      </c>
      <c r="K7063" s="31"/>
      <c r="L7063" s="76">
        <v>5</v>
      </c>
      <c r="M7063" s="31"/>
      <c r="N7063" s="31"/>
      <c r="O7063" s="22">
        <f t="shared" si="334"/>
        <v>5</v>
      </c>
      <c r="P7063" s="58"/>
      <c r="Q7063" s="58"/>
      <c r="R7063" s="58"/>
      <c r="S7063" s="7"/>
      <c r="T7063" s="7"/>
      <c r="U7063" s="7"/>
    </row>
    <row r="7064" spans="1:21" customFormat="1" ht="12.75" customHeight="1" x14ac:dyDescent="0.25">
      <c r="A7064">
        <v>8</v>
      </c>
      <c r="B7064">
        <v>1</v>
      </c>
      <c r="C7064" s="3">
        <v>801</v>
      </c>
      <c r="D7064" t="s">
        <v>6</v>
      </c>
      <c r="E7064">
        <v>2006</v>
      </c>
      <c r="F7064" s="57"/>
      <c r="G7064" s="73">
        <f t="shared" si="333"/>
        <v>981</v>
      </c>
      <c r="H7064" s="7"/>
      <c r="I7064" s="76">
        <v>981</v>
      </c>
      <c r="J7064" s="76">
        <v>16</v>
      </c>
      <c r="K7064" s="31"/>
      <c r="L7064" s="76">
        <v>7</v>
      </c>
      <c r="M7064" s="31"/>
      <c r="N7064" s="31"/>
      <c r="O7064" s="22">
        <f t="shared" si="334"/>
        <v>7</v>
      </c>
      <c r="P7064" s="58"/>
      <c r="Q7064" s="58"/>
      <c r="R7064" s="58"/>
      <c r="S7064" s="7"/>
      <c r="T7064" s="7"/>
      <c r="U7064" s="7"/>
    </row>
    <row r="7065" spans="1:21" customFormat="1" ht="12.75" customHeight="1" x14ac:dyDescent="0.25">
      <c r="A7065">
        <v>8</v>
      </c>
      <c r="B7065">
        <v>2</v>
      </c>
      <c r="C7065" s="3">
        <v>802</v>
      </c>
      <c r="D7065" t="s">
        <v>6</v>
      </c>
      <c r="E7065">
        <v>2006</v>
      </c>
      <c r="F7065" s="57"/>
      <c r="G7065" s="73">
        <f t="shared" si="333"/>
        <v>1834</v>
      </c>
      <c r="H7065" s="7"/>
      <c r="I7065" s="76">
        <v>1834</v>
      </c>
      <c r="K7065" s="31"/>
      <c r="L7065" s="76">
        <v>15</v>
      </c>
      <c r="M7065" s="31"/>
      <c r="N7065" s="31"/>
      <c r="O7065" s="22">
        <f t="shared" si="334"/>
        <v>15</v>
      </c>
      <c r="P7065" s="58"/>
      <c r="Q7065" s="58"/>
      <c r="R7065" s="58"/>
      <c r="S7065" s="7"/>
      <c r="T7065" s="7"/>
      <c r="U7065" s="7"/>
    </row>
    <row r="7066" spans="1:21" customFormat="1" ht="12.75" customHeight="1" x14ac:dyDescent="0.25">
      <c r="A7066">
        <v>8</v>
      </c>
      <c r="B7066">
        <v>3</v>
      </c>
      <c r="C7066" s="3">
        <v>803</v>
      </c>
      <c r="D7066" t="s">
        <v>6</v>
      </c>
      <c r="E7066">
        <v>2006</v>
      </c>
      <c r="F7066" s="57"/>
      <c r="G7066" s="73">
        <f t="shared" si="333"/>
        <v>3157</v>
      </c>
      <c r="H7066" s="7"/>
      <c r="I7066" s="76">
        <v>3157</v>
      </c>
      <c r="K7066" s="31"/>
      <c r="L7066" s="76">
        <v>27</v>
      </c>
      <c r="M7066" s="31"/>
      <c r="N7066" s="31"/>
      <c r="O7066" s="22">
        <f t="shared" si="334"/>
        <v>27</v>
      </c>
      <c r="P7066" s="58"/>
      <c r="Q7066" s="58"/>
      <c r="R7066" s="58"/>
      <c r="S7066" s="7"/>
      <c r="T7066" s="7"/>
      <c r="U7066" s="7"/>
    </row>
    <row r="7067" spans="1:21" customFormat="1" ht="12.75" customHeight="1" x14ac:dyDescent="0.25">
      <c r="A7067">
        <v>8</v>
      </c>
      <c r="B7067">
        <v>4</v>
      </c>
      <c r="C7067" s="3">
        <v>804</v>
      </c>
      <c r="D7067" t="s">
        <v>6</v>
      </c>
      <c r="E7067">
        <v>2006</v>
      </c>
      <c r="F7067" s="57"/>
      <c r="G7067" s="73">
        <f t="shared" si="333"/>
        <v>1164</v>
      </c>
      <c r="H7067" s="7"/>
      <c r="I7067" s="76">
        <v>1164</v>
      </c>
      <c r="K7067" s="31"/>
      <c r="L7067" s="76">
        <v>10</v>
      </c>
      <c r="M7067" s="31"/>
      <c r="N7067" s="31"/>
      <c r="O7067" s="22">
        <f t="shared" si="334"/>
        <v>10</v>
      </c>
      <c r="P7067" s="58"/>
      <c r="Q7067" s="58"/>
      <c r="R7067" s="58"/>
      <c r="S7067" s="7"/>
      <c r="T7067" s="7"/>
      <c r="U7067" s="7"/>
    </row>
    <row r="7068" spans="1:21" customFormat="1" ht="12.75" customHeight="1" x14ac:dyDescent="0.25">
      <c r="A7068">
        <v>8</v>
      </c>
      <c r="B7068">
        <v>5</v>
      </c>
      <c r="C7068" s="3">
        <v>805</v>
      </c>
      <c r="D7068" t="s">
        <v>6</v>
      </c>
      <c r="E7068">
        <v>2006</v>
      </c>
      <c r="F7068" s="57"/>
      <c r="G7068" s="73">
        <f t="shared" si="333"/>
        <v>829</v>
      </c>
      <c r="H7068" s="7"/>
      <c r="I7068" s="76">
        <v>829</v>
      </c>
      <c r="K7068" s="31"/>
      <c r="L7068" s="76">
        <v>8</v>
      </c>
      <c r="M7068" s="31"/>
      <c r="N7068" s="31"/>
      <c r="O7068" s="22">
        <f t="shared" si="334"/>
        <v>8</v>
      </c>
      <c r="P7068" s="58"/>
      <c r="Q7068" s="58"/>
      <c r="R7068" s="58"/>
      <c r="S7068" s="7"/>
      <c r="T7068" s="7"/>
      <c r="U7068" s="7"/>
    </row>
    <row r="7069" spans="1:21" customFormat="1" ht="12.75" customHeight="1" x14ac:dyDescent="0.25">
      <c r="A7069">
        <v>8</v>
      </c>
      <c r="B7069">
        <v>6</v>
      </c>
      <c r="C7069" s="3">
        <v>806</v>
      </c>
      <c r="D7069" t="s">
        <v>6</v>
      </c>
      <c r="E7069">
        <v>2006</v>
      </c>
      <c r="F7069" s="57"/>
      <c r="G7069" s="73">
        <f t="shared" si="333"/>
        <v>3637</v>
      </c>
      <c r="H7069" s="7"/>
      <c r="I7069" s="76">
        <v>3637</v>
      </c>
      <c r="K7069" s="31"/>
      <c r="L7069" s="76">
        <v>35</v>
      </c>
      <c r="M7069" s="31"/>
      <c r="N7069" s="31"/>
      <c r="O7069" s="22">
        <f t="shared" si="334"/>
        <v>35</v>
      </c>
      <c r="P7069" s="58"/>
      <c r="Q7069" s="58"/>
      <c r="R7069" s="58"/>
      <c r="S7069" s="7"/>
      <c r="T7069" s="7"/>
      <c r="U7069" s="7"/>
    </row>
    <row r="7070" spans="1:21" customFormat="1" ht="12.75" customHeight="1" x14ac:dyDescent="0.25">
      <c r="A7070">
        <v>8</v>
      </c>
      <c r="B7070">
        <v>7</v>
      </c>
      <c r="C7070" s="3">
        <v>807</v>
      </c>
      <c r="D7070" t="s">
        <v>6</v>
      </c>
      <c r="E7070">
        <v>2006</v>
      </c>
      <c r="F7070" s="57"/>
      <c r="G7070" s="73">
        <f t="shared" si="333"/>
        <v>1795</v>
      </c>
      <c r="H7070" s="7"/>
      <c r="I7070" s="76">
        <v>1795</v>
      </c>
      <c r="K7070" s="31"/>
      <c r="L7070" s="76">
        <v>18</v>
      </c>
      <c r="M7070" s="31"/>
      <c r="N7070" s="31"/>
      <c r="O7070" s="22">
        <f t="shared" si="334"/>
        <v>18</v>
      </c>
      <c r="P7070" s="58"/>
      <c r="Q7070" s="58"/>
      <c r="R7070" s="58"/>
      <c r="S7070" s="7"/>
      <c r="T7070" s="7"/>
      <c r="U7070" s="7"/>
    </row>
    <row r="7071" spans="1:21" customFormat="1" ht="12.75" customHeight="1" x14ac:dyDescent="0.25">
      <c r="A7071">
        <v>8</v>
      </c>
      <c r="B7071">
        <v>8</v>
      </c>
      <c r="C7071" s="3">
        <v>808</v>
      </c>
      <c r="D7071" t="s">
        <v>6</v>
      </c>
      <c r="E7071">
        <v>2006</v>
      </c>
      <c r="F7071" s="57"/>
      <c r="G7071" s="73">
        <f t="shared" si="333"/>
        <v>914</v>
      </c>
      <c r="H7071" s="7"/>
      <c r="I7071" s="76">
        <v>914</v>
      </c>
      <c r="J7071" s="76">
        <v>40</v>
      </c>
      <c r="K7071" s="31"/>
      <c r="L7071" s="76">
        <v>9</v>
      </c>
      <c r="M7071" s="60">
        <v>1</v>
      </c>
      <c r="N7071" s="31"/>
      <c r="O7071" s="22">
        <f t="shared" si="334"/>
        <v>9</v>
      </c>
      <c r="P7071" s="58"/>
      <c r="Q7071" s="58"/>
      <c r="R7071" s="58"/>
      <c r="S7071" s="7"/>
      <c r="T7071" s="7"/>
      <c r="U7071" s="7"/>
    </row>
    <row r="7072" spans="1:21" customFormat="1" ht="12.75" customHeight="1" x14ac:dyDescent="0.25">
      <c r="A7072">
        <v>8</v>
      </c>
      <c r="B7072">
        <v>9</v>
      </c>
      <c r="C7072" s="3">
        <v>809</v>
      </c>
      <c r="D7072" t="s">
        <v>6</v>
      </c>
      <c r="E7072">
        <v>2006</v>
      </c>
      <c r="F7072" s="57"/>
      <c r="G7072" s="73">
        <f t="shared" si="333"/>
        <v>1359</v>
      </c>
      <c r="H7072" s="7"/>
      <c r="I7072" s="76">
        <v>1359</v>
      </c>
      <c r="K7072" s="31"/>
      <c r="L7072" s="76">
        <v>14</v>
      </c>
      <c r="M7072" s="31"/>
      <c r="N7072" s="31"/>
      <c r="O7072" s="22">
        <f t="shared" si="334"/>
        <v>14</v>
      </c>
      <c r="P7072" s="58"/>
      <c r="Q7072" s="58"/>
      <c r="R7072" s="58"/>
      <c r="S7072" s="7"/>
      <c r="T7072" s="7"/>
      <c r="U7072" s="7"/>
    </row>
    <row r="7073" spans="1:21" customFormat="1" ht="12.75" customHeight="1" x14ac:dyDescent="0.25">
      <c r="A7073">
        <v>8</v>
      </c>
      <c r="B7073">
        <v>10</v>
      </c>
      <c r="C7073" s="3">
        <v>810</v>
      </c>
      <c r="D7073" t="s">
        <v>6</v>
      </c>
      <c r="E7073">
        <v>2006</v>
      </c>
      <c r="F7073" s="57"/>
      <c r="G7073" s="73">
        <f t="shared" si="333"/>
        <v>742</v>
      </c>
      <c r="H7073" s="7"/>
      <c r="I7073" s="76">
        <v>742</v>
      </c>
      <c r="K7073" s="31"/>
      <c r="L7073" s="76">
        <v>6</v>
      </c>
      <c r="M7073" s="31"/>
      <c r="N7073" s="31"/>
      <c r="O7073" s="22">
        <f t="shared" si="334"/>
        <v>6</v>
      </c>
      <c r="P7073" s="58"/>
      <c r="Q7073" s="58"/>
      <c r="R7073" s="58"/>
      <c r="S7073" s="7"/>
      <c r="T7073" s="7"/>
      <c r="U7073" s="7"/>
    </row>
    <row r="7074" spans="1:21" customFormat="1" ht="12.75" customHeight="1" x14ac:dyDescent="0.25">
      <c r="A7074">
        <v>8</v>
      </c>
      <c r="B7074">
        <v>11</v>
      </c>
      <c r="C7074" s="3">
        <v>811</v>
      </c>
      <c r="D7074" t="s">
        <v>6</v>
      </c>
      <c r="E7074">
        <v>2006</v>
      </c>
      <c r="F7074" s="57"/>
      <c r="G7074" s="73">
        <f t="shared" si="333"/>
        <v>552</v>
      </c>
      <c r="H7074" s="7"/>
      <c r="I7074" s="76">
        <v>552</v>
      </c>
      <c r="K7074" s="31"/>
      <c r="L7074" s="76">
        <v>4</v>
      </c>
      <c r="M7074" s="31"/>
      <c r="N7074" s="31"/>
      <c r="O7074" s="22">
        <f t="shared" si="334"/>
        <v>4</v>
      </c>
      <c r="P7074" s="58"/>
      <c r="Q7074" s="58"/>
      <c r="R7074" s="58"/>
      <c r="S7074" s="7"/>
      <c r="T7074" s="7"/>
      <c r="U7074" s="7"/>
    </row>
    <row r="7075" spans="1:21" customFormat="1" ht="12.75" customHeight="1" x14ac:dyDescent="0.25">
      <c r="A7075">
        <v>8</v>
      </c>
      <c r="B7075">
        <v>12</v>
      </c>
      <c r="C7075" s="3">
        <v>812</v>
      </c>
      <c r="D7075" t="s">
        <v>6</v>
      </c>
      <c r="E7075">
        <v>2006</v>
      </c>
      <c r="F7075" s="57"/>
      <c r="G7075" s="73">
        <f t="shared" si="333"/>
        <v>2061</v>
      </c>
      <c r="H7075" s="7"/>
      <c r="I7075" s="76">
        <v>2061</v>
      </c>
      <c r="K7075" s="31"/>
      <c r="L7075" s="76">
        <v>11</v>
      </c>
      <c r="M7075" s="31"/>
      <c r="N7075" s="31"/>
      <c r="O7075" s="22">
        <f t="shared" si="334"/>
        <v>11</v>
      </c>
      <c r="P7075" s="58"/>
      <c r="Q7075" s="58"/>
      <c r="R7075" s="58"/>
      <c r="S7075" s="7"/>
      <c r="T7075" s="7"/>
      <c r="U7075" s="7"/>
    </row>
    <row r="7076" spans="1:21" customFormat="1" ht="12.75" customHeight="1" x14ac:dyDescent="0.25">
      <c r="A7076">
        <v>8</v>
      </c>
      <c r="B7076">
        <v>13</v>
      </c>
      <c r="C7076" s="3">
        <v>813</v>
      </c>
      <c r="D7076" t="s">
        <v>6</v>
      </c>
      <c r="E7076">
        <v>2006</v>
      </c>
      <c r="F7076" s="57"/>
      <c r="G7076" s="73">
        <f t="shared" si="333"/>
        <v>520</v>
      </c>
      <c r="H7076" s="7"/>
      <c r="I7076" s="76">
        <v>520</v>
      </c>
      <c r="K7076" s="31"/>
      <c r="L7076" s="76">
        <v>2</v>
      </c>
      <c r="M7076" s="31"/>
      <c r="N7076" s="31"/>
      <c r="O7076" s="22">
        <f t="shared" si="334"/>
        <v>2</v>
      </c>
      <c r="P7076" s="58"/>
      <c r="Q7076" s="58"/>
      <c r="R7076" s="58"/>
      <c r="S7076" s="7"/>
      <c r="T7076" s="7"/>
      <c r="U7076" s="7"/>
    </row>
    <row r="7077" spans="1:21" customFormat="1" ht="12.75" customHeight="1" x14ac:dyDescent="0.25">
      <c r="A7077">
        <v>8</v>
      </c>
      <c r="B7077">
        <v>14</v>
      </c>
      <c r="C7077" s="3">
        <v>814</v>
      </c>
      <c r="D7077" t="s">
        <v>6</v>
      </c>
      <c r="E7077">
        <v>2006</v>
      </c>
      <c r="F7077" s="57"/>
      <c r="G7077" s="73">
        <f t="shared" si="333"/>
        <v>1048</v>
      </c>
      <c r="H7077" s="7"/>
      <c r="I7077" s="76">
        <v>1048</v>
      </c>
      <c r="J7077" s="76">
        <v>49</v>
      </c>
      <c r="K7077" s="31"/>
      <c r="L7077" s="76">
        <v>2</v>
      </c>
      <c r="M7077" s="31"/>
      <c r="N7077" s="31"/>
      <c r="O7077" s="22">
        <f t="shared" si="334"/>
        <v>2</v>
      </c>
      <c r="P7077" s="58"/>
      <c r="Q7077" s="58"/>
      <c r="R7077" s="58"/>
      <c r="S7077" s="7"/>
      <c r="T7077" s="7"/>
      <c r="U7077" s="7"/>
    </row>
    <row r="7078" spans="1:21" customFormat="1" ht="12.75" customHeight="1" x14ac:dyDescent="0.25">
      <c r="A7078">
        <v>8</v>
      </c>
      <c r="B7078">
        <v>15</v>
      </c>
      <c r="C7078" s="3">
        <v>815</v>
      </c>
      <c r="D7078" t="s">
        <v>6</v>
      </c>
      <c r="E7078">
        <v>2006</v>
      </c>
      <c r="F7078" s="57"/>
      <c r="G7078" s="73">
        <f t="shared" si="333"/>
        <v>1383</v>
      </c>
      <c r="H7078" s="7"/>
      <c r="I7078" s="76">
        <v>1383</v>
      </c>
      <c r="K7078" s="31"/>
      <c r="L7078" s="76">
        <v>0</v>
      </c>
      <c r="M7078" s="31"/>
      <c r="N7078" s="31"/>
      <c r="O7078" s="22">
        <f t="shared" si="334"/>
        <v>0</v>
      </c>
      <c r="P7078" s="58"/>
      <c r="Q7078" s="58"/>
      <c r="R7078" s="58"/>
      <c r="S7078" s="7"/>
      <c r="T7078" s="7"/>
      <c r="U7078" s="7"/>
    </row>
    <row r="7079" spans="1:21" customFormat="1" ht="12.75" customHeight="1" x14ac:dyDescent="0.25">
      <c r="A7079">
        <v>8</v>
      </c>
      <c r="B7079">
        <v>16</v>
      </c>
      <c r="C7079" s="3">
        <v>816</v>
      </c>
      <c r="D7079" t="s">
        <v>6</v>
      </c>
      <c r="E7079">
        <v>2006</v>
      </c>
      <c r="F7079" s="57"/>
      <c r="G7079" s="73">
        <f t="shared" si="333"/>
        <v>795</v>
      </c>
      <c r="H7079" s="7"/>
      <c r="I7079" s="76">
        <v>795</v>
      </c>
      <c r="K7079" s="31"/>
      <c r="L7079" s="76">
        <v>0</v>
      </c>
      <c r="M7079" s="31"/>
      <c r="N7079" s="31"/>
      <c r="O7079" s="22">
        <f t="shared" si="334"/>
        <v>0</v>
      </c>
      <c r="P7079" s="58"/>
      <c r="Q7079" s="58"/>
      <c r="R7079" s="58"/>
      <c r="S7079" s="7"/>
      <c r="T7079" s="7"/>
      <c r="U7079" s="7"/>
    </row>
    <row r="7080" spans="1:21" customFormat="1" ht="12.75" customHeight="1" x14ac:dyDescent="0.25">
      <c r="A7080">
        <v>8</v>
      </c>
      <c r="B7080">
        <v>17</v>
      </c>
      <c r="C7080" s="3">
        <v>817</v>
      </c>
      <c r="D7080" t="s">
        <v>6</v>
      </c>
      <c r="E7080">
        <v>2006</v>
      </c>
      <c r="F7080" s="57"/>
      <c r="G7080" s="73">
        <f t="shared" si="333"/>
        <v>918</v>
      </c>
      <c r="H7080" s="7"/>
      <c r="I7080" s="76">
        <v>918</v>
      </c>
      <c r="K7080" s="31"/>
      <c r="L7080" s="76">
        <v>0</v>
      </c>
      <c r="M7080" s="31"/>
      <c r="N7080" s="31"/>
      <c r="O7080" s="22">
        <f t="shared" si="334"/>
        <v>0</v>
      </c>
      <c r="P7080" s="58"/>
      <c r="Q7080" s="58"/>
      <c r="R7080" s="58"/>
      <c r="S7080" s="7"/>
      <c r="T7080" s="7"/>
      <c r="U7080" s="7"/>
    </row>
    <row r="7081" spans="1:21" customFormat="1" ht="12.75" customHeight="1" x14ac:dyDescent="0.25">
      <c r="A7081">
        <v>8</v>
      </c>
      <c r="B7081">
        <v>18</v>
      </c>
      <c r="C7081" s="3">
        <v>818</v>
      </c>
      <c r="D7081" t="s">
        <v>6</v>
      </c>
      <c r="E7081">
        <v>2006</v>
      </c>
      <c r="F7081" s="57"/>
      <c r="G7081" s="73">
        <f t="shared" si="333"/>
        <v>547</v>
      </c>
      <c r="H7081" s="7"/>
      <c r="I7081" s="76">
        <v>547</v>
      </c>
      <c r="K7081" s="31"/>
      <c r="L7081" s="76">
        <v>0</v>
      </c>
      <c r="M7081" s="31"/>
      <c r="N7081" s="31"/>
      <c r="O7081" s="22">
        <f t="shared" si="334"/>
        <v>0</v>
      </c>
      <c r="P7081" s="58"/>
      <c r="Q7081" s="58"/>
      <c r="R7081" s="58"/>
      <c r="S7081" s="7"/>
      <c r="T7081" s="7"/>
      <c r="U7081" s="7"/>
    </row>
    <row r="7082" spans="1:21" customFormat="1" ht="12.75" customHeight="1" x14ac:dyDescent="0.25">
      <c r="A7082">
        <v>8</v>
      </c>
      <c r="B7082">
        <v>19</v>
      </c>
      <c r="C7082" s="3">
        <v>819</v>
      </c>
      <c r="D7082" t="s">
        <v>6</v>
      </c>
      <c r="E7082">
        <v>2006</v>
      </c>
      <c r="F7082" s="57"/>
      <c r="G7082" s="73">
        <f t="shared" si="333"/>
        <v>1418</v>
      </c>
      <c r="H7082" s="7"/>
      <c r="I7082" s="76">
        <v>1418</v>
      </c>
      <c r="K7082" s="31"/>
      <c r="L7082" s="76">
        <v>1</v>
      </c>
      <c r="M7082" s="31"/>
      <c r="N7082" s="31"/>
      <c r="O7082" s="22">
        <f t="shared" si="334"/>
        <v>1</v>
      </c>
      <c r="P7082" s="58"/>
      <c r="Q7082" s="58"/>
      <c r="R7082" s="58"/>
      <c r="S7082" s="7"/>
      <c r="T7082" s="7"/>
      <c r="U7082" s="7"/>
    </row>
    <row r="7083" spans="1:21" customFormat="1" ht="12.75" customHeight="1" x14ac:dyDescent="0.25">
      <c r="A7083">
        <v>8</v>
      </c>
      <c r="B7083">
        <v>20</v>
      </c>
      <c r="C7083" s="3">
        <v>820</v>
      </c>
      <c r="D7083" t="s">
        <v>6</v>
      </c>
      <c r="E7083">
        <v>2006</v>
      </c>
      <c r="F7083" s="57"/>
      <c r="G7083" s="73">
        <f t="shared" ref="G7083:G7100" si="335">I7083+K7083</f>
        <v>1538</v>
      </c>
      <c r="H7083" s="7"/>
      <c r="I7083" s="76">
        <v>1538</v>
      </c>
      <c r="K7083" s="31"/>
      <c r="L7083" s="76">
        <v>2</v>
      </c>
      <c r="M7083" s="31"/>
      <c r="N7083" s="31"/>
      <c r="O7083" s="22">
        <f t="shared" ref="O7083:O7100" si="336">L7083+N7083</f>
        <v>2</v>
      </c>
      <c r="P7083" s="58"/>
      <c r="Q7083" s="58"/>
      <c r="R7083" s="58"/>
      <c r="S7083" s="7"/>
      <c r="T7083" s="7"/>
      <c r="U7083" s="7"/>
    </row>
    <row r="7084" spans="1:21" customFormat="1" ht="12.75" customHeight="1" x14ac:dyDescent="0.25">
      <c r="A7084">
        <v>8</v>
      </c>
      <c r="B7084">
        <v>21</v>
      </c>
      <c r="C7084" s="3">
        <v>821</v>
      </c>
      <c r="D7084" t="s">
        <v>6</v>
      </c>
      <c r="E7084">
        <v>2006</v>
      </c>
      <c r="F7084" s="57"/>
      <c r="G7084" s="73">
        <f t="shared" si="335"/>
        <v>110</v>
      </c>
      <c r="H7084" s="7"/>
      <c r="I7084" s="76">
        <v>110</v>
      </c>
      <c r="K7084" s="31"/>
      <c r="L7084" s="76">
        <v>0</v>
      </c>
      <c r="M7084" s="31"/>
      <c r="N7084" s="31"/>
      <c r="O7084" s="22">
        <f t="shared" si="336"/>
        <v>0</v>
      </c>
      <c r="P7084" s="58"/>
      <c r="Q7084" s="58"/>
      <c r="R7084" s="58"/>
      <c r="S7084" s="7"/>
      <c r="T7084" s="7"/>
      <c r="U7084" s="7"/>
    </row>
    <row r="7085" spans="1:21" customFormat="1" ht="12.75" customHeight="1" x14ac:dyDescent="0.25">
      <c r="A7085">
        <v>8</v>
      </c>
      <c r="B7085">
        <v>22</v>
      </c>
      <c r="C7085" s="3">
        <v>822</v>
      </c>
      <c r="D7085" t="s">
        <v>6</v>
      </c>
      <c r="E7085">
        <v>2006</v>
      </c>
      <c r="F7085" s="57"/>
      <c r="G7085" s="73">
        <f t="shared" si="335"/>
        <v>1603</v>
      </c>
      <c r="H7085" s="7"/>
      <c r="I7085" s="76">
        <v>1603</v>
      </c>
      <c r="K7085" s="31"/>
      <c r="L7085" s="76">
        <v>5</v>
      </c>
      <c r="M7085" s="31"/>
      <c r="N7085" s="31"/>
      <c r="O7085" s="22">
        <f t="shared" si="336"/>
        <v>5</v>
      </c>
      <c r="P7085" s="58"/>
      <c r="Q7085" s="58"/>
      <c r="R7085" s="58"/>
      <c r="S7085" s="7"/>
      <c r="T7085" s="7"/>
      <c r="U7085" s="7"/>
    </row>
    <row r="7086" spans="1:21" customFormat="1" ht="12.75" customHeight="1" x14ac:dyDescent="0.25">
      <c r="A7086">
        <v>8</v>
      </c>
      <c r="B7086">
        <v>23</v>
      </c>
      <c r="C7086" s="3">
        <v>823</v>
      </c>
      <c r="D7086" t="s">
        <v>6</v>
      </c>
      <c r="E7086">
        <v>2006</v>
      </c>
      <c r="F7086" s="57"/>
      <c r="G7086" s="73">
        <f t="shared" si="335"/>
        <v>412</v>
      </c>
      <c r="H7086" s="7"/>
      <c r="I7086" s="76">
        <v>412</v>
      </c>
      <c r="K7086" s="31"/>
      <c r="L7086" s="76">
        <v>1</v>
      </c>
      <c r="M7086" s="31"/>
      <c r="N7086" s="31"/>
      <c r="O7086" s="22">
        <f t="shared" si="336"/>
        <v>1</v>
      </c>
      <c r="P7086" s="58"/>
      <c r="Q7086" s="58"/>
      <c r="R7086" s="58"/>
      <c r="S7086" s="7"/>
      <c r="T7086" s="7"/>
      <c r="U7086" s="7"/>
    </row>
    <row r="7087" spans="1:21" customFormat="1" ht="12.75" customHeight="1" x14ac:dyDescent="0.25">
      <c r="A7087">
        <v>8</v>
      </c>
      <c r="B7087">
        <v>24</v>
      </c>
      <c r="C7087" s="3">
        <v>824</v>
      </c>
      <c r="D7087" t="s">
        <v>6</v>
      </c>
      <c r="E7087">
        <v>2006</v>
      </c>
      <c r="F7087" s="57"/>
      <c r="G7087" s="73">
        <f t="shared" si="335"/>
        <v>274</v>
      </c>
      <c r="H7087" s="7"/>
      <c r="I7087" s="76">
        <v>274</v>
      </c>
      <c r="K7087" s="31"/>
      <c r="L7087" s="76">
        <v>1</v>
      </c>
      <c r="M7087" s="31"/>
      <c r="N7087" s="31"/>
      <c r="O7087" s="22">
        <f t="shared" si="336"/>
        <v>1</v>
      </c>
      <c r="P7087" s="58"/>
      <c r="Q7087" s="58"/>
      <c r="R7087" s="58"/>
      <c r="S7087" s="7"/>
      <c r="T7087" s="7"/>
      <c r="U7087" s="7"/>
    </row>
    <row r="7088" spans="1:21" customFormat="1" ht="12.75" customHeight="1" x14ac:dyDescent="0.25">
      <c r="A7088">
        <v>8</v>
      </c>
      <c r="B7088">
        <v>25</v>
      </c>
      <c r="C7088" s="3">
        <v>825</v>
      </c>
      <c r="D7088" t="s">
        <v>6</v>
      </c>
      <c r="E7088">
        <v>2006</v>
      </c>
      <c r="F7088" s="57"/>
      <c r="G7088" s="73">
        <f t="shared" si="335"/>
        <v>137</v>
      </c>
      <c r="H7088" s="7"/>
      <c r="I7088" s="76">
        <v>137</v>
      </c>
      <c r="K7088" s="31"/>
      <c r="L7088" s="76">
        <v>0</v>
      </c>
      <c r="M7088" s="31"/>
      <c r="N7088" s="31"/>
      <c r="O7088" s="22">
        <f t="shared" si="336"/>
        <v>0</v>
      </c>
      <c r="P7088" s="58"/>
      <c r="Q7088" s="58"/>
      <c r="R7088" s="58"/>
      <c r="S7088" s="7"/>
      <c r="T7088" s="7"/>
      <c r="U7088" s="7"/>
    </row>
    <row r="7089" spans="1:21" customFormat="1" ht="12.75" customHeight="1" x14ac:dyDescent="0.25">
      <c r="A7089">
        <v>8</v>
      </c>
      <c r="B7089">
        <v>26</v>
      </c>
      <c r="C7089" s="3">
        <v>826</v>
      </c>
      <c r="D7089" t="s">
        <v>6</v>
      </c>
      <c r="E7089">
        <v>2006</v>
      </c>
      <c r="F7089" s="57"/>
      <c r="G7089" s="73">
        <f t="shared" si="335"/>
        <v>281</v>
      </c>
      <c r="H7089" s="7"/>
      <c r="I7089" s="76">
        <v>281</v>
      </c>
      <c r="K7089" s="31"/>
      <c r="L7089" s="76">
        <v>1</v>
      </c>
      <c r="M7089" s="31"/>
      <c r="N7089" s="31"/>
      <c r="O7089" s="22">
        <f t="shared" si="336"/>
        <v>1</v>
      </c>
      <c r="P7089" s="58"/>
      <c r="Q7089" s="58"/>
      <c r="R7089" s="58"/>
      <c r="S7089" s="7"/>
      <c r="T7089" s="7"/>
      <c r="U7089" s="7"/>
    </row>
    <row r="7090" spans="1:21" customFormat="1" ht="12.75" customHeight="1" x14ac:dyDescent="0.25">
      <c r="A7090">
        <v>8</v>
      </c>
      <c r="B7090">
        <v>27</v>
      </c>
      <c r="C7090" s="3">
        <v>827</v>
      </c>
      <c r="D7090" t="s">
        <v>6</v>
      </c>
      <c r="E7090">
        <v>2006</v>
      </c>
      <c r="F7090" s="57"/>
      <c r="G7090" s="73">
        <f t="shared" si="335"/>
        <v>213</v>
      </c>
      <c r="H7090" s="7"/>
      <c r="I7090" s="76">
        <v>213</v>
      </c>
      <c r="K7090" s="31"/>
      <c r="L7090" s="76">
        <v>0</v>
      </c>
      <c r="M7090" s="31"/>
      <c r="N7090" s="31"/>
      <c r="O7090" s="22">
        <f t="shared" si="336"/>
        <v>0</v>
      </c>
      <c r="P7090" s="58"/>
      <c r="Q7090" s="58"/>
      <c r="R7090" s="58"/>
      <c r="S7090" s="7"/>
      <c r="T7090" s="7"/>
      <c r="U7090" s="7"/>
    </row>
    <row r="7091" spans="1:21" customFormat="1" ht="12.75" customHeight="1" x14ac:dyDescent="0.25">
      <c r="A7091">
        <v>8</v>
      </c>
      <c r="B7091">
        <v>28</v>
      </c>
      <c r="C7091" s="3">
        <v>828</v>
      </c>
      <c r="D7091" t="s">
        <v>6</v>
      </c>
      <c r="E7091">
        <v>2006</v>
      </c>
      <c r="F7091" s="57"/>
      <c r="G7091" s="73">
        <f t="shared" si="335"/>
        <v>136</v>
      </c>
      <c r="H7091" s="7"/>
      <c r="I7091" s="76">
        <v>136</v>
      </c>
      <c r="K7091" s="31"/>
      <c r="L7091" s="76">
        <v>0</v>
      </c>
      <c r="M7091" s="31"/>
      <c r="N7091" s="31"/>
      <c r="O7091" s="22">
        <f t="shared" si="336"/>
        <v>0</v>
      </c>
      <c r="P7091" s="58"/>
      <c r="Q7091" s="58"/>
      <c r="R7091" s="58"/>
      <c r="S7091" s="7"/>
      <c r="T7091" s="7"/>
      <c r="U7091" s="7"/>
    </row>
    <row r="7092" spans="1:21" customFormat="1" ht="12.75" customHeight="1" x14ac:dyDescent="0.25">
      <c r="A7092">
        <v>8</v>
      </c>
      <c r="B7092">
        <v>29</v>
      </c>
      <c r="C7092" s="3">
        <v>829</v>
      </c>
      <c r="D7092" t="s">
        <v>6</v>
      </c>
      <c r="E7092">
        <v>2006</v>
      </c>
      <c r="F7092" s="57"/>
      <c r="G7092" s="73">
        <f t="shared" si="335"/>
        <v>172</v>
      </c>
      <c r="H7092" s="7"/>
      <c r="I7092" s="76">
        <v>172</v>
      </c>
      <c r="K7092" s="31"/>
      <c r="L7092" s="76">
        <v>0</v>
      </c>
      <c r="M7092" s="31"/>
      <c r="N7092" s="31"/>
      <c r="O7092" s="22">
        <f t="shared" si="336"/>
        <v>0</v>
      </c>
      <c r="P7092" s="58"/>
      <c r="Q7092" s="58"/>
      <c r="R7092" s="58"/>
      <c r="S7092" s="7"/>
      <c r="T7092" s="7"/>
      <c r="U7092" s="7"/>
    </row>
    <row r="7093" spans="1:21" customFormat="1" ht="12.75" customHeight="1" x14ac:dyDescent="0.25">
      <c r="A7093">
        <v>8</v>
      </c>
      <c r="B7093">
        <v>30</v>
      </c>
      <c r="C7093" s="3">
        <v>830</v>
      </c>
      <c r="D7093" t="s">
        <v>6</v>
      </c>
      <c r="E7093">
        <v>2006</v>
      </c>
      <c r="F7093" s="57"/>
      <c r="G7093" s="73">
        <f t="shared" si="335"/>
        <v>177</v>
      </c>
      <c r="H7093" s="7"/>
      <c r="I7093" s="76">
        <v>177</v>
      </c>
      <c r="K7093" s="31"/>
      <c r="L7093" s="76">
        <v>0</v>
      </c>
      <c r="M7093" s="31"/>
      <c r="N7093" s="31"/>
      <c r="O7093" s="22">
        <f t="shared" si="336"/>
        <v>0</v>
      </c>
      <c r="P7093" s="58"/>
      <c r="Q7093" s="58"/>
      <c r="R7093" s="58"/>
      <c r="S7093" s="7"/>
      <c r="T7093" s="7"/>
      <c r="U7093" s="7"/>
    </row>
    <row r="7094" spans="1:21" customFormat="1" ht="12.75" customHeight="1" x14ac:dyDescent="0.25">
      <c r="A7094">
        <v>8</v>
      </c>
      <c r="B7094">
        <v>31</v>
      </c>
      <c r="C7094" s="3">
        <v>831</v>
      </c>
      <c r="D7094" t="s">
        <v>6</v>
      </c>
      <c r="E7094">
        <v>2006</v>
      </c>
      <c r="F7094" s="57"/>
      <c r="G7094" s="73">
        <f t="shared" si="335"/>
        <v>331</v>
      </c>
      <c r="H7094" s="7"/>
      <c r="I7094" s="76">
        <v>331</v>
      </c>
      <c r="K7094" s="31"/>
      <c r="L7094" s="76">
        <v>0</v>
      </c>
      <c r="M7094" s="31"/>
      <c r="N7094" s="31"/>
      <c r="O7094" s="22">
        <f t="shared" si="336"/>
        <v>0</v>
      </c>
      <c r="P7094" s="58"/>
      <c r="Q7094" s="58"/>
      <c r="R7094" s="58"/>
      <c r="S7094" s="7"/>
      <c r="T7094" s="7"/>
      <c r="U7094" s="7"/>
    </row>
    <row r="7095" spans="1:21" customFormat="1" ht="12.75" customHeight="1" x14ac:dyDescent="0.25">
      <c r="A7095">
        <v>9</v>
      </c>
      <c r="B7095">
        <v>1</v>
      </c>
      <c r="C7095" s="3">
        <v>901</v>
      </c>
      <c r="D7095" t="s">
        <v>6</v>
      </c>
      <c r="E7095">
        <v>2006</v>
      </c>
      <c r="F7095" s="57"/>
      <c r="G7095" s="73">
        <f t="shared" si="335"/>
        <v>415</v>
      </c>
      <c r="H7095" s="7"/>
      <c r="I7095" s="76">
        <v>415</v>
      </c>
      <c r="K7095" s="31"/>
      <c r="L7095" s="76">
        <v>0</v>
      </c>
      <c r="M7095" s="31"/>
      <c r="N7095" s="31"/>
      <c r="O7095" s="22">
        <f t="shared" si="336"/>
        <v>0</v>
      </c>
      <c r="P7095" s="58"/>
      <c r="Q7095" s="58"/>
      <c r="R7095" s="58"/>
      <c r="S7095" s="7"/>
      <c r="T7095" s="7"/>
      <c r="U7095" s="7"/>
    </row>
    <row r="7096" spans="1:21" customFormat="1" ht="12.75" customHeight="1" x14ac:dyDescent="0.25">
      <c r="A7096">
        <v>9</v>
      </c>
      <c r="B7096">
        <v>2</v>
      </c>
      <c r="C7096" s="3">
        <v>902</v>
      </c>
      <c r="D7096" t="s">
        <v>6</v>
      </c>
      <c r="E7096">
        <v>2006</v>
      </c>
      <c r="F7096" s="57"/>
      <c r="G7096" s="73">
        <f t="shared" si="335"/>
        <v>509</v>
      </c>
      <c r="H7096" s="7"/>
      <c r="I7096" s="76">
        <v>509</v>
      </c>
      <c r="K7096" s="31"/>
      <c r="L7096" s="76">
        <v>12</v>
      </c>
      <c r="M7096" s="31"/>
      <c r="N7096" s="31"/>
      <c r="O7096" s="22">
        <f t="shared" si="336"/>
        <v>12</v>
      </c>
      <c r="P7096" s="58"/>
      <c r="Q7096" s="58"/>
      <c r="R7096" s="58"/>
      <c r="S7096" s="7"/>
      <c r="T7096" s="7"/>
      <c r="U7096" s="7"/>
    </row>
    <row r="7097" spans="1:21" customFormat="1" ht="12.75" customHeight="1" x14ac:dyDescent="0.25">
      <c r="A7097">
        <v>9</v>
      </c>
      <c r="B7097">
        <v>3</v>
      </c>
      <c r="C7097" s="3">
        <v>903</v>
      </c>
      <c r="D7097" t="s">
        <v>6</v>
      </c>
      <c r="E7097">
        <v>2006</v>
      </c>
      <c r="F7097" s="57"/>
      <c r="G7097" s="73">
        <f t="shared" si="335"/>
        <v>376</v>
      </c>
      <c r="H7097" s="7"/>
      <c r="I7097" s="76">
        <v>376</v>
      </c>
      <c r="K7097" s="31"/>
      <c r="L7097" s="76">
        <v>18</v>
      </c>
      <c r="M7097" s="31"/>
      <c r="N7097" s="31"/>
      <c r="O7097" s="22">
        <f t="shared" si="336"/>
        <v>18</v>
      </c>
      <c r="P7097" s="58"/>
      <c r="Q7097" s="58"/>
      <c r="R7097" s="58"/>
      <c r="S7097" s="7"/>
      <c r="T7097" s="7"/>
      <c r="U7097" s="7"/>
    </row>
    <row r="7098" spans="1:21" customFormat="1" ht="12.75" customHeight="1" x14ac:dyDescent="0.25">
      <c r="A7098">
        <v>9</v>
      </c>
      <c r="B7098">
        <v>4</v>
      </c>
      <c r="C7098" s="3">
        <v>904</v>
      </c>
      <c r="D7098" t="s">
        <v>6</v>
      </c>
      <c r="E7098">
        <v>2006</v>
      </c>
      <c r="F7098" s="57"/>
      <c r="G7098" s="73">
        <f t="shared" si="335"/>
        <v>312</v>
      </c>
      <c r="H7098" s="7"/>
      <c r="I7098" s="76">
        <v>312</v>
      </c>
      <c r="K7098" s="31"/>
      <c r="L7098" s="76">
        <v>23</v>
      </c>
      <c r="M7098" s="31"/>
      <c r="N7098" s="31"/>
      <c r="O7098" s="22">
        <f t="shared" si="336"/>
        <v>23</v>
      </c>
      <c r="P7098" s="58"/>
      <c r="Q7098" s="58"/>
      <c r="R7098" s="58"/>
      <c r="S7098" s="7"/>
      <c r="T7098" s="7"/>
      <c r="U7098" s="7"/>
    </row>
    <row r="7099" spans="1:21" customFormat="1" ht="12.75" customHeight="1" x14ac:dyDescent="0.25">
      <c r="A7099">
        <v>9</v>
      </c>
      <c r="B7099">
        <v>5</v>
      </c>
      <c r="C7099" s="3">
        <v>905</v>
      </c>
      <c r="D7099" t="s">
        <v>6</v>
      </c>
      <c r="E7099">
        <v>2006</v>
      </c>
      <c r="F7099" s="57"/>
      <c r="G7099" s="73">
        <f t="shared" si="335"/>
        <v>200</v>
      </c>
      <c r="H7099" s="7"/>
      <c r="I7099" s="76">
        <v>200</v>
      </c>
      <c r="K7099" s="31"/>
      <c r="L7099" s="76">
        <v>20</v>
      </c>
      <c r="M7099" s="31"/>
      <c r="N7099" s="31"/>
      <c r="O7099" s="22">
        <f t="shared" si="336"/>
        <v>20</v>
      </c>
      <c r="P7099" s="58"/>
      <c r="Q7099" s="58"/>
      <c r="R7099" s="58"/>
      <c r="S7099" s="7"/>
      <c r="T7099" s="7"/>
      <c r="U7099" s="7"/>
    </row>
    <row r="7100" spans="1:21" customFormat="1" ht="12.75" customHeight="1" x14ac:dyDescent="0.25">
      <c r="A7100">
        <v>9</v>
      </c>
      <c r="B7100">
        <v>6</v>
      </c>
      <c r="C7100" s="3">
        <v>906</v>
      </c>
      <c r="D7100" t="s">
        <v>6</v>
      </c>
      <c r="E7100">
        <v>2006</v>
      </c>
      <c r="F7100" s="57"/>
      <c r="G7100" s="73">
        <f t="shared" si="335"/>
        <v>221</v>
      </c>
      <c r="H7100" s="7"/>
      <c r="I7100" s="76">
        <v>221</v>
      </c>
      <c r="K7100" s="31"/>
      <c r="L7100" s="76">
        <v>22</v>
      </c>
      <c r="M7100" s="31"/>
      <c r="N7100" s="31"/>
      <c r="O7100" s="22">
        <f t="shared" si="336"/>
        <v>22</v>
      </c>
      <c r="P7100" s="58"/>
      <c r="Q7100" s="58"/>
      <c r="R7100" s="58"/>
      <c r="S7100" s="7"/>
      <c r="T7100" s="7"/>
      <c r="U7100" s="7"/>
    </row>
    <row r="7101" spans="1:21" customFormat="1" ht="12.75" customHeight="1" x14ac:dyDescent="0.25">
      <c r="A7101">
        <v>9</v>
      </c>
      <c r="B7101">
        <v>7</v>
      </c>
      <c r="C7101" s="3">
        <v>907</v>
      </c>
      <c r="D7101" t="s">
        <v>6</v>
      </c>
      <c r="E7101">
        <v>2006</v>
      </c>
      <c r="F7101" s="81">
        <f>Q7101</f>
        <v>4222</v>
      </c>
      <c r="G7101" s="73">
        <f t="shared" ref="G7101:G7132" si="337">I7101+K7101+Q7101</f>
        <v>4461</v>
      </c>
      <c r="H7101" s="7"/>
      <c r="I7101" s="76">
        <v>239</v>
      </c>
      <c r="K7101" s="31"/>
      <c r="L7101" s="76">
        <v>24</v>
      </c>
      <c r="M7101" s="31"/>
      <c r="N7101" s="31"/>
      <c r="O7101" s="21">
        <f t="shared" ref="O7101:O7132" si="338">L7101+N7101+R7101</f>
        <v>24</v>
      </c>
      <c r="P7101" s="58"/>
      <c r="Q7101" s="57">
        <f>18+4204</f>
        <v>4222</v>
      </c>
      <c r="R7101" s="71">
        <f>0+0</f>
        <v>0</v>
      </c>
      <c r="S7101" s="7"/>
      <c r="T7101" s="7"/>
      <c r="U7101" s="7"/>
    </row>
    <row r="7102" spans="1:21" customFormat="1" ht="12.75" customHeight="1" x14ac:dyDescent="0.25">
      <c r="A7102">
        <v>9</v>
      </c>
      <c r="B7102">
        <v>8</v>
      </c>
      <c r="C7102" s="3">
        <v>908</v>
      </c>
      <c r="D7102" t="s">
        <v>6</v>
      </c>
      <c r="E7102">
        <v>2006</v>
      </c>
      <c r="F7102" s="81">
        <f t="shared" ref="F7102:F7165" si="339">Q7102</f>
        <v>338.91384238464678</v>
      </c>
      <c r="G7102" s="73">
        <f t="shared" si="337"/>
        <v>338.91384238464678</v>
      </c>
      <c r="I7102" s="60"/>
      <c r="J7102" s="31"/>
      <c r="K7102" s="31"/>
      <c r="L7102" s="31"/>
      <c r="M7102" s="31"/>
      <c r="N7102" s="31"/>
      <c r="O7102" s="21">
        <f t="shared" si="338"/>
        <v>1.68</v>
      </c>
      <c r="P7102" s="71"/>
      <c r="Q7102" s="72">
        <v>338.91384238464678</v>
      </c>
      <c r="R7102" s="72">
        <v>1.68</v>
      </c>
      <c r="S7102" s="7"/>
      <c r="T7102" s="7"/>
      <c r="U7102" s="7"/>
    </row>
    <row r="7103" spans="1:21" customFormat="1" ht="12.75" customHeight="1" x14ac:dyDescent="0.25">
      <c r="A7103">
        <v>9</v>
      </c>
      <c r="B7103">
        <v>9</v>
      </c>
      <c r="C7103" s="3">
        <v>909</v>
      </c>
      <c r="D7103" t="s">
        <v>6</v>
      </c>
      <c r="E7103">
        <v>2006</v>
      </c>
      <c r="F7103" s="81">
        <f t="shared" si="339"/>
        <v>320.53899550837076</v>
      </c>
      <c r="G7103" s="73">
        <f t="shared" si="337"/>
        <v>320.53899550837076</v>
      </c>
      <c r="H7103" s="7"/>
      <c r="I7103" s="60"/>
      <c r="J7103" s="31"/>
      <c r="K7103" s="31"/>
      <c r="L7103" s="31"/>
      <c r="M7103" s="31"/>
      <c r="N7103" s="31"/>
      <c r="O7103" s="21">
        <f t="shared" si="338"/>
        <v>0</v>
      </c>
      <c r="P7103" s="71"/>
      <c r="Q7103" s="72">
        <v>320.53899550837076</v>
      </c>
      <c r="R7103" s="72">
        <v>0</v>
      </c>
      <c r="S7103" s="7"/>
      <c r="T7103" s="7"/>
      <c r="U7103" s="7"/>
    </row>
    <row r="7104" spans="1:21" customFormat="1" ht="12.75" customHeight="1" x14ac:dyDescent="0.25">
      <c r="A7104">
        <v>9</v>
      </c>
      <c r="B7104">
        <v>10</v>
      </c>
      <c r="C7104" s="3">
        <v>910</v>
      </c>
      <c r="D7104" t="s">
        <v>6</v>
      </c>
      <c r="E7104">
        <v>2006</v>
      </c>
      <c r="F7104" s="81">
        <f t="shared" si="339"/>
        <v>227.64393630053081</v>
      </c>
      <c r="G7104" s="73">
        <f t="shared" si="337"/>
        <v>227.64393630053081</v>
      </c>
      <c r="H7104" s="7"/>
      <c r="I7104" s="60"/>
      <c r="J7104" s="31"/>
      <c r="K7104" s="31"/>
      <c r="L7104" s="31"/>
      <c r="M7104" s="31"/>
      <c r="N7104" s="31"/>
      <c r="O7104" s="21">
        <f t="shared" si="338"/>
        <v>0</v>
      </c>
      <c r="P7104" s="71"/>
      <c r="Q7104" s="72">
        <v>227.64393630053081</v>
      </c>
      <c r="R7104" s="72">
        <v>0</v>
      </c>
      <c r="S7104" s="7"/>
      <c r="T7104" s="7"/>
      <c r="U7104" s="7"/>
    </row>
    <row r="7105" spans="1:21" customFormat="1" ht="12.75" customHeight="1" x14ac:dyDescent="0.25">
      <c r="A7105">
        <v>9</v>
      </c>
      <c r="B7105">
        <v>11</v>
      </c>
      <c r="C7105" s="3">
        <v>911</v>
      </c>
      <c r="D7105" t="s">
        <v>6</v>
      </c>
      <c r="E7105">
        <v>2006</v>
      </c>
      <c r="F7105" s="81">
        <f t="shared" si="339"/>
        <v>216.41486320947325</v>
      </c>
      <c r="G7105" s="73">
        <f t="shared" si="337"/>
        <v>216.41486320947325</v>
      </c>
      <c r="H7105" s="7"/>
      <c r="I7105" s="60"/>
      <c r="J7105" s="31"/>
      <c r="K7105" s="31"/>
      <c r="L7105" s="31"/>
      <c r="M7105" s="31"/>
      <c r="N7105" s="31"/>
      <c r="O7105" s="21">
        <f t="shared" si="338"/>
        <v>8.4</v>
      </c>
      <c r="P7105" s="71"/>
      <c r="Q7105" s="72">
        <v>216.41486320947325</v>
      </c>
      <c r="R7105" s="72">
        <v>8.4</v>
      </c>
      <c r="S7105" s="7"/>
      <c r="T7105" s="7"/>
      <c r="U7105" s="7"/>
    </row>
    <row r="7106" spans="1:21" customFormat="1" ht="12.75" customHeight="1" x14ac:dyDescent="0.25">
      <c r="A7106">
        <v>9</v>
      </c>
      <c r="B7106">
        <v>12</v>
      </c>
      <c r="C7106" s="3">
        <v>912</v>
      </c>
      <c r="D7106" t="s">
        <v>6</v>
      </c>
      <c r="E7106">
        <v>2006</v>
      </c>
      <c r="F7106" s="81">
        <f t="shared" si="339"/>
        <v>978.97100857492853</v>
      </c>
      <c r="G7106" s="73">
        <f t="shared" si="337"/>
        <v>978.97100857492853</v>
      </c>
      <c r="H7106" s="7"/>
      <c r="I7106" s="60"/>
      <c r="J7106" s="31"/>
      <c r="K7106" s="31"/>
      <c r="L7106" s="31"/>
      <c r="M7106" s="31"/>
      <c r="N7106" s="31"/>
      <c r="O7106" s="21">
        <f t="shared" si="338"/>
        <v>5.04</v>
      </c>
      <c r="P7106" s="71"/>
      <c r="Q7106" s="72">
        <v>978.97100857492853</v>
      </c>
      <c r="R7106" s="72">
        <v>5.04</v>
      </c>
      <c r="S7106" s="7"/>
      <c r="T7106" s="7"/>
      <c r="U7106" s="7"/>
    </row>
    <row r="7107" spans="1:21" customFormat="1" ht="12.75" customHeight="1" x14ac:dyDescent="0.25">
      <c r="A7107">
        <v>9</v>
      </c>
      <c r="B7107">
        <v>13</v>
      </c>
      <c r="C7107" s="3">
        <v>913</v>
      </c>
      <c r="D7107" t="s">
        <v>6</v>
      </c>
      <c r="E7107">
        <v>2006</v>
      </c>
      <c r="F7107" s="81">
        <f t="shared" si="339"/>
        <v>1062.6786443446304</v>
      </c>
      <c r="G7107" s="73">
        <f t="shared" si="337"/>
        <v>1062.6786443446304</v>
      </c>
      <c r="H7107" s="7"/>
      <c r="I7107" s="60"/>
      <c r="J7107" s="31"/>
      <c r="K7107" s="31"/>
      <c r="L7107" s="31"/>
      <c r="M7107" s="31"/>
      <c r="N7107" s="31"/>
      <c r="O7107" s="21">
        <f t="shared" si="338"/>
        <v>10.08</v>
      </c>
      <c r="P7107" s="71"/>
      <c r="Q7107" s="72">
        <v>1062.6786443446304</v>
      </c>
      <c r="R7107" s="72">
        <v>10.08</v>
      </c>
      <c r="S7107" s="7"/>
      <c r="T7107" s="7"/>
      <c r="U7107" s="7"/>
    </row>
    <row r="7108" spans="1:21" customFormat="1" ht="12.75" customHeight="1" x14ac:dyDescent="0.25">
      <c r="A7108">
        <v>9</v>
      </c>
      <c r="B7108">
        <v>14</v>
      </c>
      <c r="C7108" s="3">
        <v>914</v>
      </c>
      <c r="D7108" t="s">
        <v>6</v>
      </c>
      <c r="E7108">
        <v>2006</v>
      </c>
      <c r="F7108" s="81">
        <f t="shared" si="339"/>
        <v>725.80645161290317</v>
      </c>
      <c r="G7108" s="73">
        <f t="shared" si="337"/>
        <v>725.80645161290317</v>
      </c>
      <c r="H7108" s="7"/>
      <c r="I7108" s="60"/>
      <c r="J7108" s="31"/>
      <c r="K7108" s="31"/>
      <c r="L7108" s="31"/>
      <c r="M7108" s="31"/>
      <c r="N7108" s="31"/>
      <c r="O7108" s="21">
        <f t="shared" si="338"/>
        <v>0</v>
      </c>
      <c r="P7108" s="71"/>
      <c r="Q7108" s="72">
        <v>725.80645161290317</v>
      </c>
      <c r="R7108" s="72">
        <v>0</v>
      </c>
      <c r="S7108" s="7"/>
      <c r="T7108" s="7"/>
      <c r="U7108" s="7"/>
    </row>
    <row r="7109" spans="1:21" customFormat="1" ht="12.75" customHeight="1" x14ac:dyDescent="0.25">
      <c r="A7109">
        <v>9</v>
      </c>
      <c r="B7109">
        <v>15</v>
      </c>
      <c r="C7109" s="3">
        <v>915</v>
      </c>
      <c r="D7109" t="s">
        <v>6</v>
      </c>
      <c r="E7109">
        <v>2006</v>
      </c>
      <c r="F7109" s="81">
        <f t="shared" si="339"/>
        <v>325.64311964066962</v>
      </c>
      <c r="G7109" s="73">
        <f t="shared" si="337"/>
        <v>325.64311964066962</v>
      </c>
      <c r="H7109" s="7"/>
      <c r="I7109" s="60"/>
      <c r="J7109" s="31"/>
      <c r="K7109" s="31"/>
      <c r="L7109" s="31"/>
      <c r="M7109" s="31"/>
      <c r="N7109" s="31"/>
      <c r="O7109" s="21">
        <f t="shared" si="338"/>
        <v>1.68</v>
      </c>
      <c r="P7109" s="71"/>
      <c r="Q7109" s="72">
        <v>325.64311964066962</v>
      </c>
      <c r="R7109" s="72">
        <v>1.68</v>
      </c>
      <c r="T7109" s="7"/>
      <c r="U7109" s="7"/>
    </row>
    <row r="7110" spans="1:21" customFormat="1" ht="12.75" customHeight="1" x14ac:dyDescent="0.25">
      <c r="A7110">
        <v>9</v>
      </c>
      <c r="B7110">
        <v>16</v>
      </c>
      <c r="C7110" s="3">
        <v>916</v>
      </c>
      <c r="D7110" t="s">
        <v>6</v>
      </c>
      <c r="E7110">
        <v>2006</v>
      </c>
      <c r="F7110" s="81">
        <f t="shared" si="339"/>
        <v>119.4365046957942</v>
      </c>
      <c r="G7110" s="73">
        <f t="shared" si="337"/>
        <v>119.4365046957942</v>
      </c>
      <c r="H7110" s="7"/>
      <c r="I7110" s="60"/>
      <c r="J7110" s="31"/>
      <c r="K7110" s="31"/>
      <c r="L7110" s="31"/>
      <c r="M7110" s="31"/>
      <c r="N7110" s="31"/>
      <c r="O7110" s="21">
        <f t="shared" si="338"/>
        <v>0</v>
      </c>
      <c r="P7110" s="71"/>
      <c r="Q7110" s="72">
        <v>119.4365046957942</v>
      </c>
      <c r="R7110" s="72">
        <v>0</v>
      </c>
      <c r="T7110" s="7"/>
      <c r="U7110" s="7"/>
    </row>
    <row r="7111" spans="1:21" customFormat="1" ht="12.75" customHeight="1" x14ac:dyDescent="0.25">
      <c r="A7111">
        <v>9</v>
      </c>
      <c r="B7111">
        <v>17</v>
      </c>
      <c r="C7111" s="3">
        <v>917</v>
      </c>
      <c r="D7111" t="s">
        <v>6</v>
      </c>
      <c r="E7111">
        <v>2006</v>
      </c>
      <c r="F7111" s="81">
        <f t="shared" si="339"/>
        <v>115.35320538995508</v>
      </c>
      <c r="G7111" s="73">
        <f t="shared" si="337"/>
        <v>115.35320538995508</v>
      </c>
      <c r="H7111" s="7"/>
      <c r="I7111" s="60"/>
      <c r="J7111" s="31"/>
      <c r="K7111" s="31"/>
      <c r="L7111" s="31"/>
      <c r="M7111" s="31"/>
      <c r="N7111" s="31"/>
      <c r="O7111" s="21">
        <f t="shared" si="338"/>
        <v>0</v>
      </c>
      <c r="P7111" s="71"/>
      <c r="Q7111" s="72">
        <v>115.35320538995508</v>
      </c>
      <c r="R7111" s="72">
        <v>0</v>
      </c>
      <c r="T7111" s="7"/>
      <c r="U7111" s="7"/>
    </row>
    <row r="7112" spans="1:21" customFormat="1" ht="12.75" customHeight="1" x14ac:dyDescent="0.25">
      <c r="A7112">
        <v>9</v>
      </c>
      <c r="B7112">
        <v>18</v>
      </c>
      <c r="C7112" s="3">
        <v>918</v>
      </c>
      <c r="D7112" t="s">
        <v>6</v>
      </c>
      <c r="E7112">
        <v>2006</v>
      </c>
      <c r="F7112" s="81">
        <f t="shared" si="339"/>
        <v>66.353613719885658</v>
      </c>
      <c r="G7112" s="73">
        <f t="shared" si="337"/>
        <v>66.353613719885658</v>
      </c>
      <c r="H7112" s="7"/>
      <c r="I7112" s="60"/>
      <c r="J7112" s="31"/>
      <c r="K7112" s="31"/>
      <c r="L7112" s="31"/>
      <c r="M7112" s="31"/>
      <c r="N7112" s="31"/>
      <c r="O7112" s="21">
        <f t="shared" si="338"/>
        <v>0</v>
      </c>
      <c r="P7112" s="71"/>
      <c r="Q7112" s="72">
        <v>66.353613719885658</v>
      </c>
      <c r="R7112" s="72">
        <v>0</v>
      </c>
      <c r="T7112" s="7"/>
      <c r="U7112" s="7"/>
    </row>
    <row r="7113" spans="1:21" customFormat="1" ht="12.75" customHeight="1" x14ac:dyDescent="0.25">
      <c r="A7113">
        <v>9</v>
      </c>
      <c r="B7113">
        <v>19</v>
      </c>
      <c r="C7113" s="3">
        <v>919</v>
      </c>
      <c r="D7113" t="s">
        <v>6</v>
      </c>
      <c r="E7113">
        <v>2006</v>
      </c>
      <c r="F7113" s="81">
        <f t="shared" si="339"/>
        <v>28.583095140873823</v>
      </c>
      <c r="G7113" s="73">
        <f t="shared" si="337"/>
        <v>28.583095140873823</v>
      </c>
      <c r="H7113" s="7"/>
      <c r="I7113" s="60"/>
      <c r="J7113" s="31"/>
      <c r="K7113" s="31"/>
      <c r="L7113" s="31"/>
      <c r="M7113" s="31"/>
      <c r="N7113" s="31"/>
      <c r="O7113" s="21">
        <f t="shared" si="338"/>
        <v>1.68</v>
      </c>
      <c r="P7113" s="71"/>
      <c r="Q7113" s="72">
        <v>28.583095140873823</v>
      </c>
      <c r="R7113" s="72">
        <v>1.68</v>
      </c>
      <c r="T7113" s="7"/>
      <c r="U7113" s="7"/>
    </row>
    <row r="7114" spans="1:21" customFormat="1" ht="12.75" customHeight="1" x14ac:dyDescent="0.25">
      <c r="A7114">
        <v>9</v>
      </c>
      <c r="B7114">
        <v>20</v>
      </c>
      <c r="C7114" s="3">
        <v>920</v>
      </c>
      <c r="D7114" t="s">
        <v>6</v>
      </c>
      <c r="E7114">
        <v>2006</v>
      </c>
      <c r="F7114" s="81">
        <f t="shared" si="339"/>
        <v>21.437321355655367</v>
      </c>
      <c r="G7114" s="73">
        <f t="shared" si="337"/>
        <v>21.437321355655367</v>
      </c>
      <c r="H7114" s="7"/>
      <c r="I7114" s="60"/>
      <c r="J7114" s="31"/>
      <c r="K7114" s="31"/>
      <c r="L7114" s="31"/>
      <c r="M7114" s="31"/>
      <c r="N7114" s="31"/>
      <c r="O7114" s="21">
        <f t="shared" si="338"/>
        <v>0</v>
      </c>
      <c r="P7114" s="71"/>
      <c r="Q7114" s="72">
        <v>21.437321355655367</v>
      </c>
      <c r="R7114" s="72">
        <v>0</v>
      </c>
      <c r="T7114" s="7"/>
      <c r="U7114" s="7"/>
    </row>
    <row r="7115" spans="1:21" customFormat="1" ht="12.75" customHeight="1" x14ac:dyDescent="0.25">
      <c r="A7115">
        <v>9</v>
      </c>
      <c r="B7115">
        <v>21</v>
      </c>
      <c r="C7115" s="3">
        <v>921</v>
      </c>
      <c r="D7115" t="s">
        <v>6</v>
      </c>
      <c r="E7115">
        <v>2006</v>
      </c>
      <c r="F7115" s="81">
        <f t="shared" si="339"/>
        <v>25.520620661494487</v>
      </c>
      <c r="G7115" s="73">
        <f t="shared" si="337"/>
        <v>25.520620661494487</v>
      </c>
      <c r="H7115" s="7"/>
      <c r="I7115" s="60"/>
      <c r="J7115" s="31"/>
      <c r="K7115" s="31"/>
      <c r="L7115" s="31"/>
      <c r="M7115" s="31"/>
      <c r="N7115" s="31"/>
      <c r="O7115" s="21">
        <f t="shared" si="338"/>
        <v>0</v>
      </c>
      <c r="P7115" s="71"/>
      <c r="Q7115" s="72">
        <v>25.520620661494487</v>
      </c>
      <c r="R7115" s="72">
        <v>0</v>
      </c>
      <c r="T7115" s="7"/>
      <c r="U7115" s="7"/>
    </row>
    <row r="7116" spans="1:21" customFormat="1" ht="12.75" customHeight="1" x14ac:dyDescent="0.25">
      <c r="A7116">
        <v>9</v>
      </c>
      <c r="B7116">
        <v>22</v>
      </c>
      <c r="C7116" s="3">
        <v>922</v>
      </c>
      <c r="D7116" t="s">
        <v>6</v>
      </c>
      <c r="E7116">
        <v>2006</v>
      </c>
      <c r="F7116" s="81">
        <f t="shared" si="339"/>
        <v>9.1874234381380155</v>
      </c>
      <c r="G7116" s="73">
        <f t="shared" si="337"/>
        <v>9.1874234381380155</v>
      </c>
      <c r="H7116" s="7"/>
      <c r="I7116" s="60"/>
      <c r="J7116" s="31"/>
      <c r="K7116" s="31"/>
      <c r="L7116" s="31"/>
      <c r="M7116" s="31"/>
      <c r="N7116" s="31"/>
      <c r="O7116" s="21">
        <f t="shared" si="338"/>
        <v>0</v>
      </c>
      <c r="P7116" s="71"/>
      <c r="Q7116" s="72">
        <v>9.1874234381380155</v>
      </c>
      <c r="R7116" s="72">
        <v>0</v>
      </c>
      <c r="T7116" s="7"/>
      <c r="U7116" s="7"/>
    </row>
    <row r="7117" spans="1:21" customFormat="1" ht="12.75" customHeight="1" x14ac:dyDescent="0.25">
      <c r="A7117">
        <v>9</v>
      </c>
      <c r="B7117">
        <v>23</v>
      </c>
      <c r="C7117" s="3">
        <v>923</v>
      </c>
      <c r="D7117" t="s">
        <v>6</v>
      </c>
      <c r="E7117">
        <v>2006</v>
      </c>
      <c r="F7117" s="81">
        <f t="shared" si="339"/>
        <v>14.291547570436911</v>
      </c>
      <c r="G7117" s="73">
        <f t="shared" si="337"/>
        <v>14.291547570436911</v>
      </c>
      <c r="H7117" s="7"/>
      <c r="I7117" s="60"/>
      <c r="J7117" s="31"/>
      <c r="K7117" s="31"/>
      <c r="L7117" s="31"/>
      <c r="M7117" s="31"/>
      <c r="N7117" s="31"/>
      <c r="O7117" s="21">
        <f t="shared" si="338"/>
        <v>0</v>
      </c>
      <c r="P7117" s="71"/>
      <c r="Q7117" s="72">
        <v>14.291547570436911</v>
      </c>
      <c r="R7117" s="72">
        <v>0</v>
      </c>
      <c r="T7117" s="7"/>
      <c r="U7117" s="7"/>
    </row>
    <row r="7118" spans="1:21" customFormat="1" ht="12.75" customHeight="1" x14ac:dyDescent="0.25">
      <c r="A7118">
        <v>9</v>
      </c>
      <c r="B7118">
        <v>24</v>
      </c>
      <c r="C7118" s="3">
        <v>924</v>
      </c>
      <c r="D7118" t="s">
        <v>6</v>
      </c>
      <c r="E7118">
        <v>2006</v>
      </c>
      <c r="F7118" s="81">
        <f t="shared" si="339"/>
        <v>24.499795835034707</v>
      </c>
      <c r="G7118" s="73">
        <f t="shared" si="337"/>
        <v>24.499795835034707</v>
      </c>
      <c r="H7118" s="7"/>
      <c r="I7118" s="60"/>
      <c r="J7118" s="31"/>
      <c r="K7118" s="31"/>
      <c r="L7118" s="31"/>
      <c r="M7118" s="31"/>
      <c r="N7118" s="31"/>
      <c r="O7118" s="21">
        <f t="shared" si="338"/>
        <v>0</v>
      </c>
      <c r="P7118" s="71"/>
      <c r="Q7118" s="72">
        <v>24.499795835034707</v>
      </c>
      <c r="R7118" s="72">
        <v>0</v>
      </c>
      <c r="T7118" s="7"/>
      <c r="U7118" s="7"/>
    </row>
    <row r="7119" spans="1:21" customFormat="1" ht="12.75" customHeight="1" x14ac:dyDescent="0.25">
      <c r="A7119">
        <v>9</v>
      </c>
      <c r="B7119">
        <v>25</v>
      </c>
      <c r="C7119" s="3">
        <v>925</v>
      </c>
      <c r="D7119" t="s">
        <v>6</v>
      </c>
      <c r="E7119">
        <v>2006</v>
      </c>
      <c r="F7119" s="81">
        <f t="shared" si="339"/>
        <v>12.249897917517353</v>
      </c>
      <c r="G7119" s="73">
        <f t="shared" si="337"/>
        <v>12.249897917517353</v>
      </c>
      <c r="H7119" s="7"/>
      <c r="I7119" s="60"/>
      <c r="J7119" s="31"/>
      <c r="K7119" s="31"/>
      <c r="L7119" s="31"/>
      <c r="M7119" s="31"/>
      <c r="N7119" s="31"/>
      <c r="O7119" s="21">
        <f t="shared" si="338"/>
        <v>0</v>
      </c>
      <c r="P7119" s="71"/>
      <c r="Q7119" s="72">
        <v>12.249897917517353</v>
      </c>
      <c r="R7119" s="72">
        <v>0</v>
      </c>
      <c r="T7119" s="7"/>
      <c r="U7119" s="7"/>
    </row>
    <row r="7120" spans="1:21" customFormat="1" ht="12.75" customHeight="1" x14ac:dyDescent="0.25">
      <c r="A7120">
        <v>9</v>
      </c>
      <c r="B7120">
        <v>26</v>
      </c>
      <c r="C7120" s="3">
        <v>926</v>
      </c>
      <c r="D7120" t="s">
        <v>6</v>
      </c>
      <c r="E7120">
        <v>2006</v>
      </c>
      <c r="F7120" s="81">
        <f t="shared" si="339"/>
        <v>31.645569620253163</v>
      </c>
      <c r="G7120" s="73">
        <f t="shared" si="337"/>
        <v>31.645569620253163</v>
      </c>
      <c r="H7120" s="7"/>
      <c r="I7120" s="60"/>
      <c r="J7120" s="31"/>
      <c r="K7120" s="31"/>
      <c r="L7120" s="31"/>
      <c r="M7120" s="31"/>
      <c r="N7120" s="31"/>
      <c r="O7120" s="21">
        <f t="shared" si="338"/>
        <v>0</v>
      </c>
      <c r="P7120" s="71"/>
      <c r="Q7120" s="72">
        <v>31.645569620253163</v>
      </c>
      <c r="R7120" s="72">
        <v>0</v>
      </c>
      <c r="T7120" s="7"/>
      <c r="U7120" s="7"/>
    </row>
    <row r="7121" spans="1:21" customFormat="1" ht="12.75" customHeight="1" x14ac:dyDescent="0.25">
      <c r="A7121">
        <v>9</v>
      </c>
      <c r="B7121">
        <v>27</v>
      </c>
      <c r="C7121" s="3">
        <v>927</v>
      </c>
      <c r="D7121" t="s">
        <v>6</v>
      </c>
      <c r="E7121">
        <v>2006</v>
      </c>
      <c r="F7121" s="81">
        <f t="shared" si="339"/>
        <v>15.312372396896691</v>
      </c>
      <c r="G7121" s="73">
        <f t="shared" si="337"/>
        <v>15.312372396896691</v>
      </c>
      <c r="H7121" s="7"/>
      <c r="I7121" s="60"/>
      <c r="J7121" s="31"/>
      <c r="K7121" s="31"/>
      <c r="L7121" s="31"/>
      <c r="M7121" s="31"/>
      <c r="N7121" s="31"/>
      <c r="O7121" s="21">
        <f t="shared" si="338"/>
        <v>0</v>
      </c>
      <c r="P7121" s="71"/>
      <c r="Q7121" s="72">
        <v>15.312372396896691</v>
      </c>
      <c r="R7121" s="72">
        <v>0</v>
      </c>
      <c r="T7121" s="7"/>
      <c r="U7121" s="7"/>
    </row>
    <row r="7122" spans="1:21" customFormat="1" ht="12.75" customHeight="1" x14ac:dyDescent="0.25">
      <c r="A7122">
        <v>9</v>
      </c>
      <c r="B7122">
        <v>28</v>
      </c>
      <c r="C7122" s="3">
        <v>928</v>
      </c>
      <c r="D7122" t="s">
        <v>6</v>
      </c>
      <c r="E7122">
        <v>2006</v>
      </c>
      <c r="F7122" s="81">
        <f t="shared" si="339"/>
        <v>9.1874234381380155</v>
      </c>
      <c r="G7122" s="73">
        <f t="shared" si="337"/>
        <v>9.1874234381380155</v>
      </c>
      <c r="H7122" s="7"/>
      <c r="I7122" s="60"/>
      <c r="J7122" s="31"/>
      <c r="K7122" s="31"/>
      <c r="L7122" s="31"/>
      <c r="M7122" s="31"/>
      <c r="N7122" s="31"/>
      <c r="O7122" s="21">
        <f t="shared" si="338"/>
        <v>1.68</v>
      </c>
      <c r="P7122" s="71"/>
      <c r="Q7122" s="72">
        <v>9.1874234381380155</v>
      </c>
      <c r="R7122" s="72">
        <v>1.68</v>
      </c>
      <c r="T7122" s="7"/>
      <c r="U7122" s="7"/>
    </row>
    <row r="7123" spans="1:21" customFormat="1" ht="12.75" customHeight="1" x14ac:dyDescent="0.25">
      <c r="A7123">
        <v>9</v>
      </c>
      <c r="B7123">
        <v>29</v>
      </c>
      <c r="C7123" s="3">
        <v>929</v>
      </c>
      <c r="D7123" t="s">
        <v>6</v>
      </c>
      <c r="E7123">
        <v>2006</v>
      </c>
      <c r="F7123" s="81">
        <f t="shared" si="339"/>
        <v>10.166598611678236</v>
      </c>
      <c r="G7123" s="73">
        <f t="shared" si="337"/>
        <v>10.166598611678236</v>
      </c>
      <c r="H7123" s="7"/>
      <c r="I7123" s="60"/>
      <c r="J7123" s="31"/>
      <c r="K7123" s="31"/>
      <c r="L7123" s="31"/>
      <c r="M7123" s="31"/>
      <c r="N7123" s="31"/>
      <c r="O7123" s="21">
        <f t="shared" si="338"/>
        <v>0</v>
      </c>
      <c r="P7123" s="71"/>
      <c r="Q7123" s="72">
        <v>10.166598611678236</v>
      </c>
      <c r="R7123" s="72">
        <v>0</v>
      </c>
      <c r="T7123" s="7"/>
      <c r="U7123" s="7"/>
    </row>
    <row r="7124" spans="1:21" customFormat="1" ht="12.75" customHeight="1" x14ac:dyDescent="0.25">
      <c r="A7124">
        <v>9</v>
      </c>
      <c r="B7124">
        <v>30</v>
      </c>
      <c r="C7124" s="3">
        <v>930</v>
      </c>
      <c r="D7124" t="s">
        <v>6</v>
      </c>
      <c r="E7124">
        <v>2006</v>
      </c>
      <c r="F7124" s="81">
        <f t="shared" si="339"/>
        <v>2.0208248264597795</v>
      </c>
      <c r="G7124" s="73">
        <f t="shared" si="337"/>
        <v>2.0208248264597795</v>
      </c>
      <c r="H7124" s="7"/>
      <c r="I7124" s="60"/>
      <c r="J7124" s="31"/>
      <c r="K7124" s="31"/>
      <c r="L7124" s="31"/>
      <c r="M7124" s="31"/>
      <c r="N7124" s="31"/>
      <c r="O7124" s="21">
        <f t="shared" si="338"/>
        <v>0</v>
      </c>
      <c r="P7124" s="71"/>
      <c r="Q7124" s="72">
        <v>2.0208248264597795</v>
      </c>
      <c r="R7124" s="72">
        <v>0</v>
      </c>
      <c r="T7124" s="7"/>
      <c r="U7124" s="7"/>
    </row>
    <row r="7125" spans="1:21" customFormat="1" ht="12.75" customHeight="1" x14ac:dyDescent="0.25">
      <c r="A7125">
        <v>10</v>
      </c>
      <c r="B7125">
        <v>1</v>
      </c>
      <c r="C7125" s="3">
        <v>1001</v>
      </c>
      <c r="D7125" t="s">
        <v>6</v>
      </c>
      <c r="E7125">
        <v>2006</v>
      </c>
      <c r="F7125" s="81">
        <f t="shared" si="339"/>
        <v>4.0832993058391178</v>
      </c>
      <c r="G7125" s="73">
        <f t="shared" si="337"/>
        <v>4.0832993058391178</v>
      </c>
      <c r="H7125" s="7"/>
      <c r="I7125" s="60"/>
      <c r="J7125" s="31"/>
      <c r="K7125" s="31"/>
      <c r="L7125" s="31"/>
      <c r="M7125" s="31"/>
      <c r="N7125" s="31"/>
      <c r="O7125" s="21">
        <f t="shared" si="338"/>
        <v>0</v>
      </c>
      <c r="P7125" s="71"/>
      <c r="Q7125" s="72">
        <v>4.0832993058391178</v>
      </c>
      <c r="R7125" s="72">
        <v>0</v>
      </c>
      <c r="T7125" s="7"/>
      <c r="U7125" s="7"/>
    </row>
    <row r="7126" spans="1:21" customFormat="1" ht="12.75" customHeight="1" x14ac:dyDescent="0.25">
      <c r="A7126">
        <v>10</v>
      </c>
      <c r="B7126">
        <v>2</v>
      </c>
      <c r="C7126" s="3">
        <v>1002</v>
      </c>
      <c r="D7126" t="s">
        <v>6</v>
      </c>
      <c r="E7126">
        <v>2006</v>
      </c>
      <c r="F7126" s="81">
        <f t="shared" si="339"/>
        <v>0</v>
      </c>
      <c r="G7126" s="73">
        <f t="shared" si="337"/>
        <v>0</v>
      </c>
      <c r="H7126" s="7"/>
      <c r="I7126" s="60"/>
      <c r="J7126" s="31"/>
      <c r="K7126" s="31"/>
      <c r="L7126" s="31"/>
      <c r="M7126" s="31"/>
      <c r="N7126" s="31"/>
      <c r="O7126" s="21">
        <f t="shared" si="338"/>
        <v>0</v>
      </c>
      <c r="P7126" s="71"/>
      <c r="Q7126" s="72">
        <v>0</v>
      </c>
      <c r="R7126" s="72">
        <v>0</v>
      </c>
      <c r="T7126" s="7"/>
      <c r="U7126" s="7"/>
    </row>
    <row r="7127" spans="1:21" customFormat="1" ht="12.75" customHeight="1" x14ac:dyDescent="0.25">
      <c r="A7127">
        <v>10</v>
      </c>
      <c r="B7127">
        <v>3</v>
      </c>
      <c r="C7127" s="3">
        <v>1003</v>
      </c>
      <c r="D7127" t="s">
        <v>6</v>
      </c>
      <c r="E7127">
        <v>2006</v>
      </c>
      <c r="F7127" s="81">
        <f t="shared" si="339"/>
        <v>2.0416496529195589</v>
      </c>
      <c r="G7127" s="73">
        <f t="shared" si="337"/>
        <v>2.0416496529195589</v>
      </c>
      <c r="H7127" s="7"/>
      <c r="I7127" s="60"/>
      <c r="J7127" s="31"/>
      <c r="K7127" s="31"/>
      <c r="L7127" s="31"/>
      <c r="M7127" s="31"/>
      <c r="N7127" s="31"/>
      <c r="O7127" s="21">
        <f t="shared" si="338"/>
        <v>1.68</v>
      </c>
      <c r="P7127" s="71"/>
      <c r="Q7127" s="72">
        <v>2.0416496529195589</v>
      </c>
      <c r="R7127" s="72">
        <v>1.68</v>
      </c>
      <c r="T7127" s="7"/>
      <c r="U7127" s="7"/>
    </row>
    <row r="7128" spans="1:21" customFormat="1" ht="12.75" customHeight="1" x14ac:dyDescent="0.25">
      <c r="A7128">
        <v>10</v>
      </c>
      <c r="B7128">
        <v>4</v>
      </c>
      <c r="C7128" s="3">
        <v>1004</v>
      </c>
      <c r="D7128" t="s">
        <v>6</v>
      </c>
      <c r="E7128">
        <v>2006</v>
      </c>
      <c r="F7128" s="81">
        <f t="shared" si="339"/>
        <v>0</v>
      </c>
      <c r="G7128" s="73">
        <f t="shared" si="337"/>
        <v>0</v>
      </c>
      <c r="H7128" s="7"/>
      <c r="I7128" s="60"/>
      <c r="J7128" s="31"/>
      <c r="K7128" s="31"/>
      <c r="L7128" s="31"/>
      <c r="M7128" s="31"/>
      <c r="N7128" s="31"/>
      <c r="O7128" s="21">
        <f t="shared" si="338"/>
        <v>0</v>
      </c>
      <c r="P7128" s="71"/>
      <c r="Q7128" s="72">
        <v>0</v>
      </c>
      <c r="R7128" s="72">
        <v>0</v>
      </c>
      <c r="T7128" s="7"/>
      <c r="U7128" s="7"/>
    </row>
    <row r="7129" spans="1:21" customFormat="1" ht="12.75" customHeight="1" x14ac:dyDescent="0.25">
      <c r="A7129">
        <v>10</v>
      </c>
      <c r="B7129">
        <v>5</v>
      </c>
      <c r="C7129" s="3">
        <v>1005</v>
      </c>
      <c r="D7129" t="s">
        <v>6</v>
      </c>
      <c r="E7129">
        <v>2006</v>
      </c>
      <c r="F7129" s="81">
        <f t="shared" si="339"/>
        <v>0</v>
      </c>
      <c r="G7129" s="73">
        <f t="shared" si="337"/>
        <v>0</v>
      </c>
      <c r="H7129" s="7"/>
      <c r="I7129" s="60"/>
      <c r="J7129" s="31"/>
      <c r="K7129" s="31"/>
      <c r="L7129" s="31"/>
      <c r="M7129" s="31"/>
      <c r="N7129" s="31"/>
      <c r="O7129" s="21">
        <f t="shared" si="338"/>
        <v>0</v>
      </c>
      <c r="P7129" s="71"/>
      <c r="Q7129" s="72">
        <v>0</v>
      </c>
      <c r="R7129" s="72">
        <v>0</v>
      </c>
      <c r="T7129" s="7"/>
      <c r="U7129" s="7"/>
    </row>
    <row r="7130" spans="1:21" customFormat="1" ht="12.75" customHeight="1" x14ac:dyDescent="0.25">
      <c r="A7130">
        <v>10</v>
      </c>
      <c r="B7130">
        <v>6</v>
      </c>
      <c r="C7130" s="3">
        <v>1006</v>
      </c>
      <c r="D7130" t="s">
        <v>6</v>
      </c>
      <c r="E7130">
        <v>2006</v>
      </c>
      <c r="F7130" s="81">
        <f t="shared" si="339"/>
        <v>5.1041241322988977</v>
      </c>
      <c r="G7130" s="73">
        <f t="shared" si="337"/>
        <v>5.1041241322988977</v>
      </c>
      <c r="H7130" s="7"/>
      <c r="I7130" s="60"/>
      <c r="J7130" s="31"/>
      <c r="K7130" s="31"/>
      <c r="L7130" s="31"/>
      <c r="M7130" s="31"/>
      <c r="N7130" s="31"/>
      <c r="O7130" s="21">
        <f t="shared" si="338"/>
        <v>0</v>
      </c>
      <c r="P7130" s="71"/>
      <c r="Q7130" s="72">
        <v>5.1041241322988977</v>
      </c>
      <c r="R7130" s="72">
        <v>0</v>
      </c>
      <c r="T7130" s="7"/>
      <c r="U7130" s="7"/>
    </row>
    <row r="7131" spans="1:21" customFormat="1" ht="12.75" customHeight="1" x14ac:dyDescent="0.25">
      <c r="A7131">
        <v>10</v>
      </c>
      <c r="B7131">
        <v>7</v>
      </c>
      <c r="C7131" s="3">
        <v>1007</v>
      </c>
      <c r="D7131" t="s">
        <v>6</v>
      </c>
      <c r="E7131">
        <v>2006</v>
      </c>
      <c r="F7131" s="81">
        <f t="shared" si="339"/>
        <v>2</v>
      </c>
      <c r="G7131" s="73">
        <f t="shared" si="337"/>
        <v>2</v>
      </c>
      <c r="H7131" s="7"/>
      <c r="I7131" s="60"/>
      <c r="J7131" s="31"/>
      <c r="K7131" s="31"/>
      <c r="L7131" s="31"/>
      <c r="M7131" s="31"/>
      <c r="N7131" s="31"/>
      <c r="O7131" s="21">
        <f t="shared" si="338"/>
        <v>0</v>
      </c>
      <c r="P7131" s="71"/>
      <c r="Q7131" s="72">
        <v>2</v>
      </c>
      <c r="R7131" s="72">
        <v>0</v>
      </c>
      <c r="T7131" s="7"/>
      <c r="U7131" s="7"/>
    </row>
    <row r="7132" spans="1:21" customFormat="1" ht="12.75" customHeight="1" x14ac:dyDescent="0.25">
      <c r="A7132">
        <v>10</v>
      </c>
      <c r="B7132">
        <v>8</v>
      </c>
      <c r="C7132" s="3">
        <v>1008</v>
      </c>
      <c r="D7132" t="s">
        <v>6</v>
      </c>
      <c r="E7132">
        <v>2006</v>
      </c>
      <c r="F7132" s="81">
        <f t="shared" si="339"/>
        <v>2.0208248264597795</v>
      </c>
      <c r="G7132" s="73">
        <f t="shared" si="337"/>
        <v>2.0208248264597795</v>
      </c>
      <c r="H7132" s="7"/>
      <c r="I7132" s="60"/>
      <c r="J7132" s="31"/>
      <c r="K7132" s="31"/>
      <c r="L7132" s="31"/>
      <c r="M7132" s="31"/>
      <c r="N7132" s="31"/>
      <c r="O7132" s="21">
        <f t="shared" si="338"/>
        <v>0</v>
      </c>
      <c r="P7132" s="71"/>
      <c r="Q7132" s="72">
        <v>2.0208248264597795</v>
      </c>
      <c r="R7132" s="72">
        <v>0</v>
      </c>
      <c r="T7132" s="7"/>
      <c r="U7132" s="7"/>
    </row>
    <row r="7133" spans="1:21" customFormat="1" ht="12.75" customHeight="1" x14ac:dyDescent="0.25">
      <c r="A7133">
        <v>10</v>
      </c>
      <c r="B7133">
        <v>9</v>
      </c>
      <c r="C7133" s="3">
        <v>1009</v>
      </c>
      <c r="D7133" t="s">
        <v>6</v>
      </c>
      <c r="E7133">
        <v>2006</v>
      </c>
      <c r="F7133" s="81">
        <f t="shared" si="339"/>
        <v>1.0208248264597795</v>
      </c>
      <c r="G7133" s="73">
        <f t="shared" ref="G7133:G7169" si="340">I7133+K7133+Q7133</f>
        <v>1.0208248264597795</v>
      </c>
      <c r="H7133" s="7"/>
      <c r="I7133" s="60"/>
      <c r="J7133" s="31"/>
      <c r="K7133" s="31"/>
      <c r="L7133" s="31"/>
      <c r="M7133" s="31"/>
      <c r="N7133" s="31"/>
      <c r="O7133" s="21">
        <f t="shared" ref="O7133:O7164" si="341">L7133+N7133+R7133</f>
        <v>0</v>
      </c>
      <c r="P7133" s="71"/>
      <c r="Q7133" s="72">
        <v>1.0208248264597795</v>
      </c>
      <c r="R7133" s="72">
        <v>0</v>
      </c>
      <c r="T7133" s="7"/>
      <c r="U7133" s="7"/>
    </row>
    <row r="7134" spans="1:21" customFormat="1" ht="12.75" customHeight="1" x14ac:dyDescent="0.25">
      <c r="A7134">
        <v>10</v>
      </c>
      <c r="B7134">
        <v>10</v>
      </c>
      <c r="C7134" s="3">
        <v>1010</v>
      </c>
      <c r="D7134" t="s">
        <v>6</v>
      </c>
      <c r="E7134">
        <v>2006</v>
      </c>
      <c r="F7134" s="81">
        <f t="shared" si="339"/>
        <v>2.0208248264597795</v>
      </c>
      <c r="G7134" s="73">
        <f t="shared" si="340"/>
        <v>2.0208248264597795</v>
      </c>
      <c r="H7134" s="7"/>
      <c r="I7134" s="60"/>
      <c r="J7134" s="31"/>
      <c r="K7134" s="31"/>
      <c r="L7134" s="31"/>
      <c r="M7134" s="31"/>
      <c r="N7134" s="31"/>
      <c r="O7134" s="21">
        <f t="shared" si="341"/>
        <v>0</v>
      </c>
      <c r="P7134" s="71"/>
      <c r="Q7134" s="72">
        <v>2.0208248264597795</v>
      </c>
      <c r="R7134" s="72">
        <v>0</v>
      </c>
      <c r="T7134" s="7"/>
      <c r="U7134" s="7"/>
    </row>
    <row r="7135" spans="1:21" customFormat="1" ht="12.75" customHeight="1" x14ac:dyDescent="0.25">
      <c r="A7135">
        <v>10</v>
      </c>
      <c r="B7135">
        <v>11</v>
      </c>
      <c r="C7135" s="3">
        <v>1011</v>
      </c>
      <c r="D7135" t="s">
        <v>6</v>
      </c>
      <c r="E7135">
        <v>2006</v>
      </c>
      <c r="F7135" s="81">
        <f t="shared" si="339"/>
        <v>4.0416496529195589</v>
      </c>
      <c r="G7135" s="73">
        <f t="shared" si="340"/>
        <v>4.0416496529195589</v>
      </c>
      <c r="H7135" s="7"/>
      <c r="I7135" s="60"/>
      <c r="J7135" s="31"/>
      <c r="K7135" s="31"/>
      <c r="L7135" s="31"/>
      <c r="M7135" s="31"/>
      <c r="N7135" s="31"/>
      <c r="O7135" s="21">
        <f t="shared" si="341"/>
        <v>0</v>
      </c>
      <c r="P7135" s="71"/>
      <c r="Q7135" s="72">
        <v>4.0416496529195589</v>
      </c>
      <c r="R7135" s="72">
        <v>0</v>
      </c>
      <c r="T7135" s="7"/>
      <c r="U7135" s="7"/>
    </row>
    <row r="7136" spans="1:21" customFormat="1" ht="12.75" customHeight="1" x14ac:dyDescent="0.25">
      <c r="A7136">
        <v>10</v>
      </c>
      <c r="B7136">
        <v>12</v>
      </c>
      <c r="C7136" s="3">
        <v>1012</v>
      </c>
      <c r="D7136" t="s">
        <v>6</v>
      </c>
      <c r="E7136">
        <v>2006</v>
      </c>
      <c r="F7136" s="81">
        <f t="shared" si="339"/>
        <v>4.0832993058391178</v>
      </c>
      <c r="G7136" s="73">
        <f t="shared" si="340"/>
        <v>4.0832993058391178</v>
      </c>
      <c r="H7136" s="7"/>
      <c r="I7136" s="60"/>
      <c r="J7136" s="31"/>
      <c r="K7136" s="31"/>
      <c r="L7136" s="31"/>
      <c r="M7136" s="31"/>
      <c r="N7136" s="31"/>
      <c r="O7136" s="21">
        <f t="shared" si="341"/>
        <v>1.68</v>
      </c>
      <c r="P7136" s="71"/>
      <c r="Q7136" s="72">
        <v>4.0832993058391178</v>
      </c>
      <c r="R7136" s="72">
        <v>1.68</v>
      </c>
      <c r="T7136" s="7"/>
      <c r="U7136" s="7"/>
    </row>
    <row r="7137" spans="1:21" customFormat="1" ht="12.75" customHeight="1" x14ac:dyDescent="0.25">
      <c r="A7137">
        <v>10</v>
      </c>
      <c r="B7137">
        <v>13</v>
      </c>
      <c r="C7137" s="3">
        <v>1013</v>
      </c>
      <c r="D7137" t="s">
        <v>6</v>
      </c>
      <c r="E7137">
        <v>2006</v>
      </c>
      <c r="F7137" s="81">
        <f t="shared" si="339"/>
        <v>8.1249489587586758</v>
      </c>
      <c r="G7137" s="73">
        <f t="shared" si="340"/>
        <v>8.1249489587586758</v>
      </c>
      <c r="H7137" s="7"/>
      <c r="I7137" s="60"/>
      <c r="J7137" s="31"/>
      <c r="K7137" s="31"/>
      <c r="L7137" s="31"/>
      <c r="M7137" s="31"/>
      <c r="N7137" s="31"/>
      <c r="O7137" s="21">
        <f t="shared" si="341"/>
        <v>0</v>
      </c>
      <c r="P7137" s="71"/>
      <c r="Q7137" s="72">
        <v>8.1249489587586758</v>
      </c>
      <c r="R7137" s="72">
        <v>0</v>
      </c>
      <c r="S7137" s="7"/>
      <c r="T7137" s="7"/>
      <c r="U7137" s="7"/>
    </row>
    <row r="7138" spans="1:21" customFormat="1" ht="12.75" customHeight="1" x14ac:dyDescent="0.25">
      <c r="A7138">
        <v>10</v>
      </c>
      <c r="B7138">
        <v>14</v>
      </c>
      <c r="C7138" s="3">
        <v>1014</v>
      </c>
      <c r="D7138" t="s">
        <v>6</v>
      </c>
      <c r="E7138">
        <v>2006</v>
      </c>
      <c r="F7138" s="81">
        <f t="shared" si="339"/>
        <v>6.1041241322988977</v>
      </c>
      <c r="G7138" s="73">
        <f t="shared" si="340"/>
        <v>6.1041241322988977</v>
      </c>
      <c r="H7138" s="7"/>
      <c r="I7138" s="60"/>
      <c r="J7138" s="31"/>
      <c r="K7138" s="31"/>
      <c r="L7138" s="31"/>
      <c r="M7138" s="31"/>
      <c r="N7138" s="31"/>
      <c r="O7138" s="21">
        <f t="shared" si="341"/>
        <v>0</v>
      </c>
      <c r="P7138" s="71"/>
      <c r="Q7138" s="72">
        <v>6.1041241322988977</v>
      </c>
      <c r="R7138" s="72">
        <v>0</v>
      </c>
      <c r="S7138" s="7"/>
      <c r="T7138" s="7"/>
      <c r="U7138" s="7"/>
    </row>
    <row r="7139" spans="1:21" customFormat="1" ht="12.75" customHeight="1" x14ac:dyDescent="0.25">
      <c r="A7139">
        <v>10</v>
      </c>
      <c r="B7139">
        <v>15</v>
      </c>
      <c r="C7139" s="3">
        <v>1015</v>
      </c>
      <c r="D7139" t="s">
        <v>6</v>
      </c>
      <c r="E7139">
        <v>2006</v>
      </c>
      <c r="F7139" s="81">
        <f t="shared" si="339"/>
        <v>8.1457737852184557</v>
      </c>
      <c r="G7139" s="73">
        <f t="shared" si="340"/>
        <v>8.1457737852184557</v>
      </c>
      <c r="H7139" s="7"/>
      <c r="I7139" s="60"/>
      <c r="J7139" s="31"/>
      <c r="K7139" s="31"/>
      <c r="L7139" s="31"/>
      <c r="M7139" s="31"/>
      <c r="N7139" s="31"/>
      <c r="O7139" s="21">
        <f t="shared" si="341"/>
        <v>0</v>
      </c>
      <c r="P7139" s="71"/>
      <c r="Q7139" s="72">
        <v>8.1457737852184557</v>
      </c>
      <c r="R7139" s="72">
        <v>0</v>
      </c>
      <c r="S7139" s="7"/>
      <c r="T7139" s="7"/>
      <c r="U7139" s="7"/>
    </row>
    <row r="7140" spans="1:21" customFormat="1" ht="12.75" customHeight="1" x14ac:dyDescent="0.25">
      <c r="A7140">
        <v>10</v>
      </c>
      <c r="B7140">
        <v>16</v>
      </c>
      <c r="C7140" s="3">
        <v>1016</v>
      </c>
      <c r="D7140" t="s">
        <v>6</v>
      </c>
      <c r="E7140">
        <v>2006</v>
      </c>
      <c r="F7140" s="81">
        <f t="shared" si="339"/>
        <v>8.1249489587586758</v>
      </c>
      <c r="G7140" s="73">
        <f t="shared" si="340"/>
        <v>8.1249489587586758</v>
      </c>
      <c r="H7140" s="7"/>
      <c r="I7140" s="60"/>
      <c r="J7140" s="31"/>
      <c r="K7140" s="31"/>
      <c r="L7140" s="31"/>
      <c r="M7140" s="31"/>
      <c r="N7140" s="31"/>
      <c r="O7140" s="21">
        <f t="shared" si="341"/>
        <v>0</v>
      </c>
      <c r="P7140" s="71"/>
      <c r="Q7140" s="72">
        <v>8.1249489587586758</v>
      </c>
      <c r="R7140" s="72">
        <v>0</v>
      </c>
      <c r="S7140" s="7"/>
      <c r="T7140" s="7"/>
      <c r="U7140" s="7"/>
    </row>
    <row r="7141" spans="1:21" customFormat="1" ht="12.75" customHeight="1" x14ac:dyDescent="0.25">
      <c r="A7141">
        <v>10</v>
      </c>
      <c r="B7141">
        <v>17</v>
      </c>
      <c r="C7141" s="3">
        <v>1017</v>
      </c>
      <c r="D7141" t="s">
        <v>6</v>
      </c>
      <c r="E7141">
        <v>2006</v>
      </c>
      <c r="F7141" s="81">
        <f t="shared" si="339"/>
        <v>5.0832993058391178</v>
      </c>
      <c r="G7141" s="73">
        <f t="shared" si="340"/>
        <v>5.0832993058391178</v>
      </c>
      <c r="H7141" s="7"/>
      <c r="I7141" s="60"/>
      <c r="J7141" s="31"/>
      <c r="K7141" s="31"/>
      <c r="L7141" s="31"/>
      <c r="M7141" s="31"/>
      <c r="N7141" s="31"/>
      <c r="O7141" s="21">
        <f t="shared" si="341"/>
        <v>0</v>
      </c>
      <c r="P7141" s="71"/>
      <c r="Q7141" s="72">
        <v>5.0832993058391178</v>
      </c>
      <c r="R7141" s="72">
        <v>0</v>
      </c>
      <c r="S7141" s="7"/>
      <c r="T7141" s="7"/>
      <c r="U7141" s="7"/>
    </row>
    <row r="7142" spans="1:21" customFormat="1" ht="12.75" customHeight="1" x14ac:dyDescent="0.25">
      <c r="A7142">
        <v>10</v>
      </c>
      <c r="B7142">
        <v>18</v>
      </c>
      <c r="C7142" s="3">
        <v>1018</v>
      </c>
      <c r="D7142" t="s">
        <v>6</v>
      </c>
      <c r="E7142">
        <v>2006</v>
      </c>
      <c r="F7142" s="81">
        <f t="shared" si="339"/>
        <v>1.0208248264597795</v>
      </c>
      <c r="G7142" s="73">
        <f t="shared" si="340"/>
        <v>1.0208248264597795</v>
      </c>
      <c r="H7142" s="7"/>
      <c r="I7142" s="60"/>
      <c r="J7142" s="31"/>
      <c r="K7142" s="31"/>
      <c r="L7142" s="31"/>
      <c r="M7142" s="31"/>
      <c r="N7142" s="31"/>
      <c r="O7142" s="21">
        <f t="shared" si="341"/>
        <v>0</v>
      </c>
      <c r="P7142" s="71"/>
      <c r="Q7142" s="72">
        <v>1.0208248264597795</v>
      </c>
      <c r="R7142" s="72">
        <v>0</v>
      </c>
      <c r="S7142" s="7"/>
      <c r="T7142" s="7"/>
      <c r="U7142" s="7"/>
    </row>
    <row r="7143" spans="1:21" customFormat="1" ht="12.75" customHeight="1" x14ac:dyDescent="0.25">
      <c r="A7143">
        <v>10</v>
      </c>
      <c r="B7143">
        <v>19</v>
      </c>
      <c r="C7143" s="3">
        <v>1019</v>
      </c>
      <c r="D7143" t="s">
        <v>6</v>
      </c>
      <c r="E7143">
        <v>2006</v>
      </c>
      <c r="F7143" s="81">
        <f t="shared" si="339"/>
        <v>2</v>
      </c>
      <c r="G7143" s="73">
        <f t="shared" si="340"/>
        <v>2</v>
      </c>
      <c r="H7143" s="7"/>
      <c r="I7143" s="60"/>
      <c r="J7143" s="31"/>
      <c r="K7143" s="31"/>
      <c r="L7143" s="31"/>
      <c r="M7143" s="31"/>
      <c r="N7143" s="31"/>
      <c r="O7143" s="21">
        <f t="shared" si="341"/>
        <v>0</v>
      </c>
      <c r="P7143" s="71"/>
      <c r="Q7143" s="72">
        <v>2</v>
      </c>
      <c r="R7143" s="72">
        <v>0</v>
      </c>
      <c r="S7143" s="7"/>
      <c r="T7143" s="7"/>
      <c r="U7143" s="7"/>
    </row>
    <row r="7144" spans="1:21" customFormat="1" ht="12.75" customHeight="1" x14ac:dyDescent="0.25">
      <c r="A7144">
        <v>10</v>
      </c>
      <c r="B7144">
        <v>20</v>
      </c>
      <c r="C7144" s="3">
        <v>1020</v>
      </c>
      <c r="D7144" t="s">
        <v>6</v>
      </c>
      <c r="E7144">
        <v>2006</v>
      </c>
      <c r="F7144" s="81">
        <f t="shared" si="339"/>
        <v>3.0416496529195589</v>
      </c>
      <c r="G7144" s="73">
        <f t="shared" si="340"/>
        <v>3.0416496529195589</v>
      </c>
      <c r="H7144" s="7"/>
      <c r="I7144" s="60"/>
      <c r="J7144" s="31"/>
      <c r="K7144" s="31"/>
      <c r="L7144" s="31"/>
      <c r="M7144" s="31"/>
      <c r="N7144" s="31"/>
      <c r="O7144" s="21">
        <f t="shared" si="341"/>
        <v>0</v>
      </c>
      <c r="P7144" s="58"/>
      <c r="Q7144" s="72">
        <v>3.0416496529195589</v>
      </c>
      <c r="R7144" s="72">
        <v>0</v>
      </c>
      <c r="S7144" s="7"/>
      <c r="T7144" s="7"/>
      <c r="U7144" s="7"/>
    </row>
    <row r="7145" spans="1:21" customFormat="1" ht="12.75" customHeight="1" x14ac:dyDescent="0.25">
      <c r="A7145">
        <v>10</v>
      </c>
      <c r="B7145">
        <v>21</v>
      </c>
      <c r="C7145" s="3">
        <v>1021</v>
      </c>
      <c r="D7145" t="s">
        <v>6</v>
      </c>
      <c r="E7145">
        <v>2006</v>
      </c>
      <c r="F7145" s="81">
        <f t="shared" si="339"/>
        <v>3.0624744793793384</v>
      </c>
      <c r="G7145" s="73">
        <f t="shared" si="340"/>
        <v>3.0624744793793384</v>
      </c>
      <c r="H7145" s="7"/>
      <c r="I7145" s="60"/>
      <c r="J7145" s="31"/>
      <c r="K7145" s="31"/>
      <c r="L7145" s="31"/>
      <c r="M7145" s="31"/>
      <c r="N7145" s="31"/>
      <c r="O7145" s="21">
        <f t="shared" si="341"/>
        <v>0</v>
      </c>
      <c r="P7145" s="58"/>
      <c r="Q7145" s="72">
        <v>3.0624744793793384</v>
      </c>
      <c r="R7145" s="72">
        <v>0</v>
      </c>
      <c r="S7145" s="7"/>
      <c r="T7145" s="7"/>
      <c r="U7145" s="7"/>
    </row>
    <row r="7146" spans="1:21" customFormat="1" ht="12.75" customHeight="1" x14ac:dyDescent="0.25">
      <c r="A7146">
        <v>10</v>
      </c>
      <c r="B7146">
        <v>22</v>
      </c>
      <c r="C7146" s="3">
        <v>1022</v>
      </c>
      <c r="D7146" t="s">
        <v>6</v>
      </c>
      <c r="E7146">
        <v>2006</v>
      </c>
      <c r="F7146" s="81">
        <f t="shared" si="339"/>
        <v>2.0416496529195589</v>
      </c>
      <c r="G7146" s="73">
        <f t="shared" si="340"/>
        <v>2.0416496529195589</v>
      </c>
      <c r="H7146" s="7"/>
      <c r="I7146" s="60"/>
      <c r="J7146" s="31"/>
      <c r="K7146" s="31"/>
      <c r="L7146" s="31"/>
      <c r="M7146" s="31"/>
      <c r="N7146" s="31"/>
      <c r="O7146" s="21">
        <f t="shared" si="341"/>
        <v>0</v>
      </c>
      <c r="P7146" s="58"/>
      <c r="Q7146" s="72">
        <v>2.0416496529195589</v>
      </c>
      <c r="R7146" s="72">
        <v>0</v>
      </c>
      <c r="S7146" s="7"/>
      <c r="T7146" s="7"/>
      <c r="U7146" s="7"/>
    </row>
    <row r="7147" spans="1:21" customFormat="1" ht="12.75" customHeight="1" x14ac:dyDescent="0.25">
      <c r="A7147">
        <v>10</v>
      </c>
      <c r="B7147">
        <v>23</v>
      </c>
      <c r="C7147" s="3">
        <v>1023</v>
      </c>
      <c r="D7147" t="s">
        <v>6</v>
      </c>
      <c r="E7147">
        <v>2006</v>
      </c>
      <c r="F7147" s="81">
        <f t="shared" si="339"/>
        <v>0</v>
      </c>
      <c r="G7147" s="73">
        <f t="shared" si="340"/>
        <v>0</v>
      </c>
      <c r="H7147" s="7"/>
      <c r="I7147" s="60"/>
      <c r="J7147" s="31"/>
      <c r="K7147" s="31"/>
      <c r="L7147" s="31"/>
      <c r="M7147" s="31"/>
      <c r="N7147" s="31"/>
      <c r="O7147" s="21">
        <f t="shared" si="341"/>
        <v>0</v>
      </c>
      <c r="P7147" s="58"/>
      <c r="Q7147" s="72">
        <v>0</v>
      </c>
      <c r="R7147" s="72">
        <v>0</v>
      </c>
      <c r="S7147" s="7"/>
      <c r="T7147" s="7"/>
      <c r="U7147" s="7"/>
    </row>
    <row r="7148" spans="1:21" customFormat="1" ht="12.75" customHeight="1" x14ac:dyDescent="0.25">
      <c r="A7148">
        <v>10</v>
      </c>
      <c r="B7148">
        <v>24</v>
      </c>
      <c r="C7148" s="3">
        <v>1024</v>
      </c>
      <c r="D7148" t="s">
        <v>6</v>
      </c>
      <c r="E7148">
        <v>2006</v>
      </c>
      <c r="F7148" s="81">
        <f t="shared" si="339"/>
        <v>1.0208248264597795</v>
      </c>
      <c r="G7148" s="73">
        <f t="shared" si="340"/>
        <v>1.0208248264597795</v>
      </c>
      <c r="H7148" s="7"/>
      <c r="I7148" s="60"/>
      <c r="J7148" s="31"/>
      <c r="K7148" s="31"/>
      <c r="L7148" s="31"/>
      <c r="M7148" s="31"/>
      <c r="N7148" s="31"/>
      <c r="O7148" s="21">
        <f t="shared" si="341"/>
        <v>0</v>
      </c>
      <c r="P7148" s="58"/>
      <c r="Q7148" s="72">
        <v>1.0208248264597795</v>
      </c>
      <c r="R7148" s="72">
        <v>0</v>
      </c>
      <c r="S7148" s="7"/>
      <c r="T7148" s="7"/>
      <c r="U7148" s="7"/>
    </row>
    <row r="7149" spans="1:21" customFormat="1" ht="12.75" customHeight="1" x14ac:dyDescent="0.25">
      <c r="A7149">
        <v>10</v>
      </c>
      <c r="B7149">
        <v>25</v>
      </c>
      <c r="C7149" s="3">
        <v>1025</v>
      </c>
      <c r="D7149" t="s">
        <v>6</v>
      </c>
      <c r="E7149">
        <v>2006</v>
      </c>
      <c r="F7149" s="81">
        <f t="shared" si="339"/>
        <v>2.0416496529195589</v>
      </c>
      <c r="G7149" s="73">
        <f t="shared" si="340"/>
        <v>2.0416496529195589</v>
      </c>
      <c r="H7149" s="7"/>
      <c r="I7149" s="60"/>
      <c r="J7149" s="31"/>
      <c r="K7149" s="31"/>
      <c r="L7149" s="31"/>
      <c r="M7149" s="31"/>
      <c r="N7149" s="31"/>
      <c r="O7149" s="21">
        <f t="shared" si="341"/>
        <v>0</v>
      </c>
      <c r="P7149" s="58"/>
      <c r="Q7149" s="72">
        <v>2.0416496529195589</v>
      </c>
      <c r="R7149" s="72">
        <v>0</v>
      </c>
      <c r="S7149" s="7"/>
      <c r="T7149" s="7"/>
      <c r="U7149" s="7"/>
    </row>
    <row r="7150" spans="1:21" customFormat="1" ht="12.75" customHeight="1" x14ac:dyDescent="0.25">
      <c r="A7150">
        <v>10</v>
      </c>
      <c r="B7150">
        <v>26</v>
      </c>
      <c r="C7150" s="3">
        <v>1026</v>
      </c>
      <c r="D7150" t="s">
        <v>6</v>
      </c>
      <c r="E7150">
        <v>2006</v>
      </c>
      <c r="F7150" s="81">
        <f t="shared" si="339"/>
        <v>12.249897917517353</v>
      </c>
      <c r="G7150" s="73">
        <f t="shared" si="340"/>
        <v>12.249897917517353</v>
      </c>
      <c r="H7150" s="7"/>
      <c r="I7150" s="60"/>
      <c r="J7150" s="31"/>
      <c r="K7150" s="31"/>
      <c r="L7150" s="31"/>
      <c r="M7150" s="31"/>
      <c r="N7150" s="31"/>
      <c r="O7150" s="21">
        <f t="shared" si="341"/>
        <v>0</v>
      </c>
      <c r="P7150" s="58"/>
      <c r="Q7150" s="72">
        <v>12.249897917517353</v>
      </c>
      <c r="R7150" s="72">
        <v>0</v>
      </c>
      <c r="S7150" s="7"/>
      <c r="T7150" s="7"/>
      <c r="U7150" s="7"/>
    </row>
    <row r="7151" spans="1:21" customFormat="1" ht="12.75" customHeight="1" x14ac:dyDescent="0.25">
      <c r="A7151">
        <v>10</v>
      </c>
      <c r="B7151">
        <v>27</v>
      </c>
      <c r="C7151" s="3">
        <v>1027</v>
      </c>
      <c r="D7151" t="s">
        <v>6</v>
      </c>
      <c r="E7151">
        <v>2006</v>
      </c>
      <c r="F7151" s="81">
        <f t="shared" si="339"/>
        <v>27.562270314414047</v>
      </c>
      <c r="G7151" s="73">
        <f t="shared" si="340"/>
        <v>27.562270314414047</v>
      </c>
      <c r="H7151" s="7"/>
      <c r="I7151" s="60"/>
      <c r="J7151" s="31"/>
      <c r="K7151" s="31"/>
      <c r="L7151" s="31"/>
      <c r="M7151" s="31"/>
      <c r="N7151" s="31"/>
      <c r="O7151" s="21">
        <f t="shared" si="341"/>
        <v>0</v>
      </c>
      <c r="P7151" s="58"/>
      <c r="Q7151" s="72">
        <v>27.562270314414047</v>
      </c>
      <c r="R7151" s="72">
        <v>0</v>
      </c>
      <c r="S7151" s="7"/>
      <c r="T7151" s="7"/>
      <c r="U7151" s="7"/>
    </row>
    <row r="7152" spans="1:21" customFormat="1" ht="12.75" customHeight="1" x14ac:dyDescent="0.25">
      <c r="A7152">
        <v>10</v>
      </c>
      <c r="B7152">
        <v>28</v>
      </c>
      <c r="C7152" s="3">
        <v>1028</v>
      </c>
      <c r="D7152" t="s">
        <v>6</v>
      </c>
      <c r="E7152">
        <v>2006</v>
      </c>
      <c r="F7152" s="81">
        <f t="shared" si="339"/>
        <v>17.354022049816251</v>
      </c>
      <c r="G7152" s="73">
        <f t="shared" si="340"/>
        <v>17.354022049816251</v>
      </c>
      <c r="H7152" s="7"/>
      <c r="I7152" s="60"/>
      <c r="J7152" s="31"/>
      <c r="K7152" s="31"/>
      <c r="L7152" s="31"/>
      <c r="M7152" s="31"/>
      <c r="N7152" s="31"/>
      <c r="O7152" s="21">
        <f t="shared" si="341"/>
        <v>0</v>
      </c>
      <c r="P7152" s="58"/>
      <c r="Q7152" s="72">
        <v>17.354022049816251</v>
      </c>
      <c r="R7152" s="72">
        <v>0</v>
      </c>
      <c r="S7152" s="7"/>
      <c r="T7152" s="7"/>
      <c r="U7152" s="7"/>
    </row>
    <row r="7153" spans="1:21" customFormat="1" ht="12.75" customHeight="1" x14ac:dyDescent="0.25">
      <c r="A7153">
        <v>10</v>
      </c>
      <c r="B7153">
        <v>29</v>
      </c>
      <c r="C7153" s="3">
        <v>1029</v>
      </c>
      <c r="D7153" t="s">
        <v>6</v>
      </c>
      <c r="E7153">
        <v>2006</v>
      </c>
      <c r="F7153" s="81">
        <f t="shared" si="339"/>
        <v>8.1665986116782356</v>
      </c>
      <c r="G7153" s="73">
        <f t="shared" si="340"/>
        <v>8.1665986116782356</v>
      </c>
      <c r="H7153" s="7"/>
      <c r="I7153" s="60"/>
      <c r="J7153" s="31"/>
      <c r="K7153" s="31"/>
      <c r="L7153" s="31"/>
      <c r="M7153" s="31"/>
      <c r="N7153" s="31"/>
      <c r="O7153" s="21">
        <f t="shared" si="341"/>
        <v>3.36</v>
      </c>
      <c r="P7153" s="58"/>
      <c r="Q7153" s="72">
        <v>8.1665986116782356</v>
      </c>
      <c r="R7153" s="72">
        <v>3.36</v>
      </c>
      <c r="S7153" s="7"/>
      <c r="T7153" s="7"/>
      <c r="U7153" s="7"/>
    </row>
    <row r="7154" spans="1:21" customFormat="1" ht="12.75" customHeight="1" x14ac:dyDescent="0.25">
      <c r="A7154">
        <v>10</v>
      </c>
      <c r="B7154">
        <v>30</v>
      </c>
      <c r="C7154" s="3">
        <v>1030</v>
      </c>
      <c r="D7154" t="s">
        <v>6</v>
      </c>
      <c r="E7154">
        <v>2006</v>
      </c>
      <c r="F7154" s="81">
        <f t="shared" si="339"/>
        <v>0</v>
      </c>
      <c r="G7154" s="73">
        <f t="shared" si="340"/>
        <v>0</v>
      </c>
      <c r="H7154" s="7"/>
      <c r="I7154" s="60"/>
      <c r="J7154" s="31"/>
      <c r="K7154" s="31"/>
      <c r="L7154" s="31"/>
      <c r="M7154" s="31"/>
      <c r="N7154" s="31"/>
      <c r="O7154" s="21">
        <f t="shared" si="341"/>
        <v>0</v>
      </c>
      <c r="P7154" s="58"/>
      <c r="Q7154" s="72">
        <v>0</v>
      </c>
      <c r="R7154" s="72">
        <v>0</v>
      </c>
      <c r="S7154" s="7"/>
      <c r="T7154" s="7"/>
      <c r="U7154" s="7"/>
    </row>
    <row r="7155" spans="1:21" customFormat="1" ht="12.75" customHeight="1" x14ac:dyDescent="0.25">
      <c r="A7155">
        <v>10</v>
      </c>
      <c r="B7155">
        <v>31</v>
      </c>
      <c r="C7155" s="3">
        <v>1031</v>
      </c>
      <c r="D7155" t="s">
        <v>6</v>
      </c>
      <c r="E7155">
        <v>2006</v>
      </c>
      <c r="F7155" s="81">
        <f t="shared" si="339"/>
        <v>0</v>
      </c>
      <c r="G7155" s="73">
        <f t="shared" si="340"/>
        <v>0</v>
      </c>
      <c r="H7155" s="7"/>
      <c r="I7155" s="60"/>
      <c r="J7155" s="31"/>
      <c r="K7155" s="31"/>
      <c r="L7155" s="31"/>
      <c r="M7155" s="31"/>
      <c r="N7155" s="31"/>
      <c r="O7155" s="21">
        <f t="shared" si="341"/>
        <v>0</v>
      </c>
      <c r="P7155" s="58"/>
      <c r="Q7155" s="72">
        <v>0</v>
      </c>
      <c r="R7155" s="72">
        <v>0</v>
      </c>
      <c r="S7155" s="7"/>
      <c r="T7155" s="7"/>
      <c r="U7155" s="7"/>
    </row>
    <row r="7156" spans="1:21" customFormat="1" ht="12.75" customHeight="1" x14ac:dyDescent="0.25">
      <c r="A7156">
        <v>11</v>
      </c>
      <c r="B7156">
        <v>1</v>
      </c>
      <c r="C7156" s="3">
        <v>1101</v>
      </c>
      <c r="D7156" t="s">
        <v>6</v>
      </c>
      <c r="E7156">
        <v>2006</v>
      </c>
      <c r="F7156" s="81">
        <f t="shared" si="339"/>
        <v>0</v>
      </c>
      <c r="G7156" s="73">
        <f t="shared" si="340"/>
        <v>0</v>
      </c>
      <c r="H7156" s="7"/>
      <c r="I7156" s="60"/>
      <c r="J7156" s="31"/>
      <c r="K7156" s="31"/>
      <c r="L7156" s="31"/>
      <c r="M7156" s="31"/>
      <c r="N7156" s="31"/>
      <c r="O7156" s="21">
        <f t="shared" si="341"/>
        <v>0</v>
      </c>
      <c r="P7156" s="58"/>
      <c r="Q7156" s="72">
        <v>0</v>
      </c>
      <c r="R7156" s="72">
        <v>0</v>
      </c>
      <c r="S7156" s="7"/>
      <c r="T7156" s="7"/>
      <c r="U7156" s="7"/>
    </row>
    <row r="7157" spans="1:21" customFormat="1" ht="12.75" customHeight="1" x14ac:dyDescent="0.25">
      <c r="A7157">
        <v>11</v>
      </c>
      <c r="B7157">
        <v>2</v>
      </c>
      <c r="C7157" s="3">
        <v>1102</v>
      </c>
      <c r="D7157" t="s">
        <v>6</v>
      </c>
      <c r="E7157">
        <v>2006</v>
      </c>
      <c r="F7157" s="81">
        <f t="shared" si="339"/>
        <v>4.0832993058391178</v>
      </c>
      <c r="G7157" s="73">
        <f t="shared" si="340"/>
        <v>4.0832993058391178</v>
      </c>
      <c r="H7157" s="7"/>
      <c r="I7157" s="60"/>
      <c r="J7157" s="31"/>
      <c r="K7157" s="31"/>
      <c r="L7157" s="31"/>
      <c r="M7157" s="31"/>
      <c r="N7157" s="31"/>
      <c r="O7157" s="21">
        <f t="shared" si="341"/>
        <v>0</v>
      </c>
      <c r="P7157" s="58"/>
      <c r="Q7157" s="72">
        <v>4.0832993058391178</v>
      </c>
      <c r="R7157" s="72">
        <v>0</v>
      </c>
      <c r="S7157" s="7"/>
      <c r="T7157" s="7"/>
      <c r="U7157" s="7"/>
    </row>
    <row r="7158" spans="1:21" customFormat="1" ht="12.75" customHeight="1" x14ac:dyDescent="0.25">
      <c r="A7158">
        <v>11</v>
      </c>
      <c r="B7158">
        <v>3</v>
      </c>
      <c r="C7158" s="3">
        <v>1103</v>
      </c>
      <c r="D7158" t="s">
        <v>6</v>
      </c>
      <c r="E7158">
        <v>2006</v>
      </c>
      <c r="F7158" s="81">
        <f t="shared" si="339"/>
        <v>7.1457737852184557</v>
      </c>
      <c r="G7158" s="73">
        <f t="shared" si="340"/>
        <v>7.1457737852184557</v>
      </c>
      <c r="H7158" s="7"/>
      <c r="I7158" s="60"/>
      <c r="J7158" s="31"/>
      <c r="K7158" s="31"/>
      <c r="L7158" s="31"/>
      <c r="M7158" s="31"/>
      <c r="N7158" s="31"/>
      <c r="O7158" s="21">
        <f t="shared" si="341"/>
        <v>0</v>
      </c>
      <c r="P7158" s="58"/>
      <c r="Q7158" s="72">
        <v>7.1457737852184557</v>
      </c>
      <c r="R7158" s="72">
        <v>0</v>
      </c>
      <c r="S7158" s="7"/>
      <c r="T7158" s="7"/>
      <c r="U7158" s="7"/>
    </row>
    <row r="7159" spans="1:21" customFormat="1" ht="12.75" customHeight="1" x14ac:dyDescent="0.25">
      <c r="A7159">
        <v>11</v>
      </c>
      <c r="B7159">
        <v>4</v>
      </c>
      <c r="C7159" s="3">
        <v>1104</v>
      </c>
      <c r="D7159" t="s">
        <v>6</v>
      </c>
      <c r="E7159">
        <v>2006</v>
      </c>
      <c r="F7159" s="81">
        <f t="shared" si="339"/>
        <v>81.665986116782364</v>
      </c>
      <c r="G7159" s="73">
        <f t="shared" si="340"/>
        <v>81.665986116782364</v>
      </c>
      <c r="H7159" s="7"/>
      <c r="I7159" s="60"/>
      <c r="J7159" s="31"/>
      <c r="K7159" s="31"/>
      <c r="L7159" s="31"/>
      <c r="M7159" s="31"/>
      <c r="N7159" s="31"/>
      <c r="O7159" s="21">
        <f t="shared" si="341"/>
        <v>5.04</v>
      </c>
      <c r="P7159" s="58"/>
      <c r="Q7159" s="72">
        <v>81.665986116782364</v>
      </c>
      <c r="R7159" s="72">
        <v>5.04</v>
      </c>
      <c r="S7159" s="7"/>
      <c r="T7159" s="7"/>
      <c r="U7159" s="7"/>
    </row>
    <row r="7160" spans="1:21" customFormat="1" ht="12.75" customHeight="1" x14ac:dyDescent="0.25">
      <c r="A7160">
        <v>11</v>
      </c>
      <c r="B7160">
        <v>5</v>
      </c>
      <c r="C7160" s="3">
        <v>1105</v>
      </c>
      <c r="D7160" t="s">
        <v>6</v>
      </c>
      <c r="E7160">
        <v>2006</v>
      </c>
      <c r="F7160" s="81">
        <f t="shared" si="339"/>
        <v>20.416496529195591</v>
      </c>
      <c r="G7160" s="73">
        <f t="shared" si="340"/>
        <v>20.416496529195591</v>
      </c>
      <c r="H7160" s="7"/>
      <c r="I7160" s="60"/>
      <c r="J7160" s="31"/>
      <c r="K7160" s="31"/>
      <c r="L7160" s="31"/>
      <c r="M7160" s="31"/>
      <c r="N7160" s="31"/>
      <c r="O7160" s="21">
        <f t="shared" si="341"/>
        <v>0</v>
      </c>
      <c r="P7160" s="58"/>
      <c r="Q7160" s="72">
        <v>20.416496529195591</v>
      </c>
      <c r="R7160" s="72">
        <v>0</v>
      </c>
      <c r="S7160" s="7"/>
      <c r="T7160" s="7"/>
      <c r="U7160" s="7"/>
    </row>
    <row r="7161" spans="1:21" customFormat="1" ht="12.75" customHeight="1" x14ac:dyDescent="0.25">
      <c r="A7161">
        <v>11</v>
      </c>
      <c r="B7161">
        <v>6</v>
      </c>
      <c r="C7161" s="3">
        <v>1106</v>
      </c>
      <c r="D7161" t="s">
        <v>6</v>
      </c>
      <c r="E7161">
        <v>2006</v>
      </c>
      <c r="F7161" s="57">
        <f t="shared" si="339"/>
        <v>0</v>
      </c>
      <c r="G7161" s="73">
        <f t="shared" si="340"/>
        <v>0</v>
      </c>
      <c r="H7161" s="7"/>
      <c r="I7161" s="60"/>
      <c r="J7161" s="31"/>
      <c r="K7161" s="31"/>
      <c r="L7161" s="31"/>
      <c r="M7161" s="31"/>
      <c r="N7161" s="31"/>
      <c r="O7161" s="21">
        <f t="shared" si="341"/>
        <v>0</v>
      </c>
      <c r="P7161" s="58"/>
      <c r="Q7161" s="72">
        <v>0</v>
      </c>
      <c r="R7161" s="72">
        <v>0</v>
      </c>
      <c r="S7161" s="7"/>
      <c r="T7161" s="7"/>
      <c r="U7161" s="7"/>
    </row>
    <row r="7162" spans="1:21" customFormat="1" ht="12.75" customHeight="1" x14ac:dyDescent="0.25">
      <c r="A7162">
        <v>11</v>
      </c>
      <c r="B7162">
        <v>7</v>
      </c>
      <c r="C7162" s="3">
        <v>1107</v>
      </c>
      <c r="D7162" t="s">
        <v>6</v>
      </c>
      <c r="E7162">
        <v>2006</v>
      </c>
      <c r="F7162" s="57">
        <f t="shared" si="339"/>
        <v>0</v>
      </c>
      <c r="G7162" s="73">
        <f t="shared" si="340"/>
        <v>0</v>
      </c>
      <c r="H7162" s="7"/>
      <c r="I7162" s="60"/>
      <c r="J7162" s="31"/>
      <c r="K7162" s="31"/>
      <c r="L7162" s="31"/>
      <c r="M7162" s="31"/>
      <c r="N7162" s="31"/>
      <c r="O7162" s="21">
        <f t="shared" si="341"/>
        <v>0</v>
      </c>
      <c r="P7162" s="58"/>
      <c r="Q7162" s="72">
        <v>0</v>
      </c>
      <c r="R7162" s="72">
        <v>0</v>
      </c>
      <c r="S7162" s="7"/>
      <c r="T7162" s="7"/>
      <c r="U7162" s="7"/>
    </row>
    <row r="7163" spans="1:21" customFormat="1" ht="12.75" customHeight="1" x14ac:dyDescent="0.25">
      <c r="A7163">
        <v>11</v>
      </c>
      <c r="B7163">
        <v>8</v>
      </c>
      <c r="C7163" s="3">
        <v>1108</v>
      </c>
      <c r="D7163" t="s">
        <v>6</v>
      </c>
      <c r="E7163">
        <v>2006</v>
      </c>
      <c r="F7163" s="57">
        <f t="shared" si="339"/>
        <v>0</v>
      </c>
      <c r="G7163" s="73">
        <f t="shared" si="340"/>
        <v>0</v>
      </c>
      <c r="H7163" s="7"/>
      <c r="I7163" s="60"/>
      <c r="J7163" s="31"/>
      <c r="K7163" s="31"/>
      <c r="L7163" s="31"/>
      <c r="M7163" s="31"/>
      <c r="N7163" s="31"/>
      <c r="O7163" s="21">
        <f t="shared" si="341"/>
        <v>0</v>
      </c>
      <c r="P7163" s="58"/>
      <c r="Q7163" s="72">
        <v>0</v>
      </c>
      <c r="R7163" s="72">
        <v>0</v>
      </c>
      <c r="S7163" s="7"/>
      <c r="T7163" s="7"/>
      <c r="U7163" s="7"/>
    </row>
    <row r="7164" spans="1:21" customFormat="1" ht="12.75" customHeight="1" x14ac:dyDescent="0.25">
      <c r="A7164">
        <v>11</v>
      </c>
      <c r="B7164">
        <v>9</v>
      </c>
      <c r="C7164" s="3">
        <v>1109</v>
      </c>
      <c r="D7164" t="s">
        <v>6</v>
      </c>
      <c r="E7164">
        <v>2006</v>
      </c>
      <c r="F7164" s="57">
        <f t="shared" si="339"/>
        <v>0</v>
      </c>
      <c r="G7164" s="73">
        <f t="shared" si="340"/>
        <v>0</v>
      </c>
      <c r="H7164" s="7"/>
      <c r="I7164" s="60"/>
      <c r="J7164" s="31"/>
      <c r="K7164" s="31"/>
      <c r="L7164" s="31"/>
      <c r="M7164" s="31"/>
      <c r="N7164" s="31"/>
      <c r="O7164" s="21">
        <f t="shared" si="341"/>
        <v>0</v>
      </c>
      <c r="P7164" s="58"/>
      <c r="Q7164" s="72">
        <v>0</v>
      </c>
      <c r="R7164" s="72">
        <v>0</v>
      </c>
      <c r="S7164" s="7"/>
      <c r="T7164" s="7"/>
      <c r="U7164" s="7"/>
    </row>
    <row r="7165" spans="1:21" customFormat="1" ht="12.75" customHeight="1" x14ac:dyDescent="0.25">
      <c r="A7165">
        <v>11</v>
      </c>
      <c r="B7165">
        <v>10</v>
      </c>
      <c r="C7165" s="3">
        <v>1110</v>
      </c>
      <c r="D7165" t="s">
        <v>6</v>
      </c>
      <c r="E7165">
        <v>2006</v>
      </c>
      <c r="F7165" s="57">
        <f t="shared" si="339"/>
        <v>0</v>
      </c>
      <c r="G7165" s="73">
        <f t="shared" si="340"/>
        <v>0</v>
      </c>
      <c r="H7165" s="7"/>
      <c r="I7165" s="60"/>
      <c r="J7165" s="31"/>
      <c r="K7165" s="31"/>
      <c r="L7165" s="31"/>
      <c r="M7165" s="31"/>
      <c r="N7165" s="31"/>
      <c r="O7165" s="21">
        <f>L7165+N7165+R7165</f>
        <v>0</v>
      </c>
      <c r="P7165" s="58"/>
      <c r="Q7165" s="72">
        <v>0</v>
      </c>
      <c r="R7165" s="72">
        <v>0</v>
      </c>
      <c r="S7165" s="7"/>
      <c r="T7165" s="7"/>
      <c r="U7165" s="7"/>
    </row>
    <row r="7166" spans="1:21" customFormat="1" ht="12.75" customHeight="1" x14ac:dyDescent="0.25">
      <c r="A7166">
        <v>11</v>
      </c>
      <c r="B7166">
        <v>11</v>
      </c>
      <c r="C7166" s="3">
        <v>1111</v>
      </c>
      <c r="D7166" t="s">
        <v>6</v>
      </c>
      <c r="E7166">
        <v>2006</v>
      </c>
      <c r="F7166" s="57">
        <f>Q7166</f>
        <v>0</v>
      </c>
      <c r="G7166" s="73">
        <f t="shared" si="340"/>
        <v>0</v>
      </c>
      <c r="H7166" s="7"/>
      <c r="I7166" s="60"/>
      <c r="J7166" s="31"/>
      <c r="K7166" s="31"/>
      <c r="L7166" s="31"/>
      <c r="M7166" s="31"/>
      <c r="N7166" s="31"/>
      <c r="O7166" s="21">
        <f>L7166+N7166+R7166</f>
        <v>0</v>
      </c>
      <c r="P7166" s="58"/>
      <c r="Q7166" s="72">
        <v>0</v>
      </c>
      <c r="R7166" s="72">
        <v>0</v>
      </c>
      <c r="S7166" s="7"/>
      <c r="T7166" s="7"/>
      <c r="U7166" s="7"/>
    </row>
    <row r="7167" spans="1:21" customFormat="1" ht="12.75" customHeight="1" x14ac:dyDescent="0.25">
      <c r="A7167">
        <v>11</v>
      </c>
      <c r="B7167">
        <v>12</v>
      </c>
      <c r="C7167" s="3">
        <v>1112</v>
      </c>
      <c r="D7167" t="s">
        <v>6</v>
      </c>
      <c r="E7167">
        <v>2006</v>
      </c>
      <c r="F7167" s="57">
        <f>Q7167</f>
        <v>0</v>
      </c>
      <c r="G7167" s="73">
        <f t="shared" si="340"/>
        <v>0</v>
      </c>
      <c r="H7167" s="7"/>
      <c r="I7167" s="60"/>
      <c r="J7167" s="31"/>
      <c r="K7167" s="31"/>
      <c r="L7167" s="31"/>
      <c r="M7167" s="31"/>
      <c r="N7167" s="31"/>
      <c r="O7167" s="21">
        <f>L7167+N7167+R7167</f>
        <v>0</v>
      </c>
      <c r="P7167" s="58"/>
      <c r="Q7167" s="72">
        <v>0</v>
      </c>
      <c r="R7167" s="72">
        <v>0</v>
      </c>
      <c r="S7167" s="7"/>
      <c r="T7167" s="7"/>
      <c r="U7167" s="7"/>
    </row>
    <row r="7168" spans="1:21" customFormat="1" ht="12.75" customHeight="1" x14ac:dyDescent="0.25">
      <c r="A7168">
        <v>11</v>
      </c>
      <c r="B7168">
        <v>13</v>
      </c>
      <c r="C7168" s="3">
        <v>1113</v>
      </c>
      <c r="D7168" t="s">
        <v>6</v>
      </c>
      <c r="E7168">
        <v>2006</v>
      </c>
      <c r="F7168" s="57">
        <f>Q7168</f>
        <v>0</v>
      </c>
      <c r="G7168" s="73">
        <f t="shared" si="340"/>
        <v>0</v>
      </c>
      <c r="H7168" s="7"/>
      <c r="I7168" s="60"/>
      <c r="J7168" s="31"/>
      <c r="K7168" s="31"/>
      <c r="L7168" s="31"/>
      <c r="M7168" s="31"/>
      <c r="N7168" s="31"/>
      <c r="O7168" s="21">
        <f>L7168+N7168+R7168</f>
        <v>0</v>
      </c>
      <c r="P7168" s="58"/>
      <c r="Q7168" s="72">
        <v>0</v>
      </c>
      <c r="R7168" s="72">
        <v>0</v>
      </c>
      <c r="S7168" s="7"/>
      <c r="T7168" s="7"/>
      <c r="U7168" s="7"/>
    </row>
    <row r="7169" spans="1:21" customFormat="1" ht="12.75" customHeight="1" x14ac:dyDescent="0.25">
      <c r="A7169">
        <v>11</v>
      </c>
      <c r="B7169">
        <v>14</v>
      </c>
      <c r="C7169" s="3">
        <v>1114</v>
      </c>
      <c r="D7169" t="s">
        <v>6</v>
      </c>
      <c r="E7169">
        <v>2006</v>
      </c>
      <c r="F7169" s="57">
        <f>Q7169</f>
        <v>0</v>
      </c>
      <c r="G7169" s="73">
        <f t="shared" si="340"/>
        <v>0</v>
      </c>
      <c r="H7169" s="7"/>
      <c r="I7169" s="60"/>
      <c r="J7169" s="31"/>
      <c r="K7169" s="31"/>
      <c r="L7169" s="31"/>
      <c r="M7169" s="31"/>
      <c r="N7169" s="31"/>
      <c r="O7169" s="21">
        <f>L7169+N7169+R7169</f>
        <v>0</v>
      </c>
      <c r="P7169" s="58"/>
      <c r="Q7169" s="72">
        <v>0</v>
      </c>
      <c r="R7169" s="72">
        <v>0</v>
      </c>
      <c r="S7169" s="7"/>
      <c r="T7169" s="7"/>
      <c r="U7169" s="7"/>
    </row>
    <row r="7170" spans="1:21" customFormat="1" ht="12.75" customHeight="1" x14ac:dyDescent="0.25">
      <c r="A7170">
        <v>11</v>
      </c>
      <c r="B7170">
        <v>15</v>
      </c>
      <c r="C7170" s="3">
        <v>1115</v>
      </c>
      <c r="D7170" t="s">
        <v>6</v>
      </c>
      <c r="E7170">
        <v>2006</v>
      </c>
      <c r="F7170" s="57"/>
      <c r="G7170" s="73"/>
      <c r="H7170" s="7"/>
      <c r="I7170" s="60"/>
      <c r="J7170" s="31"/>
      <c r="K7170" s="31"/>
      <c r="L7170" s="31"/>
      <c r="M7170" s="31"/>
      <c r="N7170" s="31"/>
      <c r="O7170" s="21"/>
      <c r="P7170" s="58"/>
      <c r="Q7170" s="58"/>
      <c r="R7170" s="58"/>
      <c r="S7170" s="7"/>
      <c r="T7170" s="7"/>
      <c r="U7170" s="7"/>
    </row>
    <row r="7171" spans="1:21" customFormat="1" ht="12.75" customHeight="1" x14ac:dyDescent="0.25">
      <c r="A7171">
        <v>5</v>
      </c>
      <c r="B7171">
        <v>1</v>
      </c>
      <c r="C7171" s="3">
        <v>501</v>
      </c>
      <c r="D7171" t="s">
        <v>7</v>
      </c>
      <c r="E7171">
        <v>2006</v>
      </c>
      <c r="F7171" s="57"/>
      <c r="G7171" s="73"/>
      <c r="H7171" s="7"/>
      <c r="I7171" s="60"/>
      <c r="J7171" s="31"/>
      <c r="K7171" s="31"/>
      <c r="L7171" s="31"/>
      <c r="M7171" s="31"/>
      <c r="N7171" s="31"/>
      <c r="O7171" s="22"/>
      <c r="P7171" s="58"/>
      <c r="Q7171" s="58"/>
      <c r="R7171" s="58"/>
      <c r="S7171" s="7"/>
      <c r="T7171" s="7"/>
      <c r="U7171" s="7"/>
    </row>
    <row r="7172" spans="1:21" customFormat="1" ht="12.75" customHeight="1" x14ac:dyDescent="0.25">
      <c r="A7172">
        <v>5</v>
      </c>
      <c r="B7172">
        <v>2</v>
      </c>
      <c r="C7172" s="3">
        <v>502</v>
      </c>
      <c r="D7172" t="s">
        <v>7</v>
      </c>
      <c r="E7172">
        <v>2006</v>
      </c>
      <c r="F7172" s="57"/>
      <c r="G7172" s="73"/>
      <c r="H7172" s="7"/>
      <c r="I7172" s="60"/>
      <c r="J7172" s="31"/>
      <c r="K7172" s="31"/>
      <c r="L7172" s="31"/>
      <c r="M7172" s="31"/>
      <c r="N7172" s="31"/>
      <c r="O7172" s="22"/>
      <c r="P7172" s="58"/>
      <c r="Q7172" s="58"/>
      <c r="R7172" s="58"/>
      <c r="S7172" s="7"/>
      <c r="T7172" s="7"/>
      <c r="U7172" s="7"/>
    </row>
    <row r="7173" spans="1:21" customFormat="1" ht="12.75" customHeight="1" x14ac:dyDescent="0.25">
      <c r="A7173">
        <v>5</v>
      </c>
      <c r="B7173">
        <v>3</v>
      </c>
      <c r="C7173" s="3">
        <v>503</v>
      </c>
      <c r="D7173" t="s">
        <v>7</v>
      </c>
      <c r="E7173">
        <v>2006</v>
      </c>
      <c r="F7173" s="57"/>
      <c r="G7173" s="73"/>
      <c r="H7173" s="7"/>
      <c r="I7173" s="60"/>
      <c r="J7173" s="31"/>
      <c r="K7173" s="31"/>
      <c r="L7173" s="31"/>
      <c r="M7173" s="31"/>
      <c r="N7173" s="31"/>
      <c r="O7173" s="22"/>
      <c r="P7173" s="58"/>
      <c r="Q7173" s="58"/>
      <c r="R7173" s="58"/>
      <c r="S7173" s="7"/>
      <c r="T7173" s="7"/>
      <c r="U7173" s="7"/>
    </row>
    <row r="7174" spans="1:21" customFormat="1" ht="12.75" customHeight="1" x14ac:dyDescent="0.25">
      <c r="A7174">
        <v>5</v>
      </c>
      <c r="B7174">
        <v>4</v>
      </c>
      <c r="C7174" s="3">
        <v>504</v>
      </c>
      <c r="D7174" t="s">
        <v>7</v>
      </c>
      <c r="E7174">
        <v>2006</v>
      </c>
      <c r="F7174" s="57"/>
      <c r="G7174" s="73"/>
      <c r="H7174" s="7"/>
      <c r="I7174" s="60"/>
      <c r="J7174" s="31"/>
      <c r="K7174" s="31"/>
      <c r="L7174" s="31"/>
      <c r="M7174" s="31"/>
      <c r="N7174" s="31"/>
      <c r="O7174" s="22"/>
      <c r="P7174" s="58"/>
      <c r="Q7174" s="58"/>
      <c r="R7174" s="58"/>
      <c r="S7174" s="7"/>
      <c r="T7174" s="7"/>
      <c r="U7174" s="7"/>
    </row>
    <row r="7175" spans="1:21" customFormat="1" ht="12.75" customHeight="1" x14ac:dyDescent="0.25">
      <c r="A7175">
        <v>5</v>
      </c>
      <c r="B7175">
        <v>5</v>
      </c>
      <c r="C7175" s="3">
        <v>505</v>
      </c>
      <c r="D7175" t="s">
        <v>7</v>
      </c>
      <c r="E7175">
        <v>2006</v>
      </c>
      <c r="F7175" s="57"/>
      <c r="G7175" s="73"/>
      <c r="H7175" s="7"/>
      <c r="I7175" s="74"/>
      <c r="J7175" s="31"/>
      <c r="K7175" s="31"/>
      <c r="L7175" s="52"/>
      <c r="M7175" s="31"/>
      <c r="N7175" s="31"/>
      <c r="O7175" s="22"/>
      <c r="P7175" s="58"/>
      <c r="Q7175" s="58"/>
      <c r="R7175" s="58"/>
      <c r="S7175" s="7"/>
      <c r="T7175" s="7"/>
      <c r="U7175" s="7"/>
    </row>
    <row r="7176" spans="1:21" customFormat="1" ht="12.75" customHeight="1" x14ac:dyDescent="0.25">
      <c r="A7176">
        <v>5</v>
      </c>
      <c r="B7176">
        <v>6</v>
      </c>
      <c r="C7176" s="3">
        <v>506</v>
      </c>
      <c r="D7176" t="s">
        <v>7</v>
      </c>
      <c r="E7176">
        <v>2006</v>
      </c>
      <c r="F7176" s="57"/>
      <c r="G7176" s="73"/>
      <c r="H7176" s="7"/>
      <c r="I7176" s="74"/>
      <c r="J7176" s="31"/>
      <c r="K7176" s="31"/>
      <c r="L7176" s="52"/>
      <c r="M7176" s="31"/>
      <c r="N7176" s="31"/>
      <c r="O7176" s="22"/>
      <c r="P7176" s="58"/>
      <c r="Q7176" s="58"/>
      <c r="R7176" s="58"/>
      <c r="S7176" s="7"/>
      <c r="T7176" s="7"/>
      <c r="U7176" s="7"/>
    </row>
    <row r="7177" spans="1:21" customFormat="1" ht="12.75" customHeight="1" x14ac:dyDescent="0.25">
      <c r="A7177">
        <v>5</v>
      </c>
      <c r="B7177">
        <v>7</v>
      </c>
      <c r="C7177" s="3">
        <v>507</v>
      </c>
      <c r="D7177" t="s">
        <v>7</v>
      </c>
      <c r="E7177">
        <v>2006</v>
      </c>
      <c r="F7177" s="57"/>
      <c r="G7177" s="73"/>
      <c r="H7177" s="7"/>
      <c r="I7177" s="74"/>
      <c r="J7177" s="31"/>
      <c r="K7177" s="31"/>
      <c r="L7177" s="52"/>
      <c r="M7177" s="31"/>
      <c r="N7177" s="31"/>
      <c r="O7177" s="22"/>
      <c r="P7177" s="58"/>
      <c r="Q7177" s="58"/>
      <c r="R7177" s="58"/>
      <c r="S7177" s="7"/>
      <c r="T7177" s="7"/>
      <c r="U7177" s="7"/>
    </row>
    <row r="7178" spans="1:21" customFormat="1" ht="12.75" customHeight="1" x14ac:dyDescent="0.25">
      <c r="A7178">
        <v>5</v>
      </c>
      <c r="B7178">
        <v>8</v>
      </c>
      <c r="C7178" s="3">
        <v>508</v>
      </c>
      <c r="D7178" t="s">
        <v>7</v>
      </c>
      <c r="E7178">
        <v>2006</v>
      </c>
      <c r="F7178" s="57"/>
      <c r="G7178" s="73"/>
      <c r="H7178" s="7"/>
      <c r="I7178" s="74"/>
      <c r="J7178" s="31"/>
      <c r="K7178" s="31"/>
      <c r="L7178" s="52"/>
      <c r="M7178" s="31"/>
      <c r="N7178" s="31"/>
      <c r="O7178" s="22"/>
      <c r="P7178" s="58"/>
      <c r="Q7178" s="58"/>
      <c r="R7178" s="58"/>
      <c r="S7178" s="7"/>
      <c r="T7178" s="7"/>
      <c r="U7178" s="7"/>
    </row>
    <row r="7179" spans="1:21" customFormat="1" ht="12.75" customHeight="1" x14ac:dyDescent="0.25">
      <c r="A7179">
        <v>5</v>
      </c>
      <c r="B7179">
        <v>9</v>
      </c>
      <c r="C7179" s="3">
        <v>509</v>
      </c>
      <c r="D7179" t="s">
        <v>7</v>
      </c>
      <c r="E7179">
        <v>2006</v>
      </c>
      <c r="F7179" s="57"/>
      <c r="G7179" s="73"/>
      <c r="H7179" s="7"/>
      <c r="I7179" s="74"/>
      <c r="J7179" s="31"/>
      <c r="K7179" s="31"/>
      <c r="L7179" s="52"/>
      <c r="M7179" s="31"/>
      <c r="N7179" s="31"/>
      <c r="O7179" s="22"/>
      <c r="P7179" s="58"/>
      <c r="Q7179" s="58"/>
      <c r="R7179" s="58"/>
      <c r="S7179" s="7"/>
      <c r="T7179" s="7"/>
      <c r="U7179" s="7"/>
    </row>
    <row r="7180" spans="1:21" customFormat="1" ht="12.75" customHeight="1" x14ac:dyDescent="0.25">
      <c r="A7180">
        <v>5</v>
      </c>
      <c r="B7180">
        <v>10</v>
      </c>
      <c r="C7180" s="3">
        <v>510</v>
      </c>
      <c r="D7180" t="s">
        <v>7</v>
      </c>
      <c r="E7180">
        <v>2006</v>
      </c>
      <c r="F7180" s="57"/>
      <c r="G7180" s="73"/>
      <c r="H7180" s="7"/>
      <c r="I7180" s="74"/>
      <c r="J7180" s="31"/>
      <c r="K7180" s="31"/>
      <c r="L7180" s="52"/>
      <c r="M7180" s="31"/>
      <c r="N7180" s="31"/>
      <c r="O7180" s="22"/>
      <c r="P7180" s="58"/>
      <c r="Q7180" s="58"/>
      <c r="R7180" s="58"/>
      <c r="S7180" s="7"/>
      <c r="T7180" s="7"/>
      <c r="U7180" s="7"/>
    </row>
    <row r="7181" spans="1:21" customFormat="1" ht="12.75" customHeight="1" x14ac:dyDescent="0.25">
      <c r="A7181">
        <v>5</v>
      </c>
      <c r="B7181">
        <v>11</v>
      </c>
      <c r="C7181" s="3">
        <v>511</v>
      </c>
      <c r="D7181" t="s">
        <v>7</v>
      </c>
      <c r="E7181">
        <v>2006</v>
      </c>
      <c r="F7181" s="57"/>
      <c r="G7181" s="73"/>
      <c r="H7181" s="7"/>
      <c r="I7181" s="74"/>
      <c r="J7181" s="31"/>
      <c r="K7181" s="31"/>
      <c r="L7181" s="52"/>
      <c r="M7181" s="31"/>
      <c r="N7181" s="31"/>
      <c r="O7181" s="22"/>
      <c r="P7181" s="58"/>
      <c r="Q7181" s="58"/>
      <c r="R7181" s="58"/>
      <c r="S7181" s="7"/>
      <c r="T7181" s="7"/>
      <c r="U7181" s="7"/>
    </row>
    <row r="7182" spans="1:21" customFormat="1" ht="12.75" customHeight="1" x14ac:dyDescent="0.25">
      <c r="A7182">
        <v>5</v>
      </c>
      <c r="B7182">
        <v>12</v>
      </c>
      <c r="C7182" s="3">
        <v>512</v>
      </c>
      <c r="D7182" t="s">
        <v>7</v>
      </c>
      <c r="E7182">
        <v>2006</v>
      </c>
      <c r="F7182" s="57"/>
      <c r="G7182" s="73">
        <f t="shared" ref="G7182:G7213" si="342">I7182+K7182</f>
        <v>8</v>
      </c>
      <c r="H7182" s="7"/>
      <c r="I7182" s="76">
        <v>8</v>
      </c>
      <c r="J7182" s="31"/>
      <c r="K7182" s="76">
        <v>0</v>
      </c>
      <c r="L7182" s="76">
        <v>0</v>
      </c>
      <c r="M7182" s="31"/>
      <c r="N7182" s="76">
        <v>0</v>
      </c>
      <c r="O7182" s="22">
        <f t="shared" ref="O7182:O7213" si="343">L7182+N7182</f>
        <v>0</v>
      </c>
      <c r="P7182" s="58"/>
      <c r="Q7182" s="58"/>
      <c r="R7182" s="58"/>
      <c r="S7182" s="7"/>
      <c r="T7182" s="7"/>
      <c r="U7182" s="7"/>
    </row>
    <row r="7183" spans="1:21" customFormat="1" ht="12.75" customHeight="1" x14ac:dyDescent="0.25">
      <c r="A7183">
        <v>5</v>
      </c>
      <c r="B7183">
        <v>13</v>
      </c>
      <c r="C7183" s="3">
        <v>513</v>
      </c>
      <c r="D7183" t="s">
        <v>7</v>
      </c>
      <c r="E7183">
        <v>2006</v>
      </c>
      <c r="F7183" s="57"/>
      <c r="G7183" s="73">
        <f t="shared" si="342"/>
        <v>10</v>
      </c>
      <c r="H7183" s="7"/>
      <c r="I7183" s="76">
        <v>10</v>
      </c>
      <c r="J7183" s="31"/>
      <c r="K7183" s="76">
        <v>0</v>
      </c>
      <c r="L7183" s="76">
        <v>0</v>
      </c>
      <c r="M7183" s="31"/>
      <c r="N7183" s="76">
        <v>0</v>
      </c>
      <c r="O7183" s="22">
        <f t="shared" si="343"/>
        <v>0</v>
      </c>
      <c r="P7183" s="58"/>
      <c r="Q7183" s="58"/>
      <c r="R7183" s="58"/>
      <c r="S7183" s="7"/>
      <c r="T7183" s="7"/>
      <c r="U7183" s="7"/>
    </row>
    <row r="7184" spans="1:21" customFormat="1" ht="12.75" customHeight="1" x14ac:dyDescent="0.25">
      <c r="A7184">
        <v>5</v>
      </c>
      <c r="B7184">
        <v>14</v>
      </c>
      <c r="C7184" s="3">
        <v>514</v>
      </c>
      <c r="D7184" t="s">
        <v>7</v>
      </c>
      <c r="E7184">
        <v>2006</v>
      </c>
      <c r="F7184" s="57"/>
      <c r="G7184" s="73">
        <f t="shared" si="342"/>
        <v>4</v>
      </c>
      <c r="H7184" s="7"/>
      <c r="I7184" s="76">
        <v>4</v>
      </c>
      <c r="J7184" s="31"/>
      <c r="K7184" s="76">
        <v>0</v>
      </c>
      <c r="L7184" s="76">
        <v>0</v>
      </c>
      <c r="M7184" s="31"/>
      <c r="N7184" s="76">
        <v>0</v>
      </c>
      <c r="O7184" s="22">
        <f t="shared" si="343"/>
        <v>0</v>
      </c>
      <c r="P7184" s="58"/>
      <c r="Q7184" s="58"/>
      <c r="R7184" s="58"/>
      <c r="S7184" s="7"/>
      <c r="T7184" s="7"/>
      <c r="U7184" s="7"/>
    </row>
    <row r="7185" spans="1:21" customFormat="1" ht="12.75" customHeight="1" x14ac:dyDescent="0.25">
      <c r="A7185">
        <v>5</v>
      </c>
      <c r="B7185">
        <v>15</v>
      </c>
      <c r="C7185" s="3">
        <v>515</v>
      </c>
      <c r="D7185" t="s">
        <v>7</v>
      </c>
      <c r="E7185">
        <v>2006</v>
      </c>
      <c r="F7185" s="57"/>
      <c r="G7185" s="73">
        <f t="shared" si="342"/>
        <v>6</v>
      </c>
      <c r="H7185" s="7"/>
      <c r="I7185" s="76">
        <v>6</v>
      </c>
      <c r="J7185" s="31"/>
      <c r="K7185" s="76">
        <v>0</v>
      </c>
      <c r="L7185" s="76">
        <v>0</v>
      </c>
      <c r="M7185" s="31"/>
      <c r="N7185" s="76">
        <v>0</v>
      </c>
      <c r="O7185" s="22">
        <f t="shared" si="343"/>
        <v>0</v>
      </c>
      <c r="P7185" s="58"/>
      <c r="Q7185" s="58"/>
      <c r="R7185" s="58"/>
      <c r="S7185" s="7"/>
      <c r="T7185" s="7"/>
      <c r="U7185" s="7"/>
    </row>
    <row r="7186" spans="1:21" customFormat="1" ht="12.75" customHeight="1" x14ac:dyDescent="0.25">
      <c r="A7186">
        <v>5</v>
      </c>
      <c r="B7186">
        <v>16</v>
      </c>
      <c r="C7186" s="3">
        <v>516</v>
      </c>
      <c r="D7186" t="s">
        <v>7</v>
      </c>
      <c r="E7186">
        <v>2006</v>
      </c>
      <c r="F7186" s="57"/>
      <c r="G7186" s="73">
        <f t="shared" si="342"/>
        <v>12</v>
      </c>
      <c r="H7186" s="7"/>
      <c r="I7186" s="76">
        <v>12</v>
      </c>
      <c r="J7186" s="31"/>
      <c r="K7186" s="76">
        <v>0</v>
      </c>
      <c r="L7186" s="76">
        <v>0</v>
      </c>
      <c r="M7186" s="31"/>
      <c r="N7186" s="76">
        <v>0</v>
      </c>
      <c r="O7186" s="22">
        <f t="shared" si="343"/>
        <v>0</v>
      </c>
      <c r="P7186" s="58"/>
      <c r="Q7186" s="58"/>
      <c r="R7186" s="58"/>
      <c r="S7186" s="7"/>
      <c r="T7186" s="7"/>
      <c r="U7186" s="7"/>
    </row>
    <row r="7187" spans="1:21" customFormat="1" ht="12.75" customHeight="1" x14ac:dyDescent="0.25">
      <c r="A7187">
        <v>5</v>
      </c>
      <c r="B7187">
        <v>17</v>
      </c>
      <c r="C7187" s="3">
        <v>517</v>
      </c>
      <c r="D7187" t="s">
        <v>7</v>
      </c>
      <c r="E7187">
        <v>2006</v>
      </c>
      <c r="F7187" s="57"/>
      <c r="G7187" s="73">
        <f t="shared" si="342"/>
        <v>12</v>
      </c>
      <c r="H7187" s="7"/>
      <c r="I7187" s="76">
        <v>12</v>
      </c>
      <c r="J7187" s="31"/>
      <c r="K7187" s="76">
        <v>0</v>
      </c>
      <c r="L7187" s="76">
        <v>0</v>
      </c>
      <c r="M7187" s="31"/>
      <c r="N7187" s="76">
        <v>0</v>
      </c>
      <c r="O7187" s="22">
        <f t="shared" si="343"/>
        <v>0</v>
      </c>
      <c r="P7187" s="58"/>
      <c r="Q7187" s="58"/>
      <c r="R7187" s="58"/>
      <c r="S7187" s="7"/>
      <c r="T7187" s="7"/>
      <c r="U7187" s="7"/>
    </row>
    <row r="7188" spans="1:21" customFormat="1" ht="12.75" customHeight="1" x14ac:dyDescent="0.25">
      <c r="A7188">
        <v>5</v>
      </c>
      <c r="B7188">
        <v>18</v>
      </c>
      <c r="C7188" s="3">
        <v>518</v>
      </c>
      <c r="D7188" t="s">
        <v>7</v>
      </c>
      <c r="E7188">
        <v>2006</v>
      </c>
      <c r="F7188" s="57"/>
      <c r="G7188" s="73">
        <f t="shared" si="342"/>
        <v>21</v>
      </c>
      <c r="H7188" s="7"/>
      <c r="I7188" s="76">
        <v>21</v>
      </c>
      <c r="J7188" s="31"/>
      <c r="K7188" s="76">
        <v>0</v>
      </c>
      <c r="L7188" s="76">
        <v>0</v>
      </c>
      <c r="M7188" s="31"/>
      <c r="N7188" s="76">
        <v>0</v>
      </c>
      <c r="O7188" s="22">
        <f t="shared" si="343"/>
        <v>0</v>
      </c>
      <c r="P7188" s="58"/>
      <c r="Q7188" s="58"/>
      <c r="R7188" s="58"/>
      <c r="S7188" s="7"/>
      <c r="T7188" s="7"/>
      <c r="U7188" s="7"/>
    </row>
    <row r="7189" spans="1:21" customFormat="1" ht="12.75" customHeight="1" x14ac:dyDescent="0.25">
      <c r="A7189">
        <v>5</v>
      </c>
      <c r="B7189">
        <v>19</v>
      </c>
      <c r="C7189" s="3">
        <v>519</v>
      </c>
      <c r="D7189" t="s">
        <v>7</v>
      </c>
      <c r="E7189">
        <v>2006</v>
      </c>
      <c r="F7189" s="57"/>
      <c r="G7189" s="73">
        <f t="shared" si="342"/>
        <v>6</v>
      </c>
      <c r="H7189" s="7"/>
      <c r="I7189" s="76">
        <v>6</v>
      </c>
      <c r="J7189" s="31"/>
      <c r="K7189" s="76">
        <v>0</v>
      </c>
      <c r="L7189" s="76">
        <v>0</v>
      </c>
      <c r="M7189" s="31"/>
      <c r="N7189" s="76">
        <v>0</v>
      </c>
      <c r="O7189" s="22">
        <f t="shared" si="343"/>
        <v>0</v>
      </c>
      <c r="P7189" s="58"/>
      <c r="Q7189" s="58"/>
      <c r="R7189" s="58"/>
      <c r="S7189" s="7"/>
      <c r="T7189" s="7"/>
      <c r="U7189" s="7"/>
    </row>
    <row r="7190" spans="1:21" customFormat="1" ht="12.75" customHeight="1" x14ac:dyDescent="0.25">
      <c r="A7190">
        <v>5</v>
      </c>
      <c r="B7190">
        <v>20</v>
      </c>
      <c r="C7190" s="3">
        <v>520</v>
      </c>
      <c r="D7190" t="s">
        <v>7</v>
      </c>
      <c r="E7190">
        <v>2006</v>
      </c>
      <c r="F7190" s="57"/>
      <c r="G7190" s="73">
        <f t="shared" si="342"/>
        <v>6</v>
      </c>
      <c r="H7190" s="7"/>
      <c r="I7190" s="76">
        <v>6</v>
      </c>
      <c r="J7190" s="31"/>
      <c r="K7190" s="76">
        <v>0</v>
      </c>
      <c r="L7190" s="76">
        <v>0</v>
      </c>
      <c r="M7190" s="31"/>
      <c r="N7190" s="76">
        <v>0</v>
      </c>
      <c r="O7190" s="22">
        <f t="shared" si="343"/>
        <v>0</v>
      </c>
      <c r="P7190" s="58"/>
      <c r="Q7190" s="58"/>
      <c r="R7190" s="58"/>
      <c r="S7190" s="7"/>
      <c r="T7190" s="7"/>
      <c r="U7190" s="7"/>
    </row>
    <row r="7191" spans="1:21" customFormat="1" ht="12.75" customHeight="1" x14ac:dyDescent="0.25">
      <c r="A7191">
        <v>5</v>
      </c>
      <c r="B7191">
        <v>21</v>
      </c>
      <c r="C7191" s="3">
        <v>521</v>
      </c>
      <c r="D7191" t="s">
        <v>7</v>
      </c>
      <c r="E7191">
        <v>2006</v>
      </c>
      <c r="F7191" s="57"/>
      <c r="G7191" s="73">
        <f t="shared" si="342"/>
        <v>1</v>
      </c>
      <c r="H7191" s="7"/>
      <c r="I7191" s="76">
        <v>1</v>
      </c>
      <c r="J7191" s="31"/>
      <c r="K7191" s="76">
        <v>0</v>
      </c>
      <c r="L7191" s="76">
        <v>0</v>
      </c>
      <c r="M7191" s="31"/>
      <c r="N7191" s="76">
        <v>0</v>
      </c>
      <c r="O7191" s="22">
        <f t="shared" si="343"/>
        <v>0</v>
      </c>
      <c r="P7191" s="58"/>
      <c r="Q7191" s="58"/>
      <c r="R7191" s="58"/>
      <c r="S7191" s="7"/>
      <c r="T7191" s="7"/>
      <c r="U7191" s="7"/>
    </row>
    <row r="7192" spans="1:21" customFormat="1" ht="12.75" customHeight="1" x14ac:dyDescent="0.25">
      <c r="A7192">
        <v>5</v>
      </c>
      <c r="B7192">
        <v>22</v>
      </c>
      <c r="C7192" s="3">
        <v>522</v>
      </c>
      <c r="D7192" t="s">
        <v>7</v>
      </c>
      <c r="E7192">
        <v>2006</v>
      </c>
      <c r="F7192" s="57"/>
      <c r="G7192" s="73">
        <f t="shared" si="342"/>
        <v>0</v>
      </c>
      <c r="H7192" s="7"/>
      <c r="I7192" s="76">
        <v>0</v>
      </c>
      <c r="J7192" s="31"/>
      <c r="K7192" s="76">
        <v>0</v>
      </c>
      <c r="L7192" s="76">
        <v>0</v>
      </c>
      <c r="M7192" s="31"/>
      <c r="N7192" s="76">
        <v>0</v>
      </c>
      <c r="O7192" s="22">
        <f t="shared" si="343"/>
        <v>0</v>
      </c>
      <c r="P7192" s="58"/>
      <c r="Q7192" s="58"/>
      <c r="R7192" s="58"/>
      <c r="S7192" s="7"/>
      <c r="T7192" s="7"/>
      <c r="U7192" s="7"/>
    </row>
    <row r="7193" spans="1:21" customFormat="1" ht="12.75" customHeight="1" x14ac:dyDescent="0.25">
      <c r="A7193">
        <v>5</v>
      </c>
      <c r="B7193">
        <v>23</v>
      </c>
      <c r="C7193" s="3">
        <v>523</v>
      </c>
      <c r="D7193" t="s">
        <v>7</v>
      </c>
      <c r="E7193">
        <v>2006</v>
      </c>
      <c r="F7193" s="57"/>
      <c r="G7193" s="73">
        <f t="shared" si="342"/>
        <v>0</v>
      </c>
      <c r="H7193" s="7"/>
      <c r="I7193" s="76">
        <v>0</v>
      </c>
      <c r="J7193" s="31"/>
      <c r="K7193" s="76">
        <v>0</v>
      </c>
      <c r="L7193" s="76">
        <v>0</v>
      </c>
      <c r="M7193" s="31"/>
      <c r="N7193" s="76">
        <v>0</v>
      </c>
      <c r="O7193" s="22">
        <f t="shared" si="343"/>
        <v>0</v>
      </c>
      <c r="P7193" s="58"/>
      <c r="Q7193" s="58"/>
      <c r="R7193" s="58"/>
      <c r="S7193" s="7"/>
      <c r="T7193" s="7"/>
      <c r="U7193" s="7"/>
    </row>
    <row r="7194" spans="1:21" customFormat="1" ht="12.75" customHeight="1" x14ac:dyDescent="0.25">
      <c r="A7194">
        <v>5</v>
      </c>
      <c r="B7194">
        <v>24</v>
      </c>
      <c r="C7194" s="3">
        <v>524</v>
      </c>
      <c r="D7194" t="s">
        <v>7</v>
      </c>
      <c r="E7194">
        <v>2006</v>
      </c>
      <c r="F7194" s="57"/>
      <c r="G7194" s="73">
        <f t="shared" si="342"/>
        <v>0</v>
      </c>
      <c r="H7194" s="7"/>
      <c r="I7194" s="76">
        <v>0</v>
      </c>
      <c r="J7194" s="31"/>
      <c r="K7194" s="76">
        <v>0</v>
      </c>
      <c r="L7194" s="76">
        <v>0</v>
      </c>
      <c r="M7194" s="31"/>
      <c r="N7194" s="76">
        <v>0</v>
      </c>
      <c r="O7194" s="22">
        <f t="shared" si="343"/>
        <v>0</v>
      </c>
      <c r="P7194" s="58"/>
      <c r="Q7194" s="58"/>
      <c r="R7194" s="58"/>
      <c r="S7194" s="7"/>
      <c r="T7194" s="7"/>
      <c r="U7194" s="7"/>
    </row>
    <row r="7195" spans="1:21" customFormat="1" ht="12.75" customHeight="1" x14ac:dyDescent="0.25">
      <c r="A7195">
        <v>5</v>
      </c>
      <c r="B7195">
        <v>25</v>
      </c>
      <c r="C7195" s="3">
        <v>525</v>
      </c>
      <c r="D7195" t="s">
        <v>7</v>
      </c>
      <c r="E7195">
        <v>2006</v>
      </c>
      <c r="F7195" s="57"/>
      <c r="G7195" s="73">
        <f t="shared" si="342"/>
        <v>0</v>
      </c>
      <c r="H7195" s="7"/>
      <c r="I7195" s="76">
        <v>0</v>
      </c>
      <c r="J7195" s="31"/>
      <c r="K7195" s="76">
        <v>0</v>
      </c>
      <c r="L7195" s="76">
        <v>0</v>
      </c>
      <c r="M7195" s="31"/>
      <c r="N7195" s="76">
        <v>0</v>
      </c>
      <c r="O7195" s="22">
        <f t="shared" si="343"/>
        <v>0</v>
      </c>
      <c r="P7195" s="58"/>
      <c r="Q7195" s="58"/>
      <c r="R7195" s="58"/>
      <c r="S7195" s="7"/>
      <c r="T7195" s="7"/>
      <c r="U7195" s="7"/>
    </row>
    <row r="7196" spans="1:21" customFormat="1" ht="12.75" customHeight="1" x14ac:dyDescent="0.25">
      <c r="A7196">
        <v>5</v>
      </c>
      <c r="B7196">
        <v>26</v>
      </c>
      <c r="C7196" s="3">
        <v>526</v>
      </c>
      <c r="D7196" t="s">
        <v>7</v>
      </c>
      <c r="E7196">
        <v>2006</v>
      </c>
      <c r="F7196" s="57"/>
      <c r="G7196" s="73">
        <f t="shared" si="342"/>
        <v>38</v>
      </c>
      <c r="H7196" s="7"/>
      <c r="I7196" s="76">
        <v>38</v>
      </c>
      <c r="J7196" s="31"/>
      <c r="K7196" s="76">
        <v>0</v>
      </c>
      <c r="L7196" s="76">
        <v>0</v>
      </c>
      <c r="M7196" s="31"/>
      <c r="N7196" s="76">
        <v>0</v>
      </c>
      <c r="O7196" s="22">
        <f t="shared" si="343"/>
        <v>0</v>
      </c>
      <c r="P7196" s="58"/>
      <c r="Q7196" s="58"/>
      <c r="R7196" s="58"/>
      <c r="S7196" s="7"/>
      <c r="T7196" s="7"/>
      <c r="U7196" s="7"/>
    </row>
    <row r="7197" spans="1:21" customFormat="1" ht="12.75" customHeight="1" x14ac:dyDescent="0.25">
      <c r="A7197">
        <v>5</v>
      </c>
      <c r="B7197">
        <v>27</v>
      </c>
      <c r="C7197" s="3">
        <v>527</v>
      </c>
      <c r="D7197" t="s">
        <v>7</v>
      </c>
      <c r="E7197">
        <v>2006</v>
      </c>
      <c r="F7197" s="57"/>
      <c r="G7197" s="73">
        <f t="shared" si="342"/>
        <v>37</v>
      </c>
      <c r="H7197" s="7"/>
      <c r="I7197" s="76">
        <v>37</v>
      </c>
      <c r="J7197" s="31"/>
      <c r="K7197" s="76">
        <v>0</v>
      </c>
      <c r="L7197" s="76">
        <v>0</v>
      </c>
      <c r="M7197" s="31"/>
      <c r="N7197" s="76">
        <v>0</v>
      </c>
      <c r="O7197" s="22">
        <f t="shared" si="343"/>
        <v>0</v>
      </c>
      <c r="P7197" s="58"/>
      <c r="Q7197" s="58"/>
      <c r="R7197" s="58"/>
      <c r="S7197" s="7"/>
      <c r="T7197" s="7"/>
      <c r="U7197" s="7"/>
    </row>
    <row r="7198" spans="1:21" customFormat="1" ht="12.75" customHeight="1" x14ac:dyDescent="0.25">
      <c r="A7198">
        <v>5</v>
      </c>
      <c r="B7198">
        <v>28</v>
      </c>
      <c r="C7198" s="3">
        <v>528</v>
      </c>
      <c r="D7198" t="s">
        <v>7</v>
      </c>
      <c r="E7198">
        <v>2006</v>
      </c>
      <c r="F7198" s="57"/>
      <c r="G7198" s="73">
        <f t="shared" si="342"/>
        <v>50</v>
      </c>
      <c r="H7198" s="7"/>
      <c r="I7198" s="76">
        <v>50</v>
      </c>
      <c r="J7198" s="31"/>
      <c r="K7198" s="76">
        <v>0</v>
      </c>
      <c r="L7198" s="76">
        <v>0</v>
      </c>
      <c r="M7198" s="31"/>
      <c r="N7198" s="76">
        <v>0</v>
      </c>
      <c r="O7198" s="22">
        <f t="shared" si="343"/>
        <v>0</v>
      </c>
      <c r="P7198" s="58"/>
      <c r="Q7198" s="58"/>
      <c r="R7198" s="58"/>
      <c r="S7198" s="7"/>
      <c r="T7198" s="7"/>
      <c r="U7198" s="7"/>
    </row>
    <row r="7199" spans="1:21" customFormat="1" ht="12.75" customHeight="1" x14ac:dyDescent="0.25">
      <c r="A7199">
        <v>5</v>
      </c>
      <c r="B7199">
        <v>29</v>
      </c>
      <c r="C7199" s="3">
        <v>529</v>
      </c>
      <c r="D7199" t="s">
        <v>7</v>
      </c>
      <c r="E7199">
        <v>2006</v>
      </c>
      <c r="F7199" s="57"/>
      <c r="G7199" s="73">
        <f t="shared" si="342"/>
        <v>21</v>
      </c>
      <c r="H7199" s="7"/>
      <c r="I7199" s="76">
        <v>21</v>
      </c>
      <c r="J7199" s="31"/>
      <c r="K7199" s="76">
        <v>0</v>
      </c>
      <c r="L7199" s="76">
        <v>0</v>
      </c>
      <c r="M7199" s="31"/>
      <c r="N7199" s="76">
        <v>0</v>
      </c>
      <c r="O7199" s="22">
        <f t="shared" si="343"/>
        <v>0</v>
      </c>
      <c r="P7199" s="58"/>
      <c r="Q7199" s="58"/>
      <c r="R7199" s="58"/>
      <c r="S7199" s="7"/>
      <c r="T7199" s="7"/>
      <c r="U7199" s="7"/>
    </row>
    <row r="7200" spans="1:21" customFormat="1" ht="12.75" customHeight="1" x14ac:dyDescent="0.25">
      <c r="A7200">
        <v>5</v>
      </c>
      <c r="B7200">
        <v>30</v>
      </c>
      <c r="C7200" s="3">
        <v>530</v>
      </c>
      <c r="D7200" t="s">
        <v>7</v>
      </c>
      <c r="E7200">
        <v>2006</v>
      </c>
      <c r="F7200" s="57"/>
      <c r="G7200" s="73">
        <f t="shared" si="342"/>
        <v>34</v>
      </c>
      <c r="H7200" s="7"/>
      <c r="I7200" s="76">
        <v>29</v>
      </c>
      <c r="J7200" s="31"/>
      <c r="K7200" s="76">
        <v>5</v>
      </c>
      <c r="L7200" s="76">
        <v>0</v>
      </c>
      <c r="M7200" s="31"/>
      <c r="N7200" s="76">
        <v>0</v>
      </c>
      <c r="O7200" s="22">
        <f t="shared" si="343"/>
        <v>0</v>
      </c>
      <c r="P7200" s="58"/>
      <c r="Q7200" s="58"/>
      <c r="R7200" s="58"/>
      <c r="S7200" s="7"/>
      <c r="T7200" s="7"/>
      <c r="U7200" s="7"/>
    </row>
    <row r="7201" spans="1:21" customFormat="1" ht="12.75" customHeight="1" x14ac:dyDescent="0.25">
      <c r="A7201">
        <v>5</v>
      </c>
      <c r="B7201">
        <v>31</v>
      </c>
      <c r="C7201" s="3">
        <v>531</v>
      </c>
      <c r="D7201" t="s">
        <v>7</v>
      </c>
      <c r="E7201">
        <v>2006</v>
      </c>
      <c r="F7201" s="57"/>
      <c r="G7201" s="73">
        <f t="shared" si="342"/>
        <v>57</v>
      </c>
      <c r="H7201" s="7"/>
      <c r="I7201" s="76">
        <v>43</v>
      </c>
      <c r="J7201" s="31"/>
      <c r="K7201" s="76">
        <v>14</v>
      </c>
      <c r="L7201" s="76">
        <v>0</v>
      </c>
      <c r="M7201" s="31"/>
      <c r="N7201" s="76">
        <v>1</v>
      </c>
      <c r="O7201" s="22">
        <f t="shared" si="343"/>
        <v>1</v>
      </c>
      <c r="P7201" s="58"/>
      <c r="Q7201" s="58"/>
      <c r="R7201" s="58"/>
      <c r="S7201" s="7"/>
      <c r="T7201" s="7"/>
      <c r="U7201" s="7"/>
    </row>
    <row r="7202" spans="1:21" customFormat="1" ht="12.75" customHeight="1" x14ac:dyDescent="0.25">
      <c r="A7202">
        <v>6</v>
      </c>
      <c r="B7202">
        <v>1</v>
      </c>
      <c r="C7202" s="3">
        <v>601</v>
      </c>
      <c r="D7202" t="s">
        <v>7</v>
      </c>
      <c r="E7202">
        <v>2006</v>
      </c>
      <c r="F7202" s="57"/>
      <c r="G7202" s="73">
        <f t="shared" si="342"/>
        <v>113</v>
      </c>
      <c r="H7202" s="7"/>
      <c r="I7202" s="76">
        <v>97</v>
      </c>
      <c r="J7202" s="31"/>
      <c r="K7202" s="76">
        <v>16</v>
      </c>
      <c r="L7202" s="76">
        <v>0</v>
      </c>
      <c r="M7202" s="31"/>
      <c r="N7202" s="76">
        <v>0</v>
      </c>
      <c r="O7202" s="22">
        <f t="shared" si="343"/>
        <v>0</v>
      </c>
      <c r="P7202" s="58"/>
      <c r="Q7202" s="58"/>
      <c r="R7202" s="58"/>
      <c r="S7202" s="7"/>
      <c r="T7202" s="7"/>
      <c r="U7202" s="7"/>
    </row>
    <row r="7203" spans="1:21" customFormat="1" ht="12.75" customHeight="1" x14ac:dyDescent="0.25">
      <c r="A7203">
        <v>6</v>
      </c>
      <c r="B7203">
        <v>2</v>
      </c>
      <c r="C7203" s="3">
        <v>602</v>
      </c>
      <c r="D7203" t="s">
        <v>7</v>
      </c>
      <c r="E7203">
        <v>2006</v>
      </c>
      <c r="F7203" s="57"/>
      <c r="G7203" s="73">
        <f t="shared" si="342"/>
        <v>90</v>
      </c>
      <c r="H7203" s="7"/>
      <c r="I7203" s="76">
        <v>90</v>
      </c>
      <c r="J7203" s="31"/>
      <c r="K7203" s="76">
        <v>0</v>
      </c>
      <c r="L7203" s="76">
        <v>0</v>
      </c>
      <c r="M7203" s="31"/>
      <c r="N7203" s="76">
        <v>0</v>
      </c>
      <c r="O7203" s="22">
        <f t="shared" si="343"/>
        <v>0</v>
      </c>
      <c r="P7203" s="58"/>
      <c r="Q7203" s="58"/>
      <c r="R7203" s="58"/>
      <c r="S7203" s="7"/>
      <c r="T7203" s="7"/>
      <c r="U7203" s="7"/>
    </row>
    <row r="7204" spans="1:21" customFormat="1" ht="12.75" customHeight="1" x14ac:dyDescent="0.25">
      <c r="A7204">
        <v>6</v>
      </c>
      <c r="B7204">
        <v>3</v>
      </c>
      <c r="C7204" s="3">
        <v>603</v>
      </c>
      <c r="D7204" t="s">
        <v>7</v>
      </c>
      <c r="E7204">
        <v>2006</v>
      </c>
      <c r="F7204" s="57"/>
      <c r="G7204" s="73">
        <f t="shared" si="342"/>
        <v>96</v>
      </c>
      <c r="H7204" s="7"/>
      <c r="I7204" s="76">
        <v>96</v>
      </c>
      <c r="J7204" s="31"/>
      <c r="K7204" s="76">
        <v>0</v>
      </c>
      <c r="L7204" s="76">
        <v>0</v>
      </c>
      <c r="M7204" s="31"/>
      <c r="N7204" s="76">
        <v>0</v>
      </c>
      <c r="O7204" s="22">
        <f t="shared" si="343"/>
        <v>0</v>
      </c>
      <c r="P7204" s="58"/>
      <c r="Q7204" s="58"/>
      <c r="R7204" s="58"/>
      <c r="S7204" s="7"/>
      <c r="T7204" s="7"/>
      <c r="U7204" s="7"/>
    </row>
    <row r="7205" spans="1:21" customFormat="1" ht="12.75" customHeight="1" x14ac:dyDescent="0.25">
      <c r="A7205">
        <v>6</v>
      </c>
      <c r="B7205">
        <v>4</v>
      </c>
      <c r="C7205" s="3">
        <v>604</v>
      </c>
      <c r="D7205" t="s">
        <v>7</v>
      </c>
      <c r="E7205">
        <v>2006</v>
      </c>
      <c r="F7205" s="57"/>
      <c r="G7205" s="73">
        <f t="shared" si="342"/>
        <v>85</v>
      </c>
      <c r="H7205" s="7"/>
      <c r="I7205" s="76">
        <v>85</v>
      </c>
      <c r="J7205" s="31"/>
      <c r="K7205" s="76">
        <v>0</v>
      </c>
      <c r="L7205" s="76">
        <v>0</v>
      </c>
      <c r="M7205" s="31"/>
      <c r="N7205" s="76">
        <v>0</v>
      </c>
      <c r="O7205" s="22">
        <f t="shared" si="343"/>
        <v>0</v>
      </c>
      <c r="P7205" s="58"/>
      <c r="Q7205" s="58"/>
      <c r="R7205" s="58"/>
      <c r="S7205" s="7"/>
      <c r="T7205" s="7"/>
      <c r="U7205" s="7"/>
    </row>
    <row r="7206" spans="1:21" customFormat="1" ht="12.75" customHeight="1" x14ac:dyDescent="0.25">
      <c r="A7206">
        <v>6</v>
      </c>
      <c r="B7206">
        <v>5</v>
      </c>
      <c r="C7206" s="3">
        <v>605</v>
      </c>
      <c r="D7206" t="s">
        <v>7</v>
      </c>
      <c r="E7206">
        <v>2006</v>
      </c>
      <c r="F7206" s="57"/>
      <c r="G7206" s="73">
        <f t="shared" si="342"/>
        <v>32</v>
      </c>
      <c r="H7206" s="7"/>
      <c r="I7206" s="76">
        <v>31</v>
      </c>
      <c r="J7206" s="31"/>
      <c r="K7206" s="76">
        <v>1</v>
      </c>
      <c r="L7206" s="76">
        <v>0</v>
      </c>
      <c r="M7206" s="31"/>
      <c r="N7206" s="76">
        <v>0</v>
      </c>
      <c r="O7206" s="22">
        <f t="shared" si="343"/>
        <v>0</v>
      </c>
      <c r="P7206" s="58"/>
      <c r="Q7206" s="58"/>
      <c r="R7206" s="58"/>
      <c r="S7206" s="7"/>
      <c r="T7206" s="7"/>
      <c r="U7206" s="7"/>
    </row>
    <row r="7207" spans="1:21" customFormat="1" ht="12.75" customHeight="1" x14ac:dyDescent="0.25">
      <c r="A7207">
        <v>6</v>
      </c>
      <c r="B7207">
        <v>6</v>
      </c>
      <c r="C7207" s="3">
        <v>606</v>
      </c>
      <c r="D7207" t="s">
        <v>7</v>
      </c>
      <c r="E7207">
        <v>2006</v>
      </c>
      <c r="F7207" s="57"/>
      <c r="G7207" s="73">
        <f t="shared" si="342"/>
        <v>35</v>
      </c>
      <c r="H7207" s="7"/>
      <c r="I7207" s="76">
        <v>34</v>
      </c>
      <c r="J7207" s="31"/>
      <c r="K7207" s="76">
        <v>1</v>
      </c>
      <c r="L7207" s="76">
        <v>9</v>
      </c>
      <c r="M7207" s="31"/>
      <c r="N7207" s="76">
        <v>0</v>
      </c>
      <c r="O7207" s="22">
        <f t="shared" si="343"/>
        <v>9</v>
      </c>
      <c r="P7207" s="58"/>
      <c r="Q7207" s="58"/>
      <c r="R7207" s="58"/>
      <c r="S7207" s="7"/>
      <c r="T7207" s="7"/>
      <c r="U7207" s="7"/>
    </row>
    <row r="7208" spans="1:21" customFormat="1" ht="12.75" customHeight="1" x14ac:dyDescent="0.25">
      <c r="A7208">
        <v>6</v>
      </c>
      <c r="B7208">
        <v>7</v>
      </c>
      <c r="C7208" s="3">
        <v>607</v>
      </c>
      <c r="D7208" t="s">
        <v>7</v>
      </c>
      <c r="E7208">
        <v>2006</v>
      </c>
      <c r="F7208" s="57"/>
      <c r="G7208" s="73">
        <f t="shared" si="342"/>
        <v>90</v>
      </c>
      <c r="H7208" s="7"/>
      <c r="I7208" s="76">
        <v>85</v>
      </c>
      <c r="J7208" s="31"/>
      <c r="K7208" s="76">
        <v>5</v>
      </c>
      <c r="L7208" s="76">
        <v>60</v>
      </c>
      <c r="M7208" s="31"/>
      <c r="N7208" s="76">
        <v>3</v>
      </c>
      <c r="O7208" s="22">
        <f t="shared" si="343"/>
        <v>63</v>
      </c>
      <c r="P7208" s="58"/>
      <c r="Q7208" s="58"/>
      <c r="R7208" s="58"/>
      <c r="S7208" s="7"/>
      <c r="T7208" s="7"/>
      <c r="U7208" s="7"/>
    </row>
    <row r="7209" spans="1:21" customFormat="1" ht="12.75" customHeight="1" x14ac:dyDescent="0.25">
      <c r="A7209">
        <v>6</v>
      </c>
      <c r="B7209">
        <v>8</v>
      </c>
      <c r="C7209" s="3">
        <v>608</v>
      </c>
      <c r="D7209" t="s">
        <v>7</v>
      </c>
      <c r="E7209">
        <v>2006</v>
      </c>
      <c r="F7209" s="57"/>
      <c r="G7209" s="73">
        <f t="shared" si="342"/>
        <v>232</v>
      </c>
      <c r="H7209" s="7"/>
      <c r="I7209" s="76">
        <v>226</v>
      </c>
      <c r="J7209" s="31"/>
      <c r="K7209" s="76">
        <v>6</v>
      </c>
      <c r="L7209" s="76">
        <v>59</v>
      </c>
      <c r="M7209" s="31"/>
      <c r="N7209" s="76">
        <v>2</v>
      </c>
      <c r="O7209" s="22">
        <f t="shared" si="343"/>
        <v>61</v>
      </c>
      <c r="P7209" s="58"/>
      <c r="Q7209" s="58"/>
      <c r="R7209" s="58"/>
      <c r="S7209" s="7"/>
      <c r="T7209" s="7"/>
      <c r="U7209" s="7"/>
    </row>
    <row r="7210" spans="1:21" customFormat="1" ht="12.75" customHeight="1" x14ac:dyDescent="0.25">
      <c r="A7210">
        <v>6</v>
      </c>
      <c r="B7210">
        <v>9</v>
      </c>
      <c r="C7210" s="3">
        <v>609</v>
      </c>
      <c r="D7210" t="s">
        <v>7</v>
      </c>
      <c r="E7210">
        <v>2006</v>
      </c>
      <c r="F7210" s="57"/>
      <c r="G7210" s="73">
        <f t="shared" si="342"/>
        <v>293</v>
      </c>
      <c r="H7210" s="7"/>
      <c r="I7210" s="76">
        <v>293</v>
      </c>
      <c r="J7210" s="31"/>
      <c r="K7210" s="76">
        <v>0</v>
      </c>
      <c r="L7210" s="76">
        <v>0</v>
      </c>
      <c r="M7210" s="31"/>
      <c r="N7210" s="76">
        <v>0</v>
      </c>
      <c r="O7210" s="22">
        <f t="shared" si="343"/>
        <v>0</v>
      </c>
      <c r="P7210" s="58"/>
      <c r="Q7210" s="58"/>
      <c r="R7210" s="58"/>
      <c r="S7210" s="7"/>
      <c r="T7210" s="7"/>
      <c r="U7210" s="7"/>
    </row>
    <row r="7211" spans="1:21" customFormat="1" ht="12.75" customHeight="1" x14ac:dyDescent="0.25">
      <c r="A7211">
        <v>6</v>
      </c>
      <c r="B7211">
        <v>10</v>
      </c>
      <c r="C7211" s="3">
        <v>610</v>
      </c>
      <c r="D7211" t="s">
        <v>7</v>
      </c>
      <c r="E7211">
        <v>2006</v>
      </c>
      <c r="F7211" s="57"/>
      <c r="G7211" s="73">
        <f t="shared" si="342"/>
        <v>379</v>
      </c>
      <c r="H7211" s="7"/>
      <c r="I7211" s="76">
        <v>377</v>
      </c>
      <c r="J7211" s="31"/>
      <c r="K7211" s="76">
        <v>2</v>
      </c>
      <c r="L7211" s="76">
        <v>2</v>
      </c>
      <c r="M7211" s="31"/>
      <c r="N7211" s="76">
        <v>0</v>
      </c>
      <c r="O7211" s="22">
        <f t="shared" si="343"/>
        <v>2</v>
      </c>
      <c r="P7211" s="58"/>
      <c r="Q7211" s="58"/>
      <c r="R7211" s="58"/>
      <c r="S7211" s="7"/>
      <c r="T7211" s="7"/>
      <c r="U7211" s="7"/>
    </row>
    <row r="7212" spans="1:21" customFormat="1" ht="12.75" customHeight="1" x14ac:dyDescent="0.25">
      <c r="A7212">
        <v>6</v>
      </c>
      <c r="B7212">
        <v>11</v>
      </c>
      <c r="C7212" s="3">
        <v>611</v>
      </c>
      <c r="D7212" t="s">
        <v>7</v>
      </c>
      <c r="E7212">
        <v>2006</v>
      </c>
      <c r="F7212" s="57"/>
      <c r="G7212" s="73">
        <f t="shared" si="342"/>
        <v>390</v>
      </c>
      <c r="H7212" s="7"/>
      <c r="I7212" s="76">
        <v>386</v>
      </c>
      <c r="J7212" s="31"/>
      <c r="K7212" s="76">
        <v>4</v>
      </c>
      <c r="L7212" s="76">
        <v>4</v>
      </c>
      <c r="M7212" s="31"/>
      <c r="N7212" s="76">
        <v>0</v>
      </c>
      <c r="O7212" s="22">
        <f t="shared" si="343"/>
        <v>4</v>
      </c>
      <c r="P7212" s="58"/>
      <c r="Q7212" s="58"/>
      <c r="R7212" s="58"/>
      <c r="S7212" s="7"/>
      <c r="T7212" s="7"/>
      <c r="U7212" s="7"/>
    </row>
    <row r="7213" spans="1:21" customFormat="1" ht="12.75" customHeight="1" x14ac:dyDescent="0.25">
      <c r="A7213">
        <v>6</v>
      </c>
      <c r="B7213">
        <v>12</v>
      </c>
      <c r="C7213" s="3">
        <v>612</v>
      </c>
      <c r="D7213" t="s">
        <v>7</v>
      </c>
      <c r="E7213">
        <v>2006</v>
      </c>
      <c r="F7213" s="57"/>
      <c r="G7213" s="73">
        <f t="shared" si="342"/>
        <v>410</v>
      </c>
      <c r="H7213" s="7"/>
      <c r="I7213" s="76">
        <v>404</v>
      </c>
      <c r="J7213" s="31"/>
      <c r="K7213" s="76">
        <v>6</v>
      </c>
      <c r="L7213" s="76">
        <v>7</v>
      </c>
      <c r="M7213" s="31"/>
      <c r="N7213" s="76">
        <v>0</v>
      </c>
      <c r="O7213" s="22">
        <f t="shared" si="343"/>
        <v>7</v>
      </c>
      <c r="P7213" s="58"/>
      <c r="Q7213" s="58"/>
      <c r="R7213" s="58"/>
      <c r="S7213" s="7"/>
      <c r="T7213" s="7"/>
      <c r="U7213" s="7"/>
    </row>
    <row r="7214" spans="1:21" customFormat="1" ht="12.75" customHeight="1" x14ac:dyDescent="0.25">
      <c r="A7214">
        <v>6</v>
      </c>
      <c r="B7214">
        <v>13</v>
      </c>
      <c r="C7214" s="3">
        <v>613</v>
      </c>
      <c r="D7214" t="s">
        <v>7</v>
      </c>
      <c r="E7214">
        <v>2006</v>
      </c>
      <c r="F7214" s="57"/>
      <c r="G7214" s="73">
        <f t="shared" ref="G7214:G7245" si="344">I7214+K7214</f>
        <v>1060</v>
      </c>
      <c r="H7214" s="7"/>
      <c r="I7214" s="76">
        <v>1050</v>
      </c>
      <c r="J7214" s="31"/>
      <c r="K7214" s="76">
        <v>10</v>
      </c>
      <c r="L7214" s="76">
        <v>12</v>
      </c>
      <c r="M7214" s="31"/>
      <c r="N7214" s="76">
        <v>0</v>
      </c>
      <c r="O7214" s="22">
        <f t="shared" ref="O7214:O7245" si="345">L7214+N7214</f>
        <v>12</v>
      </c>
      <c r="P7214" s="58"/>
      <c r="Q7214" s="58"/>
      <c r="R7214" s="58"/>
      <c r="S7214" s="7"/>
      <c r="T7214" s="7"/>
      <c r="U7214" s="7"/>
    </row>
    <row r="7215" spans="1:21" customFormat="1" ht="12.75" customHeight="1" x14ac:dyDescent="0.25">
      <c r="A7215">
        <v>6</v>
      </c>
      <c r="B7215">
        <v>14</v>
      </c>
      <c r="C7215" s="3">
        <v>614</v>
      </c>
      <c r="D7215" t="s">
        <v>7</v>
      </c>
      <c r="E7215">
        <v>2006</v>
      </c>
      <c r="F7215" s="57"/>
      <c r="G7215" s="73">
        <f t="shared" si="344"/>
        <v>1182</v>
      </c>
      <c r="H7215" s="7"/>
      <c r="I7215" s="76">
        <v>1177</v>
      </c>
      <c r="J7215" s="60">
        <v>82</v>
      </c>
      <c r="K7215" s="76">
        <v>5</v>
      </c>
      <c r="L7215" s="76">
        <v>6</v>
      </c>
      <c r="M7215" s="31"/>
      <c r="N7215" s="76">
        <v>0</v>
      </c>
      <c r="O7215" s="22">
        <f t="shared" si="345"/>
        <v>6</v>
      </c>
      <c r="P7215" s="58"/>
      <c r="Q7215" s="58"/>
      <c r="R7215" s="58"/>
      <c r="S7215" s="7"/>
      <c r="T7215" s="7"/>
      <c r="U7215" s="7"/>
    </row>
    <row r="7216" spans="1:21" customFormat="1" ht="12.75" customHeight="1" x14ac:dyDescent="0.25">
      <c r="A7216">
        <v>6</v>
      </c>
      <c r="B7216">
        <v>15</v>
      </c>
      <c r="C7216" s="3">
        <v>615</v>
      </c>
      <c r="D7216" t="s">
        <v>7</v>
      </c>
      <c r="E7216">
        <v>2006</v>
      </c>
      <c r="F7216" s="57"/>
      <c r="G7216" s="73">
        <f t="shared" si="344"/>
        <v>852</v>
      </c>
      <c r="H7216" s="7"/>
      <c r="I7216" s="76">
        <v>852</v>
      </c>
      <c r="J7216" s="31"/>
      <c r="K7216" s="76">
        <v>0</v>
      </c>
      <c r="L7216" s="76">
        <v>0</v>
      </c>
      <c r="M7216" s="31"/>
      <c r="N7216" s="76">
        <v>0</v>
      </c>
      <c r="O7216" s="22">
        <f t="shared" si="345"/>
        <v>0</v>
      </c>
      <c r="P7216" s="58"/>
      <c r="Q7216" s="58"/>
      <c r="R7216" s="58"/>
      <c r="S7216" s="7"/>
      <c r="T7216" s="7"/>
      <c r="U7216" s="7"/>
    </row>
    <row r="7217" spans="1:21" customFormat="1" ht="12.75" customHeight="1" x14ac:dyDescent="0.25">
      <c r="A7217">
        <v>6</v>
      </c>
      <c r="B7217">
        <v>16</v>
      </c>
      <c r="C7217" s="3">
        <v>616</v>
      </c>
      <c r="D7217" t="s">
        <v>7</v>
      </c>
      <c r="E7217">
        <v>2006</v>
      </c>
      <c r="F7217" s="57"/>
      <c r="G7217" s="73">
        <f t="shared" si="344"/>
        <v>1058</v>
      </c>
      <c r="H7217" s="7"/>
      <c r="I7217" s="76">
        <v>1054</v>
      </c>
      <c r="J7217" s="31"/>
      <c r="K7217" s="76">
        <v>4</v>
      </c>
      <c r="L7217" s="76">
        <v>0</v>
      </c>
      <c r="M7217" s="31"/>
      <c r="N7217" s="76">
        <v>0</v>
      </c>
      <c r="O7217" s="22">
        <f t="shared" si="345"/>
        <v>0</v>
      </c>
      <c r="P7217" s="58"/>
      <c r="Q7217" s="58"/>
      <c r="R7217" s="58"/>
      <c r="S7217" s="7"/>
      <c r="T7217" s="7"/>
      <c r="U7217" s="7"/>
    </row>
    <row r="7218" spans="1:21" customFormat="1" ht="12.75" customHeight="1" x14ac:dyDescent="0.25">
      <c r="A7218">
        <v>6</v>
      </c>
      <c r="B7218">
        <v>17</v>
      </c>
      <c r="C7218" s="3">
        <v>617</v>
      </c>
      <c r="D7218" t="s">
        <v>7</v>
      </c>
      <c r="E7218">
        <v>2006</v>
      </c>
      <c r="F7218" s="57"/>
      <c r="G7218" s="73">
        <f t="shared" si="344"/>
        <v>967</v>
      </c>
      <c r="H7218" s="7"/>
      <c r="I7218" s="76">
        <v>959</v>
      </c>
      <c r="J7218" s="31"/>
      <c r="K7218" s="76">
        <v>8</v>
      </c>
      <c r="L7218" s="76">
        <v>0</v>
      </c>
      <c r="M7218" s="31"/>
      <c r="N7218" s="76">
        <v>0</v>
      </c>
      <c r="O7218" s="22">
        <f t="shared" si="345"/>
        <v>0</v>
      </c>
      <c r="P7218" s="58"/>
      <c r="Q7218" s="58"/>
      <c r="R7218" s="58"/>
      <c r="S7218" s="7"/>
      <c r="T7218" s="7"/>
      <c r="U7218" s="7"/>
    </row>
    <row r="7219" spans="1:21" customFormat="1" ht="12.75" customHeight="1" x14ac:dyDescent="0.25">
      <c r="A7219">
        <v>6</v>
      </c>
      <c r="B7219">
        <v>18</v>
      </c>
      <c r="C7219" s="3">
        <v>618</v>
      </c>
      <c r="D7219" t="s">
        <v>7</v>
      </c>
      <c r="E7219">
        <v>2006</v>
      </c>
      <c r="F7219" s="57"/>
      <c r="G7219" s="73">
        <f t="shared" si="344"/>
        <v>1111</v>
      </c>
      <c r="H7219" s="7"/>
      <c r="I7219" s="76">
        <v>1097</v>
      </c>
      <c r="J7219" s="31"/>
      <c r="K7219" s="76">
        <v>14</v>
      </c>
      <c r="L7219" s="76">
        <v>0</v>
      </c>
      <c r="M7219" s="31"/>
      <c r="N7219" s="76">
        <v>0</v>
      </c>
      <c r="O7219" s="22">
        <f t="shared" si="345"/>
        <v>0</v>
      </c>
      <c r="P7219" s="58"/>
      <c r="Q7219" s="58"/>
      <c r="R7219" s="58"/>
      <c r="S7219" s="7"/>
      <c r="T7219" s="7"/>
      <c r="U7219" s="7"/>
    </row>
    <row r="7220" spans="1:21" customFormat="1" ht="12.75" customHeight="1" x14ac:dyDescent="0.25">
      <c r="A7220">
        <v>6</v>
      </c>
      <c r="B7220">
        <v>19</v>
      </c>
      <c r="C7220" s="3">
        <v>619</v>
      </c>
      <c r="D7220" t="s">
        <v>7</v>
      </c>
      <c r="E7220">
        <v>2006</v>
      </c>
      <c r="F7220" s="57"/>
      <c r="G7220" s="73">
        <f t="shared" si="344"/>
        <v>755</v>
      </c>
      <c r="H7220" s="7"/>
      <c r="I7220" s="76">
        <v>743</v>
      </c>
      <c r="J7220" s="60">
        <v>52</v>
      </c>
      <c r="K7220" s="76">
        <v>12</v>
      </c>
      <c r="L7220" s="76">
        <v>0</v>
      </c>
      <c r="M7220" s="31"/>
      <c r="N7220" s="76">
        <v>0</v>
      </c>
      <c r="O7220" s="22">
        <f t="shared" si="345"/>
        <v>0</v>
      </c>
      <c r="P7220" s="58"/>
      <c r="Q7220" s="58"/>
      <c r="R7220" s="58"/>
      <c r="S7220" s="7"/>
      <c r="T7220" s="7"/>
      <c r="U7220" s="7"/>
    </row>
    <row r="7221" spans="1:21" customFormat="1" ht="12.75" customHeight="1" x14ac:dyDescent="0.25">
      <c r="A7221">
        <v>6</v>
      </c>
      <c r="B7221">
        <v>20</v>
      </c>
      <c r="C7221" s="3">
        <v>620</v>
      </c>
      <c r="D7221" t="s">
        <v>7</v>
      </c>
      <c r="E7221">
        <v>2006</v>
      </c>
      <c r="F7221" s="57"/>
      <c r="G7221" s="73">
        <f t="shared" si="344"/>
        <v>956</v>
      </c>
      <c r="H7221" s="7"/>
      <c r="I7221" s="76">
        <v>936</v>
      </c>
      <c r="J7221" s="31"/>
      <c r="K7221" s="76">
        <v>20</v>
      </c>
      <c r="L7221" s="76">
        <v>0</v>
      </c>
      <c r="M7221" s="31"/>
      <c r="N7221" s="76">
        <v>0</v>
      </c>
      <c r="O7221" s="22">
        <f t="shared" si="345"/>
        <v>0</v>
      </c>
      <c r="P7221" s="58"/>
      <c r="Q7221" s="58"/>
      <c r="R7221" s="58"/>
      <c r="S7221" s="7"/>
      <c r="T7221" s="7"/>
      <c r="U7221" s="7"/>
    </row>
    <row r="7222" spans="1:21" customFormat="1" ht="12.75" customHeight="1" x14ac:dyDescent="0.25">
      <c r="A7222">
        <v>6</v>
      </c>
      <c r="B7222">
        <v>21</v>
      </c>
      <c r="C7222" s="3">
        <v>621</v>
      </c>
      <c r="D7222" t="s">
        <v>7</v>
      </c>
      <c r="E7222">
        <v>2006</v>
      </c>
      <c r="F7222" s="57"/>
      <c r="G7222" s="73">
        <f t="shared" si="344"/>
        <v>869</v>
      </c>
      <c r="H7222" s="7"/>
      <c r="I7222" s="76">
        <v>848</v>
      </c>
      <c r="J7222" s="31"/>
      <c r="K7222" s="76">
        <v>21</v>
      </c>
      <c r="L7222" s="76">
        <v>0</v>
      </c>
      <c r="M7222" s="31"/>
      <c r="N7222" s="76">
        <v>0</v>
      </c>
      <c r="O7222" s="22">
        <f t="shared" si="345"/>
        <v>0</v>
      </c>
      <c r="P7222" s="58"/>
      <c r="Q7222" s="58"/>
      <c r="R7222" s="58"/>
      <c r="S7222" s="7"/>
      <c r="T7222" s="7"/>
      <c r="U7222" s="7"/>
    </row>
    <row r="7223" spans="1:21" customFormat="1" ht="12.75" customHeight="1" x14ac:dyDescent="0.25">
      <c r="A7223">
        <v>6</v>
      </c>
      <c r="B7223">
        <v>22</v>
      </c>
      <c r="C7223" s="3">
        <v>622</v>
      </c>
      <c r="D7223" t="s">
        <v>7</v>
      </c>
      <c r="E7223">
        <v>2006</v>
      </c>
      <c r="F7223" s="57"/>
      <c r="G7223" s="73">
        <f t="shared" si="344"/>
        <v>1071</v>
      </c>
      <c r="H7223" s="7"/>
      <c r="I7223" s="76">
        <v>1041</v>
      </c>
      <c r="J7223" s="31"/>
      <c r="K7223" s="76">
        <v>30</v>
      </c>
      <c r="L7223" s="76">
        <v>0</v>
      </c>
      <c r="M7223" s="31"/>
      <c r="N7223" s="76">
        <v>0</v>
      </c>
      <c r="O7223" s="22">
        <f t="shared" si="345"/>
        <v>0</v>
      </c>
      <c r="P7223" s="58"/>
      <c r="Q7223" s="58"/>
      <c r="R7223" s="58"/>
      <c r="S7223" s="7"/>
      <c r="T7223" s="7"/>
      <c r="U7223" s="7"/>
    </row>
    <row r="7224" spans="1:21" customFormat="1" ht="12.75" customHeight="1" x14ac:dyDescent="0.25">
      <c r="A7224">
        <v>6</v>
      </c>
      <c r="B7224">
        <v>23</v>
      </c>
      <c r="C7224" s="3">
        <v>623</v>
      </c>
      <c r="D7224" t="s">
        <v>7</v>
      </c>
      <c r="E7224">
        <v>2006</v>
      </c>
      <c r="F7224" s="57"/>
      <c r="G7224" s="73">
        <f t="shared" si="344"/>
        <v>1253</v>
      </c>
      <c r="H7224" s="7"/>
      <c r="I7224" s="76">
        <v>1213</v>
      </c>
      <c r="J7224" s="31"/>
      <c r="K7224" s="76">
        <v>40</v>
      </c>
      <c r="L7224" s="76">
        <v>0</v>
      </c>
      <c r="M7224" s="31"/>
      <c r="N7224" s="76">
        <v>0</v>
      </c>
      <c r="O7224" s="22">
        <f t="shared" si="345"/>
        <v>0</v>
      </c>
      <c r="P7224" s="58"/>
      <c r="Q7224" s="58"/>
      <c r="R7224" s="58"/>
      <c r="S7224" s="7"/>
      <c r="T7224" s="7"/>
      <c r="U7224" s="7"/>
    </row>
    <row r="7225" spans="1:21" customFormat="1" ht="12.75" customHeight="1" x14ac:dyDescent="0.25">
      <c r="A7225">
        <v>6</v>
      </c>
      <c r="B7225">
        <v>24</v>
      </c>
      <c r="C7225" s="3">
        <v>624</v>
      </c>
      <c r="D7225" t="s">
        <v>7</v>
      </c>
      <c r="E7225">
        <v>2006</v>
      </c>
      <c r="F7225" s="57"/>
      <c r="G7225" s="73">
        <f t="shared" si="344"/>
        <v>741</v>
      </c>
      <c r="H7225" s="7"/>
      <c r="I7225" s="76">
        <v>723</v>
      </c>
      <c r="J7225" s="31"/>
      <c r="K7225" s="76">
        <v>18</v>
      </c>
      <c r="L7225" s="76">
        <v>19</v>
      </c>
      <c r="M7225" s="31"/>
      <c r="N7225" s="76">
        <v>0</v>
      </c>
      <c r="O7225" s="22">
        <f t="shared" si="345"/>
        <v>19</v>
      </c>
      <c r="P7225" s="58"/>
      <c r="Q7225" s="58"/>
      <c r="R7225" s="58"/>
      <c r="S7225" s="7"/>
      <c r="T7225" s="7"/>
      <c r="U7225" s="7"/>
    </row>
    <row r="7226" spans="1:21" customFormat="1" ht="12.75" customHeight="1" x14ac:dyDescent="0.25">
      <c r="A7226">
        <v>6</v>
      </c>
      <c r="B7226">
        <v>25</v>
      </c>
      <c r="C7226" s="3">
        <v>625</v>
      </c>
      <c r="D7226" t="s">
        <v>7</v>
      </c>
      <c r="E7226">
        <v>2006</v>
      </c>
      <c r="F7226" s="57"/>
      <c r="G7226" s="73">
        <f t="shared" si="344"/>
        <v>655</v>
      </c>
      <c r="H7226" s="7"/>
      <c r="I7226" s="76">
        <v>644</v>
      </c>
      <c r="J7226" s="31"/>
      <c r="K7226" s="76">
        <v>11</v>
      </c>
      <c r="L7226" s="76">
        <v>34</v>
      </c>
      <c r="M7226" s="31"/>
      <c r="N7226" s="76">
        <v>1</v>
      </c>
      <c r="O7226" s="22">
        <f t="shared" si="345"/>
        <v>35</v>
      </c>
      <c r="P7226" s="58"/>
      <c r="Q7226" s="58"/>
      <c r="R7226" s="58"/>
      <c r="S7226" s="7"/>
      <c r="T7226" s="7"/>
      <c r="U7226" s="7"/>
    </row>
    <row r="7227" spans="1:21" customFormat="1" ht="12.75" customHeight="1" x14ac:dyDescent="0.25">
      <c r="A7227">
        <v>6</v>
      </c>
      <c r="B7227">
        <v>26</v>
      </c>
      <c r="C7227" s="3">
        <v>626</v>
      </c>
      <c r="D7227" t="s">
        <v>7</v>
      </c>
      <c r="E7227">
        <v>2006</v>
      </c>
      <c r="F7227" s="57"/>
      <c r="G7227" s="73">
        <f t="shared" si="344"/>
        <v>392</v>
      </c>
      <c r="H7227" s="7"/>
      <c r="I7227" s="76">
        <v>389</v>
      </c>
      <c r="J7227" s="60">
        <v>39</v>
      </c>
      <c r="K7227" s="76">
        <v>3</v>
      </c>
      <c r="L7227" s="76">
        <v>32</v>
      </c>
      <c r="M7227" s="60">
        <v>5</v>
      </c>
      <c r="N7227" s="76">
        <v>0</v>
      </c>
      <c r="O7227" s="22">
        <f t="shared" si="345"/>
        <v>32</v>
      </c>
      <c r="P7227" s="58"/>
      <c r="Q7227" s="58"/>
      <c r="R7227" s="58"/>
      <c r="S7227" s="7"/>
      <c r="T7227" s="7"/>
      <c r="U7227" s="7"/>
    </row>
    <row r="7228" spans="1:21" customFormat="1" ht="12.75" customHeight="1" x14ac:dyDescent="0.25">
      <c r="A7228">
        <v>6</v>
      </c>
      <c r="B7228">
        <v>27</v>
      </c>
      <c r="C7228" s="3">
        <v>627</v>
      </c>
      <c r="D7228" t="s">
        <v>7</v>
      </c>
      <c r="E7228">
        <v>2006</v>
      </c>
      <c r="F7228" s="57"/>
      <c r="G7228" s="73">
        <f t="shared" si="344"/>
        <v>161</v>
      </c>
      <c r="H7228" s="7"/>
      <c r="I7228" s="76">
        <v>161</v>
      </c>
      <c r="J7228" s="31"/>
      <c r="K7228" s="76">
        <v>0</v>
      </c>
      <c r="L7228" s="76">
        <v>18</v>
      </c>
      <c r="M7228" s="31"/>
      <c r="N7228" s="76">
        <v>0</v>
      </c>
      <c r="O7228" s="22">
        <f t="shared" si="345"/>
        <v>18</v>
      </c>
      <c r="P7228" s="58"/>
      <c r="Q7228" s="58"/>
      <c r="R7228" s="58"/>
      <c r="S7228" s="7"/>
      <c r="T7228" s="7"/>
      <c r="U7228" s="7"/>
    </row>
    <row r="7229" spans="1:21" customFormat="1" ht="12.75" customHeight="1" x14ac:dyDescent="0.25">
      <c r="A7229">
        <v>6</v>
      </c>
      <c r="B7229">
        <v>28</v>
      </c>
      <c r="C7229" s="3">
        <v>628</v>
      </c>
      <c r="D7229" t="s">
        <v>7</v>
      </c>
      <c r="E7229">
        <v>2006</v>
      </c>
      <c r="F7229" s="57"/>
      <c r="G7229" s="73">
        <f t="shared" si="344"/>
        <v>56</v>
      </c>
      <c r="H7229" s="7"/>
      <c r="I7229" s="76">
        <v>56</v>
      </c>
      <c r="J7229" s="31"/>
      <c r="K7229" s="76">
        <v>0</v>
      </c>
      <c r="L7229" s="76">
        <v>5</v>
      </c>
      <c r="M7229" s="31"/>
      <c r="N7229" s="76">
        <v>0</v>
      </c>
      <c r="O7229" s="22">
        <f t="shared" si="345"/>
        <v>5</v>
      </c>
      <c r="P7229" s="58"/>
      <c r="Q7229" s="58"/>
      <c r="R7229" s="58"/>
      <c r="S7229" s="7"/>
      <c r="T7229" s="7"/>
      <c r="U7229" s="7"/>
    </row>
    <row r="7230" spans="1:21" customFormat="1" ht="12.75" customHeight="1" x14ac:dyDescent="0.25">
      <c r="A7230">
        <v>6</v>
      </c>
      <c r="B7230">
        <v>29</v>
      </c>
      <c r="C7230" s="3">
        <v>629</v>
      </c>
      <c r="D7230" t="s">
        <v>7</v>
      </c>
      <c r="E7230">
        <v>2006</v>
      </c>
      <c r="F7230" s="57"/>
      <c r="G7230" s="73">
        <f t="shared" si="344"/>
        <v>207</v>
      </c>
      <c r="H7230" s="7"/>
      <c r="I7230" s="76">
        <v>207</v>
      </c>
      <c r="J7230" s="31"/>
      <c r="K7230" s="76">
        <v>0</v>
      </c>
      <c r="L7230" s="76">
        <v>17</v>
      </c>
      <c r="M7230" s="31"/>
      <c r="N7230" s="76">
        <v>0</v>
      </c>
      <c r="O7230" s="22">
        <f t="shared" si="345"/>
        <v>17</v>
      </c>
      <c r="P7230" s="58"/>
      <c r="Q7230" s="58"/>
      <c r="R7230" s="58"/>
      <c r="S7230" s="7"/>
      <c r="T7230" s="7"/>
      <c r="U7230" s="7"/>
    </row>
    <row r="7231" spans="1:21" customFormat="1" ht="12.75" customHeight="1" x14ac:dyDescent="0.25">
      <c r="A7231">
        <v>6</v>
      </c>
      <c r="B7231">
        <v>30</v>
      </c>
      <c r="C7231" s="3">
        <v>630</v>
      </c>
      <c r="D7231" t="s">
        <v>7</v>
      </c>
      <c r="E7231">
        <v>2006</v>
      </c>
      <c r="F7231" s="57"/>
      <c r="G7231" s="73">
        <f t="shared" si="344"/>
        <v>675</v>
      </c>
      <c r="H7231" s="7"/>
      <c r="I7231" s="76">
        <v>675</v>
      </c>
      <c r="J7231" s="31"/>
      <c r="K7231" s="76">
        <v>0</v>
      </c>
      <c r="L7231" s="76">
        <v>45</v>
      </c>
      <c r="M7231" s="31"/>
      <c r="N7231" s="76">
        <v>0</v>
      </c>
      <c r="O7231" s="22">
        <f t="shared" si="345"/>
        <v>45</v>
      </c>
      <c r="P7231" s="58"/>
      <c r="Q7231" s="58"/>
      <c r="R7231" s="58"/>
      <c r="S7231" s="7"/>
      <c r="T7231" s="7"/>
      <c r="U7231" s="7"/>
    </row>
    <row r="7232" spans="1:21" customFormat="1" ht="12.75" customHeight="1" x14ac:dyDescent="0.25">
      <c r="A7232">
        <v>7</v>
      </c>
      <c r="B7232">
        <v>1</v>
      </c>
      <c r="C7232" s="3">
        <v>701</v>
      </c>
      <c r="D7232" t="s">
        <v>7</v>
      </c>
      <c r="E7232">
        <v>2006</v>
      </c>
      <c r="F7232" s="57"/>
      <c r="G7232" s="73">
        <f t="shared" si="344"/>
        <v>873</v>
      </c>
      <c r="H7232" s="7"/>
      <c r="I7232" s="76">
        <v>873</v>
      </c>
      <c r="J7232" s="31"/>
      <c r="K7232" s="76">
        <v>0</v>
      </c>
      <c r="L7232" s="76">
        <v>46</v>
      </c>
      <c r="M7232" s="31"/>
      <c r="N7232" s="76">
        <v>0</v>
      </c>
      <c r="O7232" s="22">
        <f t="shared" si="345"/>
        <v>46</v>
      </c>
      <c r="P7232" s="58"/>
      <c r="Q7232" s="58"/>
      <c r="R7232" s="58"/>
      <c r="S7232" s="7"/>
      <c r="T7232" s="7"/>
      <c r="U7232" s="7"/>
    </row>
    <row r="7233" spans="1:21" customFormat="1" ht="12.75" customHeight="1" x14ac:dyDescent="0.25">
      <c r="A7233">
        <v>7</v>
      </c>
      <c r="B7233">
        <v>2</v>
      </c>
      <c r="C7233" s="3">
        <v>702</v>
      </c>
      <c r="D7233" t="s">
        <v>7</v>
      </c>
      <c r="E7233">
        <v>2006</v>
      </c>
      <c r="F7233" s="57"/>
      <c r="G7233" s="73">
        <f t="shared" si="344"/>
        <v>433</v>
      </c>
      <c r="H7233" s="7"/>
      <c r="I7233" s="76">
        <v>433</v>
      </c>
      <c r="J7233" s="31"/>
      <c r="K7233" s="76">
        <v>0</v>
      </c>
      <c r="L7233" s="76">
        <v>17</v>
      </c>
      <c r="M7233" s="31"/>
      <c r="N7233" s="76">
        <v>0</v>
      </c>
      <c r="O7233" s="22">
        <f t="shared" si="345"/>
        <v>17</v>
      </c>
      <c r="P7233" s="58"/>
      <c r="Q7233" s="58"/>
      <c r="R7233" s="58"/>
      <c r="S7233" s="7"/>
      <c r="T7233" s="7"/>
      <c r="U7233" s="7"/>
    </row>
    <row r="7234" spans="1:21" customFormat="1" ht="12.75" customHeight="1" x14ac:dyDescent="0.25">
      <c r="A7234">
        <v>7</v>
      </c>
      <c r="B7234">
        <v>3</v>
      </c>
      <c r="C7234" s="3">
        <v>703</v>
      </c>
      <c r="D7234" t="s">
        <v>7</v>
      </c>
      <c r="E7234">
        <v>2006</v>
      </c>
      <c r="F7234" s="57"/>
      <c r="G7234" s="73">
        <f t="shared" si="344"/>
        <v>607</v>
      </c>
      <c r="H7234" s="7"/>
      <c r="I7234" s="76">
        <v>607</v>
      </c>
      <c r="J7234" s="31"/>
      <c r="K7234" s="76">
        <v>0</v>
      </c>
      <c r="L7234" s="76">
        <v>16</v>
      </c>
      <c r="M7234" s="31"/>
      <c r="N7234" s="76">
        <v>0</v>
      </c>
      <c r="O7234" s="22">
        <f t="shared" si="345"/>
        <v>16</v>
      </c>
      <c r="P7234" s="58"/>
      <c r="Q7234" s="58"/>
      <c r="R7234" s="58"/>
      <c r="S7234" s="7"/>
      <c r="T7234" s="7"/>
      <c r="U7234" s="7"/>
    </row>
    <row r="7235" spans="1:21" customFormat="1" ht="12.75" customHeight="1" x14ac:dyDescent="0.25">
      <c r="A7235">
        <v>7</v>
      </c>
      <c r="B7235">
        <v>4</v>
      </c>
      <c r="C7235" s="3">
        <v>704</v>
      </c>
      <c r="D7235" t="s">
        <v>7</v>
      </c>
      <c r="E7235">
        <v>2006</v>
      </c>
      <c r="F7235" s="57"/>
      <c r="G7235" s="73">
        <f t="shared" si="344"/>
        <v>448</v>
      </c>
      <c r="H7235" s="7"/>
      <c r="I7235" s="76">
        <v>448</v>
      </c>
      <c r="J7235" s="60">
        <v>31</v>
      </c>
      <c r="K7235" s="76">
        <v>0</v>
      </c>
      <c r="L7235" s="76">
        <v>6</v>
      </c>
      <c r="M7235" s="60">
        <v>3</v>
      </c>
      <c r="N7235" s="76">
        <v>0</v>
      </c>
      <c r="O7235" s="22">
        <f t="shared" si="345"/>
        <v>6</v>
      </c>
      <c r="P7235" s="58"/>
      <c r="Q7235" s="58"/>
      <c r="R7235" s="58"/>
      <c r="S7235" s="7"/>
      <c r="T7235" s="7"/>
      <c r="U7235" s="7"/>
    </row>
    <row r="7236" spans="1:21" customFormat="1" ht="12.75" customHeight="1" x14ac:dyDescent="0.25">
      <c r="A7236">
        <v>7</v>
      </c>
      <c r="B7236">
        <v>5</v>
      </c>
      <c r="C7236" s="3">
        <v>705</v>
      </c>
      <c r="D7236" t="s">
        <v>7</v>
      </c>
      <c r="E7236">
        <v>2006</v>
      </c>
      <c r="F7236" s="57"/>
      <c r="G7236" s="73">
        <f t="shared" si="344"/>
        <v>443</v>
      </c>
      <c r="H7236" s="7"/>
      <c r="I7236" s="76">
        <v>443</v>
      </c>
      <c r="J7236" s="31"/>
      <c r="K7236" s="76">
        <v>0</v>
      </c>
      <c r="L7236" s="76">
        <v>0</v>
      </c>
      <c r="M7236" s="31"/>
      <c r="N7236" s="76">
        <v>0</v>
      </c>
      <c r="O7236" s="22">
        <f t="shared" si="345"/>
        <v>0</v>
      </c>
      <c r="P7236" s="58"/>
      <c r="Q7236" s="58"/>
      <c r="R7236" s="58"/>
      <c r="S7236" s="7"/>
      <c r="T7236" s="7"/>
      <c r="U7236" s="7"/>
    </row>
    <row r="7237" spans="1:21" customFormat="1" ht="12.75" customHeight="1" x14ac:dyDescent="0.25">
      <c r="A7237">
        <v>7</v>
      </c>
      <c r="B7237">
        <v>6</v>
      </c>
      <c r="C7237" s="3">
        <v>706</v>
      </c>
      <c r="D7237" t="s">
        <v>7</v>
      </c>
      <c r="E7237">
        <v>2006</v>
      </c>
      <c r="F7237" s="57"/>
      <c r="G7237" s="73">
        <f t="shared" si="344"/>
        <v>643</v>
      </c>
      <c r="H7237" s="7"/>
      <c r="I7237" s="76">
        <v>482</v>
      </c>
      <c r="J7237" s="31"/>
      <c r="K7237" s="76">
        <v>161</v>
      </c>
      <c r="L7237" s="76">
        <v>0</v>
      </c>
      <c r="M7237" s="31"/>
      <c r="N7237" s="76">
        <v>0</v>
      </c>
      <c r="O7237" s="22">
        <f t="shared" si="345"/>
        <v>0</v>
      </c>
      <c r="P7237" s="58"/>
      <c r="Q7237" s="58"/>
      <c r="R7237" s="58"/>
      <c r="S7237" s="7"/>
      <c r="T7237" s="7"/>
      <c r="U7237" s="7"/>
    </row>
    <row r="7238" spans="1:21" customFormat="1" ht="12.75" customHeight="1" x14ac:dyDescent="0.25">
      <c r="A7238">
        <v>7</v>
      </c>
      <c r="B7238">
        <v>7</v>
      </c>
      <c r="C7238" s="3">
        <v>707</v>
      </c>
      <c r="D7238" t="s">
        <v>7</v>
      </c>
      <c r="E7238">
        <v>2006</v>
      </c>
      <c r="F7238" s="57"/>
      <c r="G7238" s="73">
        <f t="shared" si="344"/>
        <v>1003</v>
      </c>
      <c r="H7238" s="7"/>
      <c r="I7238" s="76">
        <v>602</v>
      </c>
      <c r="J7238" s="31"/>
      <c r="K7238" s="76">
        <v>401</v>
      </c>
      <c r="L7238" s="76">
        <v>0</v>
      </c>
      <c r="M7238" s="31"/>
      <c r="N7238" s="76">
        <v>1</v>
      </c>
      <c r="O7238" s="22">
        <f t="shared" si="345"/>
        <v>1</v>
      </c>
      <c r="P7238" s="58"/>
      <c r="Q7238" s="58"/>
      <c r="R7238" s="58"/>
      <c r="S7238" s="7"/>
      <c r="T7238" s="7"/>
      <c r="U7238" s="7"/>
    </row>
    <row r="7239" spans="1:21" customFormat="1" ht="12.75" customHeight="1" x14ac:dyDescent="0.25">
      <c r="A7239">
        <v>7</v>
      </c>
      <c r="B7239">
        <v>8</v>
      </c>
      <c r="C7239" s="3">
        <v>708</v>
      </c>
      <c r="D7239" t="s">
        <v>7</v>
      </c>
      <c r="E7239">
        <v>2006</v>
      </c>
      <c r="F7239" s="57"/>
      <c r="G7239" s="73">
        <f t="shared" si="344"/>
        <v>771</v>
      </c>
      <c r="H7239" s="7"/>
      <c r="I7239" s="76">
        <v>514</v>
      </c>
      <c r="J7239" s="31"/>
      <c r="K7239" s="76">
        <v>257</v>
      </c>
      <c r="L7239" s="76">
        <v>9</v>
      </c>
      <c r="M7239" s="31"/>
      <c r="N7239" s="76">
        <v>5</v>
      </c>
      <c r="O7239" s="22">
        <f t="shared" si="345"/>
        <v>14</v>
      </c>
      <c r="P7239" s="58"/>
      <c r="Q7239" s="58"/>
      <c r="R7239" s="58"/>
      <c r="S7239" s="7"/>
      <c r="T7239" s="7"/>
      <c r="U7239" s="7"/>
    </row>
    <row r="7240" spans="1:21" customFormat="1" ht="12.75" customHeight="1" x14ac:dyDescent="0.25">
      <c r="A7240">
        <v>7</v>
      </c>
      <c r="B7240">
        <v>9</v>
      </c>
      <c r="C7240" s="3">
        <v>709</v>
      </c>
      <c r="D7240" t="s">
        <v>7</v>
      </c>
      <c r="E7240">
        <v>2006</v>
      </c>
      <c r="F7240" s="57"/>
      <c r="G7240" s="73">
        <f t="shared" si="344"/>
        <v>507</v>
      </c>
      <c r="H7240" s="7"/>
      <c r="I7240" s="76">
        <v>380</v>
      </c>
      <c r="J7240" s="31"/>
      <c r="K7240" s="76">
        <v>127</v>
      </c>
      <c r="L7240" s="76">
        <v>14</v>
      </c>
      <c r="M7240" s="31"/>
      <c r="N7240" s="76">
        <v>5</v>
      </c>
      <c r="O7240" s="22">
        <f t="shared" si="345"/>
        <v>19</v>
      </c>
      <c r="P7240" s="58"/>
      <c r="Q7240" s="58"/>
      <c r="R7240" s="58"/>
      <c r="S7240" s="7"/>
      <c r="T7240" s="7"/>
      <c r="U7240" s="7"/>
    </row>
    <row r="7241" spans="1:21" customFormat="1" ht="12.75" customHeight="1" x14ac:dyDescent="0.25">
      <c r="A7241">
        <v>7</v>
      </c>
      <c r="B7241">
        <v>10</v>
      </c>
      <c r="C7241" s="3">
        <v>710</v>
      </c>
      <c r="D7241" t="s">
        <v>7</v>
      </c>
      <c r="E7241">
        <v>2006</v>
      </c>
      <c r="F7241" s="57"/>
      <c r="G7241" s="73">
        <f t="shared" si="344"/>
        <v>228</v>
      </c>
      <c r="H7241" s="7"/>
      <c r="I7241" s="76">
        <v>195</v>
      </c>
      <c r="J7241" s="60">
        <v>43</v>
      </c>
      <c r="K7241" s="76">
        <v>33</v>
      </c>
      <c r="L7241" s="76">
        <v>11</v>
      </c>
      <c r="M7241" s="60">
        <v>2</v>
      </c>
      <c r="N7241" s="76">
        <v>2</v>
      </c>
      <c r="O7241" s="22">
        <f t="shared" si="345"/>
        <v>13</v>
      </c>
      <c r="P7241" s="58"/>
      <c r="Q7241" s="58"/>
      <c r="R7241" s="58"/>
      <c r="S7241" s="7"/>
      <c r="T7241" s="7"/>
      <c r="U7241" s="7"/>
    </row>
    <row r="7242" spans="1:21" customFormat="1" ht="12.75" customHeight="1" x14ac:dyDescent="0.25">
      <c r="A7242">
        <v>7</v>
      </c>
      <c r="B7242">
        <v>11</v>
      </c>
      <c r="C7242" s="3">
        <v>711</v>
      </c>
      <c r="D7242" t="s">
        <v>7</v>
      </c>
      <c r="E7242">
        <v>2006</v>
      </c>
      <c r="F7242" s="57"/>
      <c r="G7242" s="73">
        <f t="shared" si="344"/>
        <v>594</v>
      </c>
      <c r="H7242" s="7"/>
      <c r="I7242" s="76">
        <v>594</v>
      </c>
      <c r="J7242" s="31"/>
      <c r="K7242" s="76">
        <v>0</v>
      </c>
      <c r="L7242" s="76">
        <v>45</v>
      </c>
      <c r="M7242" s="31"/>
      <c r="N7242" s="76">
        <v>0</v>
      </c>
      <c r="O7242" s="22">
        <f t="shared" si="345"/>
        <v>45</v>
      </c>
      <c r="P7242" s="58"/>
      <c r="Q7242" s="58"/>
      <c r="R7242" s="58"/>
      <c r="S7242" s="7"/>
      <c r="T7242" s="7"/>
      <c r="U7242" s="7"/>
    </row>
    <row r="7243" spans="1:21" customFormat="1" ht="12.75" customHeight="1" x14ac:dyDescent="0.25">
      <c r="A7243">
        <v>7</v>
      </c>
      <c r="B7243">
        <v>12</v>
      </c>
      <c r="C7243" s="3">
        <v>712</v>
      </c>
      <c r="D7243" t="s">
        <v>7</v>
      </c>
      <c r="E7243">
        <v>2006</v>
      </c>
      <c r="F7243" s="57"/>
      <c r="G7243" s="73">
        <f t="shared" si="344"/>
        <v>1432</v>
      </c>
      <c r="H7243" s="7"/>
      <c r="I7243" s="76">
        <v>1426</v>
      </c>
      <c r="J7243" s="31"/>
      <c r="K7243" s="76">
        <v>6</v>
      </c>
      <c r="L7243" s="76">
        <v>88</v>
      </c>
      <c r="M7243" s="31"/>
      <c r="N7243" s="76">
        <v>0</v>
      </c>
      <c r="O7243" s="22">
        <f t="shared" si="345"/>
        <v>88</v>
      </c>
      <c r="P7243" s="58"/>
      <c r="Q7243" s="58"/>
      <c r="R7243" s="58"/>
      <c r="S7243" s="7"/>
      <c r="T7243" s="7"/>
      <c r="U7243" s="7"/>
    </row>
    <row r="7244" spans="1:21" customFormat="1" ht="12.75" customHeight="1" x14ac:dyDescent="0.25">
      <c r="A7244">
        <v>7</v>
      </c>
      <c r="B7244">
        <v>13</v>
      </c>
      <c r="C7244" s="3">
        <v>713</v>
      </c>
      <c r="D7244" t="s">
        <v>7</v>
      </c>
      <c r="E7244">
        <v>2006</v>
      </c>
      <c r="F7244" s="57"/>
      <c r="G7244" s="73">
        <f t="shared" si="344"/>
        <v>3818</v>
      </c>
      <c r="H7244" s="7"/>
      <c r="I7244" s="76">
        <v>3787</v>
      </c>
      <c r="J7244" s="31"/>
      <c r="K7244" s="76">
        <v>31</v>
      </c>
      <c r="L7244" s="76">
        <v>185</v>
      </c>
      <c r="M7244" s="31"/>
      <c r="N7244" s="76">
        <v>2</v>
      </c>
      <c r="O7244" s="22">
        <f t="shared" si="345"/>
        <v>187</v>
      </c>
      <c r="P7244" s="58"/>
      <c r="Q7244" s="58"/>
      <c r="R7244" s="58"/>
      <c r="S7244" s="7"/>
      <c r="T7244" s="7"/>
      <c r="U7244" s="7"/>
    </row>
    <row r="7245" spans="1:21" customFormat="1" ht="12.75" customHeight="1" x14ac:dyDescent="0.25">
      <c r="A7245">
        <v>7</v>
      </c>
      <c r="B7245">
        <v>14</v>
      </c>
      <c r="C7245" s="3">
        <v>714</v>
      </c>
      <c r="D7245" t="s">
        <v>7</v>
      </c>
      <c r="E7245">
        <v>2006</v>
      </c>
      <c r="F7245" s="57"/>
      <c r="G7245" s="73">
        <f t="shared" si="344"/>
        <v>2580</v>
      </c>
      <c r="H7245" s="7"/>
      <c r="I7245" s="76">
        <v>2548</v>
      </c>
      <c r="J7245" s="31"/>
      <c r="K7245" s="76">
        <v>32</v>
      </c>
      <c r="L7245" s="76">
        <v>92</v>
      </c>
      <c r="M7245" s="31"/>
      <c r="N7245" s="76">
        <v>1</v>
      </c>
      <c r="O7245" s="22">
        <f t="shared" si="345"/>
        <v>93</v>
      </c>
      <c r="P7245" s="58"/>
      <c r="Q7245" s="58"/>
      <c r="R7245" s="58"/>
      <c r="S7245" s="7"/>
      <c r="T7245" s="7"/>
      <c r="U7245" s="7"/>
    </row>
    <row r="7246" spans="1:21" customFormat="1" ht="12.75" customHeight="1" x14ac:dyDescent="0.25">
      <c r="A7246">
        <v>7</v>
      </c>
      <c r="B7246">
        <v>15</v>
      </c>
      <c r="C7246" s="3">
        <v>715</v>
      </c>
      <c r="D7246" t="s">
        <v>7</v>
      </c>
      <c r="E7246">
        <v>2006</v>
      </c>
      <c r="F7246" s="57"/>
      <c r="G7246" s="73">
        <f t="shared" ref="G7246:G7277" si="346">I7246+K7246</f>
        <v>1431</v>
      </c>
      <c r="H7246" s="7"/>
      <c r="I7246" s="76">
        <v>1406</v>
      </c>
      <c r="J7246" s="31"/>
      <c r="K7246" s="76">
        <v>25</v>
      </c>
      <c r="L7246" s="76">
        <v>44</v>
      </c>
      <c r="M7246" s="31"/>
      <c r="N7246" s="76">
        <v>1</v>
      </c>
      <c r="O7246" s="22">
        <f t="shared" ref="O7246:O7277" si="347">L7246+N7246</f>
        <v>45</v>
      </c>
      <c r="P7246" s="58"/>
      <c r="Q7246" s="58"/>
      <c r="R7246" s="58"/>
      <c r="S7246" s="7"/>
      <c r="T7246" s="7"/>
      <c r="U7246" s="7"/>
    </row>
    <row r="7247" spans="1:21" customFormat="1" ht="12.75" customHeight="1" x14ac:dyDescent="0.25">
      <c r="A7247">
        <v>7</v>
      </c>
      <c r="B7247">
        <v>16</v>
      </c>
      <c r="C7247" s="3">
        <v>716</v>
      </c>
      <c r="D7247" t="s">
        <v>7</v>
      </c>
      <c r="E7247">
        <v>2006</v>
      </c>
      <c r="F7247" s="57"/>
      <c r="G7247" s="73">
        <f t="shared" si="346"/>
        <v>2237</v>
      </c>
      <c r="H7247" s="7"/>
      <c r="I7247" s="76">
        <v>2186</v>
      </c>
      <c r="J7247" s="31"/>
      <c r="K7247" s="76">
        <v>51</v>
      </c>
      <c r="L7247" s="76">
        <v>59</v>
      </c>
      <c r="M7247" s="31"/>
      <c r="N7247" s="76">
        <v>1</v>
      </c>
      <c r="O7247" s="22">
        <f t="shared" si="347"/>
        <v>60</v>
      </c>
      <c r="P7247" s="58"/>
      <c r="Q7247" s="58"/>
      <c r="R7247" s="58"/>
      <c r="S7247" s="7"/>
      <c r="T7247" s="7"/>
      <c r="U7247" s="7"/>
    </row>
    <row r="7248" spans="1:21" customFormat="1" ht="12.75" customHeight="1" x14ac:dyDescent="0.25">
      <c r="A7248">
        <v>7</v>
      </c>
      <c r="B7248">
        <v>17</v>
      </c>
      <c r="C7248" s="3">
        <v>717</v>
      </c>
      <c r="D7248" t="s">
        <v>7</v>
      </c>
      <c r="E7248">
        <v>2006</v>
      </c>
      <c r="F7248" s="57"/>
      <c r="G7248" s="73">
        <f t="shared" si="346"/>
        <v>3865</v>
      </c>
      <c r="H7248" s="7"/>
      <c r="I7248" s="76">
        <v>3757</v>
      </c>
      <c r="J7248" s="60">
        <v>62</v>
      </c>
      <c r="K7248" s="76">
        <v>108</v>
      </c>
      <c r="L7248" s="76">
        <v>85</v>
      </c>
      <c r="M7248" s="60">
        <v>2</v>
      </c>
      <c r="N7248" s="76">
        <v>2</v>
      </c>
      <c r="O7248" s="22">
        <f t="shared" si="347"/>
        <v>87</v>
      </c>
      <c r="P7248" s="58"/>
      <c r="Q7248" s="58"/>
      <c r="R7248" s="58"/>
      <c r="S7248" s="7"/>
      <c r="T7248" s="7"/>
      <c r="U7248" s="7"/>
    </row>
    <row r="7249" spans="1:21" customFormat="1" ht="12.75" customHeight="1" x14ac:dyDescent="0.25">
      <c r="A7249">
        <v>7</v>
      </c>
      <c r="B7249">
        <v>18</v>
      </c>
      <c r="C7249" s="3">
        <v>718</v>
      </c>
      <c r="D7249" t="s">
        <v>7</v>
      </c>
      <c r="E7249">
        <v>2006</v>
      </c>
      <c r="F7249" s="57"/>
      <c r="G7249" s="73">
        <f t="shared" si="346"/>
        <v>2948</v>
      </c>
      <c r="I7249" s="76">
        <v>2851</v>
      </c>
      <c r="J7249" s="31"/>
      <c r="K7249" s="76">
        <v>97</v>
      </c>
      <c r="L7249" s="76">
        <v>52</v>
      </c>
      <c r="M7249" s="31"/>
      <c r="N7249" s="76">
        <v>2</v>
      </c>
      <c r="O7249" s="22">
        <f t="shared" si="347"/>
        <v>54</v>
      </c>
      <c r="P7249" s="58"/>
      <c r="Q7249" s="58"/>
      <c r="R7249" s="58"/>
      <c r="S7249" s="7"/>
      <c r="T7249" s="7"/>
      <c r="U7249" s="7"/>
    </row>
    <row r="7250" spans="1:21" customFormat="1" ht="12.75" customHeight="1" x14ac:dyDescent="0.25">
      <c r="A7250">
        <v>7</v>
      </c>
      <c r="B7250">
        <v>19</v>
      </c>
      <c r="C7250" s="3">
        <v>719</v>
      </c>
      <c r="D7250" t="s">
        <v>7</v>
      </c>
      <c r="E7250">
        <v>2006</v>
      </c>
      <c r="F7250" s="57"/>
      <c r="G7250" s="73">
        <f t="shared" si="346"/>
        <v>2357</v>
      </c>
      <c r="H7250" s="7"/>
      <c r="I7250" s="76">
        <v>2290</v>
      </c>
      <c r="J7250" s="31"/>
      <c r="K7250" s="76">
        <v>67</v>
      </c>
      <c r="L7250" s="76">
        <v>36</v>
      </c>
      <c r="M7250" s="31"/>
      <c r="N7250" s="76">
        <v>1</v>
      </c>
      <c r="O7250" s="22">
        <f t="shared" si="347"/>
        <v>37</v>
      </c>
      <c r="P7250" s="58"/>
      <c r="Q7250" s="58"/>
      <c r="R7250" s="58"/>
      <c r="S7250" s="7"/>
      <c r="T7250" s="7"/>
      <c r="U7250" s="7"/>
    </row>
    <row r="7251" spans="1:21" customFormat="1" ht="12.75" customHeight="1" x14ac:dyDescent="0.25">
      <c r="A7251">
        <v>7</v>
      </c>
      <c r="B7251">
        <v>20</v>
      </c>
      <c r="C7251" s="3">
        <v>720</v>
      </c>
      <c r="D7251" t="s">
        <v>7</v>
      </c>
      <c r="E7251">
        <v>2006</v>
      </c>
      <c r="F7251" s="57"/>
      <c r="G7251" s="73">
        <f t="shared" si="346"/>
        <v>1543</v>
      </c>
      <c r="H7251" s="7"/>
      <c r="I7251" s="76">
        <v>1506</v>
      </c>
      <c r="J7251" s="52"/>
      <c r="K7251" s="76">
        <v>37</v>
      </c>
      <c r="L7251" s="76">
        <v>20</v>
      </c>
      <c r="M7251" s="52"/>
      <c r="N7251" s="76">
        <v>0</v>
      </c>
      <c r="O7251" s="22">
        <f t="shared" si="347"/>
        <v>20</v>
      </c>
      <c r="P7251" s="58"/>
      <c r="Q7251" s="58"/>
      <c r="R7251" s="58"/>
      <c r="S7251" s="7"/>
      <c r="T7251" s="7"/>
      <c r="U7251" s="7"/>
    </row>
    <row r="7252" spans="1:21" customFormat="1" ht="12.75" customHeight="1" x14ac:dyDescent="0.25">
      <c r="A7252">
        <v>7</v>
      </c>
      <c r="B7252">
        <v>21</v>
      </c>
      <c r="C7252" s="3">
        <v>721</v>
      </c>
      <c r="D7252" t="s">
        <v>7</v>
      </c>
      <c r="E7252">
        <v>2006</v>
      </c>
      <c r="F7252" s="57"/>
      <c r="G7252" s="73">
        <f t="shared" si="346"/>
        <v>744</v>
      </c>
      <c r="H7252" s="7"/>
      <c r="I7252" s="76">
        <v>730</v>
      </c>
      <c r="J7252" s="52"/>
      <c r="K7252" s="76">
        <v>14</v>
      </c>
      <c r="L7252" s="76">
        <v>8</v>
      </c>
      <c r="M7252" s="52"/>
      <c r="N7252" s="76">
        <v>0</v>
      </c>
      <c r="O7252" s="22">
        <f t="shared" si="347"/>
        <v>8</v>
      </c>
      <c r="P7252" s="58"/>
      <c r="Q7252" s="58"/>
      <c r="R7252" s="58"/>
      <c r="S7252" s="7"/>
      <c r="T7252" s="7"/>
      <c r="U7252" s="7"/>
    </row>
    <row r="7253" spans="1:21" customFormat="1" ht="12.75" customHeight="1" x14ac:dyDescent="0.25">
      <c r="A7253">
        <v>7</v>
      </c>
      <c r="B7253">
        <v>22</v>
      </c>
      <c r="C7253" s="3">
        <v>722</v>
      </c>
      <c r="D7253" t="s">
        <v>7</v>
      </c>
      <c r="E7253">
        <v>2006</v>
      </c>
      <c r="F7253" s="57"/>
      <c r="G7253" s="73">
        <f t="shared" si="346"/>
        <v>286</v>
      </c>
      <c r="H7253" s="7"/>
      <c r="I7253" s="76">
        <v>282</v>
      </c>
      <c r="J7253" s="52"/>
      <c r="K7253" s="76">
        <v>4</v>
      </c>
      <c r="L7253" s="76">
        <v>2</v>
      </c>
      <c r="M7253" s="52"/>
      <c r="N7253" s="76">
        <v>0</v>
      </c>
      <c r="O7253" s="22">
        <f t="shared" si="347"/>
        <v>2</v>
      </c>
      <c r="P7253" s="58"/>
      <c r="Q7253" s="58"/>
      <c r="R7253" s="58"/>
      <c r="S7253" s="7"/>
      <c r="T7253" s="7"/>
      <c r="U7253" s="7"/>
    </row>
    <row r="7254" spans="1:21" customFormat="1" ht="12.75" customHeight="1" x14ac:dyDescent="0.25">
      <c r="A7254">
        <v>7</v>
      </c>
      <c r="B7254">
        <v>23</v>
      </c>
      <c r="C7254" s="3">
        <v>723</v>
      </c>
      <c r="D7254" t="s">
        <v>7</v>
      </c>
      <c r="E7254">
        <v>2006</v>
      </c>
      <c r="F7254" s="57"/>
      <c r="G7254" s="73">
        <f t="shared" si="346"/>
        <v>146</v>
      </c>
      <c r="H7254" s="7"/>
      <c r="I7254" s="76">
        <v>145</v>
      </c>
      <c r="J7254" s="52"/>
      <c r="K7254" s="76">
        <v>1</v>
      </c>
      <c r="L7254" s="76">
        <v>1</v>
      </c>
      <c r="M7254" s="52"/>
      <c r="N7254" s="76">
        <v>0</v>
      </c>
      <c r="O7254" s="22">
        <f t="shared" si="347"/>
        <v>1</v>
      </c>
      <c r="P7254" s="58"/>
      <c r="Q7254" s="58"/>
      <c r="R7254" s="58"/>
      <c r="S7254" s="7"/>
      <c r="T7254" s="7"/>
      <c r="U7254" s="7"/>
    </row>
    <row r="7255" spans="1:21" customFormat="1" ht="12.75" customHeight="1" x14ac:dyDescent="0.25">
      <c r="A7255">
        <v>7</v>
      </c>
      <c r="B7255">
        <v>24</v>
      </c>
      <c r="C7255" s="3">
        <v>724</v>
      </c>
      <c r="D7255" t="s">
        <v>7</v>
      </c>
      <c r="E7255">
        <v>2006</v>
      </c>
      <c r="F7255" s="57"/>
      <c r="G7255" s="73">
        <f t="shared" si="346"/>
        <v>13</v>
      </c>
      <c r="H7255" s="7"/>
      <c r="I7255" s="76">
        <v>13</v>
      </c>
      <c r="J7255" s="75">
        <v>4</v>
      </c>
      <c r="K7255" s="76">
        <v>0</v>
      </c>
      <c r="L7255" s="76">
        <v>0</v>
      </c>
      <c r="M7255" s="75"/>
      <c r="N7255" s="76">
        <v>0</v>
      </c>
      <c r="O7255" s="22">
        <f t="shared" si="347"/>
        <v>0</v>
      </c>
      <c r="P7255" s="58"/>
      <c r="Q7255" s="58"/>
      <c r="R7255" s="58"/>
      <c r="S7255" s="7"/>
      <c r="T7255" s="7"/>
      <c r="U7255" s="7"/>
    </row>
    <row r="7256" spans="1:21" customFormat="1" ht="12.75" customHeight="1" x14ac:dyDescent="0.25">
      <c r="A7256">
        <v>7</v>
      </c>
      <c r="B7256">
        <v>25</v>
      </c>
      <c r="C7256" s="3">
        <v>725</v>
      </c>
      <c r="D7256" t="s">
        <v>7</v>
      </c>
      <c r="E7256">
        <v>2006</v>
      </c>
      <c r="F7256" s="57"/>
      <c r="G7256" s="73">
        <f t="shared" si="346"/>
        <v>4</v>
      </c>
      <c r="I7256" s="76">
        <v>4</v>
      </c>
      <c r="J7256" s="52"/>
      <c r="K7256" s="76">
        <v>0</v>
      </c>
      <c r="L7256" s="76">
        <v>0</v>
      </c>
      <c r="M7256" s="52"/>
      <c r="N7256" s="76">
        <v>0</v>
      </c>
      <c r="O7256" s="22">
        <f t="shared" si="347"/>
        <v>0</v>
      </c>
      <c r="P7256" s="58"/>
      <c r="Q7256" s="58"/>
      <c r="R7256" s="58"/>
      <c r="S7256" s="7"/>
      <c r="T7256" s="7"/>
      <c r="U7256" s="7"/>
    </row>
    <row r="7257" spans="1:21" customFormat="1" ht="12.75" customHeight="1" x14ac:dyDescent="0.25">
      <c r="A7257">
        <v>7</v>
      </c>
      <c r="B7257">
        <v>26</v>
      </c>
      <c r="C7257" s="3">
        <v>726</v>
      </c>
      <c r="D7257" t="s">
        <v>7</v>
      </c>
      <c r="E7257">
        <v>2006</v>
      </c>
      <c r="F7257" s="57"/>
      <c r="G7257" s="73">
        <f t="shared" si="346"/>
        <v>15</v>
      </c>
      <c r="I7257" s="76">
        <v>15</v>
      </c>
      <c r="J7257" s="52"/>
      <c r="K7257" s="76">
        <v>0</v>
      </c>
      <c r="L7257" s="76">
        <v>0</v>
      </c>
      <c r="M7257" s="52"/>
      <c r="N7257" s="76">
        <v>0</v>
      </c>
      <c r="O7257" s="22">
        <f t="shared" si="347"/>
        <v>0</v>
      </c>
      <c r="P7257" s="58"/>
      <c r="Q7257" s="58"/>
      <c r="R7257" s="58"/>
      <c r="S7257" s="7"/>
      <c r="T7257" s="7"/>
      <c r="U7257" s="7"/>
    </row>
    <row r="7258" spans="1:21" customFormat="1" ht="12.75" customHeight="1" x14ac:dyDescent="0.25">
      <c r="A7258">
        <v>7</v>
      </c>
      <c r="B7258">
        <v>27</v>
      </c>
      <c r="C7258" s="3">
        <v>727</v>
      </c>
      <c r="D7258" t="s">
        <v>7</v>
      </c>
      <c r="E7258">
        <v>2006</v>
      </c>
      <c r="F7258" s="57"/>
      <c r="G7258" s="73">
        <f t="shared" si="346"/>
        <v>100</v>
      </c>
      <c r="I7258" s="76">
        <v>100</v>
      </c>
      <c r="J7258" s="52"/>
      <c r="K7258" s="76">
        <v>0</v>
      </c>
      <c r="L7258" s="76">
        <v>0</v>
      </c>
      <c r="M7258" s="52"/>
      <c r="N7258" s="76">
        <v>0</v>
      </c>
      <c r="O7258" s="22">
        <f t="shared" si="347"/>
        <v>0</v>
      </c>
      <c r="P7258" s="58"/>
      <c r="Q7258" s="58"/>
      <c r="R7258" s="58"/>
      <c r="S7258" s="7"/>
      <c r="T7258" s="7"/>
      <c r="U7258" s="7"/>
    </row>
    <row r="7259" spans="1:21" customFormat="1" ht="12.75" customHeight="1" x14ac:dyDescent="0.25">
      <c r="A7259">
        <v>7</v>
      </c>
      <c r="B7259">
        <v>28</v>
      </c>
      <c r="C7259" s="3">
        <v>728</v>
      </c>
      <c r="D7259" t="s">
        <v>7</v>
      </c>
      <c r="E7259">
        <v>2006</v>
      </c>
      <c r="F7259" s="57"/>
      <c r="G7259" s="73">
        <f t="shared" si="346"/>
        <v>194</v>
      </c>
      <c r="H7259" s="7"/>
      <c r="I7259" s="76">
        <v>192</v>
      </c>
      <c r="J7259" s="52"/>
      <c r="K7259" s="76">
        <v>2</v>
      </c>
      <c r="L7259" s="76">
        <v>1</v>
      </c>
      <c r="M7259" s="52"/>
      <c r="N7259" s="76">
        <v>0</v>
      </c>
      <c r="O7259" s="22">
        <f t="shared" si="347"/>
        <v>1</v>
      </c>
      <c r="P7259" s="58"/>
      <c r="Q7259" s="58"/>
      <c r="R7259" s="58"/>
      <c r="S7259" s="7"/>
      <c r="T7259" s="7"/>
      <c r="U7259" s="7"/>
    </row>
    <row r="7260" spans="1:21" customFormat="1" ht="12.75" customHeight="1" x14ac:dyDescent="0.25">
      <c r="A7260">
        <v>7</v>
      </c>
      <c r="B7260">
        <v>29</v>
      </c>
      <c r="C7260" s="3">
        <v>729</v>
      </c>
      <c r="D7260" t="s">
        <v>7</v>
      </c>
      <c r="E7260">
        <v>2006</v>
      </c>
      <c r="F7260" s="57"/>
      <c r="G7260" s="73">
        <f t="shared" si="346"/>
        <v>197</v>
      </c>
      <c r="H7260" s="7"/>
      <c r="I7260" s="76">
        <v>193</v>
      </c>
      <c r="J7260" s="52"/>
      <c r="K7260" s="76">
        <v>4</v>
      </c>
      <c r="L7260" s="76">
        <v>2</v>
      </c>
      <c r="M7260" s="52"/>
      <c r="N7260" s="76">
        <v>0</v>
      </c>
      <c r="O7260" s="22">
        <f t="shared" si="347"/>
        <v>2</v>
      </c>
      <c r="P7260" s="58"/>
      <c r="Q7260" s="58"/>
      <c r="R7260" s="58"/>
      <c r="S7260" s="7"/>
      <c r="T7260" s="7"/>
      <c r="U7260" s="7"/>
    </row>
    <row r="7261" spans="1:21" customFormat="1" ht="12.75" customHeight="1" x14ac:dyDescent="0.25">
      <c r="A7261">
        <v>7</v>
      </c>
      <c r="B7261">
        <v>30</v>
      </c>
      <c r="C7261" s="3">
        <v>730</v>
      </c>
      <c r="D7261" t="s">
        <v>7</v>
      </c>
      <c r="E7261">
        <v>2006</v>
      </c>
      <c r="F7261" s="57"/>
      <c r="G7261" s="73">
        <f t="shared" si="346"/>
        <v>510</v>
      </c>
      <c r="H7261" s="7"/>
      <c r="I7261" s="76">
        <v>496</v>
      </c>
      <c r="J7261" s="52"/>
      <c r="K7261" s="76">
        <v>14</v>
      </c>
      <c r="L7261" s="76">
        <v>9</v>
      </c>
      <c r="M7261" s="52"/>
      <c r="N7261" s="76">
        <v>0</v>
      </c>
      <c r="O7261" s="22">
        <f t="shared" si="347"/>
        <v>9</v>
      </c>
      <c r="P7261" s="58"/>
      <c r="Q7261" s="58"/>
      <c r="R7261" s="58"/>
      <c r="S7261" s="7"/>
      <c r="T7261" s="7"/>
      <c r="U7261" s="7"/>
    </row>
    <row r="7262" spans="1:21" customFormat="1" ht="12.75" customHeight="1" x14ac:dyDescent="0.25">
      <c r="A7262">
        <v>7</v>
      </c>
      <c r="B7262">
        <v>31</v>
      </c>
      <c r="C7262" s="3">
        <v>731</v>
      </c>
      <c r="D7262" t="s">
        <v>7</v>
      </c>
      <c r="E7262">
        <v>2006</v>
      </c>
      <c r="F7262" s="57"/>
      <c r="G7262" s="73">
        <f t="shared" si="346"/>
        <v>784</v>
      </c>
      <c r="H7262" s="7"/>
      <c r="I7262" s="76">
        <v>756</v>
      </c>
      <c r="J7262" s="52"/>
      <c r="K7262" s="76">
        <v>28</v>
      </c>
      <c r="L7262" s="76">
        <v>19</v>
      </c>
      <c r="M7262" s="52"/>
      <c r="N7262" s="76">
        <v>1</v>
      </c>
      <c r="O7262" s="22">
        <f t="shared" si="347"/>
        <v>20</v>
      </c>
      <c r="P7262" s="58"/>
      <c r="Q7262" s="58"/>
      <c r="R7262" s="58"/>
      <c r="S7262" s="7"/>
      <c r="T7262" s="7"/>
      <c r="U7262" s="7"/>
    </row>
    <row r="7263" spans="1:21" customFormat="1" ht="12.75" customHeight="1" x14ac:dyDescent="0.25">
      <c r="A7263">
        <v>8</v>
      </c>
      <c r="B7263">
        <v>1</v>
      </c>
      <c r="C7263" s="3">
        <v>801</v>
      </c>
      <c r="D7263" t="s">
        <v>7</v>
      </c>
      <c r="E7263">
        <v>2006</v>
      </c>
      <c r="F7263" s="57"/>
      <c r="G7263" s="73">
        <f t="shared" si="346"/>
        <v>1938</v>
      </c>
      <c r="H7263" s="7"/>
      <c r="I7263" s="76">
        <v>1852</v>
      </c>
      <c r="J7263" s="75">
        <v>37</v>
      </c>
      <c r="K7263" s="76">
        <v>86</v>
      </c>
      <c r="L7263" s="76">
        <v>59</v>
      </c>
      <c r="M7263" s="75">
        <v>4</v>
      </c>
      <c r="N7263" s="76">
        <v>3</v>
      </c>
      <c r="O7263" s="22">
        <f t="shared" si="347"/>
        <v>62</v>
      </c>
      <c r="P7263" s="58"/>
      <c r="Q7263" s="58"/>
      <c r="R7263" s="58"/>
      <c r="S7263" s="7"/>
      <c r="T7263" s="7"/>
      <c r="U7263" s="7"/>
    </row>
    <row r="7264" spans="1:21" customFormat="1" ht="12.75" customHeight="1" x14ac:dyDescent="0.25">
      <c r="A7264">
        <v>8</v>
      </c>
      <c r="B7264">
        <v>2</v>
      </c>
      <c r="C7264" s="3">
        <v>802</v>
      </c>
      <c r="D7264" t="s">
        <v>7</v>
      </c>
      <c r="E7264">
        <v>2006</v>
      </c>
      <c r="F7264" s="57"/>
      <c r="G7264" s="73">
        <f t="shared" si="346"/>
        <v>1704</v>
      </c>
      <c r="H7264" s="7"/>
      <c r="I7264" s="76">
        <v>1614</v>
      </c>
      <c r="J7264" s="52"/>
      <c r="K7264" s="76">
        <v>90</v>
      </c>
      <c r="L7264" s="76">
        <v>62</v>
      </c>
      <c r="M7264" s="52"/>
      <c r="N7264" s="76">
        <v>3</v>
      </c>
      <c r="O7264" s="22">
        <f t="shared" si="347"/>
        <v>65</v>
      </c>
      <c r="P7264" s="58"/>
      <c r="Q7264" s="58"/>
      <c r="R7264" s="58"/>
      <c r="S7264" s="7"/>
      <c r="T7264" s="7"/>
      <c r="U7264" s="7"/>
    </row>
    <row r="7265" spans="1:21" customFormat="1" ht="12.75" customHeight="1" x14ac:dyDescent="0.25">
      <c r="A7265">
        <v>8</v>
      </c>
      <c r="B7265">
        <v>3</v>
      </c>
      <c r="C7265" s="3">
        <v>803</v>
      </c>
      <c r="D7265" t="s">
        <v>7</v>
      </c>
      <c r="E7265">
        <v>2006</v>
      </c>
      <c r="F7265" s="57"/>
      <c r="G7265" s="73">
        <f t="shared" si="346"/>
        <v>1530</v>
      </c>
      <c r="H7265" s="7"/>
      <c r="I7265" s="76">
        <v>1454</v>
      </c>
      <c r="J7265" s="52"/>
      <c r="K7265" s="76">
        <v>76</v>
      </c>
      <c r="L7265" s="76">
        <v>56</v>
      </c>
      <c r="M7265" s="52"/>
      <c r="N7265" s="76">
        <v>3</v>
      </c>
      <c r="O7265" s="22">
        <f t="shared" si="347"/>
        <v>59</v>
      </c>
      <c r="P7265" s="58"/>
      <c r="Q7265" s="58"/>
      <c r="R7265" s="58"/>
      <c r="S7265" s="7"/>
      <c r="T7265" s="7"/>
      <c r="U7265" s="7"/>
    </row>
    <row r="7266" spans="1:21" customFormat="1" ht="12.75" customHeight="1" x14ac:dyDescent="0.25">
      <c r="A7266">
        <v>8</v>
      </c>
      <c r="B7266">
        <v>4</v>
      </c>
      <c r="C7266" s="3">
        <v>804</v>
      </c>
      <c r="D7266" t="s">
        <v>7</v>
      </c>
      <c r="E7266">
        <v>2006</v>
      </c>
      <c r="F7266" s="57"/>
      <c r="G7266" s="73">
        <f t="shared" si="346"/>
        <v>634</v>
      </c>
      <c r="H7266" s="7"/>
      <c r="I7266" s="76">
        <v>605</v>
      </c>
      <c r="J7266" s="52"/>
      <c r="K7266" s="76">
        <v>29</v>
      </c>
      <c r="L7266" s="76">
        <v>23</v>
      </c>
      <c r="M7266" s="52"/>
      <c r="N7266" s="76">
        <v>1</v>
      </c>
      <c r="O7266" s="22">
        <f t="shared" si="347"/>
        <v>24</v>
      </c>
      <c r="P7266" s="58"/>
      <c r="Q7266" s="58"/>
      <c r="R7266" s="58"/>
      <c r="S7266" s="7"/>
      <c r="T7266" s="7"/>
      <c r="U7266" s="7"/>
    </row>
    <row r="7267" spans="1:21" customFormat="1" ht="12.75" customHeight="1" x14ac:dyDescent="0.25">
      <c r="A7267">
        <v>8</v>
      </c>
      <c r="B7267">
        <v>5</v>
      </c>
      <c r="C7267" s="3">
        <v>805</v>
      </c>
      <c r="D7267" t="s">
        <v>7</v>
      </c>
      <c r="E7267">
        <v>2006</v>
      </c>
      <c r="F7267" s="57"/>
      <c r="G7267" s="73">
        <f t="shared" si="346"/>
        <v>466</v>
      </c>
      <c r="H7267" s="7"/>
      <c r="I7267" s="76">
        <v>446</v>
      </c>
      <c r="J7267" s="52"/>
      <c r="K7267" s="76">
        <v>20</v>
      </c>
      <c r="L7267" s="76">
        <v>17</v>
      </c>
      <c r="M7267" s="52"/>
      <c r="N7267" s="76">
        <v>1</v>
      </c>
      <c r="O7267" s="22">
        <f t="shared" si="347"/>
        <v>18</v>
      </c>
      <c r="P7267" s="58"/>
      <c r="Q7267" s="58"/>
      <c r="R7267" s="58"/>
      <c r="S7267" s="7"/>
      <c r="T7267" s="7"/>
      <c r="U7267" s="7"/>
    </row>
    <row r="7268" spans="1:21" customFormat="1" ht="12.75" customHeight="1" x14ac:dyDescent="0.25">
      <c r="A7268">
        <v>8</v>
      </c>
      <c r="B7268">
        <v>6</v>
      </c>
      <c r="C7268" s="3">
        <v>806</v>
      </c>
      <c r="D7268" t="s">
        <v>7</v>
      </c>
      <c r="E7268">
        <v>2006</v>
      </c>
      <c r="F7268" s="57"/>
      <c r="G7268" s="73">
        <f t="shared" si="346"/>
        <v>359</v>
      </c>
      <c r="H7268" s="7"/>
      <c r="I7268" s="76">
        <v>345</v>
      </c>
      <c r="J7268" s="52"/>
      <c r="K7268" s="76">
        <v>14</v>
      </c>
      <c r="L7268" s="76">
        <v>13</v>
      </c>
      <c r="M7268" s="52"/>
      <c r="N7268" s="76">
        <v>1</v>
      </c>
      <c r="O7268" s="22">
        <f t="shared" si="347"/>
        <v>14</v>
      </c>
      <c r="P7268" s="58"/>
      <c r="Q7268" s="58"/>
      <c r="R7268" s="58"/>
      <c r="S7268" s="7"/>
      <c r="T7268" s="7"/>
      <c r="U7268" s="7"/>
    </row>
    <row r="7269" spans="1:21" customFormat="1" ht="12.75" customHeight="1" x14ac:dyDescent="0.25">
      <c r="A7269">
        <v>8</v>
      </c>
      <c r="B7269">
        <v>7</v>
      </c>
      <c r="C7269" s="3">
        <v>807</v>
      </c>
      <c r="D7269" t="s">
        <v>7</v>
      </c>
      <c r="E7269">
        <v>2006</v>
      </c>
      <c r="F7269" s="57"/>
      <c r="G7269" s="73">
        <f t="shared" si="346"/>
        <v>159</v>
      </c>
      <c r="H7269" s="7"/>
      <c r="I7269" s="76">
        <v>153</v>
      </c>
      <c r="J7269" s="52"/>
      <c r="K7269" s="76">
        <v>6</v>
      </c>
      <c r="L7269" s="76">
        <v>6</v>
      </c>
      <c r="M7269" s="52"/>
      <c r="N7269" s="76">
        <v>0</v>
      </c>
      <c r="O7269" s="22">
        <f t="shared" si="347"/>
        <v>6</v>
      </c>
      <c r="P7269" s="58"/>
      <c r="Q7269" s="58"/>
      <c r="R7269" s="58"/>
      <c r="S7269" s="7"/>
      <c r="T7269" s="7"/>
      <c r="U7269" s="7"/>
    </row>
    <row r="7270" spans="1:21" customFormat="1" ht="12.75" customHeight="1" x14ac:dyDescent="0.25">
      <c r="A7270">
        <v>8</v>
      </c>
      <c r="B7270">
        <v>8</v>
      </c>
      <c r="C7270" s="3">
        <v>808</v>
      </c>
      <c r="D7270" t="s">
        <v>7</v>
      </c>
      <c r="E7270">
        <v>2006</v>
      </c>
      <c r="F7270" s="57"/>
      <c r="G7270" s="73">
        <f t="shared" si="346"/>
        <v>52</v>
      </c>
      <c r="H7270" s="7"/>
      <c r="I7270" s="76">
        <v>50</v>
      </c>
      <c r="J7270" s="75">
        <v>33</v>
      </c>
      <c r="K7270" s="76">
        <v>2</v>
      </c>
      <c r="L7270" s="76">
        <v>2</v>
      </c>
      <c r="M7270" s="75">
        <v>1</v>
      </c>
      <c r="N7270" s="76">
        <v>0</v>
      </c>
      <c r="O7270" s="22">
        <f t="shared" si="347"/>
        <v>2</v>
      </c>
      <c r="P7270" s="58"/>
      <c r="Q7270" s="58"/>
      <c r="R7270" s="58"/>
      <c r="S7270" s="7"/>
      <c r="T7270" s="7"/>
      <c r="U7270" s="7"/>
    </row>
    <row r="7271" spans="1:21" customFormat="1" ht="12.75" customHeight="1" x14ac:dyDescent="0.25">
      <c r="A7271">
        <v>8</v>
      </c>
      <c r="B7271">
        <v>9</v>
      </c>
      <c r="C7271" s="3">
        <v>809</v>
      </c>
      <c r="D7271" t="s">
        <v>7</v>
      </c>
      <c r="E7271">
        <v>2006</v>
      </c>
      <c r="F7271" s="57"/>
      <c r="G7271" s="73">
        <f t="shared" si="346"/>
        <v>0</v>
      </c>
      <c r="H7271" s="7"/>
      <c r="I7271" s="76">
        <v>0</v>
      </c>
      <c r="J7271" s="52"/>
      <c r="K7271" s="76">
        <v>0</v>
      </c>
      <c r="L7271" s="76">
        <v>0</v>
      </c>
      <c r="M7271" s="52"/>
      <c r="N7271" s="76">
        <v>0</v>
      </c>
      <c r="O7271" s="22">
        <f t="shared" si="347"/>
        <v>0</v>
      </c>
      <c r="P7271" s="58"/>
      <c r="Q7271" s="58"/>
      <c r="R7271" s="58"/>
      <c r="S7271" s="7"/>
      <c r="T7271" s="7"/>
      <c r="U7271" s="7"/>
    </row>
    <row r="7272" spans="1:21" customFormat="1" ht="12.75" customHeight="1" x14ac:dyDescent="0.25">
      <c r="A7272">
        <v>8</v>
      </c>
      <c r="B7272">
        <v>10</v>
      </c>
      <c r="C7272" s="3">
        <v>810</v>
      </c>
      <c r="D7272" t="s">
        <v>7</v>
      </c>
      <c r="E7272">
        <v>2006</v>
      </c>
      <c r="F7272" s="57"/>
      <c r="G7272" s="73">
        <f t="shared" si="346"/>
        <v>38</v>
      </c>
      <c r="H7272" s="7"/>
      <c r="I7272" s="76">
        <v>37</v>
      </c>
      <c r="J7272" s="52"/>
      <c r="K7272" s="76">
        <v>1</v>
      </c>
      <c r="L7272" s="76">
        <v>1</v>
      </c>
      <c r="M7272" s="52"/>
      <c r="N7272" s="76">
        <v>0</v>
      </c>
      <c r="O7272" s="22">
        <f t="shared" si="347"/>
        <v>1</v>
      </c>
      <c r="P7272" s="58"/>
      <c r="Q7272" s="58"/>
      <c r="R7272" s="58"/>
      <c r="S7272" s="7"/>
      <c r="T7272" s="7"/>
      <c r="U7272" s="7"/>
    </row>
    <row r="7273" spans="1:21" customFormat="1" ht="12.75" customHeight="1" x14ac:dyDescent="0.25">
      <c r="A7273">
        <v>8</v>
      </c>
      <c r="B7273">
        <v>11</v>
      </c>
      <c r="C7273" s="3">
        <v>811</v>
      </c>
      <c r="D7273" t="s">
        <v>7</v>
      </c>
      <c r="E7273">
        <v>2006</v>
      </c>
      <c r="F7273" s="57"/>
      <c r="G7273" s="73">
        <f t="shared" si="346"/>
        <v>133</v>
      </c>
      <c r="H7273" s="7"/>
      <c r="I7273" s="76">
        <v>130</v>
      </c>
      <c r="J7273" s="52"/>
      <c r="K7273" s="76">
        <v>3</v>
      </c>
      <c r="L7273" s="76">
        <v>4</v>
      </c>
      <c r="M7273" s="52"/>
      <c r="N7273" s="76">
        <v>0</v>
      </c>
      <c r="O7273" s="22">
        <f t="shared" si="347"/>
        <v>4</v>
      </c>
      <c r="P7273" s="58"/>
      <c r="Q7273" s="58"/>
      <c r="R7273" s="58"/>
      <c r="S7273" s="7"/>
      <c r="T7273" s="7"/>
      <c r="U7273" s="7"/>
    </row>
    <row r="7274" spans="1:21" customFormat="1" ht="12.75" customHeight="1" x14ac:dyDescent="0.25">
      <c r="A7274">
        <v>8</v>
      </c>
      <c r="B7274">
        <v>12</v>
      </c>
      <c r="C7274" s="3">
        <v>812</v>
      </c>
      <c r="D7274" t="s">
        <v>7</v>
      </c>
      <c r="E7274">
        <v>2006</v>
      </c>
      <c r="F7274" s="57"/>
      <c r="G7274" s="73">
        <f t="shared" si="346"/>
        <v>167</v>
      </c>
      <c r="H7274" s="7"/>
      <c r="I7274" s="76">
        <v>164</v>
      </c>
      <c r="J7274" s="52"/>
      <c r="K7274" s="76">
        <v>3</v>
      </c>
      <c r="L7274" s="76">
        <v>6</v>
      </c>
      <c r="M7274" s="52"/>
      <c r="N7274" s="76">
        <v>0</v>
      </c>
      <c r="O7274" s="22">
        <f t="shared" si="347"/>
        <v>6</v>
      </c>
      <c r="P7274" s="58"/>
      <c r="Q7274" s="58"/>
      <c r="R7274" s="58"/>
      <c r="S7274" s="7"/>
      <c r="T7274" s="7"/>
      <c r="U7274" s="7"/>
    </row>
    <row r="7275" spans="1:21" customFormat="1" ht="12.75" customHeight="1" x14ac:dyDescent="0.25">
      <c r="A7275">
        <v>8</v>
      </c>
      <c r="B7275">
        <v>13</v>
      </c>
      <c r="C7275" s="3">
        <v>813</v>
      </c>
      <c r="D7275" t="s">
        <v>7</v>
      </c>
      <c r="E7275">
        <v>2006</v>
      </c>
      <c r="F7275" s="57"/>
      <c r="G7275" s="73">
        <f t="shared" si="346"/>
        <v>379</v>
      </c>
      <c r="H7275" s="7"/>
      <c r="I7275" s="76">
        <v>373</v>
      </c>
      <c r="J7275" s="52"/>
      <c r="K7275" s="76">
        <v>6</v>
      </c>
      <c r="L7275" s="76">
        <v>13</v>
      </c>
      <c r="M7275" s="52"/>
      <c r="N7275" s="76">
        <v>0</v>
      </c>
      <c r="O7275" s="22">
        <f t="shared" si="347"/>
        <v>13</v>
      </c>
      <c r="P7275" s="58"/>
      <c r="Q7275" s="58"/>
      <c r="R7275" s="58"/>
      <c r="S7275" s="7"/>
      <c r="T7275" s="7"/>
      <c r="U7275" s="7"/>
    </row>
    <row r="7276" spans="1:21" customFormat="1" ht="12.75" customHeight="1" x14ac:dyDescent="0.25">
      <c r="A7276">
        <v>8</v>
      </c>
      <c r="B7276">
        <v>14</v>
      </c>
      <c r="C7276" s="3">
        <v>814</v>
      </c>
      <c r="D7276" t="s">
        <v>7</v>
      </c>
      <c r="E7276">
        <v>2006</v>
      </c>
      <c r="F7276" s="57"/>
      <c r="G7276" s="73">
        <f t="shared" si="346"/>
        <v>610</v>
      </c>
      <c r="H7276" s="7"/>
      <c r="I7276" s="76">
        <v>602</v>
      </c>
      <c r="J7276" s="75">
        <v>44</v>
      </c>
      <c r="K7276" s="76">
        <v>8</v>
      </c>
      <c r="L7276" s="76">
        <v>20</v>
      </c>
      <c r="M7276" s="75">
        <v>1</v>
      </c>
      <c r="N7276" s="76">
        <v>0</v>
      </c>
      <c r="O7276" s="22">
        <f t="shared" si="347"/>
        <v>20</v>
      </c>
      <c r="P7276" s="58"/>
      <c r="Q7276" s="58"/>
      <c r="R7276" s="58"/>
      <c r="S7276" s="7"/>
      <c r="T7276" s="7"/>
      <c r="U7276" s="7"/>
    </row>
    <row r="7277" spans="1:21" customFormat="1" ht="12.75" customHeight="1" x14ac:dyDescent="0.25">
      <c r="A7277">
        <v>8</v>
      </c>
      <c r="B7277">
        <v>15</v>
      </c>
      <c r="C7277" s="3">
        <v>815</v>
      </c>
      <c r="D7277" t="s">
        <v>7</v>
      </c>
      <c r="E7277">
        <v>2006</v>
      </c>
      <c r="F7277" s="57"/>
      <c r="G7277" s="73">
        <f t="shared" si="346"/>
        <v>412</v>
      </c>
      <c r="H7277" s="7"/>
      <c r="I7277" s="76">
        <v>408</v>
      </c>
      <c r="J7277" s="52"/>
      <c r="K7277" s="76">
        <v>4</v>
      </c>
      <c r="L7277" s="76">
        <v>14</v>
      </c>
      <c r="M7277" s="52"/>
      <c r="N7277" s="76">
        <v>0</v>
      </c>
      <c r="O7277" s="22">
        <f t="shared" si="347"/>
        <v>14</v>
      </c>
      <c r="P7277" s="58"/>
      <c r="Q7277" s="58"/>
      <c r="R7277" s="58"/>
      <c r="S7277" s="7"/>
      <c r="T7277" s="7"/>
      <c r="U7277" s="7"/>
    </row>
    <row r="7278" spans="1:21" customFormat="1" ht="12.75" customHeight="1" x14ac:dyDescent="0.25">
      <c r="A7278">
        <v>8</v>
      </c>
      <c r="B7278">
        <v>16</v>
      </c>
      <c r="C7278" s="3">
        <v>816</v>
      </c>
      <c r="D7278" t="s">
        <v>7</v>
      </c>
      <c r="E7278">
        <v>2006</v>
      </c>
      <c r="F7278" s="57"/>
      <c r="G7278" s="73">
        <f t="shared" ref="G7278:G7309" si="348">I7278+K7278</f>
        <v>222</v>
      </c>
      <c r="H7278" s="7"/>
      <c r="I7278" s="76">
        <v>220</v>
      </c>
      <c r="J7278" s="62"/>
      <c r="K7278" s="76">
        <v>2</v>
      </c>
      <c r="L7278" s="76">
        <v>9</v>
      </c>
      <c r="M7278" s="62"/>
      <c r="N7278" s="76">
        <v>0</v>
      </c>
      <c r="O7278" s="22">
        <f t="shared" ref="O7278:O7309" si="349">L7278+N7278</f>
        <v>9</v>
      </c>
      <c r="P7278" s="58"/>
      <c r="Q7278" s="58"/>
      <c r="R7278" s="58"/>
      <c r="S7278" s="7"/>
      <c r="T7278" s="7"/>
      <c r="U7278" s="7"/>
    </row>
    <row r="7279" spans="1:21" customFormat="1" ht="12.75" customHeight="1" x14ac:dyDescent="0.25">
      <c r="A7279">
        <v>8</v>
      </c>
      <c r="B7279">
        <v>17</v>
      </c>
      <c r="C7279" s="3">
        <v>817</v>
      </c>
      <c r="D7279" t="s">
        <v>7</v>
      </c>
      <c r="E7279">
        <v>2006</v>
      </c>
      <c r="F7279" s="57"/>
      <c r="G7279" s="73">
        <f t="shared" si="348"/>
        <v>860</v>
      </c>
      <c r="H7279" s="7"/>
      <c r="I7279" s="76">
        <v>857</v>
      </c>
      <c r="J7279" s="62"/>
      <c r="K7279" s="76">
        <v>3</v>
      </c>
      <c r="L7279" s="76">
        <v>39</v>
      </c>
      <c r="M7279" s="62"/>
      <c r="N7279" s="76">
        <v>0</v>
      </c>
      <c r="O7279" s="22">
        <f t="shared" si="349"/>
        <v>39</v>
      </c>
      <c r="P7279" s="58"/>
      <c r="Q7279" s="58"/>
      <c r="R7279" s="58"/>
      <c r="S7279" s="7"/>
      <c r="T7279" s="7"/>
      <c r="U7279" s="7"/>
    </row>
    <row r="7280" spans="1:21" customFormat="1" ht="12.75" customHeight="1" x14ac:dyDescent="0.25">
      <c r="A7280">
        <v>8</v>
      </c>
      <c r="B7280">
        <v>18</v>
      </c>
      <c r="C7280" s="3">
        <v>818</v>
      </c>
      <c r="D7280" t="s">
        <v>7</v>
      </c>
      <c r="E7280">
        <v>2006</v>
      </c>
      <c r="F7280" s="57"/>
      <c r="G7280" s="73">
        <f t="shared" si="348"/>
        <v>179</v>
      </c>
      <c r="H7280" s="7"/>
      <c r="I7280" s="76">
        <v>179</v>
      </c>
      <c r="J7280" s="62"/>
      <c r="K7280" s="76">
        <v>0</v>
      </c>
      <c r="L7280" s="76">
        <v>9</v>
      </c>
      <c r="M7280" s="62"/>
      <c r="N7280" s="76">
        <v>0</v>
      </c>
      <c r="O7280" s="22">
        <f t="shared" si="349"/>
        <v>9</v>
      </c>
      <c r="P7280" s="58"/>
      <c r="Q7280" s="58"/>
      <c r="R7280" s="58"/>
      <c r="S7280" s="7"/>
      <c r="T7280" s="7"/>
      <c r="U7280" s="7"/>
    </row>
    <row r="7281" spans="1:21" customFormat="1" ht="12.75" customHeight="1" x14ac:dyDescent="0.25">
      <c r="A7281">
        <v>8</v>
      </c>
      <c r="B7281">
        <v>19</v>
      </c>
      <c r="C7281" s="3">
        <v>819</v>
      </c>
      <c r="D7281" t="s">
        <v>7</v>
      </c>
      <c r="E7281">
        <v>2006</v>
      </c>
      <c r="F7281" s="57"/>
      <c r="G7281" s="73">
        <f t="shared" si="348"/>
        <v>409</v>
      </c>
      <c r="H7281" s="7"/>
      <c r="I7281" s="76">
        <v>409</v>
      </c>
      <c r="J7281" s="62"/>
      <c r="K7281" s="76">
        <v>0</v>
      </c>
      <c r="L7281" s="76">
        <v>24</v>
      </c>
      <c r="M7281" s="62"/>
      <c r="N7281" s="76">
        <v>0</v>
      </c>
      <c r="O7281" s="22">
        <f t="shared" si="349"/>
        <v>24</v>
      </c>
      <c r="P7281" s="58"/>
      <c r="Q7281" s="58"/>
      <c r="R7281" s="58"/>
      <c r="S7281" s="7"/>
      <c r="T7281" s="7"/>
      <c r="U7281" s="7"/>
    </row>
    <row r="7282" spans="1:21" customFormat="1" ht="12.75" customHeight="1" x14ac:dyDescent="0.25">
      <c r="A7282">
        <v>8</v>
      </c>
      <c r="B7282">
        <v>20</v>
      </c>
      <c r="C7282" s="3">
        <v>820</v>
      </c>
      <c r="D7282" t="s">
        <v>7</v>
      </c>
      <c r="E7282">
        <v>2006</v>
      </c>
      <c r="F7282" s="57"/>
      <c r="G7282" s="73">
        <f t="shared" si="348"/>
        <v>564</v>
      </c>
      <c r="H7282" s="7"/>
      <c r="I7282" s="76">
        <v>564</v>
      </c>
      <c r="J7282" s="62"/>
      <c r="K7282" s="76">
        <v>0</v>
      </c>
      <c r="L7282" s="76">
        <v>36</v>
      </c>
      <c r="M7282" s="62"/>
      <c r="N7282" s="76">
        <v>0</v>
      </c>
      <c r="O7282" s="22">
        <f t="shared" si="349"/>
        <v>36</v>
      </c>
      <c r="P7282" s="58"/>
      <c r="Q7282" s="58"/>
      <c r="R7282" s="58"/>
      <c r="S7282" s="7"/>
      <c r="T7282" s="7"/>
      <c r="U7282" s="7"/>
    </row>
    <row r="7283" spans="1:21" customFormat="1" ht="12.75" customHeight="1" x14ac:dyDescent="0.25">
      <c r="A7283">
        <v>8</v>
      </c>
      <c r="B7283">
        <v>21</v>
      </c>
      <c r="C7283" s="3">
        <v>821</v>
      </c>
      <c r="D7283" t="s">
        <v>7</v>
      </c>
      <c r="E7283">
        <v>2006</v>
      </c>
      <c r="F7283" s="57"/>
      <c r="G7283" s="73">
        <f t="shared" si="348"/>
        <v>217</v>
      </c>
      <c r="H7283" s="7"/>
      <c r="I7283" s="76">
        <v>217</v>
      </c>
      <c r="J7283" s="62"/>
      <c r="K7283" s="76">
        <v>0</v>
      </c>
      <c r="L7283" s="76">
        <v>15</v>
      </c>
      <c r="M7283" s="62"/>
      <c r="N7283" s="76">
        <v>0</v>
      </c>
      <c r="O7283" s="22">
        <f t="shared" si="349"/>
        <v>15</v>
      </c>
      <c r="P7283" s="58"/>
      <c r="Q7283" s="58"/>
      <c r="R7283" s="58"/>
      <c r="S7283" s="7"/>
      <c r="T7283" s="7"/>
      <c r="U7283" s="7"/>
    </row>
    <row r="7284" spans="1:21" customFormat="1" ht="12.75" customHeight="1" x14ac:dyDescent="0.25">
      <c r="A7284">
        <v>8</v>
      </c>
      <c r="B7284">
        <v>22</v>
      </c>
      <c r="C7284" s="3">
        <v>822</v>
      </c>
      <c r="D7284" t="s">
        <v>7</v>
      </c>
      <c r="E7284">
        <v>2006</v>
      </c>
      <c r="F7284" s="57"/>
      <c r="G7284" s="73">
        <f t="shared" si="348"/>
        <v>173</v>
      </c>
      <c r="H7284" s="7"/>
      <c r="I7284" s="76">
        <v>173</v>
      </c>
      <c r="J7284" s="62"/>
      <c r="K7284" s="76">
        <v>0</v>
      </c>
      <c r="L7284" s="76">
        <v>13</v>
      </c>
      <c r="M7284" s="62"/>
      <c r="N7284" s="76">
        <v>0</v>
      </c>
      <c r="O7284" s="22">
        <f t="shared" si="349"/>
        <v>13</v>
      </c>
      <c r="P7284" s="58"/>
      <c r="Q7284" s="58"/>
      <c r="R7284" s="58"/>
      <c r="S7284" s="7"/>
      <c r="T7284" s="7"/>
      <c r="U7284" s="7"/>
    </row>
    <row r="7285" spans="1:21" customFormat="1" ht="12.75" customHeight="1" x14ac:dyDescent="0.25">
      <c r="A7285">
        <v>8</v>
      </c>
      <c r="B7285">
        <v>23</v>
      </c>
      <c r="C7285" s="3">
        <v>823</v>
      </c>
      <c r="D7285" t="s">
        <v>7</v>
      </c>
      <c r="E7285">
        <v>2006</v>
      </c>
      <c r="F7285" s="57"/>
      <c r="G7285" s="73">
        <f t="shared" si="348"/>
        <v>93</v>
      </c>
      <c r="H7285" s="7"/>
      <c r="I7285" s="76">
        <v>93</v>
      </c>
      <c r="J7285" s="62"/>
      <c r="K7285" s="76">
        <v>0</v>
      </c>
      <c r="L7285" s="76">
        <v>8</v>
      </c>
      <c r="M7285" s="62"/>
      <c r="N7285" s="76">
        <v>0</v>
      </c>
      <c r="O7285" s="22">
        <f t="shared" si="349"/>
        <v>8</v>
      </c>
      <c r="P7285" s="58"/>
      <c r="Q7285" s="58"/>
      <c r="R7285" s="58"/>
      <c r="S7285" s="7"/>
      <c r="T7285" s="7"/>
      <c r="U7285" s="7"/>
    </row>
    <row r="7286" spans="1:21" customFormat="1" ht="12.75" customHeight="1" x14ac:dyDescent="0.25">
      <c r="A7286">
        <v>8</v>
      </c>
      <c r="B7286">
        <v>24</v>
      </c>
      <c r="C7286" s="3">
        <v>824</v>
      </c>
      <c r="D7286" t="s">
        <v>7</v>
      </c>
      <c r="E7286">
        <v>2006</v>
      </c>
      <c r="F7286" s="57"/>
      <c r="G7286" s="73">
        <f t="shared" si="348"/>
        <v>23</v>
      </c>
      <c r="H7286" s="7"/>
      <c r="I7286" s="76">
        <v>23</v>
      </c>
      <c r="J7286" s="62"/>
      <c r="K7286" s="76">
        <v>0</v>
      </c>
      <c r="L7286" s="76">
        <v>2</v>
      </c>
      <c r="M7286" s="62"/>
      <c r="N7286" s="76">
        <v>0</v>
      </c>
      <c r="O7286" s="22">
        <f t="shared" si="349"/>
        <v>2</v>
      </c>
      <c r="P7286" s="58"/>
      <c r="Q7286" s="58"/>
      <c r="R7286" s="58"/>
      <c r="S7286" s="7"/>
      <c r="T7286" s="7"/>
      <c r="U7286" s="7"/>
    </row>
    <row r="7287" spans="1:21" customFormat="1" ht="12.75" customHeight="1" x14ac:dyDescent="0.25">
      <c r="A7287">
        <v>8</v>
      </c>
      <c r="B7287">
        <v>25</v>
      </c>
      <c r="C7287" s="3">
        <v>825</v>
      </c>
      <c r="D7287" t="s">
        <v>7</v>
      </c>
      <c r="E7287">
        <v>2006</v>
      </c>
      <c r="F7287" s="57"/>
      <c r="G7287" s="73">
        <f t="shared" si="348"/>
        <v>13</v>
      </c>
      <c r="H7287" s="7"/>
      <c r="I7287" s="76">
        <v>13</v>
      </c>
      <c r="J7287" s="62"/>
      <c r="K7287" s="76">
        <v>0</v>
      </c>
      <c r="L7287" s="76">
        <v>1</v>
      </c>
      <c r="M7287" s="62"/>
      <c r="N7287" s="76">
        <v>0</v>
      </c>
      <c r="O7287" s="22">
        <f t="shared" si="349"/>
        <v>1</v>
      </c>
      <c r="P7287" s="58"/>
      <c r="Q7287" s="58"/>
      <c r="R7287" s="58"/>
      <c r="S7287" s="7"/>
      <c r="T7287" s="7"/>
      <c r="U7287" s="7"/>
    </row>
    <row r="7288" spans="1:21" customFormat="1" ht="12.75" customHeight="1" x14ac:dyDescent="0.25">
      <c r="A7288">
        <v>8</v>
      </c>
      <c r="B7288">
        <v>26</v>
      </c>
      <c r="C7288" s="3">
        <v>826</v>
      </c>
      <c r="D7288" t="s">
        <v>7</v>
      </c>
      <c r="E7288">
        <v>2006</v>
      </c>
      <c r="F7288" s="57"/>
      <c r="G7288" s="73">
        <f t="shared" si="348"/>
        <v>31</v>
      </c>
      <c r="H7288" s="7"/>
      <c r="I7288" s="76">
        <v>31</v>
      </c>
      <c r="J7288" s="62"/>
      <c r="K7288" s="76">
        <v>0</v>
      </c>
      <c r="L7288" s="76">
        <v>3</v>
      </c>
      <c r="M7288" s="62"/>
      <c r="N7288" s="76">
        <v>0</v>
      </c>
      <c r="O7288" s="22">
        <f t="shared" si="349"/>
        <v>3</v>
      </c>
      <c r="P7288" s="58"/>
      <c r="Q7288" s="58"/>
      <c r="R7288" s="58"/>
      <c r="S7288" s="7"/>
      <c r="T7288" s="7"/>
      <c r="U7288" s="7"/>
    </row>
    <row r="7289" spans="1:21" customFormat="1" ht="12.75" customHeight="1" x14ac:dyDescent="0.25">
      <c r="A7289">
        <v>8</v>
      </c>
      <c r="B7289">
        <v>27</v>
      </c>
      <c r="C7289" s="3">
        <v>827</v>
      </c>
      <c r="D7289" t="s">
        <v>7</v>
      </c>
      <c r="E7289">
        <v>2006</v>
      </c>
      <c r="F7289" s="57"/>
      <c r="G7289" s="73">
        <f t="shared" si="348"/>
        <v>144</v>
      </c>
      <c r="H7289" s="7"/>
      <c r="I7289" s="76">
        <v>144</v>
      </c>
      <c r="J7289" s="62"/>
      <c r="K7289" s="76">
        <v>0</v>
      </c>
      <c r="L7289" s="76">
        <v>16</v>
      </c>
      <c r="M7289" s="62"/>
      <c r="N7289" s="76">
        <v>0</v>
      </c>
      <c r="O7289" s="22">
        <f t="shared" si="349"/>
        <v>16</v>
      </c>
      <c r="P7289" s="58"/>
      <c r="Q7289" s="58"/>
      <c r="R7289" s="58"/>
      <c r="S7289" s="7"/>
      <c r="T7289" s="7"/>
      <c r="U7289" s="7"/>
    </row>
    <row r="7290" spans="1:21" customFormat="1" ht="12.75" customHeight="1" x14ac:dyDescent="0.25">
      <c r="A7290">
        <v>8</v>
      </c>
      <c r="B7290">
        <v>28</v>
      </c>
      <c r="C7290" s="3">
        <v>828</v>
      </c>
      <c r="D7290" t="s">
        <v>7</v>
      </c>
      <c r="E7290">
        <v>2006</v>
      </c>
      <c r="F7290" s="57"/>
      <c r="G7290" s="73">
        <f t="shared" si="348"/>
        <v>119</v>
      </c>
      <c r="H7290" s="7"/>
      <c r="I7290" s="76">
        <v>119</v>
      </c>
      <c r="J7290" s="62"/>
      <c r="K7290" s="76">
        <v>0</v>
      </c>
      <c r="L7290" s="76">
        <v>14</v>
      </c>
      <c r="M7290" s="62"/>
      <c r="N7290" s="76">
        <v>0</v>
      </c>
      <c r="O7290" s="22">
        <f t="shared" si="349"/>
        <v>14</v>
      </c>
      <c r="P7290" s="58"/>
      <c r="Q7290" s="58"/>
      <c r="R7290" s="58"/>
      <c r="S7290" s="7"/>
      <c r="T7290" s="7"/>
      <c r="U7290" s="7"/>
    </row>
    <row r="7291" spans="1:21" customFormat="1" ht="12.75" customHeight="1" x14ac:dyDescent="0.25">
      <c r="A7291">
        <v>8</v>
      </c>
      <c r="B7291">
        <v>29</v>
      </c>
      <c r="C7291" s="3">
        <v>829</v>
      </c>
      <c r="D7291" t="s">
        <v>7</v>
      </c>
      <c r="E7291">
        <v>2006</v>
      </c>
      <c r="F7291" s="57"/>
      <c r="G7291" s="73">
        <f t="shared" si="348"/>
        <v>125</v>
      </c>
      <c r="H7291" s="7"/>
      <c r="I7291" s="76">
        <v>125</v>
      </c>
      <c r="J7291" s="62"/>
      <c r="K7291" s="76">
        <v>0</v>
      </c>
      <c r="L7291" s="76">
        <v>15</v>
      </c>
      <c r="M7291" s="62"/>
      <c r="N7291" s="76">
        <v>0</v>
      </c>
      <c r="O7291" s="22">
        <f t="shared" si="349"/>
        <v>15</v>
      </c>
      <c r="P7291" s="58"/>
      <c r="Q7291" s="58"/>
      <c r="R7291" s="58"/>
      <c r="S7291" s="7"/>
      <c r="T7291" s="7"/>
      <c r="U7291" s="7"/>
    </row>
    <row r="7292" spans="1:21" customFormat="1" ht="12.75" customHeight="1" x14ac:dyDescent="0.25">
      <c r="A7292">
        <v>8</v>
      </c>
      <c r="B7292">
        <v>30</v>
      </c>
      <c r="C7292" s="3">
        <v>830</v>
      </c>
      <c r="D7292" t="s">
        <v>7</v>
      </c>
      <c r="E7292">
        <v>2006</v>
      </c>
      <c r="F7292" s="57"/>
      <c r="G7292" s="73">
        <f t="shared" si="348"/>
        <v>57</v>
      </c>
      <c r="H7292" s="7"/>
      <c r="I7292" s="76">
        <v>57</v>
      </c>
      <c r="J7292" s="62"/>
      <c r="K7292" s="76">
        <v>0</v>
      </c>
      <c r="L7292" s="76">
        <v>7</v>
      </c>
      <c r="M7292" s="62"/>
      <c r="N7292" s="76">
        <v>0</v>
      </c>
      <c r="O7292" s="22">
        <f t="shared" si="349"/>
        <v>7</v>
      </c>
      <c r="P7292" s="58"/>
      <c r="Q7292" s="58"/>
      <c r="R7292" s="58"/>
      <c r="S7292" s="7"/>
      <c r="T7292" s="7"/>
      <c r="U7292" s="7"/>
    </row>
    <row r="7293" spans="1:21" customFormat="1" ht="12.75" customHeight="1" x14ac:dyDescent="0.25">
      <c r="A7293">
        <v>8</v>
      </c>
      <c r="B7293">
        <v>31</v>
      </c>
      <c r="C7293" s="3">
        <v>831</v>
      </c>
      <c r="D7293" t="s">
        <v>7</v>
      </c>
      <c r="E7293">
        <v>2006</v>
      </c>
      <c r="F7293" s="57"/>
      <c r="G7293" s="73">
        <f t="shared" si="348"/>
        <v>238</v>
      </c>
      <c r="H7293" s="7"/>
      <c r="I7293" s="76">
        <v>238</v>
      </c>
      <c r="J7293" s="62"/>
      <c r="K7293" s="76">
        <v>0</v>
      </c>
      <c r="L7293" s="76">
        <v>32</v>
      </c>
      <c r="M7293" s="62"/>
      <c r="N7293" s="76">
        <v>0</v>
      </c>
      <c r="O7293" s="22">
        <f t="shared" si="349"/>
        <v>32</v>
      </c>
      <c r="P7293" s="58"/>
      <c r="Q7293" s="58"/>
      <c r="R7293" s="58"/>
      <c r="S7293" s="7"/>
      <c r="T7293" s="7"/>
      <c r="U7293" s="7"/>
    </row>
    <row r="7294" spans="1:21" customFormat="1" ht="12.75" customHeight="1" x14ac:dyDescent="0.25">
      <c r="A7294">
        <v>9</v>
      </c>
      <c r="B7294">
        <v>1</v>
      </c>
      <c r="C7294" s="3">
        <v>901</v>
      </c>
      <c r="D7294" t="s">
        <v>7</v>
      </c>
      <c r="E7294">
        <v>2006</v>
      </c>
      <c r="F7294" s="57"/>
      <c r="G7294" s="73">
        <f t="shared" si="348"/>
        <v>124</v>
      </c>
      <c r="H7294" s="7"/>
      <c r="I7294" s="76">
        <v>124</v>
      </c>
      <c r="J7294" s="62"/>
      <c r="K7294" s="76">
        <v>0</v>
      </c>
      <c r="L7294" s="76">
        <v>18</v>
      </c>
      <c r="M7294" s="62"/>
      <c r="N7294" s="76">
        <v>0</v>
      </c>
      <c r="O7294" s="22">
        <f t="shared" si="349"/>
        <v>18</v>
      </c>
      <c r="P7294" s="58"/>
      <c r="Q7294" s="58"/>
      <c r="R7294" s="58"/>
      <c r="S7294" s="7"/>
      <c r="T7294" s="7"/>
      <c r="U7294" s="7"/>
    </row>
    <row r="7295" spans="1:21" customFormat="1" ht="12.75" customHeight="1" x14ac:dyDescent="0.25">
      <c r="A7295">
        <v>9</v>
      </c>
      <c r="B7295">
        <v>2</v>
      </c>
      <c r="C7295" s="3">
        <v>902</v>
      </c>
      <c r="D7295" t="s">
        <v>7</v>
      </c>
      <c r="E7295">
        <v>2006</v>
      </c>
      <c r="F7295" s="57"/>
      <c r="G7295" s="73">
        <f t="shared" si="348"/>
        <v>45</v>
      </c>
      <c r="H7295" s="7"/>
      <c r="I7295" s="76">
        <v>45</v>
      </c>
      <c r="J7295" s="62"/>
      <c r="K7295" s="76">
        <v>0</v>
      </c>
      <c r="L7295" s="76">
        <v>5</v>
      </c>
      <c r="M7295" s="62"/>
      <c r="N7295" s="76">
        <v>0</v>
      </c>
      <c r="O7295" s="22">
        <f t="shared" si="349"/>
        <v>5</v>
      </c>
      <c r="P7295" s="58"/>
      <c r="Q7295" s="58"/>
      <c r="R7295" s="58"/>
      <c r="S7295" s="7"/>
      <c r="T7295" s="7"/>
      <c r="U7295" s="7"/>
    </row>
    <row r="7296" spans="1:21" customFormat="1" ht="12.75" customHeight="1" x14ac:dyDescent="0.25">
      <c r="A7296">
        <v>9</v>
      </c>
      <c r="B7296">
        <v>3</v>
      </c>
      <c r="C7296" s="3">
        <v>903</v>
      </c>
      <c r="D7296" t="s">
        <v>7</v>
      </c>
      <c r="E7296">
        <v>2006</v>
      </c>
      <c r="F7296" s="57"/>
      <c r="G7296" s="73">
        <f t="shared" si="348"/>
        <v>73</v>
      </c>
      <c r="H7296" s="7"/>
      <c r="I7296" s="76">
        <v>73</v>
      </c>
      <c r="J7296" s="62"/>
      <c r="K7296" s="76">
        <v>0</v>
      </c>
      <c r="L7296" s="76">
        <v>5</v>
      </c>
      <c r="M7296" s="62"/>
      <c r="N7296" s="76">
        <v>0</v>
      </c>
      <c r="O7296" s="22">
        <f t="shared" si="349"/>
        <v>5</v>
      </c>
      <c r="P7296" s="58"/>
      <c r="Q7296" s="58"/>
      <c r="R7296" s="58"/>
      <c r="S7296" s="7"/>
      <c r="T7296" s="7"/>
      <c r="U7296" s="7"/>
    </row>
    <row r="7297" spans="1:21" customFormat="1" ht="12.75" customHeight="1" x14ac:dyDescent="0.25">
      <c r="A7297">
        <v>9</v>
      </c>
      <c r="B7297">
        <v>4</v>
      </c>
      <c r="C7297" s="3">
        <v>904</v>
      </c>
      <c r="D7297" t="s">
        <v>7</v>
      </c>
      <c r="E7297">
        <v>2006</v>
      </c>
      <c r="F7297" s="57"/>
      <c r="G7297" s="73">
        <f t="shared" si="348"/>
        <v>14</v>
      </c>
      <c r="H7297" s="7"/>
      <c r="I7297" s="76">
        <v>14</v>
      </c>
      <c r="J7297" s="62"/>
      <c r="K7297" s="76">
        <v>0</v>
      </c>
      <c r="L7297" s="76">
        <v>0</v>
      </c>
      <c r="M7297" s="62"/>
      <c r="N7297" s="76">
        <v>0</v>
      </c>
      <c r="O7297" s="22">
        <f t="shared" si="349"/>
        <v>0</v>
      </c>
      <c r="P7297" s="58"/>
      <c r="Q7297" s="58"/>
      <c r="R7297" s="58"/>
      <c r="S7297" s="7"/>
      <c r="T7297" s="7"/>
      <c r="U7297" s="7"/>
    </row>
    <row r="7298" spans="1:21" customFormat="1" ht="12.75" customHeight="1" x14ac:dyDescent="0.25">
      <c r="A7298">
        <v>9</v>
      </c>
      <c r="B7298">
        <v>5</v>
      </c>
      <c r="C7298" s="3">
        <v>905</v>
      </c>
      <c r="D7298" t="s">
        <v>7</v>
      </c>
      <c r="E7298">
        <v>2006</v>
      </c>
      <c r="F7298" s="57"/>
      <c r="G7298" s="73">
        <f t="shared" si="348"/>
        <v>8</v>
      </c>
      <c r="H7298" s="7"/>
      <c r="I7298" s="76">
        <v>8</v>
      </c>
      <c r="J7298" s="62"/>
      <c r="K7298" s="76">
        <v>0</v>
      </c>
      <c r="L7298" s="76">
        <v>0</v>
      </c>
      <c r="M7298" s="62"/>
      <c r="N7298" s="76">
        <v>0</v>
      </c>
      <c r="O7298" s="22">
        <f t="shared" si="349"/>
        <v>0</v>
      </c>
      <c r="P7298" s="58"/>
      <c r="Q7298" s="58"/>
      <c r="R7298" s="58"/>
      <c r="S7298" s="7"/>
      <c r="T7298" s="7"/>
      <c r="U7298" s="7"/>
    </row>
    <row r="7299" spans="1:21" customFormat="1" ht="12.75" customHeight="1" x14ac:dyDescent="0.25">
      <c r="A7299">
        <v>9</v>
      </c>
      <c r="B7299">
        <v>6</v>
      </c>
      <c r="C7299" s="3">
        <v>906</v>
      </c>
      <c r="D7299" t="s">
        <v>7</v>
      </c>
      <c r="E7299">
        <v>2006</v>
      </c>
      <c r="F7299" s="57"/>
      <c r="G7299" s="73">
        <f t="shared" si="348"/>
        <v>8</v>
      </c>
      <c r="H7299" s="7"/>
      <c r="I7299" s="76">
        <v>8</v>
      </c>
      <c r="J7299" s="62"/>
      <c r="K7299" s="76">
        <v>0</v>
      </c>
      <c r="L7299" s="76">
        <v>0</v>
      </c>
      <c r="M7299" s="62"/>
      <c r="N7299" s="76">
        <v>0</v>
      </c>
      <c r="O7299" s="22">
        <f t="shared" si="349"/>
        <v>0</v>
      </c>
      <c r="P7299" s="58"/>
      <c r="Q7299" s="58"/>
      <c r="R7299" s="58"/>
      <c r="S7299" s="7"/>
      <c r="T7299" s="7"/>
      <c r="U7299" s="7"/>
    </row>
    <row r="7300" spans="1:21" customFormat="1" ht="12.75" customHeight="1" x14ac:dyDescent="0.25">
      <c r="A7300">
        <v>9</v>
      </c>
      <c r="B7300">
        <v>7</v>
      </c>
      <c r="C7300" s="3">
        <v>907</v>
      </c>
      <c r="D7300" t="s">
        <v>7</v>
      </c>
      <c r="E7300">
        <v>2006</v>
      </c>
      <c r="F7300" s="57"/>
      <c r="G7300" s="73">
        <f t="shared" si="348"/>
        <v>7</v>
      </c>
      <c r="H7300" s="7"/>
      <c r="I7300" s="76">
        <v>7</v>
      </c>
      <c r="J7300" s="62"/>
      <c r="K7300" s="76">
        <v>0</v>
      </c>
      <c r="L7300" s="76">
        <v>0</v>
      </c>
      <c r="M7300" s="62"/>
      <c r="N7300" s="76">
        <v>0</v>
      </c>
      <c r="O7300" s="22">
        <f t="shared" si="349"/>
        <v>0</v>
      </c>
      <c r="P7300" s="58"/>
      <c r="Q7300" s="58"/>
      <c r="R7300" s="58"/>
      <c r="S7300" s="7"/>
      <c r="T7300" s="7"/>
      <c r="U7300" s="7"/>
    </row>
    <row r="7301" spans="1:21" customFormat="1" ht="12.75" customHeight="1" x14ac:dyDescent="0.25">
      <c r="A7301">
        <v>9</v>
      </c>
      <c r="B7301">
        <v>8</v>
      </c>
      <c r="C7301" s="3">
        <v>908</v>
      </c>
      <c r="D7301" t="s">
        <v>7</v>
      </c>
      <c r="E7301">
        <v>2006</v>
      </c>
      <c r="F7301" s="57"/>
      <c r="G7301" s="73">
        <f t="shared" si="348"/>
        <v>9</v>
      </c>
      <c r="H7301" s="7"/>
      <c r="I7301" s="76">
        <v>9</v>
      </c>
      <c r="J7301" s="62"/>
      <c r="K7301" s="76">
        <v>0</v>
      </c>
      <c r="L7301" s="76">
        <v>0</v>
      </c>
      <c r="M7301" s="62"/>
      <c r="N7301" s="76">
        <v>0</v>
      </c>
      <c r="O7301" s="22">
        <f t="shared" si="349"/>
        <v>0</v>
      </c>
      <c r="P7301" s="58"/>
      <c r="Q7301" s="58"/>
      <c r="R7301" s="58"/>
      <c r="S7301" s="7"/>
      <c r="T7301" s="7"/>
      <c r="U7301" s="7"/>
    </row>
    <row r="7302" spans="1:21" customFormat="1" ht="12.75" customHeight="1" x14ac:dyDescent="0.25">
      <c r="A7302">
        <v>9</v>
      </c>
      <c r="B7302">
        <v>9</v>
      </c>
      <c r="C7302" s="3">
        <v>909</v>
      </c>
      <c r="D7302" t="s">
        <v>7</v>
      </c>
      <c r="E7302">
        <v>2006</v>
      </c>
      <c r="F7302" s="57"/>
      <c r="G7302" s="73">
        <f t="shared" si="348"/>
        <v>38</v>
      </c>
      <c r="H7302" s="7"/>
      <c r="I7302" s="76">
        <v>38</v>
      </c>
      <c r="J7302" s="62"/>
      <c r="K7302" s="76">
        <v>0</v>
      </c>
      <c r="L7302" s="76">
        <v>0</v>
      </c>
      <c r="M7302" s="62"/>
      <c r="N7302" s="76">
        <v>0</v>
      </c>
      <c r="O7302" s="22">
        <f t="shared" si="349"/>
        <v>0</v>
      </c>
      <c r="P7302" s="58"/>
      <c r="Q7302" s="58"/>
      <c r="R7302" s="58"/>
      <c r="S7302" s="7"/>
      <c r="T7302" s="7"/>
      <c r="U7302" s="7"/>
    </row>
    <row r="7303" spans="1:21" customFormat="1" ht="12.75" customHeight="1" x14ac:dyDescent="0.25">
      <c r="A7303">
        <v>9</v>
      </c>
      <c r="B7303">
        <v>10</v>
      </c>
      <c r="C7303" s="3">
        <v>910</v>
      </c>
      <c r="D7303" t="s">
        <v>7</v>
      </c>
      <c r="E7303">
        <v>2006</v>
      </c>
      <c r="F7303" s="57"/>
      <c r="G7303" s="73">
        <f t="shared" si="348"/>
        <v>15</v>
      </c>
      <c r="H7303" s="7"/>
      <c r="I7303" s="76">
        <v>15</v>
      </c>
      <c r="J7303" s="62"/>
      <c r="K7303" s="76">
        <v>0</v>
      </c>
      <c r="L7303" s="76">
        <v>0</v>
      </c>
      <c r="M7303" s="62"/>
      <c r="N7303" s="76">
        <v>0</v>
      </c>
      <c r="O7303" s="22">
        <f t="shared" si="349"/>
        <v>0</v>
      </c>
      <c r="P7303" s="58"/>
      <c r="Q7303" s="58"/>
      <c r="R7303" s="58"/>
      <c r="S7303" s="7"/>
      <c r="T7303" s="7"/>
      <c r="U7303" s="7"/>
    </row>
    <row r="7304" spans="1:21" customFormat="1" ht="12.75" customHeight="1" x14ac:dyDescent="0.25">
      <c r="A7304">
        <v>9</v>
      </c>
      <c r="B7304">
        <v>11</v>
      </c>
      <c r="C7304" s="3">
        <v>911</v>
      </c>
      <c r="D7304" t="s">
        <v>7</v>
      </c>
      <c r="E7304">
        <v>2006</v>
      </c>
      <c r="F7304" s="57"/>
      <c r="G7304" s="73">
        <f t="shared" si="348"/>
        <v>29</v>
      </c>
      <c r="H7304" s="7"/>
      <c r="I7304" s="76">
        <v>29</v>
      </c>
      <c r="J7304" s="62"/>
      <c r="K7304" s="76">
        <v>0</v>
      </c>
      <c r="L7304" s="76">
        <v>0</v>
      </c>
      <c r="M7304" s="62"/>
      <c r="N7304" s="76">
        <v>0</v>
      </c>
      <c r="O7304" s="22">
        <f t="shared" si="349"/>
        <v>0</v>
      </c>
      <c r="P7304" s="58"/>
      <c r="Q7304" s="58"/>
      <c r="R7304" s="58"/>
      <c r="S7304" s="7"/>
      <c r="T7304" s="7"/>
      <c r="U7304" s="7"/>
    </row>
    <row r="7305" spans="1:21" customFormat="1" ht="12.75" customHeight="1" x14ac:dyDescent="0.25">
      <c r="A7305">
        <v>9</v>
      </c>
      <c r="B7305">
        <v>12</v>
      </c>
      <c r="C7305" s="3">
        <v>912</v>
      </c>
      <c r="D7305" t="s">
        <v>7</v>
      </c>
      <c r="E7305">
        <v>2006</v>
      </c>
      <c r="F7305" s="57"/>
      <c r="G7305" s="73">
        <f t="shared" si="348"/>
        <v>26</v>
      </c>
      <c r="H7305" s="7"/>
      <c r="I7305" s="76">
        <v>26</v>
      </c>
      <c r="J7305" s="62"/>
      <c r="K7305" s="76">
        <v>0</v>
      </c>
      <c r="L7305" s="76">
        <v>0</v>
      </c>
      <c r="M7305" s="62"/>
      <c r="N7305" s="76">
        <v>0</v>
      </c>
      <c r="O7305" s="22">
        <f t="shared" si="349"/>
        <v>0</v>
      </c>
      <c r="P7305" s="58"/>
      <c r="Q7305" s="58"/>
      <c r="R7305" s="58"/>
      <c r="S7305" s="7"/>
      <c r="T7305" s="7"/>
      <c r="U7305" s="7"/>
    </row>
    <row r="7306" spans="1:21" customFormat="1" ht="12.75" customHeight="1" x14ac:dyDescent="0.25">
      <c r="A7306">
        <v>9</v>
      </c>
      <c r="B7306">
        <v>13</v>
      </c>
      <c r="C7306" s="3">
        <v>913</v>
      </c>
      <c r="D7306" t="s">
        <v>7</v>
      </c>
      <c r="E7306">
        <v>2006</v>
      </c>
      <c r="F7306" s="57"/>
      <c r="G7306" s="73">
        <f t="shared" si="348"/>
        <v>8</v>
      </c>
      <c r="H7306" s="7"/>
      <c r="I7306" s="76">
        <v>8</v>
      </c>
      <c r="J7306" s="62"/>
      <c r="K7306" s="76">
        <v>0</v>
      </c>
      <c r="L7306" s="76">
        <v>0</v>
      </c>
      <c r="M7306" s="62"/>
      <c r="N7306" s="76">
        <v>0</v>
      </c>
      <c r="O7306" s="22">
        <f t="shared" si="349"/>
        <v>0</v>
      </c>
      <c r="P7306" s="58"/>
      <c r="Q7306" s="58"/>
      <c r="R7306" s="58"/>
      <c r="S7306" s="7"/>
      <c r="T7306" s="7"/>
      <c r="U7306" s="7"/>
    </row>
    <row r="7307" spans="1:21" customFormat="1" ht="12.75" customHeight="1" x14ac:dyDescent="0.25">
      <c r="A7307">
        <v>9</v>
      </c>
      <c r="B7307">
        <v>14</v>
      </c>
      <c r="C7307" s="3">
        <v>914</v>
      </c>
      <c r="D7307" t="s">
        <v>7</v>
      </c>
      <c r="E7307">
        <v>2006</v>
      </c>
      <c r="F7307" s="57"/>
      <c r="G7307" s="73">
        <f t="shared" si="348"/>
        <v>6</v>
      </c>
      <c r="H7307" s="7"/>
      <c r="I7307" s="76">
        <v>6</v>
      </c>
      <c r="J7307" s="62"/>
      <c r="K7307" s="76">
        <v>0</v>
      </c>
      <c r="L7307" s="76">
        <v>0</v>
      </c>
      <c r="M7307" s="62"/>
      <c r="N7307" s="76">
        <v>0</v>
      </c>
      <c r="O7307" s="22">
        <f t="shared" si="349"/>
        <v>0</v>
      </c>
      <c r="P7307" s="58"/>
      <c r="Q7307" s="58"/>
      <c r="R7307" s="58"/>
      <c r="S7307" s="7"/>
      <c r="T7307" s="7"/>
      <c r="U7307" s="7"/>
    </row>
    <row r="7308" spans="1:21" customFormat="1" ht="12.75" customHeight="1" x14ac:dyDescent="0.25">
      <c r="A7308">
        <v>9</v>
      </c>
      <c r="B7308">
        <v>15</v>
      </c>
      <c r="C7308" s="3">
        <v>915</v>
      </c>
      <c r="D7308" t="s">
        <v>7</v>
      </c>
      <c r="E7308">
        <v>2006</v>
      </c>
      <c r="F7308" s="57"/>
      <c r="G7308" s="73">
        <f t="shared" si="348"/>
        <v>7</v>
      </c>
      <c r="H7308" s="7"/>
      <c r="I7308" s="76">
        <v>7</v>
      </c>
      <c r="J7308" s="62"/>
      <c r="K7308" s="76">
        <v>0</v>
      </c>
      <c r="L7308" s="76">
        <v>0</v>
      </c>
      <c r="M7308" s="62"/>
      <c r="N7308" s="76">
        <v>0</v>
      </c>
      <c r="O7308" s="22">
        <f t="shared" si="349"/>
        <v>0</v>
      </c>
      <c r="P7308" s="58"/>
      <c r="Q7308" s="58"/>
      <c r="R7308" s="58"/>
      <c r="S7308" s="7"/>
      <c r="T7308" s="7"/>
      <c r="U7308" s="7"/>
    </row>
    <row r="7309" spans="1:21" customFormat="1" ht="12.75" customHeight="1" x14ac:dyDescent="0.25">
      <c r="A7309">
        <v>9</v>
      </c>
      <c r="B7309">
        <v>16</v>
      </c>
      <c r="C7309" s="3">
        <v>916</v>
      </c>
      <c r="D7309" t="s">
        <v>7</v>
      </c>
      <c r="E7309">
        <v>2006</v>
      </c>
      <c r="F7309" s="57"/>
      <c r="G7309" s="73">
        <f t="shared" si="348"/>
        <v>4</v>
      </c>
      <c r="H7309" s="7"/>
      <c r="I7309" s="76">
        <v>4</v>
      </c>
      <c r="J7309" s="62"/>
      <c r="K7309" s="76">
        <v>0</v>
      </c>
      <c r="L7309" s="76">
        <v>0</v>
      </c>
      <c r="M7309" s="62"/>
      <c r="N7309" s="76">
        <v>0</v>
      </c>
      <c r="O7309" s="22">
        <f t="shared" si="349"/>
        <v>0</v>
      </c>
      <c r="P7309" s="58"/>
      <c r="Q7309" s="58"/>
      <c r="R7309" s="58"/>
      <c r="S7309" s="7"/>
      <c r="T7309" s="7"/>
      <c r="U7309" s="7"/>
    </row>
    <row r="7310" spans="1:21" customFormat="1" ht="12.75" customHeight="1" x14ac:dyDescent="0.25">
      <c r="A7310">
        <v>9</v>
      </c>
      <c r="B7310">
        <v>17</v>
      </c>
      <c r="C7310" s="3">
        <v>917</v>
      </c>
      <c r="D7310" t="s">
        <v>7</v>
      </c>
      <c r="E7310">
        <v>2006</v>
      </c>
      <c r="F7310" s="57"/>
      <c r="G7310" s="73">
        <f t="shared" ref="G7310:G7322" si="350">I7310+K7310</f>
        <v>14</v>
      </c>
      <c r="H7310" s="7"/>
      <c r="I7310" s="76">
        <v>14</v>
      </c>
      <c r="J7310" s="62"/>
      <c r="K7310" s="76">
        <v>0</v>
      </c>
      <c r="L7310" s="76">
        <v>0</v>
      </c>
      <c r="M7310" s="62"/>
      <c r="N7310" s="76">
        <v>0</v>
      </c>
      <c r="O7310" s="22">
        <f t="shared" ref="O7310:O7322" si="351">L7310+N7310</f>
        <v>0</v>
      </c>
      <c r="P7310" s="58"/>
      <c r="Q7310" s="58"/>
      <c r="R7310" s="58"/>
      <c r="S7310" s="7"/>
      <c r="T7310" s="7"/>
      <c r="U7310" s="7"/>
    </row>
    <row r="7311" spans="1:21" customFormat="1" ht="12.75" customHeight="1" x14ac:dyDescent="0.25">
      <c r="A7311">
        <v>9</v>
      </c>
      <c r="B7311">
        <v>18</v>
      </c>
      <c r="C7311" s="3">
        <v>918</v>
      </c>
      <c r="D7311" t="s">
        <v>7</v>
      </c>
      <c r="E7311">
        <v>2006</v>
      </c>
      <c r="F7311" s="57"/>
      <c r="G7311" s="73">
        <f t="shared" si="350"/>
        <v>439</v>
      </c>
      <c r="H7311" s="7"/>
      <c r="I7311" s="76">
        <v>439</v>
      </c>
      <c r="J7311" s="62"/>
      <c r="K7311" s="76">
        <v>0</v>
      </c>
      <c r="L7311" s="76">
        <v>0</v>
      </c>
      <c r="M7311" s="62"/>
      <c r="N7311" s="76">
        <v>0</v>
      </c>
      <c r="O7311" s="22">
        <f t="shared" si="351"/>
        <v>0</v>
      </c>
      <c r="P7311" s="58"/>
      <c r="Q7311" s="58"/>
      <c r="R7311" s="58"/>
      <c r="S7311" s="7"/>
      <c r="T7311" s="7"/>
      <c r="U7311" s="7"/>
    </row>
    <row r="7312" spans="1:21" customFormat="1" ht="12.75" customHeight="1" x14ac:dyDescent="0.25">
      <c r="A7312">
        <v>9</v>
      </c>
      <c r="B7312">
        <v>19</v>
      </c>
      <c r="C7312" s="3">
        <v>919</v>
      </c>
      <c r="D7312" t="s">
        <v>7</v>
      </c>
      <c r="E7312">
        <v>2006</v>
      </c>
      <c r="F7312" s="57"/>
      <c r="G7312" s="73">
        <f t="shared" si="350"/>
        <v>140</v>
      </c>
      <c r="H7312" s="7"/>
      <c r="I7312" s="76">
        <v>140</v>
      </c>
      <c r="J7312" s="62"/>
      <c r="K7312" s="76">
        <v>0</v>
      </c>
      <c r="L7312" s="76">
        <v>0</v>
      </c>
      <c r="M7312" s="62"/>
      <c r="N7312" s="76">
        <v>0</v>
      </c>
      <c r="O7312" s="22">
        <f t="shared" si="351"/>
        <v>0</v>
      </c>
      <c r="P7312" s="58"/>
      <c r="Q7312" s="58"/>
      <c r="R7312" s="58"/>
      <c r="S7312" s="7"/>
      <c r="T7312" s="7"/>
      <c r="U7312" s="7"/>
    </row>
    <row r="7313" spans="1:21" customFormat="1" ht="12.75" customHeight="1" x14ac:dyDescent="0.25">
      <c r="A7313">
        <v>9</v>
      </c>
      <c r="B7313">
        <v>20</v>
      </c>
      <c r="C7313" s="3">
        <v>920</v>
      </c>
      <c r="D7313" t="s">
        <v>7</v>
      </c>
      <c r="E7313">
        <v>2006</v>
      </c>
      <c r="F7313" s="57"/>
      <c r="G7313" s="73">
        <f t="shared" si="350"/>
        <v>33</v>
      </c>
      <c r="H7313" s="7"/>
      <c r="I7313" s="76">
        <v>33</v>
      </c>
      <c r="J7313" s="62"/>
      <c r="K7313" s="76">
        <v>0</v>
      </c>
      <c r="L7313" s="76">
        <v>0</v>
      </c>
      <c r="M7313" s="62"/>
      <c r="N7313" s="76">
        <v>0</v>
      </c>
      <c r="O7313" s="22">
        <f t="shared" si="351"/>
        <v>0</v>
      </c>
      <c r="P7313" s="58"/>
      <c r="Q7313" s="58"/>
      <c r="R7313" s="58"/>
      <c r="S7313" s="7"/>
      <c r="T7313" s="7"/>
      <c r="U7313" s="7"/>
    </row>
    <row r="7314" spans="1:21" customFormat="1" ht="12.75" customHeight="1" x14ac:dyDescent="0.25">
      <c r="A7314">
        <v>9</v>
      </c>
      <c r="B7314">
        <v>21</v>
      </c>
      <c r="C7314" s="3">
        <v>921</v>
      </c>
      <c r="D7314" t="s">
        <v>7</v>
      </c>
      <c r="E7314">
        <v>2006</v>
      </c>
      <c r="F7314" s="57"/>
      <c r="G7314" s="73">
        <f t="shared" si="350"/>
        <v>39</v>
      </c>
      <c r="H7314" s="7"/>
      <c r="I7314" s="76">
        <v>39</v>
      </c>
      <c r="J7314" s="62"/>
      <c r="K7314" s="76">
        <v>0</v>
      </c>
      <c r="L7314" s="76">
        <v>0</v>
      </c>
      <c r="M7314" s="62"/>
      <c r="N7314" s="76">
        <v>0</v>
      </c>
      <c r="O7314" s="22">
        <f t="shared" si="351"/>
        <v>0</v>
      </c>
      <c r="P7314" s="58"/>
      <c r="Q7314" s="58"/>
      <c r="R7314" s="58"/>
      <c r="S7314" s="7"/>
      <c r="T7314" s="7"/>
      <c r="U7314" s="7"/>
    </row>
    <row r="7315" spans="1:21" customFormat="1" ht="12.75" customHeight="1" x14ac:dyDescent="0.25">
      <c r="A7315">
        <v>9</v>
      </c>
      <c r="B7315">
        <v>22</v>
      </c>
      <c r="C7315" s="3">
        <v>922</v>
      </c>
      <c r="D7315" t="s">
        <v>7</v>
      </c>
      <c r="E7315">
        <v>2006</v>
      </c>
      <c r="F7315" s="57"/>
      <c r="G7315" s="73">
        <f t="shared" si="350"/>
        <v>11</v>
      </c>
      <c r="H7315" s="7"/>
      <c r="I7315" s="76">
        <v>11</v>
      </c>
      <c r="J7315" s="62"/>
      <c r="K7315" s="76">
        <v>0</v>
      </c>
      <c r="L7315" s="76">
        <v>0</v>
      </c>
      <c r="M7315" s="62"/>
      <c r="N7315" s="76">
        <v>0</v>
      </c>
      <c r="O7315" s="22">
        <f t="shared" si="351"/>
        <v>0</v>
      </c>
      <c r="P7315" s="58"/>
      <c r="Q7315" s="58"/>
      <c r="R7315" s="58"/>
      <c r="S7315" s="7"/>
      <c r="T7315" s="7"/>
      <c r="U7315" s="7"/>
    </row>
    <row r="7316" spans="1:21" customFormat="1" ht="12.75" customHeight="1" x14ac:dyDescent="0.25">
      <c r="A7316">
        <v>9</v>
      </c>
      <c r="B7316">
        <v>23</v>
      </c>
      <c r="C7316" s="3">
        <v>923</v>
      </c>
      <c r="D7316" t="s">
        <v>7</v>
      </c>
      <c r="E7316">
        <v>2006</v>
      </c>
      <c r="F7316" s="57"/>
      <c r="G7316" s="73">
        <f t="shared" si="350"/>
        <v>11</v>
      </c>
      <c r="H7316" s="7"/>
      <c r="I7316" s="76">
        <v>11</v>
      </c>
      <c r="J7316" s="62"/>
      <c r="K7316" s="76">
        <v>0</v>
      </c>
      <c r="L7316" s="76">
        <v>0</v>
      </c>
      <c r="M7316" s="62"/>
      <c r="N7316" s="76">
        <v>0</v>
      </c>
      <c r="O7316" s="22">
        <f t="shared" si="351"/>
        <v>0</v>
      </c>
      <c r="P7316" s="58"/>
      <c r="Q7316" s="58"/>
      <c r="R7316" s="58"/>
      <c r="S7316" s="7"/>
      <c r="T7316" s="7"/>
      <c r="U7316" s="7"/>
    </row>
    <row r="7317" spans="1:21" customFormat="1" ht="12.75" customHeight="1" x14ac:dyDescent="0.25">
      <c r="A7317">
        <v>9</v>
      </c>
      <c r="B7317">
        <v>24</v>
      </c>
      <c r="C7317" s="3">
        <v>924</v>
      </c>
      <c r="D7317" t="s">
        <v>7</v>
      </c>
      <c r="E7317">
        <v>2006</v>
      </c>
      <c r="F7317" s="57"/>
      <c r="G7317" s="73">
        <f t="shared" si="350"/>
        <v>7</v>
      </c>
      <c r="H7317" s="7"/>
      <c r="I7317" s="76">
        <v>7</v>
      </c>
      <c r="J7317" s="62"/>
      <c r="K7317" s="76">
        <v>0</v>
      </c>
      <c r="L7317" s="76">
        <v>0</v>
      </c>
      <c r="M7317" s="62"/>
      <c r="N7317" s="76">
        <v>0</v>
      </c>
      <c r="O7317" s="22">
        <f t="shared" si="351"/>
        <v>0</v>
      </c>
      <c r="P7317" s="58"/>
      <c r="Q7317" s="58"/>
      <c r="R7317" s="58"/>
      <c r="S7317" s="7"/>
      <c r="T7317" s="7"/>
      <c r="U7317" s="7"/>
    </row>
    <row r="7318" spans="1:21" customFormat="1" ht="12.75" customHeight="1" x14ac:dyDescent="0.25">
      <c r="A7318">
        <v>9</v>
      </c>
      <c r="B7318">
        <v>25</v>
      </c>
      <c r="C7318" s="3">
        <v>925</v>
      </c>
      <c r="D7318" t="s">
        <v>7</v>
      </c>
      <c r="E7318">
        <v>2006</v>
      </c>
      <c r="F7318" s="57"/>
      <c r="G7318" s="73">
        <f t="shared" si="350"/>
        <v>10</v>
      </c>
      <c r="H7318" s="7"/>
      <c r="I7318" s="76">
        <v>10</v>
      </c>
      <c r="J7318" s="62"/>
      <c r="K7318" s="76">
        <v>0</v>
      </c>
      <c r="L7318" s="76">
        <v>0</v>
      </c>
      <c r="M7318" s="62"/>
      <c r="N7318" s="76">
        <v>0</v>
      </c>
      <c r="O7318" s="22">
        <f t="shared" si="351"/>
        <v>0</v>
      </c>
      <c r="P7318" s="58"/>
      <c r="Q7318" s="58"/>
      <c r="R7318" s="58"/>
      <c r="S7318" s="7"/>
      <c r="T7318" s="7"/>
      <c r="U7318" s="7"/>
    </row>
    <row r="7319" spans="1:21" customFormat="1" ht="12.75" customHeight="1" x14ac:dyDescent="0.25">
      <c r="A7319">
        <v>9</v>
      </c>
      <c r="B7319">
        <v>26</v>
      </c>
      <c r="C7319" s="3">
        <v>926</v>
      </c>
      <c r="D7319" t="s">
        <v>7</v>
      </c>
      <c r="E7319">
        <v>2006</v>
      </c>
      <c r="F7319" s="57"/>
      <c r="G7319" s="73">
        <f t="shared" si="350"/>
        <v>4</v>
      </c>
      <c r="H7319" s="7"/>
      <c r="I7319" s="76">
        <v>4</v>
      </c>
      <c r="J7319" s="62"/>
      <c r="K7319" s="76">
        <v>0</v>
      </c>
      <c r="L7319" s="76">
        <v>0</v>
      </c>
      <c r="M7319" s="62"/>
      <c r="N7319" s="76">
        <v>0</v>
      </c>
      <c r="O7319" s="22">
        <f t="shared" si="351"/>
        <v>0</v>
      </c>
      <c r="P7319" s="58"/>
      <c r="Q7319" s="58"/>
      <c r="R7319" s="58"/>
      <c r="S7319" s="7"/>
      <c r="T7319" s="7"/>
      <c r="U7319" s="7"/>
    </row>
    <row r="7320" spans="1:21" customFormat="1" ht="12.75" customHeight="1" x14ac:dyDescent="0.25">
      <c r="A7320">
        <v>9</v>
      </c>
      <c r="B7320">
        <v>27</v>
      </c>
      <c r="C7320" s="3">
        <v>927</v>
      </c>
      <c r="D7320" t="s">
        <v>7</v>
      </c>
      <c r="E7320">
        <v>2006</v>
      </c>
      <c r="F7320" s="57"/>
      <c r="G7320" s="73">
        <f t="shared" si="350"/>
        <v>11</v>
      </c>
      <c r="H7320" s="7"/>
      <c r="I7320" s="76">
        <v>11</v>
      </c>
      <c r="J7320" s="62"/>
      <c r="K7320" s="76">
        <v>0</v>
      </c>
      <c r="L7320" s="76">
        <v>0</v>
      </c>
      <c r="M7320" s="62"/>
      <c r="N7320" s="76">
        <v>0</v>
      </c>
      <c r="O7320" s="22">
        <f t="shared" si="351"/>
        <v>0</v>
      </c>
      <c r="P7320" s="58"/>
      <c r="Q7320" s="58"/>
      <c r="R7320" s="58"/>
      <c r="S7320" s="7"/>
      <c r="T7320" s="7"/>
      <c r="U7320" s="7"/>
    </row>
    <row r="7321" spans="1:21" customFormat="1" ht="12.75" customHeight="1" x14ac:dyDescent="0.25">
      <c r="A7321">
        <v>9</v>
      </c>
      <c r="B7321">
        <v>28</v>
      </c>
      <c r="C7321" s="3">
        <v>928</v>
      </c>
      <c r="D7321" t="s">
        <v>7</v>
      </c>
      <c r="E7321">
        <v>2006</v>
      </c>
      <c r="F7321" s="57"/>
      <c r="G7321" s="73">
        <f t="shared" si="350"/>
        <v>5</v>
      </c>
      <c r="H7321" s="7"/>
      <c r="I7321" s="76">
        <v>5</v>
      </c>
      <c r="J7321" s="62"/>
      <c r="K7321" s="76">
        <v>0</v>
      </c>
      <c r="L7321" s="76">
        <v>0</v>
      </c>
      <c r="M7321" s="62"/>
      <c r="N7321" s="76">
        <v>0</v>
      </c>
      <c r="O7321" s="22">
        <f t="shared" si="351"/>
        <v>0</v>
      </c>
      <c r="P7321" s="58"/>
      <c r="Q7321" s="58"/>
      <c r="R7321" s="58"/>
      <c r="S7321" s="7"/>
      <c r="T7321" s="7"/>
      <c r="U7321" s="7"/>
    </row>
    <row r="7322" spans="1:21" customFormat="1" ht="12.75" customHeight="1" x14ac:dyDescent="0.25">
      <c r="A7322">
        <v>9</v>
      </c>
      <c r="B7322">
        <v>29</v>
      </c>
      <c r="C7322" s="3">
        <v>929</v>
      </c>
      <c r="D7322" t="s">
        <v>7</v>
      </c>
      <c r="E7322">
        <v>2006</v>
      </c>
      <c r="F7322" s="57"/>
      <c r="G7322" s="73">
        <f t="shared" si="350"/>
        <v>15</v>
      </c>
      <c r="H7322" s="7"/>
      <c r="I7322" s="76">
        <v>15</v>
      </c>
      <c r="J7322" s="62"/>
      <c r="K7322" s="76">
        <v>0</v>
      </c>
      <c r="L7322" s="76">
        <v>0</v>
      </c>
      <c r="M7322" s="62"/>
      <c r="N7322" s="76">
        <v>0</v>
      </c>
      <c r="O7322" s="22">
        <f t="shared" si="351"/>
        <v>0</v>
      </c>
      <c r="P7322" s="58"/>
      <c r="Q7322" s="58"/>
      <c r="R7322" s="58"/>
      <c r="S7322" s="7"/>
      <c r="T7322" s="7"/>
      <c r="U7322" s="7"/>
    </row>
    <row r="7323" spans="1:21" customFormat="1" ht="12.75" customHeight="1" x14ac:dyDescent="0.25">
      <c r="A7323">
        <v>9</v>
      </c>
      <c r="B7323">
        <v>30</v>
      </c>
      <c r="C7323" s="3">
        <v>930</v>
      </c>
      <c r="D7323" t="s">
        <v>7</v>
      </c>
      <c r="E7323">
        <v>2006</v>
      </c>
      <c r="F7323" s="57"/>
      <c r="G7323" s="73"/>
      <c r="H7323" s="7"/>
      <c r="I7323" s="60"/>
      <c r="J7323" s="62"/>
      <c r="K7323" s="31"/>
      <c r="L7323" s="31"/>
      <c r="M7323" s="62"/>
      <c r="N7323" s="31"/>
      <c r="O7323" s="22"/>
      <c r="P7323" s="58"/>
      <c r="Q7323" s="58"/>
      <c r="R7323" s="58"/>
      <c r="S7323" s="7"/>
      <c r="T7323" s="7"/>
      <c r="U7323" s="7"/>
    </row>
    <row r="7324" spans="1:21" customFormat="1" ht="12.75" customHeight="1" x14ac:dyDescent="0.25">
      <c r="A7324">
        <v>10</v>
      </c>
      <c r="B7324">
        <v>1</v>
      </c>
      <c r="C7324" s="3">
        <v>1001</v>
      </c>
      <c r="D7324" t="s">
        <v>7</v>
      </c>
      <c r="E7324">
        <v>2006</v>
      </c>
      <c r="F7324" s="57"/>
      <c r="G7324" s="73"/>
      <c r="H7324" s="7"/>
      <c r="I7324" s="60"/>
      <c r="J7324" s="62"/>
      <c r="K7324" s="31"/>
      <c r="L7324" s="31"/>
      <c r="M7324" s="62"/>
      <c r="N7324" s="31"/>
      <c r="O7324" s="22"/>
      <c r="P7324" s="58"/>
      <c r="Q7324" s="58"/>
      <c r="R7324" s="58"/>
      <c r="S7324" s="7"/>
      <c r="T7324" s="7"/>
      <c r="U7324" s="7"/>
    </row>
    <row r="7325" spans="1:21" customFormat="1" ht="12.75" customHeight="1" x14ac:dyDescent="0.25">
      <c r="A7325">
        <v>10</v>
      </c>
      <c r="B7325">
        <v>2</v>
      </c>
      <c r="C7325" s="3">
        <v>1002</v>
      </c>
      <c r="D7325" t="s">
        <v>7</v>
      </c>
      <c r="E7325">
        <v>2006</v>
      </c>
      <c r="F7325" s="57"/>
      <c r="G7325" s="73"/>
      <c r="H7325" s="7"/>
      <c r="I7325" s="60"/>
      <c r="J7325" s="62"/>
      <c r="K7325" s="31"/>
      <c r="L7325" s="31"/>
      <c r="M7325" s="62"/>
      <c r="N7325" s="31"/>
      <c r="O7325" s="22"/>
      <c r="P7325" s="58"/>
      <c r="Q7325" s="58"/>
      <c r="R7325" s="58"/>
      <c r="S7325" s="7"/>
      <c r="T7325" s="7"/>
      <c r="U7325" s="7"/>
    </row>
    <row r="7326" spans="1:21" customFormat="1" ht="12.75" customHeight="1" x14ac:dyDescent="0.25">
      <c r="A7326">
        <v>10</v>
      </c>
      <c r="B7326">
        <v>3</v>
      </c>
      <c r="C7326" s="3">
        <v>1003</v>
      </c>
      <c r="D7326" t="s">
        <v>7</v>
      </c>
      <c r="E7326">
        <v>2006</v>
      </c>
      <c r="F7326" s="57"/>
      <c r="G7326" s="73"/>
      <c r="H7326" s="7"/>
      <c r="I7326" s="60"/>
      <c r="J7326" s="62"/>
      <c r="K7326" s="31"/>
      <c r="L7326" s="31"/>
      <c r="M7326" s="62"/>
      <c r="N7326" s="31"/>
      <c r="O7326" s="22"/>
      <c r="P7326" s="58"/>
      <c r="Q7326" s="58"/>
      <c r="R7326" s="58"/>
      <c r="S7326" s="7"/>
      <c r="T7326" s="7"/>
      <c r="U7326" s="7"/>
    </row>
    <row r="7327" spans="1:21" customFormat="1" ht="12.75" customHeight="1" x14ac:dyDescent="0.25">
      <c r="A7327">
        <v>10</v>
      </c>
      <c r="B7327">
        <v>4</v>
      </c>
      <c r="C7327" s="3">
        <v>1004</v>
      </c>
      <c r="D7327" t="s">
        <v>7</v>
      </c>
      <c r="E7327">
        <v>2006</v>
      </c>
      <c r="F7327" s="57"/>
      <c r="G7327" s="73"/>
      <c r="H7327" s="7"/>
      <c r="I7327" s="60"/>
      <c r="J7327" s="62"/>
      <c r="K7327" s="31"/>
      <c r="L7327" s="31"/>
      <c r="M7327" s="62"/>
      <c r="N7327" s="31"/>
      <c r="O7327" s="22"/>
      <c r="P7327" s="58"/>
      <c r="Q7327" s="58"/>
      <c r="R7327" s="58"/>
      <c r="S7327" s="7"/>
      <c r="T7327" s="7"/>
      <c r="U7327" s="7"/>
    </row>
    <row r="7328" spans="1:21" customFormat="1" ht="12.75" customHeight="1" x14ac:dyDescent="0.25">
      <c r="A7328">
        <v>10</v>
      </c>
      <c r="B7328">
        <v>5</v>
      </c>
      <c r="C7328" s="3">
        <v>1005</v>
      </c>
      <c r="D7328" t="s">
        <v>7</v>
      </c>
      <c r="E7328">
        <v>2006</v>
      </c>
      <c r="F7328" s="57"/>
      <c r="G7328" s="73"/>
      <c r="H7328" s="7"/>
      <c r="I7328" s="60"/>
      <c r="J7328" s="62"/>
      <c r="K7328" s="31"/>
      <c r="L7328" s="31"/>
      <c r="M7328" s="62"/>
      <c r="N7328" s="31"/>
      <c r="O7328" s="22"/>
      <c r="P7328" s="58"/>
      <c r="Q7328" s="58"/>
      <c r="R7328" s="58"/>
      <c r="S7328" s="7"/>
      <c r="T7328" s="7"/>
      <c r="U7328" s="7"/>
    </row>
    <row r="7329" spans="1:21" customFormat="1" ht="12.75" customHeight="1" x14ac:dyDescent="0.25">
      <c r="A7329">
        <v>10</v>
      </c>
      <c r="B7329">
        <v>6</v>
      </c>
      <c r="C7329" s="3">
        <v>1006</v>
      </c>
      <c r="D7329" t="s">
        <v>7</v>
      </c>
      <c r="E7329">
        <v>2006</v>
      </c>
      <c r="F7329" s="57"/>
      <c r="G7329" s="73"/>
      <c r="H7329" s="7"/>
      <c r="I7329" s="60"/>
      <c r="J7329" s="62"/>
      <c r="K7329" s="31"/>
      <c r="L7329" s="31"/>
      <c r="M7329" s="62"/>
      <c r="N7329" s="31"/>
      <c r="O7329" s="22"/>
      <c r="P7329" s="58"/>
      <c r="Q7329" s="58"/>
      <c r="R7329" s="58"/>
      <c r="S7329" s="7"/>
      <c r="T7329" s="7"/>
      <c r="U7329" s="7"/>
    </row>
    <row r="7330" spans="1:21" customFormat="1" ht="12.75" customHeight="1" x14ac:dyDescent="0.25">
      <c r="A7330">
        <v>10</v>
      </c>
      <c r="B7330">
        <v>7</v>
      </c>
      <c r="C7330" s="3">
        <v>1007</v>
      </c>
      <c r="D7330" t="s">
        <v>7</v>
      </c>
      <c r="E7330">
        <v>2006</v>
      </c>
      <c r="F7330" s="57"/>
      <c r="G7330" s="73"/>
      <c r="H7330" s="7"/>
      <c r="I7330" s="60"/>
      <c r="J7330" s="62"/>
      <c r="K7330" s="31"/>
      <c r="L7330" s="31"/>
      <c r="M7330" s="62"/>
      <c r="N7330" s="31"/>
      <c r="O7330" s="22"/>
      <c r="P7330" s="58"/>
      <c r="Q7330" s="58"/>
      <c r="R7330" s="58"/>
      <c r="S7330" s="7"/>
      <c r="T7330" s="7"/>
      <c r="U7330" s="7"/>
    </row>
    <row r="7331" spans="1:21" customFormat="1" ht="12.75" customHeight="1" x14ac:dyDescent="0.25">
      <c r="A7331">
        <v>10</v>
      </c>
      <c r="B7331">
        <v>8</v>
      </c>
      <c r="C7331" s="3">
        <v>1008</v>
      </c>
      <c r="D7331" t="s">
        <v>7</v>
      </c>
      <c r="E7331">
        <v>2006</v>
      </c>
      <c r="F7331" s="57"/>
      <c r="G7331" s="73"/>
      <c r="H7331" s="7"/>
      <c r="I7331" s="60"/>
      <c r="J7331" s="62"/>
      <c r="K7331" s="31"/>
      <c r="L7331" s="31"/>
      <c r="M7331" s="62"/>
      <c r="N7331" s="31"/>
      <c r="O7331" s="22"/>
      <c r="P7331" s="58"/>
      <c r="Q7331" s="58"/>
      <c r="R7331" s="58"/>
      <c r="S7331" s="7"/>
      <c r="T7331" s="7"/>
      <c r="U7331" s="7"/>
    </row>
    <row r="7332" spans="1:21" customFormat="1" ht="12.75" customHeight="1" x14ac:dyDescent="0.25">
      <c r="A7332">
        <v>10</v>
      </c>
      <c r="B7332">
        <v>9</v>
      </c>
      <c r="C7332" s="3">
        <v>1009</v>
      </c>
      <c r="D7332" t="s">
        <v>7</v>
      </c>
      <c r="E7332">
        <v>2006</v>
      </c>
      <c r="F7332" s="57"/>
      <c r="G7332" s="73"/>
      <c r="H7332" s="7"/>
      <c r="I7332" s="60"/>
      <c r="J7332" s="62"/>
      <c r="K7332" s="31"/>
      <c r="L7332" s="31"/>
      <c r="M7332" s="62"/>
      <c r="N7332" s="31"/>
      <c r="O7332" s="22"/>
      <c r="P7332" s="58"/>
      <c r="Q7332" s="58"/>
      <c r="R7332" s="58"/>
      <c r="S7332" s="7"/>
      <c r="T7332" s="7"/>
      <c r="U7332" s="7"/>
    </row>
    <row r="7333" spans="1:21" customFormat="1" ht="12.75" customHeight="1" x14ac:dyDescent="0.25">
      <c r="A7333">
        <v>10</v>
      </c>
      <c r="B7333">
        <v>10</v>
      </c>
      <c r="C7333" s="3">
        <v>1010</v>
      </c>
      <c r="D7333" t="s">
        <v>7</v>
      </c>
      <c r="E7333">
        <v>2006</v>
      </c>
      <c r="F7333" s="57"/>
      <c r="G7333" s="73"/>
      <c r="H7333" s="7"/>
      <c r="I7333" s="60"/>
      <c r="J7333" s="62"/>
      <c r="K7333" s="31"/>
      <c r="L7333" s="31"/>
      <c r="M7333" s="62"/>
      <c r="N7333" s="31"/>
      <c r="O7333" s="22"/>
      <c r="P7333" s="58"/>
      <c r="Q7333" s="58"/>
      <c r="R7333" s="58"/>
      <c r="S7333" s="7"/>
      <c r="T7333" s="7"/>
      <c r="U7333" s="7"/>
    </row>
    <row r="7334" spans="1:21" customFormat="1" ht="12.75" customHeight="1" x14ac:dyDescent="0.25">
      <c r="A7334">
        <v>10</v>
      </c>
      <c r="B7334">
        <v>11</v>
      </c>
      <c r="C7334" s="3">
        <v>1011</v>
      </c>
      <c r="D7334" t="s">
        <v>7</v>
      </c>
      <c r="E7334">
        <v>2006</v>
      </c>
      <c r="F7334" s="57"/>
      <c r="G7334" s="73"/>
      <c r="H7334" s="7"/>
      <c r="I7334" s="60"/>
      <c r="J7334" s="62"/>
      <c r="K7334" s="31"/>
      <c r="L7334" s="31"/>
      <c r="M7334" s="62"/>
      <c r="N7334" s="31"/>
      <c r="O7334" s="22"/>
      <c r="P7334" s="58"/>
      <c r="Q7334" s="58"/>
      <c r="R7334" s="58"/>
      <c r="S7334" s="7"/>
      <c r="T7334" s="7"/>
      <c r="U7334" s="7"/>
    </row>
    <row r="7335" spans="1:21" customFormat="1" ht="12.75" customHeight="1" x14ac:dyDescent="0.25">
      <c r="A7335">
        <v>10</v>
      </c>
      <c r="B7335">
        <v>12</v>
      </c>
      <c r="C7335" s="3">
        <v>1012</v>
      </c>
      <c r="D7335" t="s">
        <v>7</v>
      </c>
      <c r="E7335">
        <v>2006</v>
      </c>
      <c r="F7335" s="57"/>
      <c r="G7335" s="73"/>
      <c r="H7335" s="7"/>
      <c r="I7335" s="60"/>
      <c r="J7335" s="62"/>
      <c r="K7335" s="31"/>
      <c r="L7335" s="31"/>
      <c r="M7335" s="62"/>
      <c r="N7335" s="31"/>
      <c r="O7335" s="22"/>
      <c r="P7335" s="58"/>
      <c r="Q7335" s="58"/>
      <c r="R7335" s="58"/>
      <c r="S7335" s="7"/>
      <c r="T7335" s="7"/>
      <c r="U7335" s="7"/>
    </row>
    <row r="7336" spans="1:21" customFormat="1" ht="12.75" customHeight="1" x14ac:dyDescent="0.25">
      <c r="A7336">
        <v>10</v>
      </c>
      <c r="B7336">
        <v>13</v>
      </c>
      <c r="C7336" s="3">
        <v>1013</v>
      </c>
      <c r="D7336" t="s">
        <v>7</v>
      </c>
      <c r="E7336">
        <v>2006</v>
      </c>
      <c r="F7336" s="57"/>
      <c r="G7336" s="73"/>
      <c r="H7336" s="7"/>
      <c r="I7336" s="60"/>
      <c r="J7336" s="62"/>
      <c r="K7336" s="31"/>
      <c r="L7336" s="31"/>
      <c r="M7336" s="62"/>
      <c r="N7336" s="31"/>
      <c r="O7336" s="22"/>
      <c r="P7336" s="58"/>
      <c r="Q7336" s="58"/>
      <c r="R7336" s="58"/>
      <c r="S7336" s="7"/>
      <c r="T7336" s="7"/>
      <c r="U7336" s="7"/>
    </row>
    <row r="7337" spans="1:21" customFormat="1" ht="12.75" customHeight="1" x14ac:dyDescent="0.25">
      <c r="A7337">
        <v>10</v>
      </c>
      <c r="B7337">
        <v>14</v>
      </c>
      <c r="C7337" s="3">
        <v>1014</v>
      </c>
      <c r="D7337" t="s">
        <v>7</v>
      </c>
      <c r="E7337">
        <v>2006</v>
      </c>
      <c r="F7337" s="57"/>
      <c r="G7337" s="73"/>
      <c r="H7337" s="7"/>
      <c r="I7337" s="60"/>
      <c r="J7337" s="62"/>
      <c r="K7337" s="31"/>
      <c r="L7337" s="31"/>
      <c r="M7337" s="62"/>
      <c r="N7337" s="31"/>
      <c r="O7337" s="22"/>
      <c r="P7337" s="58"/>
      <c r="Q7337" s="58"/>
      <c r="R7337" s="58"/>
      <c r="S7337" s="7"/>
      <c r="T7337" s="7"/>
      <c r="U7337" s="7"/>
    </row>
    <row r="7338" spans="1:21" customFormat="1" ht="12.75" customHeight="1" x14ac:dyDescent="0.25">
      <c r="A7338">
        <v>10</v>
      </c>
      <c r="B7338">
        <v>15</v>
      </c>
      <c r="C7338" s="3">
        <v>1015</v>
      </c>
      <c r="D7338" t="s">
        <v>7</v>
      </c>
      <c r="E7338">
        <v>2006</v>
      </c>
      <c r="F7338" s="57"/>
      <c r="G7338" s="73"/>
      <c r="H7338" s="7"/>
      <c r="I7338" s="60"/>
      <c r="J7338" s="62"/>
      <c r="K7338" s="31"/>
      <c r="L7338" s="31"/>
      <c r="M7338" s="62"/>
      <c r="N7338" s="31"/>
      <c r="O7338" s="22"/>
      <c r="P7338" s="58"/>
      <c r="Q7338" s="58"/>
      <c r="R7338" s="58"/>
      <c r="S7338" s="7"/>
      <c r="T7338" s="7"/>
      <c r="U7338" s="7"/>
    </row>
    <row r="7339" spans="1:21" customFormat="1" ht="12.75" customHeight="1" x14ac:dyDescent="0.25">
      <c r="A7339">
        <v>10</v>
      </c>
      <c r="B7339">
        <v>16</v>
      </c>
      <c r="C7339" s="3">
        <v>1016</v>
      </c>
      <c r="D7339" t="s">
        <v>7</v>
      </c>
      <c r="E7339">
        <v>2006</v>
      </c>
      <c r="F7339" s="57"/>
      <c r="G7339" s="73"/>
      <c r="H7339" s="7"/>
      <c r="I7339" s="60"/>
      <c r="J7339" s="62"/>
      <c r="K7339" s="31"/>
      <c r="L7339" s="31"/>
      <c r="M7339" s="62"/>
      <c r="N7339" s="31"/>
      <c r="O7339" s="22"/>
      <c r="P7339" s="58"/>
      <c r="Q7339" s="58"/>
      <c r="R7339" s="58"/>
      <c r="S7339" s="7"/>
      <c r="T7339" s="7"/>
      <c r="U7339" s="7"/>
    </row>
    <row r="7340" spans="1:21" customFormat="1" ht="12.75" customHeight="1" x14ac:dyDescent="0.25">
      <c r="A7340">
        <v>10</v>
      </c>
      <c r="B7340">
        <v>17</v>
      </c>
      <c r="C7340" s="3">
        <v>1017</v>
      </c>
      <c r="D7340" t="s">
        <v>7</v>
      </c>
      <c r="E7340">
        <v>2006</v>
      </c>
      <c r="F7340" s="57"/>
      <c r="G7340" s="73"/>
      <c r="H7340" s="7"/>
      <c r="I7340" s="60"/>
      <c r="J7340" s="62"/>
      <c r="K7340" s="31"/>
      <c r="L7340" s="31"/>
      <c r="M7340" s="62"/>
      <c r="N7340" s="31"/>
      <c r="O7340" s="22"/>
      <c r="P7340" s="58"/>
      <c r="Q7340" s="58"/>
      <c r="R7340" s="58"/>
      <c r="S7340" s="7"/>
      <c r="T7340" s="7"/>
      <c r="U7340" s="7"/>
    </row>
    <row r="7341" spans="1:21" customFormat="1" ht="12.75" customHeight="1" x14ac:dyDescent="0.25">
      <c r="A7341">
        <v>10</v>
      </c>
      <c r="B7341">
        <v>18</v>
      </c>
      <c r="C7341" s="3">
        <v>1018</v>
      </c>
      <c r="D7341" t="s">
        <v>7</v>
      </c>
      <c r="E7341">
        <v>2006</v>
      </c>
      <c r="F7341" s="57"/>
      <c r="G7341" s="73"/>
      <c r="H7341" s="7"/>
      <c r="I7341" s="60"/>
      <c r="J7341" s="62"/>
      <c r="K7341" s="31"/>
      <c r="L7341" s="31"/>
      <c r="M7341" s="62"/>
      <c r="N7341" s="31"/>
      <c r="O7341" s="22"/>
      <c r="P7341" s="58"/>
      <c r="Q7341" s="58"/>
      <c r="R7341" s="58"/>
      <c r="S7341" s="7"/>
      <c r="T7341" s="7"/>
      <c r="U7341" s="7"/>
    </row>
    <row r="7342" spans="1:21" customFormat="1" ht="12.75" customHeight="1" x14ac:dyDescent="0.25">
      <c r="A7342">
        <v>10</v>
      </c>
      <c r="B7342">
        <v>19</v>
      </c>
      <c r="C7342" s="3">
        <v>1019</v>
      </c>
      <c r="D7342" t="s">
        <v>7</v>
      </c>
      <c r="E7342">
        <v>2006</v>
      </c>
      <c r="F7342" s="57"/>
      <c r="G7342" s="73"/>
      <c r="H7342" s="7"/>
      <c r="I7342" s="60"/>
      <c r="J7342" s="62"/>
      <c r="K7342" s="31"/>
      <c r="L7342" s="31"/>
      <c r="M7342" s="62"/>
      <c r="N7342" s="31"/>
      <c r="O7342" s="22"/>
      <c r="P7342" s="58"/>
      <c r="Q7342" s="58"/>
      <c r="R7342" s="58"/>
      <c r="S7342" s="7"/>
      <c r="T7342" s="7"/>
      <c r="U7342" s="7"/>
    </row>
    <row r="7343" spans="1:21" customFormat="1" ht="12.75" customHeight="1" x14ac:dyDescent="0.25">
      <c r="A7343">
        <v>10</v>
      </c>
      <c r="B7343">
        <v>20</v>
      </c>
      <c r="C7343" s="3">
        <v>1020</v>
      </c>
      <c r="D7343" t="s">
        <v>7</v>
      </c>
      <c r="E7343">
        <v>2006</v>
      </c>
      <c r="F7343" s="57"/>
      <c r="G7343" s="73"/>
      <c r="H7343" s="7"/>
      <c r="I7343" s="60"/>
      <c r="J7343" s="62"/>
      <c r="K7343" s="31"/>
      <c r="L7343" s="31"/>
      <c r="M7343" s="62"/>
      <c r="N7343" s="31"/>
      <c r="O7343" s="22"/>
      <c r="P7343" s="58"/>
      <c r="Q7343" s="58"/>
      <c r="R7343" s="58"/>
      <c r="S7343" s="7"/>
      <c r="T7343" s="7"/>
      <c r="U7343" s="7"/>
    </row>
    <row r="7344" spans="1:21" customFormat="1" ht="12.75" customHeight="1" x14ac:dyDescent="0.25">
      <c r="A7344">
        <v>10</v>
      </c>
      <c r="B7344">
        <v>21</v>
      </c>
      <c r="C7344" s="3">
        <v>1021</v>
      </c>
      <c r="D7344" t="s">
        <v>7</v>
      </c>
      <c r="E7344">
        <v>2006</v>
      </c>
      <c r="F7344" s="57"/>
      <c r="G7344" s="73"/>
      <c r="H7344" s="7"/>
      <c r="I7344" s="60"/>
      <c r="J7344" s="62"/>
      <c r="K7344" s="31"/>
      <c r="L7344" s="31"/>
      <c r="M7344" s="62"/>
      <c r="N7344" s="31"/>
      <c r="O7344" s="22"/>
      <c r="P7344" s="58"/>
      <c r="Q7344" s="58"/>
      <c r="R7344" s="58"/>
      <c r="S7344" s="7"/>
      <c r="T7344" s="7"/>
      <c r="U7344" s="7"/>
    </row>
    <row r="7345" spans="1:21" customFormat="1" ht="12.75" customHeight="1" x14ac:dyDescent="0.25">
      <c r="A7345">
        <v>10</v>
      </c>
      <c r="B7345">
        <v>22</v>
      </c>
      <c r="C7345" s="3">
        <v>1022</v>
      </c>
      <c r="D7345" t="s">
        <v>7</v>
      </c>
      <c r="E7345">
        <v>2006</v>
      </c>
      <c r="F7345" s="57"/>
      <c r="G7345" s="73"/>
      <c r="H7345" s="7"/>
      <c r="I7345" s="60"/>
      <c r="J7345" s="62"/>
      <c r="K7345" s="31"/>
      <c r="L7345" s="31"/>
      <c r="M7345" s="62"/>
      <c r="N7345" s="31"/>
      <c r="O7345" s="22"/>
      <c r="P7345" s="58"/>
      <c r="Q7345" s="58"/>
      <c r="R7345" s="58"/>
      <c r="S7345" s="7"/>
      <c r="T7345" s="7"/>
      <c r="U7345" s="7"/>
    </row>
    <row r="7346" spans="1:21" customFormat="1" ht="12.75" customHeight="1" x14ac:dyDescent="0.25">
      <c r="A7346">
        <v>10</v>
      </c>
      <c r="B7346">
        <v>23</v>
      </c>
      <c r="C7346" s="3">
        <v>1023</v>
      </c>
      <c r="D7346" t="s">
        <v>7</v>
      </c>
      <c r="E7346">
        <v>2006</v>
      </c>
      <c r="F7346" s="57"/>
      <c r="G7346" s="73"/>
      <c r="H7346" s="7"/>
      <c r="I7346" s="60"/>
      <c r="J7346" s="62"/>
      <c r="K7346" s="31"/>
      <c r="L7346" s="31"/>
      <c r="M7346" s="62"/>
      <c r="N7346" s="31"/>
      <c r="O7346" s="22"/>
      <c r="P7346" s="58"/>
      <c r="Q7346" s="58"/>
      <c r="R7346" s="58"/>
      <c r="S7346" s="7"/>
      <c r="T7346" s="7"/>
      <c r="U7346" s="7"/>
    </row>
    <row r="7347" spans="1:21" customFormat="1" ht="12.75" customHeight="1" x14ac:dyDescent="0.25">
      <c r="A7347">
        <v>10</v>
      </c>
      <c r="B7347">
        <v>24</v>
      </c>
      <c r="C7347" s="3">
        <v>1024</v>
      </c>
      <c r="D7347" t="s">
        <v>7</v>
      </c>
      <c r="E7347">
        <v>2006</v>
      </c>
      <c r="F7347" s="57"/>
      <c r="G7347" s="73"/>
      <c r="H7347" s="7"/>
      <c r="I7347" s="60"/>
      <c r="J7347" s="62"/>
      <c r="K7347" s="31"/>
      <c r="L7347" s="31"/>
      <c r="M7347" s="62"/>
      <c r="N7347" s="31"/>
      <c r="O7347" s="22"/>
      <c r="P7347" s="58"/>
      <c r="Q7347" s="58"/>
      <c r="R7347" s="58"/>
      <c r="S7347" s="7"/>
      <c r="T7347" s="7"/>
      <c r="U7347" s="7"/>
    </row>
    <row r="7348" spans="1:21" customFormat="1" ht="12.75" customHeight="1" x14ac:dyDescent="0.25">
      <c r="A7348">
        <v>10</v>
      </c>
      <c r="B7348">
        <v>25</v>
      </c>
      <c r="C7348" s="3">
        <v>1025</v>
      </c>
      <c r="D7348" t="s">
        <v>7</v>
      </c>
      <c r="E7348">
        <v>2006</v>
      </c>
      <c r="F7348" s="57"/>
      <c r="G7348" s="73"/>
      <c r="H7348" s="7"/>
      <c r="I7348" s="60"/>
      <c r="J7348" s="62"/>
      <c r="K7348" s="31"/>
      <c r="L7348" s="31"/>
      <c r="M7348" s="62"/>
      <c r="N7348" s="31"/>
      <c r="O7348" s="22"/>
      <c r="P7348" s="58"/>
      <c r="Q7348" s="58"/>
      <c r="R7348" s="58"/>
      <c r="S7348" s="7"/>
      <c r="T7348" s="7"/>
      <c r="U7348" s="7"/>
    </row>
    <row r="7349" spans="1:21" customFormat="1" ht="12.75" customHeight="1" x14ac:dyDescent="0.25">
      <c r="A7349">
        <v>10</v>
      </c>
      <c r="B7349">
        <v>26</v>
      </c>
      <c r="C7349" s="3">
        <v>1026</v>
      </c>
      <c r="D7349" t="s">
        <v>7</v>
      </c>
      <c r="E7349">
        <v>2006</v>
      </c>
      <c r="F7349" s="57"/>
      <c r="G7349" s="73"/>
      <c r="H7349" s="7"/>
      <c r="I7349" s="60"/>
      <c r="J7349" s="62"/>
      <c r="K7349" s="31"/>
      <c r="L7349" s="31"/>
      <c r="M7349" s="62"/>
      <c r="N7349" s="31"/>
      <c r="O7349" s="22"/>
      <c r="P7349" s="58"/>
      <c r="Q7349" s="58"/>
      <c r="R7349" s="58"/>
      <c r="S7349" s="7"/>
      <c r="T7349" s="7"/>
      <c r="U7349" s="7"/>
    </row>
    <row r="7350" spans="1:21" customFormat="1" ht="12.75" customHeight="1" x14ac:dyDescent="0.25">
      <c r="A7350">
        <v>10</v>
      </c>
      <c r="B7350">
        <v>27</v>
      </c>
      <c r="C7350" s="3">
        <v>1027</v>
      </c>
      <c r="D7350" t="s">
        <v>7</v>
      </c>
      <c r="E7350">
        <v>2006</v>
      </c>
      <c r="F7350" s="57"/>
      <c r="G7350" s="73"/>
      <c r="H7350" s="7"/>
      <c r="I7350" s="60"/>
      <c r="J7350" s="62"/>
      <c r="K7350" s="31"/>
      <c r="L7350" s="31"/>
      <c r="M7350" s="62"/>
      <c r="N7350" s="31"/>
      <c r="O7350" s="22"/>
      <c r="P7350" s="58"/>
      <c r="Q7350" s="58"/>
      <c r="R7350" s="58"/>
      <c r="S7350" s="7"/>
      <c r="T7350" s="7"/>
      <c r="U7350" s="7"/>
    </row>
    <row r="7351" spans="1:21" customFormat="1" ht="12.75" customHeight="1" x14ac:dyDescent="0.25">
      <c r="A7351">
        <v>10</v>
      </c>
      <c r="B7351">
        <v>28</v>
      </c>
      <c r="C7351" s="3">
        <v>1028</v>
      </c>
      <c r="D7351" t="s">
        <v>7</v>
      </c>
      <c r="E7351">
        <v>2006</v>
      </c>
      <c r="F7351" s="57"/>
      <c r="G7351" s="73"/>
      <c r="H7351" s="7"/>
      <c r="I7351" s="60"/>
      <c r="J7351" s="62"/>
      <c r="K7351" s="31"/>
      <c r="L7351" s="31"/>
      <c r="M7351" s="62"/>
      <c r="N7351" s="31"/>
      <c r="O7351" s="22"/>
      <c r="P7351" s="58"/>
      <c r="Q7351" s="58"/>
      <c r="R7351" s="58"/>
      <c r="S7351" s="7"/>
      <c r="T7351" s="7"/>
      <c r="U7351" s="7"/>
    </row>
    <row r="7352" spans="1:21" customFormat="1" ht="12.75" customHeight="1" x14ac:dyDescent="0.25">
      <c r="A7352">
        <v>10</v>
      </c>
      <c r="B7352">
        <v>29</v>
      </c>
      <c r="C7352" s="3">
        <v>1029</v>
      </c>
      <c r="D7352" t="s">
        <v>7</v>
      </c>
      <c r="E7352">
        <v>2006</v>
      </c>
      <c r="F7352" s="57"/>
      <c r="G7352" s="73"/>
      <c r="H7352" s="7"/>
      <c r="I7352" s="60"/>
      <c r="J7352" s="62"/>
      <c r="K7352" s="31"/>
      <c r="L7352" s="31"/>
      <c r="M7352" s="62"/>
      <c r="N7352" s="31"/>
      <c r="O7352" s="22"/>
      <c r="P7352" s="58"/>
      <c r="Q7352" s="58"/>
      <c r="R7352" s="58"/>
      <c r="S7352" s="7"/>
      <c r="T7352" s="7"/>
      <c r="U7352" s="7"/>
    </row>
    <row r="7353" spans="1:21" customFormat="1" ht="12.75" customHeight="1" x14ac:dyDescent="0.25">
      <c r="A7353">
        <v>10</v>
      </c>
      <c r="B7353">
        <v>30</v>
      </c>
      <c r="C7353" s="3">
        <v>1030</v>
      </c>
      <c r="D7353" t="s">
        <v>7</v>
      </c>
      <c r="E7353">
        <v>2006</v>
      </c>
      <c r="F7353" s="57"/>
      <c r="G7353" s="73"/>
      <c r="H7353" s="7"/>
      <c r="I7353" s="60"/>
      <c r="J7353" s="62"/>
      <c r="K7353" s="31"/>
      <c r="L7353" s="31"/>
      <c r="M7353" s="62"/>
      <c r="N7353" s="31"/>
      <c r="O7353" s="22"/>
      <c r="P7353" s="58"/>
      <c r="Q7353" s="58"/>
      <c r="R7353" s="58"/>
      <c r="S7353" s="7"/>
      <c r="T7353" s="7"/>
      <c r="U7353" s="7"/>
    </row>
    <row r="7354" spans="1:21" customFormat="1" ht="12.75" customHeight="1" x14ac:dyDescent="0.25">
      <c r="A7354">
        <v>10</v>
      </c>
      <c r="B7354">
        <v>31</v>
      </c>
      <c r="C7354" s="3">
        <v>1031</v>
      </c>
      <c r="D7354" t="s">
        <v>7</v>
      </c>
      <c r="E7354">
        <v>2006</v>
      </c>
      <c r="F7354" s="57"/>
      <c r="G7354" s="73"/>
      <c r="H7354" s="7"/>
      <c r="I7354" s="60"/>
      <c r="J7354" s="62"/>
      <c r="K7354" s="31"/>
      <c r="L7354" s="31"/>
      <c r="M7354" s="62"/>
      <c r="N7354" s="31"/>
      <c r="O7354" s="22"/>
      <c r="P7354" s="58"/>
      <c r="Q7354" s="58"/>
      <c r="R7354" s="58"/>
      <c r="S7354" s="7"/>
      <c r="T7354" s="7"/>
      <c r="U7354" s="7"/>
    </row>
    <row r="7355" spans="1:21" customFormat="1" ht="12.75" customHeight="1" x14ac:dyDescent="0.25">
      <c r="A7355">
        <v>11</v>
      </c>
      <c r="B7355">
        <v>1</v>
      </c>
      <c r="C7355" s="3">
        <v>1101</v>
      </c>
      <c r="D7355" t="s">
        <v>7</v>
      </c>
      <c r="E7355">
        <v>2006</v>
      </c>
      <c r="F7355" s="57"/>
      <c r="G7355" s="73"/>
      <c r="H7355" s="7"/>
      <c r="I7355" s="60"/>
      <c r="J7355" s="62"/>
      <c r="K7355" s="31"/>
      <c r="L7355" s="31"/>
      <c r="M7355" s="62"/>
      <c r="N7355" s="31"/>
      <c r="O7355" s="22"/>
      <c r="P7355" s="58"/>
      <c r="Q7355" s="58"/>
      <c r="R7355" s="58"/>
      <c r="S7355" s="7"/>
      <c r="T7355" s="7"/>
      <c r="U7355" s="7"/>
    </row>
    <row r="7356" spans="1:21" customFormat="1" ht="12.75" customHeight="1" x14ac:dyDescent="0.25">
      <c r="A7356">
        <v>11</v>
      </c>
      <c r="B7356">
        <v>2</v>
      </c>
      <c r="C7356" s="3">
        <v>1102</v>
      </c>
      <c r="D7356" t="s">
        <v>7</v>
      </c>
      <c r="E7356">
        <v>2006</v>
      </c>
      <c r="F7356" s="57"/>
      <c r="G7356" s="73"/>
      <c r="H7356" s="7"/>
      <c r="I7356" s="60"/>
      <c r="J7356" s="62"/>
      <c r="K7356" s="31"/>
      <c r="L7356" s="31"/>
      <c r="M7356" s="62"/>
      <c r="N7356" s="31"/>
      <c r="O7356" s="22"/>
      <c r="P7356" s="58"/>
      <c r="Q7356" s="58"/>
      <c r="R7356" s="58"/>
      <c r="S7356" s="7"/>
      <c r="T7356" s="7"/>
      <c r="U7356" s="7"/>
    </row>
    <row r="7357" spans="1:21" customFormat="1" ht="12.75" customHeight="1" x14ac:dyDescent="0.25">
      <c r="A7357">
        <v>11</v>
      </c>
      <c r="B7357">
        <v>3</v>
      </c>
      <c r="C7357" s="3">
        <v>1103</v>
      </c>
      <c r="D7357" t="s">
        <v>7</v>
      </c>
      <c r="E7357">
        <v>2006</v>
      </c>
      <c r="F7357" s="57"/>
      <c r="G7357" s="73"/>
      <c r="H7357" s="7"/>
      <c r="I7357" s="60"/>
      <c r="J7357" s="62"/>
      <c r="K7357" s="31"/>
      <c r="L7357" s="31"/>
      <c r="M7357" s="62"/>
      <c r="N7357" s="31"/>
      <c r="O7357" s="22"/>
      <c r="P7357" s="58"/>
      <c r="Q7357" s="58"/>
      <c r="R7357" s="58"/>
      <c r="S7357" s="7"/>
      <c r="T7357" s="7"/>
      <c r="U7357" s="7"/>
    </row>
    <row r="7358" spans="1:21" customFormat="1" ht="12.75" customHeight="1" x14ac:dyDescent="0.25">
      <c r="A7358">
        <v>11</v>
      </c>
      <c r="B7358">
        <v>4</v>
      </c>
      <c r="C7358" s="3">
        <v>1104</v>
      </c>
      <c r="D7358" t="s">
        <v>7</v>
      </c>
      <c r="E7358">
        <v>2006</v>
      </c>
      <c r="F7358" s="57"/>
      <c r="G7358" s="73"/>
      <c r="H7358" s="7"/>
      <c r="I7358" s="60"/>
      <c r="J7358" s="62"/>
      <c r="K7358" s="31"/>
      <c r="L7358" s="31"/>
      <c r="M7358" s="62"/>
      <c r="N7358" s="31"/>
      <c r="O7358" s="22"/>
      <c r="P7358" s="58"/>
      <c r="Q7358" s="58"/>
      <c r="R7358" s="58"/>
      <c r="S7358" s="7"/>
      <c r="T7358" s="7"/>
      <c r="U7358" s="7"/>
    </row>
    <row r="7359" spans="1:21" customFormat="1" ht="12.75" customHeight="1" x14ac:dyDescent="0.25">
      <c r="A7359">
        <v>11</v>
      </c>
      <c r="B7359">
        <v>5</v>
      </c>
      <c r="C7359" s="3">
        <v>1105</v>
      </c>
      <c r="D7359" t="s">
        <v>7</v>
      </c>
      <c r="E7359">
        <v>2006</v>
      </c>
      <c r="F7359" s="57"/>
      <c r="G7359" s="73"/>
      <c r="H7359" s="7"/>
      <c r="I7359" s="60"/>
      <c r="J7359" s="62"/>
      <c r="K7359" s="31"/>
      <c r="L7359" s="31"/>
      <c r="M7359" s="62"/>
      <c r="N7359" s="31"/>
      <c r="O7359" s="22"/>
      <c r="P7359" s="58"/>
      <c r="Q7359" s="58"/>
      <c r="R7359" s="58"/>
      <c r="S7359" s="7"/>
      <c r="T7359" s="7"/>
      <c r="U7359" s="7"/>
    </row>
    <row r="7360" spans="1:21" customFormat="1" ht="12.75" customHeight="1" x14ac:dyDescent="0.25">
      <c r="A7360">
        <v>11</v>
      </c>
      <c r="B7360">
        <v>6</v>
      </c>
      <c r="C7360" s="3">
        <v>1106</v>
      </c>
      <c r="D7360" t="s">
        <v>7</v>
      </c>
      <c r="E7360">
        <v>2006</v>
      </c>
      <c r="F7360" s="57"/>
      <c r="G7360" s="73"/>
      <c r="H7360" s="7"/>
      <c r="I7360" s="60"/>
      <c r="J7360" s="62"/>
      <c r="K7360" s="31"/>
      <c r="L7360" s="31"/>
      <c r="M7360" s="62"/>
      <c r="N7360" s="31"/>
      <c r="O7360" s="22"/>
      <c r="P7360" s="58"/>
      <c r="Q7360" s="58"/>
      <c r="R7360" s="58"/>
      <c r="S7360" s="7"/>
      <c r="T7360" s="7"/>
      <c r="U7360" s="7"/>
    </row>
    <row r="7361" spans="1:21" customFormat="1" ht="12.75" customHeight="1" x14ac:dyDescent="0.25">
      <c r="A7361">
        <v>11</v>
      </c>
      <c r="B7361">
        <v>7</v>
      </c>
      <c r="C7361" s="3">
        <v>1107</v>
      </c>
      <c r="D7361" t="s">
        <v>7</v>
      </c>
      <c r="E7361">
        <v>2006</v>
      </c>
      <c r="F7361" s="57"/>
      <c r="G7361" s="73"/>
      <c r="H7361" s="7"/>
      <c r="I7361" s="60"/>
      <c r="J7361" s="62"/>
      <c r="K7361" s="31"/>
      <c r="L7361" s="31"/>
      <c r="M7361" s="62"/>
      <c r="N7361" s="31"/>
      <c r="O7361" s="22"/>
      <c r="P7361" s="58"/>
      <c r="Q7361" s="58"/>
      <c r="R7361" s="58"/>
      <c r="S7361" s="7"/>
      <c r="T7361" s="7"/>
      <c r="U7361" s="7"/>
    </row>
    <row r="7362" spans="1:21" customFormat="1" ht="12.75" customHeight="1" x14ac:dyDescent="0.25">
      <c r="A7362">
        <v>11</v>
      </c>
      <c r="B7362">
        <v>8</v>
      </c>
      <c r="C7362" s="3">
        <v>1108</v>
      </c>
      <c r="D7362" t="s">
        <v>7</v>
      </c>
      <c r="E7362">
        <v>2006</v>
      </c>
      <c r="F7362" s="57"/>
      <c r="G7362" s="73"/>
      <c r="H7362" s="7"/>
      <c r="I7362" s="60"/>
      <c r="J7362" s="62"/>
      <c r="K7362" s="31"/>
      <c r="L7362" s="31"/>
      <c r="M7362" s="62"/>
      <c r="N7362" s="31"/>
      <c r="O7362" s="22"/>
      <c r="P7362" s="58"/>
      <c r="Q7362" s="58"/>
      <c r="R7362" s="58"/>
      <c r="S7362" s="7"/>
      <c r="T7362" s="7"/>
      <c r="U7362" s="7"/>
    </row>
    <row r="7363" spans="1:21" customFormat="1" ht="12.75" customHeight="1" x14ac:dyDescent="0.25">
      <c r="A7363">
        <v>11</v>
      </c>
      <c r="B7363">
        <v>9</v>
      </c>
      <c r="C7363" s="3">
        <v>1109</v>
      </c>
      <c r="D7363" t="s">
        <v>7</v>
      </c>
      <c r="E7363">
        <v>2006</v>
      </c>
      <c r="F7363" s="57"/>
      <c r="G7363" s="73"/>
      <c r="H7363" s="7"/>
      <c r="I7363" s="60"/>
      <c r="J7363" s="62"/>
      <c r="K7363" s="31"/>
      <c r="L7363" s="31"/>
      <c r="M7363" s="62"/>
      <c r="N7363" s="31"/>
      <c r="O7363" s="22"/>
      <c r="P7363" s="58"/>
      <c r="Q7363" s="58"/>
      <c r="R7363" s="58"/>
      <c r="S7363" s="7"/>
      <c r="T7363" s="7"/>
      <c r="U7363" s="7"/>
    </row>
    <row r="7364" spans="1:21" customFormat="1" ht="12.75" customHeight="1" x14ac:dyDescent="0.25">
      <c r="A7364">
        <v>11</v>
      </c>
      <c r="B7364">
        <v>10</v>
      </c>
      <c r="C7364" s="3">
        <v>1110</v>
      </c>
      <c r="D7364" t="s">
        <v>7</v>
      </c>
      <c r="E7364">
        <v>2006</v>
      </c>
      <c r="F7364" s="57"/>
      <c r="G7364" s="73"/>
      <c r="H7364" s="7"/>
      <c r="I7364" s="60"/>
      <c r="J7364" s="62"/>
      <c r="K7364" s="31"/>
      <c r="L7364" s="31"/>
      <c r="M7364" s="62"/>
      <c r="N7364" s="31"/>
      <c r="O7364" s="22"/>
      <c r="P7364" s="58"/>
      <c r="Q7364" s="58"/>
      <c r="R7364" s="58"/>
      <c r="S7364" s="7"/>
      <c r="T7364" s="7"/>
      <c r="U7364" s="7"/>
    </row>
    <row r="7365" spans="1:21" customFormat="1" ht="12.75" customHeight="1" x14ac:dyDescent="0.25">
      <c r="A7365">
        <v>11</v>
      </c>
      <c r="B7365">
        <v>11</v>
      </c>
      <c r="C7365" s="3">
        <v>1111</v>
      </c>
      <c r="D7365" t="s">
        <v>7</v>
      </c>
      <c r="E7365">
        <v>2006</v>
      </c>
      <c r="F7365" s="57"/>
      <c r="G7365" s="73"/>
      <c r="H7365" s="7"/>
      <c r="I7365" s="60"/>
      <c r="J7365" s="62"/>
      <c r="K7365" s="31"/>
      <c r="L7365" s="31"/>
      <c r="M7365" s="62"/>
      <c r="N7365" s="31"/>
      <c r="O7365" s="22"/>
      <c r="P7365" s="58"/>
      <c r="Q7365" s="58"/>
      <c r="R7365" s="58"/>
      <c r="S7365" s="7"/>
      <c r="T7365" s="7"/>
      <c r="U7365" s="7"/>
    </row>
    <row r="7366" spans="1:21" customFormat="1" ht="12.75" customHeight="1" x14ac:dyDescent="0.25">
      <c r="A7366">
        <v>11</v>
      </c>
      <c r="B7366">
        <v>12</v>
      </c>
      <c r="C7366" s="3">
        <v>1112</v>
      </c>
      <c r="D7366" t="s">
        <v>7</v>
      </c>
      <c r="E7366">
        <v>2006</v>
      </c>
      <c r="F7366" s="57"/>
      <c r="G7366" s="73"/>
      <c r="H7366" s="7"/>
      <c r="I7366" s="60"/>
      <c r="J7366" s="62"/>
      <c r="K7366" s="31"/>
      <c r="L7366" s="31"/>
      <c r="M7366" s="62"/>
      <c r="N7366" s="31"/>
      <c r="O7366" s="22"/>
      <c r="P7366" s="58"/>
      <c r="Q7366" s="58"/>
      <c r="R7366" s="58"/>
      <c r="S7366" s="7"/>
      <c r="T7366" s="7"/>
      <c r="U7366" s="7"/>
    </row>
    <row r="7367" spans="1:21" customFormat="1" ht="12.75" customHeight="1" x14ac:dyDescent="0.25">
      <c r="A7367">
        <v>11</v>
      </c>
      <c r="B7367">
        <v>13</v>
      </c>
      <c r="C7367" s="3">
        <v>1113</v>
      </c>
      <c r="D7367" t="s">
        <v>7</v>
      </c>
      <c r="E7367">
        <v>2006</v>
      </c>
      <c r="F7367" s="57"/>
      <c r="G7367" s="73"/>
      <c r="H7367" s="7"/>
      <c r="I7367" s="60"/>
      <c r="J7367" s="62"/>
      <c r="K7367" s="31"/>
      <c r="L7367" s="31"/>
      <c r="M7367" s="62"/>
      <c r="N7367" s="31"/>
      <c r="O7367" s="22"/>
      <c r="P7367" s="58"/>
      <c r="Q7367" s="58"/>
      <c r="R7367" s="58"/>
      <c r="S7367" s="7"/>
      <c r="T7367" s="7"/>
      <c r="U7367" s="7"/>
    </row>
    <row r="7368" spans="1:21" customFormat="1" ht="12.75" customHeight="1" x14ac:dyDescent="0.25">
      <c r="A7368">
        <v>11</v>
      </c>
      <c r="B7368">
        <v>14</v>
      </c>
      <c r="C7368" s="3">
        <v>1114</v>
      </c>
      <c r="D7368" t="s">
        <v>7</v>
      </c>
      <c r="E7368">
        <v>2006</v>
      </c>
      <c r="F7368" s="57"/>
      <c r="G7368" s="73"/>
      <c r="H7368" s="7"/>
      <c r="I7368" s="60"/>
      <c r="J7368" s="62"/>
      <c r="K7368" s="31"/>
      <c r="L7368" s="31"/>
      <c r="M7368" s="62"/>
      <c r="N7368" s="31"/>
      <c r="O7368" s="22"/>
      <c r="P7368" s="58"/>
      <c r="Q7368" s="58"/>
      <c r="R7368" s="58"/>
      <c r="S7368" s="7"/>
      <c r="T7368" s="7"/>
      <c r="U7368" s="7"/>
    </row>
    <row r="7369" spans="1:21" customFormat="1" ht="12.75" customHeight="1" x14ac:dyDescent="0.25">
      <c r="A7369">
        <v>11</v>
      </c>
      <c r="B7369">
        <v>15</v>
      </c>
      <c r="C7369" s="3">
        <v>1115</v>
      </c>
      <c r="D7369" t="s">
        <v>7</v>
      </c>
      <c r="E7369">
        <v>2006</v>
      </c>
      <c r="F7369" s="57"/>
      <c r="G7369" s="73"/>
      <c r="H7369" s="7"/>
      <c r="I7369" s="60"/>
      <c r="J7369" s="62"/>
      <c r="K7369" s="31"/>
      <c r="L7369" s="31"/>
      <c r="M7369" s="62"/>
      <c r="N7369" s="31"/>
      <c r="O7369" s="22"/>
      <c r="P7369" s="58"/>
      <c r="Q7369" s="58"/>
      <c r="R7369" s="58"/>
      <c r="S7369" s="7"/>
      <c r="T7369" s="7"/>
      <c r="U7369" s="7"/>
    </row>
    <row r="7370" spans="1:21" customFormat="1" ht="12.75" customHeight="1" x14ac:dyDescent="0.25">
      <c r="A7370">
        <v>5</v>
      </c>
      <c r="B7370">
        <v>1</v>
      </c>
      <c r="C7370" s="3">
        <v>501</v>
      </c>
      <c r="D7370" t="s">
        <v>6</v>
      </c>
      <c r="E7370">
        <v>2005</v>
      </c>
      <c r="F7370" s="57"/>
      <c r="G7370" s="73"/>
      <c r="H7370" s="7"/>
      <c r="I7370" s="31"/>
      <c r="J7370" s="31"/>
      <c r="K7370" s="31"/>
      <c r="L7370" s="31"/>
      <c r="M7370" s="31"/>
      <c r="N7370" s="31"/>
      <c r="O7370" s="31"/>
      <c r="P7370" s="58"/>
      <c r="Q7370" s="58"/>
      <c r="R7370" s="58"/>
      <c r="S7370" s="7"/>
      <c r="T7370" s="7"/>
      <c r="U7370" s="7"/>
    </row>
    <row r="7371" spans="1:21" customFormat="1" ht="12.75" customHeight="1" x14ac:dyDescent="0.25">
      <c r="A7371">
        <v>5</v>
      </c>
      <c r="B7371">
        <v>2</v>
      </c>
      <c r="C7371" s="3">
        <v>502</v>
      </c>
      <c r="D7371" t="s">
        <v>6</v>
      </c>
      <c r="E7371">
        <v>2005</v>
      </c>
      <c r="F7371" s="57"/>
      <c r="G7371" s="73"/>
      <c r="H7371" s="7"/>
      <c r="I7371" s="31"/>
      <c r="J7371" s="31"/>
      <c r="K7371" s="31"/>
      <c r="L7371" s="31"/>
      <c r="M7371" s="31"/>
      <c r="N7371" s="31"/>
      <c r="O7371" s="31"/>
      <c r="P7371" s="58"/>
      <c r="Q7371" s="58"/>
      <c r="R7371" s="58"/>
      <c r="S7371" s="7"/>
      <c r="T7371" s="7"/>
      <c r="U7371" s="7"/>
    </row>
    <row r="7372" spans="1:21" customFormat="1" ht="12.75" customHeight="1" x14ac:dyDescent="0.25">
      <c r="A7372">
        <v>5</v>
      </c>
      <c r="B7372">
        <v>3</v>
      </c>
      <c r="C7372" s="3">
        <v>503</v>
      </c>
      <c r="D7372" t="s">
        <v>6</v>
      </c>
      <c r="E7372">
        <v>2005</v>
      </c>
      <c r="F7372" s="57"/>
      <c r="G7372" s="73">
        <f t="shared" ref="G7372:G7403" si="352">I7372+K7372</f>
        <v>0</v>
      </c>
      <c r="H7372" s="7"/>
      <c r="I7372" s="52">
        <v>0</v>
      </c>
      <c r="J7372" s="31"/>
      <c r="K7372" s="31"/>
      <c r="L7372" s="52">
        <v>0</v>
      </c>
      <c r="M7372" s="31"/>
      <c r="N7372" s="31"/>
      <c r="O7372" s="22">
        <f t="shared" ref="O7372:O7403" si="353">L7372+N7372</f>
        <v>0</v>
      </c>
      <c r="P7372" s="58"/>
      <c r="Q7372" s="58"/>
      <c r="R7372" s="58"/>
      <c r="S7372" s="7"/>
      <c r="T7372" s="7"/>
      <c r="U7372" s="7"/>
    </row>
    <row r="7373" spans="1:21" customFormat="1" ht="12.75" customHeight="1" x14ac:dyDescent="0.25">
      <c r="A7373">
        <v>5</v>
      </c>
      <c r="B7373">
        <v>4</v>
      </c>
      <c r="C7373" s="3">
        <v>504</v>
      </c>
      <c r="D7373" t="s">
        <v>6</v>
      </c>
      <c r="E7373">
        <v>2005</v>
      </c>
      <c r="F7373" s="57"/>
      <c r="G7373" s="73">
        <f t="shared" si="352"/>
        <v>2</v>
      </c>
      <c r="H7373" s="7"/>
      <c r="I7373" s="52">
        <v>2</v>
      </c>
      <c r="J7373" s="31"/>
      <c r="K7373" s="31"/>
      <c r="L7373" s="52">
        <v>0</v>
      </c>
      <c r="M7373" s="31"/>
      <c r="N7373" s="31"/>
      <c r="O7373" s="22">
        <f t="shared" si="353"/>
        <v>0</v>
      </c>
      <c r="P7373" s="58"/>
      <c r="Q7373" s="58"/>
      <c r="R7373" s="58"/>
      <c r="S7373" s="7"/>
      <c r="T7373" s="7"/>
      <c r="U7373" s="7"/>
    </row>
    <row r="7374" spans="1:21" customFormat="1" ht="12.75" customHeight="1" x14ac:dyDescent="0.25">
      <c r="A7374">
        <v>5</v>
      </c>
      <c r="B7374">
        <v>5</v>
      </c>
      <c r="C7374" s="3">
        <v>505</v>
      </c>
      <c r="D7374" t="s">
        <v>6</v>
      </c>
      <c r="E7374">
        <v>2005</v>
      </c>
      <c r="F7374" s="57"/>
      <c r="G7374" s="73">
        <f t="shared" si="352"/>
        <v>5</v>
      </c>
      <c r="H7374" s="7"/>
      <c r="I7374" s="52">
        <v>5</v>
      </c>
      <c r="J7374" s="31"/>
      <c r="K7374" s="31"/>
      <c r="L7374" s="52">
        <v>0</v>
      </c>
      <c r="M7374" s="31"/>
      <c r="N7374" s="31"/>
      <c r="O7374" s="22">
        <f t="shared" si="353"/>
        <v>0</v>
      </c>
      <c r="P7374" s="58"/>
      <c r="Q7374" s="58"/>
      <c r="R7374" s="58"/>
      <c r="S7374" s="7"/>
      <c r="T7374" s="7"/>
      <c r="U7374" s="7"/>
    </row>
    <row r="7375" spans="1:21" customFormat="1" ht="12.75" customHeight="1" x14ac:dyDescent="0.25">
      <c r="A7375">
        <v>5</v>
      </c>
      <c r="B7375">
        <v>6</v>
      </c>
      <c r="C7375" s="3">
        <v>506</v>
      </c>
      <c r="D7375" t="s">
        <v>6</v>
      </c>
      <c r="E7375">
        <v>2005</v>
      </c>
      <c r="F7375" s="57"/>
      <c r="G7375" s="73">
        <f t="shared" si="352"/>
        <v>1</v>
      </c>
      <c r="H7375" s="7"/>
      <c r="I7375" s="52">
        <v>1</v>
      </c>
      <c r="J7375" s="31"/>
      <c r="K7375" s="31"/>
      <c r="L7375" s="52">
        <v>0</v>
      </c>
      <c r="M7375" s="31"/>
      <c r="N7375" s="31"/>
      <c r="O7375" s="22">
        <f t="shared" si="353"/>
        <v>0</v>
      </c>
      <c r="P7375" s="58"/>
      <c r="Q7375" s="58"/>
      <c r="R7375" s="58"/>
      <c r="S7375" s="7"/>
      <c r="T7375" s="7"/>
      <c r="U7375" s="7"/>
    </row>
    <row r="7376" spans="1:21" customFormat="1" ht="12.75" customHeight="1" x14ac:dyDescent="0.25">
      <c r="A7376">
        <v>5</v>
      </c>
      <c r="B7376">
        <v>7</v>
      </c>
      <c r="C7376" s="3">
        <v>507</v>
      </c>
      <c r="D7376" t="s">
        <v>6</v>
      </c>
      <c r="E7376">
        <v>2005</v>
      </c>
      <c r="F7376" s="57"/>
      <c r="G7376" s="73">
        <f t="shared" si="352"/>
        <v>-1</v>
      </c>
      <c r="H7376" s="7"/>
      <c r="I7376" s="52">
        <v>-1</v>
      </c>
      <c r="J7376" s="31"/>
      <c r="K7376" s="31"/>
      <c r="L7376" s="52">
        <v>0</v>
      </c>
      <c r="M7376" s="31"/>
      <c r="N7376" s="31"/>
      <c r="O7376" s="22">
        <f t="shared" si="353"/>
        <v>0</v>
      </c>
      <c r="P7376" s="58"/>
      <c r="Q7376" s="58"/>
      <c r="R7376" s="58"/>
      <c r="S7376" s="7"/>
      <c r="T7376" s="7"/>
      <c r="U7376" s="7"/>
    </row>
    <row r="7377" spans="1:21" customFormat="1" ht="12.75" customHeight="1" x14ac:dyDescent="0.25">
      <c r="A7377">
        <v>5</v>
      </c>
      <c r="B7377">
        <v>8</v>
      </c>
      <c r="C7377" s="3">
        <v>508</v>
      </c>
      <c r="D7377" t="s">
        <v>6</v>
      </c>
      <c r="E7377">
        <v>2005</v>
      </c>
      <c r="F7377" s="57"/>
      <c r="G7377" s="73">
        <f t="shared" si="352"/>
        <v>2</v>
      </c>
      <c r="H7377" s="7"/>
      <c r="I7377" s="52">
        <v>2</v>
      </c>
      <c r="J7377" s="31"/>
      <c r="K7377" s="31"/>
      <c r="L7377" s="52">
        <v>0</v>
      </c>
      <c r="M7377" s="31"/>
      <c r="N7377" s="31"/>
      <c r="O7377" s="22">
        <f t="shared" si="353"/>
        <v>0</v>
      </c>
      <c r="P7377" s="58"/>
      <c r="Q7377" s="58"/>
      <c r="R7377" s="58"/>
      <c r="S7377" s="7"/>
      <c r="T7377" s="7"/>
      <c r="U7377" s="7"/>
    </row>
    <row r="7378" spans="1:21" customFormat="1" ht="12.75" customHeight="1" x14ac:dyDescent="0.25">
      <c r="A7378">
        <v>5</v>
      </c>
      <c r="B7378">
        <v>9</v>
      </c>
      <c r="C7378" s="3">
        <v>509</v>
      </c>
      <c r="D7378" t="s">
        <v>6</v>
      </c>
      <c r="E7378">
        <v>2005</v>
      </c>
      <c r="F7378" s="57"/>
      <c r="G7378" s="73">
        <f t="shared" si="352"/>
        <v>5</v>
      </c>
      <c r="H7378" s="7"/>
      <c r="I7378" s="52">
        <v>5</v>
      </c>
      <c r="J7378" s="31"/>
      <c r="K7378" s="31"/>
      <c r="L7378" s="52">
        <v>0</v>
      </c>
      <c r="M7378" s="31"/>
      <c r="N7378" s="31"/>
      <c r="O7378" s="22">
        <f t="shared" si="353"/>
        <v>0</v>
      </c>
      <c r="P7378" s="58"/>
      <c r="Q7378" s="58"/>
      <c r="R7378" s="58"/>
      <c r="S7378" s="7"/>
      <c r="T7378" s="7"/>
      <c r="U7378" s="7"/>
    </row>
    <row r="7379" spans="1:21" customFormat="1" ht="12.75" customHeight="1" x14ac:dyDescent="0.25">
      <c r="A7379">
        <v>5</v>
      </c>
      <c r="B7379">
        <v>10</v>
      </c>
      <c r="C7379" s="3">
        <v>510</v>
      </c>
      <c r="D7379" t="s">
        <v>6</v>
      </c>
      <c r="E7379">
        <v>2005</v>
      </c>
      <c r="F7379" s="57"/>
      <c r="G7379" s="73">
        <f t="shared" si="352"/>
        <v>1</v>
      </c>
      <c r="H7379" s="7"/>
      <c r="I7379" s="52">
        <v>1</v>
      </c>
      <c r="J7379" s="31"/>
      <c r="K7379" s="31"/>
      <c r="L7379" s="52">
        <v>0</v>
      </c>
      <c r="M7379" s="31"/>
      <c r="N7379" s="31"/>
      <c r="O7379" s="22">
        <f t="shared" si="353"/>
        <v>0</v>
      </c>
      <c r="P7379" s="58"/>
      <c r="Q7379" s="58"/>
      <c r="R7379" s="58"/>
      <c r="S7379" s="7"/>
      <c r="T7379" s="7"/>
      <c r="U7379" s="7"/>
    </row>
    <row r="7380" spans="1:21" customFormat="1" ht="12.75" customHeight="1" x14ac:dyDescent="0.25">
      <c r="A7380">
        <v>5</v>
      </c>
      <c r="B7380">
        <v>11</v>
      </c>
      <c r="C7380" s="3">
        <v>511</v>
      </c>
      <c r="D7380" t="s">
        <v>6</v>
      </c>
      <c r="E7380">
        <v>2005</v>
      </c>
      <c r="F7380" s="57"/>
      <c r="G7380" s="73">
        <f t="shared" si="352"/>
        <v>1</v>
      </c>
      <c r="H7380" s="7"/>
      <c r="I7380" s="52">
        <v>1</v>
      </c>
      <c r="J7380" s="31"/>
      <c r="K7380" s="31"/>
      <c r="L7380" s="52">
        <v>0</v>
      </c>
      <c r="M7380" s="31"/>
      <c r="N7380" s="31"/>
      <c r="O7380" s="22">
        <f t="shared" si="353"/>
        <v>0</v>
      </c>
      <c r="P7380" s="58"/>
      <c r="Q7380" s="58"/>
      <c r="R7380" s="58"/>
      <c r="S7380" s="7"/>
      <c r="T7380" s="7"/>
      <c r="U7380" s="7"/>
    </row>
    <row r="7381" spans="1:21" customFormat="1" ht="12.75" customHeight="1" x14ac:dyDescent="0.25">
      <c r="A7381">
        <v>5</v>
      </c>
      <c r="B7381">
        <v>12</v>
      </c>
      <c r="C7381" s="3">
        <v>512</v>
      </c>
      <c r="D7381" t="s">
        <v>6</v>
      </c>
      <c r="E7381">
        <v>2005</v>
      </c>
      <c r="F7381" s="57"/>
      <c r="G7381" s="73">
        <f t="shared" si="352"/>
        <v>3</v>
      </c>
      <c r="H7381" s="7"/>
      <c r="I7381" s="52">
        <v>3</v>
      </c>
      <c r="J7381" s="31"/>
      <c r="K7381" s="31"/>
      <c r="L7381" s="52">
        <v>0</v>
      </c>
      <c r="M7381" s="31"/>
      <c r="N7381" s="31"/>
      <c r="O7381" s="22">
        <f t="shared" si="353"/>
        <v>0</v>
      </c>
      <c r="P7381" s="58"/>
      <c r="Q7381" s="58"/>
      <c r="R7381" s="58"/>
      <c r="S7381" s="7"/>
      <c r="T7381" s="7"/>
      <c r="U7381" s="7"/>
    </row>
    <row r="7382" spans="1:21" customFormat="1" ht="12.75" customHeight="1" x14ac:dyDescent="0.25">
      <c r="A7382">
        <v>5</v>
      </c>
      <c r="B7382">
        <v>13</v>
      </c>
      <c r="C7382" s="3">
        <v>513</v>
      </c>
      <c r="D7382" t="s">
        <v>6</v>
      </c>
      <c r="E7382">
        <v>2005</v>
      </c>
      <c r="F7382" s="57"/>
      <c r="G7382" s="73">
        <f t="shared" si="352"/>
        <v>2</v>
      </c>
      <c r="H7382" s="7"/>
      <c r="I7382" s="52">
        <v>2</v>
      </c>
      <c r="J7382" s="31"/>
      <c r="K7382" s="31"/>
      <c r="L7382" s="52">
        <v>0</v>
      </c>
      <c r="M7382" s="31"/>
      <c r="N7382" s="31"/>
      <c r="O7382" s="22">
        <f t="shared" si="353"/>
        <v>0</v>
      </c>
      <c r="P7382" s="58"/>
      <c r="Q7382" s="58"/>
      <c r="R7382" s="58"/>
      <c r="S7382" s="7"/>
      <c r="T7382" s="7"/>
      <c r="U7382" s="7"/>
    </row>
    <row r="7383" spans="1:21" customFormat="1" ht="12.75" customHeight="1" x14ac:dyDescent="0.25">
      <c r="A7383">
        <v>5</v>
      </c>
      <c r="B7383">
        <v>14</v>
      </c>
      <c r="C7383" s="3">
        <v>514</v>
      </c>
      <c r="D7383" t="s">
        <v>6</v>
      </c>
      <c r="E7383">
        <v>2005</v>
      </c>
      <c r="F7383" s="57"/>
      <c r="G7383" s="73">
        <f t="shared" si="352"/>
        <v>2</v>
      </c>
      <c r="H7383" s="7"/>
      <c r="I7383" s="52">
        <v>2</v>
      </c>
      <c r="J7383" s="31"/>
      <c r="K7383" s="31"/>
      <c r="L7383" s="52">
        <v>0</v>
      </c>
      <c r="M7383" s="31"/>
      <c r="N7383" s="31"/>
      <c r="O7383" s="22">
        <f t="shared" si="353"/>
        <v>0</v>
      </c>
      <c r="P7383" s="58"/>
      <c r="Q7383" s="58"/>
      <c r="R7383" s="58"/>
      <c r="S7383" s="7"/>
      <c r="T7383" s="7"/>
      <c r="U7383" s="7"/>
    </row>
    <row r="7384" spans="1:21" customFormat="1" ht="12.75" customHeight="1" x14ac:dyDescent="0.25">
      <c r="A7384">
        <v>5</v>
      </c>
      <c r="B7384">
        <v>15</v>
      </c>
      <c r="C7384" s="3">
        <v>515</v>
      </c>
      <c r="D7384" t="s">
        <v>6</v>
      </c>
      <c r="E7384">
        <v>2005</v>
      </c>
      <c r="F7384" s="57"/>
      <c r="G7384" s="73">
        <f t="shared" si="352"/>
        <v>1</v>
      </c>
      <c r="H7384" s="7"/>
      <c r="I7384" s="52">
        <v>1</v>
      </c>
      <c r="J7384" s="31"/>
      <c r="K7384" s="31"/>
      <c r="L7384" s="52">
        <v>0</v>
      </c>
      <c r="M7384" s="31"/>
      <c r="N7384" s="31"/>
      <c r="O7384" s="22">
        <f t="shared" si="353"/>
        <v>0</v>
      </c>
      <c r="P7384" s="58"/>
      <c r="Q7384" s="58"/>
      <c r="R7384" s="58"/>
      <c r="S7384" s="7"/>
      <c r="T7384" s="7"/>
      <c r="U7384" s="7"/>
    </row>
    <row r="7385" spans="1:21" customFormat="1" ht="12.75" customHeight="1" x14ac:dyDescent="0.25">
      <c r="A7385">
        <v>5</v>
      </c>
      <c r="B7385">
        <v>16</v>
      </c>
      <c r="C7385" s="3">
        <v>516</v>
      </c>
      <c r="D7385" t="s">
        <v>6</v>
      </c>
      <c r="E7385">
        <v>2005</v>
      </c>
      <c r="F7385" s="57"/>
      <c r="G7385" s="73">
        <f t="shared" si="352"/>
        <v>2</v>
      </c>
      <c r="H7385" s="7"/>
      <c r="I7385" s="52">
        <v>2</v>
      </c>
      <c r="J7385" s="31"/>
      <c r="K7385" s="31"/>
      <c r="L7385" s="52">
        <v>0</v>
      </c>
      <c r="M7385" s="31"/>
      <c r="N7385" s="31"/>
      <c r="O7385" s="22">
        <f t="shared" si="353"/>
        <v>0</v>
      </c>
      <c r="P7385" s="58"/>
      <c r="Q7385" s="58"/>
      <c r="R7385" s="58"/>
      <c r="S7385" s="7"/>
      <c r="T7385" s="7"/>
      <c r="U7385" s="7"/>
    </row>
    <row r="7386" spans="1:21" customFormat="1" ht="12.75" customHeight="1" x14ac:dyDescent="0.25">
      <c r="A7386">
        <v>5</v>
      </c>
      <c r="B7386">
        <v>17</v>
      </c>
      <c r="C7386" s="3">
        <v>517</v>
      </c>
      <c r="D7386" t="s">
        <v>6</v>
      </c>
      <c r="E7386">
        <v>2005</v>
      </c>
      <c r="F7386" s="57"/>
      <c r="G7386" s="73">
        <f t="shared" si="352"/>
        <v>4</v>
      </c>
      <c r="H7386" s="7"/>
      <c r="I7386" s="52">
        <v>4</v>
      </c>
      <c r="J7386" s="31"/>
      <c r="K7386" s="31"/>
      <c r="L7386" s="52">
        <v>0</v>
      </c>
      <c r="M7386" s="31"/>
      <c r="N7386" s="31"/>
      <c r="O7386" s="22">
        <f t="shared" si="353"/>
        <v>0</v>
      </c>
      <c r="P7386" s="58"/>
      <c r="Q7386" s="58"/>
      <c r="R7386" s="58"/>
      <c r="S7386" s="7"/>
      <c r="T7386" s="7"/>
      <c r="U7386" s="7"/>
    </row>
    <row r="7387" spans="1:21" customFormat="1" ht="12.75" customHeight="1" x14ac:dyDescent="0.25">
      <c r="A7387">
        <v>5</v>
      </c>
      <c r="B7387">
        <v>18</v>
      </c>
      <c r="C7387" s="3">
        <v>518</v>
      </c>
      <c r="D7387" t="s">
        <v>6</v>
      </c>
      <c r="E7387">
        <v>2005</v>
      </c>
      <c r="F7387" s="57"/>
      <c r="G7387" s="73">
        <f t="shared" si="352"/>
        <v>1</v>
      </c>
      <c r="H7387" s="7"/>
      <c r="I7387" s="52">
        <v>1</v>
      </c>
      <c r="J7387" s="31"/>
      <c r="K7387" s="31"/>
      <c r="L7387" s="52">
        <v>0</v>
      </c>
      <c r="M7387" s="31"/>
      <c r="N7387" s="31"/>
      <c r="O7387" s="22">
        <f t="shared" si="353"/>
        <v>0</v>
      </c>
      <c r="P7387" s="58"/>
      <c r="Q7387" s="58"/>
      <c r="R7387" s="58"/>
      <c r="S7387" s="7"/>
      <c r="T7387" s="7"/>
      <c r="U7387" s="7"/>
    </row>
    <row r="7388" spans="1:21" customFormat="1" ht="12.75" customHeight="1" x14ac:dyDescent="0.25">
      <c r="A7388">
        <v>5</v>
      </c>
      <c r="B7388">
        <v>19</v>
      </c>
      <c r="C7388" s="3">
        <v>519</v>
      </c>
      <c r="D7388" t="s">
        <v>6</v>
      </c>
      <c r="E7388">
        <v>2005</v>
      </c>
      <c r="F7388" s="57"/>
      <c r="G7388" s="73">
        <f t="shared" si="352"/>
        <v>1</v>
      </c>
      <c r="H7388" s="7"/>
      <c r="I7388" s="52">
        <v>1</v>
      </c>
      <c r="J7388" s="31"/>
      <c r="K7388" s="31"/>
      <c r="L7388" s="52">
        <v>0</v>
      </c>
      <c r="M7388" s="31"/>
      <c r="N7388" s="31"/>
      <c r="O7388" s="22">
        <f t="shared" si="353"/>
        <v>0</v>
      </c>
      <c r="P7388" s="58"/>
      <c r="Q7388" s="58"/>
      <c r="R7388" s="58"/>
      <c r="S7388" s="7"/>
      <c r="T7388" s="7"/>
      <c r="U7388" s="7"/>
    </row>
    <row r="7389" spans="1:21" customFormat="1" ht="12.75" customHeight="1" x14ac:dyDescent="0.25">
      <c r="A7389">
        <v>5</v>
      </c>
      <c r="B7389">
        <v>20</v>
      </c>
      <c r="C7389" s="3">
        <v>520</v>
      </c>
      <c r="D7389" t="s">
        <v>6</v>
      </c>
      <c r="E7389">
        <v>2005</v>
      </c>
      <c r="F7389" s="57"/>
      <c r="G7389" s="73">
        <f t="shared" si="352"/>
        <v>3</v>
      </c>
      <c r="H7389" s="7"/>
      <c r="I7389" s="52">
        <v>3</v>
      </c>
      <c r="J7389" s="31"/>
      <c r="K7389" s="31"/>
      <c r="L7389" s="52">
        <v>0</v>
      </c>
      <c r="M7389" s="31"/>
      <c r="N7389" s="31"/>
      <c r="O7389" s="22">
        <f t="shared" si="353"/>
        <v>0</v>
      </c>
      <c r="P7389" s="58"/>
      <c r="Q7389" s="58"/>
      <c r="R7389" s="58"/>
      <c r="S7389" s="7"/>
      <c r="T7389" s="7"/>
      <c r="U7389" s="7"/>
    </row>
    <row r="7390" spans="1:21" customFormat="1" ht="12.75" customHeight="1" x14ac:dyDescent="0.25">
      <c r="A7390">
        <v>5</v>
      </c>
      <c r="B7390">
        <v>21</v>
      </c>
      <c r="C7390" s="3">
        <v>521</v>
      </c>
      <c r="D7390" t="s">
        <v>6</v>
      </c>
      <c r="E7390">
        <v>2005</v>
      </c>
      <c r="F7390" s="57"/>
      <c r="G7390" s="73">
        <f t="shared" si="352"/>
        <v>1</v>
      </c>
      <c r="H7390" s="7"/>
      <c r="I7390" s="52">
        <v>1</v>
      </c>
      <c r="J7390" s="31"/>
      <c r="K7390" s="31"/>
      <c r="L7390" s="52">
        <v>0</v>
      </c>
      <c r="M7390" s="31"/>
      <c r="N7390" s="31"/>
      <c r="O7390" s="22">
        <f t="shared" si="353"/>
        <v>0</v>
      </c>
      <c r="P7390" s="58"/>
      <c r="Q7390" s="58"/>
      <c r="R7390" s="58"/>
      <c r="S7390" s="7"/>
      <c r="T7390" s="7"/>
      <c r="U7390" s="7"/>
    </row>
    <row r="7391" spans="1:21" customFormat="1" ht="12.75" customHeight="1" x14ac:dyDescent="0.25">
      <c r="A7391">
        <v>5</v>
      </c>
      <c r="B7391">
        <v>22</v>
      </c>
      <c r="C7391" s="3">
        <v>522</v>
      </c>
      <c r="D7391" t="s">
        <v>6</v>
      </c>
      <c r="E7391">
        <v>2005</v>
      </c>
      <c r="F7391" s="57"/>
      <c r="G7391" s="73">
        <f t="shared" si="352"/>
        <v>0</v>
      </c>
      <c r="H7391" s="7"/>
      <c r="I7391" s="52">
        <v>0</v>
      </c>
      <c r="J7391" s="31"/>
      <c r="K7391" s="31"/>
      <c r="L7391" s="52">
        <v>0</v>
      </c>
      <c r="M7391" s="31"/>
      <c r="N7391" s="31"/>
      <c r="O7391" s="22">
        <f t="shared" si="353"/>
        <v>0</v>
      </c>
      <c r="P7391" s="58"/>
      <c r="Q7391" s="58"/>
      <c r="R7391" s="58"/>
      <c r="S7391" s="7"/>
      <c r="T7391" s="7"/>
      <c r="U7391" s="7"/>
    </row>
    <row r="7392" spans="1:21" customFormat="1" ht="12.75" customHeight="1" x14ac:dyDescent="0.25">
      <c r="A7392">
        <v>5</v>
      </c>
      <c r="B7392">
        <v>23</v>
      </c>
      <c r="C7392" s="3">
        <v>523</v>
      </c>
      <c r="D7392" t="s">
        <v>6</v>
      </c>
      <c r="E7392">
        <v>2005</v>
      </c>
      <c r="F7392" s="57"/>
      <c r="G7392" s="73">
        <f t="shared" si="352"/>
        <v>-1</v>
      </c>
      <c r="H7392" s="7"/>
      <c r="I7392" s="52">
        <v>-1</v>
      </c>
      <c r="J7392" s="31"/>
      <c r="K7392" s="31"/>
      <c r="L7392" s="52">
        <v>0</v>
      </c>
      <c r="M7392" s="31"/>
      <c r="N7392" s="31"/>
      <c r="O7392" s="22">
        <f t="shared" si="353"/>
        <v>0</v>
      </c>
      <c r="P7392" s="58"/>
      <c r="Q7392" s="58"/>
      <c r="R7392" s="58"/>
      <c r="S7392" s="7"/>
      <c r="T7392" s="7"/>
      <c r="U7392" s="7"/>
    </row>
    <row r="7393" spans="1:21" customFormat="1" ht="12.75" customHeight="1" x14ac:dyDescent="0.25">
      <c r="A7393">
        <v>5</v>
      </c>
      <c r="B7393">
        <v>24</v>
      </c>
      <c r="C7393" s="3">
        <v>524</v>
      </c>
      <c r="D7393" t="s">
        <v>6</v>
      </c>
      <c r="E7393">
        <v>2005</v>
      </c>
      <c r="F7393" s="57"/>
      <c r="G7393" s="73">
        <f t="shared" si="352"/>
        <v>0</v>
      </c>
      <c r="H7393" s="7"/>
      <c r="I7393" s="52">
        <v>0</v>
      </c>
      <c r="J7393" s="31"/>
      <c r="K7393" s="31"/>
      <c r="L7393" s="52">
        <v>0</v>
      </c>
      <c r="M7393" s="31"/>
      <c r="N7393" s="31"/>
      <c r="O7393" s="22">
        <f t="shared" si="353"/>
        <v>0</v>
      </c>
      <c r="P7393" s="58"/>
      <c r="Q7393" s="58"/>
      <c r="R7393" s="58"/>
      <c r="S7393" s="7"/>
      <c r="T7393" s="7"/>
      <c r="U7393" s="7"/>
    </row>
    <row r="7394" spans="1:21" customFormat="1" ht="12.75" customHeight="1" x14ac:dyDescent="0.25">
      <c r="A7394">
        <v>5</v>
      </c>
      <c r="B7394">
        <v>25</v>
      </c>
      <c r="C7394" s="3">
        <v>525</v>
      </c>
      <c r="D7394" t="s">
        <v>6</v>
      </c>
      <c r="E7394">
        <v>2005</v>
      </c>
      <c r="F7394" s="57"/>
      <c r="G7394" s="73">
        <f t="shared" si="352"/>
        <v>0</v>
      </c>
      <c r="H7394" s="7"/>
      <c r="I7394" s="52">
        <v>0</v>
      </c>
      <c r="J7394" s="31"/>
      <c r="K7394" s="31"/>
      <c r="L7394" s="52">
        <v>0</v>
      </c>
      <c r="M7394" s="31"/>
      <c r="N7394" s="31"/>
      <c r="O7394" s="22">
        <f t="shared" si="353"/>
        <v>0</v>
      </c>
      <c r="P7394" s="58"/>
      <c r="Q7394" s="58"/>
      <c r="R7394" s="58"/>
      <c r="S7394" s="7"/>
      <c r="T7394" s="7"/>
      <c r="U7394" s="7"/>
    </row>
    <row r="7395" spans="1:21" customFormat="1" ht="12.75" customHeight="1" x14ac:dyDescent="0.25">
      <c r="A7395">
        <v>5</v>
      </c>
      <c r="B7395">
        <v>26</v>
      </c>
      <c r="C7395" s="3">
        <v>526</v>
      </c>
      <c r="D7395" t="s">
        <v>6</v>
      </c>
      <c r="E7395">
        <v>2005</v>
      </c>
      <c r="F7395" s="57"/>
      <c r="G7395" s="73">
        <f t="shared" si="352"/>
        <v>2</v>
      </c>
      <c r="H7395" s="7"/>
      <c r="I7395" s="52">
        <v>2</v>
      </c>
      <c r="J7395" s="31"/>
      <c r="K7395" s="31"/>
      <c r="L7395" s="52">
        <v>0</v>
      </c>
      <c r="M7395" s="31"/>
      <c r="N7395" s="31"/>
      <c r="O7395" s="22">
        <f t="shared" si="353"/>
        <v>0</v>
      </c>
      <c r="P7395" s="58"/>
      <c r="Q7395" s="58"/>
      <c r="R7395" s="58"/>
      <c r="S7395" s="7"/>
      <c r="T7395" s="7"/>
      <c r="U7395" s="7"/>
    </row>
    <row r="7396" spans="1:21" customFormat="1" ht="12.75" customHeight="1" x14ac:dyDescent="0.25">
      <c r="A7396">
        <v>5</v>
      </c>
      <c r="B7396">
        <v>27</v>
      </c>
      <c r="C7396" s="3">
        <v>527</v>
      </c>
      <c r="D7396" t="s">
        <v>6</v>
      </c>
      <c r="E7396">
        <v>2005</v>
      </c>
      <c r="F7396" s="57"/>
      <c r="G7396" s="73">
        <f t="shared" si="352"/>
        <v>2</v>
      </c>
      <c r="H7396" s="7"/>
      <c r="I7396" s="52">
        <v>2</v>
      </c>
      <c r="J7396" s="31"/>
      <c r="K7396" s="31"/>
      <c r="L7396" s="52">
        <v>0</v>
      </c>
      <c r="M7396" s="31"/>
      <c r="N7396" s="31"/>
      <c r="O7396" s="22">
        <f t="shared" si="353"/>
        <v>0</v>
      </c>
      <c r="P7396" s="58"/>
      <c r="Q7396" s="58"/>
      <c r="R7396" s="58"/>
      <c r="S7396" s="7"/>
      <c r="T7396" s="7"/>
      <c r="U7396" s="7"/>
    </row>
    <row r="7397" spans="1:21" customFormat="1" ht="12.75" customHeight="1" x14ac:dyDescent="0.25">
      <c r="A7397">
        <v>5</v>
      </c>
      <c r="B7397">
        <v>28</v>
      </c>
      <c r="C7397" s="3">
        <v>528</v>
      </c>
      <c r="D7397" t="s">
        <v>6</v>
      </c>
      <c r="E7397">
        <v>2005</v>
      </c>
      <c r="F7397" s="57"/>
      <c r="G7397" s="73">
        <f t="shared" si="352"/>
        <v>4</v>
      </c>
      <c r="H7397" s="7"/>
      <c r="I7397" s="52">
        <v>4</v>
      </c>
      <c r="J7397" s="31"/>
      <c r="K7397" s="31"/>
      <c r="L7397" s="52">
        <v>0</v>
      </c>
      <c r="M7397" s="31"/>
      <c r="N7397" s="31"/>
      <c r="O7397" s="22">
        <f t="shared" si="353"/>
        <v>0</v>
      </c>
      <c r="P7397" s="58"/>
      <c r="Q7397" s="58"/>
      <c r="R7397" s="58"/>
      <c r="S7397" s="7"/>
      <c r="T7397" s="7"/>
      <c r="U7397" s="7"/>
    </row>
    <row r="7398" spans="1:21" customFormat="1" ht="12.75" customHeight="1" x14ac:dyDescent="0.25">
      <c r="A7398">
        <v>5</v>
      </c>
      <c r="B7398">
        <v>29</v>
      </c>
      <c r="C7398" s="3">
        <v>529</v>
      </c>
      <c r="D7398" t="s">
        <v>6</v>
      </c>
      <c r="E7398">
        <v>2005</v>
      </c>
      <c r="F7398" s="57"/>
      <c r="G7398" s="73">
        <f t="shared" si="352"/>
        <v>0</v>
      </c>
      <c r="H7398" s="7"/>
      <c r="I7398" s="52">
        <v>0</v>
      </c>
      <c r="J7398" s="31"/>
      <c r="K7398" s="31"/>
      <c r="L7398" s="52">
        <v>0</v>
      </c>
      <c r="M7398" s="31"/>
      <c r="N7398" s="31"/>
      <c r="O7398" s="22">
        <f t="shared" si="353"/>
        <v>0</v>
      </c>
      <c r="P7398" s="58"/>
      <c r="Q7398" s="58"/>
      <c r="R7398" s="58"/>
      <c r="S7398" s="7"/>
      <c r="T7398" s="7"/>
      <c r="U7398" s="7"/>
    </row>
    <row r="7399" spans="1:21" customFormat="1" ht="12.75" customHeight="1" x14ac:dyDescent="0.25">
      <c r="A7399">
        <v>5</v>
      </c>
      <c r="B7399">
        <v>30</v>
      </c>
      <c r="C7399" s="3">
        <v>530</v>
      </c>
      <c r="D7399" t="s">
        <v>6</v>
      </c>
      <c r="E7399">
        <v>2005</v>
      </c>
      <c r="F7399" s="57"/>
      <c r="G7399" s="73">
        <f t="shared" si="352"/>
        <v>0</v>
      </c>
      <c r="H7399" s="7"/>
      <c r="I7399" s="52">
        <v>0</v>
      </c>
      <c r="J7399" s="31"/>
      <c r="K7399" s="31"/>
      <c r="L7399" s="52">
        <v>0</v>
      </c>
      <c r="M7399" s="31"/>
      <c r="N7399" s="31"/>
      <c r="O7399" s="22">
        <f t="shared" si="353"/>
        <v>0</v>
      </c>
      <c r="P7399" s="58"/>
      <c r="Q7399" s="58"/>
      <c r="R7399" s="58"/>
      <c r="S7399" s="7"/>
      <c r="T7399" s="7"/>
      <c r="U7399" s="7"/>
    </row>
    <row r="7400" spans="1:21" customFormat="1" ht="12.75" customHeight="1" x14ac:dyDescent="0.25">
      <c r="A7400">
        <v>5</v>
      </c>
      <c r="B7400">
        <v>31</v>
      </c>
      <c r="C7400" s="3">
        <v>531</v>
      </c>
      <c r="D7400" t="s">
        <v>6</v>
      </c>
      <c r="E7400">
        <v>2005</v>
      </c>
      <c r="F7400" s="57"/>
      <c r="G7400" s="73">
        <f t="shared" si="352"/>
        <v>7</v>
      </c>
      <c r="H7400" s="7"/>
      <c r="I7400" s="52">
        <v>7</v>
      </c>
      <c r="J7400" s="31"/>
      <c r="K7400" s="31"/>
      <c r="L7400" s="52">
        <v>0</v>
      </c>
      <c r="M7400" s="31"/>
      <c r="N7400" s="31"/>
      <c r="O7400" s="22">
        <f t="shared" si="353"/>
        <v>0</v>
      </c>
      <c r="P7400" s="58"/>
      <c r="Q7400" s="58"/>
      <c r="R7400" s="58"/>
      <c r="S7400" s="7"/>
      <c r="T7400" s="7"/>
      <c r="U7400" s="7"/>
    </row>
    <row r="7401" spans="1:21" customFormat="1" ht="12.75" customHeight="1" x14ac:dyDescent="0.25">
      <c r="A7401">
        <v>6</v>
      </c>
      <c r="B7401">
        <v>1</v>
      </c>
      <c r="C7401" s="3">
        <v>601</v>
      </c>
      <c r="D7401" t="s">
        <v>6</v>
      </c>
      <c r="E7401">
        <v>2005</v>
      </c>
      <c r="F7401" s="57"/>
      <c r="G7401" s="73">
        <f t="shared" si="352"/>
        <v>13</v>
      </c>
      <c r="H7401" s="7"/>
      <c r="I7401" s="52">
        <v>13</v>
      </c>
      <c r="J7401" s="31"/>
      <c r="K7401" s="31"/>
      <c r="L7401" s="52">
        <v>0</v>
      </c>
      <c r="M7401" s="31"/>
      <c r="N7401" s="31"/>
      <c r="O7401" s="22">
        <f t="shared" si="353"/>
        <v>0</v>
      </c>
      <c r="P7401" s="58"/>
      <c r="Q7401" s="58"/>
      <c r="R7401" s="58"/>
      <c r="S7401" s="7"/>
      <c r="T7401" s="7"/>
      <c r="U7401" s="7"/>
    </row>
    <row r="7402" spans="1:21" customFormat="1" ht="12.75" customHeight="1" x14ac:dyDescent="0.25">
      <c r="A7402">
        <v>6</v>
      </c>
      <c r="B7402">
        <v>2</v>
      </c>
      <c r="C7402" s="3">
        <v>602</v>
      </c>
      <c r="D7402" t="s">
        <v>6</v>
      </c>
      <c r="E7402">
        <v>2005</v>
      </c>
      <c r="F7402" s="57"/>
      <c r="G7402" s="73">
        <f t="shared" si="352"/>
        <v>42</v>
      </c>
      <c r="H7402" s="7"/>
      <c r="I7402" s="52">
        <v>42</v>
      </c>
      <c r="J7402" s="31"/>
      <c r="K7402" s="31"/>
      <c r="L7402" s="52">
        <v>0</v>
      </c>
      <c r="M7402" s="31"/>
      <c r="N7402" s="31"/>
      <c r="O7402" s="22">
        <f t="shared" si="353"/>
        <v>0</v>
      </c>
      <c r="P7402" s="58"/>
      <c r="Q7402" s="58"/>
      <c r="R7402" s="58"/>
      <c r="S7402" s="7"/>
      <c r="T7402" s="7"/>
      <c r="U7402" s="7"/>
    </row>
    <row r="7403" spans="1:21" customFormat="1" ht="12.75" customHeight="1" x14ac:dyDescent="0.25">
      <c r="A7403">
        <v>6</v>
      </c>
      <c r="B7403">
        <v>3</v>
      </c>
      <c r="C7403" s="3">
        <v>603</v>
      </c>
      <c r="D7403" t="s">
        <v>6</v>
      </c>
      <c r="E7403">
        <v>2005</v>
      </c>
      <c r="F7403" s="57"/>
      <c r="G7403" s="73">
        <f t="shared" si="352"/>
        <v>88</v>
      </c>
      <c r="H7403" s="7"/>
      <c r="I7403" s="52">
        <v>88</v>
      </c>
      <c r="J7403" s="31"/>
      <c r="K7403" s="31"/>
      <c r="L7403" s="52">
        <v>0</v>
      </c>
      <c r="M7403" s="31"/>
      <c r="N7403" s="31"/>
      <c r="O7403" s="22">
        <f t="shared" si="353"/>
        <v>0</v>
      </c>
      <c r="P7403" s="58"/>
      <c r="Q7403" s="58"/>
      <c r="R7403" s="58"/>
      <c r="S7403" s="7"/>
      <c r="T7403" s="7"/>
      <c r="U7403" s="7"/>
    </row>
    <row r="7404" spans="1:21" customFormat="1" ht="12.75" customHeight="1" x14ac:dyDescent="0.25">
      <c r="A7404">
        <v>6</v>
      </c>
      <c r="B7404">
        <v>4</v>
      </c>
      <c r="C7404" s="3">
        <v>604</v>
      </c>
      <c r="D7404" t="s">
        <v>6</v>
      </c>
      <c r="E7404">
        <v>2005</v>
      </c>
      <c r="F7404" s="57"/>
      <c r="G7404" s="73">
        <f t="shared" ref="G7404:G7435" si="354">I7404+K7404</f>
        <v>143</v>
      </c>
      <c r="H7404" s="7"/>
      <c r="I7404" s="52">
        <v>143</v>
      </c>
      <c r="J7404" s="31"/>
      <c r="K7404" s="31"/>
      <c r="L7404" s="52">
        <v>0</v>
      </c>
      <c r="M7404" s="31"/>
      <c r="N7404" s="31"/>
      <c r="O7404" s="22">
        <f t="shared" ref="O7404:O7435" si="355">L7404+N7404</f>
        <v>0</v>
      </c>
      <c r="P7404" s="58"/>
      <c r="Q7404" s="58"/>
      <c r="R7404" s="58"/>
      <c r="S7404" s="7"/>
      <c r="T7404" s="7"/>
      <c r="U7404" s="7"/>
    </row>
    <row r="7405" spans="1:21" customFormat="1" ht="12.75" customHeight="1" x14ac:dyDescent="0.25">
      <c r="A7405">
        <v>6</v>
      </c>
      <c r="B7405">
        <v>5</v>
      </c>
      <c r="C7405" s="3">
        <v>605</v>
      </c>
      <c r="D7405" t="s">
        <v>6</v>
      </c>
      <c r="E7405">
        <v>2005</v>
      </c>
      <c r="F7405" s="57"/>
      <c r="G7405" s="73">
        <f t="shared" si="354"/>
        <v>226</v>
      </c>
      <c r="H7405" s="7"/>
      <c r="I7405" s="52">
        <v>226</v>
      </c>
      <c r="J7405" s="31"/>
      <c r="K7405" s="31"/>
      <c r="L7405" s="52">
        <v>0</v>
      </c>
      <c r="M7405" s="31"/>
      <c r="N7405" s="31"/>
      <c r="O7405" s="22">
        <f t="shared" si="355"/>
        <v>0</v>
      </c>
      <c r="P7405" s="58"/>
      <c r="Q7405" s="58"/>
      <c r="R7405" s="58"/>
      <c r="S7405" s="7"/>
      <c r="T7405" s="7"/>
      <c r="U7405" s="7"/>
    </row>
    <row r="7406" spans="1:21" customFormat="1" ht="12.75" customHeight="1" x14ac:dyDescent="0.25">
      <c r="A7406">
        <v>6</v>
      </c>
      <c r="B7406">
        <v>6</v>
      </c>
      <c r="C7406" s="3">
        <v>606</v>
      </c>
      <c r="D7406" t="s">
        <v>6</v>
      </c>
      <c r="E7406">
        <v>2005</v>
      </c>
      <c r="F7406" s="57"/>
      <c r="G7406" s="73">
        <f t="shared" si="354"/>
        <v>284</v>
      </c>
      <c r="H7406" s="7"/>
      <c r="I7406" s="52">
        <v>284</v>
      </c>
      <c r="J7406" s="31"/>
      <c r="K7406" s="31"/>
      <c r="L7406" s="52">
        <v>0</v>
      </c>
      <c r="M7406" s="31"/>
      <c r="N7406" s="31"/>
      <c r="O7406" s="22">
        <f t="shared" si="355"/>
        <v>0</v>
      </c>
      <c r="P7406" s="58"/>
      <c r="Q7406" s="58"/>
      <c r="R7406" s="58"/>
      <c r="S7406" s="7"/>
      <c r="T7406" s="7"/>
      <c r="U7406" s="7"/>
    </row>
    <row r="7407" spans="1:21" customFormat="1" ht="12.75" customHeight="1" x14ac:dyDescent="0.25">
      <c r="A7407">
        <v>6</v>
      </c>
      <c r="B7407">
        <v>7</v>
      </c>
      <c r="C7407" s="3">
        <v>607</v>
      </c>
      <c r="D7407" t="s">
        <v>6</v>
      </c>
      <c r="E7407">
        <v>2005</v>
      </c>
      <c r="F7407" s="57"/>
      <c r="G7407" s="73">
        <f t="shared" si="354"/>
        <v>310</v>
      </c>
      <c r="H7407" s="7"/>
      <c r="I7407" s="52">
        <v>310</v>
      </c>
      <c r="J7407" s="31">
        <v>1</v>
      </c>
      <c r="K7407" s="31"/>
      <c r="L7407" s="52">
        <v>0</v>
      </c>
      <c r="M7407" s="31"/>
      <c r="N7407" s="31"/>
      <c r="O7407" s="22">
        <f t="shared" si="355"/>
        <v>0</v>
      </c>
      <c r="P7407" s="58"/>
      <c r="Q7407" s="58"/>
      <c r="R7407" s="58"/>
      <c r="S7407" s="7"/>
      <c r="T7407" s="7"/>
      <c r="U7407" s="7"/>
    </row>
    <row r="7408" spans="1:21" customFormat="1" ht="12.75" customHeight="1" x14ac:dyDescent="0.25">
      <c r="A7408">
        <v>6</v>
      </c>
      <c r="B7408">
        <v>8</v>
      </c>
      <c r="C7408" s="3">
        <v>608</v>
      </c>
      <c r="D7408" t="s">
        <v>6</v>
      </c>
      <c r="E7408">
        <v>2005</v>
      </c>
      <c r="F7408" s="57"/>
      <c r="G7408" s="73">
        <f t="shared" si="354"/>
        <v>393</v>
      </c>
      <c r="H7408" s="7"/>
      <c r="I7408" s="52">
        <v>393</v>
      </c>
      <c r="J7408" s="31"/>
      <c r="K7408" s="31"/>
      <c r="L7408" s="52">
        <v>0</v>
      </c>
      <c r="M7408" s="31"/>
      <c r="N7408" s="31"/>
      <c r="O7408" s="22">
        <f t="shared" si="355"/>
        <v>0</v>
      </c>
      <c r="P7408" s="58"/>
      <c r="Q7408" s="58"/>
      <c r="R7408" s="58"/>
      <c r="S7408" s="7"/>
      <c r="T7408" s="7"/>
      <c r="U7408" s="7"/>
    </row>
    <row r="7409" spans="1:21" customFormat="1" ht="12.75" customHeight="1" x14ac:dyDescent="0.25">
      <c r="A7409">
        <v>6</v>
      </c>
      <c r="B7409">
        <v>9</v>
      </c>
      <c r="C7409" s="3">
        <v>609</v>
      </c>
      <c r="D7409" t="s">
        <v>6</v>
      </c>
      <c r="E7409">
        <v>2005</v>
      </c>
      <c r="F7409" s="57"/>
      <c r="G7409" s="73">
        <f t="shared" si="354"/>
        <v>483</v>
      </c>
      <c r="H7409" s="7"/>
      <c r="I7409" s="52">
        <v>483</v>
      </c>
      <c r="J7409" s="31"/>
      <c r="K7409" s="31"/>
      <c r="L7409" s="52">
        <v>0</v>
      </c>
      <c r="M7409" s="31"/>
      <c r="N7409" s="31"/>
      <c r="O7409" s="22">
        <f t="shared" si="355"/>
        <v>0</v>
      </c>
      <c r="P7409" s="58"/>
      <c r="Q7409" s="58"/>
      <c r="R7409" s="58"/>
      <c r="S7409" s="7"/>
      <c r="T7409" s="7"/>
      <c r="U7409" s="7"/>
    </row>
    <row r="7410" spans="1:21" customFormat="1" ht="12.75" customHeight="1" x14ac:dyDescent="0.25">
      <c r="A7410">
        <v>6</v>
      </c>
      <c r="B7410">
        <v>10</v>
      </c>
      <c r="C7410" s="3">
        <v>610</v>
      </c>
      <c r="D7410" t="s">
        <v>6</v>
      </c>
      <c r="E7410">
        <v>2005</v>
      </c>
      <c r="F7410" s="57"/>
      <c r="G7410" s="73">
        <f t="shared" si="354"/>
        <v>321</v>
      </c>
      <c r="H7410" s="7"/>
      <c r="I7410" s="52">
        <v>321</v>
      </c>
      <c r="J7410" s="31"/>
      <c r="K7410" s="31"/>
      <c r="L7410" s="52">
        <v>0</v>
      </c>
      <c r="M7410" s="31"/>
      <c r="N7410" s="31"/>
      <c r="O7410" s="22">
        <f t="shared" si="355"/>
        <v>0</v>
      </c>
      <c r="P7410" s="58"/>
      <c r="Q7410" s="58"/>
      <c r="R7410" s="58"/>
      <c r="S7410" s="7"/>
      <c r="T7410" s="7"/>
      <c r="U7410" s="7"/>
    </row>
    <row r="7411" spans="1:21" customFormat="1" ht="12.75" customHeight="1" x14ac:dyDescent="0.25">
      <c r="A7411">
        <v>6</v>
      </c>
      <c r="B7411">
        <v>11</v>
      </c>
      <c r="C7411" s="3">
        <v>611</v>
      </c>
      <c r="D7411" t="s">
        <v>6</v>
      </c>
      <c r="E7411">
        <v>2005</v>
      </c>
      <c r="F7411" s="57"/>
      <c r="G7411" s="73">
        <f t="shared" si="354"/>
        <v>474</v>
      </c>
      <c r="H7411" s="7"/>
      <c r="I7411" s="52">
        <v>474</v>
      </c>
      <c r="J7411" s="31"/>
      <c r="K7411" s="31"/>
      <c r="L7411" s="52">
        <v>0</v>
      </c>
      <c r="M7411" s="31"/>
      <c r="N7411" s="31"/>
      <c r="O7411" s="22">
        <f t="shared" si="355"/>
        <v>0</v>
      </c>
      <c r="P7411" s="58"/>
      <c r="Q7411" s="58"/>
      <c r="R7411" s="58"/>
      <c r="S7411" s="7"/>
      <c r="T7411" s="7"/>
      <c r="U7411" s="7"/>
    </row>
    <row r="7412" spans="1:21" customFormat="1" ht="12.75" customHeight="1" x14ac:dyDescent="0.25">
      <c r="A7412">
        <v>6</v>
      </c>
      <c r="B7412">
        <v>12</v>
      </c>
      <c r="C7412" s="3">
        <v>612</v>
      </c>
      <c r="D7412" t="s">
        <v>6</v>
      </c>
      <c r="E7412">
        <v>2005</v>
      </c>
      <c r="F7412" s="57"/>
      <c r="G7412" s="73">
        <f t="shared" si="354"/>
        <v>461</v>
      </c>
      <c r="H7412" s="7"/>
      <c r="I7412" s="52">
        <v>461</v>
      </c>
      <c r="J7412" s="31"/>
      <c r="K7412" s="31"/>
      <c r="L7412" s="52">
        <v>0</v>
      </c>
      <c r="M7412" s="31"/>
      <c r="N7412" s="31"/>
      <c r="O7412" s="22">
        <f t="shared" si="355"/>
        <v>0</v>
      </c>
      <c r="P7412" s="58"/>
      <c r="Q7412" s="58"/>
      <c r="R7412" s="58"/>
      <c r="S7412" s="7"/>
      <c r="T7412" s="7"/>
      <c r="U7412" s="7"/>
    </row>
    <row r="7413" spans="1:21" customFormat="1" ht="12.75" customHeight="1" x14ac:dyDescent="0.25">
      <c r="A7413">
        <v>6</v>
      </c>
      <c r="B7413">
        <v>13</v>
      </c>
      <c r="C7413" s="3">
        <v>613</v>
      </c>
      <c r="D7413" t="s">
        <v>6</v>
      </c>
      <c r="E7413">
        <v>2005</v>
      </c>
      <c r="F7413" s="57"/>
      <c r="G7413" s="73">
        <f t="shared" si="354"/>
        <v>756</v>
      </c>
      <c r="H7413" s="7"/>
      <c r="I7413" s="52">
        <v>756</v>
      </c>
      <c r="J7413" s="31">
        <v>4</v>
      </c>
      <c r="K7413" s="31"/>
      <c r="L7413" s="52">
        <v>0</v>
      </c>
      <c r="M7413" s="31">
        <v>1</v>
      </c>
      <c r="N7413" s="31"/>
      <c r="O7413" s="22">
        <f t="shared" si="355"/>
        <v>0</v>
      </c>
      <c r="P7413" s="58"/>
      <c r="Q7413" s="58"/>
      <c r="R7413" s="58"/>
      <c r="S7413" s="7"/>
      <c r="T7413" s="7"/>
      <c r="U7413" s="7"/>
    </row>
    <row r="7414" spans="1:21" customFormat="1" ht="12.75" customHeight="1" x14ac:dyDescent="0.25">
      <c r="A7414">
        <v>6</v>
      </c>
      <c r="B7414">
        <v>14</v>
      </c>
      <c r="C7414" s="3">
        <v>614</v>
      </c>
      <c r="D7414" t="s">
        <v>6</v>
      </c>
      <c r="E7414">
        <v>2005</v>
      </c>
      <c r="F7414" s="57"/>
      <c r="G7414" s="73">
        <f t="shared" si="354"/>
        <v>927</v>
      </c>
      <c r="H7414" s="7"/>
      <c r="I7414" s="52">
        <v>927</v>
      </c>
      <c r="J7414" s="31"/>
      <c r="K7414" s="31"/>
      <c r="L7414" s="52">
        <v>0</v>
      </c>
      <c r="M7414" s="31"/>
      <c r="N7414" s="31"/>
      <c r="O7414" s="22">
        <f t="shared" si="355"/>
        <v>0</v>
      </c>
      <c r="P7414" s="58"/>
      <c r="Q7414" s="58"/>
      <c r="R7414" s="58"/>
      <c r="S7414" s="7"/>
      <c r="T7414" s="7"/>
      <c r="U7414" s="7"/>
    </row>
    <row r="7415" spans="1:21" customFormat="1" ht="12.75" customHeight="1" x14ac:dyDescent="0.25">
      <c r="A7415">
        <v>6</v>
      </c>
      <c r="B7415">
        <v>15</v>
      </c>
      <c r="C7415" s="3">
        <v>615</v>
      </c>
      <c r="D7415" t="s">
        <v>6</v>
      </c>
      <c r="E7415">
        <v>2005</v>
      </c>
      <c r="F7415" s="57"/>
      <c r="G7415" s="73">
        <f t="shared" si="354"/>
        <v>846</v>
      </c>
      <c r="H7415" s="7"/>
      <c r="I7415" s="52">
        <v>846</v>
      </c>
      <c r="J7415" s="31"/>
      <c r="K7415" s="31"/>
      <c r="L7415" s="52">
        <v>0</v>
      </c>
      <c r="M7415" s="31"/>
      <c r="N7415" s="31"/>
      <c r="O7415" s="22">
        <f t="shared" si="355"/>
        <v>0</v>
      </c>
      <c r="P7415" s="58"/>
      <c r="Q7415" s="58"/>
      <c r="R7415" s="58"/>
      <c r="S7415" s="7"/>
      <c r="T7415" s="7"/>
      <c r="U7415" s="7"/>
    </row>
    <row r="7416" spans="1:21" customFormat="1" ht="12.75" customHeight="1" x14ac:dyDescent="0.25">
      <c r="A7416">
        <v>6</v>
      </c>
      <c r="B7416">
        <v>16</v>
      </c>
      <c r="C7416" s="3">
        <v>616</v>
      </c>
      <c r="D7416" t="s">
        <v>6</v>
      </c>
      <c r="E7416">
        <v>2005</v>
      </c>
      <c r="F7416" s="57"/>
      <c r="G7416" s="73">
        <f t="shared" si="354"/>
        <v>659</v>
      </c>
      <c r="H7416" s="7"/>
      <c r="I7416" s="52">
        <v>659</v>
      </c>
      <c r="J7416" s="31"/>
      <c r="K7416" s="31"/>
      <c r="L7416" s="52">
        <v>0</v>
      </c>
      <c r="M7416" s="31"/>
      <c r="N7416" s="31"/>
      <c r="O7416" s="22">
        <f t="shared" si="355"/>
        <v>0</v>
      </c>
      <c r="P7416" s="58"/>
      <c r="Q7416" s="58"/>
      <c r="R7416" s="58"/>
      <c r="S7416" s="7"/>
      <c r="T7416" s="7"/>
      <c r="U7416" s="7"/>
    </row>
    <row r="7417" spans="1:21" customFormat="1" ht="12.75" customHeight="1" x14ac:dyDescent="0.25">
      <c r="A7417">
        <v>6</v>
      </c>
      <c r="B7417">
        <v>17</v>
      </c>
      <c r="C7417" s="3">
        <v>617</v>
      </c>
      <c r="D7417" t="s">
        <v>6</v>
      </c>
      <c r="E7417">
        <v>2005</v>
      </c>
      <c r="F7417" s="57"/>
      <c r="G7417" s="73">
        <f t="shared" si="354"/>
        <v>580</v>
      </c>
      <c r="H7417" s="7"/>
      <c r="I7417" s="52">
        <v>580</v>
      </c>
      <c r="J7417" s="31"/>
      <c r="K7417" s="31"/>
      <c r="L7417" s="52">
        <v>0</v>
      </c>
      <c r="M7417" s="31"/>
      <c r="N7417" s="31"/>
      <c r="O7417" s="22">
        <f t="shared" si="355"/>
        <v>0</v>
      </c>
      <c r="P7417" s="58"/>
      <c r="Q7417" s="58"/>
      <c r="R7417" s="58"/>
      <c r="S7417" s="7"/>
      <c r="T7417" s="7"/>
      <c r="U7417" s="7"/>
    </row>
    <row r="7418" spans="1:21" customFormat="1" ht="12.75" customHeight="1" x14ac:dyDescent="0.25">
      <c r="A7418">
        <v>6</v>
      </c>
      <c r="B7418">
        <v>18</v>
      </c>
      <c r="C7418" s="3">
        <v>618</v>
      </c>
      <c r="D7418" t="s">
        <v>6</v>
      </c>
      <c r="E7418">
        <v>2005</v>
      </c>
      <c r="F7418" s="57"/>
      <c r="G7418" s="73">
        <f t="shared" si="354"/>
        <v>1186</v>
      </c>
      <c r="H7418" s="7"/>
      <c r="I7418" s="52">
        <v>1186</v>
      </c>
      <c r="J7418" s="31"/>
      <c r="K7418" s="31"/>
      <c r="L7418" s="52">
        <v>13</v>
      </c>
      <c r="M7418" s="31"/>
      <c r="N7418" s="31"/>
      <c r="O7418" s="22">
        <f t="shared" si="355"/>
        <v>13</v>
      </c>
      <c r="P7418" s="58"/>
      <c r="Q7418" s="58"/>
      <c r="R7418" s="58"/>
      <c r="S7418" s="7"/>
      <c r="T7418" s="7"/>
      <c r="U7418" s="7"/>
    </row>
    <row r="7419" spans="1:21" customFormat="1" ht="12.75" customHeight="1" x14ac:dyDescent="0.25">
      <c r="A7419">
        <v>6</v>
      </c>
      <c r="B7419">
        <v>19</v>
      </c>
      <c r="C7419" s="3">
        <v>619</v>
      </c>
      <c r="D7419" t="s">
        <v>6</v>
      </c>
      <c r="E7419">
        <v>2005</v>
      </c>
      <c r="F7419" s="57"/>
      <c r="G7419" s="73">
        <f t="shared" si="354"/>
        <v>1031</v>
      </c>
      <c r="H7419" s="7"/>
      <c r="I7419" s="52">
        <v>1031</v>
      </c>
      <c r="J7419" s="31"/>
      <c r="K7419" s="31"/>
      <c r="L7419" s="52">
        <v>24</v>
      </c>
      <c r="M7419" s="31"/>
      <c r="N7419" s="31"/>
      <c r="O7419" s="22">
        <f t="shared" si="355"/>
        <v>24</v>
      </c>
      <c r="P7419" s="58"/>
      <c r="Q7419" s="58"/>
      <c r="R7419" s="58"/>
      <c r="S7419" s="7"/>
      <c r="T7419" s="7"/>
      <c r="U7419" s="7"/>
    </row>
    <row r="7420" spans="1:21" customFormat="1" ht="12.75" customHeight="1" x14ac:dyDescent="0.25">
      <c r="A7420">
        <v>6</v>
      </c>
      <c r="B7420">
        <v>20</v>
      </c>
      <c r="C7420" s="3">
        <v>620</v>
      </c>
      <c r="D7420" t="s">
        <v>6</v>
      </c>
      <c r="E7420">
        <v>2005</v>
      </c>
      <c r="F7420" s="57"/>
      <c r="G7420" s="73">
        <f t="shared" si="354"/>
        <v>1071</v>
      </c>
      <c r="H7420" s="7"/>
      <c r="I7420" s="52">
        <v>1071</v>
      </c>
      <c r="J7420" s="31">
        <v>91</v>
      </c>
      <c r="K7420" s="31"/>
      <c r="L7420" s="52">
        <v>37</v>
      </c>
      <c r="M7420" s="31">
        <v>5</v>
      </c>
      <c r="N7420" s="31"/>
      <c r="O7420" s="22">
        <f t="shared" si="355"/>
        <v>37</v>
      </c>
      <c r="P7420" s="58"/>
      <c r="Q7420" s="58"/>
      <c r="R7420" s="58"/>
      <c r="S7420" s="7"/>
      <c r="T7420" s="7"/>
      <c r="U7420" s="7"/>
    </row>
    <row r="7421" spans="1:21" customFormat="1" ht="12.75" customHeight="1" x14ac:dyDescent="0.25">
      <c r="A7421">
        <v>6</v>
      </c>
      <c r="B7421">
        <v>21</v>
      </c>
      <c r="C7421" s="3">
        <v>621</v>
      </c>
      <c r="D7421" t="s">
        <v>6</v>
      </c>
      <c r="E7421">
        <v>2005</v>
      </c>
      <c r="F7421" s="57"/>
      <c r="G7421" s="73">
        <f t="shared" si="354"/>
        <v>1418</v>
      </c>
      <c r="H7421" s="7"/>
      <c r="I7421" s="52">
        <v>1418</v>
      </c>
      <c r="J7421" s="31"/>
      <c r="K7421" s="31"/>
      <c r="L7421" s="52">
        <v>66</v>
      </c>
      <c r="M7421" s="31"/>
      <c r="N7421" s="31"/>
      <c r="O7421" s="22">
        <f t="shared" si="355"/>
        <v>66</v>
      </c>
      <c r="P7421" s="58"/>
      <c r="Q7421" s="58"/>
      <c r="R7421" s="58"/>
      <c r="S7421" s="7"/>
      <c r="T7421" s="7"/>
      <c r="U7421" s="7"/>
    </row>
    <row r="7422" spans="1:21" customFormat="1" ht="12.75" customHeight="1" x14ac:dyDescent="0.25">
      <c r="A7422">
        <v>6</v>
      </c>
      <c r="B7422">
        <v>22</v>
      </c>
      <c r="C7422" s="3">
        <v>622</v>
      </c>
      <c r="D7422" t="s">
        <v>6</v>
      </c>
      <c r="E7422">
        <v>2005</v>
      </c>
      <c r="F7422" s="57"/>
      <c r="G7422" s="73">
        <f t="shared" si="354"/>
        <v>4305</v>
      </c>
      <c r="H7422" s="7"/>
      <c r="I7422" s="62">
        <v>4305</v>
      </c>
      <c r="J7422" s="31"/>
      <c r="K7422" s="31"/>
      <c r="L7422" s="52">
        <v>254</v>
      </c>
      <c r="M7422" s="31"/>
      <c r="N7422" s="31"/>
      <c r="O7422" s="22">
        <f t="shared" si="355"/>
        <v>254</v>
      </c>
      <c r="P7422" s="58"/>
      <c r="Q7422" s="58"/>
      <c r="R7422" s="58"/>
      <c r="S7422" s="7"/>
      <c r="T7422" s="7"/>
      <c r="U7422" s="7"/>
    </row>
    <row r="7423" spans="1:21" customFormat="1" ht="12.75" customHeight="1" x14ac:dyDescent="0.25">
      <c r="A7423">
        <v>6</v>
      </c>
      <c r="B7423">
        <v>23</v>
      </c>
      <c r="C7423" s="3">
        <v>623</v>
      </c>
      <c r="D7423" t="s">
        <v>6</v>
      </c>
      <c r="E7423">
        <v>2005</v>
      </c>
      <c r="F7423" s="57"/>
      <c r="G7423" s="73">
        <f t="shared" si="354"/>
        <v>1144</v>
      </c>
      <c r="H7423" s="7"/>
      <c r="I7423" s="62">
        <v>1144</v>
      </c>
      <c r="J7423" s="31"/>
      <c r="K7423" s="31"/>
      <c r="L7423" s="52">
        <v>168</v>
      </c>
      <c r="M7423" s="31"/>
      <c r="N7423" s="31"/>
      <c r="O7423" s="22">
        <f t="shared" si="355"/>
        <v>168</v>
      </c>
      <c r="P7423" s="58"/>
      <c r="Q7423" s="58"/>
      <c r="R7423" s="58"/>
      <c r="S7423" s="7"/>
      <c r="T7423" s="7"/>
      <c r="U7423" s="7"/>
    </row>
    <row r="7424" spans="1:21" customFormat="1" ht="12.75" customHeight="1" x14ac:dyDescent="0.25">
      <c r="A7424">
        <v>6</v>
      </c>
      <c r="B7424">
        <v>24</v>
      </c>
      <c r="C7424" s="3">
        <v>624</v>
      </c>
      <c r="D7424" t="s">
        <v>6</v>
      </c>
      <c r="E7424">
        <v>2005</v>
      </c>
      <c r="F7424" s="57"/>
      <c r="G7424" s="73">
        <f t="shared" si="354"/>
        <v>1181</v>
      </c>
      <c r="H7424" s="7"/>
      <c r="I7424" s="62">
        <v>1181</v>
      </c>
      <c r="J7424" s="31"/>
      <c r="K7424" s="31"/>
      <c r="L7424" s="52">
        <v>295</v>
      </c>
      <c r="M7424" s="31"/>
      <c r="N7424" s="31"/>
      <c r="O7424" s="22">
        <f t="shared" si="355"/>
        <v>295</v>
      </c>
      <c r="P7424" s="58"/>
      <c r="Q7424" s="58"/>
      <c r="R7424" s="58"/>
      <c r="S7424" s="7"/>
      <c r="T7424" s="7"/>
      <c r="U7424" s="7"/>
    </row>
    <row r="7425" spans="1:21" customFormat="1" ht="12.75" customHeight="1" x14ac:dyDescent="0.25">
      <c r="A7425">
        <v>6</v>
      </c>
      <c r="B7425">
        <v>25</v>
      </c>
      <c r="C7425" s="3">
        <v>625</v>
      </c>
      <c r="D7425" t="s">
        <v>6</v>
      </c>
      <c r="E7425">
        <v>2005</v>
      </c>
      <c r="F7425" s="57"/>
      <c r="G7425" s="73">
        <f t="shared" si="354"/>
        <v>3331</v>
      </c>
      <c r="H7425" s="7"/>
      <c r="I7425" s="62">
        <v>3331</v>
      </c>
      <c r="J7425" s="31"/>
      <c r="K7425" s="31"/>
      <c r="L7425" s="52">
        <v>672</v>
      </c>
      <c r="M7425" s="31"/>
      <c r="N7425" s="31"/>
      <c r="O7425" s="22">
        <f t="shared" si="355"/>
        <v>672</v>
      </c>
      <c r="P7425" s="58"/>
      <c r="Q7425" s="58"/>
      <c r="R7425" s="58"/>
      <c r="S7425" s="7"/>
      <c r="T7425" s="7"/>
      <c r="U7425" s="7"/>
    </row>
    <row r="7426" spans="1:21" customFormat="1" ht="12.75" customHeight="1" x14ac:dyDescent="0.25">
      <c r="A7426">
        <v>6</v>
      </c>
      <c r="B7426">
        <v>26</v>
      </c>
      <c r="C7426" s="3">
        <v>626</v>
      </c>
      <c r="D7426" t="s">
        <v>6</v>
      </c>
      <c r="E7426">
        <v>2005</v>
      </c>
      <c r="F7426" s="57"/>
      <c r="G7426" s="73">
        <f t="shared" si="354"/>
        <v>4086</v>
      </c>
      <c r="H7426" s="7"/>
      <c r="I7426" s="62">
        <v>4086</v>
      </c>
      <c r="J7426" s="31"/>
      <c r="K7426" s="31"/>
      <c r="L7426" s="52">
        <v>642</v>
      </c>
      <c r="M7426" s="31"/>
      <c r="N7426" s="31"/>
      <c r="O7426" s="22">
        <f t="shared" si="355"/>
        <v>642</v>
      </c>
      <c r="P7426" s="58"/>
      <c r="Q7426" s="58"/>
      <c r="R7426" s="58"/>
      <c r="S7426" s="7"/>
      <c r="T7426" s="7"/>
      <c r="U7426" s="7"/>
    </row>
    <row r="7427" spans="1:21" customFormat="1" ht="12.75" customHeight="1" x14ac:dyDescent="0.25">
      <c r="A7427">
        <v>6</v>
      </c>
      <c r="B7427">
        <v>27</v>
      </c>
      <c r="C7427" s="3">
        <v>627</v>
      </c>
      <c r="D7427" t="s">
        <v>6</v>
      </c>
      <c r="E7427">
        <v>2005</v>
      </c>
      <c r="F7427" s="57"/>
      <c r="G7427" s="73">
        <f t="shared" si="354"/>
        <v>7473</v>
      </c>
      <c r="H7427" s="7"/>
      <c r="I7427" s="62">
        <v>7473</v>
      </c>
      <c r="J7427" s="31">
        <v>67</v>
      </c>
      <c r="K7427" s="31"/>
      <c r="L7427" s="52">
        <v>866</v>
      </c>
      <c r="M7427" s="31">
        <v>7</v>
      </c>
      <c r="N7427" s="31"/>
      <c r="O7427" s="22">
        <f t="shared" si="355"/>
        <v>866</v>
      </c>
      <c r="P7427" s="58"/>
      <c r="Q7427" s="58"/>
      <c r="R7427" s="58"/>
      <c r="S7427" s="7"/>
      <c r="T7427" s="7"/>
      <c r="U7427" s="7"/>
    </row>
    <row r="7428" spans="1:21" customFormat="1" ht="12.75" customHeight="1" x14ac:dyDescent="0.25">
      <c r="A7428">
        <v>6</v>
      </c>
      <c r="B7428">
        <v>28</v>
      </c>
      <c r="C7428" s="3">
        <v>628</v>
      </c>
      <c r="D7428" t="s">
        <v>6</v>
      </c>
      <c r="E7428">
        <v>2005</v>
      </c>
      <c r="F7428" s="57"/>
      <c r="G7428" s="73">
        <f t="shared" si="354"/>
        <v>6415</v>
      </c>
      <c r="H7428" s="7"/>
      <c r="I7428" s="62">
        <v>6415</v>
      </c>
      <c r="J7428" s="31"/>
      <c r="K7428" s="31"/>
      <c r="L7428" s="52">
        <v>496</v>
      </c>
      <c r="M7428" s="31"/>
      <c r="N7428" s="31"/>
      <c r="O7428" s="22">
        <f t="shared" si="355"/>
        <v>496</v>
      </c>
      <c r="P7428" s="58"/>
      <c r="Q7428" s="58"/>
      <c r="R7428" s="58"/>
      <c r="S7428" s="7"/>
      <c r="T7428" s="7"/>
      <c r="U7428" s="7"/>
    </row>
    <row r="7429" spans="1:21" customFormat="1" ht="12.75" customHeight="1" x14ac:dyDescent="0.25">
      <c r="A7429">
        <v>6</v>
      </c>
      <c r="B7429">
        <v>29</v>
      </c>
      <c r="C7429" s="3">
        <v>629</v>
      </c>
      <c r="D7429" t="s">
        <v>6</v>
      </c>
      <c r="E7429">
        <v>2005</v>
      </c>
      <c r="F7429" s="57"/>
      <c r="G7429" s="73">
        <f t="shared" si="354"/>
        <v>4528</v>
      </c>
      <c r="H7429" s="7"/>
      <c r="I7429" s="62">
        <v>4528</v>
      </c>
      <c r="J7429" s="31"/>
      <c r="K7429" s="31"/>
      <c r="L7429" s="52">
        <v>354</v>
      </c>
      <c r="M7429" s="31"/>
      <c r="N7429" s="31"/>
      <c r="O7429" s="22">
        <f t="shared" si="355"/>
        <v>354</v>
      </c>
      <c r="P7429" s="58"/>
      <c r="Q7429" s="58"/>
      <c r="R7429" s="58"/>
      <c r="S7429" s="7"/>
      <c r="T7429" s="7"/>
      <c r="U7429" s="7"/>
    </row>
    <row r="7430" spans="1:21" customFormat="1" ht="12.75" customHeight="1" x14ac:dyDescent="0.25">
      <c r="A7430">
        <v>6</v>
      </c>
      <c r="B7430">
        <v>30</v>
      </c>
      <c r="C7430" s="3">
        <v>630</v>
      </c>
      <c r="D7430" t="s">
        <v>6</v>
      </c>
      <c r="E7430">
        <v>2005</v>
      </c>
      <c r="F7430" s="57"/>
      <c r="G7430" s="73">
        <f t="shared" si="354"/>
        <v>3002</v>
      </c>
      <c r="H7430" s="7"/>
      <c r="I7430" s="62">
        <v>3002</v>
      </c>
      <c r="J7430" s="31"/>
      <c r="K7430" s="31"/>
      <c r="L7430" s="52">
        <v>238</v>
      </c>
      <c r="M7430" s="31"/>
      <c r="N7430" s="31"/>
      <c r="O7430" s="22">
        <f t="shared" si="355"/>
        <v>238</v>
      </c>
      <c r="P7430" s="58"/>
      <c r="Q7430" s="58"/>
      <c r="R7430" s="58"/>
      <c r="S7430" s="7"/>
      <c r="T7430" s="7"/>
      <c r="U7430" s="7"/>
    </row>
    <row r="7431" spans="1:21" customFormat="1" ht="12.75" customHeight="1" x14ac:dyDescent="0.25">
      <c r="A7431">
        <v>7</v>
      </c>
      <c r="B7431">
        <v>1</v>
      </c>
      <c r="C7431" s="3">
        <v>701</v>
      </c>
      <c r="D7431" t="s">
        <v>6</v>
      </c>
      <c r="E7431">
        <v>2005</v>
      </c>
      <c r="F7431" s="57"/>
      <c r="G7431" s="73">
        <f t="shared" si="354"/>
        <v>1975</v>
      </c>
      <c r="H7431" s="7"/>
      <c r="I7431" s="62">
        <v>1975</v>
      </c>
      <c r="J7431" s="31"/>
      <c r="K7431" s="31"/>
      <c r="L7431" s="52">
        <v>158</v>
      </c>
      <c r="M7431" s="31"/>
      <c r="N7431" s="31"/>
      <c r="O7431" s="22">
        <f t="shared" si="355"/>
        <v>158</v>
      </c>
      <c r="P7431" s="58"/>
      <c r="Q7431" s="58"/>
      <c r="R7431" s="58"/>
      <c r="S7431" s="7"/>
      <c r="T7431" s="7"/>
      <c r="U7431" s="7"/>
    </row>
    <row r="7432" spans="1:21" customFormat="1" ht="12.75" customHeight="1" x14ac:dyDescent="0.25">
      <c r="A7432">
        <v>7</v>
      </c>
      <c r="B7432">
        <v>2</v>
      </c>
      <c r="C7432" s="3">
        <v>702</v>
      </c>
      <c r="D7432" t="s">
        <v>6</v>
      </c>
      <c r="E7432">
        <v>2005</v>
      </c>
      <c r="F7432" s="57"/>
      <c r="G7432" s="73">
        <f t="shared" si="354"/>
        <v>1414</v>
      </c>
      <c r="H7432" s="7"/>
      <c r="I7432" s="62">
        <v>1414</v>
      </c>
      <c r="J7432" s="31"/>
      <c r="K7432" s="31"/>
      <c r="L7432" s="52">
        <v>103</v>
      </c>
      <c r="M7432" s="31"/>
      <c r="N7432" s="31"/>
      <c r="O7432" s="22">
        <f t="shared" si="355"/>
        <v>103</v>
      </c>
      <c r="P7432" s="58"/>
      <c r="Q7432" s="58"/>
      <c r="R7432" s="58"/>
      <c r="S7432" s="7"/>
      <c r="T7432" s="7"/>
      <c r="U7432" s="7"/>
    </row>
    <row r="7433" spans="1:21" customFormat="1" ht="12.75" customHeight="1" x14ac:dyDescent="0.25">
      <c r="A7433">
        <v>7</v>
      </c>
      <c r="B7433">
        <v>3</v>
      </c>
      <c r="C7433" s="3">
        <v>703</v>
      </c>
      <c r="D7433" t="s">
        <v>6</v>
      </c>
      <c r="E7433">
        <v>2005</v>
      </c>
      <c r="F7433" s="57"/>
      <c r="G7433" s="73">
        <f t="shared" si="354"/>
        <v>2572</v>
      </c>
      <c r="H7433" s="7"/>
      <c r="I7433" s="62">
        <v>2572</v>
      </c>
      <c r="J7433" s="31"/>
      <c r="K7433" s="31"/>
      <c r="L7433" s="52">
        <v>168</v>
      </c>
      <c r="M7433" s="31"/>
      <c r="N7433" s="31"/>
      <c r="O7433" s="22">
        <f t="shared" si="355"/>
        <v>168</v>
      </c>
      <c r="P7433" s="58"/>
      <c r="Q7433" s="58"/>
      <c r="R7433" s="58"/>
      <c r="S7433" s="7"/>
      <c r="T7433" s="7"/>
      <c r="U7433" s="7"/>
    </row>
    <row r="7434" spans="1:21" customFormat="1" ht="12.75" customHeight="1" x14ac:dyDescent="0.25">
      <c r="A7434">
        <v>7</v>
      </c>
      <c r="B7434">
        <v>4</v>
      </c>
      <c r="C7434" s="3">
        <v>704</v>
      </c>
      <c r="D7434" t="s">
        <v>6</v>
      </c>
      <c r="E7434">
        <v>2005</v>
      </c>
      <c r="F7434" s="57"/>
      <c r="G7434" s="73">
        <f t="shared" si="354"/>
        <v>2967</v>
      </c>
      <c r="H7434" s="7"/>
      <c r="I7434" s="62">
        <v>2967</v>
      </c>
      <c r="J7434" s="31">
        <v>51</v>
      </c>
      <c r="K7434" s="31"/>
      <c r="L7434" s="52">
        <v>172</v>
      </c>
      <c r="M7434" s="31">
        <v>9</v>
      </c>
      <c r="N7434" s="31"/>
      <c r="O7434" s="22">
        <f t="shared" si="355"/>
        <v>172</v>
      </c>
      <c r="P7434" s="58"/>
      <c r="Q7434" s="58"/>
      <c r="R7434" s="58"/>
      <c r="S7434" s="7"/>
      <c r="T7434" s="7"/>
      <c r="U7434" s="7"/>
    </row>
    <row r="7435" spans="1:21" customFormat="1" ht="12.75" customHeight="1" x14ac:dyDescent="0.25">
      <c r="A7435">
        <v>7</v>
      </c>
      <c r="B7435">
        <v>5</v>
      </c>
      <c r="C7435" s="3">
        <v>705</v>
      </c>
      <c r="D7435" t="s">
        <v>6</v>
      </c>
      <c r="E7435">
        <v>2005</v>
      </c>
      <c r="F7435" s="57"/>
      <c r="G7435" s="73">
        <f t="shared" si="354"/>
        <v>7094</v>
      </c>
      <c r="H7435" s="7"/>
      <c r="I7435" s="62">
        <v>7094</v>
      </c>
      <c r="J7435" s="31"/>
      <c r="K7435" s="31"/>
      <c r="L7435" s="52">
        <v>362</v>
      </c>
      <c r="M7435" s="31"/>
      <c r="N7435" s="31"/>
      <c r="O7435" s="22">
        <f t="shared" si="355"/>
        <v>362</v>
      </c>
      <c r="P7435" s="58"/>
      <c r="Q7435" s="58"/>
      <c r="R7435" s="58"/>
      <c r="S7435" s="7"/>
      <c r="T7435" s="7"/>
      <c r="U7435" s="7"/>
    </row>
    <row r="7436" spans="1:21" customFormat="1" ht="12.75" customHeight="1" x14ac:dyDescent="0.25">
      <c r="A7436">
        <v>7</v>
      </c>
      <c r="B7436">
        <v>6</v>
      </c>
      <c r="C7436" s="3">
        <v>706</v>
      </c>
      <c r="D7436" t="s">
        <v>6</v>
      </c>
      <c r="E7436">
        <v>2005</v>
      </c>
      <c r="F7436" s="57"/>
      <c r="G7436" s="73">
        <f t="shared" ref="G7436:G7467" si="356">I7436+K7436</f>
        <v>7159</v>
      </c>
      <c r="H7436" s="7"/>
      <c r="I7436" s="62">
        <v>7159</v>
      </c>
      <c r="J7436" s="31"/>
      <c r="K7436" s="31"/>
      <c r="L7436" s="52">
        <v>648</v>
      </c>
      <c r="M7436" s="31"/>
      <c r="N7436" s="31"/>
      <c r="O7436" s="22">
        <f t="shared" ref="O7436:O7467" si="357">L7436+N7436</f>
        <v>648</v>
      </c>
      <c r="P7436" s="58"/>
      <c r="Q7436" s="58"/>
      <c r="R7436" s="58"/>
      <c r="S7436" s="7"/>
      <c r="T7436" s="7"/>
      <c r="U7436" s="7"/>
    </row>
    <row r="7437" spans="1:21" customFormat="1" ht="12.75" customHeight="1" x14ac:dyDescent="0.25">
      <c r="A7437">
        <v>7</v>
      </c>
      <c r="B7437">
        <v>7</v>
      </c>
      <c r="C7437" s="3">
        <v>707</v>
      </c>
      <c r="D7437" t="s">
        <v>6</v>
      </c>
      <c r="E7437">
        <v>2005</v>
      </c>
      <c r="F7437" s="57"/>
      <c r="G7437" s="73">
        <f t="shared" si="356"/>
        <v>5472</v>
      </c>
      <c r="H7437" s="7"/>
      <c r="I7437" s="62">
        <v>5472</v>
      </c>
      <c r="J7437" s="31"/>
      <c r="K7437" s="31"/>
      <c r="L7437" s="52">
        <v>461</v>
      </c>
      <c r="M7437" s="31"/>
      <c r="N7437" s="31"/>
      <c r="O7437" s="22">
        <f t="shared" si="357"/>
        <v>461</v>
      </c>
      <c r="P7437" s="58"/>
      <c r="Q7437" s="58"/>
      <c r="R7437" s="58"/>
      <c r="S7437" s="7"/>
      <c r="T7437" s="7"/>
      <c r="U7437" s="7"/>
    </row>
    <row r="7438" spans="1:21" customFormat="1" ht="12.75" customHeight="1" x14ac:dyDescent="0.25">
      <c r="A7438">
        <v>7</v>
      </c>
      <c r="B7438">
        <v>8</v>
      </c>
      <c r="C7438" s="3">
        <v>708</v>
      </c>
      <c r="D7438" t="s">
        <v>6</v>
      </c>
      <c r="E7438">
        <v>2005</v>
      </c>
      <c r="F7438" s="57"/>
      <c r="G7438" s="73">
        <f t="shared" si="356"/>
        <v>2284</v>
      </c>
      <c r="H7438" s="7"/>
      <c r="I7438" s="62">
        <v>2284</v>
      </c>
      <c r="J7438" s="31"/>
      <c r="K7438" s="31"/>
      <c r="L7438" s="52">
        <v>178</v>
      </c>
      <c r="M7438" s="31"/>
      <c r="N7438" s="31"/>
      <c r="O7438" s="22">
        <f t="shared" si="357"/>
        <v>178</v>
      </c>
      <c r="P7438" s="58"/>
      <c r="Q7438" s="58"/>
      <c r="R7438" s="58"/>
      <c r="S7438" s="7"/>
      <c r="T7438" s="7"/>
      <c r="U7438" s="7"/>
    </row>
    <row r="7439" spans="1:21" customFormat="1" ht="12.75" customHeight="1" x14ac:dyDescent="0.25">
      <c r="A7439">
        <v>7</v>
      </c>
      <c r="B7439">
        <v>9</v>
      </c>
      <c r="C7439" s="3">
        <v>709</v>
      </c>
      <c r="D7439" t="s">
        <v>6</v>
      </c>
      <c r="E7439">
        <v>2005</v>
      </c>
      <c r="F7439" s="57"/>
      <c r="G7439" s="73">
        <f t="shared" si="356"/>
        <v>8742</v>
      </c>
      <c r="H7439" s="7"/>
      <c r="I7439" s="62">
        <v>8742</v>
      </c>
      <c r="J7439" s="31"/>
      <c r="K7439" s="31"/>
      <c r="L7439" s="52">
        <v>626</v>
      </c>
      <c r="M7439" s="31"/>
      <c r="N7439" s="31"/>
      <c r="O7439" s="22">
        <f t="shared" si="357"/>
        <v>626</v>
      </c>
      <c r="P7439" s="58"/>
      <c r="Q7439" s="58"/>
      <c r="R7439" s="58"/>
      <c r="S7439" s="7"/>
      <c r="T7439" s="7"/>
      <c r="U7439" s="7"/>
    </row>
    <row r="7440" spans="1:21" customFormat="1" ht="12.75" customHeight="1" x14ac:dyDescent="0.25">
      <c r="A7440">
        <v>7</v>
      </c>
      <c r="B7440">
        <v>10</v>
      </c>
      <c r="C7440" s="3">
        <v>710</v>
      </c>
      <c r="D7440" t="s">
        <v>6</v>
      </c>
      <c r="E7440">
        <v>2005</v>
      </c>
      <c r="F7440" s="57"/>
      <c r="G7440" s="73">
        <f t="shared" si="356"/>
        <v>4122</v>
      </c>
      <c r="H7440" s="7"/>
      <c r="I7440" s="62">
        <v>4122</v>
      </c>
      <c r="J7440" s="31"/>
      <c r="K7440" s="31"/>
      <c r="L7440" s="52">
        <v>270</v>
      </c>
      <c r="M7440" s="31"/>
      <c r="N7440" s="31"/>
      <c r="O7440" s="22">
        <f t="shared" si="357"/>
        <v>270</v>
      </c>
      <c r="P7440" s="58"/>
      <c r="Q7440" s="58"/>
      <c r="R7440" s="58"/>
      <c r="S7440" s="7"/>
      <c r="T7440" s="7"/>
      <c r="U7440" s="7"/>
    </row>
    <row r="7441" spans="1:21" customFormat="1" ht="12.75" customHeight="1" x14ac:dyDescent="0.25">
      <c r="A7441">
        <v>7</v>
      </c>
      <c r="B7441">
        <v>11</v>
      </c>
      <c r="C7441" s="3">
        <v>711</v>
      </c>
      <c r="D7441" t="s">
        <v>6</v>
      </c>
      <c r="E7441">
        <v>2005</v>
      </c>
      <c r="F7441" s="57"/>
      <c r="G7441" s="73">
        <f t="shared" si="356"/>
        <v>6124</v>
      </c>
      <c r="H7441" s="7"/>
      <c r="I7441" s="62">
        <v>6124</v>
      </c>
      <c r="J7441" s="31">
        <v>55</v>
      </c>
      <c r="K7441" s="31"/>
      <c r="L7441" s="52">
        <v>363</v>
      </c>
      <c r="M7441" s="31">
        <v>5</v>
      </c>
      <c r="N7441" s="31"/>
      <c r="O7441" s="22">
        <f t="shared" si="357"/>
        <v>363</v>
      </c>
      <c r="P7441" s="58"/>
      <c r="Q7441" s="58"/>
      <c r="R7441" s="58"/>
      <c r="S7441" s="7"/>
      <c r="T7441" s="7"/>
      <c r="U7441" s="7"/>
    </row>
    <row r="7442" spans="1:21" customFormat="1" ht="12.75" customHeight="1" x14ac:dyDescent="0.25">
      <c r="A7442">
        <v>7</v>
      </c>
      <c r="B7442">
        <v>12</v>
      </c>
      <c r="C7442" s="3">
        <v>712</v>
      </c>
      <c r="D7442" t="s">
        <v>6</v>
      </c>
      <c r="E7442">
        <v>2005</v>
      </c>
      <c r="F7442" s="57"/>
      <c r="G7442" s="73">
        <f t="shared" si="356"/>
        <v>3813</v>
      </c>
      <c r="H7442" s="7"/>
      <c r="I7442" s="62">
        <v>3813</v>
      </c>
      <c r="J7442" s="31"/>
      <c r="K7442" s="31"/>
      <c r="L7442" s="52">
        <v>203</v>
      </c>
      <c r="M7442" s="31"/>
      <c r="N7442" s="31"/>
      <c r="O7442" s="22">
        <f t="shared" si="357"/>
        <v>203</v>
      </c>
      <c r="P7442" s="58"/>
      <c r="Q7442" s="58"/>
      <c r="R7442" s="58"/>
      <c r="S7442" s="7"/>
      <c r="T7442" s="7"/>
      <c r="U7442" s="7"/>
    </row>
    <row r="7443" spans="1:21" customFormat="1" ht="12.75" customHeight="1" x14ac:dyDescent="0.25">
      <c r="A7443">
        <v>7</v>
      </c>
      <c r="B7443">
        <v>13</v>
      </c>
      <c r="C7443" s="3">
        <v>713</v>
      </c>
      <c r="D7443" t="s">
        <v>6</v>
      </c>
      <c r="E7443">
        <v>2005</v>
      </c>
      <c r="F7443" s="57"/>
      <c r="G7443" s="73">
        <f t="shared" si="356"/>
        <v>2309</v>
      </c>
      <c r="H7443" s="7"/>
      <c r="I7443" s="62">
        <v>2309</v>
      </c>
      <c r="J7443" s="31"/>
      <c r="K7443" s="31"/>
      <c r="L7443" s="52">
        <v>109</v>
      </c>
      <c r="M7443" s="31"/>
      <c r="N7443" s="31"/>
      <c r="O7443" s="22">
        <f t="shared" si="357"/>
        <v>109</v>
      </c>
      <c r="P7443" s="58"/>
      <c r="Q7443" s="58"/>
      <c r="R7443" s="58"/>
      <c r="S7443" s="7"/>
      <c r="T7443" s="7"/>
      <c r="U7443" s="7"/>
    </row>
    <row r="7444" spans="1:21" customFormat="1" ht="12.75" customHeight="1" x14ac:dyDescent="0.25">
      <c r="A7444">
        <v>7</v>
      </c>
      <c r="B7444">
        <v>14</v>
      </c>
      <c r="C7444" s="3">
        <v>714</v>
      </c>
      <c r="D7444" t="s">
        <v>6</v>
      </c>
      <c r="E7444">
        <v>2005</v>
      </c>
      <c r="F7444" s="57"/>
      <c r="G7444" s="73">
        <f t="shared" si="356"/>
        <v>3900</v>
      </c>
      <c r="H7444" s="7"/>
      <c r="I7444" s="62">
        <v>3900</v>
      </c>
      <c r="J7444" s="31"/>
      <c r="K7444" s="31"/>
      <c r="L7444" s="52">
        <v>159</v>
      </c>
      <c r="M7444" s="31"/>
      <c r="N7444" s="31"/>
      <c r="O7444" s="22">
        <f t="shared" si="357"/>
        <v>159</v>
      </c>
      <c r="P7444" s="58"/>
      <c r="Q7444" s="58"/>
      <c r="R7444" s="58"/>
      <c r="S7444" s="7"/>
      <c r="T7444" s="7"/>
      <c r="U7444" s="7"/>
    </row>
    <row r="7445" spans="1:21" customFormat="1" ht="12.75" customHeight="1" x14ac:dyDescent="0.25">
      <c r="A7445">
        <v>7</v>
      </c>
      <c r="B7445">
        <v>15</v>
      </c>
      <c r="C7445" s="3">
        <v>715</v>
      </c>
      <c r="D7445" t="s">
        <v>6</v>
      </c>
      <c r="E7445">
        <v>2005</v>
      </c>
      <c r="F7445" s="57"/>
      <c r="G7445" s="73">
        <f t="shared" si="356"/>
        <v>3622</v>
      </c>
      <c r="H7445" s="7"/>
      <c r="I7445" s="62">
        <v>3622</v>
      </c>
      <c r="J7445" s="31"/>
      <c r="K7445" s="31"/>
      <c r="L7445" s="52">
        <v>141</v>
      </c>
      <c r="M7445" s="31"/>
      <c r="N7445" s="31"/>
      <c r="O7445" s="22">
        <f t="shared" si="357"/>
        <v>141</v>
      </c>
      <c r="P7445" s="58"/>
      <c r="Q7445" s="58"/>
      <c r="R7445" s="58"/>
      <c r="S7445" s="7"/>
      <c r="T7445" s="7"/>
      <c r="U7445" s="7"/>
    </row>
    <row r="7446" spans="1:21" customFormat="1" ht="12.75" customHeight="1" x14ac:dyDescent="0.25">
      <c r="A7446">
        <v>7</v>
      </c>
      <c r="B7446">
        <v>16</v>
      </c>
      <c r="C7446" s="3">
        <v>716</v>
      </c>
      <c r="D7446" t="s">
        <v>6</v>
      </c>
      <c r="E7446">
        <v>2005</v>
      </c>
      <c r="F7446" s="57"/>
      <c r="G7446" s="73">
        <f t="shared" si="356"/>
        <v>2462</v>
      </c>
      <c r="H7446" s="7"/>
      <c r="I7446" s="62">
        <v>2462</v>
      </c>
      <c r="J7446" s="31"/>
      <c r="K7446" s="31"/>
      <c r="L7446" s="52">
        <v>71</v>
      </c>
      <c r="M7446" s="31"/>
      <c r="N7446" s="31"/>
      <c r="O7446" s="22">
        <f t="shared" si="357"/>
        <v>71</v>
      </c>
      <c r="P7446" s="58"/>
      <c r="Q7446" s="58"/>
      <c r="R7446" s="58"/>
      <c r="S7446" s="7"/>
      <c r="T7446" s="7"/>
      <c r="U7446" s="7"/>
    </row>
    <row r="7447" spans="1:21" customFormat="1" ht="12.75" customHeight="1" x14ac:dyDescent="0.25">
      <c r="A7447">
        <v>7</v>
      </c>
      <c r="B7447">
        <v>17</v>
      </c>
      <c r="C7447" s="3">
        <v>717</v>
      </c>
      <c r="D7447" t="s">
        <v>6</v>
      </c>
      <c r="E7447">
        <v>2005</v>
      </c>
      <c r="F7447" s="57"/>
      <c r="G7447" s="73">
        <f t="shared" si="356"/>
        <v>5655</v>
      </c>
      <c r="H7447" s="7"/>
      <c r="I7447" s="62">
        <v>5655</v>
      </c>
      <c r="J7447" s="31"/>
      <c r="K7447" s="31"/>
      <c r="L7447" s="52">
        <v>107</v>
      </c>
      <c r="M7447" s="31"/>
      <c r="N7447" s="31"/>
      <c r="O7447" s="22">
        <f t="shared" si="357"/>
        <v>107</v>
      </c>
      <c r="P7447" s="58"/>
      <c r="Q7447" s="58"/>
      <c r="R7447" s="58"/>
      <c r="S7447" s="7"/>
      <c r="T7447" s="7"/>
      <c r="U7447" s="7"/>
    </row>
    <row r="7448" spans="1:21" customFormat="1" ht="12.75" customHeight="1" x14ac:dyDescent="0.25">
      <c r="A7448">
        <v>7</v>
      </c>
      <c r="B7448">
        <v>18</v>
      </c>
      <c r="C7448" s="3">
        <v>718</v>
      </c>
      <c r="D7448" t="s">
        <v>6</v>
      </c>
      <c r="E7448">
        <v>2005</v>
      </c>
      <c r="F7448" s="57"/>
      <c r="G7448" s="73">
        <f t="shared" si="356"/>
        <v>2958</v>
      </c>
      <c r="H7448" s="7"/>
      <c r="I7448" s="62">
        <v>2958</v>
      </c>
      <c r="J7448" s="31">
        <v>44</v>
      </c>
      <c r="K7448" s="31"/>
      <c r="L7448" s="52">
        <v>28</v>
      </c>
      <c r="M7448" s="31">
        <v>12</v>
      </c>
      <c r="N7448" s="31"/>
      <c r="O7448" s="22">
        <f t="shared" si="357"/>
        <v>28</v>
      </c>
      <c r="P7448" s="58"/>
      <c r="Q7448" s="58"/>
      <c r="R7448" s="58"/>
      <c r="S7448" s="7"/>
      <c r="T7448" s="7"/>
      <c r="U7448" s="7"/>
    </row>
    <row r="7449" spans="1:21" customFormat="1" ht="12.75" customHeight="1" x14ac:dyDescent="0.25">
      <c r="A7449">
        <v>7</v>
      </c>
      <c r="B7449">
        <v>19</v>
      </c>
      <c r="C7449" s="3">
        <v>719</v>
      </c>
      <c r="D7449" t="s">
        <v>6</v>
      </c>
      <c r="E7449">
        <v>2005</v>
      </c>
      <c r="F7449" s="57"/>
      <c r="G7449" s="73">
        <f t="shared" si="356"/>
        <v>1579</v>
      </c>
      <c r="H7449" s="7"/>
      <c r="I7449" s="62">
        <v>1579</v>
      </c>
      <c r="J7449" s="31"/>
      <c r="K7449" s="31"/>
      <c r="L7449" s="52">
        <v>0</v>
      </c>
      <c r="M7449" s="31"/>
      <c r="N7449" s="31"/>
      <c r="O7449" s="22">
        <f t="shared" si="357"/>
        <v>0</v>
      </c>
      <c r="P7449" s="58"/>
      <c r="Q7449" s="58"/>
      <c r="R7449" s="58"/>
      <c r="S7449" s="7"/>
      <c r="T7449" s="7"/>
      <c r="U7449" s="7"/>
    </row>
    <row r="7450" spans="1:21" customFormat="1" ht="12.75" customHeight="1" x14ac:dyDescent="0.25">
      <c r="A7450">
        <v>7</v>
      </c>
      <c r="B7450">
        <v>20</v>
      </c>
      <c r="C7450" s="3">
        <v>720</v>
      </c>
      <c r="D7450" t="s">
        <v>6</v>
      </c>
      <c r="E7450">
        <v>2005</v>
      </c>
      <c r="F7450" s="57"/>
      <c r="G7450" s="73">
        <f t="shared" si="356"/>
        <v>1317</v>
      </c>
      <c r="H7450" s="7"/>
      <c r="I7450" s="62">
        <v>1317</v>
      </c>
      <c r="J7450" s="31"/>
      <c r="K7450" s="31"/>
      <c r="L7450" s="52">
        <v>232</v>
      </c>
      <c r="M7450" s="31"/>
      <c r="N7450" s="31"/>
      <c r="O7450" s="22">
        <f t="shared" si="357"/>
        <v>232</v>
      </c>
      <c r="P7450" s="58"/>
      <c r="Q7450" s="58"/>
      <c r="R7450" s="58"/>
      <c r="S7450" s="7"/>
      <c r="T7450" s="7"/>
      <c r="U7450" s="7"/>
    </row>
    <row r="7451" spans="1:21" customFormat="1" ht="12.75" customHeight="1" x14ac:dyDescent="0.25">
      <c r="A7451">
        <v>7</v>
      </c>
      <c r="B7451">
        <v>21</v>
      </c>
      <c r="C7451" s="3">
        <v>721</v>
      </c>
      <c r="D7451" t="s">
        <v>6</v>
      </c>
      <c r="E7451">
        <v>2005</v>
      </c>
      <c r="F7451" s="57"/>
      <c r="G7451" s="73">
        <f t="shared" si="356"/>
        <v>517</v>
      </c>
      <c r="H7451" s="7"/>
      <c r="I7451" s="62">
        <v>317</v>
      </c>
      <c r="J7451" s="31">
        <v>95</v>
      </c>
      <c r="K7451" s="31">
        <v>200</v>
      </c>
      <c r="L7451" s="52">
        <v>136</v>
      </c>
      <c r="M7451" s="31">
        <v>19</v>
      </c>
      <c r="N7451" s="31">
        <v>200</v>
      </c>
      <c r="O7451" s="22">
        <f t="shared" si="357"/>
        <v>336</v>
      </c>
      <c r="P7451" s="58"/>
      <c r="Q7451" s="58"/>
      <c r="R7451" s="58"/>
      <c r="S7451" s="7"/>
      <c r="T7451" s="7"/>
      <c r="U7451" s="7"/>
    </row>
    <row r="7452" spans="1:21" customFormat="1" ht="12.75" customHeight="1" x14ac:dyDescent="0.25">
      <c r="A7452">
        <v>7</v>
      </c>
      <c r="B7452">
        <v>22</v>
      </c>
      <c r="C7452" s="3">
        <v>722</v>
      </c>
      <c r="D7452" t="s">
        <v>6</v>
      </c>
      <c r="E7452">
        <v>2005</v>
      </c>
      <c r="F7452" s="57"/>
      <c r="G7452" s="73">
        <f t="shared" si="356"/>
        <v>601</v>
      </c>
      <c r="H7452" s="7"/>
      <c r="I7452" s="62">
        <v>601</v>
      </c>
      <c r="J7452" s="31"/>
      <c r="K7452" s="31"/>
      <c r="L7452" s="52">
        <v>50</v>
      </c>
      <c r="M7452" s="31"/>
      <c r="N7452" s="31"/>
      <c r="O7452" s="22">
        <f t="shared" si="357"/>
        <v>50</v>
      </c>
      <c r="P7452" s="58"/>
      <c r="Q7452" s="58"/>
      <c r="R7452" s="58"/>
      <c r="S7452" s="7"/>
      <c r="T7452" s="7"/>
      <c r="U7452" s="7"/>
    </row>
    <row r="7453" spans="1:21" customFormat="1" ht="12.75" customHeight="1" x14ac:dyDescent="0.25">
      <c r="A7453">
        <v>7</v>
      </c>
      <c r="B7453">
        <v>23</v>
      </c>
      <c r="C7453" s="3">
        <v>723</v>
      </c>
      <c r="D7453" t="s">
        <v>6</v>
      </c>
      <c r="E7453">
        <v>2005</v>
      </c>
      <c r="F7453" s="57"/>
      <c r="G7453" s="73">
        <f t="shared" si="356"/>
        <v>503</v>
      </c>
      <c r="H7453" s="7"/>
      <c r="I7453" s="62">
        <v>503</v>
      </c>
      <c r="J7453" s="31"/>
      <c r="K7453" s="31"/>
      <c r="L7453" s="52">
        <v>53</v>
      </c>
      <c r="M7453" s="31"/>
      <c r="N7453" s="31"/>
      <c r="O7453" s="22">
        <f t="shared" si="357"/>
        <v>53</v>
      </c>
      <c r="P7453" s="58"/>
      <c r="Q7453" s="58"/>
      <c r="R7453" s="58"/>
      <c r="S7453" s="7"/>
      <c r="T7453" s="7"/>
      <c r="U7453" s="7"/>
    </row>
    <row r="7454" spans="1:21" customFormat="1" ht="12.75" customHeight="1" x14ac:dyDescent="0.25">
      <c r="A7454">
        <v>7</v>
      </c>
      <c r="B7454">
        <v>24</v>
      </c>
      <c r="C7454" s="3">
        <v>724</v>
      </c>
      <c r="D7454" t="s">
        <v>6</v>
      </c>
      <c r="E7454">
        <v>2005</v>
      </c>
      <c r="F7454" s="57"/>
      <c r="G7454" s="73">
        <f t="shared" si="356"/>
        <v>238</v>
      </c>
      <c r="H7454" s="7"/>
      <c r="I7454" s="62">
        <v>238</v>
      </c>
      <c r="J7454" s="31"/>
      <c r="K7454" s="31"/>
      <c r="L7454" s="52">
        <v>30</v>
      </c>
      <c r="M7454" s="31"/>
      <c r="N7454" s="31"/>
      <c r="O7454" s="22">
        <f t="shared" si="357"/>
        <v>30</v>
      </c>
      <c r="P7454" s="58"/>
      <c r="Q7454" s="58"/>
      <c r="R7454" s="58"/>
      <c r="S7454" s="7"/>
      <c r="T7454" s="7"/>
      <c r="U7454" s="7"/>
    </row>
    <row r="7455" spans="1:21" customFormat="1" ht="12.75" customHeight="1" x14ac:dyDescent="0.25">
      <c r="A7455">
        <v>7</v>
      </c>
      <c r="B7455">
        <v>25</v>
      </c>
      <c r="C7455" s="3">
        <v>725</v>
      </c>
      <c r="D7455" t="s">
        <v>6</v>
      </c>
      <c r="E7455">
        <v>2005</v>
      </c>
      <c r="F7455" s="57"/>
      <c r="G7455" s="73">
        <f t="shared" si="356"/>
        <v>1221</v>
      </c>
      <c r="H7455" s="7"/>
      <c r="I7455" s="62">
        <v>1221</v>
      </c>
      <c r="J7455" s="31">
        <v>0</v>
      </c>
      <c r="K7455" s="31"/>
      <c r="L7455" s="52">
        <v>184</v>
      </c>
      <c r="M7455" s="31"/>
      <c r="N7455" s="31"/>
      <c r="O7455" s="22">
        <f t="shared" si="357"/>
        <v>184</v>
      </c>
      <c r="P7455" s="58"/>
      <c r="Q7455" s="58"/>
      <c r="R7455" s="58"/>
      <c r="S7455" s="7"/>
      <c r="T7455" s="7"/>
      <c r="U7455" s="7"/>
    </row>
    <row r="7456" spans="1:21" customFormat="1" ht="12.75" customHeight="1" x14ac:dyDescent="0.25">
      <c r="A7456">
        <v>7</v>
      </c>
      <c r="B7456">
        <v>26</v>
      </c>
      <c r="C7456" s="3">
        <v>726</v>
      </c>
      <c r="D7456" t="s">
        <v>6</v>
      </c>
      <c r="E7456">
        <v>2005</v>
      </c>
      <c r="F7456" s="57"/>
      <c r="G7456" s="73">
        <f t="shared" si="356"/>
        <v>1900</v>
      </c>
      <c r="H7456" s="7"/>
      <c r="I7456" s="62">
        <v>1900</v>
      </c>
      <c r="J7456" s="31">
        <v>25</v>
      </c>
      <c r="K7456" s="31"/>
      <c r="L7456" s="52">
        <v>333</v>
      </c>
      <c r="M7456" s="31">
        <v>5</v>
      </c>
      <c r="N7456" s="31"/>
      <c r="O7456" s="22">
        <f t="shared" si="357"/>
        <v>333</v>
      </c>
      <c r="P7456" s="58"/>
      <c r="Q7456" s="58"/>
      <c r="R7456" s="58"/>
      <c r="S7456" s="7"/>
      <c r="T7456" s="7"/>
      <c r="U7456" s="7"/>
    </row>
    <row r="7457" spans="1:21" customFormat="1" ht="12.75" customHeight="1" x14ac:dyDescent="0.25">
      <c r="A7457">
        <v>7</v>
      </c>
      <c r="B7457">
        <v>27</v>
      </c>
      <c r="C7457" s="3">
        <v>727</v>
      </c>
      <c r="D7457" t="s">
        <v>6</v>
      </c>
      <c r="E7457">
        <v>2005</v>
      </c>
      <c r="F7457" s="57"/>
      <c r="G7457" s="73">
        <f t="shared" si="356"/>
        <v>1112</v>
      </c>
      <c r="H7457" s="7"/>
      <c r="I7457" s="62">
        <v>1112</v>
      </c>
      <c r="J7457" s="31">
        <v>0</v>
      </c>
      <c r="K7457" s="31"/>
      <c r="L7457" s="52">
        <v>186</v>
      </c>
      <c r="M7457" s="31"/>
      <c r="N7457" s="31"/>
      <c r="O7457" s="22">
        <f t="shared" si="357"/>
        <v>186</v>
      </c>
      <c r="P7457" s="58"/>
      <c r="Q7457" s="58"/>
      <c r="R7457" s="58"/>
      <c r="S7457" s="7"/>
      <c r="T7457" s="7"/>
      <c r="U7457" s="7"/>
    </row>
    <row r="7458" spans="1:21" customFormat="1" ht="12.75" customHeight="1" x14ac:dyDescent="0.25">
      <c r="A7458">
        <v>7</v>
      </c>
      <c r="B7458">
        <v>28</v>
      </c>
      <c r="C7458" s="3">
        <v>728</v>
      </c>
      <c r="D7458" t="s">
        <v>6</v>
      </c>
      <c r="E7458">
        <v>2005</v>
      </c>
      <c r="F7458" s="57"/>
      <c r="G7458" s="73">
        <f t="shared" si="356"/>
        <v>1089</v>
      </c>
      <c r="H7458" s="7"/>
      <c r="I7458" s="62">
        <v>1089</v>
      </c>
      <c r="J7458" s="31">
        <v>0</v>
      </c>
      <c r="K7458" s="31"/>
      <c r="L7458" s="52">
        <v>173</v>
      </c>
      <c r="M7458" s="31"/>
      <c r="N7458" s="31"/>
      <c r="O7458" s="22">
        <f t="shared" si="357"/>
        <v>173</v>
      </c>
      <c r="P7458" s="58"/>
      <c r="Q7458" s="58"/>
      <c r="R7458" s="58"/>
      <c r="S7458" s="7"/>
      <c r="T7458" s="7"/>
      <c r="U7458" s="7"/>
    </row>
    <row r="7459" spans="1:21" customFormat="1" ht="12.75" customHeight="1" x14ac:dyDescent="0.25">
      <c r="A7459">
        <v>7</v>
      </c>
      <c r="B7459">
        <v>29</v>
      </c>
      <c r="C7459" s="3">
        <v>729</v>
      </c>
      <c r="D7459" t="s">
        <v>6</v>
      </c>
      <c r="E7459">
        <v>2005</v>
      </c>
      <c r="F7459" s="57"/>
      <c r="G7459" s="73">
        <f t="shared" si="356"/>
        <v>795</v>
      </c>
      <c r="H7459" s="7"/>
      <c r="I7459" s="62">
        <v>795</v>
      </c>
      <c r="J7459" s="31">
        <v>0</v>
      </c>
      <c r="K7459" s="31"/>
      <c r="L7459" s="52">
        <v>120</v>
      </c>
      <c r="M7459" s="31"/>
      <c r="N7459" s="31"/>
      <c r="O7459" s="22">
        <f t="shared" si="357"/>
        <v>120</v>
      </c>
      <c r="P7459" s="58"/>
      <c r="Q7459" s="58"/>
      <c r="R7459" s="58"/>
      <c r="S7459" s="7"/>
      <c r="T7459" s="7"/>
      <c r="U7459" s="7"/>
    </row>
    <row r="7460" spans="1:21" customFormat="1" ht="12.75" customHeight="1" x14ac:dyDescent="0.25">
      <c r="A7460">
        <v>7</v>
      </c>
      <c r="B7460">
        <v>30</v>
      </c>
      <c r="C7460" s="3">
        <v>730</v>
      </c>
      <c r="D7460" t="s">
        <v>6</v>
      </c>
      <c r="E7460">
        <v>2005</v>
      </c>
      <c r="F7460" s="57"/>
      <c r="G7460" s="73">
        <f t="shared" si="356"/>
        <v>2356</v>
      </c>
      <c r="H7460" s="7"/>
      <c r="I7460" s="62">
        <v>2356</v>
      </c>
      <c r="J7460" s="31">
        <v>0</v>
      </c>
      <c r="K7460" s="31"/>
      <c r="L7460" s="52">
        <v>337</v>
      </c>
      <c r="M7460" s="31"/>
      <c r="N7460" s="31"/>
      <c r="O7460" s="22">
        <f t="shared" si="357"/>
        <v>337</v>
      </c>
      <c r="P7460" s="58"/>
      <c r="Q7460" s="58"/>
      <c r="R7460" s="58"/>
      <c r="S7460" s="7"/>
      <c r="T7460" s="7"/>
      <c r="U7460" s="7"/>
    </row>
    <row r="7461" spans="1:21" customFormat="1" ht="12.75" customHeight="1" x14ac:dyDescent="0.25">
      <c r="A7461">
        <v>7</v>
      </c>
      <c r="B7461">
        <v>31</v>
      </c>
      <c r="C7461" s="3">
        <v>731</v>
      </c>
      <c r="D7461" t="s">
        <v>6</v>
      </c>
      <c r="E7461">
        <v>2005</v>
      </c>
      <c r="F7461" s="57"/>
      <c r="G7461" s="73">
        <f t="shared" si="356"/>
        <v>3663</v>
      </c>
      <c r="H7461" s="7"/>
      <c r="I7461" s="62">
        <v>3663</v>
      </c>
      <c r="J7461" s="31">
        <v>0</v>
      </c>
      <c r="K7461" s="31"/>
      <c r="L7461" s="52">
        <v>419</v>
      </c>
      <c r="M7461" s="31"/>
      <c r="N7461" s="31"/>
      <c r="O7461" s="22">
        <f t="shared" si="357"/>
        <v>419</v>
      </c>
      <c r="P7461" s="58"/>
      <c r="Q7461" s="58"/>
      <c r="R7461" s="58"/>
      <c r="S7461" s="7"/>
      <c r="T7461" s="7"/>
      <c r="U7461" s="7"/>
    </row>
    <row r="7462" spans="1:21" customFormat="1" ht="12.75" customHeight="1" x14ac:dyDescent="0.25">
      <c r="A7462">
        <v>8</v>
      </c>
      <c r="B7462">
        <v>1</v>
      </c>
      <c r="C7462" s="3">
        <v>801</v>
      </c>
      <c r="D7462" t="s">
        <v>6</v>
      </c>
      <c r="E7462">
        <v>2005</v>
      </c>
      <c r="F7462" s="57"/>
      <c r="G7462" s="73">
        <f t="shared" si="356"/>
        <v>3292</v>
      </c>
      <c r="H7462" s="7"/>
      <c r="I7462" s="52">
        <v>3292</v>
      </c>
      <c r="J7462" s="31">
        <v>0</v>
      </c>
      <c r="K7462" s="31"/>
      <c r="L7462" s="52">
        <v>288</v>
      </c>
      <c r="M7462" s="31"/>
      <c r="N7462" s="31"/>
      <c r="O7462" s="22">
        <f t="shared" si="357"/>
        <v>288</v>
      </c>
      <c r="P7462" s="58"/>
      <c r="Q7462" s="58"/>
      <c r="R7462" s="58"/>
      <c r="S7462" s="7"/>
      <c r="T7462" s="7"/>
      <c r="U7462" s="7"/>
    </row>
    <row r="7463" spans="1:21" customFormat="1" ht="12.75" customHeight="1" x14ac:dyDescent="0.25">
      <c r="A7463">
        <v>8</v>
      </c>
      <c r="B7463">
        <v>2</v>
      </c>
      <c r="C7463" s="3">
        <v>802</v>
      </c>
      <c r="D7463" t="s">
        <v>6</v>
      </c>
      <c r="E7463">
        <v>2005</v>
      </c>
      <c r="F7463" s="57"/>
      <c r="G7463" s="73">
        <f t="shared" si="356"/>
        <v>1819</v>
      </c>
      <c r="H7463" s="7"/>
      <c r="I7463" s="52">
        <v>1819</v>
      </c>
      <c r="J7463" s="31">
        <v>163</v>
      </c>
      <c r="K7463" s="31"/>
      <c r="L7463" s="52">
        <v>112</v>
      </c>
      <c r="M7463" s="31">
        <v>14</v>
      </c>
      <c r="N7463" s="31"/>
      <c r="O7463" s="22">
        <f t="shared" si="357"/>
        <v>112</v>
      </c>
      <c r="P7463" s="58"/>
      <c r="Q7463" s="58"/>
      <c r="R7463" s="58"/>
      <c r="S7463" s="7"/>
      <c r="T7463" s="7"/>
      <c r="U7463" s="7"/>
    </row>
    <row r="7464" spans="1:21" customFormat="1" ht="12.75" customHeight="1" x14ac:dyDescent="0.25">
      <c r="A7464">
        <v>8</v>
      </c>
      <c r="B7464">
        <v>3</v>
      </c>
      <c r="C7464" s="3">
        <v>803</v>
      </c>
      <c r="D7464" t="s">
        <v>6</v>
      </c>
      <c r="E7464">
        <v>2005</v>
      </c>
      <c r="F7464" s="57"/>
      <c r="G7464" s="73">
        <f t="shared" si="356"/>
        <v>1501</v>
      </c>
      <c r="H7464" s="7"/>
      <c r="I7464" s="52">
        <v>1501</v>
      </c>
      <c r="J7464" s="31"/>
      <c r="K7464" s="31"/>
      <c r="L7464" s="52">
        <v>107</v>
      </c>
      <c r="M7464" s="31"/>
      <c r="N7464" s="31"/>
      <c r="O7464" s="22">
        <f t="shared" si="357"/>
        <v>107</v>
      </c>
      <c r="P7464" s="58"/>
      <c r="Q7464" s="58"/>
      <c r="R7464" s="58"/>
      <c r="S7464" s="7"/>
      <c r="T7464" s="7"/>
      <c r="U7464" s="7"/>
    </row>
    <row r="7465" spans="1:21" customFormat="1" ht="12.75" customHeight="1" x14ac:dyDescent="0.25">
      <c r="A7465">
        <v>8</v>
      </c>
      <c r="B7465">
        <v>4</v>
      </c>
      <c r="C7465" s="3">
        <v>804</v>
      </c>
      <c r="D7465" t="s">
        <v>6</v>
      </c>
      <c r="E7465">
        <v>2005</v>
      </c>
      <c r="F7465" s="57"/>
      <c r="G7465" s="73">
        <f t="shared" si="356"/>
        <v>839</v>
      </c>
      <c r="H7465" s="7"/>
      <c r="I7465" s="52">
        <v>839</v>
      </c>
      <c r="J7465" s="31"/>
      <c r="K7465" s="31"/>
      <c r="L7465" s="52">
        <v>62</v>
      </c>
      <c r="M7465" s="31"/>
      <c r="N7465" s="31"/>
      <c r="O7465" s="22">
        <f t="shared" si="357"/>
        <v>62</v>
      </c>
      <c r="P7465" s="58"/>
      <c r="Q7465" s="58"/>
      <c r="R7465" s="58"/>
      <c r="S7465" s="7"/>
      <c r="T7465" s="7"/>
      <c r="U7465" s="7"/>
    </row>
    <row r="7466" spans="1:21" customFormat="1" ht="12.75" customHeight="1" x14ac:dyDescent="0.25">
      <c r="A7466">
        <v>8</v>
      </c>
      <c r="B7466">
        <v>5</v>
      </c>
      <c r="C7466" s="3">
        <v>805</v>
      </c>
      <c r="D7466" t="s">
        <v>6</v>
      </c>
      <c r="E7466">
        <v>2005</v>
      </c>
      <c r="F7466" s="57"/>
      <c r="G7466" s="73">
        <f t="shared" si="356"/>
        <v>611</v>
      </c>
      <c r="H7466" s="7"/>
      <c r="I7466" s="52">
        <v>611</v>
      </c>
      <c r="J7466" s="31"/>
      <c r="K7466" s="31"/>
      <c r="L7466" s="52">
        <v>47</v>
      </c>
      <c r="M7466" s="31"/>
      <c r="N7466" s="31"/>
      <c r="O7466" s="22">
        <f t="shared" si="357"/>
        <v>47</v>
      </c>
      <c r="P7466" s="58"/>
      <c r="Q7466" s="58"/>
      <c r="R7466" s="58"/>
      <c r="S7466" s="7"/>
      <c r="T7466" s="7"/>
      <c r="U7466" s="7"/>
    </row>
    <row r="7467" spans="1:21" customFormat="1" ht="12.75" customHeight="1" x14ac:dyDescent="0.25">
      <c r="A7467">
        <v>8</v>
      </c>
      <c r="B7467">
        <v>6</v>
      </c>
      <c r="C7467" s="3">
        <v>806</v>
      </c>
      <c r="D7467" t="s">
        <v>6</v>
      </c>
      <c r="E7467">
        <v>2005</v>
      </c>
      <c r="F7467" s="57"/>
      <c r="G7467" s="73">
        <f t="shared" si="356"/>
        <v>709</v>
      </c>
      <c r="H7467" s="7"/>
      <c r="I7467" s="52">
        <v>709</v>
      </c>
      <c r="J7467" s="31"/>
      <c r="K7467" s="31"/>
      <c r="L7467" s="52">
        <v>75</v>
      </c>
      <c r="M7467" s="31"/>
      <c r="N7467" s="31"/>
      <c r="O7467" s="22">
        <f t="shared" si="357"/>
        <v>75</v>
      </c>
      <c r="P7467" s="58"/>
      <c r="Q7467" s="58"/>
      <c r="R7467" s="58"/>
      <c r="S7467" s="7"/>
      <c r="T7467" s="7"/>
      <c r="U7467" s="7"/>
    </row>
    <row r="7468" spans="1:21" customFormat="1" ht="12.75" customHeight="1" x14ac:dyDescent="0.25">
      <c r="A7468">
        <v>8</v>
      </c>
      <c r="B7468">
        <v>7</v>
      </c>
      <c r="C7468" s="3">
        <v>807</v>
      </c>
      <c r="D7468" t="s">
        <v>6</v>
      </c>
      <c r="E7468">
        <v>2005</v>
      </c>
      <c r="F7468" s="57"/>
      <c r="G7468" s="73">
        <f t="shared" ref="G7468:G7499" si="358">I7468+K7468</f>
        <v>528</v>
      </c>
      <c r="H7468" s="7"/>
      <c r="I7468" s="52">
        <v>528</v>
      </c>
      <c r="J7468" s="31"/>
      <c r="K7468" s="31"/>
      <c r="L7468" s="52">
        <v>71</v>
      </c>
      <c r="M7468" s="31"/>
      <c r="N7468" s="31"/>
      <c r="O7468" s="22">
        <f t="shared" ref="O7468:O7499" si="359">L7468+N7468</f>
        <v>71</v>
      </c>
      <c r="P7468" s="58"/>
      <c r="Q7468" s="58"/>
      <c r="R7468" s="58"/>
      <c r="S7468" s="7"/>
      <c r="T7468" s="7"/>
      <c r="U7468" s="7"/>
    </row>
    <row r="7469" spans="1:21" customFormat="1" ht="12.75" customHeight="1" x14ac:dyDescent="0.25">
      <c r="A7469">
        <v>8</v>
      </c>
      <c r="B7469">
        <v>8</v>
      </c>
      <c r="C7469" s="3">
        <v>808</v>
      </c>
      <c r="D7469" t="s">
        <v>6</v>
      </c>
      <c r="E7469">
        <v>2005</v>
      </c>
      <c r="F7469" s="57"/>
      <c r="G7469" s="73">
        <f t="shared" si="358"/>
        <v>288</v>
      </c>
      <c r="H7469" s="7"/>
      <c r="I7469" s="52">
        <v>288</v>
      </c>
      <c r="J7469" s="31"/>
      <c r="K7469" s="31"/>
      <c r="L7469" s="52">
        <v>48</v>
      </c>
      <c r="M7469" s="31"/>
      <c r="N7469" s="31"/>
      <c r="O7469" s="22">
        <f t="shared" si="359"/>
        <v>48</v>
      </c>
      <c r="P7469" s="58"/>
      <c r="Q7469" s="58"/>
      <c r="R7469" s="58"/>
      <c r="S7469" s="7"/>
      <c r="T7469" s="7"/>
      <c r="U7469" s="7"/>
    </row>
    <row r="7470" spans="1:21" customFormat="1" ht="12.75" customHeight="1" x14ac:dyDescent="0.25">
      <c r="A7470">
        <v>8</v>
      </c>
      <c r="B7470">
        <v>9</v>
      </c>
      <c r="C7470" s="3">
        <v>809</v>
      </c>
      <c r="D7470" t="s">
        <v>6</v>
      </c>
      <c r="E7470">
        <v>2005</v>
      </c>
      <c r="F7470" s="57"/>
      <c r="G7470" s="73">
        <f t="shared" si="358"/>
        <v>233</v>
      </c>
      <c r="H7470" s="7"/>
      <c r="I7470" s="52">
        <v>233</v>
      </c>
      <c r="J7470" s="31"/>
      <c r="K7470" s="31"/>
      <c r="L7470" s="52">
        <v>47</v>
      </c>
      <c r="M7470" s="31"/>
      <c r="N7470" s="31"/>
      <c r="O7470" s="22">
        <f t="shared" si="359"/>
        <v>47</v>
      </c>
      <c r="P7470" s="58"/>
      <c r="Q7470" s="58"/>
      <c r="R7470" s="58"/>
      <c r="S7470" s="7"/>
      <c r="T7470" s="7"/>
      <c r="U7470" s="7"/>
    </row>
    <row r="7471" spans="1:21" customFormat="1" ht="12.75" customHeight="1" x14ac:dyDescent="0.25">
      <c r="A7471">
        <v>8</v>
      </c>
      <c r="B7471">
        <v>10</v>
      </c>
      <c r="C7471" s="3">
        <v>810</v>
      </c>
      <c r="D7471" t="s">
        <v>6</v>
      </c>
      <c r="E7471">
        <v>2005</v>
      </c>
      <c r="F7471" s="57"/>
      <c r="G7471" s="73">
        <f t="shared" si="358"/>
        <v>202</v>
      </c>
      <c r="H7471" s="7"/>
      <c r="I7471" s="52">
        <v>202</v>
      </c>
      <c r="J7471" s="31"/>
      <c r="K7471" s="31"/>
      <c r="L7471" s="52">
        <v>35</v>
      </c>
      <c r="M7471" s="31"/>
      <c r="N7471" s="31"/>
      <c r="O7471" s="22">
        <f t="shared" si="359"/>
        <v>35</v>
      </c>
      <c r="P7471" s="58"/>
      <c r="Q7471" s="58"/>
      <c r="R7471" s="58"/>
      <c r="S7471" s="7"/>
      <c r="T7471" s="7"/>
      <c r="U7471" s="7"/>
    </row>
    <row r="7472" spans="1:21" customFormat="1" ht="12.75" customHeight="1" x14ac:dyDescent="0.25">
      <c r="A7472">
        <v>8</v>
      </c>
      <c r="B7472">
        <v>11</v>
      </c>
      <c r="C7472" s="3">
        <v>811</v>
      </c>
      <c r="D7472" t="s">
        <v>6</v>
      </c>
      <c r="E7472">
        <v>2005</v>
      </c>
      <c r="F7472" s="57"/>
      <c r="G7472" s="73">
        <f t="shared" si="358"/>
        <v>250</v>
      </c>
      <c r="H7472" s="7"/>
      <c r="I7472" s="52">
        <v>250</v>
      </c>
      <c r="J7472" s="31"/>
      <c r="K7472" s="31"/>
      <c r="L7472" s="52">
        <v>37</v>
      </c>
      <c r="M7472" s="31"/>
      <c r="N7472" s="31"/>
      <c r="O7472" s="22">
        <f t="shared" si="359"/>
        <v>37</v>
      </c>
      <c r="P7472" s="58"/>
      <c r="Q7472" s="58"/>
      <c r="R7472" s="58"/>
      <c r="S7472" s="7"/>
      <c r="T7472" s="7"/>
      <c r="U7472" s="7"/>
    </row>
    <row r="7473" spans="1:21" customFormat="1" ht="12.75" customHeight="1" x14ac:dyDescent="0.25">
      <c r="A7473">
        <v>8</v>
      </c>
      <c r="B7473">
        <v>12</v>
      </c>
      <c r="C7473" s="3">
        <v>812</v>
      </c>
      <c r="D7473" t="s">
        <v>6</v>
      </c>
      <c r="E7473">
        <v>2005</v>
      </c>
      <c r="F7473" s="57"/>
      <c r="G7473" s="73">
        <f t="shared" si="358"/>
        <v>468</v>
      </c>
      <c r="H7473" s="7"/>
      <c r="I7473" s="52">
        <v>468</v>
      </c>
      <c r="J7473" s="31"/>
      <c r="K7473" s="31"/>
      <c r="L7473" s="52">
        <v>59</v>
      </c>
      <c r="M7473" s="31"/>
      <c r="N7473" s="31"/>
      <c r="O7473" s="22">
        <f t="shared" si="359"/>
        <v>59</v>
      </c>
      <c r="P7473" s="58"/>
      <c r="Q7473" s="58"/>
      <c r="R7473" s="58"/>
      <c r="S7473" s="7"/>
      <c r="T7473" s="7"/>
      <c r="U7473" s="7"/>
    </row>
    <row r="7474" spans="1:21" customFormat="1" ht="12.75" customHeight="1" x14ac:dyDescent="0.25">
      <c r="A7474">
        <v>8</v>
      </c>
      <c r="B7474">
        <v>13</v>
      </c>
      <c r="C7474" s="3">
        <v>813</v>
      </c>
      <c r="D7474" t="s">
        <v>6</v>
      </c>
      <c r="E7474">
        <v>2005</v>
      </c>
      <c r="F7474" s="57"/>
      <c r="G7474" s="73">
        <f t="shared" si="358"/>
        <v>426</v>
      </c>
      <c r="H7474" s="7"/>
      <c r="I7474" s="52">
        <v>426</v>
      </c>
      <c r="J7474" s="31"/>
      <c r="K7474" s="31"/>
      <c r="L7474" s="52">
        <v>47</v>
      </c>
      <c r="M7474" s="31"/>
      <c r="N7474" s="31"/>
      <c r="O7474" s="22">
        <f t="shared" si="359"/>
        <v>47</v>
      </c>
      <c r="P7474" s="58"/>
      <c r="Q7474" s="58"/>
      <c r="R7474" s="58"/>
      <c r="S7474" s="7"/>
      <c r="T7474" s="7"/>
      <c r="U7474" s="7"/>
    </row>
    <row r="7475" spans="1:21" customFormat="1" ht="12.75" customHeight="1" x14ac:dyDescent="0.25">
      <c r="A7475">
        <v>8</v>
      </c>
      <c r="B7475">
        <v>14</v>
      </c>
      <c r="C7475" s="3">
        <v>814</v>
      </c>
      <c r="D7475" t="s">
        <v>6</v>
      </c>
      <c r="E7475">
        <v>2005</v>
      </c>
      <c r="F7475" s="57"/>
      <c r="G7475" s="73">
        <f t="shared" si="358"/>
        <v>473</v>
      </c>
      <c r="H7475" s="7"/>
      <c r="I7475" s="52">
        <v>473</v>
      </c>
      <c r="J7475" s="31"/>
      <c r="K7475" s="31"/>
      <c r="L7475" s="52">
        <v>45</v>
      </c>
      <c r="M7475" s="31"/>
      <c r="N7475" s="31"/>
      <c r="O7475" s="22">
        <f t="shared" si="359"/>
        <v>45</v>
      </c>
      <c r="P7475" s="58"/>
      <c r="Q7475" s="58"/>
      <c r="R7475" s="58"/>
      <c r="S7475" s="7"/>
      <c r="T7475" s="7"/>
      <c r="U7475" s="7"/>
    </row>
    <row r="7476" spans="1:21" customFormat="1" ht="12.75" customHeight="1" x14ac:dyDescent="0.25">
      <c r="A7476">
        <v>8</v>
      </c>
      <c r="B7476">
        <v>15</v>
      </c>
      <c r="C7476" s="3">
        <v>815</v>
      </c>
      <c r="D7476" t="s">
        <v>6</v>
      </c>
      <c r="E7476">
        <v>2005</v>
      </c>
      <c r="F7476" s="57"/>
      <c r="G7476" s="73">
        <f t="shared" si="358"/>
        <v>557</v>
      </c>
      <c r="H7476" s="7"/>
      <c r="I7476" s="31">
        <v>530</v>
      </c>
      <c r="J7476" s="31"/>
      <c r="K7476" s="31">
        <v>27</v>
      </c>
      <c r="L7476" s="52">
        <v>43</v>
      </c>
      <c r="M7476" s="31"/>
      <c r="N7476" s="31">
        <v>1</v>
      </c>
      <c r="O7476" s="22">
        <f t="shared" si="359"/>
        <v>44</v>
      </c>
      <c r="P7476" s="58"/>
      <c r="Q7476" s="58"/>
      <c r="R7476" s="58"/>
      <c r="S7476" s="7"/>
      <c r="T7476" s="7"/>
      <c r="U7476" s="7"/>
    </row>
    <row r="7477" spans="1:21" customFormat="1" ht="12.75" customHeight="1" x14ac:dyDescent="0.25">
      <c r="A7477">
        <v>8</v>
      </c>
      <c r="B7477">
        <v>16</v>
      </c>
      <c r="C7477" s="3">
        <v>816</v>
      </c>
      <c r="D7477" t="s">
        <v>6</v>
      </c>
      <c r="E7477">
        <v>2005</v>
      </c>
      <c r="F7477" s="57"/>
      <c r="G7477" s="73">
        <f t="shared" si="358"/>
        <v>434</v>
      </c>
      <c r="H7477" s="7"/>
      <c r="I7477" s="31">
        <v>434</v>
      </c>
      <c r="J7477" s="31"/>
      <c r="K7477" s="31"/>
      <c r="L7477" s="52">
        <v>29</v>
      </c>
      <c r="M7477" s="31"/>
      <c r="N7477" s="31"/>
      <c r="O7477" s="22">
        <f t="shared" si="359"/>
        <v>29</v>
      </c>
      <c r="P7477" s="58"/>
      <c r="Q7477" s="58"/>
      <c r="R7477" s="58"/>
      <c r="S7477" s="7"/>
      <c r="T7477" s="7"/>
      <c r="U7477" s="7"/>
    </row>
    <row r="7478" spans="1:21" customFormat="1" ht="12.75" customHeight="1" x14ac:dyDescent="0.25">
      <c r="A7478">
        <v>8</v>
      </c>
      <c r="B7478">
        <v>17</v>
      </c>
      <c r="C7478" s="3">
        <v>817</v>
      </c>
      <c r="D7478" t="s">
        <v>6</v>
      </c>
      <c r="E7478">
        <v>2005</v>
      </c>
      <c r="F7478" s="57"/>
      <c r="G7478" s="73">
        <f t="shared" si="358"/>
        <v>467</v>
      </c>
      <c r="H7478" s="7"/>
      <c r="I7478" s="31">
        <v>467</v>
      </c>
      <c r="J7478" s="31"/>
      <c r="K7478" s="31"/>
      <c r="L7478" s="52">
        <v>30</v>
      </c>
      <c r="M7478" s="31"/>
      <c r="N7478" s="31"/>
      <c r="O7478" s="22">
        <f t="shared" si="359"/>
        <v>30</v>
      </c>
      <c r="P7478" s="58"/>
      <c r="Q7478" s="58"/>
      <c r="R7478" s="58"/>
      <c r="S7478" s="7"/>
      <c r="T7478" s="7"/>
      <c r="U7478" s="7"/>
    </row>
    <row r="7479" spans="1:21" customFormat="1" ht="12.75" customHeight="1" x14ac:dyDescent="0.25">
      <c r="A7479">
        <v>8</v>
      </c>
      <c r="B7479">
        <v>18</v>
      </c>
      <c r="C7479" s="3">
        <v>818</v>
      </c>
      <c r="D7479" t="s">
        <v>6</v>
      </c>
      <c r="E7479">
        <v>2005</v>
      </c>
      <c r="F7479" s="57"/>
      <c r="G7479" s="73">
        <f t="shared" si="358"/>
        <v>314</v>
      </c>
      <c r="H7479" s="7"/>
      <c r="I7479" s="31">
        <v>314</v>
      </c>
      <c r="J7479" s="31"/>
      <c r="K7479" s="31"/>
      <c r="L7479" s="52">
        <v>18</v>
      </c>
      <c r="M7479" s="31"/>
      <c r="N7479" s="31"/>
      <c r="O7479" s="22">
        <f t="shared" si="359"/>
        <v>18</v>
      </c>
      <c r="P7479" s="58"/>
      <c r="Q7479" s="58"/>
      <c r="R7479" s="58"/>
      <c r="S7479" s="7"/>
      <c r="T7479" s="7"/>
      <c r="U7479" s="7"/>
    </row>
    <row r="7480" spans="1:21" customFormat="1" ht="12.75" customHeight="1" x14ac:dyDescent="0.25">
      <c r="A7480">
        <v>8</v>
      </c>
      <c r="B7480">
        <v>19</v>
      </c>
      <c r="C7480" s="3">
        <v>819</v>
      </c>
      <c r="D7480" t="s">
        <v>6</v>
      </c>
      <c r="E7480">
        <v>2005</v>
      </c>
      <c r="F7480" s="57"/>
      <c r="G7480" s="73">
        <f t="shared" si="358"/>
        <v>254</v>
      </c>
      <c r="H7480" s="7"/>
      <c r="I7480" s="31">
        <v>254</v>
      </c>
      <c r="J7480" s="31"/>
      <c r="K7480" s="31"/>
      <c r="L7480" s="52">
        <v>14</v>
      </c>
      <c r="M7480" s="31"/>
      <c r="N7480" s="31"/>
      <c r="O7480" s="22">
        <f t="shared" si="359"/>
        <v>14</v>
      </c>
      <c r="P7480" s="58"/>
      <c r="Q7480" s="58"/>
      <c r="R7480" s="58"/>
      <c r="S7480" s="7"/>
      <c r="T7480" s="7"/>
      <c r="U7480" s="7"/>
    </row>
    <row r="7481" spans="1:21" customFormat="1" ht="12.75" customHeight="1" x14ac:dyDescent="0.25">
      <c r="A7481">
        <v>8</v>
      </c>
      <c r="B7481">
        <v>20</v>
      </c>
      <c r="C7481" s="3">
        <v>820</v>
      </c>
      <c r="D7481" t="s">
        <v>6</v>
      </c>
      <c r="E7481">
        <v>2005</v>
      </c>
      <c r="F7481" s="57"/>
      <c r="G7481" s="73">
        <f t="shared" si="358"/>
        <v>281</v>
      </c>
      <c r="H7481" s="7"/>
      <c r="I7481" s="31">
        <v>281</v>
      </c>
      <c r="J7481" s="31"/>
      <c r="K7481" s="31"/>
      <c r="L7481" s="31">
        <v>14</v>
      </c>
      <c r="M7481" s="31"/>
      <c r="N7481" s="31"/>
      <c r="O7481" s="22">
        <f t="shared" si="359"/>
        <v>14</v>
      </c>
      <c r="P7481" s="58"/>
      <c r="Q7481" s="58"/>
      <c r="R7481" s="58"/>
      <c r="S7481" s="7"/>
      <c r="T7481" s="7"/>
      <c r="U7481" s="7"/>
    </row>
    <row r="7482" spans="1:21" customFormat="1" ht="12.75" customHeight="1" x14ac:dyDescent="0.25">
      <c r="A7482">
        <v>8</v>
      </c>
      <c r="B7482">
        <v>21</v>
      </c>
      <c r="C7482" s="3">
        <v>821</v>
      </c>
      <c r="D7482" t="s">
        <v>6</v>
      </c>
      <c r="E7482">
        <v>2005</v>
      </c>
      <c r="F7482" s="57"/>
      <c r="G7482" s="73">
        <f t="shared" si="358"/>
        <v>306</v>
      </c>
      <c r="H7482" s="7"/>
      <c r="I7482" s="31">
        <v>306</v>
      </c>
      <c r="J7482" s="31"/>
      <c r="K7482" s="31"/>
      <c r="L7482" s="31">
        <v>14</v>
      </c>
      <c r="M7482" s="31"/>
      <c r="N7482" s="31"/>
      <c r="O7482" s="22">
        <f t="shared" si="359"/>
        <v>14</v>
      </c>
      <c r="P7482" s="58"/>
      <c r="Q7482" s="58"/>
      <c r="R7482" s="58"/>
      <c r="S7482" s="7"/>
      <c r="T7482" s="7"/>
      <c r="U7482" s="7"/>
    </row>
    <row r="7483" spans="1:21" customFormat="1" ht="12.75" customHeight="1" x14ac:dyDescent="0.25">
      <c r="A7483">
        <v>8</v>
      </c>
      <c r="B7483">
        <v>22</v>
      </c>
      <c r="C7483" s="3">
        <v>822</v>
      </c>
      <c r="D7483" t="s">
        <v>6</v>
      </c>
      <c r="E7483">
        <v>2005</v>
      </c>
      <c r="F7483" s="57"/>
      <c r="G7483" s="73">
        <f t="shared" si="358"/>
        <v>335</v>
      </c>
      <c r="H7483" s="7"/>
      <c r="I7483" s="31">
        <v>333</v>
      </c>
      <c r="J7483" s="31"/>
      <c r="K7483" s="31">
        <v>2</v>
      </c>
      <c r="L7483" s="31">
        <v>14</v>
      </c>
      <c r="M7483" s="31"/>
      <c r="N7483" s="31">
        <v>0</v>
      </c>
      <c r="O7483" s="22">
        <f t="shared" si="359"/>
        <v>14</v>
      </c>
      <c r="P7483" s="58"/>
      <c r="Q7483" s="58"/>
      <c r="R7483" s="58"/>
      <c r="S7483" s="7"/>
      <c r="T7483" s="7"/>
      <c r="U7483" s="7"/>
    </row>
    <row r="7484" spans="1:21" customFormat="1" ht="12.75" customHeight="1" x14ac:dyDescent="0.25">
      <c r="A7484">
        <v>8</v>
      </c>
      <c r="B7484">
        <v>23</v>
      </c>
      <c r="C7484" s="3">
        <v>823</v>
      </c>
      <c r="D7484" t="s">
        <v>6</v>
      </c>
      <c r="E7484">
        <v>2005</v>
      </c>
      <c r="F7484" s="57"/>
      <c r="G7484" s="73">
        <f t="shared" si="358"/>
        <v>544</v>
      </c>
      <c r="H7484" s="7"/>
      <c r="I7484" s="31">
        <v>544</v>
      </c>
      <c r="J7484" s="31"/>
      <c r="K7484" s="31"/>
      <c r="L7484" s="31">
        <v>20</v>
      </c>
      <c r="M7484" s="31"/>
      <c r="N7484" s="31"/>
      <c r="O7484" s="22">
        <f t="shared" si="359"/>
        <v>20</v>
      </c>
      <c r="P7484" s="58"/>
      <c r="Q7484" s="58"/>
      <c r="R7484" s="58"/>
      <c r="S7484" s="7"/>
      <c r="T7484" s="7"/>
      <c r="U7484" s="7"/>
    </row>
    <row r="7485" spans="1:21" customFormat="1" ht="12.75" customHeight="1" x14ac:dyDescent="0.25">
      <c r="A7485">
        <v>8</v>
      </c>
      <c r="B7485">
        <v>24</v>
      </c>
      <c r="C7485" s="3">
        <v>824</v>
      </c>
      <c r="D7485" t="s">
        <v>6</v>
      </c>
      <c r="E7485">
        <v>2005</v>
      </c>
      <c r="F7485" s="57"/>
      <c r="G7485" s="73">
        <f t="shared" si="358"/>
        <v>420</v>
      </c>
      <c r="H7485" s="7"/>
      <c r="I7485" s="31">
        <v>420</v>
      </c>
      <c r="J7485" s="31"/>
      <c r="K7485" s="31"/>
      <c r="L7485" s="31">
        <v>14</v>
      </c>
      <c r="M7485" s="31"/>
      <c r="N7485" s="31"/>
      <c r="O7485" s="22">
        <f t="shared" si="359"/>
        <v>14</v>
      </c>
      <c r="P7485" s="58"/>
      <c r="Q7485" s="58"/>
      <c r="R7485" s="58"/>
      <c r="S7485" s="7"/>
      <c r="T7485" s="7"/>
      <c r="U7485" s="7"/>
    </row>
    <row r="7486" spans="1:21" customFormat="1" ht="12.75" customHeight="1" x14ac:dyDescent="0.25">
      <c r="A7486">
        <v>8</v>
      </c>
      <c r="B7486">
        <v>25</v>
      </c>
      <c r="C7486" s="3">
        <v>825</v>
      </c>
      <c r="D7486" t="s">
        <v>6</v>
      </c>
      <c r="E7486">
        <v>2005</v>
      </c>
      <c r="F7486" s="57"/>
      <c r="G7486" s="73">
        <f t="shared" si="358"/>
        <v>1138</v>
      </c>
      <c r="H7486" s="7"/>
      <c r="I7486" s="31">
        <v>1138</v>
      </c>
      <c r="J7486" s="31"/>
      <c r="K7486" s="31"/>
      <c r="L7486" s="31">
        <v>39</v>
      </c>
      <c r="M7486" s="31"/>
      <c r="N7486" s="31"/>
      <c r="O7486" s="22">
        <f t="shared" si="359"/>
        <v>39</v>
      </c>
      <c r="P7486" s="58"/>
      <c r="Q7486" s="58"/>
      <c r="R7486" s="58"/>
      <c r="S7486" s="7"/>
      <c r="T7486" s="7"/>
      <c r="U7486" s="7"/>
    </row>
    <row r="7487" spans="1:21" customFormat="1" ht="12.75" customHeight="1" x14ac:dyDescent="0.25">
      <c r="A7487">
        <v>8</v>
      </c>
      <c r="B7487">
        <v>26</v>
      </c>
      <c r="C7487" s="3">
        <v>826</v>
      </c>
      <c r="D7487" t="s">
        <v>6</v>
      </c>
      <c r="E7487">
        <v>2005</v>
      </c>
      <c r="F7487" s="57"/>
      <c r="G7487" s="73">
        <f t="shared" si="358"/>
        <v>495</v>
      </c>
      <c r="H7487" s="7"/>
      <c r="I7487" s="31">
        <v>495</v>
      </c>
      <c r="J7487" s="31"/>
      <c r="K7487" s="31"/>
      <c r="L7487" s="31">
        <v>18</v>
      </c>
      <c r="M7487" s="31"/>
      <c r="N7487" s="31"/>
      <c r="O7487" s="22">
        <f t="shared" si="359"/>
        <v>18</v>
      </c>
      <c r="P7487" s="58"/>
      <c r="Q7487" s="58"/>
      <c r="R7487" s="58"/>
      <c r="S7487" s="7"/>
      <c r="T7487" s="7"/>
      <c r="U7487" s="7"/>
    </row>
    <row r="7488" spans="1:21" customFormat="1" ht="12.75" customHeight="1" x14ac:dyDescent="0.25">
      <c r="A7488">
        <v>8</v>
      </c>
      <c r="B7488">
        <v>27</v>
      </c>
      <c r="C7488" s="3">
        <v>827</v>
      </c>
      <c r="D7488" t="s">
        <v>6</v>
      </c>
      <c r="E7488">
        <v>2005</v>
      </c>
      <c r="F7488" s="57"/>
      <c r="G7488" s="73">
        <f t="shared" si="358"/>
        <v>1676</v>
      </c>
      <c r="H7488" s="7"/>
      <c r="I7488" s="31">
        <v>1676</v>
      </c>
      <c r="J7488" s="31"/>
      <c r="K7488" s="31"/>
      <c r="L7488" s="31">
        <v>62</v>
      </c>
      <c r="M7488" s="31"/>
      <c r="N7488" s="31"/>
      <c r="O7488" s="22">
        <f t="shared" si="359"/>
        <v>62</v>
      </c>
      <c r="P7488" s="58"/>
      <c r="Q7488" s="58"/>
      <c r="R7488" s="58"/>
      <c r="S7488" s="7"/>
      <c r="T7488" s="7"/>
      <c r="U7488" s="7"/>
    </row>
    <row r="7489" spans="1:21" customFormat="1" ht="12.75" customHeight="1" x14ac:dyDescent="0.25">
      <c r="A7489">
        <v>8</v>
      </c>
      <c r="B7489">
        <v>28</v>
      </c>
      <c r="C7489" s="3">
        <v>828</v>
      </c>
      <c r="D7489" t="s">
        <v>6</v>
      </c>
      <c r="E7489">
        <v>2005</v>
      </c>
      <c r="F7489" s="57"/>
      <c r="G7489" s="73">
        <f t="shared" si="358"/>
        <v>1049</v>
      </c>
      <c r="H7489" s="7"/>
      <c r="I7489" s="31">
        <v>1049</v>
      </c>
      <c r="J7489" s="31"/>
      <c r="K7489" s="31"/>
      <c r="L7489" s="31">
        <v>40</v>
      </c>
      <c r="M7489" s="31"/>
      <c r="N7489" s="31"/>
      <c r="O7489" s="22">
        <f t="shared" si="359"/>
        <v>40</v>
      </c>
      <c r="P7489" s="58"/>
      <c r="Q7489" s="58"/>
      <c r="R7489" s="58"/>
      <c r="S7489" s="7"/>
      <c r="T7489" s="7"/>
      <c r="U7489" s="7"/>
    </row>
    <row r="7490" spans="1:21" customFormat="1" ht="12.75" customHeight="1" x14ac:dyDescent="0.25">
      <c r="A7490">
        <v>8</v>
      </c>
      <c r="B7490">
        <v>29</v>
      </c>
      <c r="C7490" s="3">
        <v>829</v>
      </c>
      <c r="D7490" t="s">
        <v>6</v>
      </c>
      <c r="E7490">
        <v>2005</v>
      </c>
      <c r="F7490" s="57"/>
      <c r="G7490" s="73">
        <f t="shared" si="358"/>
        <v>569</v>
      </c>
      <c r="H7490" s="7"/>
      <c r="I7490" s="31">
        <v>569</v>
      </c>
      <c r="J7490" s="31"/>
      <c r="K7490" s="31"/>
      <c r="L7490" s="31">
        <v>23</v>
      </c>
      <c r="M7490" s="31"/>
      <c r="N7490" s="31"/>
      <c r="O7490" s="22">
        <f t="shared" si="359"/>
        <v>23</v>
      </c>
      <c r="P7490" s="58"/>
      <c r="Q7490" s="58"/>
      <c r="R7490" s="58"/>
      <c r="S7490" s="7"/>
      <c r="T7490" s="7"/>
      <c r="U7490" s="7"/>
    </row>
    <row r="7491" spans="1:21" customFormat="1" ht="12.75" customHeight="1" x14ac:dyDescent="0.25">
      <c r="A7491">
        <v>8</v>
      </c>
      <c r="B7491">
        <v>30</v>
      </c>
      <c r="C7491" s="3">
        <v>830</v>
      </c>
      <c r="D7491" t="s">
        <v>6</v>
      </c>
      <c r="E7491">
        <v>2005</v>
      </c>
      <c r="F7491" s="57"/>
      <c r="G7491" s="73">
        <f t="shared" si="358"/>
        <v>611</v>
      </c>
      <c r="H7491" s="7"/>
      <c r="I7491" s="31">
        <v>611</v>
      </c>
      <c r="J7491" s="31"/>
      <c r="K7491" s="31"/>
      <c r="L7491" s="31">
        <v>25</v>
      </c>
      <c r="M7491" s="31"/>
      <c r="N7491" s="31"/>
      <c r="O7491" s="22">
        <f t="shared" si="359"/>
        <v>25</v>
      </c>
      <c r="P7491" s="58"/>
      <c r="Q7491" s="58"/>
      <c r="R7491" s="58"/>
      <c r="S7491" s="7"/>
      <c r="T7491" s="7"/>
      <c r="U7491" s="7"/>
    </row>
    <row r="7492" spans="1:21" customFormat="1" ht="12.75" customHeight="1" x14ac:dyDescent="0.25">
      <c r="A7492">
        <v>8</v>
      </c>
      <c r="B7492">
        <v>31</v>
      </c>
      <c r="C7492" s="3">
        <v>831</v>
      </c>
      <c r="D7492" t="s">
        <v>6</v>
      </c>
      <c r="E7492">
        <v>2005</v>
      </c>
      <c r="F7492" s="57"/>
      <c r="G7492" s="73">
        <f t="shared" si="358"/>
        <v>910</v>
      </c>
      <c r="H7492" s="7"/>
      <c r="I7492" s="31">
        <v>910</v>
      </c>
      <c r="J7492" s="31"/>
      <c r="K7492" s="31"/>
      <c r="L7492" s="31">
        <v>39</v>
      </c>
      <c r="M7492" s="31"/>
      <c r="N7492" s="31"/>
      <c r="O7492" s="22">
        <f t="shared" si="359"/>
        <v>39</v>
      </c>
      <c r="P7492" s="58"/>
      <c r="Q7492" s="58"/>
      <c r="R7492" s="58"/>
      <c r="S7492" s="7"/>
      <c r="T7492" s="7"/>
      <c r="U7492" s="7"/>
    </row>
    <row r="7493" spans="1:21" customFormat="1" ht="12.75" customHeight="1" x14ac:dyDescent="0.25">
      <c r="A7493">
        <v>9</v>
      </c>
      <c r="B7493">
        <v>1</v>
      </c>
      <c r="C7493" s="3">
        <v>901</v>
      </c>
      <c r="D7493" t="s">
        <v>6</v>
      </c>
      <c r="E7493">
        <v>2005</v>
      </c>
      <c r="F7493" s="57"/>
      <c r="G7493" s="73">
        <f t="shared" si="358"/>
        <v>478</v>
      </c>
      <c r="H7493" s="7"/>
      <c r="I7493" s="31">
        <v>478</v>
      </c>
      <c r="J7493" s="31"/>
      <c r="K7493" s="31"/>
      <c r="L7493" s="31">
        <v>18</v>
      </c>
      <c r="M7493" s="31"/>
      <c r="N7493" s="31"/>
      <c r="O7493" s="22">
        <f t="shared" si="359"/>
        <v>18</v>
      </c>
      <c r="P7493" s="58"/>
      <c r="Q7493" s="58"/>
      <c r="R7493" s="58"/>
      <c r="S7493" s="7"/>
      <c r="T7493" s="7"/>
      <c r="U7493" s="7"/>
    </row>
    <row r="7494" spans="1:21" customFormat="1" ht="12.75" customHeight="1" x14ac:dyDescent="0.25">
      <c r="A7494">
        <v>9</v>
      </c>
      <c r="B7494">
        <v>2</v>
      </c>
      <c r="C7494" s="3">
        <v>902</v>
      </c>
      <c r="D7494" t="s">
        <v>6</v>
      </c>
      <c r="E7494">
        <v>2005</v>
      </c>
      <c r="F7494" s="57"/>
      <c r="G7494" s="73">
        <f t="shared" si="358"/>
        <v>591</v>
      </c>
      <c r="H7494" s="7"/>
      <c r="I7494" s="31">
        <v>591</v>
      </c>
      <c r="J7494" s="31"/>
      <c r="K7494" s="31"/>
      <c r="L7494" s="31">
        <v>19</v>
      </c>
      <c r="M7494" s="31"/>
      <c r="N7494" s="31"/>
      <c r="O7494" s="22">
        <f t="shared" si="359"/>
        <v>19</v>
      </c>
      <c r="P7494" s="58"/>
      <c r="Q7494" s="58"/>
      <c r="R7494" s="58"/>
      <c r="S7494" s="7"/>
      <c r="T7494" s="7"/>
      <c r="U7494" s="7"/>
    </row>
    <row r="7495" spans="1:21" customFormat="1" ht="12.75" customHeight="1" x14ac:dyDescent="0.25">
      <c r="A7495">
        <v>9</v>
      </c>
      <c r="B7495">
        <v>3</v>
      </c>
      <c r="C7495" s="3">
        <v>903</v>
      </c>
      <c r="D7495" t="s">
        <v>6</v>
      </c>
      <c r="E7495">
        <v>2005</v>
      </c>
      <c r="F7495" s="57"/>
      <c r="G7495" s="73">
        <f t="shared" si="358"/>
        <v>326</v>
      </c>
      <c r="H7495" s="7"/>
      <c r="I7495" s="31">
        <v>326</v>
      </c>
      <c r="J7495" s="31"/>
      <c r="K7495" s="31"/>
      <c r="L7495" s="31">
        <v>9</v>
      </c>
      <c r="M7495" s="31"/>
      <c r="N7495" s="31"/>
      <c r="O7495" s="22">
        <f t="shared" si="359"/>
        <v>9</v>
      </c>
      <c r="P7495" s="58"/>
      <c r="Q7495" s="58"/>
      <c r="R7495" s="58"/>
      <c r="S7495" s="7"/>
      <c r="T7495" s="7"/>
      <c r="U7495" s="7"/>
    </row>
    <row r="7496" spans="1:21" customFormat="1" ht="12.75" customHeight="1" x14ac:dyDescent="0.25">
      <c r="A7496">
        <v>9</v>
      </c>
      <c r="B7496">
        <v>4</v>
      </c>
      <c r="C7496" s="3">
        <v>904</v>
      </c>
      <c r="D7496" t="s">
        <v>6</v>
      </c>
      <c r="E7496">
        <v>2005</v>
      </c>
      <c r="F7496" s="57"/>
      <c r="G7496" s="73">
        <f t="shared" si="358"/>
        <v>477</v>
      </c>
      <c r="H7496" s="7"/>
      <c r="I7496" s="31">
        <v>477</v>
      </c>
      <c r="J7496" s="31"/>
      <c r="K7496" s="31"/>
      <c r="L7496" s="31">
        <v>11</v>
      </c>
      <c r="M7496" s="31"/>
      <c r="N7496" s="31"/>
      <c r="O7496" s="22">
        <f t="shared" si="359"/>
        <v>11</v>
      </c>
      <c r="P7496" s="58"/>
      <c r="Q7496" s="58"/>
      <c r="R7496" s="58"/>
      <c r="S7496" s="7"/>
      <c r="T7496" s="7"/>
      <c r="U7496" s="7"/>
    </row>
    <row r="7497" spans="1:21" customFormat="1" ht="12.75" customHeight="1" x14ac:dyDescent="0.25">
      <c r="A7497">
        <v>9</v>
      </c>
      <c r="B7497">
        <v>5</v>
      </c>
      <c r="C7497" s="3">
        <v>905</v>
      </c>
      <c r="D7497" t="s">
        <v>6</v>
      </c>
      <c r="E7497">
        <v>2005</v>
      </c>
      <c r="F7497" s="57"/>
      <c r="G7497" s="73">
        <f t="shared" si="358"/>
        <v>897</v>
      </c>
      <c r="H7497" s="7"/>
      <c r="I7497" s="31">
        <v>897</v>
      </c>
      <c r="J7497" s="31"/>
      <c r="K7497" s="31"/>
      <c r="L7497" s="31">
        <v>16</v>
      </c>
      <c r="M7497" s="31"/>
      <c r="N7497" s="31"/>
      <c r="O7497" s="22">
        <f t="shared" si="359"/>
        <v>16</v>
      </c>
      <c r="P7497" s="58"/>
      <c r="Q7497" s="58"/>
      <c r="R7497" s="58"/>
      <c r="S7497" s="7"/>
      <c r="T7497" s="7"/>
      <c r="U7497" s="7"/>
    </row>
    <row r="7498" spans="1:21" customFormat="1" ht="12.75" customHeight="1" x14ac:dyDescent="0.25">
      <c r="A7498">
        <v>9</v>
      </c>
      <c r="B7498">
        <v>6</v>
      </c>
      <c r="C7498" s="3">
        <v>906</v>
      </c>
      <c r="D7498" t="s">
        <v>6</v>
      </c>
      <c r="E7498">
        <v>2005</v>
      </c>
      <c r="F7498" s="57"/>
      <c r="G7498" s="73">
        <f t="shared" si="358"/>
        <v>733</v>
      </c>
      <c r="H7498" s="7"/>
      <c r="I7498" s="31">
        <v>733</v>
      </c>
      <c r="J7498" s="31"/>
      <c r="K7498" s="31"/>
      <c r="L7498" s="31">
        <v>10</v>
      </c>
      <c r="M7498" s="31"/>
      <c r="N7498" s="31"/>
      <c r="O7498" s="22">
        <f t="shared" si="359"/>
        <v>10</v>
      </c>
      <c r="P7498" s="58"/>
      <c r="Q7498" s="58"/>
      <c r="R7498" s="58"/>
      <c r="S7498" s="7"/>
      <c r="T7498" s="7"/>
      <c r="U7498" s="7"/>
    </row>
    <row r="7499" spans="1:21" customFormat="1" ht="12.75" customHeight="1" x14ac:dyDescent="0.25">
      <c r="A7499">
        <v>9</v>
      </c>
      <c r="B7499">
        <v>7</v>
      </c>
      <c r="C7499" s="3">
        <v>907</v>
      </c>
      <c r="D7499" t="s">
        <v>6</v>
      </c>
      <c r="E7499">
        <v>2005</v>
      </c>
      <c r="F7499" s="57"/>
      <c r="G7499" s="73">
        <f t="shared" si="358"/>
        <v>1096</v>
      </c>
      <c r="H7499" s="7"/>
      <c r="I7499" s="31">
        <v>1036</v>
      </c>
      <c r="J7499" s="31"/>
      <c r="K7499" s="31">
        <v>60</v>
      </c>
      <c r="L7499" s="31">
        <v>9</v>
      </c>
      <c r="M7499" s="31"/>
      <c r="N7499" s="31">
        <v>1</v>
      </c>
      <c r="O7499" s="22">
        <f t="shared" si="359"/>
        <v>10</v>
      </c>
      <c r="P7499" s="58"/>
      <c r="Q7499" s="58"/>
      <c r="R7499" s="58"/>
      <c r="S7499" s="7"/>
      <c r="T7499" s="7"/>
      <c r="U7499" s="7"/>
    </row>
    <row r="7500" spans="1:21" customFormat="1" ht="12.75" customHeight="1" x14ac:dyDescent="0.25">
      <c r="A7500">
        <v>9</v>
      </c>
      <c r="B7500">
        <v>8</v>
      </c>
      <c r="C7500" s="3">
        <v>908</v>
      </c>
      <c r="D7500" t="s">
        <v>6</v>
      </c>
      <c r="E7500">
        <v>2005</v>
      </c>
      <c r="F7500" s="72">
        <f>((1/0.9991)*461)+4816</f>
        <v>5277.4152737463719</v>
      </c>
      <c r="G7500" s="73">
        <f t="shared" ref="G7500:G7531" si="360">I7500+K7500+F7500</f>
        <v>6866.4152737463719</v>
      </c>
      <c r="I7500" s="31">
        <v>1589</v>
      </c>
      <c r="J7500" s="31"/>
      <c r="K7500" s="31"/>
      <c r="L7500" s="31">
        <v>7</v>
      </c>
      <c r="M7500" s="31"/>
      <c r="N7500" s="31"/>
      <c r="O7500" s="21">
        <f>L7500+N7500+(R7500*(1/0.816))</f>
        <v>19.254901960784316</v>
      </c>
      <c r="P7500" s="71">
        <v>1509</v>
      </c>
      <c r="Q7500" s="70">
        <f>4816+461</f>
        <v>5277</v>
      </c>
      <c r="R7500" s="70">
        <f>0+10</f>
        <v>10</v>
      </c>
      <c r="S7500" s="7"/>
      <c r="T7500" s="7"/>
      <c r="U7500" s="7"/>
    </row>
    <row r="7501" spans="1:21" customFormat="1" ht="12.75" customHeight="1" x14ac:dyDescent="0.25">
      <c r="A7501">
        <v>9</v>
      </c>
      <c r="B7501">
        <v>9</v>
      </c>
      <c r="C7501" s="3">
        <v>909</v>
      </c>
      <c r="D7501" t="s">
        <v>6</v>
      </c>
      <c r="E7501">
        <v>2005</v>
      </c>
      <c r="F7501" s="72">
        <f>(1/0.9991)*Q7501</f>
        <v>2901.6114503052745</v>
      </c>
      <c r="G7501" s="73">
        <f t="shared" si="360"/>
        <v>2901.6114503052745</v>
      </c>
      <c r="H7501" s="7"/>
      <c r="I7501" s="31"/>
      <c r="J7501" s="31"/>
      <c r="K7501" s="31"/>
      <c r="L7501" s="31"/>
      <c r="M7501" s="31"/>
      <c r="N7501" s="31"/>
      <c r="O7501" s="21">
        <f>R7501*(1/0.816)</f>
        <v>34.313725490196077</v>
      </c>
      <c r="P7501" s="71">
        <v>1294</v>
      </c>
      <c r="Q7501" s="70">
        <v>2899</v>
      </c>
      <c r="R7501" s="70">
        <v>28</v>
      </c>
      <c r="S7501" s="7"/>
      <c r="T7501" s="7"/>
      <c r="U7501" s="7"/>
    </row>
    <row r="7502" spans="1:21" customFormat="1" ht="12.75" customHeight="1" x14ac:dyDescent="0.25">
      <c r="A7502">
        <v>9</v>
      </c>
      <c r="B7502">
        <v>10</v>
      </c>
      <c r="C7502" s="3">
        <v>910</v>
      </c>
      <c r="D7502" t="s">
        <v>6</v>
      </c>
      <c r="E7502">
        <v>2005</v>
      </c>
      <c r="F7502" s="72">
        <f t="shared" ref="F7502:F7560" si="361">(1/0.9991)*Q7502</f>
        <v>2857.5718146331697</v>
      </c>
      <c r="G7502" s="73">
        <f t="shared" si="360"/>
        <v>2857.5718146331697</v>
      </c>
      <c r="H7502" s="7"/>
      <c r="I7502" s="31"/>
      <c r="J7502" s="31"/>
      <c r="K7502" s="31"/>
      <c r="L7502" s="31"/>
      <c r="M7502" s="31"/>
      <c r="N7502" s="31"/>
      <c r="O7502" s="21">
        <f>R7502*(1/0.816)</f>
        <v>37.990196078431374</v>
      </c>
      <c r="P7502" s="71">
        <v>1093</v>
      </c>
      <c r="Q7502" s="70">
        <v>2855</v>
      </c>
      <c r="R7502" s="70">
        <v>31</v>
      </c>
      <c r="S7502" s="7"/>
      <c r="T7502" s="7"/>
      <c r="U7502" s="7"/>
    </row>
    <row r="7503" spans="1:21" customFormat="1" ht="12.75" customHeight="1" x14ac:dyDescent="0.25">
      <c r="A7503">
        <v>9</v>
      </c>
      <c r="B7503">
        <v>11</v>
      </c>
      <c r="C7503" s="3">
        <v>911</v>
      </c>
      <c r="D7503" t="s">
        <v>6</v>
      </c>
      <c r="E7503">
        <v>2005</v>
      </c>
      <c r="F7503" s="72">
        <f t="shared" si="361"/>
        <v>961.86567911120005</v>
      </c>
      <c r="G7503" s="73">
        <f t="shared" si="360"/>
        <v>961.86567911120005</v>
      </c>
      <c r="H7503" s="7"/>
      <c r="I7503" s="31"/>
      <c r="J7503" s="31"/>
      <c r="K7503" s="31"/>
      <c r="L7503" s="31"/>
      <c r="M7503" s="31"/>
      <c r="N7503" s="31"/>
      <c r="O7503" s="21">
        <f t="shared" ref="O7503:O7560" si="362">R7503*(1/0.816)</f>
        <v>22.058823529411768</v>
      </c>
      <c r="P7503" s="71">
        <v>898</v>
      </c>
      <c r="Q7503" s="70">
        <v>961</v>
      </c>
      <c r="R7503" s="70">
        <v>18</v>
      </c>
      <c r="S7503" s="7"/>
      <c r="T7503" s="7"/>
      <c r="U7503" s="7"/>
    </row>
    <row r="7504" spans="1:21" customFormat="1" ht="12.75" customHeight="1" x14ac:dyDescent="0.25">
      <c r="A7504">
        <v>9</v>
      </c>
      <c r="B7504">
        <v>12</v>
      </c>
      <c r="C7504" s="3">
        <v>912</v>
      </c>
      <c r="D7504" t="s">
        <v>6</v>
      </c>
      <c r="E7504">
        <v>2005</v>
      </c>
      <c r="F7504" s="72">
        <f t="shared" si="361"/>
        <v>988.89000100090072</v>
      </c>
      <c r="G7504" s="73">
        <f t="shared" si="360"/>
        <v>988.89000100090072</v>
      </c>
      <c r="H7504" s="7"/>
      <c r="I7504" s="31"/>
      <c r="J7504" s="31"/>
      <c r="K7504" s="31"/>
      <c r="L7504" s="31"/>
      <c r="M7504" s="31"/>
      <c r="N7504" s="31"/>
      <c r="O7504" s="21">
        <f t="shared" si="362"/>
        <v>13.480392156862745</v>
      </c>
      <c r="P7504" s="71">
        <v>709</v>
      </c>
      <c r="Q7504" s="70">
        <v>988</v>
      </c>
      <c r="R7504" s="70">
        <v>11</v>
      </c>
      <c r="S7504" s="7"/>
      <c r="T7504" s="7"/>
      <c r="U7504" s="7"/>
    </row>
    <row r="7505" spans="1:21" customFormat="1" ht="12.75" customHeight="1" x14ac:dyDescent="0.25">
      <c r="A7505">
        <v>9</v>
      </c>
      <c r="B7505">
        <v>13</v>
      </c>
      <c r="C7505" s="3">
        <v>913</v>
      </c>
      <c r="D7505" t="s">
        <v>6</v>
      </c>
      <c r="E7505">
        <v>2005</v>
      </c>
      <c r="F7505" s="72">
        <f t="shared" si="361"/>
        <v>304.27384646181559</v>
      </c>
      <c r="G7505" s="73">
        <f t="shared" si="360"/>
        <v>304.27384646181559</v>
      </c>
      <c r="H7505" s="7"/>
      <c r="I7505" s="31"/>
      <c r="J7505" s="31"/>
      <c r="K7505" s="31"/>
      <c r="L7505" s="31"/>
      <c r="M7505" s="31"/>
      <c r="N7505" s="31"/>
      <c r="O7505" s="21">
        <f t="shared" si="362"/>
        <v>18.382352941176471</v>
      </c>
      <c r="P7505" s="71">
        <v>529</v>
      </c>
      <c r="Q7505" s="70">
        <v>304</v>
      </c>
      <c r="R7505" s="70">
        <v>15</v>
      </c>
      <c r="S7505" s="7"/>
      <c r="T7505" s="7"/>
      <c r="U7505" s="7"/>
    </row>
    <row r="7506" spans="1:21" customFormat="1" ht="12.75" customHeight="1" x14ac:dyDescent="0.25">
      <c r="A7506">
        <v>9</v>
      </c>
      <c r="B7506">
        <v>14</v>
      </c>
      <c r="C7506" s="3">
        <v>914</v>
      </c>
      <c r="D7506" t="s">
        <v>6</v>
      </c>
      <c r="E7506">
        <v>2005</v>
      </c>
      <c r="F7506" s="72">
        <f t="shared" si="361"/>
        <v>261.2351116004404</v>
      </c>
      <c r="G7506" s="73">
        <f t="shared" si="360"/>
        <v>261.2351116004404</v>
      </c>
      <c r="H7506" s="7"/>
      <c r="I7506" s="31"/>
      <c r="J7506" s="31"/>
      <c r="K7506" s="31"/>
      <c r="L7506" s="31"/>
      <c r="M7506" s="31"/>
      <c r="N7506" s="31"/>
      <c r="O7506" s="21">
        <f t="shared" si="362"/>
        <v>2.4509803921568629</v>
      </c>
      <c r="P7506" s="71">
        <v>357</v>
      </c>
      <c r="Q7506" s="70">
        <v>261</v>
      </c>
      <c r="R7506" s="70">
        <v>2</v>
      </c>
      <c r="S7506" s="7"/>
      <c r="T7506" s="7"/>
      <c r="U7506" s="7"/>
    </row>
    <row r="7507" spans="1:21" customFormat="1" ht="12.75" customHeight="1" x14ac:dyDescent="0.25">
      <c r="A7507">
        <v>9</v>
      </c>
      <c r="B7507">
        <v>15</v>
      </c>
      <c r="C7507" s="3">
        <v>915</v>
      </c>
      <c r="D7507" t="s">
        <v>6</v>
      </c>
      <c r="E7507">
        <v>2005</v>
      </c>
      <c r="F7507" s="72">
        <f>(1/0.9991)*Q7507+T7507</f>
        <v>148.10899809828845</v>
      </c>
      <c r="G7507" s="73">
        <f t="shared" si="360"/>
        <v>148.10899809828845</v>
      </c>
      <c r="H7507" s="7"/>
      <c r="I7507" s="31"/>
      <c r="J7507" s="31"/>
      <c r="K7507" s="31"/>
      <c r="L7507" s="31"/>
      <c r="M7507" s="31"/>
      <c r="N7507" s="31"/>
      <c r="O7507" s="21">
        <f>R7507*(1/0.816)+S7507</f>
        <v>0</v>
      </c>
      <c r="P7507" s="71">
        <v>347</v>
      </c>
      <c r="Q7507" s="70">
        <v>121</v>
      </c>
      <c r="R7507" s="70">
        <v>0</v>
      </c>
      <c r="S7507">
        <v>0</v>
      </c>
      <c r="T7507" s="7">
        <v>27</v>
      </c>
      <c r="U7507" s="7"/>
    </row>
    <row r="7508" spans="1:21" customFormat="1" ht="12.75" customHeight="1" x14ac:dyDescent="0.25">
      <c r="A7508">
        <v>9</v>
      </c>
      <c r="B7508">
        <v>16</v>
      </c>
      <c r="C7508" s="3">
        <v>916</v>
      </c>
      <c r="D7508" t="s">
        <v>6</v>
      </c>
      <c r="E7508">
        <v>2005</v>
      </c>
      <c r="F7508" s="72">
        <f t="shared" ref="F7508:F7534" si="363">(1/0.9991)*Q7508+T7508</f>
        <v>100.06756080472425</v>
      </c>
      <c r="G7508" s="73">
        <f t="shared" si="360"/>
        <v>100.06756080472425</v>
      </c>
      <c r="H7508" s="7"/>
      <c r="I7508" s="31"/>
      <c r="J7508" s="31"/>
      <c r="K7508" s="31"/>
      <c r="L7508" s="31"/>
      <c r="M7508" s="31"/>
      <c r="N7508" s="31"/>
      <c r="O7508" s="21">
        <f>R7508*(1/0.816)+S7508</f>
        <v>4.2254901960784315</v>
      </c>
      <c r="P7508" s="71">
        <v>336</v>
      </c>
      <c r="Q7508" s="70">
        <v>75</v>
      </c>
      <c r="R7508" s="70">
        <v>1</v>
      </c>
      <c r="S7508">
        <v>3</v>
      </c>
      <c r="T7508" s="7">
        <v>25</v>
      </c>
      <c r="U7508" s="7"/>
    </row>
    <row r="7509" spans="1:21" customFormat="1" ht="12.75" customHeight="1" x14ac:dyDescent="0.25">
      <c r="A7509">
        <v>9</v>
      </c>
      <c r="B7509">
        <v>17</v>
      </c>
      <c r="C7509" s="3">
        <v>917</v>
      </c>
      <c r="D7509" t="s">
        <v>6</v>
      </c>
      <c r="E7509">
        <v>2005</v>
      </c>
      <c r="F7509" s="72">
        <f t="shared" si="363"/>
        <v>55.03513161845661</v>
      </c>
      <c r="G7509" s="73">
        <f t="shared" si="360"/>
        <v>55.03513161845661</v>
      </c>
      <c r="H7509" s="7"/>
      <c r="I7509" s="31"/>
      <c r="J7509" s="31"/>
      <c r="K7509" s="31"/>
      <c r="L7509" s="31"/>
      <c r="M7509" s="31"/>
      <c r="N7509" s="31"/>
      <c r="O7509" s="21">
        <f t="shared" ref="O7509:O7534" si="364">R7509*(1/0.816)+S7509</f>
        <v>2.4509803921568629</v>
      </c>
      <c r="P7509" s="71">
        <v>326</v>
      </c>
      <c r="Q7509" s="70">
        <v>39</v>
      </c>
      <c r="R7509" s="70">
        <v>2</v>
      </c>
      <c r="S7509">
        <v>0</v>
      </c>
      <c r="T7509" s="7">
        <v>16</v>
      </c>
      <c r="U7509" s="7"/>
    </row>
    <row r="7510" spans="1:21" customFormat="1" ht="12.75" customHeight="1" x14ac:dyDescent="0.25">
      <c r="A7510">
        <v>9</v>
      </c>
      <c r="B7510">
        <v>18</v>
      </c>
      <c r="C7510" s="3">
        <v>918</v>
      </c>
      <c r="D7510" t="s">
        <v>6</v>
      </c>
      <c r="E7510">
        <v>2005</v>
      </c>
      <c r="F7510" s="72">
        <f>(1/0.9991)*Q7510+T7510</f>
        <v>38.023421078971069</v>
      </c>
      <c r="G7510" s="73">
        <f t="shared" si="360"/>
        <v>38.023421078971069</v>
      </c>
      <c r="H7510" s="7"/>
      <c r="I7510" s="31"/>
      <c r="J7510" s="31"/>
      <c r="K7510" s="31"/>
      <c r="L7510" s="31"/>
      <c r="M7510" s="31"/>
      <c r="N7510" s="31"/>
      <c r="O7510" s="21">
        <f t="shared" si="364"/>
        <v>0</v>
      </c>
      <c r="P7510" s="71">
        <v>316</v>
      </c>
      <c r="Q7510" s="70">
        <v>26</v>
      </c>
      <c r="R7510" s="70">
        <v>0</v>
      </c>
      <c r="S7510">
        <v>0</v>
      </c>
      <c r="T7510" s="7">
        <v>12</v>
      </c>
      <c r="U7510" s="7"/>
    </row>
    <row r="7511" spans="1:21" customFormat="1" ht="12.75" customHeight="1" x14ac:dyDescent="0.25">
      <c r="A7511">
        <v>9</v>
      </c>
      <c r="B7511">
        <v>19</v>
      </c>
      <c r="C7511" s="3">
        <v>919</v>
      </c>
      <c r="D7511" t="s">
        <v>6</v>
      </c>
      <c r="E7511">
        <v>2005</v>
      </c>
      <c r="F7511" s="72">
        <f t="shared" si="363"/>
        <v>28.015313782404164</v>
      </c>
      <c r="G7511" s="73">
        <f t="shared" si="360"/>
        <v>28.015313782404164</v>
      </c>
      <c r="H7511" s="7"/>
      <c r="I7511" s="31"/>
      <c r="J7511" s="31"/>
      <c r="K7511" s="31"/>
      <c r="L7511" s="31"/>
      <c r="M7511" s="31"/>
      <c r="N7511" s="31"/>
      <c r="O7511" s="21">
        <f t="shared" si="364"/>
        <v>2.4509803921568629</v>
      </c>
      <c r="P7511" s="71">
        <v>306</v>
      </c>
      <c r="Q7511" s="70">
        <v>17</v>
      </c>
      <c r="R7511" s="70">
        <v>2</v>
      </c>
      <c r="S7511">
        <v>0</v>
      </c>
      <c r="T7511" s="7">
        <v>11</v>
      </c>
      <c r="U7511" s="7"/>
    </row>
    <row r="7512" spans="1:21" customFormat="1" ht="12.75" customHeight="1" x14ac:dyDescent="0.25">
      <c r="A7512">
        <v>9</v>
      </c>
      <c r="B7512">
        <v>20</v>
      </c>
      <c r="C7512" s="3">
        <v>920</v>
      </c>
      <c r="D7512" t="s">
        <v>6</v>
      </c>
      <c r="E7512">
        <v>2005</v>
      </c>
      <c r="F7512" s="72">
        <f t="shared" si="363"/>
        <v>22.007206485837251</v>
      </c>
      <c r="G7512" s="73">
        <f t="shared" si="360"/>
        <v>22.007206485837251</v>
      </c>
      <c r="H7512" s="7"/>
      <c r="I7512" s="31"/>
      <c r="J7512" s="31"/>
      <c r="K7512" s="31"/>
      <c r="L7512" s="31"/>
      <c r="M7512" s="31"/>
      <c r="N7512" s="31"/>
      <c r="O7512" s="21">
        <f t="shared" si="364"/>
        <v>3.6764705882352944</v>
      </c>
      <c r="P7512" s="71">
        <v>295</v>
      </c>
      <c r="Q7512" s="70">
        <v>8</v>
      </c>
      <c r="R7512" s="70">
        <v>3</v>
      </c>
      <c r="S7512">
        <v>0</v>
      </c>
      <c r="T7512" s="7">
        <v>14</v>
      </c>
      <c r="U7512" s="7"/>
    </row>
    <row r="7513" spans="1:21" customFormat="1" ht="12.75" customHeight="1" x14ac:dyDescent="0.25">
      <c r="A7513">
        <v>9</v>
      </c>
      <c r="B7513">
        <v>21</v>
      </c>
      <c r="C7513" s="3">
        <v>921</v>
      </c>
      <c r="D7513" t="s">
        <v>6</v>
      </c>
      <c r="E7513">
        <v>2005</v>
      </c>
      <c r="F7513" s="72">
        <f t="shared" si="363"/>
        <v>42.027024321889698</v>
      </c>
      <c r="G7513" s="73">
        <f t="shared" si="360"/>
        <v>42.027024321889698</v>
      </c>
      <c r="H7513" s="7"/>
      <c r="I7513" s="31"/>
      <c r="J7513" s="31"/>
      <c r="K7513" s="31"/>
      <c r="L7513" s="31"/>
      <c r="M7513" s="31"/>
      <c r="N7513" s="31"/>
      <c r="O7513" s="21">
        <f t="shared" si="364"/>
        <v>3.6764705882352944</v>
      </c>
      <c r="P7513" s="71">
        <v>285</v>
      </c>
      <c r="Q7513" s="70">
        <v>30</v>
      </c>
      <c r="R7513" s="70">
        <v>3</v>
      </c>
      <c r="S7513">
        <v>0</v>
      </c>
      <c r="T7513" s="7">
        <v>12</v>
      </c>
      <c r="U7513" s="7"/>
    </row>
    <row r="7514" spans="1:21" customFormat="1" ht="12.75" customHeight="1" x14ac:dyDescent="0.25">
      <c r="A7514">
        <v>9</v>
      </c>
      <c r="B7514">
        <v>22</v>
      </c>
      <c r="C7514" s="3">
        <v>922</v>
      </c>
      <c r="D7514" t="s">
        <v>6</v>
      </c>
      <c r="E7514">
        <v>2005</v>
      </c>
      <c r="F7514" s="72">
        <f t="shared" si="363"/>
        <v>19.011710539485534</v>
      </c>
      <c r="G7514" s="73">
        <f t="shared" si="360"/>
        <v>19.011710539485534</v>
      </c>
      <c r="H7514" s="7"/>
      <c r="I7514" s="31"/>
      <c r="J7514" s="31"/>
      <c r="K7514" s="31"/>
      <c r="L7514" s="31"/>
      <c r="M7514" s="31"/>
      <c r="N7514" s="31"/>
      <c r="O7514" s="21">
        <f t="shared" si="364"/>
        <v>1</v>
      </c>
      <c r="P7514" s="71">
        <v>276</v>
      </c>
      <c r="Q7514" s="70">
        <v>13</v>
      </c>
      <c r="R7514" s="70">
        <v>0</v>
      </c>
      <c r="S7514">
        <v>1</v>
      </c>
      <c r="T7514" s="7">
        <v>6</v>
      </c>
      <c r="U7514" s="7"/>
    </row>
    <row r="7515" spans="1:21" customFormat="1" ht="12.75" customHeight="1" x14ac:dyDescent="0.25">
      <c r="A7515">
        <v>9</v>
      </c>
      <c r="B7515">
        <v>23</v>
      </c>
      <c r="C7515" s="3">
        <v>923</v>
      </c>
      <c r="D7515" t="s">
        <v>6</v>
      </c>
      <c r="E7515">
        <v>2005</v>
      </c>
      <c r="F7515" s="72">
        <f t="shared" si="363"/>
        <v>6.0036032429186266</v>
      </c>
      <c r="G7515" s="73">
        <f t="shared" si="360"/>
        <v>6.0036032429186266</v>
      </c>
      <c r="H7515" s="7"/>
      <c r="I7515" s="31"/>
      <c r="J7515" s="31"/>
      <c r="K7515" s="31"/>
      <c r="L7515" s="31"/>
      <c r="M7515" s="31"/>
      <c r="N7515" s="31"/>
      <c r="O7515" s="21">
        <f t="shared" si="364"/>
        <v>1.2254901960784315</v>
      </c>
      <c r="P7515" s="71">
        <v>265</v>
      </c>
      <c r="Q7515" s="70">
        <v>4</v>
      </c>
      <c r="R7515" s="70">
        <v>1</v>
      </c>
      <c r="S7515">
        <v>0</v>
      </c>
      <c r="T7515" s="7">
        <v>2</v>
      </c>
      <c r="U7515" s="7"/>
    </row>
    <row r="7516" spans="1:21" customFormat="1" ht="12.75" customHeight="1" x14ac:dyDescent="0.25">
      <c r="A7516">
        <v>9</v>
      </c>
      <c r="B7516">
        <v>24</v>
      </c>
      <c r="C7516" s="3">
        <v>924</v>
      </c>
      <c r="D7516" t="s">
        <v>6</v>
      </c>
      <c r="E7516">
        <v>2005</v>
      </c>
      <c r="F7516" s="72">
        <f t="shared" si="363"/>
        <v>10.00810729656691</v>
      </c>
      <c r="G7516" s="73">
        <f t="shared" si="360"/>
        <v>10.00810729656691</v>
      </c>
      <c r="H7516" s="7"/>
      <c r="I7516" s="31"/>
      <c r="J7516" s="31"/>
      <c r="K7516" s="31"/>
      <c r="L7516" s="31"/>
      <c r="M7516" s="31"/>
      <c r="N7516" s="31"/>
      <c r="O7516" s="21">
        <f t="shared" si="364"/>
        <v>0</v>
      </c>
      <c r="P7516" s="71">
        <v>254</v>
      </c>
      <c r="Q7516" s="70">
        <v>9</v>
      </c>
      <c r="R7516" s="70">
        <v>0</v>
      </c>
      <c r="S7516">
        <v>0</v>
      </c>
      <c r="T7516" s="7">
        <v>1</v>
      </c>
      <c r="U7516" s="7"/>
    </row>
    <row r="7517" spans="1:21" customFormat="1" ht="12.75" customHeight="1" x14ac:dyDescent="0.25">
      <c r="A7517">
        <v>9</v>
      </c>
      <c r="B7517">
        <v>25</v>
      </c>
      <c r="C7517" s="3">
        <v>925</v>
      </c>
      <c r="D7517" t="s">
        <v>6</v>
      </c>
      <c r="E7517">
        <v>2005</v>
      </c>
      <c r="F7517" s="72">
        <f t="shared" si="363"/>
        <v>14.009008107296566</v>
      </c>
      <c r="G7517" s="73">
        <f t="shared" si="360"/>
        <v>14.009008107296566</v>
      </c>
      <c r="H7517" s="7"/>
      <c r="I7517" s="31"/>
      <c r="J7517" s="31"/>
      <c r="K7517" s="31"/>
      <c r="L7517" s="31"/>
      <c r="M7517" s="31"/>
      <c r="N7517" s="31"/>
      <c r="O7517" s="21">
        <f t="shared" si="364"/>
        <v>0</v>
      </c>
      <c r="P7517" s="71">
        <v>245</v>
      </c>
      <c r="Q7517" s="70">
        <v>10</v>
      </c>
      <c r="R7517" s="70">
        <v>0</v>
      </c>
      <c r="S7517">
        <v>0</v>
      </c>
      <c r="T7517" s="7">
        <v>4</v>
      </c>
      <c r="U7517" s="7"/>
    </row>
    <row r="7518" spans="1:21" customFormat="1" ht="12.75" customHeight="1" x14ac:dyDescent="0.25">
      <c r="A7518">
        <v>9</v>
      </c>
      <c r="B7518">
        <v>26</v>
      </c>
      <c r="C7518" s="3">
        <v>926</v>
      </c>
      <c r="D7518" t="s">
        <v>6</v>
      </c>
      <c r="E7518">
        <v>2005</v>
      </c>
      <c r="F7518" s="72">
        <f t="shared" si="363"/>
        <v>11.00810729656691</v>
      </c>
      <c r="G7518" s="73">
        <f t="shared" si="360"/>
        <v>11.00810729656691</v>
      </c>
      <c r="H7518" s="7"/>
      <c r="I7518" s="31"/>
      <c r="J7518" s="31"/>
      <c r="K7518" s="31"/>
      <c r="L7518" s="31"/>
      <c r="M7518" s="31"/>
      <c r="N7518" s="31"/>
      <c r="O7518" s="21">
        <f t="shared" si="364"/>
        <v>0</v>
      </c>
      <c r="P7518" s="71">
        <v>235</v>
      </c>
      <c r="Q7518" s="70">
        <v>9</v>
      </c>
      <c r="R7518" s="70">
        <v>0</v>
      </c>
      <c r="S7518">
        <v>0</v>
      </c>
      <c r="T7518" s="7">
        <v>2</v>
      </c>
      <c r="U7518" s="7"/>
    </row>
    <row r="7519" spans="1:21" customFormat="1" ht="12.75" customHeight="1" x14ac:dyDescent="0.25">
      <c r="A7519">
        <v>9</v>
      </c>
      <c r="B7519">
        <v>27</v>
      </c>
      <c r="C7519" s="3">
        <v>927</v>
      </c>
      <c r="D7519" t="s">
        <v>6</v>
      </c>
      <c r="E7519">
        <v>2005</v>
      </c>
      <c r="F7519" s="72">
        <f t="shared" si="363"/>
        <v>14.009908918026223</v>
      </c>
      <c r="G7519" s="73">
        <f t="shared" si="360"/>
        <v>14.009908918026223</v>
      </c>
      <c r="H7519" s="7"/>
      <c r="I7519" s="31"/>
      <c r="J7519" s="31"/>
      <c r="K7519" s="31"/>
      <c r="L7519" s="31"/>
      <c r="M7519" s="31"/>
      <c r="N7519" s="31"/>
      <c r="O7519" s="21">
        <f t="shared" si="364"/>
        <v>0</v>
      </c>
      <c r="P7519" s="71">
        <v>224</v>
      </c>
      <c r="Q7519" s="70">
        <v>11</v>
      </c>
      <c r="R7519" s="70">
        <v>0</v>
      </c>
      <c r="S7519">
        <v>0</v>
      </c>
      <c r="T7519" s="7">
        <v>3</v>
      </c>
      <c r="U7519" s="7"/>
    </row>
    <row r="7520" spans="1:21" customFormat="1" ht="12.75" customHeight="1" x14ac:dyDescent="0.25">
      <c r="A7520">
        <v>9</v>
      </c>
      <c r="B7520">
        <v>28</v>
      </c>
      <c r="C7520" s="3">
        <v>928</v>
      </c>
      <c r="D7520" t="s">
        <v>6</v>
      </c>
      <c r="E7520">
        <v>2005</v>
      </c>
      <c r="F7520" s="72">
        <f t="shared" si="363"/>
        <v>17.012611350215195</v>
      </c>
      <c r="G7520" s="73">
        <f t="shared" si="360"/>
        <v>17.012611350215195</v>
      </c>
      <c r="H7520" s="7"/>
      <c r="I7520" s="31"/>
      <c r="J7520" s="31"/>
      <c r="K7520" s="31"/>
      <c r="L7520" s="31"/>
      <c r="M7520" s="31"/>
      <c r="N7520" s="31"/>
      <c r="O7520" s="21">
        <f t="shared" si="364"/>
        <v>0</v>
      </c>
      <c r="P7520" s="71">
        <v>214</v>
      </c>
      <c r="Q7520" s="70">
        <v>14</v>
      </c>
      <c r="R7520" s="70">
        <v>0</v>
      </c>
      <c r="S7520">
        <v>0</v>
      </c>
      <c r="T7520" s="7">
        <v>3</v>
      </c>
      <c r="U7520" s="7"/>
    </row>
    <row r="7521" spans="1:21" customFormat="1" ht="12.75" customHeight="1" x14ac:dyDescent="0.25">
      <c r="A7521">
        <v>9</v>
      </c>
      <c r="B7521">
        <v>29</v>
      </c>
      <c r="C7521" s="3">
        <v>929</v>
      </c>
      <c r="D7521" t="s">
        <v>6</v>
      </c>
      <c r="E7521">
        <v>2005</v>
      </c>
      <c r="F7521" s="72">
        <f t="shared" si="363"/>
        <v>14.009008107296566</v>
      </c>
      <c r="G7521" s="73">
        <f t="shared" si="360"/>
        <v>14.009008107296566</v>
      </c>
      <c r="H7521" s="7"/>
      <c r="I7521" s="31"/>
      <c r="J7521" s="31"/>
      <c r="K7521" s="31"/>
      <c r="L7521" s="31"/>
      <c r="M7521" s="31"/>
      <c r="N7521" s="31"/>
      <c r="O7521" s="21">
        <f t="shared" si="364"/>
        <v>2.4509803921568629</v>
      </c>
      <c r="P7521" s="71">
        <v>204</v>
      </c>
      <c r="Q7521" s="70">
        <v>10</v>
      </c>
      <c r="R7521" s="70">
        <v>2</v>
      </c>
      <c r="S7521">
        <v>0</v>
      </c>
      <c r="T7521" s="7">
        <v>4</v>
      </c>
      <c r="U7521" s="7"/>
    </row>
    <row r="7522" spans="1:21" customFormat="1" ht="12.75" customHeight="1" x14ac:dyDescent="0.25">
      <c r="A7522">
        <v>9</v>
      </c>
      <c r="B7522">
        <v>30</v>
      </c>
      <c r="C7522" s="3">
        <v>930</v>
      </c>
      <c r="D7522" t="s">
        <v>6</v>
      </c>
      <c r="E7522">
        <v>2005</v>
      </c>
      <c r="F7522" s="72">
        <f t="shared" si="363"/>
        <v>16.011710539485534</v>
      </c>
      <c r="G7522" s="73">
        <f t="shared" si="360"/>
        <v>16.011710539485534</v>
      </c>
      <c r="H7522" s="7"/>
      <c r="I7522" s="31"/>
      <c r="J7522" s="31"/>
      <c r="K7522" s="31"/>
      <c r="L7522" s="31"/>
      <c r="M7522" s="31"/>
      <c r="N7522" s="31"/>
      <c r="O7522" s="21">
        <f t="shared" si="364"/>
        <v>2.4509803921568629</v>
      </c>
      <c r="P7522" s="71">
        <v>193</v>
      </c>
      <c r="Q7522" s="70">
        <v>13</v>
      </c>
      <c r="R7522" s="70">
        <v>2</v>
      </c>
      <c r="S7522">
        <v>0</v>
      </c>
      <c r="T7522" s="7">
        <v>3</v>
      </c>
      <c r="U7522" s="7"/>
    </row>
    <row r="7523" spans="1:21" customFormat="1" ht="12.75" customHeight="1" x14ac:dyDescent="0.25">
      <c r="A7523">
        <v>10</v>
      </c>
      <c r="B7523">
        <v>1</v>
      </c>
      <c r="C7523" s="3">
        <v>1001</v>
      </c>
      <c r="D7523" t="s">
        <v>6</v>
      </c>
      <c r="E7523">
        <v>2005</v>
      </c>
      <c r="F7523" s="72">
        <f t="shared" si="363"/>
        <v>8.0054048643779403</v>
      </c>
      <c r="G7523" s="73">
        <f t="shared" si="360"/>
        <v>8.0054048643779403</v>
      </c>
      <c r="H7523" s="7"/>
      <c r="I7523" s="31"/>
      <c r="J7523" s="31"/>
      <c r="K7523" s="31"/>
      <c r="L7523" s="31"/>
      <c r="M7523" s="31"/>
      <c r="N7523" s="31"/>
      <c r="O7523" s="21">
        <f t="shared" si="364"/>
        <v>0</v>
      </c>
      <c r="P7523" s="71">
        <v>183</v>
      </c>
      <c r="Q7523" s="70">
        <v>6</v>
      </c>
      <c r="R7523" s="70">
        <v>0</v>
      </c>
      <c r="S7523">
        <v>0</v>
      </c>
      <c r="T7523" s="7">
        <v>2</v>
      </c>
      <c r="U7523" s="7"/>
    </row>
    <row r="7524" spans="1:21" customFormat="1" ht="12.75" customHeight="1" x14ac:dyDescent="0.25">
      <c r="A7524">
        <v>10</v>
      </c>
      <c r="B7524">
        <v>2</v>
      </c>
      <c r="C7524" s="3">
        <v>1002</v>
      </c>
      <c r="D7524" t="s">
        <v>6</v>
      </c>
      <c r="E7524">
        <v>2005</v>
      </c>
      <c r="F7524" s="72">
        <f t="shared" si="363"/>
        <v>4.0027024321889701</v>
      </c>
      <c r="G7524" s="73">
        <f t="shared" si="360"/>
        <v>4.0027024321889701</v>
      </c>
      <c r="H7524" s="7"/>
      <c r="I7524" s="31"/>
      <c r="J7524" s="31"/>
      <c r="K7524" s="31"/>
      <c r="L7524" s="31"/>
      <c r="M7524" s="31"/>
      <c r="N7524" s="31"/>
      <c r="O7524" s="21">
        <f t="shared" si="364"/>
        <v>0</v>
      </c>
      <c r="P7524" s="71">
        <v>173</v>
      </c>
      <c r="Q7524" s="70">
        <v>3</v>
      </c>
      <c r="R7524" s="70">
        <v>0</v>
      </c>
      <c r="S7524">
        <v>0</v>
      </c>
      <c r="T7524" s="7">
        <v>1</v>
      </c>
      <c r="U7524" s="7"/>
    </row>
    <row r="7525" spans="1:21" customFormat="1" ht="12.75" customHeight="1" x14ac:dyDescent="0.25">
      <c r="A7525">
        <v>10</v>
      </c>
      <c r="B7525">
        <v>3</v>
      </c>
      <c r="C7525" s="3">
        <v>1003</v>
      </c>
      <c r="D7525" t="s">
        <v>6</v>
      </c>
      <c r="E7525">
        <v>2005</v>
      </c>
      <c r="F7525" s="72">
        <f t="shared" si="363"/>
        <v>5.004504053648283</v>
      </c>
      <c r="G7525" s="73">
        <f t="shared" si="360"/>
        <v>5.004504053648283</v>
      </c>
      <c r="H7525" s="7"/>
      <c r="I7525" s="31"/>
      <c r="J7525" s="31"/>
      <c r="K7525" s="31"/>
      <c r="L7525" s="31"/>
      <c r="M7525" s="31"/>
      <c r="N7525" s="31"/>
      <c r="O7525" s="21">
        <f t="shared" si="364"/>
        <v>0</v>
      </c>
      <c r="P7525" s="71">
        <v>163</v>
      </c>
      <c r="Q7525" s="70">
        <v>5</v>
      </c>
      <c r="R7525" s="70">
        <v>0</v>
      </c>
      <c r="S7525">
        <v>0</v>
      </c>
      <c r="T7525" s="7">
        <v>0</v>
      </c>
      <c r="U7525" s="7"/>
    </row>
    <row r="7526" spans="1:21" customFormat="1" ht="12.75" customHeight="1" x14ac:dyDescent="0.25">
      <c r="A7526">
        <v>10</v>
      </c>
      <c r="B7526">
        <v>4</v>
      </c>
      <c r="C7526" s="3">
        <v>1004</v>
      </c>
      <c r="D7526" t="s">
        <v>6</v>
      </c>
      <c r="E7526">
        <v>2005</v>
      </c>
      <c r="F7526" s="72">
        <f t="shared" si="363"/>
        <v>4.0036032429186266</v>
      </c>
      <c r="G7526" s="73">
        <f t="shared" si="360"/>
        <v>4.0036032429186266</v>
      </c>
      <c r="H7526" s="7"/>
      <c r="I7526" s="31"/>
      <c r="J7526" s="31"/>
      <c r="K7526" s="31"/>
      <c r="L7526" s="31"/>
      <c r="M7526" s="31"/>
      <c r="N7526" s="31"/>
      <c r="O7526" s="21">
        <f t="shared" si="364"/>
        <v>0</v>
      </c>
      <c r="P7526" s="71">
        <v>152</v>
      </c>
      <c r="Q7526" s="70">
        <v>4</v>
      </c>
      <c r="R7526" s="70">
        <v>0</v>
      </c>
      <c r="S7526">
        <v>0</v>
      </c>
      <c r="T7526" s="7">
        <v>0</v>
      </c>
      <c r="U7526" s="7"/>
    </row>
    <row r="7527" spans="1:21" customFormat="1" ht="12.75" customHeight="1" x14ac:dyDescent="0.25">
      <c r="A7527">
        <v>10</v>
      </c>
      <c r="B7527">
        <v>5</v>
      </c>
      <c r="C7527" s="3">
        <v>1005</v>
      </c>
      <c r="D7527" t="s">
        <v>6</v>
      </c>
      <c r="E7527">
        <v>2005</v>
      </c>
      <c r="F7527" s="72">
        <f t="shared" si="363"/>
        <v>5.004504053648283</v>
      </c>
      <c r="G7527" s="73">
        <f t="shared" si="360"/>
        <v>5.004504053648283</v>
      </c>
      <c r="H7527" s="7"/>
      <c r="I7527" s="31"/>
      <c r="J7527" s="31"/>
      <c r="K7527" s="31"/>
      <c r="L7527" s="31"/>
      <c r="M7527" s="31"/>
      <c r="N7527" s="31"/>
      <c r="O7527" s="21">
        <f t="shared" si="364"/>
        <v>0</v>
      </c>
      <c r="P7527" s="71">
        <v>143</v>
      </c>
      <c r="Q7527" s="70">
        <v>5</v>
      </c>
      <c r="R7527" s="70">
        <v>0</v>
      </c>
      <c r="S7527">
        <v>0</v>
      </c>
      <c r="T7527" s="7">
        <v>0</v>
      </c>
      <c r="U7527" s="7"/>
    </row>
    <row r="7528" spans="1:21" customFormat="1" ht="12.75" customHeight="1" x14ac:dyDescent="0.25">
      <c r="A7528">
        <v>10</v>
      </c>
      <c r="B7528">
        <v>6</v>
      </c>
      <c r="C7528" s="3">
        <v>1006</v>
      </c>
      <c r="D7528" t="s">
        <v>6</v>
      </c>
      <c r="E7528">
        <v>2005</v>
      </c>
      <c r="F7528" s="72">
        <f t="shared" si="363"/>
        <v>8.004504053648283</v>
      </c>
      <c r="G7528" s="73">
        <f t="shared" si="360"/>
        <v>8.004504053648283</v>
      </c>
      <c r="H7528" s="7"/>
      <c r="I7528" s="31"/>
      <c r="J7528" s="31"/>
      <c r="K7528" s="31"/>
      <c r="L7528" s="31"/>
      <c r="M7528" s="31"/>
      <c r="N7528" s="31"/>
      <c r="O7528" s="21">
        <f t="shared" si="364"/>
        <v>0</v>
      </c>
      <c r="P7528" s="71">
        <v>133</v>
      </c>
      <c r="Q7528" s="70">
        <v>5</v>
      </c>
      <c r="R7528" s="70">
        <v>0</v>
      </c>
      <c r="S7528">
        <v>0</v>
      </c>
      <c r="T7528" s="7">
        <v>3</v>
      </c>
      <c r="U7528" s="7"/>
    </row>
    <row r="7529" spans="1:21" customFormat="1" ht="12.75" customHeight="1" x14ac:dyDescent="0.25">
      <c r="A7529">
        <v>10</v>
      </c>
      <c r="B7529">
        <v>7</v>
      </c>
      <c r="C7529" s="3">
        <v>1007</v>
      </c>
      <c r="D7529" t="s">
        <v>6</v>
      </c>
      <c r="E7529">
        <v>2005</v>
      </c>
      <c r="F7529" s="72">
        <f t="shared" si="363"/>
        <v>30.025222700430387</v>
      </c>
      <c r="G7529" s="73">
        <f t="shared" si="360"/>
        <v>30.025222700430387</v>
      </c>
      <c r="H7529" s="7"/>
      <c r="I7529" s="31"/>
      <c r="J7529" s="31"/>
      <c r="K7529" s="31"/>
      <c r="L7529" s="31"/>
      <c r="M7529" s="31"/>
      <c r="N7529" s="31"/>
      <c r="O7529" s="21">
        <f t="shared" si="364"/>
        <v>2.4509803921568629</v>
      </c>
      <c r="P7529" s="71">
        <v>122</v>
      </c>
      <c r="Q7529" s="70">
        <v>28</v>
      </c>
      <c r="R7529" s="70">
        <v>2</v>
      </c>
      <c r="S7529">
        <v>0</v>
      </c>
      <c r="T7529" s="7">
        <v>2</v>
      </c>
      <c r="U7529" s="7"/>
    </row>
    <row r="7530" spans="1:21" customFormat="1" ht="12.75" customHeight="1" x14ac:dyDescent="0.25">
      <c r="A7530">
        <v>10</v>
      </c>
      <c r="B7530">
        <v>8</v>
      </c>
      <c r="C7530" s="3">
        <v>1008</v>
      </c>
      <c r="D7530" t="s">
        <v>6</v>
      </c>
      <c r="E7530">
        <v>2005</v>
      </c>
      <c r="F7530" s="72">
        <f t="shared" si="363"/>
        <v>20.014412971674506</v>
      </c>
      <c r="G7530" s="73">
        <f t="shared" si="360"/>
        <v>20.014412971674506</v>
      </c>
      <c r="H7530" s="7"/>
      <c r="I7530" s="31"/>
      <c r="J7530" s="31"/>
      <c r="K7530" s="31"/>
      <c r="L7530" s="31"/>
      <c r="M7530" s="31"/>
      <c r="N7530" s="31"/>
      <c r="O7530" s="21">
        <f t="shared" si="364"/>
        <v>0</v>
      </c>
      <c r="P7530" s="71">
        <v>112</v>
      </c>
      <c r="Q7530" s="70">
        <v>16</v>
      </c>
      <c r="R7530" s="70">
        <v>0</v>
      </c>
      <c r="S7530">
        <v>0</v>
      </c>
      <c r="T7530" s="7">
        <v>4</v>
      </c>
      <c r="U7530" s="7"/>
    </row>
    <row r="7531" spans="1:21" customFormat="1" ht="12.75" customHeight="1" x14ac:dyDescent="0.25">
      <c r="A7531">
        <v>10</v>
      </c>
      <c r="B7531">
        <v>9</v>
      </c>
      <c r="C7531" s="3">
        <v>1009</v>
      </c>
      <c r="D7531" t="s">
        <v>6</v>
      </c>
      <c r="E7531">
        <v>2005</v>
      </c>
      <c r="F7531" s="72">
        <f t="shared" si="363"/>
        <v>17.015313782404164</v>
      </c>
      <c r="G7531" s="73">
        <f t="shared" si="360"/>
        <v>17.015313782404164</v>
      </c>
      <c r="H7531" s="7"/>
      <c r="I7531" s="31"/>
      <c r="J7531" s="31"/>
      <c r="K7531" s="31"/>
      <c r="L7531" s="31"/>
      <c r="M7531" s="31"/>
      <c r="N7531" s="31"/>
      <c r="O7531" s="21">
        <f t="shared" si="364"/>
        <v>0</v>
      </c>
      <c r="P7531" s="71">
        <v>102</v>
      </c>
      <c r="Q7531" s="70">
        <v>17</v>
      </c>
      <c r="R7531" s="70">
        <v>0</v>
      </c>
      <c r="S7531">
        <v>0</v>
      </c>
      <c r="T7531" s="7">
        <v>0</v>
      </c>
      <c r="U7531" s="7"/>
    </row>
    <row r="7532" spans="1:21" customFormat="1" ht="12.75" customHeight="1" x14ac:dyDescent="0.25">
      <c r="A7532">
        <v>10</v>
      </c>
      <c r="B7532">
        <v>10</v>
      </c>
      <c r="C7532" s="3">
        <v>1010</v>
      </c>
      <c r="D7532" t="s">
        <v>6</v>
      </c>
      <c r="E7532">
        <v>2005</v>
      </c>
      <c r="F7532" s="72">
        <f t="shared" si="363"/>
        <v>16.012611350215195</v>
      </c>
      <c r="G7532" s="73">
        <f t="shared" ref="G7532:G7560" si="365">I7532+K7532+F7532</f>
        <v>16.012611350215195</v>
      </c>
      <c r="H7532" s="7"/>
      <c r="I7532" s="31"/>
      <c r="J7532" s="31"/>
      <c r="K7532" s="31"/>
      <c r="L7532" s="31"/>
      <c r="M7532" s="31"/>
      <c r="N7532" s="31"/>
      <c r="O7532" s="21">
        <f t="shared" si="364"/>
        <v>2</v>
      </c>
      <c r="P7532" s="71">
        <v>92</v>
      </c>
      <c r="Q7532" s="70">
        <v>14</v>
      </c>
      <c r="R7532" s="70">
        <v>0</v>
      </c>
      <c r="S7532">
        <v>2</v>
      </c>
      <c r="T7532" s="7">
        <v>2</v>
      </c>
      <c r="U7532" s="7"/>
    </row>
    <row r="7533" spans="1:21" customFormat="1" ht="12.75" customHeight="1" x14ac:dyDescent="0.25">
      <c r="A7533">
        <v>10</v>
      </c>
      <c r="B7533">
        <v>11</v>
      </c>
      <c r="C7533" s="3">
        <v>1011</v>
      </c>
      <c r="D7533" t="s">
        <v>6</v>
      </c>
      <c r="E7533">
        <v>2005</v>
      </c>
      <c r="F7533" s="72">
        <f t="shared" si="363"/>
        <v>19.010809728755881</v>
      </c>
      <c r="G7533" s="73">
        <f t="shared" si="365"/>
        <v>19.010809728755881</v>
      </c>
      <c r="H7533" s="7"/>
      <c r="I7533" s="31"/>
      <c r="J7533" s="31"/>
      <c r="K7533" s="31"/>
      <c r="L7533" s="31"/>
      <c r="M7533" s="31"/>
      <c r="N7533" s="31"/>
      <c r="O7533" s="21">
        <f t="shared" si="364"/>
        <v>0</v>
      </c>
      <c r="P7533" s="71">
        <v>81</v>
      </c>
      <c r="Q7533" s="70">
        <v>12</v>
      </c>
      <c r="R7533" s="70">
        <v>0</v>
      </c>
      <c r="S7533">
        <v>0</v>
      </c>
      <c r="T7533" s="7">
        <v>7</v>
      </c>
      <c r="U7533" s="7"/>
    </row>
    <row r="7534" spans="1:21" customFormat="1" ht="12.75" customHeight="1" x14ac:dyDescent="0.25">
      <c r="A7534">
        <v>10</v>
      </c>
      <c r="B7534">
        <v>12</v>
      </c>
      <c r="C7534" s="3">
        <v>1012</v>
      </c>
      <c r="D7534" t="s">
        <v>6</v>
      </c>
      <c r="E7534">
        <v>2005</v>
      </c>
      <c r="F7534" s="72">
        <f t="shared" si="363"/>
        <v>20.017115403863475</v>
      </c>
      <c r="G7534" s="73">
        <f t="shared" si="365"/>
        <v>20.017115403863475</v>
      </c>
      <c r="H7534" s="7"/>
      <c r="I7534" s="31"/>
      <c r="J7534" s="31"/>
      <c r="K7534" s="31"/>
      <c r="L7534" s="31"/>
      <c r="M7534" s="31"/>
      <c r="N7534" s="31"/>
      <c r="O7534" s="21">
        <f t="shared" si="364"/>
        <v>0</v>
      </c>
      <c r="P7534" s="71">
        <v>72</v>
      </c>
      <c r="Q7534" s="70">
        <v>19</v>
      </c>
      <c r="R7534" s="70">
        <v>0</v>
      </c>
      <c r="S7534">
        <v>0</v>
      </c>
      <c r="T7534" s="7">
        <v>1</v>
      </c>
      <c r="U7534" s="7"/>
    </row>
    <row r="7535" spans="1:21" customFormat="1" ht="12.75" customHeight="1" x14ac:dyDescent="0.25">
      <c r="A7535">
        <v>10</v>
      </c>
      <c r="B7535">
        <v>13</v>
      </c>
      <c r="C7535" s="3">
        <v>1013</v>
      </c>
      <c r="D7535" t="s">
        <v>6</v>
      </c>
      <c r="E7535">
        <v>2005</v>
      </c>
      <c r="F7535" s="72">
        <f t="shared" si="361"/>
        <v>16.014412971674506</v>
      </c>
      <c r="G7535" s="73">
        <f t="shared" si="365"/>
        <v>16.014412971674506</v>
      </c>
      <c r="H7535" s="7"/>
      <c r="I7535" s="31"/>
      <c r="J7535" s="31"/>
      <c r="K7535" s="31"/>
      <c r="L7535" s="31"/>
      <c r="M7535" s="31"/>
      <c r="N7535" s="31"/>
      <c r="O7535" s="21">
        <f t="shared" si="362"/>
        <v>0</v>
      </c>
      <c r="P7535" s="71">
        <v>61</v>
      </c>
      <c r="Q7535" s="70">
        <v>16</v>
      </c>
      <c r="R7535" s="70">
        <v>0</v>
      </c>
      <c r="S7535" s="7"/>
      <c r="T7535" s="7"/>
      <c r="U7535" s="7"/>
    </row>
    <row r="7536" spans="1:21" customFormat="1" ht="12.75" customHeight="1" x14ac:dyDescent="0.25">
      <c r="A7536">
        <v>10</v>
      </c>
      <c r="B7536">
        <v>14</v>
      </c>
      <c r="C7536" s="3">
        <v>1014</v>
      </c>
      <c r="D7536" t="s">
        <v>6</v>
      </c>
      <c r="E7536">
        <v>2005</v>
      </c>
      <c r="F7536" s="72">
        <f t="shared" si="361"/>
        <v>25.022520268241415</v>
      </c>
      <c r="G7536" s="73">
        <f t="shared" si="365"/>
        <v>25.022520268241415</v>
      </c>
      <c r="H7536" s="7"/>
      <c r="I7536" s="31"/>
      <c r="J7536" s="31"/>
      <c r="K7536" s="31"/>
      <c r="L7536" s="31"/>
      <c r="M7536" s="31"/>
      <c r="N7536" s="31"/>
      <c r="O7536" s="21">
        <f t="shared" si="362"/>
        <v>3.6764705882352944</v>
      </c>
      <c r="P7536" s="71">
        <v>50</v>
      </c>
      <c r="Q7536" s="70">
        <v>25</v>
      </c>
      <c r="R7536" s="70">
        <v>3</v>
      </c>
      <c r="S7536" s="7"/>
      <c r="T7536" s="7"/>
      <c r="U7536" s="7"/>
    </row>
    <row r="7537" spans="1:21" customFormat="1" ht="12.75" customHeight="1" x14ac:dyDescent="0.25">
      <c r="A7537">
        <v>10</v>
      </c>
      <c r="B7537">
        <v>15</v>
      </c>
      <c r="C7537" s="3">
        <v>1015</v>
      </c>
      <c r="D7537" t="s">
        <v>6</v>
      </c>
      <c r="E7537">
        <v>2005</v>
      </c>
      <c r="F7537" s="72">
        <f t="shared" si="361"/>
        <v>0</v>
      </c>
      <c r="G7537" s="73">
        <f t="shared" si="365"/>
        <v>0</v>
      </c>
      <c r="H7537" s="7"/>
      <c r="I7537" s="31"/>
      <c r="J7537" s="31"/>
      <c r="K7537" s="31"/>
      <c r="L7537" s="31"/>
      <c r="M7537" s="31"/>
      <c r="N7537" s="31"/>
      <c r="O7537" s="21">
        <f t="shared" si="362"/>
        <v>0</v>
      </c>
      <c r="P7537" s="71">
        <v>40</v>
      </c>
      <c r="Q7537" s="70">
        <v>0</v>
      </c>
      <c r="R7537" s="70">
        <v>0</v>
      </c>
      <c r="S7537" s="7"/>
      <c r="T7537" s="7"/>
      <c r="U7537" s="7"/>
    </row>
    <row r="7538" spans="1:21" customFormat="1" ht="12.75" customHeight="1" x14ac:dyDescent="0.25">
      <c r="A7538">
        <v>10</v>
      </c>
      <c r="B7538">
        <v>16</v>
      </c>
      <c r="C7538" s="3">
        <v>1016</v>
      </c>
      <c r="D7538" t="s">
        <v>6</v>
      </c>
      <c r="E7538">
        <v>2005</v>
      </c>
      <c r="F7538" s="72">
        <f t="shared" si="361"/>
        <v>2.0018016214593133</v>
      </c>
      <c r="G7538" s="73">
        <f t="shared" si="365"/>
        <v>2.0018016214593133</v>
      </c>
      <c r="H7538" s="7"/>
      <c r="I7538" s="31"/>
      <c r="J7538" s="31"/>
      <c r="K7538" s="31"/>
      <c r="L7538" s="31"/>
      <c r="M7538" s="31"/>
      <c r="N7538" s="31"/>
      <c r="O7538" s="21">
        <f t="shared" si="362"/>
        <v>0</v>
      </c>
      <c r="P7538" s="71">
        <v>31</v>
      </c>
      <c r="Q7538" s="70">
        <v>2</v>
      </c>
      <c r="R7538" s="70">
        <v>0</v>
      </c>
      <c r="S7538" s="7"/>
      <c r="T7538" s="7"/>
      <c r="U7538" s="7"/>
    </row>
    <row r="7539" spans="1:21" customFormat="1" ht="12.75" customHeight="1" x14ac:dyDescent="0.25">
      <c r="A7539">
        <v>10</v>
      </c>
      <c r="B7539">
        <v>17</v>
      </c>
      <c r="C7539" s="3">
        <v>1017</v>
      </c>
      <c r="D7539" t="s">
        <v>6</v>
      </c>
      <c r="E7539">
        <v>2005</v>
      </c>
      <c r="F7539" s="72">
        <f t="shared" si="361"/>
        <v>6.0054048643779403</v>
      </c>
      <c r="G7539" s="73">
        <f t="shared" si="365"/>
        <v>6.0054048643779403</v>
      </c>
      <c r="H7539" s="7"/>
      <c r="I7539" s="31"/>
      <c r="J7539" s="31"/>
      <c r="K7539" s="31"/>
      <c r="L7539" s="31"/>
      <c r="M7539" s="31"/>
      <c r="N7539" s="31"/>
      <c r="O7539" s="21">
        <f t="shared" si="362"/>
        <v>0</v>
      </c>
      <c r="P7539" s="71">
        <v>21</v>
      </c>
      <c r="Q7539" s="70">
        <v>6</v>
      </c>
      <c r="R7539" s="70">
        <v>0</v>
      </c>
      <c r="S7539" s="7"/>
      <c r="T7539" s="7"/>
      <c r="U7539" s="7"/>
    </row>
    <row r="7540" spans="1:21" customFormat="1" ht="12.75" customHeight="1" x14ac:dyDescent="0.25">
      <c r="A7540">
        <v>10</v>
      </c>
      <c r="B7540">
        <v>18</v>
      </c>
      <c r="C7540" s="3">
        <v>1018</v>
      </c>
      <c r="D7540" t="s">
        <v>6</v>
      </c>
      <c r="E7540">
        <v>2005</v>
      </c>
      <c r="F7540" s="72">
        <f t="shared" si="361"/>
        <v>1.0009008107296566</v>
      </c>
      <c r="G7540" s="73">
        <f t="shared" si="365"/>
        <v>1.0009008107296566</v>
      </c>
      <c r="H7540" s="7"/>
      <c r="I7540" s="31"/>
      <c r="J7540" s="31"/>
      <c r="K7540" s="31"/>
      <c r="L7540" s="31"/>
      <c r="M7540" s="31"/>
      <c r="N7540" s="31"/>
      <c r="O7540" s="21">
        <f t="shared" si="362"/>
        <v>0</v>
      </c>
      <c r="P7540" s="71">
        <v>10</v>
      </c>
      <c r="Q7540" s="70">
        <v>1</v>
      </c>
      <c r="R7540" s="70">
        <v>0</v>
      </c>
      <c r="S7540" s="7"/>
      <c r="T7540" s="7"/>
      <c r="U7540" s="7"/>
    </row>
    <row r="7541" spans="1:21" customFormat="1" ht="12.75" customHeight="1" x14ac:dyDescent="0.25">
      <c r="A7541">
        <v>10</v>
      </c>
      <c r="B7541">
        <v>19</v>
      </c>
      <c r="C7541" s="3">
        <v>1019</v>
      </c>
      <c r="D7541" t="s">
        <v>6</v>
      </c>
      <c r="E7541">
        <v>2005</v>
      </c>
      <c r="F7541" s="72">
        <f t="shared" si="361"/>
        <v>4.0036032429186266</v>
      </c>
      <c r="G7541" s="73">
        <f t="shared" si="365"/>
        <v>4.0036032429186266</v>
      </c>
      <c r="H7541" s="7"/>
      <c r="I7541" s="31"/>
      <c r="J7541" s="31"/>
      <c r="K7541" s="31"/>
      <c r="L7541" s="31"/>
      <c r="M7541" s="31"/>
      <c r="N7541" s="31"/>
      <c r="O7541" s="21">
        <f t="shared" si="362"/>
        <v>0</v>
      </c>
      <c r="P7541" s="71">
        <v>0</v>
      </c>
      <c r="Q7541" s="70">
        <v>4</v>
      </c>
      <c r="R7541" s="70">
        <v>0</v>
      </c>
      <c r="S7541" s="7"/>
      <c r="T7541" s="7"/>
      <c r="U7541" s="7"/>
    </row>
    <row r="7542" spans="1:21" customFormat="1" ht="12.75" customHeight="1" x14ac:dyDescent="0.25">
      <c r="A7542">
        <v>10</v>
      </c>
      <c r="B7542">
        <v>20</v>
      </c>
      <c r="C7542" s="3">
        <v>1020</v>
      </c>
      <c r="D7542" t="s">
        <v>6</v>
      </c>
      <c r="E7542">
        <v>2005</v>
      </c>
      <c r="F7542" s="72">
        <f t="shared" si="361"/>
        <v>5.004504053648283</v>
      </c>
      <c r="G7542" s="73">
        <f t="shared" si="365"/>
        <v>5.004504053648283</v>
      </c>
      <c r="H7542" s="7"/>
      <c r="I7542" s="31"/>
      <c r="J7542" s="31"/>
      <c r="K7542" s="31"/>
      <c r="L7542" s="31"/>
      <c r="M7542" s="31"/>
      <c r="N7542" s="31"/>
      <c r="O7542" s="21">
        <f t="shared" si="362"/>
        <v>0</v>
      </c>
      <c r="P7542" s="58"/>
      <c r="Q7542" s="70">
        <v>5</v>
      </c>
      <c r="R7542" s="70">
        <v>0</v>
      </c>
      <c r="S7542" s="7"/>
      <c r="T7542" s="7"/>
      <c r="U7542" s="7"/>
    </row>
    <row r="7543" spans="1:21" customFormat="1" ht="12.75" customHeight="1" x14ac:dyDescent="0.25">
      <c r="A7543">
        <v>10</v>
      </c>
      <c r="B7543">
        <v>21</v>
      </c>
      <c r="C7543" s="3">
        <v>1021</v>
      </c>
      <c r="D7543" t="s">
        <v>6</v>
      </c>
      <c r="E7543">
        <v>2005</v>
      </c>
      <c r="F7543" s="72">
        <f t="shared" si="361"/>
        <v>5.004504053648283</v>
      </c>
      <c r="G7543" s="73">
        <f t="shared" si="365"/>
        <v>5.004504053648283</v>
      </c>
      <c r="H7543" s="7"/>
      <c r="I7543" s="31"/>
      <c r="J7543" s="31"/>
      <c r="K7543" s="31"/>
      <c r="L7543" s="31"/>
      <c r="M7543" s="31"/>
      <c r="N7543" s="31"/>
      <c r="O7543" s="21">
        <f t="shared" si="362"/>
        <v>0</v>
      </c>
      <c r="P7543" s="58"/>
      <c r="Q7543" s="70">
        <v>5</v>
      </c>
      <c r="R7543" s="70">
        <v>0</v>
      </c>
      <c r="S7543" s="7"/>
      <c r="T7543" s="7"/>
      <c r="U7543" s="7"/>
    </row>
    <row r="7544" spans="1:21" customFormat="1" ht="12.75" customHeight="1" x14ac:dyDescent="0.25">
      <c r="A7544">
        <v>10</v>
      </c>
      <c r="B7544">
        <v>22</v>
      </c>
      <c r="C7544" s="3">
        <v>1022</v>
      </c>
      <c r="D7544" t="s">
        <v>6</v>
      </c>
      <c r="E7544">
        <v>2005</v>
      </c>
      <c r="F7544" s="72">
        <f t="shared" si="361"/>
        <v>3.0027024321889701</v>
      </c>
      <c r="G7544" s="73">
        <f t="shared" si="365"/>
        <v>3.0027024321889701</v>
      </c>
      <c r="H7544" s="7"/>
      <c r="I7544" s="31"/>
      <c r="J7544" s="31"/>
      <c r="K7544" s="31"/>
      <c r="L7544" s="31"/>
      <c r="M7544" s="31"/>
      <c r="N7544" s="31"/>
      <c r="O7544" s="21">
        <f t="shared" si="362"/>
        <v>0</v>
      </c>
      <c r="P7544" s="58"/>
      <c r="Q7544" s="70">
        <v>3</v>
      </c>
      <c r="R7544" s="70">
        <v>0</v>
      </c>
      <c r="S7544" s="7"/>
      <c r="T7544" s="7"/>
      <c r="U7544" s="7"/>
    </row>
    <row r="7545" spans="1:21" customFormat="1" ht="12.75" customHeight="1" x14ac:dyDescent="0.25">
      <c r="A7545">
        <v>10</v>
      </c>
      <c r="B7545">
        <v>23</v>
      </c>
      <c r="C7545" s="3">
        <v>1023</v>
      </c>
      <c r="D7545" t="s">
        <v>6</v>
      </c>
      <c r="E7545">
        <v>2005</v>
      </c>
      <c r="F7545" s="72">
        <f t="shared" si="361"/>
        <v>1.0009008107296566</v>
      </c>
      <c r="G7545" s="73">
        <f t="shared" si="365"/>
        <v>1.0009008107296566</v>
      </c>
      <c r="H7545" s="7"/>
      <c r="I7545" s="31"/>
      <c r="J7545" s="31"/>
      <c r="K7545" s="31"/>
      <c r="L7545" s="31"/>
      <c r="M7545" s="31"/>
      <c r="N7545" s="31"/>
      <c r="O7545" s="21">
        <f t="shared" si="362"/>
        <v>0</v>
      </c>
      <c r="P7545" s="58"/>
      <c r="Q7545" s="70">
        <v>1</v>
      </c>
      <c r="R7545" s="70">
        <v>0</v>
      </c>
      <c r="S7545" s="7"/>
      <c r="T7545" s="7"/>
      <c r="U7545" s="7"/>
    </row>
    <row r="7546" spans="1:21" customFormat="1" ht="12.75" customHeight="1" x14ac:dyDescent="0.25">
      <c r="A7546">
        <v>10</v>
      </c>
      <c r="B7546">
        <v>24</v>
      </c>
      <c r="C7546" s="3">
        <v>1024</v>
      </c>
      <c r="D7546" t="s">
        <v>6</v>
      </c>
      <c r="E7546">
        <v>2005</v>
      </c>
      <c r="F7546" s="72">
        <f t="shared" si="361"/>
        <v>2.0018016214593133</v>
      </c>
      <c r="G7546" s="73">
        <f t="shared" si="365"/>
        <v>2.0018016214593133</v>
      </c>
      <c r="H7546" s="7"/>
      <c r="I7546" s="31"/>
      <c r="J7546" s="31"/>
      <c r="K7546" s="31"/>
      <c r="L7546" s="31"/>
      <c r="M7546" s="31"/>
      <c r="N7546" s="31"/>
      <c r="O7546" s="21">
        <f t="shared" si="362"/>
        <v>0</v>
      </c>
      <c r="P7546" s="58"/>
      <c r="Q7546" s="70">
        <v>2</v>
      </c>
      <c r="R7546" s="70">
        <v>0</v>
      </c>
      <c r="S7546" s="7"/>
      <c r="T7546" s="7"/>
      <c r="U7546" s="7"/>
    </row>
    <row r="7547" spans="1:21" customFormat="1" ht="12.75" customHeight="1" x14ac:dyDescent="0.25">
      <c r="A7547">
        <v>10</v>
      </c>
      <c r="B7547">
        <v>25</v>
      </c>
      <c r="C7547" s="3">
        <v>1025</v>
      </c>
      <c r="D7547" t="s">
        <v>6</v>
      </c>
      <c r="E7547">
        <v>2005</v>
      </c>
      <c r="F7547" s="72">
        <f t="shared" si="361"/>
        <v>4.0036032429186266</v>
      </c>
      <c r="G7547" s="73">
        <f t="shared" si="365"/>
        <v>4.0036032429186266</v>
      </c>
      <c r="H7547" s="7"/>
      <c r="I7547" s="31"/>
      <c r="J7547" s="31"/>
      <c r="K7547" s="31"/>
      <c r="L7547" s="31"/>
      <c r="M7547" s="31"/>
      <c r="N7547" s="31"/>
      <c r="O7547" s="21">
        <f t="shared" si="362"/>
        <v>0</v>
      </c>
      <c r="P7547" s="58"/>
      <c r="Q7547" s="70">
        <v>4</v>
      </c>
      <c r="R7547" s="70">
        <v>0</v>
      </c>
      <c r="S7547" s="7"/>
      <c r="T7547" s="7"/>
      <c r="U7547" s="7"/>
    </row>
    <row r="7548" spans="1:21" customFormat="1" ht="12.75" customHeight="1" x14ac:dyDescent="0.25">
      <c r="A7548">
        <v>10</v>
      </c>
      <c r="B7548">
        <v>26</v>
      </c>
      <c r="C7548" s="3">
        <v>1026</v>
      </c>
      <c r="D7548" t="s">
        <v>6</v>
      </c>
      <c r="E7548">
        <v>2005</v>
      </c>
      <c r="F7548" s="72">
        <f t="shared" si="361"/>
        <v>3.0027024321889701</v>
      </c>
      <c r="G7548" s="73">
        <f t="shared" si="365"/>
        <v>3.0027024321889701</v>
      </c>
      <c r="H7548" s="7"/>
      <c r="I7548" s="31"/>
      <c r="J7548" s="31"/>
      <c r="K7548" s="31"/>
      <c r="L7548" s="31"/>
      <c r="M7548" s="31"/>
      <c r="N7548" s="31"/>
      <c r="O7548" s="21">
        <f t="shared" si="362"/>
        <v>0</v>
      </c>
      <c r="P7548" s="58"/>
      <c r="Q7548" s="70">
        <v>3</v>
      </c>
      <c r="R7548" s="70">
        <v>0</v>
      </c>
      <c r="S7548" s="7"/>
      <c r="T7548" s="7"/>
      <c r="U7548" s="7"/>
    </row>
    <row r="7549" spans="1:21" customFormat="1" ht="12.75" customHeight="1" x14ac:dyDescent="0.25">
      <c r="A7549">
        <v>10</v>
      </c>
      <c r="B7549">
        <v>27</v>
      </c>
      <c r="C7549" s="3">
        <v>1027</v>
      </c>
      <c r="D7549" t="s">
        <v>6</v>
      </c>
      <c r="E7549">
        <v>2005</v>
      </c>
      <c r="F7549" s="72">
        <f t="shared" si="361"/>
        <v>0</v>
      </c>
      <c r="G7549" s="73">
        <f t="shared" si="365"/>
        <v>0</v>
      </c>
      <c r="H7549" s="7"/>
      <c r="I7549" s="31"/>
      <c r="J7549" s="31"/>
      <c r="K7549" s="31"/>
      <c r="L7549" s="31"/>
      <c r="M7549" s="31"/>
      <c r="N7549" s="31"/>
      <c r="O7549" s="21">
        <f t="shared" si="362"/>
        <v>0</v>
      </c>
      <c r="P7549" s="58"/>
      <c r="Q7549" s="70">
        <v>0</v>
      </c>
      <c r="R7549" s="70">
        <v>0</v>
      </c>
      <c r="S7549" s="7"/>
      <c r="T7549" s="7"/>
      <c r="U7549" s="7"/>
    </row>
    <row r="7550" spans="1:21" customFormat="1" ht="12.75" customHeight="1" x14ac:dyDescent="0.25">
      <c r="A7550">
        <v>10</v>
      </c>
      <c r="B7550">
        <v>28</v>
      </c>
      <c r="C7550" s="3">
        <v>1028</v>
      </c>
      <c r="D7550" t="s">
        <v>6</v>
      </c>
      <c r="E7550">
        <v>2005</v>
      </c>
      <c r="F7550" s="72">
        <f t="shared" si="361"/>
        <v>0</v>
      </c>
      <c r="G7550" s="73">
        <f t="shared" si="365"/>
        <v>0</v>
      </c>
      <c r="H7550" s="7"/>
      <c r="I7550" s="31"/>
      <c r="J7550" s="31"/>
      <c r="K7550" s="31"/>
      <c r="L7550" s="31"/>
      <c r="M7550" s="31"/>
      <c r="N7550" s="31"/>
      <c r="O7550" s="21">
        <f t="shared" si="362"/>
        <v>0</v>
      </c>
      <c r="P7550" s="58"/>
      <c r="Q7550" s="70">
        <v>0</v>
      </c>
      <c r="R7550" s="70">
        <v>0</v>
      </c>
      <c r="S7550" s="7"/>
      <c r="T7550" s="7"/>
      <c r="U7550" s="7"/>
    </row>
    <row r="7551" spans="1:21" customFormat="1" ht="12.75" customHeight="1" x14ac:dyDescent="0.25">
      <c r="A7551">
        <v>10</v>
      </c>
      <c r="B7551">
        <v>29</v>
      </c>
      <c r="C7551" s="3">
        <v>1029</v>
      </c>
      <c r="D7551" t="s">
        <v>6</v>
      </c>
      <c r="E7551">
        <v>2005</v>
      </c>
      <c r="F7551" s="72">
        <f t="shared" si="361"/>
        <v>0</v>
      </c>
      <c r="G7551" s="73">
        <f t="shared" si="365"/>
        <v>0</v>
      </c>
      <c r="H7551" s="7"/>
      <c r="I7551" s="31"/>
      <c r="J7551" s="31"/>
      <c r="K7551" s="31"/>
      <c r="L7551" s="31"/>
      <c r="M7551" s="31"/>
      <c r="N7551" s="31"/>
      <c r="O7551" s="21">
        <f t="shared" si="362"/>
        <v>0</v>
      </c>
      <c r="P7551" s="58"/>
      <c r="Q7551" s="70">
        <v>0</v>
      </c>
      <c r="R7551" s="70">
        <v>0</v>
      </c>
      <c r="S7551" s="7"/>
      <c r="T7551" s="7"/>
      <c r="U7551" s="7"/>
    </row>
    <row r="7552" spans="1:21" customFormat="1" ht="12.75" customHeight="1" x14ac:dyDescent="0.25">
      <c r="A7552">
        <v>10</v>
      </c>
      <c r="B7552">
        <v>30</v>
      </c>
      <c r="C7552" s="3">
        <v>1030</v>
      </c>
      <c r="D7552" t="s">
        <v>6</v>
      </c>
      <c r="E7552">
        <v>2005</v>
      </c>
      <c r="F7552" s="72">
        <f t="shared" si="361"/>
        <v>0</v>
      </c>
      <c r="G7552" s="73">
        <f t="shared" si="365"/>
        <v>0</v>
      </c>
      <c r="H7552" s="7"/>
      <c r="I7552" s="31"/>
      <c r="J7552" s="31"/>
      <c r="K7552" s="31"/>
      <c r="L7552" s="31"/>
      <c r="M7552" s="31"/>
      <c r="N7552" s="31"/>
      <c r="O7552" s="21">
        <f t="shared" si="362"/>
        <v>0</v>
      </c>
      <c r="P7552" s="58"/>
      <c r="Q7552" s="70">
        <v>0</v>
      </c>
      <c r="R7552" s="70">
        <v>0</v>
      </c>
      <c r="S7552" s="7"/>
      <c r="T7552" s="7"/>
      <c r="U7552" s="7"/>
    </row>
    <row r="7553" spans="1:21" customFormat="1" ht="12.75" customHeight="1" x14ac:dyDescent="0.25">
      <c r="A7553">
        <v>10</v>
      </c>
      <c r="B7553">
        <v>31</v>
      </c>
      <c r="C7553" s="3">
        <v>1031</v>
      </c>
      <c r="D7553" t="s">
        <v>6</v>
      </c>
      <c r="E7553">
        <v>2005</v>
      </c>
      <c r="F7553" s="72">
        <f t="shared" si="361"/>
        <v>2.0018016214593133</v>
      </c>
      <c r="G7553" s="73">
        <f t="shared" si="365"/>
        <v>2.0018016214593133</v>
      </c>
      <c r="H7553" s="7"/>
      <c r="I7553" s="31"/>
      <c r="J7553" s="31"/>
      <c r="K7553" s="31"/>
      <c r="L7553" s="31"/>
      <c r="M7553" s="31"/>
      <c r="N7553" s="31"/>
      <c r="O7553" s="21">
        <f t="shared" si="362"/>
        <v>0</v>
      </c>
      <c r="P7553" s="58"/>
      <c r="Q7553" s="70">
        <v>2</v>
      </c>
      <c r="R7553" s="70">
        <v>0</v>
      </c>
      <c r="S7553" s="7"/>
      <c r="T7553" s="7"/>
      <c r="U7553" s="7"/>
    </row>
    <row r="7554" spans="1:21" customFormat="1" ht="12.75" customHeight="1" x14ac:dyDescent="0.25">
      <c r="A7554">
        <v>11</v>
      </c>
      <c r="B7554">
        <v>1</v>
      </c>
      <c r="C7554" s="3">
        <v>1101</v>
      </c>
      <c r="D7554" t="s">
        <v>6</v>
      </c>
      <c r="E7554">
        <v>2005</v>
      </c>
      <c r="F7554" s="72">
        <f t="shared" si="361"/>
        <v>1.0009008107296566</v>
      </c>
      <c r="G7554" s="73">
        <f t="shared" si="365"/>
        <v>1.0009008107296566</v>
      </c>
      <c r="H7554" s="7"/>
      <c r="I7554" s="31"/>
      <c r="J7554" s="31"/>
      <c r="K7554" s="31"/>
      <c r="L7554" s="31"/>
      <c r="M7554" s="31"/>
      <c r="N7554" s="31"/>
      <c r="O7554" s="21">
        <f t="shared" si="362"/>
        <v>0</v>
      </c>
      <c r="P7554" s="58"/>
      <c r="Q7554" s="70">
        <v>1</v>
      </c>
      <c r="R7554" s="70">
        <v>0</v>
      </c>
      <c r="S7554" s="7"/>
      <c r="T7554" s="7"/>
      <c r="U7554" s="7"/>
    </row>
    <row r="7555" spans="1:21" customFormat="1" ht="12.75" customHeight="1" x14ac:dyDescent="0.25">
      <c r="A7555">
        <v>11</v>
      </c>
      <c r="B7555">
        <v>2</v>
      </c>
      <c r="C7555" s="3">
        <v>1102</v>
      </c>
      <c r="D7555" t="s">
        <v>6</v>
      </c>
      <c r="E7555">
        <v>2005</v>
      </c>
      <c r="F7555" s="72">
        <f t="shared" si="361"/>
        <v>0</v>
      </c>
      <c r="G7555" s="73">
        <f t="shared" si="365"/>
        <v>0</v>
      </c>
      <c r="H7555" s="7"/>
      <c r="I7555" s="31"/>
      <c r="J7555" s="31"/>
      <c r="K7555" s="31"/>
      <c r="L7555" s="31"/>
      <c r="M7555" s="31"/>
      <c r="N7555" s="31"/>
      <c r="O7555" s="21">
        <f t="shared" si="362"/>
        <v>0</v>
      </c>
      <c r="P7555" s="58"/>
      <c r="Q7555" s="70">
        <v>0</v>
      </c>
      <c r="R7555" s="70">
        <v>0</v>
      </c>
      <c r="S7555" s="7"/>
      <c r="T7555" s="7"/>
      <c r="U7555" s="7"/>
    </row>
    <row r="7556" spans="1:21" customFormat="1" ht="12.75" customHeight="1" x14ac:dyDescent="0.25">
      <c r="A7556">
        <v>11</v>
      </c>
      <c r="B7556">
        <v>3</v>
      </c>
      <c r="C7556" s="3">
        <v>1103</v>
      </c>
      <c r="D7556" t="s">
        <v>6</v>
      </c>
      <c r="E7556">
        <v>2005</v>
      </c>
      <c r="F7556" s="72">
        <f t="shared" si="361"/>
        <v>0</v>
      </c>
      <c r="G7556" s="73">
        <f t="shared" si="365"/>
        <v>0</v>
      </c>
      <c r="H7556" s="7"/>
      <c r="I7556" s="31"/>
      <c r="J7556" s="31"/>
      <c r="K7556" s="31"/>
      <c r="L7556" s="31"/>
      <c r="M7556" s="31"/>
      <c r="N7556" s="31"/>
      <c r="O7556" s="21">
        <f t="shared" si="362"/>
        <v>0</v>
      </c>
      <c r="P7556" s="58"/>
      <c r="Q7556" s="70">
        <v>0</v>
      </c>
      <c r="R7556" s="70">
        <v>0</v>
      </c>
      <c r="S7556" s="7"/>
      <c r="T7556" s="7"/>
      <c r="U7556" s="7"/>
    </row>
    <row r="7557" spans="1:21" customFormat="1" ht="12.75" customHeight="1" x14ac:dyDescent="0.25">
      <c r="A7557">
        <v>11</v>
      </c>
      <c r="B7557">
        <v>4</v>
      </c>
      <c r="C7557" s="3">
        <v>1104</v>
      </c>
      <c r="D7557" t="s">
        <v>6</v>
      </c>
      <c r="E7557">
        <v>2005</v>
      </c>
      <c r="F7557" s="72">
        <f t="shared" si="361"/>
        <v>0</v>
      </c>
      <c r="G7557" s="73">
        <f t="shared" si="365"/>
        <v>0</v>
      </c>
      <c r="H7557" s="7"/>
      <c r="I7557" s="31"/>
      <c r="J7557" s="31"/>
      <c r="K7557" s="31"/>
      <c r="L7557" s="31"/>
      <c r="M7557" s="31"/>
      <c r="N7557" s="31"/>
      <c r="O7557" s="21">
        <f t="shared" si="362"/>
        <v>0</v>
      </c>
      <c r="P7557" s="58"/>
      <c r="Q7557" s="70">
        <v>0</v>
      </c>
      <c r="R7557" s="70">
        <v>0</v>
      </c>
      <c r="S7557" s="7"/>
      <c r="T7557" s="7"/>
      <c r="U7557" s="7"/>
    </row>
    <row r="7558" spans="1:21" customFormat="1" ht="12.75" customHeight="1" x14ac:dyDescent="0.25">
      <c r="A7558">
        <v>11</v>
      </c>
      <c r="B7558">
        <v>5</v>
      </c>
      <c r="C7558" s="3">
        <v>1105</v>
      </c>
      <c r="D7558" t="s">
        <v>6</v>
      </c>
      <c r="E7558">
        <v>2005</v>
      </c>
      <c r="F7558" s="72">
        <f t="shared" si="361"/>
        <v>0</v>
      </c>
      <c r="G7558" s="73">
        <f t="shared" si="365"/>
        <v>0</v>
      </c>
      <c r="H7558" s="7"/>
      <c r="I7558" s="31"/>
      <c r="J7558" s="31"/>
      <c r="K7558" s="31"/>
      <c r="L7558" s="31"/>
      <c r="M7558" s="31"/>
      <c r="N7558" s="31"/>
      <c r="O7558" s="21">
        <f t="shared" si="362"/>
        <v>0</v>
      </c>
      <c r="P7558" s="58"/>
      <c r="Q7558" s="70">
        <v>0</v>
      </c>
      <c r="R7558" s="70">
        <v>0</v>
      </c>
      <c r="S7558" s="7"/>
      <c r="T7558" s="7"/>
      <c r="U7558" s="7"/>
    </row>
    <row r="7559" spans="1:21" customFormat="1" ht="12.75" customHeight="1" x14ac:dyDescent="0.25">
      <c r="A7559">
        <v>11</v>
      </c>
      <c r="B7559">
        <v>6</v>
      </c>
      <c r="C7559" s="3">
        <v>1106</v>
      </c>
      <c r="D7559" t="s">
        <v>6</v>
      </c>
      <c r="E7559">
        <v>2005</v>
      </c>
      <c r="F7559" s="72">
        <f t="shared" si="361"/>
        <v>0</v>
      </c>
      <c r="G7559" s="73">
        <f t="shared" si="365"/>
        <v>0</v>
      </c>
      <c r="H7559" s="7"/>
      <c r="I7559" s="31"/>
      <c r="J7559" s="31"/>
      <c r="K7559" s="31"/>
      <c r="L7559" s="31"/>
      <c r="M7559" s="31"/>
      <c r="N7559" s="31"/>
      <c r="O7559" s="21">
        <f t="shared" si="362"/>
        <v>0</v>
      </c>
      <c r="P7559" s="58"/>
      <c r="Q7559" s="70">
        <v>0</v>
      </c>
      <c r="R7559" s="70">
        <v>0</v>
      </c>
      <c r="S7559" s="7"/>
      <c r="T7559" s="7"/>
      <c r="U7559" s="7"/>
    </row>
    <row r="7560" spans="1:21" customFormat="1" ht="12.75" customHeight="1" x14ac:dyDescent="0.25">
      <c r="A7560">
        <v>11</v>
      </c>
      <c r="B7560">
        <v>7</v>
      </c>
      <c r="C7560" s="3">
        <v>1107</v>
      </c>
      <c r="D7560" t="s">
        <v>6</v>
      </c>
      <c r="E7560">
        <v>2005</v>
      </c>
      <c r="F7560" s="72">
        <f t="shared" si="361"/>
        <v>0</v>
      </c>
      <c r="G7560" s="73">
        <f t="shared" si="365"/>
        <v>0</v>
      </c>
      <c r="H7560" s="7"/>
      <c r="I7560" s="31"/>
      <c r="J7560" s="31"/>
      <c r="K7560" s="31"/>
      <c r="L7560" s="31"/>
      <c r="M7560" s="31"/>
      <c r="N7560" s="31"/>
      <c r="O7560" s="21">
        <f t="shared" si="362"/>
        <v>0</v>
      </c>
      <c r="P7560" s="58"/>
      <c r="Q7560" s="70">
        <v>0</v>
      </c>
      <c r="R7560" s="70">
        <v>0</v>
      </c>
      <c r="S7560" s="7"/>
      <c r="T7560" s="7"/>
      <c r="U7560" s="7"/>
    </row>
    <row r="7561" spans="1:21" customFormat="1" ht="12.75" customHeight="1" x14ac:dyDescent="0.25">
      <c r="A7561">
        <v>11</v>
      </c>
      <c r="B7561">
        <v>8</v>
      </c>
      <c r="C7561" s="3">
        <v>1108</v>
      </c>
      <c r="D7561" t="s">
        <v>6</v>
      </c>
      <c r="E7561">
        <v>2005</v>
      </c>
      <c r="F7561" s="57"/>
      <c r="G7561" s="73"/>
      <c r="H7561" s="7"/>
      <c r="I7561" s="31"/>
      <c r="J7561" s="31"/>
      <c r="K7561" s="31"/>
      <c r="L7561" s="31"/>
      <c r="M7561" s="31"/>
      <c r="N7561" s="31"/>
      <c r="O7561" s="22"/>
      <c r="P7561" s="58"/>
      <c r="Q7561" s="58"/>
      <c r="R7561" s="58"/>
      <c r="S7561" s="7"/>
      <c r="T7561" s="7"/>
      <c r="U7561" s="7"/>
    </row>
    <row r="7562" spans="1:21" customFormat="1" ht="12.75" customHeight="1" x14ac:dyDescent="0.25">
      <c r="A7562">
        <v>11</v>
      </c>
      <c r="B7562">
        <v>9</v>
      </c>
      <c r="C7562" s="3">
        <v>1109</v>
      </c>
      <c r="D7562" t="s">
        <v>6</v>
      </c>
      <c r="E7562">
        <v>2005</v>
      </c>
      <c r="F7562" s="57"/>
      <c r="G7562" s="73"/>
      <c r="H7562" s="7"/>
      <c r="I7562" s="31"/>
      <c r="J7562" s="31"/>
      <c r="K7562" s="31"/>
      <c r="L7562" s="31"/>
      <c r="M7562" s="31"/>
      <c r="N7562" s="31"/>
      <c r="O7562" s="22"/>
      <c r="P7562" s="58"/>
      <c r="Q7562" s="58"/>
      <c r="R7562" s="58"/>
      <c r="S7562" s="7"/>
      <c r="T7562" s="7"/>
      <c r="U7562" s="7"/>
    </row>
    <row r="7563" spans="1:21" customFormat="1" ht="12.75" customHeight="1" x14ac:dyDescent="0.25">
      <c r="A7563">
        <v>11</v>
      </c>
      <c r="B7563">
        <v>10</v>
      </c>
      <c r="C7563" s="3">
        <v>1110</v>
      </c>
      <c r="D7563" t="s">
        <v>6</v>
      </c>
      <c r="E7563">
        <v>2005</v>
      </c>
      <c r="F7563" s="57"/>
      <c r="G7563" s="73"/>
      <c r="H7563" s="7"/>
      <c r="I7563" s="31"/>
      <c r="J7563" s="31"/>
      <c r="K7563" s="31"/>
      <c r="L7563" s="31"/>
      <c r="M7563" s="31"/>
      <c r="N7563" s="31"/>
      <c r="O7563" s="22"/>
      <c r="P7563" s="58"/>
      <c r="Q7563" s="58"/>
      <c r="R7563" s="58"/>
      <c r="S7563" s="7"/>
      <c r="T7563" s="7"/>
      <c r="U7563" s="7"/>
    </row>
    <row r="7564" spans="1:21" customFormat="1" ht="12.75" customHeight="1" x14ac:dyDescent="0.25">
      <c r="A7564">
        <v>11</v>
      </c>
      <c r="B7564">
        <v>11</v>
      </c>
      <c r="C7564" s="3">
        <v>1111</v>
      </c>
      <c r="D7564" t="s">
        <v>6</v>
      </c>
      <c r="E7564">
        <v>2005</v>
      </c>
      <c r="F7564" s="57"/>
      <c r="G7564" s="73"/>
      <c r="H7564" s="7"/>
      <c r="I7564" s="31"/>
      <c r="J7564" s="31"/>
      <c r="K7564" s="31"/>
      <c r="L7564" s="31"/>
      <c r="M7564" s="31"/>
      <c r="N7564" s="31"/>
      <c r="O7564" s="22"/>
      <c r="P7564" s="58"/>
      <c r="Q7564" s="58"/>
      <c r="R7564" s="58"/>
      <c r="S7564" s="7"/>
      <c r="T7564" s="7"/>
      <c r="U7564" s="7"/>
    </row>
    <row r="7565" spans="1:21" customFormat="1" ht="12.75" customHeight="1" x14ac:dyDescent="0.25">
      <c r="A7565">
        <v>11</v>
      </c>
      <c r="B7565">
        <v>12</v>
      </c>
      <c r="C7565" s="3">
        <v>1112</v>
      </c>
      <c r="D7565" t="s">
        <v>6</v>
      </c>
      <c r="E7565">
        <v>2005</v>
      </c>
      <c r="F7565" s="57"/>
      <c r="G7565" s="73"/>
      <c r="H7565" s="7"/>
      <c r="I7565" s="31"/>
      <c r="J7565" s="31"/>
      <c r="K7565" s="31"/>
      <c r="L7565" s="31"/>
      <c r="M7565" s="31"/>
      <c r="N7565" s="31"/>
      <c r="O7565" s="22"/>
      <c r="P7565" s="58"/>
      <c r="Q7565" s="58"/>
      <c r="R7565" s="58"/>
      <c r="S7565" s="7"/>
      <c r="T7565" s="7"/>
      <c r="U7565" s="7"/>
    </row>
    <row r="7566" spans="1:21" customFormat="1" ht="12.75" customHeight="1" x14ac:dyDescent="0.25">
      <c r="A7566">
        <v>11</v>
      </c>
      <c r="B7566">
        <v>13</v>
      </c>
      <c r="C7566" s="3">
        <v>1113</v>
      </c>
      <c r="D7566" t="s">
        <v>6</v>
      </c>
      <c r="E7566">
        <v>2005</v>
      </c>
      <c r="F7566" s="57"/>
      <c r="G7566" s="73"/>
      <c r="H7566" s="7"/>
      <c r="I7566" s="31"/>
      <c r="J7566" s="31"/>
      <c r="K7566" s="31"/>
      <c r="L7566" s="31"/>
      <c r="M7566" s="31"/>
      <c r="N7566" s="31"/>
      <c r="O7566" s="22"/>
      <c r="P7566" s="58"/>
      <c r="Q7566" s="58"/>
      <c r="R7566" s="58"/>
      <c r="S7566" s="7"/>
      <c r="T7566" s="7"/>
      <c r="U7566" s="7"/>
    </row>
    <row r="7567" spans="1:21" customFormat="1" ht="12.75" customHeight="1" x14ac:dyDescent="0.25">
      <c r="A7567">
        <v>11</v>
      </c>
      <c r="B7567">
        <v>14</v>
      </c>
      <c r="C7567" s="3">
        <v>1114</v>
      </c>
      <c r="D7567" t="s">
        <v>6</v>
      </c>
      <c r="E7567">
        <v>2005</v>
      </c>
      <c r="F7567" s="57"/>
      <c r="G7567" s="73"/>
      <c r="H7567" s="7"/>
      <c r="I7567" s="31"/>
      <c r="J7567" s="31"/>
      <c r="K7567" s="31"/>
      <c r="L7567" s="31"/>
      <c r="M7567" s="31"/>
      <c r="N7567" s="31"/>
      <c r="O7567" s="22"/>
      <c r="P7567" s="58"/>
      <c r="Q7567" s="58"/>
      <c r="R7567" s="58"/>
      <c r="S7567" s="7"/>
      <c r="T7567" s="7"/>
      <c r="U7567" s="7"/>
    </row>
    <row r="7568" spans="1:21" customFormat="1" ht="12.75" customHeight="1" x14ac:dyDescent="0.25">
      <c r="A7568">
        <v>11</v>
      </c>
      <c r="B7568">
        <v>15</v>
      </c>
      <c r="C7568" s="3">
        <v>1115</v>
      </c>
      <c r="D7568" t="s">
        <v>6</v>
      </c>
      <c r="E7568">
        <v>2005</v>
      </c>
      <c r="F7568" s="57"/>
      <c r="G7568" s="73"/>
      <c r="H7568" s="7"/>
      <c r="I7568" s="31"/>
      <c r="J7568" s="31"/>
      <c r="K7568" s="31"/>
      <c r="L7568" s="31"/>
      <c r="M7568" s="31"/>
      <c r="N7568" s="31"/>
      <c r="O7568" s="22"/>
      <c r="P7568" s="58"/>
      <c r="Q7568" s="58"/>
      <c r="R7568" s="58"/>
      <c r="S7568" s="7"/>
      <c r="T7568" s="7"/>
      <c r="U7568" s="7"/>
    </row>
    <row r="7569" spans="1:21" customFormat="1" ht="12.75" customHeight="1" x14ac:dyDescent="0.25">
      <c r="A7569">
        <v>5</v>
      </c>
      <c r="B7569">
        <v>1</v>
      </c>
      <c r="C7569" s="3">
        <v>501</v>
      </c>
      <c r="D7569" t="s">
        <v>7</v>
      </c>
      <c r="E7569">
        <v>2005</v>
      </c>
      <c r="F7569" s="57"/>
      <c r="G7569" s="73"/>
      <c r="H7569" s="7"/>
      <c r="I7569" s="31"/>
      <c r="J7569" s="31"/>
      <c r="K7569" s="31"/>
      <c r="L7569" s="31"/>
      <c r="M7569" s="31"/>
      <c r="N7569" s="31"/>
      <c r="O7569" s="22"/>
      <c r="P7569" s="58"/>
      <c r="Q7569" s="58"/>
      <c r="R7569" s="58"/>
      <c r="S7569" s="7"/>
      <c r="T7569" s="7"/>
      <c r="U7569" s="7"/>
    </row>
    <row r="7570" spans="1:21" customFormat="1" ht="12.75" customHeight="1" x14ac:dyDescent="0.25">
      <c r="A7570">
        <v>5</v>
      </c>
      <c r="B7570">
        <v>2</v>
      </c>
      <c r="C7570" s="3">
        <v>502</v>
      </c>
      <c r="D7570" t="s">
        <v>7</v>
      </c>
      <c r="E7570">
        <v>2005</v>
      </c>
      <c r="F7570" s="57"/>
      <c r="G7570" s="73"/>
      <c r="H7570" s="7"/>
      <c r="I7570" s="31"/>
      <c r="J7570" s="31"/>
      <c r="K7570" s="31"/>
      <c r="L7570" s="31"/>
      <c r="M7570" s="31"/>
      <c r="N7570" s="31"/>
      <c r="O7570" s="22"/>
      <c r="P7570" s="58"/>
      <c r="Q7570" s="58"/>
      <c r="R7570" s="58"/>
      <c r="S7570" s="7"/>
      <c r="T7570" s="7"/>
      <c r="U7570" s="7"/>
    </row>
    <row r="7571" spans="1:21" customFormat="1" ht="12.75" customHeight="1" x14ac:dyDescent="0.25">
      <c r="A7571">
        <v>5</v>
      </c>
      <c r="B7571">
        <v>3</v>
      </c>
      <c r="C7571" s="3">
        <v>503</v>
      </c>
      <c r="D7571" t="s">
        <v>7</v>
      </c>
      <c r="E7571">
        <v>2005</v>
      </c>
      <c r="F7571" s="57"/>
      <c r="G7571" s="73"/>
      <c r="H7571" s="7"/>
      <c r="I7571" s="31"/>
      <c r="J7571" s="31"/>
      <c r="K7571" s="31"/>
      <c r="L7571" s="31"/>
      <c r="M7571" s="31"/>
      <c r="N7571" s="31"/>
      <c r="O7571" s="22"/>
      <c r="P7571" s="58"/>
      <c r="Q7571" s="58"/>
      <c r="R7571" s="58"/>
      <c r="S7571" s="7"/>
      <c r="T7571" s="7"/>
      <c r="U7571" s="7"/>
    </row>
    <row r="7572" spans="1:21" customFormat="1" ht="12.75" customHeight="1" x14ac:dyDescent="0.25">
      <c r="A7572">
        <v>5</v>
      </c>
      <c r="B7572">
        <v>4</v>
      </c>
      <c r="C7572" s="3">
        <v>504</v>
      </c>
      <c r="D7572" t="s">
        <v>7</v>
      </c>
      <c r="E7572">
        <v>2005</v>
      </c>
      <c r="F7572" s="57"/>
      <c r="G7572" s="73"/>
      <c r="H7572" s="7"/>
      <c r="I7572" s="31"/>
      <c r="J7572" s="31"/>
      <c r="K7572" s="31"/>
      <c r="L7572" s="31"/>
      <c r="M7572" s="31"/>
      <c r="N7572" s="31"/>
      <c r="O7572" s="22"/>
      <c r="P7572" s="58"/>
      <c r="Q7572" s="58"/>
      <c r="R7572" s="58"/>
      <c r="S7572" s="7"/>
      <c r="T7572" s="7"/>
      <c r="U7572" s="7"/>
    </row>
    <row r="7573" spans="1:21" customFormat="1" ht="12.75" customHeight="1" x14ac:dyDescent="0.25">
      <c r="A7573">
        <v>5</v>
      </c>
      <c r="B7573">
        <v>5</v>
      </c>
      <c r="C7573" s="3">
        <v>505</v>
      </c>
      <c r="D7573" t="s">
        <v>7</v>
      </c>
      <c r="E7573">
        <v>2005</v>
      </c>
      <c r="F7573" s="57"/>
      <c r="G7573" s="73">
        <f t="shared" ref="G7573:G7604" si="366">I7573+K7573</f>
        <v>0</v>
      </c>
      <c r="H7573" s="7"/>
      <c r="I7573" s="52">
        <v>0</v>
      </c>
      <c r="J7573" s="31"/>
      <c r="K7573" s="31">
        <v>0</v>
      </c>
      <c r="L7573" s="52">
        <v>0</v>
      </c>
      <c r="M7573" s="31"/>
      <c r="N7573" s="31">
        <v>0</v>
      </c>
      <c r="O7573" s="22">
        <f t="shared" ref="O7573:O7604" si="367">L7573+N7573</f>
        <v>0</v>
      </c>
      <c r="P7573" s="58"/>
      <c r="Q7573" s="58"/>
      <c r="R7573" s="58"/>
      <c r="S7573" s="7"/>
      <c r="T7573" s="7"/>
      <c r="U7573" s="7"/>
    </row>
    <row r="7574" spans="1:21" customFormat="1" ht="12.75" customHeight="1" x14ac:dyDescent="0.25">
      <c r="A7574">
        <v>5</v>
      </c>
      <c r="B7574">
        <v>6</v>
      </c>
      <c r="C7574" s="3">
        <v>506</v>
      </c>
      <c r="D7574" t="s">
        <v>7</v>
      </c>
      <c r="E7574">
        <v>2005</v>
      </c>
      <c r="F7574" s="57"/>
      <c r="G7574" s="73">
        <f t="shared" si="366"/>
        <v>12</v>
      </c>
      <c r="H7574" s="7"/>
      <c r="I7574" s="52">
        <v>12</v>
      </c>
      <c r="J7574" s="31"/>
      <c r="K7574" s="31">
        <v>0</v>
      </c>
      <c r="L7574" s="52">
        <v>0</v>
      </c>
      <c r="M7574" s="31"/>
      <c r="N7574" s="31">
        <v>0</v>
      </c>
      <c r="O7574" s="22">
        <f t="shared" si="367"/>
        <v>0</v>
      </c>
      <c r="P7574" s="58"/>
      <c r="Q7574" s="58"/>
      <c r="R7574" s="58"/>
      <c r="S7574" s="7"/>
      <c r="T7574" s="7"/>
      <c r="U7574" s="7"/>
    </row>
    <row r="7575" spans="1:21" customFormat="1" ht="12.75" customHeight="1" x14ac:dyDescent="0.25">
      <c r="A7575">
        <v>5</v>
      </c>
      <c r="B7575">
        <v>7</v>
      </c>
      <c r="C7575" s="3">
        <v>507</v>
      </c>
      <c r="D7575" t="s">
        <v>7</v>
      </c>
      <c r="E7575">
        <v>2005</v>
      </c>
      <c r="F7575" s="57"/>
      <c r="G7575" s="73">
        <f t="shared" si="366"/>
        <v>8</v>
      </c>
      <c r="H7575" s="7"/>
      <c r="I7575" s="52">
        <v>8</v>
      </c>
      <c r="J7575" s="31"/>
      <c r="K7575" s="31">
        <v>0</v>
      </c>
      <c r="L7575" s="52">
        <v>0</v>
      </c>
      <c r="M7575" s="31"/>
      <c r="N7575" s="31">
        <v>0</v>
      </c>
      <c r="O7575" s="22">
        <f t="shared" si="367"/>
        <v>0</v>
      </c>
      <c r="P7575" s="58"/>
      <c r="Q7575" s="58"/>
      <c r="R7575" s="58"/>
      <c r="S7575" s="7"/>
      <c r="T7575" s="7"/>
      <c r="U7575" s="7"/>
    </row>
    <row r="7576" spans="1:21" customFormat="1" ht="12.75" customHeight="1" x14ac:dyDescent="0.25">
      <c r="A7576">
        <v>5</v>
      </c>
      <c r="B7576">
        <v>8</v>
      </c>
      <c r="C7576" s="3">
        <v>508</v>
      </c>
      <c r="D7576" t="s">
        <v>7</v>
      </c>
      <c r="E7576">
        <v>2005</v>
      </c>
      <c r="F7576" s="57"/>
      <c r="G7576" s="73">
        <f t="shared" si="366"/>
        <v>4</v>
      </c>
      <c r="H7576" s="7"/>
      <c r="I7576" s="52">
        <v>4</v>
      </c>
      <c r="J7576" s="31"/>
      <c r="K7576" s="31">
        <v>0</v>
      </c>
      <c r="L7576" s="52">
        <v>0</v>
      </c>
      <c r="M7576" s="31"/>
      <c r="N7576" s="31">
        <v>0</v>
      </c>
      <c r="O7576" s="22">
        <f t="shared" si="367"/>
        <v>0</v>
      </c>
      <c r="P7576" s="58"/>
      <c r="Q7576" s="58"/>
      <c r="R7576" s="58"/>
      <c r="S7576" s="7"/>
      <c r="T7576" s="7"/>
      <c r="U7576" s="7"/>
    </row>
    <row r="7577" spans="1:21" customFormat="1" ht="12.75" customHeight="1" x14ac:dyDescent="0.25">
      <c r="A7577">
        <v>5</v>
      </c>
      <c r="B7577">
        <v>9</v>
      </c>
      <c r="C7577" s="3">
        <v>509</v>
      </c>
      <c r="D7577" t="s">
        <v>7</v>
      </c>
      <c r="E7577">
        <v>2005</v>
      </c>
      <c r="F7577" s="57"/>
      <c r="G7577" s="73">
        <f t="shared" si="366"/>
        <v>59</v>
      </c>
      <c r="H7577" s="7"/>
      <c r="I7577" s="52">
        <v>59</v>
      </c>
      <c r="J7577" s="31"/>
      <c r="K7577" s="31">
        <v>0</v>
      </c>
      <c r="L7577" s="52">
        <v>0</v>
      </c>
      <c r="M7577" s="31"/>
      <c r="N7577" s="31">
        <v>0</v>
      </c>
      <c r="O7577" s="22">
        <f t="shared" si="367"/>
        <v>0</v>
      </c>
      <c r="P7577" s="58"/>
      <c r="Q7577" s="58"/>
      <c r="R7577" s="58"/>
      <c r="S7577" s="7"/>
      <c r="T7577" s="7"/>
      <c r="U7577" s="7"/>
    </row>
    <row r="7578" spans="1:21" customFormat="1" ht="12.75" customHeight="1" x14ac:dyDescent="0.25">
      <c r="A7578">
        <v>5</v>
      </c>
      <c r="B7578">
        <v>10</v>
      </c>
      <c r="C7578" s="3">
        <v>510</v>
      </c>
      <c r="D7578" t="s">
        <v>7</v>
      </c>
      <c r="E7578">
        <v>2005</v>
      </c>
      <c r="F7578" s="57"/>
      <c r="G7578" s="73">
        <f t="shared" si="366"/>
        <v>4</v>
      </c>
      <c r="H7578" s="7"/>
      <c r="I7578" s="52">
        <v>4</v>
      </c>
      <c r="J7578" s="31"/>
      <c r="K7578" s="31">
        <v>0</v>
      </c>
      <c r="L7578" s="52">
        <v>0</v>
      </c>
      <c r="M7578" s="31"/>
      <c r="N7578" s="31">
        <v>0</v>
      </c>
      <c r="O7578" s="22">
        <f t="shared" si="367"/>
        <v>0</v>
      </c>
      <c r="P7578" s="58"/>
      <c r="Q7578" s="58"/>
      <c r="R7578" s="58"/>
      <c r="S7578" s="7"/>
      <c r="T7578" s="7"/>
      <c r="U7578" s="7"/>
    </row>
    <row r="7579" spans="1:21" customFormat="1" ht="12.75" customHeight="1" x14ac:dyDescent="0.25">
      <c r="A7579">
        <v>5</v>
      </c>
      <c r="B7579">
        <v>11</v>
      </c>
      <c r="C7579" s="3">
        <v>511</v>
      </c>
      <c r="D7579" t="s">
        <v>7</v>
      </c>
      <c r="E7579">
        <v>2005</v>
      </c>
      <c r="F7579" s="57"/>
      <c r="G7579" s="73">
        <f t="shared" si="366"/>
        <v>13</v>
      </c>
      <c r="H7579" s="7"/>
      <c r="I7579" s="52">
        <v>13</v>
      </c>
      <c r="J7579" s="31"/>
      <c r="K7579" s="31">
        <v>0</v>
      </c>
      <c r="L7579" s="52">
        <v>0</v>
      </c>
      <c r="M7579" s="31"/>
      <c r="N7579" s="31">
        <v>0</v>
      </c>
      <c r="O7579" s="22">
        <f t="shared" si="367"/>
        <v>0</v>
      </c>
      <c r="P7579" s="58"/>
      <c r="Q7579" s="58"/>
      <c r="R7579" s="58"/>
      <c r="S7579" s="7"/>
      <c r="T7579" s="7"/>
      <c r="U7579" s="7"/>
    </row>
    <row r="7580" spans="1:21" customFormat="1" ht="12.75" customHeight="1" x14ac:dyDescent="0.25">
      <c r="A7580">
        <v>5</v>
      </c>
      <c r="B7580">
        <v>12</v>
      </c>
      <c r="C7580" s="3">
        <v>512</v>
      </c>
      <c r="D7580" t="s">
        <v>7</v>
      </c>
      <c r="E7580">
        <v>2005</v>
      </c>
      <c r="F7580" s="57"/>
      <c r="G7580" s="73">
        <f t="shared" si="366"/>
        <v>31</v>
      </c>
      <c r="H7580" s="7"/>
      <c r="I7580" s="52">
        <v>31</v>
      </c>
      <c r="J7580" s="31"/>
      <c r="K7580" s="31">
        <v>0</v>
      </c>
      <c r="L7580" s="52">
        <v>0</v>
      </c>
      <c r="M7580" s="31"/>
      <c r="N7580" s="31">
        <v>0</v>
      </c>
      <c r="O7580" s="22">
        <f t="shared" si="367"/>
        <v>0</v>
      </c>
      <c r="P7580" s="58"/>
      <c r="Q7580" s="58"/>
      <c r="R7580" s="58"/>
      <c r="S7580" s="7"/>
      <c r="T7580" s="7"/>
      <c r="U7580" s="7"/>
    </row>
    <row r="7581" spans="1:21" customFormat="1" ht="12.75" customHeight="1" x14ac:dyDescent="0.25">
      <c r="A7581">
        <v>5</v>
      </c>
      <c r="B7581">
        <v>13</v>
      </c>
      <c r="C7581" s="3">
        <v>513</v>
      </c>
      <c r="D7581" t="s">
        <v>7</v>
      </c>
      <c r="E7581">
        <v>2005</v>
      </c>
      <c r="F7581" s="57"/>
      <c r="G7581" s="73">
        <f t="shared" si="366"/>
        <v>11</v>
      </c>
      <c r="H7581" s="7"/>
      <c r="I7581" s="52">
        <v>11</v>
      </c>
      <c r="J7581" s="31"/>
      <c r="K7581" s="31">
        <v>0</v>
      </c>
      <c r="L7581" s="52">
        <v>0</v>
      </c>
      <c r="M7581" s="31"/>
      <c r="N7581" s="31">
        <v>0</v>
      </c>
      <c r="O7581" s="22">
        <f t="shared" si="367"/>
        <v>0</v>
      </c>
      <c r="P7581" s="58"/>
      <c r="Q7581" s="58"/>
      <c r="R7581" s="58"/>
      <c r="S7581" s="7"/>
      <c r="T7581" s="7"/>
      <c r="U7581" s="7"/>
    </row>
    <row r="7582" spans="1:21" customFormat="1" ht="12.75" customHeight="1" x14ac:dyDescent="0.25">
      <c r="A7582">
        <v>5</v>
      </c>
      <c r="B7582">
        <v>14</v>
      </c>
      <c r="C7582" s="3">
        <v>514</v>
      </c>
      <c r="D7582" t="s">
        <v>7</v>
      </c>
      <c r="E7582">
        <v>2005</v>
      </c>
      <c r="F7582" s="57"/>
      <c r="G7582" s="73">
        <f t="shared" si="366"/>
        <v>4</v>
      </c>
      <c r="H7582" s="7"/>
      <c r="I7582" s="52">
        <v>4</v>
      </c>
      <c r="J7582" s="31"/>
      <c r="K7582" s="31">
        <v>0</v>
      </c>
      <c r="L7582" s="52">
        <v>0</v>
      </c>
      <c r="M7582" s="31"/>
      <c r="N7582" s="31">
        <v>0</v>
      </c>
      <c r="O7582" s="22">
        <f t="shared" si="367"/>
        <v>0</v>
      </c>
      <c r="P7582" s="58"/>
      <c r="Q7582" s="58"/>
      <c r="R7582" s="58"/>
      <c r="S7582" s="7"/>
      <c r="T7582" s="7"/>
      <c r="U7582" s="7"/>
    </row>
    <row r="7583" spans="1:21" customFormat="1" ht="12.75" customHeight="1" x14ac:dyDescent="0.25">
      <c r="A7583">
        <v>5</v>
      </c>
      <c r="B7583">
        <v>15</v>
      </c>
      <c r="C7583" s="3">
        <v>515</v>
      </c>
      <c r="D7583" t="s">
        <v>7</v>
      </c>
      <c r="E7583">
        <v>2005</v>
      </c>
      <c r="F7583" s="57"/>
      <c r="G7583" s="73">
        <f t="shared" si="366"/>
        <v>28</v>
      </c>
      <c r="H7583" s="7"/>
      <c r="I7583" s="52">
        <v>28</v>
      </c>
      <c r="J7583" s="31"/>
      <c r="K7583" s="31">
        <v>0</v>
      </c>
      <c r="L7583" s="52">
        <v>0</v>
      </c>
      <c r="M7583" s="31"/>
      <c r="N7583" s="31">
        <v>0</v>
      </c>
      <c r="O7583" s="22">
        <f t="shared" si="367"/>
        <v>0</v>
      </c>
      <c r="P7583" s="58"/>
      <c r="Q7583" s="58"/>
      <c r="R7583" s="58"/>
      <c r="S7583" s="7"/>
      <c r="T7583" s="7"/>
      <c r="U7583" s="7"/>
    </row>
    <row r="7584" spans="1:21" customFormat="1" ht="12.75" customHeight="1" x14ac:dyDescent="0.25">
      <c r="A7584">
        <v>5</v>
      </c>
      <c r="B7584">
        <v>16</v>
      </c>
      <c r="C7584" s="3">
        <v>516</v>
      </c>
      <c r="D7584" t="s">
        <v>7</v>
      </c>
      <c r="E7584">
        <v>2005</v>
      </c>
      <c r="F7584" s="57"/>
      <c r="G7584" s="73">
        <f t="shared" si="366"/>
        <v>98</v>
      </c>
      <c r="H7584" s="7"/>
      <c r="I7584" s="52">
        <v>98</v>
      </c>
      <c r="J7584" s="31"/>
      <c r="K7584" s="31">
        <v>0</v>
      </c>
      <c r="L7584" s="52">
        <v>0</v>
      </c>
      <c r="M7584" s="31"/>
      <c r="N7584" s="31">
        <v>0</v>
      </c>
      <c r="O7584" s="22">
        <f t="shared" si="367"/>
        <v>0</v>
      </c>
      <c r="P7584" s="58"/>
      <c r="Q7584" s="58"/>
      <c r="R7584" s="58"/>
      <c r="S7584" s="7"/>
      <c r="T7584" s="7"/>
      <c r="U7584" s="7"/>
    </row>
    <row r="7585" spans="1:21" customFormat="1" ht="12.75" customHeight="1" x14ac:dyDescent="0.25">
      <c r="A7585">
        <v>5</v>
      </c>
      <c r="B7585">
        <v>17</v>
      </c>
      <c r="C7585" s="3">
        <v>517</v>
      </c>
      <c r="D7585" t="s">
        <v>7</v>
      </c>
      <c r="E7585">
        <v>2005</v>
      </c>
      <c r="F7585" s="57"/>
      <c r="G7585" s="73">
        <f t="shared" si="366"/>
        <v>39</v>
      </c>
      <c r="H7585" s="7"/>
      <c r="I7585" s="52">
        <v>39</v>
      </c>
      <c r="J7585" s="31"/>
      <c r="K7585" s="31">
        <v>0</v>
      </c>
      <c r="L7585" s="52">
        <v>0</v>
      </c>
      <c r="M7585" s="31"/>
      <c r="N7585" s="31">
        <v>0</v>
      </c>
      <c r="O7585" s="22">
        <f t="shared" si="367"/>
        <v>0</v>
      </c>
      <c r="P7585" s="58"/>
      <c r="Q7585" s="58"/>
      <c r="R7585" s="58"/>
      <c r="S7585" s="7"/>
      <c r="T7585" s="7"/>
      <c r="U7585" s="7"/>
    </row>
    <row r="7586" spans="1:21" customFormat="1" ht="12.75" customHeight="1" x14ac:dyDescent="0.25">
      <c r="A7586">
        <v>5</v>
      </c>
      <c r="B7586">
        <v>18</v>
      </c>
      <c r="C7586" s="3">
        <v>518</v>
      </c>
      <c r="D7586" t="s">
        <v>7</v>
      </c>
      <c r="E7586">
        <v>2005</v>
      </c>
      <c r="F7586" s="57"/>
      <c r="G7586" s="73">
        <f t="shared" si="366"/>
        <v>15</v>
      </c>
      <c r="H7586" s="7"/>
      <c r="I7586" s="52">
        <v>15</v>
      </c>
      <c r="J7586" s="31"/>
      <c r="K7586" s="31">
        <v>0</v>
      </c>
      <c r="L7586" s="52">
        <v>0</v>
      </c>
      <c r="M7586" s="31"/>
      <c r="N7586" s="31">
        <v>0</v>
      </c>
      <c r="O7586" s="22">
        <f t="shared" si="367"/>
        <v>0</v>
      </c>
      <c r="P7586" s="58"/>
      <c r="Q7586" s="58"/>
      <c r="R7586" s="58"/>
      <c r="S7586" s="7"/>
      <c r="T7586" s="7"/>
      <c r="U7586" s="7"/>
    </row>
    <row r="7587" spans="1:21" customFormat="1" ht="12.75" customHeight="1" x14ac:dyDescent="0.25">
      <c r="A7587">
        <v>5</v>
      </c>
      <c r="B7587">
        <v>19</v>
      </c>
      <c r="C7587" s="3">
        <v>519</v>
      </c>
      <c r="D7587" t="s">
        <v>7</v>
      </c>
      <c r="E7587">
        <v>2005</v>
      </c>
      <c r="F7587" s="57"/>
      <c r="G7587" s="73">
        <f t="shared" si="366"/>
        <v>9</v>
      </c>
      <c r="H7587" s="7"/>
      <c r="I7587" s="52">
        <v>9</v>
      </c>
      <c r="J7587" s="31"/>
      <c r="K7587" s="31">
        <v>0</v>
      </c>
      <c r="L7587" s="52">
        <v>0</v>
      </c>
      <c r="M7587" s="31"/>
      <c r="N7587" s="31">
        <v>0</v>
      </c>
      <c r="O7587" s="22">
        <f t="shared" si="367"/>
        <v>0</v>
      </c>
      <c r="P7587" s="58"/>
      <c r="Q7587" s="58"/>
      <c r="R7587" s="58"/>
      <c r="S7587" s="7"/>
      <c r="T7587" s="7"/>
      <c r="U7587" s="7"/>
    </row>
    <row r="7588" spans="1:21" customFormat="1" ht="12.75" customHeight="1" x14ac:dyDescent="0.25">
      <c r="A7588">
        <v>5</v>
      </c>
      <c r="B7588">
        <v>20</v>
      </c>
      <c r="C7588" s="3">
        <v>520</v>
      </c>
      <c r="D7588" t="s">
        <v>7</v>
      </c>
      <c r="E7588">
        <v>2005</v>
      </c>
      <c r="F7588" s="57"/>
      <c r="G7588" s="73">
        <f t="shared" si="366"/>
        <v>31</v>
      </c>
      <c r="H7588" s="7"/>
      <c r="I7588" s="52">
        <v>31</v>
      </c>
      <c r="J7588" s="31"/>
      <c r="K7588" s="31">
        <v>0</v>
      </c>
      <c r="L7588" s="52">
        <v>0</v>
      </c>
      <c r="M7588" s="31"/>
      <c r="N7588" s="31">
        <v>0</v>
      </c>
      <c r="O7588" s="22">
        <f t="shared" si="367"/>
        <v>0</v>
      </c>
      <c r="P7588" s="58"/>
      <c r="Q7588" s="58"/>
      <c r="R7588" s="58"/>
      <c r="S7588" s="7"/>
      <c r="T7588" s="7"/>
      <c r="U7588" s="7"/>
    </row>
    <row r="7589" spans="1:21" customFormat="1" ht="12.75" customHeight="1" x14ac:dyDescent="0.25">
      <c r="A7589">
        <v>5</v>
      </c>
      <c r="B7589">
        <v>21</v>
      </c>
      <c r="C7589" s="3">
        <v>521</v>
      </c>
      <c r="D7589" t="s">
        <v>7</v>
      </c>
      <c r="E7589">
        <v>2005</v>
      </c>
      <c r="F7589" s="57"/>
      <c r="G7589" s="73">
        <f t="shared" si="366"/>
        <v>80</v>
      </c>
      <c r="H7589" s="7"/>
      <c r="I7589" s="52">
        <v>80</v>
      </c>
      <c r="J7589" s="31"/>
      <c r="K7589" s="31">
        <v>0</v>
      </c>
      <c r="L7589" s="52">
        <v>0</v>
      </c>
      <c r="M7589" s="31"/>
      <c r="N7589" s="31">
        <v>0</v>
      </c>
      <c r="O7589" s="22">
        <f t="shared" si="367"/>
        <v>0</v>
      </c>
      <c r="P7589" s="58"/>
      <c r="Q7589" s="58"/>
      <c r="R7589" s="58"/>
      <c r="S7589" s="7"/>
      <c r="T7589" s="7"/>
      <c r="U7589" s="7"/>
    </row>
    <row r="7590" spans="1:21" customFormat="1" ht="12.75" customHeight="1" x14ac:dyDescent="0.25">
      <c r="A7590">
        <v>5</v>
      </c>
      <c r="B7590">
        <v>22</v>
      </c>
      <c r="C7590" s="3">
        <v>522</v>
      </c>
      <c r="D7590" t="s">
        <v>7</v>
      </c>
      <c r="E7590">
        <v>2005</v>
      </c>
      <c r="F7590" s="57"/>
      <c r="G7590" s="73">
        <f t="shared" si="366"/>
        <v>69</v>
      </c>
      <c r="H7590" s="7"/>
      <c r="I7590" s="52">
        <v>69</v>
      </c>
      <c r="J7590" s="31"/>
      <c r="K7590" s="31">
        <v>0</v>
      </c>
      <c r="L7590" s="52">
        <v>0</v>
      </c>
      <c r="M7590" s="31"/>
      <c r="N7590" s="31">
        <v>0</v>
      </c>
      <c r="O7590" s="22">
        <f t="shared" si="367"/>
        <v>0</v>
      </c>
      <c r="P7590" s="58"/>
      <c r="Q7590" s="58"/>
      <c r="R7590" s="58"/>
      <c r="S7590" s="7"/>
      <c r="T7590" s="7"/>
      <c r="U7590" s="7"/>
    </row>
    <row r="7591" spans="1:21" customFormat="1" ht="12.75" customHeight="1" x14ac:dyDescent="0.25">
      <c r="A7591">
        <v>5</v>
      </c>
      <c r="B7591">
        <v>23</v>
      </c>
      <c r="C7591" s="3">
        <v>523</v>
      </c>
      <c r="D7591" t="s">
        <v>7</v>
      </c>
      <c r="E7591">
        <v>2005</v>
      </c>
      <c r="F7591" s="57"/>
      <c r="G7591" s="73">
        <f t="shared" si="366"/>
        <v>55</v>
      </c>
      <c r="H7591" s="7"/>
      <c r="I7591" s="52">
        <v>55</v>
      </c>
      <c r="J7591" s="31"/>
      <c r="K7591" s="31">
        <v>0</v>
      </c>
      <c r="L7591" s="52">
        <v>0</v>
      </c>
      <c r="M7591" s="31"/>
      <c r="N7591" s="31">
        <v>0</v>
      </c>
      <c r="O7591" s="22">
        <f t="shared" si="367"/>
        <v>0</v>
      </c>
      <c r="P7591" s="58"/>
      <c r="Q7591" s="58"/>
      <c r="R7591" s="58"/>
      <c r="S7591" s="7"/>
      <c r="T7591" s="7"/>
      <c r="U7591" s="7"/>
    </row>
    <row r="7592" spans="1:21" customFormat="1" ht="12.75" customHeight="1" x14ac:dyDescent="0.25">
      <c r="A7592">
        <v>5</v>
      </c>
      <c r="B7592">
        <v>24</v>
      </c>
      <c r="C7592" s="3">
        <v>524</v>
      </c>
      <c r="D7592" t="s">
        <v>7</v>
      </c>
      <c r="E7592">
        <v>2005</v>
      </c>
      <c r="F7592" s="57"/>
      <c r="G7592" s="73">
        <f t="shared" si="366"/>
        <v>60</v>
      </c>
      <c r="H7592" s="7"/>
      <c r="I7592" s="52">
        <v>60</v>
      </c>
      <c r="J7592" s="31"/>
      <c r="K7592" s="31">
        <v>0</v>
      </c>
      <c r="L7592" s="52">
        <v>0</v>
      </c>
      <c r="M7592" s="31"/>
      <c r="N7592" s="31">
        <v>0</v>
      </c>
      <c r="O7592" s="22">
        <f t="shared" si="367"/>
        <v>0</v>
      </c>
      <c r="P7592" s="58"/>
      <c r="Q7592" s="58"/>
      <c r="R7592" s="58"/>
      <c r="S7592" s="7"/>
      <c r="T7592" s="7"/>
      <c r="U7592" s="7"/>
    </row>
    <row r="7593" spans="1:21" customFormat="1" ht="12.75" customHeight="1" x14ac:dyDescent="0.25">
      <c r="A7593">
        <v>5</v>
      </c>
      <c r="B7593">
        <v>25</v>
      </c>
      <c r="C7593" s="3">
        <v>525</v>
      </c>
      <c r="D7593" t="s">
        <v>7</v>
      </c>
      <c r="E7593">
        <v>2005</v>
      </c>
      <c r="F7593" s="57"/>
      <c r="G7593" s="73">
        <f t="shared" si="366"/>
        <v>161</v>
      </c>
      <c r="H7593" s="7"/>
      <c r="I7593" s="52">
        <v>161</v>
      </c>
      <c r="J7593" s="31"/>
      <c r="K7593" s="31">
        <v>0</v>
      </c>
      <c r="L7593" s="52">
        <v>0</v>
      </c>
      <c r="M7593" s="31"/>
      <c r="N7593" s="31">
        <v>0</v>
      </c>
      <c r="O7593" s="22">
        <f t="shared" si="367"/>
        <v>0</v>
      </c>
      <c r="P7593" s="58"/>
      <c r="Q7593" s="58"/>
      <c r="R7593" s="58"/>
      <c r="S7593" s="7"/>
      <c r="T7593" s="7"/>
      <c r="U7593" s="7"/>
    </row>
    <row r="7594" spans="1:21" customFormat="1" ht="12.75" customHeight="1" x14ac:dyDescent="0.25">
      <c r="A7594">
        <v>5</v>
      </c>
      <c r="B7594">
        <v>26</v>
      </c>
      <c r="C7594" s="3">
        <v>526</v>
      </c>
      <c r="D7594" t="s">
        <v>7</v>
      </c>
      <c r="E7594">
        <v>2005</v>
      </c>
      <c r="F7594" s="57"/>
      <c r="G7594" s="73">
        <f t="shared" si="366"/>
        <v>200</v>
      </c>
      <c r="H7594" s="7"/>
      <c r="I7594" s="52">
        <v>200</v>
      </c>
      <c r="J7594" s="31"/>
      <c r="K7594" s="31">
        <v>0</v>
      </c>
      <c r="L7594" s="52">
        <v>0</v>
      </c>
      <c r="M7594" s="31"/>
      <c r="N7594" s="31">
        <v>0</v>
      </c>
      <c r="O7594" s="22">
        <f t="shared" si="367"/>
        <v>0</v>
      </c>
      <c r="P7594" s="58"/>
      <c r="Q7594" s="58"/>
      <c r="R7594" s="58"/>
      <c r="S7594" s="7"/>
      <c r="T7594" s="7"/>
      <c r="U7594" s="7"/>
    </row>
    <row r="7595" spans="1:21" customFormat="1" ht="12.75" customHeight="1" x14ac:dyDescent="0.25">
      <c r="A7595">
        <v>5</v>
      </c>
      <c r="B7595">
        <v>27</v>
      </c>
      <c r="C7595" s="3">
        <v>527</v>
      </c>
      <c r="D7595" t="s">
        <v>7</v>
      </c>
      <c r="E7595">
        <v>2005</v>
      </c>
      <c r="F7595" s="57"/>
      <c r="G7595" s="73">
        <f t="shared" si="366"/>
        <v>201</v>
      </c>
      <c r="H7595" s="7"/>
      <c r="I7595" s="52">
        <v>201</v>
      </c>
      <c r="J7595" s="31"/>
      <c r="K7595" s="31">
        <v>0</v>
      </c>
      <c r="L7595" s="52">
        <v>0</v>
      </c>
      <c r="M7595" s="31"/>
      <c r="N7595" s="31">
        <v>0</v>
      </c>
      <c r="O7595" s="22">
        <f t="shared" si="367"/>
        <v>0</v>
      </c>
      <c r="P7595" s="58"/>
      <c r="Q7595" s="58"/>
      <c r="R7595" s="58"/>
      <c r="S7595" s="7"/>
      <c r="T7595" s="7"/>
      <c r="U7595" s="7"/>
    </row>
    <row r="7596" spans="1:21" customFormat="1" ht="12.75" customHeight="1" x14ac:dyDescent="0.25">
      <c r="A7596">
        <v>5</v>
      </c>
      <c r="B7596">
        <v>28</v>
      </c>
      <c r="C7596" s="3">
        <v>528</v>
      </c>
      <c r="D7596" t="s">
        <v>7</v>
      </c>
      <c r="E7596">
        <v>2005</v>
      </c>
      <c r="F7596" s="57"/>
      <c r="G7596" s="73">
        <f t="shared" si="366"/>
        <v>248</v>
      </c>
      <c r="H7596" s="7"/>
      <c r="I7596" s="52">
        <v>248</v>
      </c>
      <c r="J7596" s="31"/>
      <c r="K7596" s="31">
        <v>0</v>
      </c>
      <c r="L7596" s="52">
        <v>0</v>
      </c>
      <c r="M7596" s="31"/>
      <c r="N7596" s="31">
        <v>0</v>
      </c>
      <c r="O7596" s="22">
        <f t="shared" si="367"/>
        <v>0</v>
      </c>
      <c r="P7596" s="58"/>
      <c r="Q7596" s="58"/>
      <c r="R7596" s="58"/>
      <c r="S7596" s="7"/>
      <c r="T7596" s="7"/>
      <c r="U7596" s="7"/>
    </row>
    <row r="7597" spans="1:21" customFormat="1" ht="12.75" customHeight="1" x14ac:dyDescent="0.25">
      <c r="A7597">
        <v>5</v>
      </c>
      <c r="B7597">
        <v>29</v>
      </c>
      <c r="C7597" s="3">
        <v>529</v>
      </c>
      <c r="D7597" t="s">
        <v>7</v>
      </c>
      <c r="E7597">
        <v>2005</v>
      </c>
      <c r="F7597" s="57"/>
      <c r="G7597" s="73">
        <f t="shared" si="366"/>
        <v>628</v>
      </c>
      <c r="H7597" s="7"/>
      <c r="I7597" s="52">
        <v>628</v>
      </c>
      <c r="J7597" s="31"/>
      <c r="K7597" s="31">
        <v>0</v>
      </c>
      <c r="L7597" s="52">
        <v>0</v>
      </c>
      <c r="M7597" s="31"/>
      <c r="N7597" s="31">
        <v>0</v>
      </c>
      <c r="O7597" s="22">
        <f t="shared" si="367"/>
        <v>0</v>
      </c>
      <c r="P7597" s="58"/>
      <c r="Q7597" s="58"/>
      <c r="R7597" s="58"/>
      <c r="S7597" s="7"/>
      <c r="T7597" s="7"/>
      <c r="U7597" s="7"/>
    </row>
    <row r="7598" spans="1:21" customFormat="1" ht="12.75" customHeight="1" x14ac:dyDescent="0.25">
      <c r="A7598">
        <v>5</v>
      </c>
      <c r="B7598">
        <v>30</v>
      </c>
      <c r="C7598" s="3">
        <v>530</v>
      </c>
      <c r="D7598" t="s">
        <v>7</v>
      </c>
      <c r="E7598">
        <v>2005</v>
      </c>
      <c r="F7598" s="57"/>
      <c r="G7598" s="73">
        <f t="shared" si="366"/>
        <v>754</v>
      </c>
      <c r="H7598" s="7"/>
      <c r="I7598" s="52">
        <v>754</v>
      </c>
      <c r="J7598" s="31"/>
      <c r="K7598" s="31">
        <v>0</v>
      </c>
      <c r="L7598" s="52">
        <v>0</v>
      </c>
      <c r="M7598" s="31"/>
      <c r="N7598" s="31">
        <v>0</v>
      </c>
      <c r="O7598" s="22">
        <f t="shared" si="367"/>
        <v>0</v>
      </c>
      <c r="P7598" s="58"/>
      <c r="Q7598" s="58"/>
      <c r="R7598" s="58"/>
      <c r="S7598" s="7"/>
      <c r="T7598" s="7"/>
      <c r="U7598" s="7"/>
    </row>
    <row r="7599" spans="1:21" customFormat="1" ht="12.75" customHeight="1" x14ac:dyDescent="0.25">
      <c r="A7599">
        <v>5</v>
      </c>
      <c r="B7599">
        <v>31</v>
      </c>
      <c r="C7599" s="3">
        <v>531</v>
      </c>
      <c r="D7599" t="s">
        <v>7</v>
      </c>
      <c r="E7599">
        <v>2005</v>
      </c>
      <c r="F7599" s="57"/>
      <c r="G7599" s="73">
        <f t="shared" si="366"/>
        <v>848</v>
      </c>
      <c r="H7599" s="7"/>
      <c r="I7599" s="52">
        <v>848</v>
      </c>
      <c r="J7599" s="31"/>
      <c r="K7599" s="31">
        <v>0</v>
      </c>
      <c r="L7599" s="52">
        <v>0</v>
      </c>
      <c r="M7599" s="31"/>
      <c r="N7599" s="31">
        <v>0</v>
      </c>
      <c r="O7599" s="22">
        <f t="shared" si="367"/>
        <v>0</v>
      </c>
      <c r="P7599" s="58"/>
      <c r="Q7599" s="58"/>
      <c r="R7599" s="58"/>
      <c r="S7599" s="7"/>
      <c r="T7599" s="7"/>
      <c r="U7599" s="7"/>
    </row>
    <row r="7600" spans="1:21" customFormat="1" ht="12.75" customHeight="1" x14ac:dyDescent="0.25">
      <c r="A7600">
        <v>6</v>
      </c>
      <c r="B7600">
        <v>1</v>
      </c>
      <c r="C7600" s="3">
        <v>601</v>
      </c>
      <c r="D7600" t="s">
        <v>7</v>
      </c>
      <c r="E7600">
        <v>2005</v>
      </c>
      <c r="F7600" s="57"/>
      <c r="G7600" s="73">
        <f t="shared" si="366"/>
        <v>323</v>
      </c>
      <c r="H7600" s="7"/>
      <c r="I7600" s="52">
        <v>323</v>
      </c>
      <c r="J7600" s="31"/>
      <c r="K7600" s="31">
        <v>0</v>
      </c>
      <c r="L7600" s="52">
        <v>0</v>
      </c>
      <c r="M7600" s="31"/>
      <c r="N7600" s="31">
        <v>0</v>
      </c>
      <c r="O7600" s="22">
        <f t="shared" si="367"/>
        <v>0</v>
      </c>
      <c r="P7600" s="58"/>
      <c r="Q7600" s="58"/>
      <c r="R7600" s="58"/>
      <c r="S7600" s="7"/>
      <c r="T7600" s="7"/>
      <c r="U7600" s="7"/>
    </row>
    <row r="7601" spans="1:21" customFormat="1" ht="12.75" customHeight="1" x14ac:dyDescent="0.25">
      <c r="A7601">
        <v>6</v>
      </c>
      <c r="B7601">
        <v>2</v>
      </c>
      <c r="C7601" s="3">
        <v>602</v>
      </c>
      <c r="D7601" t="s">
        <v>7</v>
      </c>
      <c r="E7601">
        <v>2005</v>
      </c>
      <c r="F7601" s="57"/>
      <c r="G7601" s="73">
        <f t="shared" si="366"/>
        <v>405</v>
      </c>
      <c r="H7601" s="7"/>
      <c r="I7601" s="52">
        <v>405</v>
      </c>
      <c r="J7601" s="31">
        <v>16</v>
      </c>
      <c r="K7601" s="31">
        <v>0</v>
      </c>
      <c r="L7601" s="52">
        <v>0</v>
      </c>
      <c r="M7601" s="31">
        <v>0</v>
      </c>
      <c r="N7601" s="31">
        <v>0</v>
      </c>
      <c r="O7601" s="22">
        <f t="shared" si="367"/>
        <v>0</v>
      </c>
      <c r="P7601" s="58"/>
      <c r="Q7601" s="58"/>
      <c r="R7601" s="58"/>
      <c r="S7601" s="7"/>
      <c r="T7601" s="7"/>
      <c r="U7601" s="7"/>
    </row>
    <row r="7602" spans="1:21" customFormat="1" ht="12.75" customHeight="1" x14ac:dyDescent="0.25">
      <c r="A7602">
        <v>6</v>
      </c>
      <c r="B7602">
        <v>3</v>
      </c>
      <c r="C7602" s="3">
        <v>603</v>
      </c>
      <c r="D7602" t="s">
        <v>7</v>
      </c>
      <c r="E7602">
        <v>2005</v>
      </c>
      <c r="F7602" s="57"/>
      <c r="G7602" s="73">
        <f t="shared" si="366"/>
        <v>342</v>
      </c>
      <c r="H7602" s="7"/>
      <c r="I7602" s="52">
        <v>342</v>
      </c>
      <c r="J7602" s="31"/>
      <c r="K7602" s="31">
        <v>0</v>
      </c>
      <c r="L7602" s="52">
        <v>0</v>
      </c>
      <c r="M7602" s="31"/>
      <c r="N7602" s="31">
        <v>0</v>
      </c>
      <c r="O7602" s="22">
        <f t="shared" si="367"/>
        <v>0</v>
      </c>
      <c r="P7602" s="58"/>
      <c r="Q7602" s="58"/>
      <c r="R7602" s="58"/>
      <c r="S7602" s="7"/>
      <c r="T7602" s="7"/>
      <c r="U7602" s="7"/>
    </row>
    <row r="7603" spans="1:21" customFormat="1" ht="12.75" customHeight="1" x14ac:dyDescent="0.25">
      <c r="A7603">
        <v>6</v>
      </c>
      <c r="B7603">
        <v>4</v>
      </c>
      <c r="C7603" s="3">
        <v>604</v>
      </c>
      <c r="D7603" t="s">
        <v>7</v>
      </c>
      <c r="E7603">
        <v>2005</v>
      </c>
      <c r="F7603" s="57"/>
      <c r="G7603" s="73">
        <f t="shared" si="366"/>
        <v>573</v>
      </c>
      <c r="H7603" s="7"/>
      <c r="I7603" s="52">
        <v>573</v>
      </c>
      <c r="J7603" s="31"/>
      <c r="K7603" s="31">
        <v>0</v>
      </c>
      <c r="L7603" s="52">
        <v>0</v>
      </c>
      <c r="M7603" s="31"/>
      <c r="N7603" s="31">
        <v>0</v>
      </c>
      <c r="O7603" s="22">
        <f t="shared" si="367"/>
        <v>0</v>
      </c>
      <c r="P7603" s="58"/>
      <c r="Q7603" s="58"/>
      <c r="R7603" s="58"/>
      <c r="S7603" s="7"/>
      <c r="T7603" s="7"/>
      <c r="U7603" s="7"/>
    </row>
    <row r="7604" spans="1:21" customFormat="1" ht="12.75" customHeight="1" x14ac:dyDescent="0.25">
      <c r="A7604">
        <v>6</v>
      </c>
      <c r="B7604">
        <v>5</v>
      </c>
      <c r="C7604" s="3">
        <v>605</v>
      </c>
      <c r="D7604" t="s">
        <v>7</v>
      </c>
      <c r="E7604">
        <v>2005</v>
      </c>
      <c r="F7604" s="57"/>
      <c r="G7604" s="73">
        <f t="shared" si="366"/>
        <v>788</v>
      </c>
      <c r="H7604" s="7"/>
      <c r="I7604" s="52">
        <v>788</v>
      </c>
      <c r="J7604" s="31"/>
      <c r="K7604" s="31">
        <v>0</v>
      </c>
      <c r="L7604" s="52">
        <v>0</v>
      </c>
      <c r="M7604" s="31"/>
      <c r="N7604" s="31">
        <v>0</v>
      </c>
      <c r="O7604" s="22">
        <f t="shared" si="367"/>
        <v>0</v>
      </c>
      <c r="P7604" s="58"/>
      <c r="Q7604" s="58"/>
      <c r="R7604" s="58"/>
      <c r="S7604" s="7"/>
      <c r="T7604" s="7"/>
      <c r="U7604" s="7"/>
    </row>
    <row r="7605" spans="1:21" customFormat="1" ht="12.75" customHeight="1" x14ac:dyDescent="0.25">
      <c r="A7605">
        <v>6</v>
      </c>
      <c r="B7605">
        <v>6</v>
      </c>
      <c r="C7605" s="3">
        <v>606</v>
      </c>
      <c r="D7605" t="s">
        <v>7</v>
      </c>
      <c r="E7605">
        <v>2005</v>
      </c>
      <c r="F7605" s="57"/>
      <c r="G7605" s="73">
        <f t="shared" ref="G7605:G7636" si="368">I7605+K7605</f>
        <v>646</v>
      </c>
      <c r="H7605" s="7"/>
      <c r="I7605" s="52">
        <v>646</v>
      </c>
      <c r="J7605" s="31"/>
      <c r="K7605" s="31">
        <v>0</v>
      </c>
      <c r="L7605" s="52">
        <v>0</v>
      </c>
      <c r="M7605" s="31"/>
      <c r="N7605" s="31">
        <v>0</v>
      </c>
      <c r="O7605" s="22">
        <f t="shared" ref="O7605:O7636" si="369">L7605+N7605</f>
        <v>0</v>
      </c>
      <c r="P7605" s="58"/>
      <c r="Q7605" s="58"/>
      <c r="R7605" s="58"/>
      <c r="S7605" s="7"/>
      <c r="T7605" s="7"/>
      <c r="U7605" s="7"/>
    </row>
    <row r="7606" spans="1:21" customFormat="1" ht="12.75" customHeight="1" x14ac:dyDescent="0.25">
      <c r="A7606">
        <v>6</v>
      </c>
      <c r="B7606">
        <v>7</v>
      </c>
      <c r="C7606" s="3">
        <v>607</v>
      </c>
      <c r="D7606" t="s">
        <v>7</v>
      </c>
      <c r="E7606">
        <v>2005</v>
      </c>
      <c r="F7606" s="57"/>
      <c r="G7606" s="73">
        <f t="shared" si="368"/>
        <v>479</v>
      </c>
      <c r="H7606" s="7"/>
      <c r="I7606" s="52">
        <v>479</v>
      </c>
      <c r="J7606" s="31">
        <v>52</v>
      </c>
      <c r="K7606" s="31">
        <v>0</v>
      </c>
      <c r="L7606" s="52">
        <v>2</v>
      </c>
      <c r="M7606" s="31">
        <v>1</v>
      </c>
      <c r="N7606" s="31">
        <v>0</v>
      </c>
      <c r="O7606" s="22">
        <f t="shared" si="369"/>
        <v>2</v>
      </c>
      <c r="P7606" s="58"/>
      <c r="Q7606" s="58"/>
      <c r="R7606" s="58"/>
      <c r="S7606" s="7"/>
      <c r="T7606" s="7"/>
      <c r="U7606" s="7"/>
    </row>
    <row r="7607" spans="1:21" customFormat="1" ht="12.75" customHeight="1" x14ac:dyDescent="0.25">
      <c r="A7607">
        <v>6</v>
      </c>
      <c r="B7607">
        <v>8</v>
      </c>
      <c r="C7607" s="3">
        <v>608</v>
      </c>
      <c r="D7607" t="s">
        <v>7</v>
      </c>
      <c r="E7607">
        <v>2005</v>
      </c>
      <c r="F7607" s="57"/>
      <c r="G7607" s="73">
        <f t="shared" si="368"/>
        <v>550</v>
      </c>
      <c r="H7607" s="7"/>
      <c r="I7607" s="52">
        <v>550</v>
      </c>
      <c r="J7607" s="31"/>
      <c r="K7607" s="31">
        <v>0</v>
      </c>
      <c r="L7607" s="52">
        <v>4</v>
      </c>
      <c r="M7607" s="31"/>
      <c r="N7607" s="31">
        <v>0</v>
      </c>
      <c r="O7607" s="22">
        <f t="shared" si="369"/>
        <v>4</v>
      </c>
      <c r="P7607" s="58"/>
      <c r="Q7607" s="58"/>
      <c r="R7607" s="58"/>
      <c r="S7607" s="7"/>
      <c r="T7607" s="7"/>
      <c r="U7607" s="7"/>
    </row>
    <row r="7608" spans="1:21" customFormat="1" ht="12.75" customHeight="1" x14ac:dyDescent="0.25">
      <c r="A7608">
        <v>6</v>
      </c>
      <c r="B7608">
        <v>9</v>
      </c>
      <c r="C7608" s="3">
        <v>609</v>
      </c>
      <c r="D7608" t="s">
        <v>7</v>
      </c>
      <c r="E7608">
        <v>2005</v>
      </c>
      <c r="F7608" s="57"/>
      <c r="G7608" s="73">
        <f t="shared" si="368"/>
        <v>499</v>
      </c>
      <c r="H7608" s="7"/>
      <c r="I7608" s="52">
        <v>499</v>
      </c>
      <c r="J7608" s="31"/>
      <c r="K7608" s="31">
        <v>0</v>
      </c>
      <c r="L7608" s="52">
        <v>6</v>
      </c>
      <c r="M7608" s="31"/>
      <c r="N7608" s="31">
        <v>0</v>
      </c>
      <c r="O7608" s="22">
        <f t="shared" si="369"/>
        <v>6</v>
      </c>
      <c r="P7608" s="58"/>
      <c r="Q7608" s="58"/>
      <c r="R7608" s="58"/>
      <c r="S7608" s="7"/>
      <c r="T7608" s="7"/>
      <c r="U7608" s="7"/>
    </row>
    <row r="7609" spans="1:21" customFormat="1" ht="12.75" customHeight="1" x14ac:dyDescent="0.25">
      <c r="A7609">
        <v>6</v>
      </c>
      <c r="B7609">
        <v>10</v>
      </c>
      <c r="C7609" s="3">
        <v>610</v>
      </c>
      <c r="D7609" t="s">
        <v>7</v>
      </c>
      <c r="E7609">
        <v>2005</v>
      </c>
      <c r="F7609" s="57"/>
      <c r="G7609" s="73">
        <f t="shared" si="368"/>
        <v>605</v>
      </c>
      <c r="H7609" s="7"/>
      <c r="I7609" s="52">
        <v>605</v>
      </c>
      <c r="J7609" s="31"/>
      <c r="K7609" s="31">
        <v>0</v>
      </c>
      <c r="L7609" s="52">
        <v>10</v>
      </c>
      <c r="M7609" s="31"/>
      <c r="N7609" s="31">
        <v>0</v>
      </c>
      <c r="O7609" s="22">
        <f t="shared" si="369"/>
        <v>10</v>
      </c>
      <c r="P7609" s="58"/>
      <c r="Q7609" s="58"/>
      <c r="R7609" s="58"/>
      <c r="S7609" s="7"/>
      <c r="T7609" s="7"/>
      <c r="U7609" s="7"/>
    </row>
    <row r="7610" spans="1:21" customFormat="1" ht="12.75" customHeight="1" x14ac:dyDescent="0.25">
      <c r="A7610">
        <v>6</v>
      </c>
      <c r="B7610">
        <v>11</v>
      </c>
      <c r="C7610" s="3">
        <v>611</v>
      </c>
      <c r="D7610" t="s">
        <v>7</v>
      </c>
      <c r="E7610">
        <v>2005</v>
      </c>
      <c r="F7610" s="57"/>
      <c r="G7610" s="73">
        <f t="shared" si="368"/>
        <v>1006</v>
      </c>
      <c r="H7610" s="7"/>
      <c r="I7610" s="52">
        <v>1006</v>
      </c>
      <c r="J7610" s="31"/>
      <c r="K7610" s="31">
        <v>0</v>
      </c>
      <c r="L7610" s="52">
        <v>25</v>
      </c>
      <c r="M7610" s="31"/>
      <c r="N7610" s="31">
        <v>0</v>
      </c>
      <c r="O7610" s="22">
        <f t="shared" si="369"/>
        <v>25</v>
      </c>
      <c r="P7610" s="58"/>
      <c r="Q7610" s="58"/>
      <c r="R7610" s="58"/>
      <c r="S7610" s="7"/>
      <c r="T7610" s="7"/>
      <c r="U7610" s="7"/>
    </row>
    <row r="7611" spans="1:21" customFormat="1" ht="12.75" customHeight="1" x14ac:dyDescent="0.25">
      <c r="A7611">
        <v>6</v>
      </c>
      <c r="B7611">
        <v>12</v>
      </c>
      <c r="C7611" s="3">
        <v>612</v>
      </c>
      <c r="D7611" t="s">
        <v>7</v>
      </c>
      <c r="E7611">
        <v>2005</v>
      </c>
      <c r="F7611" s="57"/>
      <c r="G7611" s="73">
        <f t="shared" si="368"/>
        <v>1043</v>
      </c>
      <c r="H7611" s="7"/>
      <c r="I7611" s="52">
        <v>1043</v>
      </c>
      <c r="J7611" s="31"/>
      <c r="K7611" s="31">
        <v>0</v>
      </c>
      <c r="L7611" s="52">
        <v>35</v>
      </c>
      <c r="M7611" s="31"/>
      <c r="N7611" s="31">
        <v>0</v>
      </c>
      <c r="O7611" s="22">
        <f t="shared" si="369"/>
        <v>35</v>
      </c>
      <c r="P7611" s="58"/>
      <c r="Q7611" s="58"/>
      <c r="R7611" s="58"/>
      <c r="S7611" s="7"/>
      <c r="T7611" s="7"/>
      <c r="U7611" s="7"/>
    </row>
    <row r="7612" spans="1:21" customFormat="1" ht="12.75" customHeight="1" x14ac:dyDescent="0.25">
      <c r="A7612">
        <v>6</v>
      </c>
      <c r="B7612">
        <v>13</v>
      </c>
      <c r="C7612" s="3">
        <v>613</v>
      </c>
      <c r="D7612" t="s">
        <v>7</v>
      </c>
      <c r="E7612">
        <v>2005</v>
      </c>
      <c r="F7612" s="57"/>
      <c r="G7612" s="73">
        <f t="shared" si="368"/>
        <v>288</v>
      </c>
      <c r="H7612" s="7"/>
      <c r="I7612" s="52">
        <v>288</v>
      </c>
      <c r="J7612" s="31">
        <v>28</v>
      </c>
      <c r="K7612" s="31">
        <v>0</v>
      </c>
      <c r="L7612" s="52">
        <v>12</v>
      </c>
      <c r="M7612" s="31">
        <v>0</v>
      </c>
      <c r="N7612" s="31">
        <v>0</v>
      </c>
      <c r="O7612" s="22">
        <f t="shared" si="369"/>
        <v>12</v>
      </c>
      <c r="P7612" s="58"/>
      <c r="Q7612" s="58"/>
      <c r="R7612" s="58"/>
      <c r="S7612" s="7"/>
      <c r="T7612" s="7"/>
      <c r="U7612" s="7"/>
    </row>
    <row r="7613" spans="1:21" customFormat="1" ht="12.75" customHeight="1" x14ac:dyDescent="0.25">
      <c r="A7613">
        <v>6</v>
      </c>
      <c r="B7613">
        <v>14</v>
      </c>
      <c r="C7613" s="3">
        <v>614</v>
      </c>
      <c r="D7613" t="s">
        <v>7</v>
      </c>
      <c r="E7613">
        <v>2005</v>
      </c>
      <c r="F7613" s="57"/>
      <c r="G7613" s="73">
        <f t="shared" si="368"/>
        <v>599</v>
      </c>
      <c r="H7613" s="7"/>
      <c r="I7613" s="52">
        <v>599</v>
      </c>
      <c r="J7613" s="31"/>
      <c r="K7613" s="31">
        <v>0</v>
      </c>
      <c r="L7613" s="52">
        <v>31</v>
      </c>
      <c r="M7613" s="31"/>
      <c r="N7613" s="31">
        <v>0</v>
      </c>
      <c r="O7613" s="22">
        <f t="shared" si="369"/>
        <v>31</v>
      </c>
      <c r="P7613" s="58"/>
      <c r="Q7613" s="58"/>
      <c r="R7613" s="58"/>
      <c r="S7613" s="7"/>
      <c r="T7613" s="7"/>
      <c r="U7613" s="7"/>
    </row>
    <row r="7614" spans="1:21" customFormat="1" ht="12.75" customHeight="1" x14ac:dyDescent="0.25">
      <c r="A7614">
        <v>6</v>
      </c>
      <c r="B7614">
        <v>15</v>
      </c>
      <c r="C7614" s="3">
        <v>615</v>
      </c>
      <c r="D7614" t="s">
        <v>7</v>
      </c>
      <c r="E7614">
        <v>2005</v>
      </c>
      <c r="F7614" s="57"/>
      <c r="G7614" s="73">
        <f t="shared" si="368"/>
        <v>951</v>
      </c>
      <c r="H7614" s="7"/>
      <c r="I7614" s="52">
        <v>951</v>
      </c>
      <c r="J7614" s="31"/>
      <c r="K7614" s="31">
        <v>0</v>
      </c>
      <c r="L7614" s="52">
        <v>57</v>
      </c>
      <c r="M7614" s="31"/>
      <c r="N7614" s="31">
        <v>0</v>
      </c>
      <c r="O7614" s="22">
        <f t="shared" si="369"/>
        <v>57</v>
      </c>
      <c r="P7614" s="58"/>
      <c r="Q7614" s="58"/>
      <c r="R7614" s="58"/>
      <c r="S7614" s="7"/>
      <c r="T7614" s="7"/>
      <c r="U7614" s="7"/>
    </row>
    <row r="7615" spans="1:21" customFormat="1" ht="12.75" customHeight="1" x14ac:dyDescent="0.25">
      <c r="A7615">
        <v>6</v>
      </c>
      <c r="B7615">
        <v>16</v>
      </c>
      <c r="C7615" s="3">
        <v>616</v>
      </c>
      <c r="D7615" t="s">
        <v>7</v>
      </c>
      <c r="E7615">
        <v>2005</v>
      </c>
      <c r="F7615" s="57"/>
      <c r="G7615" s="73">
        <f t="shared" si="368"/>
        <v>1736</v>
      </c>
      <c r="H7615" s="7"/>
      <c r="I7615" s="52">
        <v>1736</v>
      </c>
      <c r="J7615" s="31"/>
      <c r="K7615" s="31">
        <v>0</v>
      </c>
      <c r="L7615" s="52">
        <v>118</v>
      </c>
      <c r="M7615" s="31"/>
      <c r="N7615" s="31">
        <v>0</v>
      </c>
      <c r="O7615" s="22">
        <f t="shared" si="369"/>
        <v>118</v>
      </c>
      <c r="P7615" s="58"/>
      <c r="Q7615" s="58"/>
      <c r="R7615" s="58"/>
      <c r="S7615" s="7"/>
      <c r="T7615" s="7"/>
      <c r="U7615" s="7"/>
    </row>
    <row r="7616" spans="1:21" customFormat="1" ht="12.75" customHeight="1" x14ac:dyDescent="0.25">
      <c r="A7616">
        <v>6</v>
      </c>
      <c r="B7616">
        <v>17</v>
      </c>
      <c r="C7616" s="3">
        <v>617</v>
      </c>
      <c r="D7616" t="s">
        <v>7</v>
      </c>
      <c r="E7616">
        <v>2005</v>
      </c>
      <c r="F7616" s="57"/>
      <c r="G7616" s="73">
        <f t="shared" si="368"/>
        <v>1620</v>
      </c>
      <c r="H7616" s="7"/>
      <c r="I7616" s="52">
        <v>1620</v>
      </c>
      <c r="J7616" s="31"/>
      <c r="K7616" s="31">
        <v>0</v>
      </c>
      <c r="L7616" s="52">
        <v>91</v>
      </c>
      <c r="M7616" s="31"/>
      <c r="N7616" s="31">
        <v>0</v>
      </c>
      <c r="O7616" s="22">
        <f t="shared" si="369"/>
        <v>91</v>
      </c>
      <c r="P7616" s="58"/>
      <c r="Q7616" s="58"/>
      <c r="R7616" s="58"/>
      <c r="S7616" s="7"/>
      <c r="T7616" s="7"/>
      <c r="U7616" s="7"/>
    </row>
    <row r="7617" spans="1:21" customFormat="1" ht="12.75" customHeight="1" x14ac:dyDescent="0.25">
      <c r="A7617">
        <v>6</v>
      </c>
      <c r="B7617">
        <v>18</v>
      </c>
      <c r="C7617" s="3">
        <v>618</v>
      </c>
      <c r="D7617" t="s">
        <v>7</v>
      </c>
      <c r="E7617">
        <v>2005</v>
      </c>
      <c r="F7617" s="57"/>
      <c r="G7617" s="73">
        <f t="shared" si="368"/>
        <v>847</v>
      </c>
      <c r="H7617" s="7"/>
      <c r="I7617" s="52">
        <v>847</v>
      </c>
      <c r="J7617" s="31"/>
      <c r="K7617" s="31">
        <v>0</v>
      </c>
      <c r="L7617" s="52">
        <v>37</v>
      </c>
      <c r="M7617" s="31"/>
      <c r="N7617" s="31">
        <v>0</v>
      </c>
      <c r="O7617" s="22">
        <f t="shared" si="369"/>
        <v>37</v>
      </c>
      <c r="P7617" s="58"/>
      <c r="Q7617" s="58"/>
      <c r="R7617" s="58"/>
      <c r="S7617" s="7"/>
      <c r="T7617" s="7"/>
      <c r="U7617" s="7"/>
    </row>
    <row r="7618" spans="1:21" customFormat="1" ht="12.75" customHeight="1" x14ac:dyDescent="0.25">
      <c r="A7618">
        <v>6</v>
      </c>
      <c r="B7618">
        <v>19</v>
      </c>
      <c r="C7618" s="3">
        <v>619</v>
      </c>
      <c r="D7618" t="s">
        <v>7</v>
      </c>
      <c r="E7618">
        <v>2005</v>
      </c>
      <c r="F7618" s="57"/>
      <c r="G7618" s="73">
        <f t="shared" si="368"/>
        <v>443</v>
      </c>
      <c r="H7618" s="7"/>
      <c r="I7618" s="52">
        <v>443</v>
      </c>
      <c r="J7618" s="31"/>
      <c r="K7618" s="31">
        <v>0</v>
      </c>
      <c r="L7618" s="52">
        <v>15</v>
      </c>
      <c r="M7618" s="31"/>
      <c r="N7618" s="31">
        <v>0</v>
      </c>
      <c r="O7618" s="22">
        <f t="shared" si="369"/>
        <v>15</v>
      </c>
      <c r="P7618" s="58"/>
      <c r="Q7618" s="58"/>
      <c r="R7618" s="58"/>
      <c r="S7618" s="7"/>
      <c r="T7618" s="7"/>
      <c r="U7618" s="7"/>
    </row>
    <row r="7619" spans="1:21" customFormat="1" ht="12.75" customHeight="1" x14ac:dyDescent="0.25">
      <c r="A7619">
        <v>6</v>
      </c>
      <c r="B7619">
        <v>20</v>
      </c>
      <c r="C7619" s="3">
        <v>620</v>
      </c>
      <c r="D7619" t="s">
        <v>7</v>
      </c>
      <c r="E7619">
        <v>2005</v>
      </c>
      <c r="F7619" s="57"/>
      <c r="G7619" s="73">
        <f t="shared" si="368"/>
        <v>1166</v>
      </c>
      <c r="H7619" s="7"/>
      <c r="I7619" s="52">
        <v>1166</v>
      </c>
      <c r="J7619" s="31">
        <v>60</v>
      </c>
      <c r="K7619" s="31">
        <v>0</v>
      </c>
      <c r="L7619" s="52">
        <v>25</v>
      </c>
      <c r="M7619" s="31">
        <v>5</v>
      </c>
      <c r="N7619" s="31">
        <v>0</v>
      </c>
      <c r="O7619" s="22">
        <f t="shared" si="369"/>
        <v>25</v>
      </c>
      <c r="P7619" s="58"/>
      <c r="Q7619" s="58"/>
      <c r="R7619" s="58"/>
      <c r="S7619" s="7"/>
      <c r="T7619" s="7"/>
      <c r="U7619" s="7"/>
    </row>
    <row r="7620" spans="1:21" customFormat="1" ht="12.75" customHeight="1" x14ac:dyDescent="0.25">
      <c r="A7620">
        <v>6</v>
      </c>
      <c r="B7620">
        <v>21</v>
      </c>
      <c r="C7620" s="3">
        <v>621</v>
      </c>
      <c r="D7620" t="s">
        <v>7</v>
      </c>
      <c r="E7620">
        <v>2005</v>
      </c>
      <c r="F7620" s="57"/>
      <c r="G7620" s="73">
        <f t="shared" si="368"/>
        <v>1852</v>
      </c>
      <c r="H7620" s="7"/>
      <c r="I7620" s="52">
        <v>1852</v>
      </c>
      <c r="J7620" s="31"/>
      <c r="K7620" s="31">
        <v>0</v>
      </c>
      <c r="L7620" s="52">
        <v>20</v>
      </c>
      <c r="M7620" s="31"/>
      <c r="N7620" s="31">
        <v>0</v>
      </c>
      <c r="O7620" s="22">
        <f t="shared" si="369"/>
        <v>20</v>
      </c>
      <c r="P7620" s="58"/>
      <c r="Q7620" s="58"/>
      <c r="R7620" s="58"/>
      <c r="S7620" s="7"/>
      <c r="T7620" s="7"/>
      <c r="U7620" s="7"/>
    </row>
    <row r="7621" spans="1:21" customFormat="1" ht="12.75" customHeight="1" x14ac:dyDescent="0.25">
      <c r="A7621">
        <v>6</v>
      </c>
      <c r="B7621">
        <v>22</v>
      </c>
      <c r="C7621" s="3">
        <v>622</v>
      </c>
      <c r="D7621" t="s">
        <v>7</v>
      </c>
      <c r="E7621">
        <v>2005</v>
      </c>
      <c r="F7621" s="57"/>
      <c r="G7621" s="73">
        <f t="shared" si="368"/>
        <v>827</v>
      </c>
      <c r="H7621" s="7"/>
      <c r="I7621" s="52">
        <v>827</v>
      </c>
      <c r="J7621" s="31"/>
      <c r="K7621" s="31">
        <v>0</v>
      </c>
      <c r="L7621" s="52">
        <v>0</v>
      </c>
      <c r="M7621" s="31"/>
      <c r="N7621" s="31">
        <v>0</v>
      </c>
      <c r="O7621" s="22">
        <f t="shared" si="369"/>
        <v>0</v>
      </c>
      <c r="P7621" s="58"/>
      <c r="Q7621" s="58"/>
      <c r="R7621" s="58"/>
      <c r="S7621" s="7"/>
      <c r="T7621" s="7"/>
      <c r="U7621" s="7"/>
    </row>
    <row r="7622" spans="1:21" customFormat="1" ht="12.75" customHeight="1" x14ac:dyDescent="0.25">
      <c r="A7622">
        <v>6</v>
      </c>
      <c r="B7622">
        <v>23</v>
      </c>
      <c r="C7622" s="3">
        <v>623</v>
      </c>
      <c r="D7622" t="s">
        <v>7</v>
      </c>
      <c r="E7622">
        <v>2005</v>
      </c>
      <c r="F7622" s="57"/>
      <c r="G7622" s="73">
        <f t="shared" si="368"/>
        <v>400</v>
      </c>
      <c r="H7622" s="7"/>
      <c r="I7622" s="52">
        <v>391</v>
      </c>
      <c r="J7622" s="31"/>
      <c r="K7622" s="31">
        <v>9</v>
      </c>
      <c r="L7622" s="52">
        <v>18</v>
      </c>
      <c r="M7622" s="31"/>
      <c r="N7622" s="31">
        <v>0</v>
      </c>
      <c r="O7622" s="22">
        <f t="shared" si="369"/>
        <v>18</v>
      </c>
      <c r="P7622" s="58"/>
      <c r="Q7622" s="58"/>
      <c r="R7622" s="58"/>
      <c r="S7622" s="7"/>
      <c r="T7622" s="7"/>
      <c r="U7622" s="7"/>
    </row>
    <row r="7623" spans="1:21" customFormat="1" ht="12.75" customHeight="1" x14ac:dyDescent="0.25">
      <c r="A7623">
        <v>6</v>
      </c>
      <c r="B7623">
        <v>24</v>
      </c>
      <c r="C7623" s="3">
        <v>624</v>
      </c>
      <c r="D7623" t="s">
        <v>7</v>
      </c>
      <c r="E7623">
        <v>2005</v>
      </c>
      <c r="F7623" s="57"/>
      <c r="G7623" s="73">
        <f t="shared" si="368"/>
        <v>4988</v>
      </c>
      <c r="H7623" s="7"/>
      <c r="I7623" s="52">
        <v>4771</v>
      </c>
      <c r="J7623" s="31"/>
      <c r="K7623" s="31">
        <v>217</v>
      </c>
      <c r="L7623" s="52">
        <v>454</v>
      </c>
      <c r="M7623" s="31"/>
      <c r="N7623" s="31">
        <v>21</v>
      </c>
      <c r="O7623" s="22">
        <f t="shared" si="369"/>
        <v>475</v>
      </c>
      <c r="P7623" s="58"/>
      <c r="Q7623" s="58"/>
      <c r="R7623" s="58"/>
      <c r="S7623" s="7"/>
      <c r="T7623" s="7"/>
      <c r="U7623" s="7"/>
    </row>
    <row r="7624" spans="1:21" customFormat="1" ht="12.75" customHeight="1" x14ac:dyDescent="0.25">
      <c r="A7624">
        <v>6</v>
      </c>
      <c r="B7624">
        <v>25</v>
      </c>
      <c r="C7624" s="3">
        <v>625</v>
      </c>
      <c r="D7624" t="s">
        <v>7</v>
      </c>
      <c r="E7624">
        <v>2005</v>
      </c>
      <c r="F7624" s="57"/>
      <c r="G7624" s="73">
        <f t="shared" si="368"/>
        <v>2918</v>
      </c>
      <c r="H7624" s="7"/>
      <c r="I7624" s="52">
        <v>2774</v>
      </c>
      <c r="J7624" s="31"/>
      <c r="K7624" s="31">
        <v>144</v>
      </c>
      <c r="L7624" s="52">
        <v>308</v>
      </c>
      <c r="M7624" s="31"/>
      <c r="N7624" s="31">
        <v>16</v>
      </c>
      <c r="O7624" s="22">
        <f t="shared" si="369"/>
        <v>324</v>
      </c>
      <c r="P7624" s="58"/>
      <c r="Q7624" s="58"/>
      <c r="R7624" s="58"/>
      <c r="S7624" s="7"/>
      <c r="T7624" s="7"/>
      <c r="U7624" s="7"/>
    </row>
    <row r="7625" spans="1:21" customFormat="1" ht="12.75" customHeight="1" x14ac:dyDescent="0.25">
      <c r="A7625">
        <v>6</v>
      </c>
      <c r="B7625">
        <v>26</v>
      </c>
      <c r="C7625" s="3">
        <v>626</v>
      </c>
      <c r="D7625" t="s">
        <v>7</v>
      </c>
      <c r="E7625">
        <v>2005</v>
      </c>
      <c r="F7625" s="57"/>
      <c r="G7625" s="73">
        <f t="shared" si="368"/>
        <v>7483</v>
      </c>
      <c r="H7625" s="7"/>
      <c r="I7625" s="52">
        <v>7071</v>
      </c>
      <c r="J7625" s="31"/>
      <c r="K7625" s="31">
        <v>412</v>
      </c>
      <c r="L7625" s="52">
        <v>902</v>
      </c>
      <c r="M7625" s="31"/>
      <c r="N7625" s="31">
        <v>53</v>
      </c>
      <c r="O7625" s="22">
        <f t="shared" si="369"/>
        <v>955</v>
      </c>
      <c r="P7625" s="58"/>
      <c r="Q7625" s="58"/>
      <c r="R7625" s="58"/>
      <c r="S7625" s="7"/>
      <c r="T7625" s="7"/>
      <c r="U7625" s="7"/>
    </row>
    <row r="7626" spans="1:21" customFormat="1" ht="12.75" customHeight="1" x14ac:dyDescent="0.25">
      <c r="A7626">
        <v>6</v>
      </c>
      <c r="B7626">
        <v>27</v>
      </c>
      <c r="C7626" s="3">
        <v>627</v>
      </c>
      <c r="D7626" t="s">
        <v>7</v>
      </c>
      <c r="E7626">
        <v>2005</v>
      </c>
      <c r="F7626" s="57"/>
      <c r="G7626" s="73">
        <f t="shared" si="368"/>
        <v>3403</v>
      </c>
      <c r="H7626" s="7"/>
      <c r="I7626" s="52">
        <v>3196</v>
      </c>
      <c r="J7626" s="31">
        <v>52</v>
      </c>
      <c r="K7626" s="31">
        <v>207</v>
      </c>
      <c r="L7626" s="52">
        <v>462</v>
      </c>
      <c r="M7626" s="31">
        <v>7</v>
      </c>
      <c r="N7626" s="31">
        <v>30</v>
      </c>
      <c r="O7626" s="22">
        <f t="shared" si="369"/>
        <v>492</v>
      </c>
      <c r="P7626" s="58"/>
      <c r="Q7626" s="58"/>
      <c r="R7626" s="58"/>
      <c r="S7626" s="7"/>
      <c r="T7626" s="7"/>
      <c r="U7626" s="7"/>
    </row>
    <row r="7627" spans="1:21" customFormat="1" ht="12.75" customHeight="1" x14ac:dyDescent="0.25">
      <c r="A7627">
        <v>6</v>
      </c>
      <c r="B7627">
        <v>28</v>
      </c>
      <c r="C7627" s="3">
        <v>628</v>
      </c>
      <c r="D7627" t="s">
        <v>7</v>
      </c>
      <c r="E7627">
        <v>2005</v>
      </c>
      <c r="F7627" s="57"/>
      <c r="G7627" s="73">
        <f t="shared" si="368"/>
        <v>3620</v>
      </c>
      <c r="H7627" s="7"/>
      <c r="I7627" s="52">
        <v>3380</v>
      </c>
      <c r="J7627" s="31"/>
      <c r="K7627" s="31">
        <v>240</v>
      </c>
      <c r="L7627" s="52">
        <v>548</v>
      </c>
      <c r="M7627" s="31"/>
      <c r="N7627" s="31">
        <v>39</v>
      </c>
      <c r="O7627" s="22">
        <f t="shared" si="369"/>
        <v>587</v>
      </c>
      <c r="P7627" s="58"/>
      <c r="Q7627" s="58"/>
      <c r="R7627" s="58"/>
      <c r="S7627" s="7"/>
      <c r="T7627" s="7"/>
      <c r="U7627" s="7"/>
    </row>
    <row r="7628" spans="1:21" customFormat="1" ht="12.75" customHeight="1" x14ac:dyDescent="0.25">
      <c r="A7628">
        <v>6</v>
      </c>
      <c r="B7628">
        <v>29</v>
      </c>
      <c r="C7628" s="3">
        <v>629</v>
      </c>
      <c r="D7628" t="s">
        <v>7</v>
      </c>
      <c r="E7628">
        <v>2005</v>
      </c>
      <c r="F7628" s="57"/>
      <c r="G7628" s="73">
        <f t="shared" si="368"/>
        <v>2619</v>
      </c>
      <c r="H7628" s="7"/>
      <c r="I7628" s="52">
        <v>2431</v>
      </c>
      <c r="J7628" s="31"/>
      <c r="K7628" s="31">
        <v>188</v>
      </c>
      <c r="L7628" s="52">
        <v>437</v>
      </c>
      <c r="M7628" s="31"/>
      <c r="N7628" s="31">
        <v>34</v>
      </c>
      <c r="O7628" s="22">
        <f t="shared" si="369"/>
        <v>471</v>
      </c>
      <c r="P7628" s="58"/>
      <c r="Q7628" s="58"/>
      <c r="R7628" s="58"/>
      <c r="S7628" s="7"/>
      <c r="T7628" s="7"/>
      <c r="U7628" s="7"/>
    </row>
    <row r="7629" spans="1:21" customFormat="1" ht="12.75" customHeight="1" x14ac:dyDescent="0.25">
      <c r="A7629">
        <v>6</v>
      </c>
      <c r="B7629">
        <v>30</v>
      </c>
      <c r="C7629" s="3">
        <v>630</v>
      </c>
      <c r="D7629" t="s">
        <v>7</v>
      </c>
      <c r="E7629">
        <v>2005</v>
      </c>
      <c r="F7629" s="57"/>
      <c r="G7629" s="73">
        <f t="shared" si="368"/>
        <v>2130</v>
      </c>
      <c r="H7629" s="7"/>
      <c r="I7629" s="52">
        <v>1996</v>
      </c>
      <c r="J7629" s="31"/>
      <c r="K7629" s="31">
        <v>134</v>
      </c>
      <c r="L7629" s="52">
        <v>350</v>
      </c>
      <c r="M7629" s="31"/>
      <c r="N7629" s="31">
        <v>23</v>
      </c>
      <c r="O7629" s="22">
        <f t="shared" si="369"/>
        <v>373</v>
      </c>
      <c r="P7629" s="58"/>
      <c r="Q7629" s="58"/>
      <c r="R7629" s="58"/>
      <c r="S7629" s="7"/>
      <c r="T7629" s="7"/>
      <c r="U7629" s="7"/>
    </row>
    <row r="7630" spans="1:21" customFormat="1" ht="12.75" customHeight="1" x14ac:dyDescent="0.25">
      <c r="A7630">
        <v>7</v>
      </c>
      <c r="B7630">
        <v>1</v>
      </c>
      <c r="C7630" s="3">
        <v>701</v>
      </c>
      <c r="D7630" t="s">
        <v>7</v>
      </c>
      <c r="E7630">
        <v>2005</v>
      </c>
      <c r="F7630" s="57"/>
      <c r="G7630" s="73">
        <f t="shared" si="368"/>
        <v>3113</v>
      </c>
      <c r="H7630" s="7"/>
      <c r="I7630" s="52">
        <v>2947</v>
      </c>
      <c r="J7630" s="31"/>
      <c r="K7630" s="31">
        <v>166</v>
      </c>
      <c r="L7630" s="52">
        <v>503</v>
      </c>
      <c r="M7630" s="31"/>
      <c r="N7630" s="31">
        <v>28</v>
      </c>
      <c r="O7630" s="22">
        <f t="shared" si="369"/>
        <v>531</v>
      </c>
      <c r="P7630" s="58"/>
      <c r="Q7630" s="58"/>
      <c r="R7630" s="58"/>
      <c r="S7630" s="7"/>
      <c r="T7630" s="7"/>
      <c r="U7630" s="7"/>
    </row>
    <row r="7631" spans="1:21" customFormat="1" ht="12.75" customHeight="1" x14ac:dyDescent="0.25">
      <c r="A7631">
        <v>7</v>
      </c>
      <c r="B7631">
        <v>2</v>
      </c>
      <c r="C7631" s="3">
        <v>702</v>
      </c>
      <c r="D7631" t="s">
        <v>7</v>
      </c>
      <c r="E7631">
        <v>2005</v>
      </c>
      <c r="F7631" s="57"/>
      <c r="G7631" s="73">
        <f t="shared" si="368"/>
        <v>1792</v>
      </c>
      <c r="H7631" s="7"/>
      <c r="I7631" s="52">
        <v>1690</v>
      </c>
      <c r="J7631" s="31"/>
      <c r="K7631" s="31">
        <v>102</v>
      </c>
      <c r="L7631" s="52">
        <v>258</v>
      </c>
      <c r="M7631" s="31"/>
      <c r="N7631" s="31">
        <v>16</v>
      </c>
      <c r="O7631" s="22">
        <f t="shared" si="369"/>
        <v>274</v>
      </c>
      <c r="P7631" s="58"/>
      <c r="Q7631" s="58"/>
      <c r="R7631" s="58"/>
      <c r="S7631" s="7"/>
      <c r="T7631" s="7"/>
      <c r="U7631" s="7"/>
    </row>
    <row r="7632" spans="1:21" customFormat="1" ht="12.75" customHeight="1" x14ac:dyDescent="0.25">
      <c r="A7632">
        <v>7</v>
      </c>
      <c r="B7632">
        <v>3</v>
      </c>
      <c r="C7632" s="3">
        <v>703</v>
      </c>
      <c r="D7632" t="s">
        <v>7</v>
      </c>
      <c r="E7632">
        <v>2005</v>
      </c>
      <c r="F7632" s="57"/>
      <c r="G7632" s="73">
        <f t="shared" si="368"/>
        <v>3746</v>
      </c>
      <c r="H7632" s="7"/>
      <c r="I7632" s="52">
        <v>3518</v>
      </c>
      <c r="J7632" s="31"/>
      <c r="K7632" s="31">
        <v>228</v>
      </c>
      <c r="L7632" s="52">
        <v>474</v>
      </c>
      <c r="M7632" s="31"/>
      <c r="N7632" s="31">
        <v>31</v>
      </c>
      <c r="O7632" s="22">
        <f t="shared" si="369"/>
        <v>505</v>
      </c>
      <c r="P7632" s="58"/>
      <c r="Q7632" s="58"/>
      <c r="R7632" s="58"/>
      <c r="S7632" s="7"/>
      <c r="T7632" s="7"/>
      <c r="U7632" s="7"/>
    </row>
    <row r="7633" spans="1:21" customFormat="1" ht="12.75" customHeight="1" x14ac:dyDescent="0.25">
      <c r="A7633">
        <v>7</v>
      </c>
      <c r="B7633">
        <v>4</v>
      </c>
      <c r="C7633" s="3">
        <v>704</v>
      </c>
      <c r="D7633" t="s">
        <v>7</v>
      </c>
      <c r="E7633">
        <v>2005</v>
      </c>
      <c r="F7633" s="57"/>
      <c r="G7633" s="73">
        <f t="shared" si="368"/>
        <v>3297</v>
      </c>
      <c r="H7633" s="7"/>
      <c r="I7633" s="52">
        <v>3084</v>
      </c>
      <c r="J7633" s="31">
        <v>54</v>
      </c>
      <c r="K7633" s="31">
        <v>213</v>
      </c>
      <c r="L7633" s="52">
        <v>362</v>
      </c>
      <c r="M7633" s="31">
        <v>8</v>
      </c>
      <c r="N7633" s="31">
        <v>25</v>
      </c>
      <c r="O7633" s="22">
        <f t="shared" si="369"/>
        <v>387</v>
      </c>
      <c r="P7633" s="58"/>
      <c r="Q7633" s="58"/>
      <c r="R7633" s="58"/>
      <c r="S7633" s="7"/>
      <c r="T7633" s="7"/>
      <c r="U7633" s="7"/>
    </row>
    <row r="7634" spans="1:21" customFormat="1" ht="12.75" customHeight="1" x14ac:dyDescent="0.25">
      <c r="A7634">
        <v>7</v>
      </c>
      <c r="B7634">
        <v>5</v>
      </c>
      <c r="C7634" s="3">
        <v>705</v>
      </c>
      <c r="D7634" t="s">
        <v>7</v>
      </c>
      <c r="E7634">
        <v>2005</v>
      </c>
      <c r="F7634" s="57"/>
      <c r="G7634" s="73">
        <f t="shared" si="368"/>
        <v>2242</v>
      </c>
      <c r="H7634" s="7"/>
      <c r="I7634" s="52">
        <v>2089</v>
      </c>
      <c r="J7634" s="31"/>
      <c r="K7634" s="31">
        <v>153</v>
      </c>
      <c r="L7634" s="52">
        <v>211</v>
      </c>
      <c r="M7634" s="31"/>
      <c r="N7634" s="31">
        <v>15</v>
      </c>
      <c r="O7634" s="22">
        <f t="shared" si="369"/>
        <v>226</v>
      </c>
      <c r="P7634" s="58"/>
      <c r="Q7634" s="58"/>
      <c r="R7634" s="58"/>
      <c r="S7634" s="7"/>
      <c r="T7634" s="7"/>
      <c r="U7634" s="7"/>
    </row>
    <row r="7635" spans="1:21" customFormat="1" ht="12.75" customHeight="1" x14ac:dyDescent="0.25">
      <c r="A7635">
        <v>7</v>
      </c>
      <c r="B7635">
        <v>6</v>
      </c>
      <c r="C7635" s="3">
        <v>706</v>
      </c>
      <c r="D7635" t="s">
        <v>7</v>
      </c>
      <c r="E7635">
        <v>2005</v>
      </c>
      <c r="F7635" s="57"/>
      <c r="G7635" s="73">
        <f t="shared" si="368"/>
        <v>2575</v>
      </c>
      <c r="H7635" s="7"/>
      <c r="I7635" s="52">
        <v>2378</v>
      </c>
      <c r="J7635" s="31"/>
      <c r="K7635" s="31">
        <v>197</v>
      </c>
      <c r="L7635" s="52">
        <v>293</v>
      </c>
      <c r="M7635" s="31"/>
      <c r="N7635" s="31">
        <v>24</v>
      </c>
      <c r="O7635" s="22">
        <f t="shared" si="369"/>
        <v>317</v>
      </c>
      <c r="P7635" s="58"/>
      <c r="Q7635" s="58"/>
      <c r="R7635" s="58"/>
      <c r="S7635" s="7"/>
      <c r="T7635" s="7"/>
      <c r="U7635" s="7"/>
    </row>
    <row r="7636" spans="1:21" customFormat="1" ht="12.75" customHeight="1" x14ac:dyDescent="0.25">
      <c r="A7636">
        <v>7</v>
      </c>
      <c r="B7636">
        <v>7</v>
      </c>
      <c r="C7636" s="3">
        <v>707</v>
      </c>
      <c r="D7636" t="s">
        <v>7</v>
      </c>
      <c r="E7636">
        <v>2005</v>
      </c>
      <c r="F7636" s="57"/>
      <c r="G7636" s="73">
        <f t="shared" si="368"/>
        <v>1443</v>
      </c>
      <c r="H7636" s="7"/>
      <c r="I7636" s="52">
        <v>1321</v>
      </c>
      <c r="J7636" s="31"/>
      <c r="K7636" s="31">
        <v>122</v>
      </c>
      <c r="L7636" s="52">
        <v>193</v>
      </c>
      <c r="M7636" s="31"/>
      <c r="N7636" s="31">
        <v>18</v>
      </c>
      <c r="O7636" s="22">
        <f t="shared" si="369"/>
        <v>211</v>
      </c>
      <c r="P7636" s="58"/>
      <c r="Q7636" s="58"/>
      <c r="R7636" s="58"/>
      <c r="S7636" s="7"/>
      <c r="T7636" s="7"/>
      <c r="U7636" s="7"/>
    </row>
    <row r="7637" spans="1:21" customFormat="1" ht="12.75" customHeight="1" x14ac:dyDescent="0.25">
      <c r="A7637">
        <v>7</v>
      </c>
      <c r="B7637">
        <v>8</v>
      </c>
      <c r="C7637" s="3">
        <v>708</v>
      </c>
      <c r="D7637" t="s">
        <v>7</v>
      </c>
      <c r="E7637">
        <v>2005</v>
      </c>
      <c r="F7637" s="57"/>
      <c r="G7637" s="73">
        <f t="shared" ref="G7637:G7668" si="370">I7637+K7637</f>
        <v>4105</v>
      </c>
      <c r="H7637" s="7"/>
      <c r="I7637" s="52">
        <v>3726</v>
      </c>
      <c r="J7637" s="31"/>
      <c r="K7637" s="31">
        <v>379</v>
      </c>
      <c r="L7637" s="52">
        <v>634</v>
      </c>
      <c r="M7637" s="31"/>
      <c r="N7637" s="31">
        <v>65</v>
      </c>
      <c r="O7637" s="22">
        <f t="shared" ref="O7637:O7668" si="371">L7637+N7637</f>
        <v>699</v>
      </c>
      <c r="P7637" s="58"/>
      <c r="Q7637" s="58"/>
      <c r="R7637" s="58"/>
      <c r="S7637" s="7"/>
      <c r="T7637" s="7"/>
      <c r="U7637" s="7"/>
    </row>
    <row r="7638" spans="1:21" customFormat="1" ht="12.75" customHeight="1" x14ac:dyDescent="0.25">
      <c r="A7638">
        <v>7</v>
      </c>
      <c r="B7638">
        <v>9</v>
      </c>
      <c r="C7638" s="3">
        <v>709</v>
      </c>
      <c r="D7638" t="s">
        <v>7</v>
      </c>
      <c r="E7638">
        <v>2005</v>
      </c>
      <c r="F7638" s="57"/>
      <c r="G7638" s="73">
        <f t="shared" si="370"/>
        <v>2648</v>
      </c>
      <c r="H7638" s="7"/>
      <c r="I7638" s="52">
        <v>2460</v>
      </c>
      <c r="J7638" s="31"/>
      <c r="K7638" s="31">
        <v>188</v>
      </c>
      <c r="L7638" s="52">
        <v>341</v>
      </c>
      <c r="M7638" s="31"/>
      <c r="N7638" s="31">
        <v>26</v>
      </c>
      <c r="O7638" s="22">
        <f t="shared" si="371"/>
        <v>367</v>
      </c>
      <c r="P7638" s="58"/>
      <c r="Q7638" s="58"/>
      <c r="R7638" s="58"/>
      <c r="S7638" s="7"/>
      <c r="T7638" s="7"/>
      <c r="U7638" s="7"/>
    </row>
    <row r="7639" spans="1:21" customFormat="1" ht="12.75" customHeight="1" x14ac:dyDescent="0.25">
      <c r="A7639">
        <v>7</v>
      </c>
      <c r="B7639">
        <v>10</v>
      </c>
      <c r="C7639" s="3">
        <v>710</v>
      </c>
      <c r="D7639" t="s">
        <v>7</v>
      </c>
      <c r="E7639">
        <v>2005</v>
      </c>
      <c r="F7639" s="57"/>
      <c r="G7639" s="73">
        <f t="shared" si="370"/>
        <v>1246</v>
      </c>
      <c r="H7639" s="7"/>
      <c r="I7639" s="52">
        <v>1186</v>
      </c>
      <c r="J7639" s="31"/>
      <c r="K7639" s="31">
        <v>60</v>
      </c>
      <c r="L7639" s="52">
        <v>129</v>
      </c>
      <c r="M7639" s="31"/>
      <c r="N7639" s="31">
        <v>7</v>
      </c>
      <c r="O7639" s="22">
        <f t="shared" si="371"/>
        <v>136</v>
      </c>
      <c r="P7639" s="58"/>
      <c r="Q7639" s="58"/>
      <c r="R7639" s="58"/>
      <c r="S7639" s="7"/>
      <c r="T7639" s="7"/>
      <c r="U7639" s="7"/>
    </row>
    <row r="7640" spans="1:21" customFormat="1" ht="12.75" customHeight="1" x14ac:dyDescent="0.25">
      <c r="A7640">
        <v>7</v>
      </c>
      <c r="B7640">
        <v>11</v>
      </c>
      <c r="C7640" s="3">
        <v>711</v>
      </c>
      <c r="D7640" t="s">
        <v>7</v>
      </c>
      <c r="E7640">
        <v>2005</v>
      </c>
      <c r="F7640" s="57"/>
      <c r="G7640" s="73">
        <f t="shared" si="370"/>
        <v>4196</v>
      </c>
      <c r="H7640" s="7"/>
      <c r="I7640" s="52">
        <v>4092</v>
      </c>
      <c r="J7640" s="31">
        <v>48</v>
      </c>
      <c r="K7640" s="31">
        <v>104</v>
      </c>
      <c r="L7640" s="52">
        <v>331</v>
      </c>
      <c r="M7640" s="31">
        <v>9</v>
      </c>
      <c r="N7640" s="31">
        <v>8</v>
      </c>
      <c r="O7640" s="22">
        <f t="shared" si="371"/>
        <v>339</v>
      </c>
      <c r="P7640" s="58"/>
      <c r="Q7640" s="58"/>
      <c r="R7640" s="58"/>
      <c r="S7640" s="7"/>
      <c r="T7640" s="7"/>
      <c r="U7640" s="7"/>
    </row>
    <row r="7641" spans="1:21" customFormat="1" ht="12.75" customHeight="1" x14ac:dyDescent="0.25">
      <c r="A7641">
        <v>7</v>
      </c>
      <c r="B7641">
        <v>12</v>
      </c>
      <c r="C7641" s="3">
        <v>712</v>
      </c>
      <c r="D7641" t="s">
        <v>7</v>
      </c>
      <c r="E7641">
        <v>2005</v>
      </c>
      <c r="F7641" s="57"/>
      <c r="G7641" s="73">
        <f t="shared" si="370"/>
        <v>1621</v>
      </c>
      <c r="H7641" s="7"/>
      <c r="I7641" s="52">
        <v>1621</v>
      </c>
      <c r="J7641" s="31"/>
      <c r="K7641" s="31">
        <v>0</v>
      </c>
      <c r="L7641" s="52">
        <v>88</v>
      </c>
      <c r="M7641" s="31"/>
      <c r="N7641" s="31">
        <v>0</v>
      </c>
      <c r="O7641" s="22">
        <f t="shared" si="371"/>
        <v>88</v>
      </c>
      <c r="P7641" s="58"/>
      <c r="Q7641" s="58"/>
      <c r="R7641" s="58"/>
      <c r="S7641" s="7"/>
      <c r="T7641" s="7"/>
      <c r="U7641" s="7"/>
    </row>
    <row r="7642" spans="1:21" customFormat="1" ht="12.75" customHeight="1" x14ac:dyDescent="0.25">
      <c r="A7642">
        <v>7</v>
      </c>
      <c r="B7642">
        <v>13</v>
      </c>
      <c r="C7642" s="3">
        <v>713</v>
      </c>
      <c r="D7642" t="s">
        <v>7</v>
      </c>
      <c r="E7642">
        <v>2005</v>
      </c>
      <c r="F7642" s="57"/>
      <c r="G7642" s="73">
        <f t="shared" si="370"/>
        <v>2104</v>
      </c>
      <c r="H7642" s="7"/>
      <c r="I7642" s="52">
        <v>2095</v>
      </c>
      <c r="J7642" s="31"/>
      <c r="K7642" s="31">
        <v>9</v>
      </c>
      <c r="L7642" s="52">
        <v>241</v>
      </c>
      <c r="M7642" s="31"/>
      <c r="N7642" s="31">
        <v>1</v>
      </c>
      <c r="O7642" s="22">
        <f t="shared" si="371"/>
        <v>242</v>
      </c>
      <c r="P7642" s="58"/>
      <c r="Q7642" s="58"/>
      <c r="R7642" s="58"/>
      <c r="S7642" s="7"/>
      <c r="T7642" s="7"/>
      <c r="U7642" s="7"/>
    </row>
    <row r="7643" spans="1:21" customFormat="1" ht="12.75" customHeight="1" x14ac:dyDescent="0.25">
      <c r="A7643">
        <v>7</v>
      </c>
      <c r="B7643">
        <v>14</v>
      </c>
      <c r="C7643" s="3">
        <v>714</v>
      </c>
      <c r="D7643" t="s">
        <v>7</v>
      </c>
      <c r="E7643">
        <v>2005</v>
      </c>
      <c r="F7643" s="57"/>
      <c r="G7643" s="73">
        <f t="shared" si="370"/>
        <v>2683</v>
      </c>
      <c r="H7643" s="7"/>
      <c r="I7643" s="52">
        <v>2661</v>
      </c>
      <c r="J7643" s="31"/>
      <c r="K7643" s="31">
        <v>22</v>
      </c>
      <c r="L7643" s="52">
        <v>488</v>
      </c>
      <c r="M7643" s="31"/>
      <c r="N7643" s="31">
        <v>4</v>
      </c>
      <c r="O7643" s="22">
        <f t="shared" si="371"/>
        <v>492</v>
      </c>
      <c r="P7643" s="58"/>
      <c r="Q7643" s="58"/>
      <c r="R7643" s="58"/>
      <c r="S7643" s="7"/>
      <c r="T7643" s="7"/>
      <c r="U7643" s="7"/>
    </row>
    <row r="7644" spans="1:21" customFormat="1" ht="12.75" customHeight="1" x14ac:dyDescent="0.25">
      <c r="A7644">
        <v>7</v>
      </c>
      <c r="B7644">
        <v>15</v>
      </c>
      <c r="C7644" s="3">
        <v>715</v>
      </c>
      <c r="D7644" t="s">
        <v>7</v>
      </c>
      <c r="E7644">
        <v>2005</v>
      </c>
      <c r="F7644" s="57"/>
      <c r="G7644" s="73">
        <f t="shared" si="370"/>
        <v>4381</v>
      </c>
      <c r="H7644" s="7"/>
      <c r="I7644" s="52">
        <v>4350</v>
      </c>
      <c r="J7644" s="31"/>
      <c r="K7644" s="31">
        <v>31</v>
      </c>
      <c r="L7644" s="52">
        <v>986</v>
      </c>
      <c r="M7644" s="31"/>
      <c r="N7644" s="31">
        <v>7</v>
      </c>
      <c r="O7644" s="22">
        <f t="shared" si="371"/>
        <v>993</v>
      </c>
      <c r="P7644" s="58"/>
      <c r="Q7644" s="58"/>
      <c r="R7644" s="58"/>
      <c r="S7644" s="7"/>
      <c r="T7644" s="7"/>
      <c r="U7644" s="7"/>
    </row>
    <row r="7645" spans="1:21" customFormat="1" ht="12.75" customHeight="1" x14ac:dyDescent="0.25">
      <c r="A7645">
        <v>7</v>
      </c>
      <c r="B7645">
        <v>16</v>
      </c>
      <c r="C7645" s="3">
        <v>716</v>
      </c>
      <c r="D7645" t="s">
        <v>7</v>
      </c>
      <c r="E7645">
        <v>2005</v>
      </c>
      <c r="F7645" s="57"/>
      <c r="G7645" s="73">
        <f t="shared" si="370"/>
        <v>1253</v>
      </c>
      <c r="H7645" s="7"/>
      <c r="I7645" s="52">
        <v>1246</v>
      </c>
      <c r="J7645" s="31"/>
      <c r="K7645" s="31">
        <v>7</v>
      </c>
      <c r="L7645" s="52">
        <v>340</v>
      </c>
      <c r="M7645" s="31"/>
      <c r="N7645" s="31">
        <v>2</v>
      </c>
      <c r="O7645" s="22">
        <f t="shared" si="371"/>
        <v>342</v>
      </c>
      <c r="P7645" s="58"/>
      <c r="Q7645" s="58"/>
      <c r="R7645" s="58"/>
      <c r="S7645" s="7"/>
      <c r="T7645" s="7"/>
      <c r="U7645" s="7"/>
    </row>
    <row r="7646" spans="1:21" customFormat="1" ht="12.75" customHeight="1" x14ac:dyDescent="0.25">
      <c r="A7646">
        <v>7</v>
      </c>
      <c r="B7646">
        <v>17</v>
      </c>
      <c r="C7646" s="3">
        <v>717</v>
      </c>
      <c r="D7646" t="s">
        <v>7</v>
      </c>
      <c r="E7646">
        <v>2005</v>
      </c>
      <c r="F7646" s="57"/>
      <c r="G7646" s="73">
        <f t="shared" si="370"/>
        <v>1890</v>
      </c>
      <c r="H7646" s="7"/>
      <c r="I7646" s="52">
        <v>1882</v>
      </c>
      <c r="J7646" s="31"/>
      <c r="K7646" s="31">
        <v>8</v>
      </c>
      <c r="L7646" s="52">
        <v>608</v>
      </c>
      <c r="M7646" s="31"/>
      <c r="N7646" s="31">
        <v>3</v>
      </c>
      <c r="O7646" s="22">
        <f t="shared" si="371"/>
        <v>611</v>
      </c>
      <c r="P7646" s="58"/>
      <c r="Q7646" s="58"/>
      <c r="R7646" s="58"/>
      <c r="S7646" s="7"/>
      <c r="T7646" s="7"/>
      <c r="U7646" s="7"/>
    </row>
    <row r="7647" spans="1:21" customFormat="1" ht="12.75" customHeight="1" x14ac:dyDescent="0.25">
      <c r="A7647">
        <v>7</v>
      </c>
      <c r="B7647">
        <v>18</v>
      </c>
      <c r="C7647" s="3">
        <v>718</v>
      </c>
      <c r="D7647" t="s">
        <v>7</v>
      </c>
      <c r="E7647">
        <v>2005</v>
      </c>
      <c r="F7647" s="57"/>
      <c r="G7647" s="73">
        <f t="shared" si="370"/>
        <v>1264</v>
      </c>
      <c r="H7647" s="7"/>
      <c r="I7647" s="52">
        <v>1260</v>
      </c>
      <c r="J7647" s="31">
        <v>45</v>
      </c>
      <c r="K7647" s="31">
        <v>4</v>
      </c>
      <c r="L7647" s="52">
        <v>476</v>
      </c>
      <c r="M7647" s="31">
        <v>13</v>
      </c>
      <c r="N7647" s="31">
        <v>1</v>
      </c>
      <c r="O7647" s="22">
        <f t="shared" si="371"/>
        <v>477</v>
      </c>
      <c r="P7647" s="58"/>
      <c r="Q7647" s="58"/>
      <c r="R7647" s="58"/>
      <c r="S7647" s="7"/>
      <c r="T7647" s="7"/>
      <c r="U7647" s="7"/>
    </row>
    <row r="7648" spans="1:21" customFormat="1" ht="12.75" customHeight="1" x14ac:dyDescent="0.25">
      <c r="A7648">
        <v>7</v>
      </c>
      <c r="B7648">
        <v>19</v>
      </c>
      <c r="C7648" s="3">
        <v>719</v>
      </c>
      <c r="D7648" t="s">
        <v>7</v>
      </c>
      <c r="E7648">
        <v>2005</v>
      </c>
      <c r="F7648" s="57"/>
      <c r="G7648" s="73">
        <f t="shared" si="370"/>
        <v>969</v>
      </c>
      <c r="H7648" s="7"/>
      <c r="I7648" s="52">
        <v>968</v>
      </c>
      <c r="J7648" s="31"/>
      <c r="K7648" s="31">
        <v>1</v>
      </c>
      <c r="L7648" s="52">
        <v>422</v>
      </c>
      <c r="M7648" s="31"/>
      <c r="N7648" s="31">
        <v>1</v>
      </c>
      <c r="O7648" s="22">
        <f t="shared" si="371"/>
        <v>423</v>
      </c>
      <c r="P7648" s="58"/>
      <c r="Q7648" s="58"/>
      <c r="R7648" s="58"/>
      <c r="S7648" s="7"/>
      <c r="T7648" s="7"/>
      <c r="U7648" s="7"/>
    </row>
    <row r="7649" spans="1:21" customFormat="1" ht="12.75" customHeight="1" x14ac:dyDescent="0.25">
      <c r="A7649">
        <v>7</v>
      </c>
      <c r="B7649">
        <v>20</v>
      </c>
      <c r="C7649" s="3">
        <v>720</v>
      </c>
      <c r="D7649" t="s">
        <v>7</v>
      </c>
      <c r="E7649">
        <v>2005</v>
      </c>
      <c r="F7649" s="57"/>
      <c r="G7649" s="73">
        <f t="shared" si="370"/>
        <v>290</v>
      </c>
      <c r="H7649" s="7"/>
      <c r="I7649" s="52">
        <v>290</v>
      </c>
      <c r="J7649" s="52">
        <v>40</v>
      </c>
      <c r="K7649" s="52">
        <v>0</v>
      </c>
      <c r="L7649" s="52">
        <v>145</v>
      </c>
      <c r="M7649" s="52">
        <v>8</v>
      </c>
      <c r="N7649" s="52">
        <v>0</v>
      </c>
      <c r="O7649" s="22">
        <f t="shared" si="371"/>
        <v>145</v>
      </c>
      <c r="P7649" s="58"/>
      <c r="Q7649" s="58"/>
      <c r="R7649" s="58"/>
      <c r="S7649" s="7"/>
      <c r="T7649" s="7"/>
      <c r="U7649" s="7"/>
    </row>
    <row r="7650" spans="1:21" customFormat="1" ht="12.75" customHeight="1" x14ac:dyDescent="0.25">
      <c r="A7650">
        <v>7</v>
      </c>
      <c r="B7650">
        <v>21</v>
      </c>
      <c r="C7650" s="3">
        <v>721</v>
      </c>
      <c r="D7650" t="s">
        <v>7</v>
      </c>
      <c r="E7650">
        <v>2005</v>
      </c>
      <c r="F7650" s="57"/>
      <c r="G7650" s="73">
        <f t="shared" si="370"/>
        <v>166</v>
      </c>
      <c r="H7650" s="7"/>
      <c r="I7650" s="52">
        <v>166</v>
      </c>
      <c r="J7650" s="52">
        <v>105</v>
      </c>
      <c r="K7650" s="52">
        <v>0</v>
      </c>
      <c r="L7650" s="52">
        <v>64</v>
      </c>
      <c r="M7650" s="52">
        <v>30</v>
      </c>
      <c r="N7650" s="52">
        <v>0</v>
      </c>
      <c r="O7650" s="22">
        <f t="shared" si="371"/>
        <v>64</v>
      </c>
      <c r="P7650" s="58"/>
      <c r="Q7650" s="58"/>
      <c r="R7650" s="58"/>
      <c r="S7650" s="7"/>
      <c r="T7650" s="7"/>
      <c r="U7650" s="7"/>
    </row>
    <row r="7651" spans="1:21" customFormat="1" ht="12.75" customHeight="1" x14ac:dyDescent="0.25">
      <c r="A7651">
        <v>7</v>
      </c>
      <c r="B7651">
        <v>22</v>
      </c>
      <c r="C7651" s="3">
        <v>722</v>
      </c>
      <c r="D7651" t="s">
        <v>7</v>
      </c>
      <c r="E7651">
        <v>2005</v>
      </c>
      <c r="F7651" s="57"/>
      <c r="G7651" s="73">
        <f t="shared" si="370"/>
        <v>173</v>
      </c>
      <c r="H7651" s="7"/>
      <c r="I7651" s="52">
        <v>173</v>
      </c>
      <c r="J7651" s="52">
        <v>0</v>
      </c>
      <c r="K7651" s="52">
        <v>0</v>
      </c>
      <c r="L7651" s="52">
        <v>50</v>
      </c>
      <c r="M7651" s="52">
        <v>0</v>
      </c>
      <c r="N7651" s="52">
        <v>0</v>
      </c>
      <c r="O7651" s="22">
        <f t="shared" si="371"/>
        <v>50</v>
      </c>
      <c r="P7651" s="58"/>
      <c r="Q7651" s="58"/>
      <c r="R7651" s="58"/>
      <c r="S7651" s="7"/>
      <c r="T7651" s="7"/>
      <c r="U7651" s="7"/>
    </row>
    <row r="7652" spans="1:21" customFormat="1" ht="12.75" customHeight="1" x14ac:dyDescent="0.25">
      <c r="A7652">
        <v>7</v>
      </c>
      <c r="B7652">
        <v>23</v>
      </c>
      <c r="C7652" s="3">
        <v>723</v>
      </c>
      <c r="D7652" t="s">
        <v>7</v>
      </c>
      <c r="E7652">
        <v>2005</v>
      </c>
      <c r="F7652" s="57"/>
      <c r="G7652" s="73">
        <f t="shared" si="370"/>
        <v>122</v>
      </c>
      <c r="H7652" s="7"/>
      <c r="I7652" s="52">
        <v>118</v>
      </c>
      <c r="J7652" s="52">
        <v>0</v>
      </c>
      <c r="K7652" s="52">
        <v>4</v>
      </c>
      <c r="L7652" s="52">
        <v>29</v>
      </c>
      <c r="M7652" s="52">
        <v>0</v>
      </c>
      <c r="N7652" s="52">
        <v>1</v>
      </c>
      <c r="O7652" s="22">
        <f t="shared" si="371"/>
        <v>30</v>
      </c>
      <c r="P7652" s="58"/>
      <c r="Q7652" s="58"/>
      <c r="R7652" s="58"/>
      <c r="S7652" s="7"/>
      <c r="T7652" s="7"/>
      <c r="U7652" s="7"/>
    </row>
    <row r="7653" spans="1:21" customFormat="1" ht="12.75" customHeight="1" x14ac:dyDescent="0.25">
      <c r="A7653">
        <v>7</v>
      </c>
      <c r="B7653">
        <v>24</v>
      </c>
      <c r="C7653" s="3">
        <v>724</v>
      </c>
      <c r="D7653" t="s">
        <v>7</v>
      </c>
      <c r="E7653">
        <v>2005</v>
      </c>
      <c r="F7653" s="57"/>
      <c r="G7653" s="73">
        <f t="shared" si="370"/>
        <v>2345</v>
      </c>
      <c r="H7653" s="7"/>
      <c r="I7653" s="52">
        <v>2194</v>
      </c>
      <c r="J7653" s="52">
        <v>0</v>
      </c>
      <c r="K7653" s="52">
        <v>151</v>
      </c>
      <c r="L7653" s="52">
        <v>445</v>
      </c>
      <c r="M7653" s="52">
        <v>0</v>
      </c>
      <c r="N7653" s="52">
        <v>31</v>
      </c>
      <c r="O7653" s="22">
        <f t="shared" si="371"/>
        <v>476</v>
      </c>
      <c r="P7653" s="58"/>
      <c r="Q7653" s="58"/>
      <c r="R7653" s="58"/>
      <c r="S7653" s="7"/>
      <c r="T7653" s="7"/>
      <c r="U7653" s="7"/>
    </row>
    <row r="7654" spans="1:21" customFormat="1" ht="12.75" customHeight="1" x14ac:dyDescent="0.25">
      <c r="A7654">
        <v>7</v>
      </c>
      <c r="B7654">
        <v>25</v>
      </c>
      <c r="C7654" s="3">
        <v>725</v>
      </c>
      <c r="D7654" t="s">
        <v>7</v>
      </c>
      <c r="E7654">
        <v>2005</v>
      </c>
      <c r="F7654" s="57"/>
      <c r="G7654" s="73">
        <f t="shared" si="370"/>
        <v>2197</v>
      </c>
      <c r="H7654" s="7"/>
      <c r="I7654" s="52">
        <v>1991</v>
      </c>
      <c r="J7654" s="52">
        <v>58</v>
      </c>
      <c r="K7654" s="52">
        <v>206</v>
      </c>
      <c r="L7654" s="52">
        <v>330</v>
      </c>
      <c r="M7654" s="52">
        <v>13</v>
      </c>
      <c r="N7654" s="52">
        <v>34</v>
      </c>
      <c r="O7654" s="22">
        <f t="shared" si="371"/>
        <v>364</v>
      </c>
      <c r="P7654" s="58"/>
      <c r="Q7654" s="58"/>
      <c r="R7654" s="58"/>
      <c r="S7654" s="7"/>
      <c r="T7654" s="7"/>
      <c r="U7654" s="7"/>
    </row>
    <row r="7655" spans="1:21" customFormat="1" ht="12.75" customHeight="1" x14ac:dyDescent="0.25">
      <c r="A7655">
        <v>7</v>
      </c>
      <c r="B7655">
        <v>26</v>
      </c>
      <c r="C7655" s="3">
        <v>726</v>
      </c>
      <c r="D7655" t="s">
        <v>7</v>
      </c>
      <c r="E7655">
        <v>2005</v>
      </c>
      <c r="F7655" s="57"/>
      <c r="G7655" s="73">
        <f t="shared" si="370"/>
        <v>1069</v>
      </c>
      <c r="H7655" s="7"/>
      <c r="I7655" s="52">
        <v>939</v>
      </c>
      <c r="J7655" s="52">
        <v>0</v>
      </c>
      <c r="K7655" s="52">
        <v>130</v>
      </c>
      <c r="L7655" s="52">
        <v>123</v>
      </c>
      <c r="M7655" s="52">
        <v>0</v>
      </c>
      <c r="N7655" s="52">
        <v>17</v>
      </c>
      <c r="O7655" s="22">
        <f t="shared" si="371"/>
        <v>140</v>
      </c>
      <c r="P7655" s="58"/>
      <c r="Q7655" s="58"/>
      <c r="R7655" s="58"/>
      <c r="S7655" s="7"/>
      <c r="T7655" s="7"/>
      <c r="U7655" s="7"/>
    </row>
    <row r="7656" spans="1:21" customFormat="1" ht="12.75" customHeight="1" x14ac:dyDescent="0.25">
      <c r="A7656">
        <v>7</v>
      </c>
      <c r="B7656">
        <v>27</v>
      </c>
      <c r="C7656" s="3">
        <v>727</v>
      </c>
      <c r="D7656" t="s">
        <v>7</v>
      </c>
      <c r="E7656">
        <v>2005</v>
      </c>
      <c r="F7656" s="57"/>
      <c r="G7656" s="73">
        <f t="shared" si="370"/>
        <v>716</v>
      </c>
      <c r="H7656" s="7"/>
      <c r="I7656" s="52">
        <v>639</v>
      </c>
      <c r="J7656" s="52">
        <v>0</v>
      </c>
      <c r="K7656" s="52">
        <v>77</v>
      </c>
      <c r="L7656" s="52">
        <v>82</v>
      </c>
      <c r="M7656" s="52">
        <v>0</v>
      </c>
      <c r="N7656" s="52">
        <v>10</v>
      </c>
      <c r="O7656" s="22">
        <f t="shared" si="371"/>
        <v>92</v>
      </c>
      <c r="P7656" s="58"/>
      <c r="Q7656" s="58"/>
      <c r="R7656" s="58"/>
      <c r="S7656" s="7"/>
      <c r="T7656" s="7"/>
      <c r="U7656" s="7"/>
    </row>
    <row r="7657" spans="1:21" customFormat="1" ht="12.75" customHeight="1" x14ac:dyDescent="0.25">
      <c r="A7657">
        <v>7</v>
      </c>
      <c r="B7657">
        <v>28</v>
      </c>
      <c r="C7657" s="3">
        <v>728</v>
      </c>
      <c r="D7657" t="s">
        <v>7</v>
      </c>
      <c r="E7657">
        <v>2005</v>
      </c>
      <c r="F7657" s="57"/>
      <c r="G7657" s="73">
        <f t="shared" si="370"/>
        <v>480</v>
      </c>
      <c r="H7657" s="7"/>
      <c r="I7657" s="52">
        <v>435</v>
      </c>
      <c r="J7657" s="52">
        <v>0</v>
      </c>
      <c r="K7657" s="52">
        <v>45</v>
      </c>
      <c r="L7657" s="52">
        <v>55</v>
      </c>
      <c r="M7657" s="52">
        <v>0</v>
      </c>
      <c r="N7657" s="52">
        <v>6</v>
      </c>
      <c r="O7657" s="22">
        <f t="shared" si="371"/>
        <v>61</v>
      </c>
      <c r="P7657" s="58"/>
      <c r="Q7657" s="58"/>
      <c r="R7657" s="58"/>
      <c r="S7657" s="7"/>
      <c r="T7657" s="7"/>
      <c r="U7657" s="7"/>
    </row>
    <row r="7658" spans="1:21" customFormat="1" ht="12.75" customHeight="1" x14ac:dyDescent="0.25">
      <c r="A7658">
        <v>7</v>
      </c>
      <c r="B7658">
        <v>29</v>
      </c>
      <c r="C7658" s="3">
        <v>729</v>
      </c>
      <c r="D7658" t="s">
        <v>7</v>
      </c>
      <c r="E7658">
        <v>2005</v>
      </c>
      <c r="F7658" s="57"/>
      <c r="G7658" s="73">
        <f t="shared" si="370"/>
        <v>683</v>
      </c>
      <c r="H7658" s="7"/>
      <c r="I7658" s="52">
        <v>629</v>
      </c>
      <c r="J7658" s="52">
        <v>0</v>
      </c>
      <c r="K7658" s="52">
        <v>54</v>
      </c>
      <c r="L7658" s="52">
        <v>79</v>
      </c>
      <c r="M7658" s="52">
        <v>0</v>
      </c>
      <c r="N7658" s="52">
        <v>7</v>
      </c>
      <c r="O7658" s="22">
        <f t="shared" si="371"/>
        <v>86</v>
      </c>
      <c r="P7658" s="58"/>
      <c r="Q7658" s="58"/>
      <c r="R7658" s="58"/>
      <c r="S7658" s="7"/>
      <c r="T7658" s="7"/>
      <c r="U7658" s="7"/>
    </row>
    <row r="7659" spans="1:21" customFormat="1" ht="12.75" customHeight="1" x14ac:dyDescent="0.25">
      <c r="A7659">
        <v>7</v>
      </c>
      <c r="B7659">
        <v>30</v>
      </c>
      <c r="C7659" s="3">
        <v>730</v>
      </c>
      <c r="D7659" t="s">
        <v>7</v>
      </c>
      <c r="E7659">
        <v>2005</v>
      </c>
      <c r="F7659" s="57"/>
      <c r="G7659" s="73">
        <f t="shared" si="370"/>
        <v>4225</v>
      </c>
      <c r="H7659" s="7"/>
      <c r="I7659" s="52">
        <v>3952</v>
      </c>
      <c r="J7659" s="52">
        <v>0</v>
      </c>
      <c r="K7659" s="52">
        <v>273</v>
      </c>
      <c r="L7659" s="52">
        <v>494</v>
      </c>
      <c r="M7659" s="52">
        <v>0</v>
      </c>
      <c r="N7659" s="52">
        <v>34</v>
      </c>
      <c r="O7659" s="22">
        <f t="shared" si="371"/>
        <v>528</v>
      </c>
      <c r="P7659" s="58"/>
      <c r="Q7659" s="58"/>
      <c r="R7659" s="58"/>
      <c r="S7659" s="7"/>
      <c r="T7659" s="7"/>
      <c r="U7659" s="7"/>
    </row>
    <row r="7660" spans="1:21" customFormat="1" ht="12.75" customHeight="1" x14ac:dyDescent="0.25">
      <c r="A7660">
        <v>7</v>
      </c>
      <c r="B7660">
        <v>31</v>
      </c>
      <c r="C7660" s="3">
        <v>731</v>
      </c>
      <c r="D7660" t="s">
        <v>7</v>
      </c>
      <c r="E7660">
        <v>2005</v>
      </c>
      <c r="F7660" s="57"/>
      <c r="G7660" s="73">
        <f t="shared" si="370"/>
        <v>2535</v>
      </c>
      <c r="H7660" s="7"/>
      <c r="I7660" s="52">
        <v>2410</v>
      </c>
      <c r="J7660" s="52">
        <v>0</v>
      </c>
      <c r="K7660" s="52">
        <v>125</v>
      </c>
      <c r="L7660" s="52">
        <v>355</v>
      </c>
      <c r="M7660" s="52">
        <v>0</v>
      </c>
      <c r="N7660" s="52">
        <v>18</v>
      </c>
      <c r="O7660" s="22">
        <f t="shared" si="371"/>
        <v>373</v>
      </c>
      <c r="P7660" s="58"/>
      <c r="Q7660" s="58"/>
      <c r="R7660" s="58"/>
      <c r="S7660" s="7"/>
      <c r="T7660" s="7"/>
      <c r="U7660" s="7"/>
    </row>
    <row r="7661" spans="1:21" customFormat="1" ht="12.75" customHeight="1" x14ac:dyDescent="0.25">
      <c r="A7661">
        <v>8</v>
      </c>
      <c r="B7661">
        <v>1</v>
      </c>
      <c r="C7661" s="3">
        <v>801</v>
      </c>
      <c r="D7661" t="s">
        <v>7</v>
      </c>
      <c r="E7661">
        <v>2005</v>
      </c>
      <c r="F7661" s="57"/>
      <c r="G7661" s="73">
        <f t="shared" si="370"/>
        <v>1153</v>
      </c>
      <c r="H7661" s="7"/>
      <c r="I7661" s="52">
        <v>1115</v>
      </c>
      <c r="J7661" s="52">
        <v>0</v>
      </c>
      <c r="K7661" s="52">
        <v>38</v>
      </c>
      <c r="L7661" s="52">
        <v>190</v>
      </c>
      <c r="M7661" s="52">
        <v>0</v>
      </c>
      <c r="N7661" s="52">
        <v>7</v>
      </c>
      <c r="O7661" s="22">
        <f t="shared" si="371"/>
        <v>197</v>
      </c>
      <c r="P7661" s="58"/>
      <c r="Q7661" s="58"/>
      <c r="R7661" s="58"/>
      <c r="S7661" s="7"/>
      <c r="T7661" s="7"/>
      <c r="U7661" s="7"/>
    </row>
    <row r="7662" spans="1:21" customFormat="1" ht="12.75" customHeight="1" x14ac:dyDescent="0.25">
      <c r="A7662">
        <v>8</v>
      </c>
      <c r="B7662">
        <v>2</v>
      </c>
      <c r="C7662" s="3">
        <v>802</v>
      </c>
      <c r="D7662" t="s">
        <v>7</v>
      </c>
      <c r="E7662">
        <v>2005</v>
      </c>
      <c r="F7662" s="57"/>
      <c r="G7662" s="73">
        <f t="shared" si="370"/>
        <v>1239</v>
      </c>
      <c r="H7662" s="7"/>
      <c r="I7662" s="52">
        <v>1218</v>
      </c>
      <c r="J7662" s="52">
        <v>138</v>
      </c>
      <c r="K7662" s="52">
        <v>21</v>
      </c>
      <c r="L7662" s="52">
        <v>237</v>
      </c>
      <c r="M7662" s="52">
        <v>12</v>
      </c>
      <c r="N7662" s="52">
        <v>4</v>
      </c>
      <c r="O7662" s="22">
        <f t="shared" si="371"/>
        <v>241</v>
      </c>
      <c r="P7662" s="58"/>
      <c r="Q7662" s="58"/>
      <c r="R7662" s="58"/>
      <c r="S7662" s="7"/>
      <c r="T7662" s="7"/>
      <c r="U7662" s="7" t="s">
        <v>45</v>
      </c>
    </row>
    <row r="7663" spans="1:21" customFormat="1" ht="12.75" customHeight="1" x14ac:dyDescent="0.25">
      <c r="A7663">
        <v>8</v>
      </c>
      <c r="B7663">
        <v>3</v>
      </c>
      <c r="C7663" s="3">
        <v>803</v>
      </c>
      <c r="D7663" t="s">
        <v>7</v>
      </c>
      <c r="E7663">
        <v>2005</v>
      </c>
      <c r="F7663" s="57"/>
      <c r="G7663" s="73">
        <f t="shared" si="370"/>
        <v>996</v>
      </c>
      <c r="H7663" s="7"/>
      <c r="I7663" s="52">
        <v>996</v>
      </c>
      <c r="J7663" s="52">
        <v>0</v>
      </c>
      <c r="K7663" s="52">
        <v>0</v>
      </c>
      <c r="L7663" s="52">
        <v>116</v>
      </c>
      <c r="M7663" s="52">
        <v>0</v>
      </c>
      <c r="N7663" s="52">
        <v>0</v>
      </c>
      <c r="O7663" s="22">
        <f t="shared" si="371"/>
        <v>116</v>
      </c>
      <c r="P7663" s="58"/>
      <c r="Q7663" s="58"/>
      <c r="R7663" s="58"/>
      <c r="S7663" s="7"/>
      <c r="T7663" s="7"/>
      <c r="U7663" s="7"/>
    </row>
    <row r="7664" spans="1:21" customFormat="1" ht="12.75" customHeight="1" x14ac:dyDescent="0.25">
      <c r="A7664">
        <v>8</v>
      </c>
      <c r="B7664">
        <v>4</v>
      </c>
      <c r="C7664" s="3">
        <v>804</v>
      </c>
      <c r="D7664" t="s">
        <v>7</v>
      </c>
      <c r="E7664">
        <v>2005</v>
      </c>
      <c r="F7664" s="57"/>
      <c r="G7664" s="73">
        <f t="shared" si="370"/>
        <v>933</v>
      </c>
      <c r="H7664" s="7"/>
      <c r="I7664" s="52">
        <v>933</v>
      </c>
      <c r="J7664" s="52">
        <v>0</v>
      </c>
      <c r="K7664" s="31">
        <v>0</v>
      </c>
      <c r="L7664" s="52">
        <v>114</v>
      </c>
      <c r="M7664" s="52">
        <v>0</v>
      </c>
      <c r="N7664" s="31">
        <v>0</v>
      </c>
      <c r="O7664" s="22">
        <f t="shared" si="371"/>
        <v>114</v>
      </c>
      <c r="P7664" s="58"/>
      <c r="Q7664" s="58"/>
      <c r="R7664" s="58"/>
      <c r="S7664" s="7"/>
      <c r="T7664" s="7"/>
      <c r="U7664" s="7"/>
    </row>
    <row r="7665" spans="1:21" customFormat="1" ht="12.75" customHeight="1" x14ac:dyDescent="0.25">
      <c r="A7665">
        <v>8</v>
      </c>
      <c r="B7665">
        <v>5</v>
      </c>
      <c r="C7665" s="3">
        <v>805</v>
      </c>
      <c r="D7665" t="s">
        <v>7</v>
      </c>
      <c r="E7665">
        <v>2005</v>
      </c>
      <c r="F7665" s="57"/>
      <c r="G7665" s="73">
        <f t="shared" si="370"/>
        <v>469</v>
      </c>
      <c r="H7665" s="7"/>
      <c r="I7665" s="52">
        <v>469</v>
      </c>
      <c r="J7665" s="52">
        <v>0</v>
      </c>
      <c r="K7665" s="31">
        <v>0</v>
      </c>
      <c r="L7665" s="52">
        <v>60</v>
      </c>
      <c r="M7665" s="52">
        <v>0</v>
      </c>
      <c r="N7665" s="31">
        <v>0</v>
      </c>
      <c r="O7665" s="22">
        <f t="shared" si="371"/>
        <v>60</v>
      </c>
      <c r="P7665" s="58"/>
      <c r="Q7665" s="58"/>
      <c r="R7665" s="58"/>
      <c r="S7665" s="7"/>
      <c r="T7665" s="7"/>
      <c r="U7665" s="7"/>
    </row>
    <row r="7666" spans="1:21" customFormat="1" ht="12.75" customHeight="1" x14ac:dyDescent="0.25">
      <c r="A7666">
        <v>8</v>
      </c>
      <c r="B7666">
        <v>6</v>
      </c>
      <c r="C7666" s="3">
        <v>806</v>
      </c>
      <c r="D7666" t="s">
        <v>7</v>
      </c>
      <c r="E7666">
        <v>2005</v>
      </c>
      <c r="F7666" s="57"/>
      <c r="G7666" s="73">
        <f t="shared" si="370"/>
        <v>106</v>
      </c>
      <c r="H7666" s="7"/>
      <c r="I7666" s="52">
        <v>106</v>
      </c>
      <c r="J7666" s="52">
        <v>0</v>
      </c>
      <c r="K7666" s="31">
        <v>0</v>
      </c>
      <c r="L7666" s="52">
        <v>20</v>
      </c>
      <c r="M7666" s="52">
        <v>0</v>
      </c>
      <c r="N7666" s="31">
        <v>0</v>
      </c>
      <c r="O7666" s="22">
        <f t="shared" si="371"/>
        <v>20</v>
      </c>
      <c r="P7666" s="58"/>
      <c r="Q7666" s="58"/>
      <c r="R7666" s="58"/>
      <c r="S7666" s="7"/>
      <c r="T7666" s="7"/>
      <c r="U7666" s="7"/>
    </row>
    <row r="7667" spans="1:21" customFormat="1" ht="12.75" customHeight="1" x14ac:dyDescent="0.25">
      <c r="A7667">
        <v>8</v>
      </c>
      <c r="B7667">
        <v>7</v>
      </c>
      <c r="C7667" s="3">
        <v>807</v>
      </c>
      <c r="D7667" t="s">
        <v>7</v>
      </c>
      <c r="E7667">
        <v>2005</v>
      </c>
      <c r="F7667" s="57"/>
      <c r="G7667" s="73">
        <f t="shared" si="370"/>
        <v>74</v>
      </c>
      <c r="H7667" s="7"/>
      <c r="I7667" s="52">
        <v>74</v>
      </c>
      <c r="J7667" s="52">
        <v>0</v>
      </c>
      <c r="K7667" s="31">
        <v>0</v>
      </c>
      <c r="L7667" s="52">
        <v>19</v>
      </c>
      <c r="M7667" s="52">
        <v>0</v>
      </c>
      <c r="N7667" s="31">
        <v>0</v>
      </c>
      <c r="O7667" s="22">
        <f t="shared" si="371"/>
        <v>19</v>
      </c>
      <c r="P7667" s="58"/>
      <c r="Q7667" s="58"/>
      <c r="R7667" s="58"/>
      <c r="S7667" s="7"/>
      <c r="T7667" s="7"/>
      <c r="U7667" s="7"/>
    </row>
    <row r="7668" spans="1:21" customFormat="1" ht="12.75" customHeight="1" x14ac:dyDescent="0.25">
      <c r="A7668">
        <v>8</v>
      </c>
      <c r="B7668">
        <v>8</v>
      </c>
      <c r="C7668" s="3">
        <v>808</v>
      </c>
      <c r="D7668" t="s">
        <v>7</v>
      </c>
      <c r="E7668">
        <v>2005</v>
      </c>
      <c r="F7668" s="57"/>
      <c r="G7668" s="73">
        <f t="shared" si="370"/>
        <v>51</v>
      </c>
      <c r="H7668" s="7"/>
      <c r="I7668" s="52">
        <v>51</v>
      </c>
      <c r="J7668" s="52">
        <v>0</v>
      </c>
      <c r="K7668" s="31">
        <v>0</v>
      </c>
      <c r="L7668" s="52">
        <v>17</v>
      </c>
      <c r="M7668" s="52">
        <v>0</v>
      </c>
      <c r="N7668" s="31">
        <v>0</v>
      </c>
      <c r="O7668" s="22">
        <f t="shared" si="371"/>
        <v>17</v>
      </c>
      <c r="P7668" s="58"/>
      <c r="Q7668" s="58"/>
      <c r="R7668" s="58"/>
      <c r="S7668" s="7"/>
      <c r="T7668" s="7"/>
      <c r="U7668" s="7"/>
    </row>
    <row r="7669" spans="1:21" customFormat="1" ht="12.75" customHeight="1" x14ac:dyDescent="0.25">
      <c r="A7669">
        <v>8</v>
      </c>
      <c r="B7669">
        <v>9</v>
      </c>
      <c r="C7669" s="3">
        <v>809</v>
      </c>
      <c r="D7669" t="s">
        <v>7</v>
      </c>
      <c r="E7669">
        <v>2005</v>
      </c>
      <c r="F7669" s="57"/>
      <c r="G7669" s="73">
        <f t="shared" ref="G7669:G7700" si="372">I7669+K7669</f>
        <v>24</v>
      </c>
      <c r="H7669" s="7"/>
      <c r="I7669" s="52">
        <v>24</v>
      </c>
      <c r="J7669" s="52">
        <v>0</v>
      </c>
      <c r="K7669" s="31">
        <v>0</v>
      </c>
      <c r="L7669" s="52">
        <v>10</v>
      </c>
      <c r="M7669" s="52">
        <v>0</v>
      </c>
      <c r="N7669" s="31">
        <v>0</v>
      </c>
      <c r="O7669" s="22">
        <f t="shared" ref="O7669:O7700" si="373">L7669+N7669</f>
        <v>10</v>
      </c>
      <c r="P7669" s="58"/>
      <c r="Q7669" s="58"/>
      <c r="R7669" s="58"/>
      <c r="S7669" s="7"/>
      <c r="T7669" s="7"/>
      <c r="U7669" s="7"/>
    </row>
    <row r="7670" spans="1:21" customFormat="1" ht="12.75" customHeight="1" x14ac:dyDescent="0.25">
      <c r="A7670">
        <v>8</v>
      </c>
      <c r="B7670">
        <v>10</v>
      </c>
      <c r="C7670" s="3">
        <v>810</v>
      </c>
      <c r="D7670" t="s">
        <v>7</v>
      </c>
      <c r="E7670">
        <v>2005</v>
      </c>
      <c r="F7670" s="57"/>
      <c r="G7670" s="73">
        <f t="shared" si="372"/>
        <v>54</v>
      </c>
      <c r="H7670" s="7"/>
      <c r="I7670" s="52">
        <v>54</v>
      </c>
      <c r="J7670" s="52">
        <v>0</v>
      </c>
      <c r="K7670" s="31">
        <v>0</v>
      </c>
      <c r="L7670" s="52">
        <v>20</v>
      </c>
      <c r="M7670" s="52">
        <v>0</v>
      </c>
      <c r="N7670" s="31">
        <v>0</v>
      </c>
      <c r="O7670" s="22">
        <f t="shared" si="373"/>
        <v>20</v>
      </c>
      <c r="P7670" s="58"/>
      <c r="Q7670" s="58"/>
      <c r="R7670" s="58"/>
      <c r="S7670" s="7"/>
      <c r="T7670" s="7"/>
      <c r="U7670" s="7"/>
    </row>
    <row r="7671" spans="1:21" customFormat="1" ht="12.75" customHeight="1" x14ac:dyDescent="0.25">
      <c r="A7671">
        <v>8</v>
      </c>
      <c r="B7671">
        <v>11</v>
      </c>
      <c r="C7671" s="3">
        <v>811</v>
      </c>
      <c r="D7671" t="s">
        <v>7</v>
      </c>
      <c r="E7671">
        <v>2005</v>
      </c>
      <c r="F7671" s="57"/>
      <c r="G7671" s="73">
        <f t="shared" si="372"/>
        <v>152</v>
      </c>
      <c r="H7671" s="7"/>
      <c r="I7671" s="52">
        <v>152</v>
      </c>
      <c r="J7671" s="52">
        <v>0</v>
      </c>
      <c r="K7671" s="31">
        <v>0</v>
      </c>
      <c r="L7671" s="52">
        <v>45</v>
      </c>
      <c r="M7671" s="52">
        <v>0</v>
      </c>
      <c r="N7671" s="31">
        <v>0</v>
      </c>
      <c r="O7671" s="22">
        <f t="shared" si="373"/>
        <v>45</v>
      </c>
      <c r="P7671" s="58"/>
      <c r="Q7671" s="58"/>
      <c r="R7671" s="58"/>
      <c r="S7671" s="7"/>
      <c r="T7671" s="7"/>
      <c r="U7671" s="7"/>
    </row>
    <row r="7672" spans="1:21" customFormat="1" ht="12.75" customHeight="1" x14ac:dyDescent="0.25">
      <c r="A7672">
        <v>8</v>
      </c>
      <c r="B7672">
        <v>12</v>
      </c>
      <c r="C7672" s="3">
        <v>812</v>
      </c>
      <c r="D7672" t="s">
        <v>7</v>
      </c>
      <c r="E7672">
        <v>2005</v>
      </c>
      <c r="F7672" s="57"/>
      <c r="G7672" s="73">
        <f t="shared" si="372"/>
        <v>483</v>
      </c>
      <c r="H7672" s="7"/>
      <c r="I7672" s="52">
        <v>483</v>
      </c>
      <c r="J7672" s="52">
        <v>0</v>
      </c>
      <c r="K7672" s="31">
        <v>0</v>
      </c>
      <c r="L7672" s="52">
        <v>105</v>
      </c>
      <c r="M7672" s="52">
        <v>0</v>
      </c>
      <c r="N7672" s="31">
        <v>0</v>
      </c>
      <c r="O7672" s="22">
        <f t="shared" si="373"/>
        <v>105</v>
      </c>
      <c r="P7672" s="58"/>
      <c r="Q7672" s="58"/>
      <c r="R7672" s="58"/>
      <c r="S7672" s="7"/>
      <c r="T7672" s="7"/>
      <c r="U7672" s="7"/>
    </row>
    <row r="7673" spans="1:21" customFormat="1" ht="12.75" customHeight="1" x14ac:dyDescent="0.25">
      <c r="A7673">
        <v>8</v>
      </c>
      <c r="B7673">
        <v>13</v>
      </c>
      <c r="C7673" s="3">
        <v>813</v>
      </c>
      <c r="D7673" t="s">
        <v>7</v>
      </c>
      <c r="E7673">
        <v>2005</v>
      </c>
      <c r="F7673" s="57"/>
      <c r="G7673" s="73">
        <f t="shared" si="372"/>
        <v>373</v>
      </c>
      <c r="H7673" s="7"/>
      <c r="I7673" s="52">
        <v>373</v>
      </c>
      <c r="J7673" s="52">
        <v>0</v>
      </c>
      <c r="K7673" s="31">
        <v>0</v>
      </c>
      <c r="L7673" s="52">
        <v>56</v>
      </c>
      <c r="M7673" s="52">
        <v>0</v>
      </c>
      <c r="N7673" s="31">
        <v>0</v>
      </c>
      <c r="O7673" s="22">
        <f t="shared" si="373"/>
        <v>56</v>
      </c>
      <c r="P7673" s="58"/>
      <c r="Q7673" s="58"/>
      <c r="R7673" s="58"/>
      <c r="S7673" s="7"/>
      <c r="T7673" s="7"/>
      <c r="U7673" s="7"/>
    </row>
    <row r="7674" spans="1:21" customFormat="1" ht="12.75" customHeight="1" x14ac:dyDescent="0.25">
      <c r="A7674">
        <v>8</v>
      </c>
      <c r="B7674">
        <v>14</v>
      </c>
      <c r="C7674" s="3">
        <v>814</v>
      </c>
      <c r="D7674" t="s">
        <v>7</v>
      </c>
      <c r="E7674">
        <v>2005</v>
      </c>
      <c r="F7674" s="57"/>
      <c r="G7674" s="73">
        <f t="shared" si="372"/>
        <v>388</v>
      </c>
      <c r="H7674" s="7"/>
      <c r="I7674" s="52">
        <v>388</v>
      </c>
      <c r="J7674" s="52">
        <v>0</v>
      </c>
      <c r="K7674" s="31">
        <v>0</v>
      </c>
      <c r="L7674" s="52">
        <v>37</v>
      </c>
      <c r="M7674" s="52">
        <v>0</v>
      </c>
      <c r="N7674" s="31">
        <v>0</v>
      </c>
      <c r="O7674" s="22">
        <f t="shared" si="373"/>
        <v>37</v>
      </c>
      <c r="P7674" s="58"/>
      <c r="Q7674" s="58"/>
      <c r="R7674" s="58"/>
      <c r="S7674" s="7"/>
      <c r="T7674" s="7"/>
      <c r="U7674" s="7"/>
    </row>
    <row r="7675" spans="1:21" customFormat="1" ht="12.75" customHeight="1" x14ac:dyDescent="0.25">
      <c r="A7675">
        <v>8</v>
      </c>
      <c r="B7675">
        <v>15</v>
      </c>
      <c r="C7675" s="3">
        <v>815</v>
      </c>
      <c r="D7675" t="s">
        <v>7</v>
      </c>
      <c r="E7675">
        <v>2005</v>
      </c>
      <c r="F7675" s="57"/>
      <c r="G7675" s="73">
        <f t="shared" si="372"/>
        <v>104</v>
      </c>
      <c r="H7675" s="7"/>
      <c r="I7675" s="52">
        <v>77</v>
      </c>
      <c r="J7675" s="52">
        <v>27</v>
      </c>
      <c r="K7675" s="31">
        <v>27</v>
      </c>
      <c r="L7675" s="52">
        <v>3</v>
      </c>
      <c r="M7675" s="52">
        <v>4</v>
      </c>
      <c r="N7675" s="31">
        <v>4</v>
      </c>
      <c r="O7675" s="22">
        <f t="shared" si="373"/>
        <v>7</v>
      </c>
      <c r="P7675" s="58"/>
      <c r="Q7675" s="58"/>
      <c r="R7675" s="58"/>
      <c r="S7675" s="7"/>
      <c r="T7675" s="7"/>
      <c r="U7675" s="7"/>
    </row>
    <row r="7676" spans="1:21" customFormat="1" ht="12.75" customHeight="1" x14ac:dyDescent="0.25">
      <c r="A7676">
        <v>8</v>
      </c>
      <c r="B7676">
        <v>16</v>
      </c>
      <c r="C7676" s="3">
        <v>816</v>
      </c>
      <c r="D7676" t="s">
        <v>7</v>
      </c>
      <c r="E7676">
        <v>2005</v>
      </c>
      <c r="F7676" s="57"/>
      <c r="G7676" s="73">
        <f t="shared" si="372"/>
        <v>60</v>
      </c>
      <c r="H7676" s="7"/>
      <c r="I7676" s="52">
        <v>60</v>
      </c>
      <c r="J7676" s="62"/>
      <c r="K7676" s="31">
        <v>0</v>
      </c>
      <c r="L7676" s="52">
        <v>0</v>
      </c>
      <c r="M7676" s="62"/>
      <c r="N7676" s="31">
        <v>0</v>
      </c>
      <c r="O7676" s="22">
        <f t="shared" si="373"/>
        <v>0</v>
      </c>
      <c r="P7676" s="58"/>
      <c r="Q7676" s="58"/>
      <c r="R7676" s="58"/>
      <c r="S7676" s="7"/>
      <c r="T7676" s="7"/>
      <c r="U7676" s="7"/>
    </row>
    <row r="7677" spans="1:21" customFormat="1" ht="12.75" customHeight="1" x14ac:dyDescent="0.25">
      <c r="A7677">
        <v>8</v>
      </c>
      <c r="B7677">
        <v>17</v>
      </c>
      <c r="C7677" s="3">
        <v>817</v>
      </c>
      <c r="D7677" t="s">
        <v>7</v>
      </c>
      <c r="E7677">
        <v>2005</v>
      </c>
      <c r="F7677" s="57"/>
      <c r="G7677" s="73">
        <f t="shared" si="372"/>
        <v>67</v>
      </c>
      <c r="H7677" s="7"/>
      <c r="I7677" s="52">
        <v>67</v>
      </c>
      <c r="J7677" s="62"/>
      <c r="K7677" s="31">
        <v>0</v>
      </c>
      <c r="L7677" s="52">
        <v>0</v>
      </c>
      <c r="M7677" s="62"/>
      <c r="N7677" s="31">
        <v>0</v>
      </c>
      <c r="O7677" s="22">
        <f t="shared" si="373"/>
        <v>0</v>
      </c>
      <c r="P7677" s="58"/>
      <c r="Q7677" s="58"/>
      <c r="R7677" s="58"/>
      <c r="S7677" s="7"/>
      <c r="T7677" s="7"/>
      <c r="U7677" s="7"/>
    </row>
    <row r="7678" spans="1:21" customFormat="1" ht="12.75" customHeight="1" x14ac:dyDescent="0.25">
      <c r="A7678">
        <v>8</v>
      </c>
      <c r="B7678">
        <v>18</v>
      </c>
      <c r="C7678" s="3">
        <v>818</v>
      </c>
      <c r="D7678" t="s">
        <v>7</v>
      </c>
      <c r="E7678">
        <v>2005</v>
      </c>
      <c r="F7678" s="57"/>
      <c r="G7678" s="73">
        <f t="shared" si="372"/>
        <v>156</v>
      </c>
      <c r="H7678" s="7"/>
      <c r="I7678" s="52">
        <v>156</v>
      </c>
      <c r="J7678" s="62"/>
      <c r="K7678" s="31">
        <v>0</v>
      </c>
      <c r="L7678" s="52">
        <v>0</v>
      </c>
      <c r="M7678" s="62"/>
      <c r="N7678" s="31">
        <v>0</v>
      </c>
      <c r="O7678" s="22">
        <f t="shared" si="373"/>
        <v>0</v>
      </c>
      <c r="P7678" s="58"/>
      <c r="Q7678" s="58"/>
      <c r="R7678" s="58"/>
      <c r="S7678" s="7"/>
      <c r="T7678" s="7"/>
      <c r="U7678" s="7"/>
    </row>
    <row r="7679" spans="1:21" customFormat="1" ht="12.75" customHeight="1" x14ac:dyDescent="0.25">
      <c r="A7679">
        <v>8</v>
      </c>
      <c r="B7679">
        <v>19</v>
      </c>
      <c r="C7679" s="3">
        <v>819</v>
      </c>
      <c r="D7679" t="s">
        <v>7</v>
      </c>
      <c r="E7679">
        <v>2005</v>
      </c>
      <c r="F7679" s="57"/>
      <c r="G7679" s="73">
        <f t="shared" si="372"/>
        <v>145</v>
      </c>
      <c r="H7679" s="7"/>
      <c r="I7679" s="52">
        <v>145</v>
      </c>
      <c r="J7679" s="62"/>
      <c r="K7679" s="31">
        <v>0</v>
      </c>
      <c r="L7679" s="52">
        <v>1</v>
      </c>
      <c r="M7679" s="62"/>
      <c r="N7679" s="31">
        <v>0</v>
      </c>
      <c r="O7679" s="22">
        <f t="shared" si="373"/>
        <v>1</v>
      </c>
      <c r="P7679" s="58"/>
      <c r="Q7679" s="58"/>
      <c r="R7679" s="58"/>
      <c r="S7679" s="7"/>
      <c r="T7679" s="7"/>
      <c r="U7679" s="7"/>
    </row>
    <row r="7680" spans="1:21" customFormat="1" ht="12.75" customHeight="1" x14ac:dyDescent="0.25">
      <c r="A7680">
        <v>8</v>
      </c>
      <c r="B7680">
        <v>20</v>
      </c>
      <c r="C7680" s="3">
        <v>820</v>
      </c>
      <c r="D7680" t="s">
        <v>7</v>
      </c>
      <c r="E7680">
        <v>2005</v>
      </c>
      <c r="F7680" s="57"/>
      <c r="G7680" s="73">
        <f t="shared" si="372"/>
        <v>212</v>
      </c>
      <c r="H7680" s="7"/>
      <c r="I7680" s="52">
        <v>212</v>
      </c>
      <c r="J7680" s="62"/>
      <c r="K7680" s="31">
        <v>0</v>
      </c>
      <c r="L7680" s="52">
        <v>1</v>
      </c>
      <c r="M7680" s="62"/>
      <c r="N7680" s="31">
        <v>0</v>
      </c>
      <c r="O7680" s="22">
        <f t="shared" si="373"/>
        <v>1</v>
      </c>
      <c r="P7680" s="58"/>
      <c r="Q7680" s="58"/>
      <c r="R7680" s="58"/>
      <c r="S7680" s="7"/>
      <c r="T7680" s="7"/>
      <c r="U7680" s="7"/>
    </row>
    <row r="7681" spans="1:21" customFormat="1" ht="12.75" customHeight="1" x14ac:dyDescent="0.25">
      <c r="A7681">
        <v>8</v>
      </c>
      <c r="B7681">
        <v>21</v>
      </c>
      <c r="C7681" s="3">
        <v>821</v>
      </c>
      <c r="D7681" t="s">
        <v>7</v>
      </c>
      <c r="E7681">
        <v>2005</v>
      </c>
      <c r="F7681" s="57"/>
      <c r="G7681" s="73">
        <f t="shared" si="372"/>
        <v>129</v>
      </c>
      <c r="H7681" s="7"/>
      <c r="I7681" s="52">
        <v>129</v>
      </c>
      <c r="J7681" s="62"/>
      <c r="K7681" s="31">
        <v>0</v>
      </c>
      <c r="L7681" s="52">
        <v>1</v>
      </c>
      <c r="M7681" s="62"/>
      <c r="N7681" s="31">
        <v>0</v>
      </c>
      <c r="O7681" s="22">
        <f t="shared" si="373"/>
        <v>1</v>
      </c>
      <c r="P7681" s="58"/>
      <c r="Q7681" s="58"/>
      <c r="R7681" s="58"/>
      <c r="S7681" s="7"/>
      <c r="T7681" s="7"/>
      <c r="U7681" s="7"/>
    </row>
    <row r="7682" spans="1:21" customFormat="1" ht="12.75" customHeight="1" x14ac:dyDescent="0.25">
      <c r="A7682">
        <v>8</v>
      </c>
      <c r="B7682">
        <v>22</v>
      </c>
      <c r="C7682" s="3">
        <v>822</v>
      </c>
      <c r="D7682" t="s">
        <v>7</v>
      </c>
      <c r="E7682">
        <v>2005</v>
      </c>
      <c r="F7682" s="57"/>
      <c r="G7682" s="73">
        <f t="shared" si="372"/>
        <v>134</v>
      </c>
      <c r="H7682" s="7"/>
      <c r="I7682" s="52">
        <v>124</v>
      </c>
      <c r="J7682" s="62">
        <v>10</v>
      </c>
      <c r="K7682" s="31">
        <v>10</v>
      </c>
      <c r="L7682" s="52">
        <v>1</v>
      </c>
      <c r="M7682" s="62">
        <v>0</v>
      </c>
      <c r="N7682" s="31">
        <v>0</v>
      </c>
      <c r="O7682" s="22">
        <f t="shared" si="373"/>
        <v>1</v>
      </c>
      <c r="P7682" s="58"/>
      <c r="Q7682" s="58"/>
      <c r="R7682" s="58"/>
      <c r="S7682" s="7"/>
      <c r="T7682" s="7"/>
      <c r="U7682" s="7"/>
    </row>
    <row r="7683" spans="1:21" customFormat="1" ht="12.75" customHeight="1" x14ac:dyDescent="0.25">
      <c r="A7683">
        <v>8</v>
      </c>
      <c r="B7683">
        <v>23</v>
      </c>
      <c r="C7683" s="3">
        <v>823</v>
      </c>
      <c r="D7683" t="s">
        <v>7</v>
      </c>
      <c r="E7683">
        <v>2005</v>
      </c>
      <c r="F7683" s="57"/>
      <c r="G7683" s="73">
        <f t="shared" si="372"/>
        <v>1020</v>
      </c>
      <c r="H7683" s="7"/>
      <c r="I7683" s="31">
        <v>1020</v>
      </c>
      <c r="J7683" s="62"/>
      <c r="K7683" s="31">
        <v>0</v>
      </c>
      <c r="L7683" s="31">
        <v>12</v>
      </c>
      <c r="M7683" s="62"/>
      <c r="N7683" s="31">
        <v>0</v>
      </c>
      <c r="O7683" s="22">
        <f t="shared" si="373"/>
        <v>12</v>
      </c>
      <c r="P7683" s="58"/>
      <c r="Q7683" s="58"/>
      <c r="R7683" s="58"/>
      <c r="S7683" s="7"/>
      <c r="T7683" s="7"/>
      <c r="U7683" s="7"/>
    </row>
    <row r="7684" spans="1:21" customFormat="1" ht="12.75" customHeight="1" x14ac:dyDescent="0.25">
      <c r="A7684">
        <v>8</v>
      </c>
      <c r="B7684">
        <v>24</v>
      </c>
      <c r="C7684" s="3">
        <v>824</v>
      </c>
      <c r="D7684" t="s">
        <v>7</v>
      </c>
      <c r="E7684">
        <v>2005</v>
      </c>
      <c r="F7684" s="57"/>
      <c r="G7684" s="73">
        <f t="shared" si="372"/>
        <v>1018</v>
      </c>
      <c r="H7684" s="7"/>
      <c r="I7684" s="31">
        <v>1018</v>
      </c>
      <c r="J7684" s="62"/>
      <c r="K7684" s="31">
        <v>0</v>
      </c>
      <c r="L7684" s="31">
        <v>14</v>
      </c>
      <c r="M7684" s="62"/>
      <c r="N7684" s="31">
        <v>0</v>
      </c>
      <c r="O7684" s="22">
        <f t="shared" si="373"/>
        <v>14</v>
      </c>
      <c r="P7684" s="58"/>
      <c r="Q7684" s="58"/>
      <c r="R7684" s="58"/>
      <c r="S7684" s="7"/>
      <c r="T7684" s="7"/>
      <c r="U7684" s="7"/>
    </row>
    <row r="7685" spans="1:21" customFormat="1" ht="12.75" customHeight="1" x14ac:dyDescent="0.25">
      <c r="A7685">
        <v>8</v>
      </c>
      <c r="B7685">
        <v>25</v>
      </c>
      <c r="C7685" s="3">
        <v>825</v>
      </c>
      <c r="D7685" t="s">
        <v>7</v>
      </c>
      <c r="E7685">
        <v>2005</v>
      </c>
      <c r="F7685" s="57"/>
      <c r="G7685" s="73">
        <f t="shared" si="372"/>
        <v>929</v>
      </c>
      <c r="H7685" s="7"/>
      <c r="I7685" s="31">
        <v>929</v>
      </c>
      <c r="J7685" s="62"/>
      <c r="K7685" s="31">
        <v>0</v>
      </c>
      <c r="L7685" s="31">
        <v>20</v>
      </c>
      <c r="M7685" s="62"/>
      <c r="N7685" s="31">
        <v>0</v>
      </c>
      <c r="O7685" s="22">
        <f t="shared" si="373"/>
        <v>20</v>
      </c>
      <c r="P7685" s="58"/>
      <c r="Q7685" s="58"/>
      <c r="R7685" s="58"/>
      <c r="S7685" s="7"/>
      <c r="T7685" s="7"/>
      <c r="U7685" s="7"/>
    </row>
    <row r="7686" spans="1:21" customFormat="1" ht="12.75" customHeight="1" x14ac:dyDescent="0.25">
      <c r="A7686">
        <v>8</v>
      </c>
      <c r="B7686">
        <v>26</v>
      </c>
      <c r="C7686" s="3">
        <v>826</v>
      </c>
      <c r="D7686" t="s">
        <v>7</v>
      </c>
      <c r="E7686">
        <v>2005</v>
      </c>
      <c r="F7686" s="57"/>
      <c r="G7686" s="73">
        <f t="shared" si="372"/>
        <v>573</v>
      </c>
      <c r="H7686" s="7"/>
      <c r="I7686" s="31">
        <v>573</v>
      </c>
      <c r="J7686" s="62"/>
      <c r="K7686" s="31">
        <v>0</v>
      </c>
      <c r="L7686" s="31">
        <v>17</v>
      </c>
      <c r="M7686" s="62"/>
      <c r="N7686" s="31">
        <v>0</v>
      </c>
      <c r="O7686" s="22">
        <f t="shared" si="373"/>
        <v>17</v>
      </c>
      <c r="P7686" s="58"/>
      <c r="Q7686" s="58"/>
      <c r="R7686" s="58"/>
      <c r="S7686" s="7"/>
      <c r="T7686" s="7"/>
      <c r="U7686" s="7"/>
    </row>
    <row r="7687" spans="1:21" customFormat="1" ht="12.75" customHeight="1" x14ac:dyDescent="0.25">
      <c r="A7687">
        <v>8</v>
      </c>
      <c r="B7687">
        <v>27</v>
      </c>
      <c r="C7687" s="3">
        <v>827</v>
      </c>
      <c r="D7687" t="s">
        <v>7</v>
      </c>
      <c r="E7687">
        <v>2005</v>
      </c>
      <c r="F7687" s="57"/>
      <c r="G7687" s="73">
        <f t="shared" si="372"/>
        <v>404</v>
      </c>
      <c r="H7687" s="7"/>
      <c r="I7687" s="31">
        <v>404</v>
      </c>
      <c r="J7687" s="62"/>
      <c r="K7687" s="31">
        <v>0</v>
      </c>
      <c r="L7687" s="31">
        <v>15</v>
      </c>
      <c r="M7687" s="62"/>
      <c r="N7687" s="31">
        <v>0</v>
      </c>
      <c r="O7687" s="22">
        <f t="shared" si="373"/>
        <v>15</v>
      </c>
      <c r="P7687" s="58"/>
      <c r="Q7687" s="58"/>
      <c r="R7687" s="58"/>
      <c r="S7687" s="7"/>
      <c r="T7687" s="7"/>
      <c r="U7687" s="7"/>
    </row>
    <row r="7688" spans="1:21" customFormat="1" ht="12.75" customHeight="1" x14ac:dyDescent="0.25">
      <c r="A7688">
        <v>8</v>
      </c>
      <c r="B7688">
        <v>28</v>
      </c>
      <c r="C7688" s="3">
        <v>828</v>
      </c>
      <c r="D7688" t="s">
        <v>7</v>
      </c>
      <c r="E7688">
        <v>2005</v>
      </c>
      <c r="F7688" s="57"/>
      <c r="G7688" s="73">
        <f t="shared" si="372"/>
        <v>161</v>
      </c>
      <c r="H7688" s="7"/>
      <c r="I7688" s="31">
        <v>161</v>
      </c>
      <c r="J7688" s="62"/>
      <c r="K7688" s="31">
        <v>0</v>
      </c>
      <c r="L7688" s="31">
        <v>8</v>
      </c>
      <c r="M7688" s="62"/>
      <c r="N7688" s="31">
        <v>0</v>
      </c>
      <c r="O7688" s="22">
        <f t="shared" si="373"/>
        <v>8</v>
      </c>
      <c r="P7688" s="58"/>
      <c r="Q7688" s="58"/>
      <c r="R7688" s="58"/>
      <c r="S7688" s="7"/>
      <c r="T7688" s="7"/>
      <c r="U7688" s="7"/>
    </row>
    <row r="7689" spans="1:21" customFormat="1" ht="12.75" customHeight="1" x14ac:dyDescent="0.25">
      <c r="A7689">
        <v>8</v>
      </c>
      <c r="B7689">
        <v>29</v>
      </c>
      <c r="C7689" s="3">
        <v>829</v>
      </c>
      <c r="D7689" t="s">
        <v>7</v>
      </c>
      <c r="E7689">
        <v>2005</v>
      </c>
      <c r="F7689" s="57"/>
      <c r="G7689" s="73">
        <f t="shared" si="372"/>
        <v>881</v>
      </c>
      <c r="H7689" s="7"/>
      <c r="I7689" s="31">
        <v>881</v>
      </c>
      <c r="J7689" s="62"/>
      <c r="K7689" s="31">
        <v>0</v>
      </c>
      <c r="L7689" s="31">
        <v>49</v>
      </c>
      <c r="M7689" s="62"/>
      <c r="N7689" s="31">
        <v>0</v>
      </c>
      <c r="O7689" s="22">
        <f t="shared" si="373"/>
        <v>49</v>
      </c>
      <c r="P7689" s="58"/>
      <c r="Q7689" s="58"/>
      <c r="R7689" s="58"/>
      <c r="S7689" s="7"/>
      <c r="T7689" s="7"/>
      <c r="U7689" s="7"/>
    </row>
    <row r="7690" spans="1:21" customFormat="1" ht="12.75" customHeight="1" x14ac:dyDescent="0.25">
      <c r="A7690">
        <v>8</v>
      </c>
      <c r="B7690">
        <v>30</v>
      </c>
      <c r="C7690" s="3">
        <v>830</v>
      </c>
      <c r="D7690" t="s">
        <v>7</v>
      </c>
      <c r="E7690">
        <v>2005</v>
      </c>
      <c r="F7690" s="57"/>
      <c r="G7690" s="73">
        <f t="shared" si="372"/>
        <v>1050</v>
      </c>
      <c r="H7690" s="7"/>
      <c r="I7690" s="31">
        <v>1050</v>
      </c>
      <c r="J7690" s="62"/>
      <c r="K7690" s="31">
        <v>0</v>
      </c>
      <c r="L7690" s="31">
        <v>68</v>
      </c>
      <c r="M7690" s="62"/>
      <c r="N7690" s="31">
        <v>0</v>
      </c>
      <c r="O7690" s="22">
        <f t="shared" si="373"/>
        <v>68</v>
      </c>
      <c r="P7690" s="58"/>
      <c r="Q7690" s="58"/>
      <c r="R7690" s="58"/>
      <c r="S7690" s="7"/>
      <c r="T7690" s="7"/>
      <c r="U7690" s="7"/>
    </row>
    <row r="7691" spans="1:21" customFormat="1" ht="12.75" customHeight="1" x14ac:dyDescent="0.25">
      <c r="A7691">
        <v>8</v>
      </c>
      <c r="B7691">
        <v>31</v>
      </c>
      <c r="C7691" s="3">
        <v>831</v>
      </c>
      <c r="D7691" t="s">
        <v>7</v>
      </c>
      <c r="E7691">
        <v>2005</v>
      </c>
      <c r="F7691" s="57"/>
      <c r="G7691" s="73">
        <f t="shared" si="372"/>
        <v>574</v>
      </c>
      <c r="H7691" s="7"/>
      <c r="I7691" s="31">
        <v>574</v>
      </c>
      <c r="J7691" s="62"/>
      <c r="K7691" s="31">
        <v>0</v>
      </c>
      <c r="L7691" s="31">
        <v>42</v>
      </c>
      <c r="M7691" s="62"/>
      <c r="N7691" s="31">
        <v>0</v>
      </c>
      <c r="O7691" s="22">
        <f t="shared" si="373"/>
        <v>42</v>
      </c>
      <c r="P7691" s="58"/>
      <c r="Q7691" s="58"/>
      <c r="R7691" s="58"/>
      <c r="S7691" s="7"/>
      <c r="T7691" s="7"/>
      <c r="U7691" s="7"/>
    </row>
    <row r="7692" spans="1:21" customFormat="1" ht="12.75" customHeight="1" x14ac:dyDescent="0.25">
      <c r="A7692">
        <v>9</v>
      </c>
      <c r="B7692">
        <v>1</v>
      </c>
      <c r="C7692" s="3">
        <v>901</v>
      </c>
      <c r="D7692" t="s">
        <v>7</v>
      </c>
      <c r="E7692">
        <v>2005</v>
      </c>
      <c r="F7692" s="57"/>
      <c r="G7692" s="73">
        <f t="shared" si="372"/>
        <v>449</v>
      </c>
      <c r="H7692" s="7"/>
      <c r="I7692" s="31">
        <v>449</v>
      </c>
      <c r="J7692" s="62"/>
      <c r="K7692" s="31">
        <v>0</v>
      </c>
      <c r="L7692" s="31">
        <v>35</v>
      </c>
      <c r="M7692" s="62"/>
      <c r="N7692" s="31">
        <v>0</v>
      </c>
      <c r="O7692" s="22">
        <f t="shared" si="373"/>
        <v>35</v>
      </c>
      <c r="P7692" s="58"/>
      <c r="Q7692" s="58"/>
      <c r="R7692" s="58"/>
      <c r="S7692" s="7"/>
      <c r="T7692" s="7"/>
      <c r="U7692" s="7"/>
    </row>
    <row r="7693" spans="1:21" customFormat="1" ht="12.75" customHeight="1" x14ac:dyDescent="0.25">
      <c r="A7693">
        <v>9</v>
      </c>
      <c r="B7693">
        <v>2</v>
      </c>
      <c r="C7693" s="3">
        <v>902</v>
      </c>
      <c r="D7693" t="s">
        <v>7</v>
      </c>
      <c r="E7693">
        <v>2005</v>
      </c>
      <c r="F7693" s="57"/>
      <c r="G7693" s="73">
        <f t="shared" si="372"/>
        <v>1061</v>
      </c>
      <c r="H7693" s="7"/>
      <c r="I7693" s="31">
        <v>1061</v>
      </c>
      <c r="J7693" s="62"/>
      <c r="K7693" s="31">
        <v>0</v>
      </c>
      <c r="L7693" s="31">
        <v>87</v>
      </c>
      <c r="M7693" s="62"/>
      <c r="N7693" s="31">
        <v>0</v>
      </c>
      <c r="O7693" s="22">
        <f t="shared" si="373"/>
        <v>87</v>
      </c>
      <c r="P7693" s="58"/>
      <c r="Q7693" s="58"/>
      <c r="R7693" s="58"/>
      <c r="S7693" s="7"/>
      <c r="T7693" s="7"/>
      <c r="U7693" s="7"/>
    </row>
    <row r="7694" spans="1:21" customFormat="1" ht="12.75" customHeight="1" x14ac:dyDescent="0.25">
      <c r="A7694">
        <v>9</v>
      </c>
      <c r="B7694">
        <v>3</v>
      </c>
      <c r="C7694" s="3">
        <v>903</v>
      </c>
      <c r="D7694" t="s">
        <v>7</v>
      </c>
      <c r="E7694">
        <v>2005</v>
      </c>
      <c r="F7694" s="57"/>
      <c r="G7694" s="73">
        <f t="shared" si="372"/>
        <v>694</v>
      </c>
      <c r="H7694" s="7"/>
      <c r="I7694" s="31">
        <v>694</v>
      </c>
      <c r="J7694" s="62"/>
      <c r="K7694" s="31">
        <v>0</v>
      </c>
      <c r="L7694" s="31">
        <v>60</v>
      </c>
      <c r="M7694" s="62"/>
      <c r="N7694" s="31">
        <v>0</v>
      </c>
      <c r="O7694" s="22">
        <f t="shared" si="373"/>
        <v>60</v>
      </c>
      <c r="P7694" s="58"/>
      <c r="Q7694" s="58"/>
      <c r="R7694" s="58"/>
      <c r="S7694" s="7"/>
      <c r="T7694" s="7"/>
      <c r="U7694" s="7"/>
    </row>
    <row r="7695" spans="1:21" customFormat="1" ht="12.75" customHeight="1" x14ac:dyDescent="0.25">
      <c r="A7695">
        <v>9</v>
      </c>
      <c r="B7695">
        <v>4</v>
      </c>
      <c r="C7695" s="3">
        <v>904</v>
      </c>
      <c r="D7695" t="s">
        <v>7</v>
      </c>
      <c r="E7695">
        <v>2005</v>
      </c>
      <c r="F7695" s="57"/>
      <c r="G7695" s="73">
        <f t="shared" si="372"/>
        <v>968</v>
      </c>
      <c r="H7695" s="7"/>
      <c r="I7695" s="31">
        <v>968</v>
      </c>
      <c r="J7695" s="62"/>
      <c r="K7695" s="31">
        <v>0</v>
      </c>
      <c r="L7695" s="31">
        <v>87</v>
      </c>
      <c r="M7695" s="62"/>
      <c r="N7695" s="31">
        <v>0</v>
      </c>
      <c r="O7695" s="22">
        <f t="shared" si="373"/>
        <v>87</v>
      </c>
      <c r="P7695" s="58"/>
      <c r="Q7695" s="58"/>
      <c r="R7695" s="58"/>
      <c r="S7695" s="7"/>
      <c r="T7695" s="7"/>
      <c r="U7695" s="7"/>
    </row>
    <row r="7696" spans="1:21" customFormat="1" ht="12.75" customHeight="1" x14ac:dyDescent="0.25">
      <c r="A7696">
        <v>9</v>
      </c>
      <c r="B7696">
        <v>5</v>
      </c>
      <c r="C7696" s="3">
        <v>905</v>
      </c>
      <c r="D7696" t="s">
        <v>7</v>
      </c>
      <c r="E7696">
        <v>2005</v>
      </c>
      <c r="F7696" s="57"/>
      <c r="G7696" s="73">
        <f t="shared" si="372"/>
        <v>543</v>
      </c>
      <c r="H7696" s="7"/>
      <c r="I7696" s="31">
        <v>543</v>
      </c>
      <c r="J7696" s="62"/>
      <c r="K7696" s="31">
        <v>0</v>
      </c>
      <c r="L7696" s="31">
        <v>51</v>
      </c>
      <c r="M7696" s="62"/>
      <c r="N7696" s="31">
        <v>0</v>
      </c>
      <c r="O7696" s="22">
        <f t="shared" si="373"/>
        <v>51</v>
      </c>
      <c r="P7696" s="58"/>
      <c r="Q7696" s="58"/>
      <c r="R7696" s="58"/>
      <c r="S7696" s="7"/>
      <c r="T7696" s="7"/>
      <c r="U7696" s="7"/>
    </row>
    <row r="7697" spans="1:21" customFormat="1" ht="12.75" customHeight="1" x14ac:dyDescent="0.25">
      <c r="A7697">
        <v>9</v>
      </c>
      <c r="B7697">
        <v>6</v>
      </c>
      <c r="C7697" s="3">
        <v>906</v>
      </c>
      <c r="D7697" t="s">
        <v>7</v>
      </c>
      <c r="E7697">
        <v>2005</v>
      </c>
      <c r="F7697" s="57"/>
      <c r="G7697" s="73">
        <f t="shared" si="372"/>
        <v>203</v>
      </c>
      <c r="H7697" s="7"/>
      <c r="I7697" s="31">
        <v>196</v>
      </c>
      <c r="J7697" s="62"/>
      <c r="K7697" s="31">
        <v>7</v>
      </c>
      <c r="L7697" s="31">
        <v>19</v>
      </c>
      <c r="M7697" s="62"/>
      <c r="N7697" s="31">
        <v>0</v>
      </c>
      <c r="O7697" s="22">
        <f t="shared" si="373"/>
        <v>19</v>
      </c>
      <c r="P7697" s="58"/>
      <c r="Q7697" s="58"/>
      <c r="R7697" s="58"/>
      <c r="S7697" s="7"/>
      <c r="T7697" s="7"/>
      <c r="U7697" s="7"/>
    </row>
    <row r="7698" spans="1:21" customFormat="1" ht="12.75" customHeight="1" x14ac:dyDescent="0.25">
      <c r="A7698">
        <v>9</v>
      </c>
      <c r="B7698">
        <v>7</v>
      </c>
      <c r="C7698" s="3">
        <v>907</v>
      </c>
      <c r="D7698" t="s">
        <v>7</v>
      </c>
      <c r="E7698">
        <v>2005</v>
      </c>
      <c r="F7698" s="57"/>
      <c r="G7698" s="73">
        <f t="shared" si="372"/>
        <v>684</v>
      </c>
      <c r="H7698" s="7"/>
      <c r="I7698" s="31">
        <v>684</v>
      </c>
      <c r="J7698" s="62"/>
      <c r="K7698" s="31">
        <v>0</v>
      </c>
      <c r="L7698" s="31">
        <v>70</v>
      </c>
      <c r="M7698" s="62"/>
      <c r="N7698" s="31">
        <v>0</v>
      </c>
      <c r="O7698" s="22">
        <f t="shared" si="373"/>
        <v>70</v>
      </c>
      <c r="P7698" s="58"/>
      <c r="Q7698" s="58"/>
      <c r="R7698" s="58"/>
      <c r="S7698" s="7"/>
      <c r="T7698" s="7"/>
      <c r="U7698" s="7"/>
    </row>
    <row r="7699" spans="1:21" customFormat="1" ht="12.75" customHeight="1" x14ac:dyDescent="0.25">
      <c r="A7699">
        <v>9</v>
      </c>
      <c r="B7699">
        <v>8</v>
      </c>
      <c r="C7699" s="3">
        <v>908</v>
      </c>
      <c r="D7699" t="s">
        <v>7</v>
      </c>
      <c r="E7699">
        <v>2005</v>
      </c>
      <c r="F7699" s="57"/>
      <c r="G7699" s="73">
        <f t="shared" si="372"/>
        <v>1629</v>
      </c>
      <c r="H7699" s="7"/>
      <c r="I7699" s="31">
        <v>1629</v>
      </c>
      <c r="J7699" s="62"/>
      <c r="K7699" s="31">
        <v>0</v>
      </c>
      <c r="L7699" s="31">
        <v>173</v>
      </c>
      <c r="M7699" s="62"/>
      <c r="N7699" s="31">
        <v>0</v>
      </c>
      <c r="O7699" s="22">
        <f t="shared" si="373"/>
        <v>173</v>
      </c>
      <c r="P7699" s="58"/>
      <c r="Q7699" s="58"/>
      <c r="R7699" s="58"/>
      <c r="S7699" s="7"/>
      <c r="T7699" s="7"/>
      <c r="U7699" s="7"/>
    </row>
    <row r="7700" spans="1:21" customFormat="1" ht="12.75" customHeight="1" x14ac:dyDescent="0.25">
      <c r="A7700">
        <v>9</v>
      </c>
      <c r="B7700">
        <v>9</v>
      </c>
      <c r="C7700" s="3">
        <v>909</v>
      </c>
      <c r="D7700" t="s">
        <v>7</v>
      </c>
      <c r="E7700">
        <v>2005</v>
      </c>
      <c r="F7700" s="57"/>
      <c r="G7700" s="73">
        <f t="shared" si="372"/>
        <v>567</v>
      </c>
      <c r="H7700" s="7"/>
      <c r="I7700" s="31">
        <v>567</v>
      </c>
      <c r="J7700" s="62"/>
      <c r="K7700" s="31">
        <v>0</v>
      </c>
      <c r="L7700" s="31">
        <v>62</v>
      </c>
      <c r="M7700" s="62"/>
      <c r="N7700" s="31">
        <v>0</v>
      </c>
      <c r="O7700" s="22">
        <f t="shared" si="373"/>
        <v>62</v>
      </c>
      <c r="P7700" s="58"/>
      <c r="Q7700" s="58"/>
      <c r="R7700" s="58"/>
      <c r="S7700" s="7"/>
      <c r="T7700" s="7"/>
      <c r="U7700" s="7"/>
    </row>
    <row r="7701" spans="1:21" customFormat="1" ht="12.75" customHeight="1" x14ac:dyDescent="0.25">
      <c r="A7701">
        <v>9</v>
      </c>
      <c r="B7701">
        <v>10</v>
      </c>
      <c r="C7701" s="3">
        <v>910</v>
      </c>
      <c r="D7701" t="s">
        <v>7</v>
      </c>
      <c r="E7701">
        <v>2005</v>
      </c>
      <c r="F7701" s="57"/>
      <c r="G7701" s="73">
        <f t="shared" ref="G7701:G7732" si="374">I7701+K7701</f>
        <v>902</v>
      </c>
      <c r="H7701" s="7"/>
      <c r="I7701" s="31">
        <v>902</v>
      </c>
      <c r="J7701" s="62"/>
      <c r="K7701" s="31">
        <v>0</v>
      </c>
      <c r="L7701" s="31">
        <v>99</v>
      </c>
      <c r="M7701" s="62"/>
      <c r="N7701" s="31">
        <v>0</v>
      </c>
      <c r="O7701" s="22">
        <f t="shared" ref="O7701:O7732" si="375">L7701+N7701</f>
        <v>99</v>
      </c>
      <c r="P7701" s="58"/>
      <c r="Q7701" s="58"/>
      <c r="R7701" s="58"/>
      <c r="S7701" s="7"/>
      <c r="T7701" s="7"/>
      <c r="U7701" s="7"/>
    </row>
    <row r="7702" spans="1:21" customFormat="1" ht="12.75" customHeight="1" x14ac:dyDescent="0.25">
      <c r="A7702">
        <v>9</v>
      </c>
      <c r="B7702">
        <v>11</v>
      </c>
      <c r="C7702" s="3">
        <v>911</v>
      </c>
      <c r="D7702" t="s">
        <v>7</v>
      </c>
      <c r="E7702">
        <v>2005</v>
      </c>
      <c r="F7702" s="57"/>
      <c r="G7702" s="73">
        <f t="shared" si="374"/>
        <v>384</v>
      </c>
      <c r="H7702" s="7"/>
      <c r="I7702" s="31">
        <v>384</v>
      </c>
      <c r="J7702" s="62"/>
      <c r="K7702" s="31">
        <v>0</v>
      </c>
      <c r="L7702" s="31">
        <v>42</v>
      </c>
      <c r="M7702" s="62"/>
      <c r="N7702" s="31">
        <v>0</v>
      </c>
      <c r="O7702" s="22">
        <f t="shared" si="375"/>
        <v>42</v>
      </c>
      <c r="P7702" s="58"/>
      <c r="Q7702" s="58"/>
      <c r="R7702" s="58"/>
      <c r="S7702" s="7"/>
      <c r="T7702" s="7"/>
      <c r="U7702" s="7"/>
    </row>
    <row r="7703" spans="1:21" customFormat="1" ht="12.75" customHeight="1" x14ac:dyDescent="0.25">
      <c r="A7703">
        <v>9</v>
      </c>
      <c r="B7703">
        <v>12</v>
      </c>
      <c r="C7703" s="3">
        <v>912</v>
      </c>
      <c r="D7703" t="s">
        <v>7</v>
      </c>
      <c r="E7703">
        <v>2005</v>
      </c>
      <c r="F7703" s="57"/>
      <c r="G7703" s="73">
        <f t="shared" si="374"/>
        <v>279</v>
      </c>
      <c r="H7703" s="7"/>
      <c r="I7703" s="31">
        <v>279</v>
      </c>
      <c r="J7703" s="62"/>
      <c r="K7703" s="31">
        <v>0</v>
      </c>
      <c r="L7703" s="31">
        <v>31</v>
      </c>
      <c r="M7703" s="62"/>
      <c r="N7703" s="31">
        <v>0</v>
      </c>
      <c r="O7703" s="22">
        <f t="shared" si="375"/>
        <v>31</v>
      </c>
      <c r="P7703" s="58"/>
      <c r="Q7703" s="58"/>
      <c r="R7703" s="58"/>
      <c r="S7703" s="7"/>
      <c r="T7703" s="7"/>
      <c r="U7703" s="7"/>
    </row>
    <row r="7704" spans="1:21" customFormat="1" ht="12.75" customHeight="1" x14ac:dyDescent="0.25">
      <c r="A7704">
        <v>9</v>
      </c>
      <c r="B7704">
        <v>13</v>
      </c>
      <c r="C7704" s="3">
        <v>913</v>
      </c>
      <c r="D7704" t="s">
        <v>7</v>
      </c>
      <c r="E7704">
        <v>2005</v>
      </c>
      <c r="F7704" s="57"/>
      <c r="G7704" s="73">
        <f t="shared" si="374"/>
        <v>403</v>
      </c>
      <c r="H7704" s="7"/>
      <c r="I7704" s="31">
        <v>403</v>
      </c>
      <c r="J7704" s="62"/>
      <c r="K7704" s="31">
        <v>0</v>
      </c>
      <c r="L7704" s="31">
        <v>44</v>
      </c>
      <c r="M7704" s="62"/>
      <c r="N7704" s="31">
        <v>0</v>
      </c>
      <c r="O7704" s="22">
        <f t="shared" si="375"/>
        <v>44</v>
      </c>
      <c r="P7704" s="58"/>
      <c r="Q7704" s="58"/>
      <c r="R7704" s="58"/>
      <c r="S7704" s="7"/>
      <c r="T7704" s="7"/>
      <c r="U7704" s="7"/>
    </row>
    <row r="7705" spans="1:21" customFormat="1" ht="12.75" customHeight="1" x14ac:dyDescent="0.25">
      <c r="A7705">
        <v>9</v>
      </c>
      <c r="B7705">
        <v>14</v>
      </c>
      <c r="C7705" s="3">
        <v>914</v>
      </c>
      <c r="D7705" t="s">
        <v>7</v>
      </c>
      <c r="E7705">
        <v>2005</v>
      </c>
      <c r="F7705" s="57"/>
      <c r="G7705" s="73">
        <f t="shared" si="374"/>
        <v>116</v>
      </c>
      <c r="H7705" s="7"/>
      <c r="I7705" s="31">
        <v>114</v>
      </c>
      <c r="J7705" s="62"/>
      <c r="K7705" s="31">
        <v>2</v>
      </c>
      <c r="L7705" s="31">
        <v>12</v>
      </c>
      <c r="M7705" s="62"/>
      <c r="N7705" s="31">
        <v>0</v>
      </c>
      <c r="O7705" s="22">
        <f t="shared" si="375"/>
        <v>12</v>
      </c>
      <c r="P7705" s="58"/>
      <c r="Q7705" s="58"/>
      <c r="R7705" s="58"/>
      <c r="S7705" s="7"/>
      <c r="T7705" s="7"/>
      <c r="U7705" s="7"/>
    </row>
    <row r="7706" spans="1:21" customFormat="1" ht="12.75" customHeight="1" x14ac:dyDescent="0.25">
      <c r="A7706">
        <v>9</v>
      </c>
      <c r="B7706">
        <v>15</v>
      </c>
      <c r="C7706" s="3">
        <v>915</v>
      </c>
      <c r="D7706" t="s">
        <v>7</v>
      </c>
      <c r="E7706">
        <v>2005</v>
      </c>
      <c r="F7706" s="57"/>
      <c r="G7706" s="73">
        <f t="shared" si="374"/>
        <v>54</v>
      </c>
      <c r="H7706" s="7"/>
      <c r="I7706" s="31">
        <v>54</v>
      </c>
      <c r="J7706" s="62"/>
      <c r="K7706" s="31">
        <v>0</v>
      </c>
      <c r="L7706" s="31">
        <v>6</v>
      </c>
      <c r="M7706" s="62"/>
      <c r="N7706" s="31">
        <v>0</v>
      </c>
      <c r="O7706" s="22">
        <f t="shared" si="375"/>
        <v>6</v>
      </c>
      <c r="P7706" s="58"/>
      <c r="Q7706" s="58"/>
      <c r="R7706" s="58"/>
      <c r="S7706" s="7"/>
      <c r="T7706" s="7"/>
      <c r="U7706" s="7"/>
    </row>
    <row r="7707" spans="1:21" customFormat="1" ht="12.75" customHeight="1" x14ac:dyDescent="0.25">
      <c r="A7707">
        <v>9</v>
      </c>
      <c r="B7707">
        <v>16</v>
      </c>
      <c r="C7707" s="3">
        <v>916</v>
      </c>
      <c r="D7707" t="s">
        <v>7</v>
      </c>
      <c r="E7707">
        <v>2005</v>
      </c>
      <c r="F7707" s="57"/>
      <c r="G7707" s="73">
        <f t="shared" si="374"/>
        <v>254</v>
      </c>
      <c r="H7707" s="7"/>
      <c r="I7707" s="31">
        <v>254</v>
      </c>
      <c r="J7707" s="62"/>
      <c r="K7707" s="31">
        <v>0</v>
      </c>
      <c r="L7707" s="31">
        <v>28</v>
      </c>
      <c r="M7707" s="62"/>
      <c r="N7707" s="31">
        <v>0</v>
      </c>
      <c r="O7707" s="22">
        <f t="shared" si="375"/>
        <v>28</v>
      </c>
      <c r="P7707" s="58"/>
      <c r="Q7707" s="58"/>
      <c r="R7707" s="58"/>
      <c r="S7707" s="7"/>
      <c r="T7707" s="7"/>
      <c r="U7707" s="7"/>
    </row>
    <row r="7708" spans="1:21" customFormat="1" ht="12.75" customHeight="1" x14ac:dyDescent="0.25">
      <c r="A7708">
        <v>9</v>
      </c>
      <c r="B7708">
        <v>17</v>
      </c>
      <c r="C7708" s="3">
        <v>917</v>
      </c>
      <c r="D7708" t="s">
        <v>7</v>
      </c>
      <c r="E7708">
        <v>2005</v>
      </c>
      <c r="F7708" s="57"/>
      <c r="G7708" s="73">
        <f t="shared" si="374"/>
        <v>10</v>
      </c>
      <c r="H7708" s="7"/>
      <c r="I7708" s="31">
        <v>10</v>
      </c>
      <c r="J7708" s="62"/>
      <c r="K7708" s="31">
        <v>0</v>
      </c>
      <c r="L7708" s="31">
        <v>1</v>
      </c>
      <c r="M7708" s="62"/>
      <c r="N7708" s="31">
        <v>0</v>
      </c>
      <c r="O7708" s="22">
        <f t="shared" si="375"/>
        <v>1</v>
      </c>
      <c r="P7708" s="58"/>
      <c r="Q7708" s="58"/>
      <c r="R7708" s="58"/>
      <c r="S7708" s="7"/>
      <c r="T7708" s="7"/>
      <c r="U7708" s="7"/>
    </row>
    <row r="7709" spans="1:21" customFormat="1" ht="12.75" customHeight="1" x14ac:dyDescent="0.25">
      <c r="A7709">
        <v>9</v>
      </c>
      <c r="B7709">
        <v>18</v>
      </c>
      <c r="C7709" s="3">
        <v>918</v>
      </c>
      <c r="D7709" t="s">
        <v>7</v>
      </c>
      <c r="E7709">
        <v>2005</v>
      </c>
      <c r="F7709" s="57"/>
      <c r="G7709" s="73">
        <f t="shared" si="374"/>
        <v>21</v>
      </c>
      <c r="H7709" s="7"/>
      <c r="I7709" s="31">
        <v>21</v>
      </c>
      <c r="J7709" s="62"/>
      <c r="K7709" s="31">
        <v>0</v>
      </c>
      <c r="L7709" s="31">
        <v>2</v>
      </c>
      <c r="M7709" s="62"/>
      <c r="N7709" s="31">
        <v>0</v>
      </c>
      <c r="O7709" s="22">
        <f t="shared" si="375"/>
        <v>2</v>
      </c>
      <c r="P7709" s="58"/>
      <c r="Q7709" s="58"/>
      <c r="R7709" s="58"/>
      <c r="S7709" s="7"/>
      <c r="T7709" s="7"/>
      <c r="U7709" s="7"/>
    </row>
    <row r="7710" spans="1:21" customFormat="1" ht="12.75" customHeight="1" x14ac:dyDescent="0.25">
      <c r="A7710">
        <v>9</v>
      </c>
      <c r="B7710">
        <v>19</v>
      </c>
      <c r="C7710" s="3">
        <v>919</v>
      </c>
      <c r="D7710" t="s">
        <v>7</v>
      </c>
      <c r="E7710">
        <v>2005</v>
      </c>
      <c r="F7710" s="57"/>
      <c r="G7710" s="73">
        <f t="shared" si="374"/>
        <v>4</v>
      </c>
      <c r="H7710" s="7"/>
      <c r="I7710" s="31">
        <v>4</v>
      </c>
      <c r="J7710" s="62"/>
      <c r="K7710" s="31">
        <v>0</v>
      </c>
      <c r="L7710" s="31">
        <v>0</v>
      </c>
      <c r="M7710" s="62"/>
      <c r="N7710" s="31">
        <v>0</v>
      </c>
      <c r="O7710" s="22">
        <f t="shared" si="375"/>
        <v>0</v>
      </c>
      <c r="P7710" s="58"/>
      <c r="Q7710" s="58"/>
      <c r="R7710" s="58"/>
      <c r="S7710" s="7"/>
      <c r="T7710" s="7"/>
      <c r="U7710" s="7"/>
    </row>
    <row r="7711" spans="1:21" customFormat="1" ht="12.75" customHeight="1" x14ac:dyDescent="0.25">
      <c r="A7711">
        <v>9</v>
      </c>
      <c r="B7711">
        <v>20</v>
      </c>
      <c r="C7711" s="3">
        <v>920</v>
      </c>
      <c r="D7711" t="s">
        <v>7</v>
      </c>
      <c r="E7711">
        <v>2005</v>
      </c>
      <c r="F7711" s="57"/>
      <c r="G7711" s="73">
        <f t="shared" si="374"/>
        <v>65</v>
      </c>
      <c r="H7711" s="7"/>
      <c r="I7711" s="31">
        <v>65</v>
      </c>
      <c r="J7711" s="62"/>
      <c r="K7711" s="31">
        <v>0</v>
      </c>
      <c r="L7711" s="31">
        <v>7</v>
      </c>
      <c r="M7711" s="62"/>
      <c r="N7711" s="31">
        <v>0</v>
      </c>
      <c r="O7711" s="22">
        <f t="shared" si="375"/>
        <v>7</v>
      </c>
      <c r="P7711" s="58"/>
      <c r="Q7711" s="58"/>
      <c r="R7711" s="58"/>
      <c r="S7711" s="7"/>
      <c r="T7711" s="7"/>
      <c r="U7711" s="7"/>
    </row>
    <row r="7712" spans="1:21" customFormat="1" ht="12.75" customHeight="1" x14ac:dyDescent="0.25">
      <c r="A7712">
        <v>9</v>
      </c>
      <c r="B7712">
        <v>21</v>
      </c>
      <c r="C7712" s="3">
        <v>921</v>
      </c>
      <c r="D7712" t="s">
        <v>7</v>
      </c>
      <c r="E7712">
        <v>2005</v>
      </c>
      <c r="F7712" s="57"/>
      <c r="G7712" s="73">
        <f t="shared" si="374"/>
        <v>75</v>
      </c>
      <c r="H7712" s="7"/>
      <c r="I7712" s="31">
        <v>75</v>
      </c>
      <c r="J7712" s="62"/>
      <c r="K7712" s="31">
        <v>0</v>
      </c>
      <c r="L7712" s="31">
        <v>8</v>
      </c>
      <c r="M7712" s="62"/>
      <c r="N7712" s="31">
        <v>0</v>
      </c>
      <c r="O7712" s="22">
        <f t="shared" si="375"/>
        <v>8</v>
      </c>
      <c r="P7712" s="58"/>
      <c r="Q7712" s="58"/>
      <c r="R7712" s="58"/>
      <c r="S7712" s="7"/>
      <c r="T7712" s="7"/>
      <c r="U7712" s="7"/>
    </row>
    <row r="7713" spans="1:21" customFormat="1" ht="12.75" customHeight="1" x14ac:dyDescent="0.25">
      <c r="A7713">
        <v>9</v>
      </c>
      <c r="B7713">
        <v>22</v>
      </c>
      <c r="C7713" s="3">
        <v>922</v>
      </c>
      <c r="D7713" t="s">
        <v>7</v>
      </c>
      <c r="E7713">
        <v>2005</v>
      </c>
      <c r="F7713" s="57"/>
      <c r="G7713" s="73">
        <f t="shared" si="374"/>
        <v>4</v>
      </c>
      <c r="H7713" s="7"/>
      <c r="I7713" s="31">
        <v>3</v>
      </c>
      <c r="J7713" s="62"/>
      <c r="K7713" s="31">
        <v>1</v>
      </c>
      <c r="L7713" s="31">
        <v>0</v>
      </c>
      <c r="M7713" s="62"/>
      <c r="N7713" s="31">
        <v>0</v>
      </c>
      <c r="O7713" s="22">
        <f t="shared" si="375"/>
        <v>0</v>
      </c>
      <c r="P7713" s="58"/>
      <c r="Q7713" s="58"/>
      <c r="R7713" s="58"/>
      <c r="S7713" s="7"/>
      <c r="T7713" s="7"/>
      <c r="U7713" s="7"/>
    </row>
    <row r="7714" spans="1:21" customFormat="1" ht="12.75" customHeight="1" x14ac:dyDescent="0.25">
      <c r="A7714">
        <v>9</v>
      </c>
      <c r="B7714">
        <v>23</v>
      </c>
      <c r="C7714" s="3">
        <v>923</v>
      </c>
      <c r="D7714" t="s">
        <v>7</v>
      </c>
      <c r="E7714">
        <v>2005</v>
      </c>
      <c r="F7714" s="57"/>
      <c r="G7714" s="73">
        <f t="shared" si="374"/>
        <v>0</v>
      </c>
      <c r="H7714" s="7"/>
      <c r="I7714" s="31">
        <v>0</v>
      </c>
      <c r="J7714" s="62"/>
      <c r="K7714" s="31">
        <v>0</v>
      </c>
      <c r="L7714" s="31">
        <v>0</v>
      </c>
      <c r="M7714" s="62"/>
      <c r="N7714" s="31">
        <v>0</v>
      </c>
      <c r="O7714" s="22">
        <f t="shared" si="375"/>
        <v>0</v>
      </c>
      <c r="P7714" s="58"/>
      <c r="Q7714" s="58"/>
      <c r="R7714" s="58"/>
      <c r="S7714" s="7"/>
      <c r="T7714" s="7"/>
      <c r="U7714" s="7"/>
    </row>
    <row r="7715" spans="1:21" customFormat="1" ht="12.75" customHeight="1" x14ac:dyDescent="0.25">
      <c r="A7715">
        <v>9</v>
      </c>
      <c r="B7715">
        <v>24</v>
      </c>
      <c r="C7715" s="3">
        <v>924</v>
      </c>
      <c r="D7715" t="s">
        <v>7</v>
      </c>
      <c r="E7715">
        <v>2005</v>
      </c>
      <c r="F7715" s="57"/>
      <c r="G7715" s="73">
        <f t="shared" si="374"/>
        <v>0</v>
      </c>
      <c r="H7715" s="7"/>
      <c r="I7715" s="31">
        <v>0</v>
      </c>
      <c r="J7715" s="62"/>
      <c r="K7715" s="31">
        <v>0</v>
      </c>
      <c r="L7715" s="31">
        <v>0</v>
      </c>
      <c r="M7715" s="62"/>
      <c r="N7715" s="31">
        <v>0</v>
      </c>
      <c r="O7715" s="22">
        <f t="shared" si="375"/>
        <v>0</v>
      </c>
      <c r="P7715" s="58"/>
      <c r="Q7715" s="58"/>
      <c r="R7715" s="58"/>
      <c r="S7715" s="7"/>
      <c r="T7715" s="7"/>
      <c r="U7715" s="7"/>
    </row>
    <row r="7716" spans="1:21" customFormat="1" ht="12.75" customHeight="1" x14ac:dyDescent="0.25">
      <c r="A7716">
        <v>9</v>
      </c>
      <c r="B7716">
        <v>25</v>
      </c>
      <c r="C7716" s="3">
        <v>925</v>
      </c>
      <c r="D7716" t="s">
        <v>7</v>
      </c>
      <c r="E7716">
        <v>2005</v>
      </c>
      <c r="F7716" s="57"/>
      <c r="G7716" s="73">
        <f t="shared" si="374"/>
        <v>0</v>
      </c>
      <c r="H7716" s="7"/>
      <c r="I7716" s="31">
        <v>0</v>
      </c>
      <c r="J7716" s="62"/>
      <c r="K7716" s="31">
        <v>0</v>
      </c>
      <c r="L7716" s="31">
        <v>0</v>
      </c>
      <c r="M7716" s="62"/>
      <c r="N7716" s="31">
        <v>0</v>
      </c>
      <c r="O7716" s="22">
        <f t="shared" si="375"/>
        <v>0</v>
      </c>
      <c r="P7716" s="58"/>
      <c r="Q7716" s="58"/>
      <c r="R7716" s="58"/>
      <c r="S7716" s="7"/>
      <c r="T7716" s="7"/>
      <c r="U7716" s="7"/>
    </row>
    <row r="7717" spans="1:21" customFormat="1" ht="12.75" customHeight="1" x14ac:dyDescent="0.25">
      <c r="A7717">
        <v>9</v>
      </c>
      <c r="B7717">
        <v>26</v>
      </c>
      <c r="C7717" s="3">
        <v>926</v>
      </c>
      <c r="D7717" t="s">
        <v>7</v>
      </c>
      <c r="E7717">
        <v>2005</v>
      </c>
      <c r="F7717" s="57"/>
      <c r="G7717" s="73">
        <f t="shared" si="374"/>
        <v>0</v>
      </c>
      <c r="H7717" s="7"/>
      <c r="I7717" s="31">
        <v>0</v>
      </c>
      <c r="J7717" s="62"/>
      <c r="K7717" s="31">
        <v>0</v>
      </c>
      <c r="L7717" s="31">
        <v>0</v>
      </c>
      <c r="M7717" s="62"/>
      <c r="N7717" s="31">
        <v>0</v>
      </c>
      <c r="O7717" s="22">
        <f t="shared" si="375"/>
        <v>0</v>
      </c>
      <c r="P7717" s="58"/>
      <c r="Q7717" s="58"/>
      <c r="R7717" s="58"/>
      <c r="S7717" s="7"/>
      <c r="T7717" s="7"/>
      <c r="U7717" s="7"/>
    </row>
    <row r="7718" spans="1:21" customFormat="1" ht="12.75" customHeight="1" x14ac:dyDescent="0.25">
      <c r="A7718">
        <v>9</v>
      </c>
      <c r="B7718">
        <v>27</v>
      </c>
      <c r="C7718" s="3">
        <v>927</v>
      </c>
      <c r="D7718" t="s">
        <v>7</v>
      </c>
      <c r="E7718">
        <v>2005</v>
      </c>
      <c r="F7718" s="57"/>
      <c r="G7718" s="73">
        <f t="shared" si="374"/>
        <v>0</v>
      </c>
      <c r="H7718" s="7"/>
      <c r="I7718" s="31">
        <v>0</v>
      </c>
      <c r="J7718" s="62"/>
      <c r="K7718" s="31">
        <v>0</v>
      </c>
      <c r="L7718" s="31">
        <v>0</v>
      </c>
      <c r="M7718" s="62"/>
      <c r="N7718" s="31">
        <v>0</v>
      </c>
      <c r="O7718" s="22">
        <f t="shared" si="375"/>
        <v>0</v>
      </c>
      <c r="P7718" s="58"/>
      <c r="Q7718" s="58"/>
      <c r="R7718" s="58"/>
      <c r="S7718" s="7"/>
      <c r="T7718" s="7"/>
      <c r="U7718" s="7"/>
    </row>
    <row r="7719" spans="1:21" customFormat="1" ht="12.75" customHeight="1" x14ac:dyDescent="0.25">
      <c r="A7719">
        <v>9</v>
      </c>
      <c r="B7719">
        <v>28</v>
      </c>
      <c r="C7719" s="3">
        <v>928</v>
      </c>
      <c r="D7719" t="s">
        <v>7</v>
      </c>
      <c r="E7719">
        <v>2005</v>
      </c>
      <c r="F7719" s="57"/>
      <c r="G7719" s="73">
        <f t="shared" si="374"/>
        <v>1</v>
      </c>
      <c r="H7719" s="7"/>
      <c r="I7719" s="31">
        <v>1</v>
      </c>
      <c r="J7719" s="62"/>
      <c r="K7719" s="31">
        <v>0</v>
      </c>
      <c r="L7719" s="31">
        <v>0</v>
      </c>
      <c r="M7719" s="62"/>
      <c r="N7719" s="31">
        <v>0</v>
      </c>
      <c r="O7719" s="22">
        <f t="shared" si="375"/>
        <v>0</v>
      </c>
      <c r="P7719" s="58"/>
      <c r="Q7719" s="58"/>
      <c r="R7719" s="58"/>
      <c r="S7719" s="7"/>
      <c r="T7719" s="7"/>
      <c r="U7719" s="7"/>
    </row>
    <row r="7720" spans="1:21" customFormat="1" ht="12.75" customHeight="1" x14ac:dyDescent="0.25">
      <c r="A7720">
        <v>9</v>
      </c>
      <c r="B7720">
        <v>29</v>
      </c>
      <c r="C7720" s="3">
        <v>929</v>
      </c>
      <c r="D7720" t="s">
        <v>7</v>
      </c>
      <c r="E7720">
        <v>2005</v>
      </c>
      <c r="F7720" s="57"/>
      <c r="G7720" s="73">
        <f t="shared" si="374"/>
        <v>16</v>
      </c>
      <c r="H7720" s="7"/>
      <c r="I7720" s="31">
        <v>16</v>
      </c>
      <c r="J7720" s="62"/>
      <c r="K7720" s="31">
        <v>0</v>
      </c>
      <c r="L7720" s="31">
        <v>0</v>
      </c>
      <c r="M7720" s="62"/>
      <c r="N7720" s="31">
        <v>0</v>
      </c>
      <c r="O7720" s="22">
        <f t="shared" si="375"/>
        <v>0</v>
      </c>
      <c r="P7720" s="58"/>
      <c r="Q7720" s="58"/>
      <c r="R7720" s="58"/>
      <c r="S7720" s="7"/>
      <c r="T7720" s="7"/>
      <c r="U7720" s="7"/>
    </row>
    <row r="7721" spans="1:21" customFormat="1" ht="12.75" customHeight="1" x14ac:dyDescent="0.25">
      <c r="A7721">
        <v>9</v>
      </c>
      <c r="B7721">
        <v>30</v>
      </c>
      <c r="C7721" s="3">
        <v>930</v>
      </c>
      <c r="D7721" t="s">
        <v>7</v>
      </c>
      <c r="E7721">
        <v>2005</v>
      </c>
      <c r="F7721" s="57"/>
      <c r="G7721" s="73">
        <f t="shared" si="374"/>
        <v>10</v>
      </c>
      <c r="H7721" s="7"/>
      <c r="I7721" s="31">
        <v>10</v>
      </c>
      <c r="J7721" s="62"/>
      <c r="K7721" s="31">
        <v>0</v>
      </c>
      <c r="L7721" s="31">
        <v>0</v>
      </c>
      <c r="M7721" s="62"/>
      <c r="N7721" s="31">
        <v>0</v>
      </c>
      <c r="O7721" s="22">
        <f t="shared" si="375"/>
        <v>0</v>
      </c>
      <c r="P7721" s="58"/>
      <c r="Q7721" s="58"/>
      <c r="R7721" s="58"/>
      <c r="S7721" s="7"/>
      <c r="T7721" s="7"/>
      <c r="U7721" s="7"/>
    </row>
    <row r="7722" spans="1:21" customFormat="1" ht="12.75" customHeight="1" x14ac:dyDescent="0.25">
      <c r="A7722">
        <v>10</v>
      </c>
      <c r="B7722">
        <v>1</v>
      </c>
      <c r="C7722" s="3">
        <v>1001</v>
      </c>
      <c r="D7722" t="s">
        <v>7</v>
      </c>
      <c r="E7722">
        <v>2005</v>
      </c>
      <c r="F7722" s="57"/>
      <c r="G7722" s="73">
        <f t="shared" si="374"/>
        <v>4</v>
      </c>
      <c r="H7722" s="7"/>
      <c r="I7722" s="31">
        <v>4</v>
      </c>
      <c r="J7722" s="62"/>
      <c r="K7722" s="31">
        <v>0</v>
      </c>
      <c r="L7722" s="31">
        <v>0</v>
      </c>
      <c r="M7722" s="62"/>
      <c r="N7722" s="31">
        <v>0</v>
      </c>
      <c r="O7722" s="22">
        <f t="shared" si="375"/>
        <v>0</v>
      </c>
      <c r="P7722" s="58"/>
      <c r="Q7722" s="58"/>
      <c r="R7722" s="58"/>
      <c r="S7722" s="7"/>
      <c r="T7722" s="7"/>
      <c r="U7722" s="7"/>
    </row>
    <row r="7723" spans="1:21" customFormat="1" ht="12.75" customHeight="1" x14ac:dyDescent="0.25">
      <c r="A7723">
        <v>10</v>
      </c>
      <c r="B7723">
        <v>2</v>
      </c>
      <c r="C7723" s="3">
        <v>1002</v>
      </c>
      <c r="D7723" t="s">
        <v>7</v>
      </c>
      <c r="E7723">
        <v>2005</v>
      </c>
      <c r="F7723" s="57"/>
      <c r="G7723" s="73">
        <f t="shared" si="374"/>
        <v>1</v>
      </c>
      <c r="H7723" s="7"/>
      <c r="I7723" s="31">
        <v>1</v>
      </c>
      <c r="J7723" s="62"/>
      <c r="K7723" s="31">
        <v>0</v>
      </c>
      <c r="L7723" s="31">
        <v>0</v>
      </c>
      <c r="M7723" s="62"/>
      <c r="N7723" s="31">
        <v>0</v>
      </c>
      <c r="O7723" s="22">
        <f t="shared" si="375"/>
        <v>0</v>
      </c>
      <c r="P7723" s="58"/>
      <c r="Q7723" s="58"/>
      <c r="R7723" s="58"/>
      <c r="S7723" s="7"/>
      <c r="T7723" s="7"/>
      <c r="U7723" s="7"/>
    </row>
    <row r="7724" spans="1:21" customFormat="1" ht="12.75" customHeight="1" x14ac:dyDescent="0.25">
      <c r="A7724">
        <v>10</v>
      </c>
      <c r="B7724">
        <v>3</v>
      </c>
      <c r="C7724" s="3">
        <v>1003</v>
      </c>
      <c r="D7724" t="s">
        <v>7</v>
      </c>
      <c r="E7724">
        <v>2005</v>
      </c>
      <c r="F7724" s="57"/>
      <c r="G7724" s="73">
        <f t="shared" si="374"/>
        <v>3</v>
      </c>
      <c r="H7724" s="7"/>
      <c r="I7724" s="31">
        <v>3</v>
      </c>
      <c r="J7724" s="62"/>
      <c r="K7724" s="31">
        <v>0</v>
      </c>
      <c r="L7724" s="31">
        <v>0</v>
      </c>
      <c r="M7724" s="62"/>
      <c r="N7724" s="31">
        <v>0</v>
      </c>
      <c r="O7724" s="22">
        <f t="shared" si="375"/>
        <v>0</v>
      </c>
      <c r="P7724" s="58"/>
      <c r="Q7724" s="58"/>
      <c r="R7724" s="58"/>
      <c r="S7724" s="7"/>
      <c r="T7724" s="7"/>
      <c r="U7724" s="7"/>
    </row>
    <row r="7725" spans="1:21" customFormat="1" ht="12.75" customHeight="1" x14ac:dyDescent="0.25">
      <c r="A7725">
        <v>10</v>
      </c>
      <c r="B7725">
        <v>4</v>
      </c>
      <c r="C7725" s="3">
        <v>1004</v>
      </c>
      <c r="D7725" t="s">
        <v>7</v>
      </c>
      <c r="E7725">
        <v>2005</v>
      </c>
      <c r="F7725" s="57"/>
      <c r="G7725" s="73">
        <f t="shared" si="374"/>
        <v>3</v>
      </c>
      <c r="H7725" s="7"/>
      <c r="I7725" s="31">
        <v>3</v>
      </c>
      <c r="J7725" s="62"/>
      <c r="K7725" s="31">
        <v>0</v>
      </c>
      <c r="L7725" s="31">
        <v>0</v>
      </c>
      <c r="M7725" s="62"/>
      <c r="N7725" s="31">
        <v>0</v>
      </c>
      <c r="O7725" s="22">
        <f t="shared" si="375"/>
        <v>0</v>
      </c>
      <c r="P7725" s="58"/>
      <c r="Q7725" s="58"/>
      <c r="R7725" s="58"/>
      <c r="S7725" s="7"/>
      <c r="T7725" s="7"/>
      <c r="U7725" s="7"/>
    </row>
    <row r="7726" spans="1:21" customFormat="1" ht="12.75" customHeight="1" x14ac:dyDescent="0.25">
      <c r="A7726">
        <v>10</v>
      </c>
      <c r="B7726">
        <v>5</v>
      </c>
      <c r="C7726" s="3">
        <v>1005</v>
      </c>
      <c r="D7726" t="s">
        <v>7</v>
      </c>
      <c r="E7726">
        <v>2005</v>
      </c>
      <c r="F7726" s="57"/>
      <c r="G7726" s="73">
        <f t="shared" si="374"/>
        <v>2</v>
      </c>
      <c r="H7726" s="7"/>
      <c r="I7726" s="31">
        <v>2</v>
      </c>
      <c r="J7726" s="62"/>
      <c r="K7726" s="31">
        <v>0</v>
      </c>
      <c r="L7726" s="31">
        <v>0</v>
      </c>
      <c r="M7726" s="62"/>
      <c r="N7726" s="31">
        <v>0</v>
      </c>
      <c r="O7726" s="22">
        <f t="shared" si="375"/>
        <v>0</v>
      </c>
      <c r="P7726" s="58"/>
      <c r="Q7726" s="58"/>
      <c r="R7726" s="58"/>
      <c r="S7726" s="7"/>
      <c r="T7726" s="7"/>
      <c r="U7726" s="7"/>
    </row>
    <row r="7727" spans="1:21" customFormat="1" ht="12.75" customHeight="1" x14ac:dyDescent="0.25">
      <c r="A7727">
        <v>10</v>
      </c>
      <c r="B7727">
        <v>6</v>
      </c>
      <c r="C7727" s="3">
        <v>1006</v>
      </c>
      <c r="D7727" t="s">
        <v>7</v>
      </c>
      <c r="E7727">
        <v>2005</v>
      </c>
      <c r="F7727" s="57"/>
      <c r="G7727" s="73">
        <f t="shared" si="374"/>
        <v>5</v>
      </c>
      <c r="H7727" s="7"/>
      <c r="I7727" s="31">
        <v>5</v>
      </c>
      <c r="J7727" s="62"/>
      <c r="K7727" s="31">
        <v>0</v>
      </c>
      <c r="L7727" s="31">
        <v>0</v>
      </c>
      <c r="M7727" s="62"/>
      <c r="N7727" s="31">
        <v>0</v>
      </c>
      <c r="O7727" s="22">
        <f t="shared" si="375"/>
        <v>0</v>
      </c>
      <c r="P7727" s="58"/>
      <c r="Q7727" s="58"/>
      <c r="R7727" s="58"/>
      <c r="S7727" s="7"/>
      <c r="T7727" s="7"/>
      <c r="U7727" s="7"/>
    </row>
    <row r="7728" spans="1:21" customFormat="1" ht="12.75" customHeight="1" x14ac:dyDescent="0.25">
      <c r="A7728">
        <v>10</v>
      </c>
      <c r="B7728">
        <v>7</v>
      </c>
      <c r="C7728" s="3">
        <v>1007</v>
      </c>
      <c r="D7728" t="s">
        <v>7</v>
      </c>
      <c r="E7728">
        <v>2005</v>
      </c>
      <c r="F7728" s="57"/>
      <c r="G7728" s="73">
        <f t="shared" si="374"/>
        <v>10</v>
      </c>
      <c r="H7728" s="7"/>
      <c r="I7728" s="31">
        <v>10</v>
      </c>
      <c r="J7728" s="62"/>
      <c r="K7728" s="31">
        <v>0</v>
      </c>
      <c r="L7728" s="31">
        <v>0</v>
      </c>
      <c r="M7728" s="62"/>
      <c r="N7728" s="31">
        <v>0</v>
      </c>
      <c r="O7728" s="22">
        <f t="shared" si="375"/>
        <v>0</v>
      </c>
      <c r="P7728" s="58"/>
      <c r="Q7728" s="58"/>
      <c r="R7728" s="58"/>
      <c r="S7728" s="7"/>
      <c r="T7728" s="7"/>
      <c r="U7728" s="7"/>
    </row>
    <row r="7729" spans="1:21" customFormat="1" ht="12.75" customHeight="1" x14ac:dyDescent="0.25">
      <c r="A7729">
        <v>10</v>
      </c>
      <c r="B7729">
        <v>8</v>
      </c>
      <c r="C7729" s="3">
        <v>1008</v>
      </c>
      <c r="D7729" t="s">
        <v>7</v>
      </c>
      <c r="E7729">
        <v>2005</v>
      </c>
      <c r="F7729" s="57"/>
      <c r="G7729" s="73">
        <f t="shared" si="374"/>
        <v>11</v>
      </c>
      <c r="H7729" s="7"/>
      <c r="I7729" s="31">
        <v>11</v>
      </c>
      <c r="J7729" s="62"/>
      <c r="K7729" s="31">
        <v>0</v>
      </c>
      <c r="L7729" s="31">
        <v>0</v>
      </c>
      <c r="M7729" s="62"/>
      <c r="N7729" s="31">
        <v>0</v>
      </c>
      <c r="O7729" s="22">
        <f t="shared" si="375"/>
        <v>0</v>
      </c>
      <c r="P7729" s="58"/>
      <c r="Q7729" s="58"/>
      <c r="R7729" s="58"/>
      <c r="S7729" s="7"/>
      <c r="T7729" s="7"/>
      <c r="U7729" s="7"/>
    </row>
    <row r="7730" spans="1:21" customFormat="1" ht="12.75" customHeight="1" x14ac:dyDescent="0.25">
      <c r="A7730">
        <v>10</v>
      </c>
      <c r="B7730">
        <v>9</v>
      </c>
      <c r="C7730" s="3">
        <v>1009</v>
      </c>
      <c r="D7730" t="s">
        <v>7</v>
      </c>
      <c r="E7730">
        <v>2005</v>
      </c>
      <c r="F7730" s="57"/>
      <c r="G7730" s="73">
        <f t="shared" si="374"/>
        <v>9</v>
      </c>
      <c r="H7730" s="7"/>
      <c r="I7730" s="31">
        <v>9</v>
      </c>
      <c r="J7730" s="62"/>
      <c r="K7730" s="31">
        <v>0</v>
      </c>
      <c r="L7730" s="31">
        <v>0</v>
      </c>
      <c r="M7730" s="62"/>
      <c r="N7730" s="31">
        <v>0</v>
      </c>
      <c r="O7730" s="22">
        <f t="shared" si="375"/>
        <v>0</v>
      </c>
      <c r="P7730" s="58"/>
      <c r="Q7730" s="58"/>
      <c r="R7730" s="58"/>
      <c r="S7730" s="7"/>
      <c r="T7730" s="7"/>
      <c r="U7730" s="7"/>
    </row>
    <row r="7731" spans="1:21" customFormat="1" ht="12.75" customHeight="1" x14ac:dyDescent="0.25">
      <c r="A7731">
        <v>10</v>
      </c>
      <c r="B7731">
        <v>10</v>
      </c>
      <c r="C7731" s="3">
        <v>1010</v>
      </c>
      <c r="D7731" t="s">
        <v>7</v>
      </c>
      <c r="E7731">
        <v>2005</v>
      </c>
      <c r="F7731" s="57"/>
      <c r="G7731" s="73">
        <f t="shared" si="374"/>
        <v>9</v>
      </c>
      <c r="H7731" s="7"/>
      <c r="I7731" s="31">
        <v>9</v>
      </c>
      <c r="J7731" s="62"/>
      <c r="K7731" s="31">
        <v>0</v>
      </c>
      <c r="L7731" s="31">
        <v>0</v>
      </c>
      <c r="M7731" s="62"/>
      <c r="N7731" s="31">
        <v>0</v>
      </c>
      <c r="O7731" s="22">
        <f t="shared" si="375"/>
        <v>0</v>
      </c>
      <c r="P7731" s="58"/>
      <c r="Q7731" s="58"/>
      <c r="R7731" s="58"/>
      <c r="S7731" s="7"/>
      <c r="T7731" s="7"/>
      <c r="U7731" s="7"/>
    </row>
    <row r="7732" spans="1:21" customFormat="1" ht="12.75" customHeight="1" x14ac:dyDescent="0.25">
      <c r="A7732">
        <v>10</v>
      </c>
      <c r="B7732">
        <v>11</v>
      </c>
      <c r="C7732" s="3">
        <v>1011</v>
      </c>
      <c r="D7732" t="s">
        <v>7</v>
      </c>
      <c r="E7732">
        <v>2005</v>
      </c>
      <c r="F7732" s="57"/>
      <c r="G7732" s="73">
        <f t="shared" si="374"/>
        <v>31</v>
      </c>
      <c r="H7732" s="7"/>
      <c r="I7732" s="31">
        <v>31</v>
      </c>
      <c r="J7732" s="62"/>
      <c r="K7732" s="31">
        <v>0</v>
      </c>
      <c r="L7732" s="31">
        <v>0</v>
      </c>
      <c r="M7732" s="62"/>
      <c r="N7732" s="31">
        <v>0</v>
      </c>
      <c r="O7732" s="22">
        <f t="shared" si="375"/>
        <v>0</v>
      </c>
      <c r="P7732" s="58"/>
      <c r="Q7732" s="58"/>
      <c r="R7732" s="58"/>
      <c r="S7732" s="7"/>
      <c r="T7732" s="7"/>
      <c r="U7732" s="7"/>
    </row>
    <row r="7733" spans="1:21" customFormat="1" ht="12.75" customHeight="1" x14ac:dyDescent="0.25">
      <c r="A7733">
        <v>10</v>
      </c>
      <c r="B7733">
        <v>12</v>
      </c>
      <c r="C7733" s="3">
        <v>1012</v>
      </c>
      <c r="D7733" t="s">
        <v>7</v>
      </c>
      <c r="E7733">
        <v>2005</v>
      </c>
      <c r="F7733" s="57"/>
      <c r="G7733" s="73">
        <f t="shared" ref="G7733:G7762" si="376">I7733+K7733</f>
        <v>20</v>
      </c>
      <c r="H7733" s="7"/>
      <c r="I7733" s="31">
        <v>20</v>
      </c>
      <c r="J7733" s="62"/>
      <c r="K7733" s="31">
        <v>0</v>
      </c>
      <c r="L7733" s="31">
        <v>0</v>
      </c>
      <c r="M7733" s="62"/>
      <c r="N7733" s="31">
        <v>0</v>
      </c>
      <c r="O7733" s="22">
        <f t="shared" ref="O7733:O7762" si="377">L7733+N7733</f>
        <v>0</v>
      </c>
      <c r="P7733" s="58"/>
      <c r="Q7733" s="58"/>
      <c r="R7733" s="58"/>
      <c r="S7733" s="7"/>
      <c r="T7733" s="7"/>
      <c r="U7733" s="7"/>
    </row>
    <row r="7734" spans="1:21" customFormat="1" ht="12.75" customHeight="1" x14ac:dyDescent="0.25">
      <c r="A7734">
        <v>10</v>
      </c>
      <c r="B7734">
        <v>13</v>
      </c>
      <c r="C7734" s="3">
        <v>1013</v>
      </c>
      <c r="D7734" t="s">
        <v>7</v>
      </c>
      <c r="E7734">
        <v>2005</v>
      </c>
      <c r="F7734" s="57"/>
      <c r="G7734" s="73">
        <f t="shared" si="376"/>
        <v>49</v>
      </c>
      <c r="H7734" s="7"/>
      <c r="I7734" s="31">
        <v>49</v>
      </c>
      <c r="J7734" s="62"/>
      <c r="K7734" s="31">
        <v>0</v>
      </c>
      <c r="L7734" s="31">
        <v>0</v>
      </c>
      <c r="M7734" s="62"/>
      <c r="N7734" s="31">
        <v>0</v>
      </c>
      <c r="O7734" s="22">
        <f t="shared" si="377"/>
        <v>0</v>
      </c>
      <c r="P7734" s="58"/>
      <c r="Q7734" s="58"/>
      <c r="R7734" s="58"/>
      <c r="S7734" s="7"/>
      <c r="T7734" s="7"/>
      <c r="U7734" s="7"/>
    </row>
    <row r="7735" spans="1:21" customFormat="1" ht="12.75" customHeight="1" x14ac:dyDescent="0.25">
      <c r="A7735">
        <v>10</v>
      </c>
      <c r="B7735">
        <v>14</v>
      </c>
      <c r="C7735" s="3">
        <v>1014</v>
      </c>
      <c r="D7735" t="s">
        <v>7</v>
      </c>
      <c r="E7735">
        <v>2005</v>
      </c>
      <c r="F7735" s="57"/>
      <c r="G7735" s="73">
        <f t="shared" si="376"/>
        <v>14</v>
      </c>
      <c r="H7735" s="7"/>
      <c r="I7735" s="31">
        <v>14</v>
      </c>
      <c r="J7735" s="62"/>
      <c r="K7735" s="31">
        <v>0</v>
      </c>
      <c r="L7735" s="31">
        <v>0</v>
      </c>
      <c r="M7735" s="62"/>
      <c r="N7735" s="31">
        <v>0</v>
      </c>
      <c r="O7735" s="22">
        <f t="shared" si="377"/>
        <v>0</v>
      </c>
      <c r="P7735" s="58"/>
      <c r="Q7735" s="58"/>
      <c r="R7735" s="58"/>
      <c r="S7735" s="7"/>
      <c r="T7735" s="7"/>
      <c r="U7735" s="7"/>
    </row>
    <row r="7736" spans="1:21" customFormat="1" ht="12.75" customHeight="1" x14ac:dyDescent="0.25">
      <c r="A7736">
        <v>10</v>
      </c>
      <c r="B7736">
        <v>15</v>
      </c>
      <c r="C7736" s="3">
        <v>1015</v>
      </c>
      <c r="D7736" t="s">
        <v>7</v>
      </c>
      <c r="E7736">
        <v>2005</v>
      </c>
      <c r="F7736" s="57"/>
      <c r="G7736" s="73">
        <f t="shared" si="376"/>
        <v>5</v>
      </c>
      <c r="H7736" s="7"/>
      <c r="I7736" s="31">
        <v>5</v>
      </c>
      <c r="J7736" s="62"/>
      <c r="K7736" s="31">
        <v>0</v>
      </c>
      <c r="L7736" s="31">
        <v>0</v>
      </c>
      <c r="M7736" s="62"/>
      <c r="N7736" s="31">
        <v>0</v>
      </c>
      <c r="O7736" s="22">
        <f t="shared" si="377"/>
        <v>0</v>
      </c>
      <c r="P7736" s="58"/>
      <c r="Q7736" s="58"/>
      <c r="R7736" s="58"/>
      <c r="S7736" s="7"/>
      <c r="T7736" s="7"/>
      <c r="U7736" s="7"/>
    </row>
    <row r="7737" spans="1:21" customFormat="1" ht="12.75" customHeight="1" x14ac:dyDescent="0.25">
      <c r="A7737">
        <v>10</v>
      </c>
      <c r="B7737">
        <v>16</v>
      </c>
      <c r="C7737" s="3">
        <v>1016</v>
      </c>
      <c r="D7737" t="s">
        <v>7</v>
      </c>
      <c r="E7737">
        <v>2005</v>
      </c>
      <c r="F7737" s="57"/>
      <c r="G7737" s="73">
        <f t="shared" si="376"/>
        <v>2</v>
      </c>
      <c r="H7737" s="7"/>
      <c r="I7737" s="31">
        <v>2</v>
      </c>
      <c r="J7737" s="62"/>
      <c r="K7737" s="31">
        <v>0</v>
      </c>
      <c r="L7737" s="31">
        <v>0</v>
      </c>
      <c r="M7737" s="62"/>
      <c r="N7737" s="31">
        <v>0</v>
      </c>
      <c r="O7737" s="22">
        <f t="shared" si="377"/>
        <v>0</v>
      </c>
      <c r="P7737" s="58"/>
      <c r="Q7737" s="58"/>
      <c r="R7737" s="58"/>
      <c r="S7737" s="7"/>
      <c r="T7737" s="7"/>
      <c r="U7737" s="7"/>
    </row>
    <row r="7738" spans="1:21" customFormat="1" ht="12.75" customHeight="1" x14ac:dyDescent="0.25">
      <c r="A7738">
        <v>10</v>
      </c>
      <c r="B7738">
        <v>17</v>
      </c>
      <c r="C7738" s="3">
        <v>1017</v>
      </c>
      <c r="D7738" t="s">
        <v>7</v>
      </c>
      <c r="E7738">
        <v>2005</v>
      </c>
      <c r="F7738" s="57"/>
      <c r="G7738" s="73">
        <f t="shared" si="376"/>
        <v>2</v>
      </c>
      <c r="H7738" s="7"/>
      <c r="I7738" s="31">
        <v>2</v>
      </c>
      <c r="J7738" s="62"/>
      <c r="K7738" s="31">
        <v>0</v>
      </c>
      <c r="L7738" s="31">
        <v>0</v>
      </c>
      <c r="M7738" s="62"/>
      <c r="N7738" s="31">
        <v>0</v>
      </c>
      <c r="O7738" s="22">
        <f t="shared" si="377"/>
        <v>0</v>
      </c>
      <c r="P7738" s="58"/>
      <c r="Q7738" s="58"/>
      <c r="R7738" s="58"/>
      <c r="S7738" s="7"/>
      <c r="T7738" s="7"/>
      <c r="U7738" s="7"/>
    </row>
    <row r="7739" spans="1:21" customFormat="1" ht="12.75" customHeight="1" x14ac:dyDescent="0.25">
      <c r="A7739">
        <v>10</v>
      </c>
      <c r="B7739">
        <v>18</v>
      </c>
      <c r="C7739" s="3">
        <v>1018</v>
      </c>
      <c r="D7739" t="s">
        <v>7</v>
      </c>
      <c r="E7739">
        <v>2005</v>
      </c>
      <c r="F7739" s="57"/>
      <c r="G7739" s="73">
        <f t="shared" si="376"/>
        <v>1</v>
      </c>
      <c r="H7739" s="7"/>
      <c r="I7739" s="31">
        <v>1</v>
      </c>
      <c r="J7739" s="62"/>
      <c r="K7739" s="31">
        <v>0</v>
      </c>
      <c r="L7739" s="31">
        <v>0</v>
      </c>
      <c r="M7739" s="62"/>
      <c r="N7739" s="31">
        <v>0</v>
      </c>
      <c r="O7739" s="22">
        <f t="shared" si="377"/>
        <v>0</v>
      </c>
      <c r="P7739" s="58"/>
      <c r="Q7739" s="58"/>
      <c r="R7739" s="58"/>
      <c r="S7739" s="7"/>
      <c r="T7739" s="7"/>
      <c r="U7739" s="7"/>
    </row>
    <row r="7740" spans="1:21" customFormat="1" ht="12.75" customHeight="1" x14ac:dyDescent="0.25">
      <c r="A7740">
        <v>10</v>
      </c>
      <c r="B7740">
        <v>19</v>
      </c>
      <c r="C7740" s="3">
        <v>1019</v>
      </c>
      <c r="D7740" t="s">
        <v>7</v>
      </c>
      <c r="E7740">
        <v>2005</v>
      </c>
      <c r="F7740" s="57"/>
      <c r="G7740" s="73">
        <f t="shared" si="376"/>
        <v>1</v>
      </c>
      <c r="H7740" s="7"/>
      <c r="I7740" s="31">
        <v>1</v>
      </c>
      <c r="J7740" s="62"/>
      <c r="K7740" s="31">
        <v>0</v>
      </c>
      <c r="L7740" s="31">
        <v>0</v>
      </c>
      <c r="M7740" s="62"/>
      <c r="N7740" s="31">
        <v>0</v>
      </c>
      <c r="O7740" s="22">
        <f t="shared" si="377"/>
        <v>0</v>
      </c>
      <c r="P7740" s="58"/>
      <c r="Q7740" s="58"/>
      <c r="R7740" s="58"/>
      <c r="S7740" s="7"/>
      <c r="T7740" s="7"/>
      <c r="U7740" s="7"/>
    </row>
    <row r="7741" spans="1:21" customFormat="1" ht="12.75" customHeight="1" x14ac:dyDescent="0.25">
      <c r="A7741">
        <v>10</v>
      </c>
      <c r="B7741">
        <v>20</v>
      </c>
      <c r="C7741" s="3">
        <v>1020</v>
      </c>
      <c r="D7741" t="s">
        <v>7</v>
      </c>
      <c r="E7741">
        <v>2005</v>
      </c>
      <c r="F7741" s="57"/>
      <c r="G7741" s="73">
        <f t="shared" si="376"/>
        <v>1</v>
      </c>
      <c r="H7741" s="7"/>
      <c r="I7741" s="31">
        <v>1</v>
      </c>
      <c r="J7741" s="62"/>
      <c r="K7741" s="31">
        <v>0</v>
      </c>
      <c r="L7741" s="31">
        <v>0</v>
      </c>
      <c r="M7741" s="62"/>
      <c r="N7741" s="31">
        <v>0</v>
      </c>
      <c r="O7741" s="22">
        <f t="shared" si="377"/>
        <v>0</v>
      </c>
      <c r="P7741" s="58"/>
      <c r="Q7741" s="58"/>
      <c r="R7741" s="58"/>
      <c r="S7741" s="7"/>
      <c r="T7741" s="7"/>
      <c r="U7741" s="7"/>
    </row>
    <row r="7742" spans="1:21" customFormat="1" ht="12.75" customHeight="1" x14ac:dyDescent="0.25">
      <c r="A7742">
        <v>10</v>
      </c>
      <c r="B7742">
        <v>21</v>
      </c>
      <c r="C7742" s="3">
        <v>1021</v>
      </c>
      <c r="D7742" t="s">
        <v>7</v>
      </c>
      <c r="E7742">
        <v>2005</v>
      </c>
      <c r="F7742" s="57"/>
      <c r="G7742" s="73">
        <f t="shared" si="376"/>
        <v>0</v>
      </c>
      <c r="H7742" s="7"/>
      <c r="I7742" s="31">
        <v>0</v>
      </c>
      <c r="J7742" s="62"/>
      <c r="K7742" s="31">
        <v>0</v>
      </c>
      <c r="L7742" s="31">
        <v>0</v>
      </c>
      <c r="M7742" s="62"/>
      <c r="N7742" s="31">
        <v>0</v>
      </c>
      <c r="O7742" s="22">
        <f t="shared" si="377"/>
        <v>0</v>
      </c>
      <c r="P7742" s="58"/>
      <c r="Q7742" s="58"/>
      <c r="R7742" s="58"/>
      <c r="S7742" s="7"/>
      <c r="T7742" s="7"/>
      <c r="U7742" s="7"/>
    </row>
    <row r="7743" spans="1:21" customFormat="1" ht="12.75" customHeight="1" x14ac:dyDescent="0.25">
      <c r="A7743">
        <v>10</v>
      </c>
      <c r="B7743">
        <v>22</v>
      </c>
      <c r="C7743" s="3">
        <v>1022</v>
      </c>
      <c r="D7743" t="s">
        <v>7</v>
      </c>
      <c r="E7743">
        <v>2005</v>
      </c>
      <c r="F7743" s="57"/>
      <c r="G7743" s="73">
        <f t="shared" si="376"/>
        <v>0</v>
      </c>
      <c r="H7743" s="7"/>
      <c r="I7743" s="31">
        <v>0</v>
      </c>
      <c r="J7743" s="62"/>
      <c r="K7743" s="31">
        <v>0</v>
      </c>
      <c r="L7743" s="31">
        <v>0</v>
      </c>
      <c r="M7743" s="62"/>
      <c r="N7743" s="31">
        <v>0</v>
      </c>
      <c r="O7743" s="22">
        <f t="shared" si="377"/>
        <v>0</v>
      </c>
      <c r="P7743" s="58"/>
      <c r="Q7743" s="58"/>
      <c r="R7743" s="58"/>
      <c r="S7743" s="7"/>
      <c r="T7743" s="7"/>
      <c r="U7743" s="7"/>
    </row>
    <row r="7744" spans="1:21" customFormat="1" ht="12.75" customHeight="1" x14ac:dyDescent="0.25">
      <c r="A7744">
        <v>10</v>
      </c>
      <c r="B7744">
        <v>23</v>
      </c>
      <c r="C7744" s="3">
        <v>1023</v>
      </c>
      <c r="D7744" t="s">
        <v>7</v>
      </c>
      <c r="E7744">
        <v>2005</v>
      </c>
      <c r="F7744" s="57"/>
      <c r="G7744" s="73">
        <f t="shared" si="376"/>
        <v>0</v>
      </c>
      <c r="H7744" s="7"/>
      <c r="I7744" s="31">
        <v>0</v>
      </c>
      <c r="J7744" s="62"/>
      <c r="K7744" s="31">
        <v>0</v>
      </c>
      <c r="L7744" s="31">
        <v>0</v>
      </c>
      <c r="M7744" s="62"/>
      <c r="N7744" s="31">
        <v>0</v>
      </c>
      <c r="O7744" s="22">
        <f t="shared" si="377"/>
        <v>0</v>
      </c>
      <c r="P7744" s="58"/>
      <c r="Q7744" s="58"/>
      <c r="R7744" s="58"/>
      <c r="S7744" s="7"/>
      <c r="T7744" s="7"/>
      <c r="U7744" s="7"/>
    </row>
    <row r="7745" spans="1:21" customFormat="1" ht="12.75" customHeight="1" x14ac:dyDescent="0.25">
      <c r="A7745">
        <v>10</v>
      </c>
      <c r="B7745">
        <v>24</v>
      </c>
      <c r="C7745" s="3">
        <v>1024</v>
      </c>
      <c r="D7745" t="s">
        <v>7</v>
      </c>
      <c r="E7745">
        <v>2005</v>
      </c>
      <c r="F7745" s="57"/>
      <c r="G7745" s="73">
        <f t="shared" si="376"/>
        <v>0</v>
      </c>
      <c r="H7745" s="7"/>
      <c r="I7745" s="31">
        <v>0</v>
      </c>
      <c r="J7745" s="62"/>
      <c r="K7745" s="31">
        <v>0</v>
      </c>
      <c r="L7745" s="31">
        <v>0</v>
      </c>
      <c r="M7745" s="62"/>
      <c r="N7745" s="31">
        <v>0</v>
      </c>
      <c r="O7745" s="22">
        <f t="shared" si="377"/>
        <v>0</v>
      </c>
      <c r="P7745" s="58"/>
      <c r="Q7745" s="58"/>
      <c r="R7745" s="58"/>
      <c r="S7745" s="7"/>
      <c r="T7745" s="7"/>
      <c r="U7745" s="7"/>
    </row>
    <row r="7746" spans="1:21" customFormat="1" ht="12.75" customHeight="1" x14ac:dyDescent="0.25">
      <c r="A7746">
        <v>10</v>
      </c>
      <c r="B7746">
        <v>25</v>
      </c>
      <c r="C7746" s="3">
        <v>1025</v>
      </c>
      <c r="D7746" t="s">
        <v>7</v>
      </c>
      <c r="E7746">
        <v>2005</v>
      </c>
      <c r="F7746" s="57"/>
      <c r="G7746" s="73">
        <f t="shared" si="376"/>
        <v>0</v>
      </c>
      <c r="H7746" s="7"/>
      <c r="I7746" s="31">
        <v>0</v>
      </c>
      <c r="J7746" s="62"/>
      <c r="K7746" s="31">
        <v>0</v>
      </c>
      <c r="L7746" s="31">
        <v>0</v>
      </c>
      <c r="M7746" s="62"/>
      <c r="N7746" s="31">
        <v>0</v>
      </c>
      <c r="O7746" s="22">
        <f t="shared" si="377"/>
        <v>0</v>
      </c>
      <c r="P7746" s="58"/>
      <c r="Q7746" s="58"/>
      <c r="R7746" s="58"/>
      <c r="S7746" s="7"/>
      <c r="T7746" s="7"/>
      <c r="U7746" s="7"/>
    </row>
    <row r="7747" spans="1:21" customFormat="1" ht="12.75" customHeight="1" x14ac:dyDescent="0.25">
      <c r="A7747">
        <v>10</v>
      </c>
      <c r="B7747">
        <v>26</v>
      </c>
      <c r="C7747" s="3">
        <v>1026</v>
      </c>
      <c r="D7747" t="s">
        <v>7</v>
      </c>
      <c r="E7747">
        <v>2005</v>
      </c>
      <c r="F7747" s="57"/>
      <c r="G7747" s="73">
        <f t="shared" si="376"/>
        <v>0</v>
      </c>
      <c r="H7747" s="7"/>
      <c r="I7747" s="31">
        <v>0</v>
      </c>
      <c r="J7747" s="62"/>
      <c r="K7747" s="31">
        <v>0</v>
      </c>
      <c r="L7747" s="31">
        <v>0</v>
      </c>
      <c r="M7747" s="62"/>
      <c r="N7747" s="31">
        <v>0</v>
      </c>
      <c r="O7747" s="22">
        <f t="shared" si="377"/>
        <v>0</v>
      </c>
      <c r="P7747" s="58"/>
      <c r="Q7747" s="58"/>
      <c r="R7747" s="58"/>
      <c r="S7747" s="7"/>
      <c r="T7747" s="7"/>
      <c r="U7747" s="7"/>
    </row>
    <row r="7748" spans="1:21" customFormat="1" ht="12.75" customHeight="1" x14ac:dyDescent="0.25">
      <c r="A7748">
        <v>10</v>
      </c>
      <c r="B7748">
        <v>27</v>
      </c>
      <c r="C7748" s="3">
        <v>1027</v>
      </c>
      <c r="D7748" t="s">
        <v>7</v>
      </c>
      <c r="E7748">
        <v>2005</v>
      </c>
      <c r="F7748" s="57"/>
      <c r="G7748" s="73">
        <f t="shared" si="376"/>
        <v>0</v>
      </c>
      <c r="H7748" s="7"/>
      <c r="I7748" s="31">
        <v>0</v>
      </c>
      <c r="J7748" s="62"/>
      <c r="K7748" s="31">
        <v>0</v>
      </c>
      <c r="L7748" s="31">
        <v>0</v>
      </c>
      <c r="M7748" s="62"/>
      <c r="N7748" s="31">
        <v>0</v>
      </c>
      <c r="O7748" s="22">
        <f t="shared" si="377"/>
        <v>0</v>
      </c>
      <c r="P7748" s="58"/>
      <c r="Q7748" s="58"/>
      <c r="R7748" s="58"/>
      <c r="S7748" s="7"/>
      <c r="T7748" s="7"/>
      <c r="U7748" s="7"/>
    </row>
    <row r="7749" spans="1:21" customFormat="1" ht="12.75" customHeight="1" x14ac:dyDescent="0.25">
      <c r="A7749">
        <v>10</v>
      </c>
      <c r="B7749">
        <v>28</v>
      </c>
      <c r="C7749" s="3">
        <v>1028</v>
      </c>
      <c r="D7749" t="s">
        <v>7</v>
      </c>
      <c r="E7749">
        <v>2005</v>
      </c>
      <c r="F7749" s="57"/>
      <c r="G7749" s="73">
        <f t="shared" si="376"/>
        <v>0</v>
      </c>
      <c r="H7749" s="7"/>
      <c r="I7749" s="31">
        <v>0</v>
      </c>
      <c r="J7749" s="62"/>
      <c r="K7749" s="31">
        <v>0</v>
      </c>
      <c r="L7749" s="31">
        <v>0</v>
      </c>
      <c r="M7749" s="62"/>
      <c r="N7749" s="31">
        <v>0</v>
      </c>
      <c r="O7749" s="22">
        <f t="shared" si="377"/>
        <v>0</v>
      </c>
      <c r="P7749" s="58"/>
      <c r="Q7749" s="58"/>
      <c r="R7749" s="58"/>
      <c r="S7749" s="7"/>
      <c r="T7749" s="7"/>
      <c r="U7749" s="7"/>
    </row>
    <row r="7750" spans="1:21" customFormat="1" ht="12.75" customHeight="1" x14ac:dyDescent="0.25">
      <c r="A7750">
        <v>10</v>
      </c>
      <c r="B7750">
        <v>29</v>
      </c>
      <c r="C7750" s="3">
        <v>1029</v>
      </c>
      <c r="D7750" t="s">
        <v>7</v>
      </c>
      <c r="E7750">
        <v>2005</v>
      </c>
      <c r="F7750" s="57"/>
      <c r="G7750" s="73">
        <f t="shared" si="376"/>
        <v>0</v>
      </c>
      <c r="H7750" s="7"/>
      <c r="I7750" s="31">
        <v>0</v>
      </c>
      <c r="J7750" s="62"/>
      <c r="K7750" s="31">
        <v>0</v>
      </c>
      <c r="L7750" s="31">
        <v>0</v>
      </c>
      <c r="M7750" s="62"/>
      <c r="N7750" s="31">
        <v>0</v>
      </c>
      <c r="O7750" s="22">
        <f t="shared" si="377"/>
        <v>0</v>
      </c>
      <c r="P7750" s="58"/>
      <c r="Q7750" s="58"/>
      <c r="R7750" s="58"/>
      <c r="S7750" s="7"/>
      <c r="T7750" s="7"/>
      <c r="U7750" s="7"/>
    </row>
    <row r="7751" spans="1:21" customFormat="1" ht="12.75" customHeight="1" x14ac:dyDescent="0.25">
      <c r="A7751">
        <v>10</v>
      </c>
      <c r="B7751">
        <v>30</v>
      </c>
      <c r="C7751" s="3">
        <v>1030</v>
      </c>
      <c r="D7751" t="s">
        <v>7</v>
      </c>
      <c r="E7751">
        <v>2005</v>
      </c>
      <c r="F7751" s="57"/>
      <c r="G7751" s="73">
        <f t="shared" si="376"/>
        <v>0</v>
      </c>
      <c r="H7751" s="7"/>
      <c r="I7751" s="31">
        <v>0</v>
      </c>
      <c r="J7751" s="62"/>
      <c r="K7751" s="31">
        <v>0</v>
      </c>
      <c r="L7751" s="31">
        <v>0</v>
      </c>
      <c r="M7751" s="62"/>
      <c r="N7751" s="31">
        <v>0</v>
      </c>
      <c r="O7751" s="22">
        <f t="shared" si="377"/>
        <v>0</v>
      </c>
      <c r="P7751" s="58"/>
      <c r="Q7751" s="58"/>
      <c r="R7751" s="58"/>
      <c r="S7751" s="7"/>
      <c r="T7751" s="7"/>
      <c r="U7751" s="7"/>
    </row>
    <row r="7752" spans="1:21" customFormat="1" ht="12.75" customHeight="1" x14ac:dyDescent="0.25">
      <c r="A7752">
        <v>10</v>
      </c>
      <c r="B7752">
        <v>31</v>
      </c>
      <c r="C7752" s="3">
        <v>1031</v>
      </c>
      <c r="D7752" t="s">
        <v>7</v>
      </c>
      <c r="E7752">
        <v>2005</v>
      </c>
      <c r="F7752" s="57"/>
      <c r="G7752" s="73">
        <f t="shared" si="376"/>
        <v>0</v>
      </c>
      <c r="H7752" s="7"/>
      <c r="I7752" s="31">
        <v>0</v>
      </c>
      <c r="J7752" s="62"/>
      <c r="K7752" s="31">
        <v>0</v>
      </c>
      <c r="L7752" s="31">
        <v>0</v>
      </c>
      <c r="M7752" s="62"/>
      <c r="N7752" s="31">
        <v>0</v>
      </c>
      <c r="O7752" s="22">
        <f t="shared" si="377"/>
        <v>0</v>
      </c>
      <c r="P7752" s="58"/>
      <c r="Q7752" s="58"/>
      <c r="R7752" s="58"/>
      <c r="S7752" s="7"/>
      <c r="T7752" s="7"/>
      <c r="U7752" s="7"/>
    </row>
    <row r="7753" spans="1:21" customFormat="1" ht="12.75" customHeight="1" x14ac:dyDescent="0.25">
      <c r="A7753">
        <v>11</v>
      </c>
      <c r="B7753">
        <v>1</v>
      </c>
      <c r="C7753" s="3">
        <v>1101</v>
      </c>
      <c r="D7753" t="s">
        <v>7</v>
      </c>
      <c r="E7753">
        <v>2005</v>
      </c>
      <c r="F7753" s="57"/>
      <c r="G7753" s="73">
        <f t="shared" si="376"/>
        <v>0</v>
      </c>
      <c r="H7753" s="7"/>
      <c r="I7753" s="31">
        <v>0</v>
      </c>
      <c r="J7753" s="62"/>
      <c r="K7753" s="31">
        <v>0</v>
      </c>
      <c r="L7753" s="31">
        <v>0</v>
      </c>
      <c r="M7753" s="62"/>
      <c r="N7753" s="31">
        <v>0</v>
      </c>
      <c r="O7753" s="22">
        <f t="shared" si="377"/>
        <v>0</v>
      </c>
      <c r="P7753" s="58"/>
      <c r="Q7753" s="58"/>
      <c r="R7753" s="58"/>
      <c r="S7753" s="7"/>
      <c r="T7753" s="7"/>
      <c r="U7753" s="7"/>
    </row>
    <row r="7754" spans="1:21" customFormat="1" ht="12.75" customHeight="1" x14ac:dyDescent="0.25">
      <c r="A7754">
        <v>11</v>
      </c>
      <c r="B7754">
        <v>2</v>
      </c>
      <c r="C7754" s="3">
        <v>1102</v>
      </c>
      <c r="D7754" t="s">
        <v>7</v>
      </c>
      <c r="E7754">
        <v>2005</v>
      </c>
      <c r="F7754" s="57"/>
      <c r="G7754" s="73">
        <f t="shared" si="376"/>
        <v>0</v>
      </c>
      <c r="H7754" s="7"/>
      <c r="I7754" s="31">
        <v>0</v>
      </c>
      <c r="J7754" s="62"/>
      <c r="K7754" s="31">
        <v>0</v>
      </c>
      <c r="L7754" s="31">
        <v>0</v>
      </c>
      <c r="M7754" s="62"/>
      <c r="N7754" s="31">
        <v>0</v>
      </c>
      <c r="O7754" s="22">
        <f t="shared" si="377"/>
        <v>0</v>
      </c>
      <c r="P7754" s="58"/>
      <c r="Q7754" s="58"/>
      <c r="R7754" s="58"/>
      <c r="S7754" s="7"/>
      <c r="T7754" s="7"/>
      <c r="U7754" s="7"/>
    </row>
    <row r="7755" spans="1:21" customFormat="1" ht="12.75" customHeight="1" x14ac:dyDescent="0.25">
      <c r="A7755">
        <v>11</v>
      </c>
      <c r="B7755">
        <v>3</v>
      </c>
      <c r="C7755" s="3">
        <v>1103</v>
      </c>
      <c r="D7755" t="s">
        <v>7</v>
      </c>
      <c r="E7755">
        <v>2005</v>
      </c>
      <c r="F7755" s="57"/>
      <c r="G7755" s="73">
        <f t="shared" si="376"/>
        <v>0</v>
      </c>
      <c r="H7755" s="7"/>
      <c r="I7755" s="31">
        <v>0</v>
      </c>
      <c r="J7755" s="62"/>
      <c r="K7755" s="31">
        <v>0</v>
      </c>
      <c r="L7755" s="31">
        <v>0</v>
      </c>
      <c r="M7755" s="62"/>
      <c r="N7755" s="31">
        <v>0</v>
      </c>
      <c r="O7755" s="22">
        <f t="shared" si="377"/>
        <v>0</v>
      </c>
      <c r="P7755" s="58"/>
      <c r="Q7755" s="58"/>
      <c r="R7755" s="58"/>
      <c r="S7755" s="7"/>
      <c r="T7755" s="7"/>
      <c r="U7755" s="7"/>
    </row>
    <row r="7756" spans="1:21" customFormat="1" ht="12.75" customHeight="1" x14ac:dyDescent="0.25">
      <c r="A7756">
        <v>11</v>
      </c>
      <c r="B7756">
        <v>4</v>
      </c>
      <c r="C7756" s="3">
        <v>1104</v>
      </c>
      <c r="D7756" t="s">
        <v>7</v>
      </c>
      <c r="E7756">
        <v>2005</v>
      </c>
      <c r="F7756" s="57"/>
      <c r="G7756" s="73">
        <f t="shared" si="376"/>
        <v>0</v>
      </c>
      <c r="H7756" s="7"/>
      <c r="I7756" s="31">
        <v>0</v>
      </c>
      <c r="J7756" s="62"/>
      <c r="K7756" s="31">
        <v>0</v>
      </c>
      <c r="L7756" s="31">
        <v>0</v>
      </c>
      <c r="M7756" s="62"/>
      <c r="N7756" s="31">
        <v>0</v>
      </c>
      <c r="O7756" s="22">
        <f t="shared" si="377"/>
        <v>0</v>
      </c>
      <c r="P7756" s="58"/>
      <c r="Q7756" s="58"/>
      <c r="R7756" s="58"/>
      <c r="S7756" s="7"/>
      <c r="T7756" s="7"/>
      <c r="U7756" s="7"/>
    </row>
    <row r="7757" spans="1:21" customFormat="1" ht="12.75" customHeight="1" x14ac:dyDescent="0.25">
      <c r="A7757">
        <v>11</v>
      </c>
      <c r="B7757">
        <v>5</v>
      </c>
      <c r="C7757" s="3">
        <v>1105</v>
      </c>
      <c r="D7757" t="s">
        <v>7</v>
      </c>
      <c r="E7757">
        <v>2005</v>
      </c>
      <c r="F7757" s="57"/>
      <c r="G7757" s="73">
        <f t="shared" si="376"/>
        <v>0</v>
      </c>
      <c r="H7757" s="7"/>
      <c r="I7757" s="31">
        <v>0</v>
      </c>
      <c r="J7757" s="62"/>
      <c r="K7757" s="31">
        <v>0</v>
      </c>
      <c r="L7757" s="31">
        <v>0</v>
      </c>
      <c r="M7757" s="62"/>
      <c r="N7757" s="31">
        <v>0</v>
      </c>
      <c r="O7757" s="22">
        <f t="shared" si="377"/>
        <v>0</v>
      </c>
      <c r="P7757" s="58"/>
      <c r="Q7757" s="58"/>
      <c r="R7757" s="58"/>
      <c r="S7757" s="7"/>
      <c r="T7757" s="7"/>
      <c r="U7757" s="7"/>
    </row>
    <row r="7758" spans="1:21" customFormat="1" ht="12.75" customHeight="1" x14ac:dyDescent="0.25">
      <c r="A7758">
        <v>11</v>
      </c>
      <c r="B7758">
        <v>6</v>
      </c>
      <c r="C7758" s="3">
        <v>1106</v>
      </c>
      <c r="D7758" t="s">
        <v>7</v>
      </c>
      <c r="E7758">
        <v>2005</v>
      </c>
      <c r="F7758" s="57"/>
      <c r="G7758" s="73">
        <f t="shared" si="376"/>
        <v>0</v>
      </c>
      <c r="H7758" s="7"/>
      <c r="I7758" s="31">
        <v>0</v>
      </c>
      <c r="J7758" s="62"/>
      <c r="K7758" s="31">
        <v>0</v>
      </c>
      <c r="L7758" s="31">
        <v>0</v>
      </c>
      <c r="M7758" s="62"/>
      <c r="N7758" s="31">
        <v>0</v>
      </c>
      <c r="O7758" s="22">
        <f t="shared" si="377"/>
        <v>0</v>
      </c>
      <c r="P7758" s="58"/>
      <c r="Q7758" s="58"/>
      <c r="R7758" s="58"/>
      <c r="S7758" s="7"/>
      <c r="T7758" s="7"/>
      <c r="U7758" s="7"/>
    </row>
    <row r="7759" spans="1:21" customFormat="1" ht="12.75" customHeight="1" x14ac:dyDescent="0.25">
      <c r="A7759">
        <v>11</v>
      </c>
      <c r="B7759">
        <v>7</v>
      </c>
      <c r="C7759" s="3">
        <v>1107</v>
      </c>
      <c r="D7759" t="s">
        <v>7</v>
      </c>
      <c r="E7759">
        <v>2005</v>
      </c>
      <c r="F7759" s="57"/>
      <c r="G7759" s="73">
        <f t="shared" si="376"/>
        <v>0</v>
      </c>
      <c r="H7759" s="7"/>
      <c r="I7759" s="31">
        <v>0</v>
      </c>
      <c r="J7759" s="62"/>
      <c r="K7759" s="31">
        <v>0</v>
      </c>
      <c r="L7759" s="31">
        <v>0</v>
      </c>
      <c r="M7759" s="62"/>
      <c r="N7759" s="31">
        <v>0</v>
      </c>
      <c r="O7759" s="22">
        <f t="shared" si="377"/>
        <v>0</v>
      </c>
      <c r="P7759" s="58"/>
      <c r="Q7759" s="58"/>
      <c r="R7759" s="58"/>
      <c r="S7759" s="7"/>
      <c r="T7759" s="7"/>
      <c r="U7759" s="7"/>
    </row>
    <row r="7760" spans="1:21" customFormat="1" ht="12.75" customHeight="1" x14ac:dyDescent="0.25">
      <c r="A7760">
        <v>11</v>
      </c>
      <c r="B7760">
        <v>8</v>
      </c>
      <c r="C7760" s="3">
        <v>1108</v>
      </c>
      <c r="D7760" t="s">
        <v>7</v>
      </c>
      <c r="E7760">
        <v>2005</v>
      </c>
      <c r="F7760" s="57"/>
      <c r="G7760" s="73">
        <f t="shared" si="376"/>
        <v>0</v>
      </c>
      <c r="H7760" s="7"/>
      <c r="I7760" s="31">
        <v>0</v>
      </c>
      <c r="J7760" s="62"/>
      <c r="K7760" s="31">
        <v>0</v>
      </c>
      <c r="L7760" s="31">
        <v>0</v>
      </c>
      <c r="M7760" s="62"/>
      <c r="N7760" s="31">
        <v>0</v>
      </c>
      <c r="O7760" s="22">
        <f t="shared" si="377"/>
        <v>0</v>
      </c>
      <c r="P7760" s="58"/>
      <c r="Q7760" s="58"/>
      <c r="R7760" s="58"/>
      <c r="S7760" s="7"/>
      <c r="T7760" s="7"/>
      <c r="U7760" s="7"/>
    </row>
    <row r="7761" spans="1:21" customFormat="1" ht="12.75" customHeight="1" x14ac:dyDescent="0.25">
      <c r="A7761">
        <v>11</v>
      </c>
      <c r="B7761">
        <v>9</v>
      </c>
      <c r="C7761" s="3">
        <v>1109</v>
      </c>
      <c r="D7761" t="s">
        <v>7</v>
      </c>
      <c r="E7761">
        <v>2005</v>
      </c>
      <c r="F7761" s="57"/>
      <c r="G7761" s="73">
        <f t="shared" si="376"/>
        <v>0</v>
      </c>
      <c r="H7761" s="7"/>
      <c r="I7761" s="31">
        <v>0</v>
      </c>
      <c r="J7761" s="62"/>
      <c r="K7761" s="31">
        <v>0</v>
      </c>
      <c r="L7761" s="31">
        <v>0</v>
      </c>
      <c r="M7761" s="62"/>
      <c r="N7761" s="31">
        <v>0</v>
      </c>
      <c r="O7761" s="22">
        <f t="shared" si="377"/>
        <v>0</v>
      </c>
      <c r="P7761" s="58"/>
      <c r="Q7761" s="58"/>
      <c r="R7761" s="58"/>
      <c r="S7761" s="7"/>
      <c r="T7761" s="7"/>
      <c r="U7761" s="7"/>
    </row>
    <row r="7762" spans="1:21" customFormat="1" ht="12.75" customHeight="1" x14ac:dyDescent="0.25">
      <c r="A7762">
        <v>11</v>
      </c>
      <c r="B7762">
        <v>10</v>
      </c>
      <c r="C7762" s="3">
        <v>1110</v>
      </c>
      <c r="D7762" t="s">
        <v>7</v>
      </c>
      <c r="E7762">
        <v>2005</v>
      </c>
      <c r="F7762" s="57"/>
      <c r="G7762" s="73">
        <f t="shared" si="376"/>
        <v>0</v>
      </c>
      <c r="H7762" s="7"/>
      <c r="I7762" s="31">
        <v>0</v>
      </c>
      <c r="J7762" s="62"/>
      <c r="K7762" s="31">
        <v>0</v>
      </c>
      <c r="L7762" s="31">
        <v>0</v>
      </c>
      <c r="M7762" s="62"/>
      <c r="N7762" s="31">
        <v>0</v>
      </c>
      <c r="O7762" s="22">
        <f t="shared" si="377"/>
        <v>0</v>
      </c>
      <c r="P7762" s="58"/>
      <c r="Q7762" s="58"/>
      <c r="R7762" s="58"/>
      <c r="S7762" s="7"/>
      <c r="T7762" s="7"/>
      <c r="U7762" s="7"/>
    </row>
    <row r="7763" spans="1:21" customFormat="1" ht="12.75" customHeight="1" x14ac:dyDescent="0.25">
      <c r="A7763">
        <v>11</v>
      </c>
      <c r="B7763">
        <v>11</v>
      </c>
      <c r="C7763" s="3">
        <v>1111</v>
      </c>
      <c r="D7763" t="s">
        <v>7</v>
      </c>
      <c r="E7763">
        <v>2005</v>
      </c>
      <c r="F7763" s="57"/>
      <c r="G7763" s="73"/>
      <c r="H7763" s="7"/>
      <c r="I7763" s="31"/>
      <c r="J7763" s="62"/>
      <c r="K7763" s="31"/>
      <c r="L7763" s="31"/>
      <c r="M7763" s="62"/>
      <c r="N7763" s="31"/>
      <c r="O7763" s="22"/>
      <c r="P7763" s="58"/>
      <c r="Q7763" s="58"/>
      <c r="R7763" s="58"/>
      <c r="S7763" s="7"/>
      <c r="T7763" s="7"/>
      <c r="U7763" s="7"/>
    </row>
    <row r="7764" spans="1:21" customFormat="1" ht="12.75" customHeight="1" x14ac:dyDescent="0.25">
      <c r="A7764">
        <v>11</v>
      </c>
      <c r="B7764">
        <v>12</v>
      </c>
      <c r="C7764" s="3">
        <v>1112</v>
      </c>
      <c r="D7764" t="s">
        <v>7</v>
      </c>
      <c r="E7764">
        <v>2005</v>
      </c>
      <c r="F7764" s="57"/>
      <c r="G7764" s="73"/>
      <c r="H7764" s="7"/>
      <c r="I7764" s="31"/>
      <c r="J7764" s="62"/>
      <c r="K7764" s="31"/>
      <c r="L7764" s="31"/>
      <c r="M7764" s="62"/>
      <c r="N7764" s="31"/>
      <c r="O7764" s="22"/>
      <c r="P7764" s="58"/>
      <c r="Q7764" s="58"/>
      <c r="R7764" s="58"/>
      <c r="S7764" s="7"/>
      <c r="T7764" s="7"/>
      <c r="U7764" s="7"/>
    </row>
    <row r="7765" spans="1:21" customFormat="1" ht="12.75" customHeight="1" x14ac:dyDescent="0.25">
      <c r="A7765">
        <v>11</v>
      </c>
      <c r="B7765">
        <v>13</v>
      </c>
      <c r="C7765" s="3">
        <v>1113</v>
      </c>
      <c r="D7765" t="s">
        <v>7</v>
      </c>
      <c r="E7765">
        <v>2005</v>
      </c>
      <c r="F7765" s="57"/>
      <c r="G7765" s="73"/>
      <c r="H7765" s="7"/>
      <c r="I7765" s="31"/>
      <c r="J7765" s="62"/>
      <c r="K7765" s="31"/>
      <c r="L7765" s="31"/>
      <c r="M7765" s="62"/>
      <c r="N7765" s="31"/>
      <c r="O7765" s="22"/>
      <c r="P7765" s="58"/>
      <c r="Q7765" s="58"/>
      <c r="R7765" s="58"/>
      <c r="S7765" s="7"/>
      <c r="T7765" s="7"/>
      <c r="U7765" s="7"/>
    </row>
    <row r="7766" spans="1:21" customFormat="1" ht="12.75" customHeight="1" x14ac:dyDescent="0.25">
      <c r="A7766">
        <v>11</v>
      </c>
      <c r="B7766">
        <v>14</v>
      </c>
      <c r="C7766" s="3">
        <v>1114</v>
      </c>
      <c r="D7766" t="s">
        <v>7</v>
      </c>
      <c r="E7766">
        <v>2005</v>
      </c>
      <c r="F7766" s="57"/>
      <c r="G7766" s="73"/>
      <c r="H7766" s="7"/>
      <c r="I7766" s="31"/>
      <c r="J7766" s="62"/>
      <c r="K7766" s="31"/>
      <c r="L7766" s="31"/>
      <c r="M7766" s="62"/>
      <c r="N7766" s="31"/>
      <c r="O7766" s="22"/>
      <c r="P7766" s="58"/>
      <c r="Q7766" s="58"/>
      <c r="R7766" s="58"/>
      <c r="S7766" s="7"/>
      <c r="T7766" s="7"/>
      <c r="U7766" s="7"/>
    </row>
    <row r="7767" spans="1:21" customFormat="1" ht="12.75" customHeight="1" x14ac:dyDescent="0.25">
      <c r="A7767">
        <v>11</v>
      </c>
      <c r="B7767">
        <v>15</v>
      </c>
      <c r="C7767" s="3">
        <v>1115</v>
      </c>
      <c r="D7767" t="s">
        <v>7</v>
      </c>
      <c r="E7767">
        <v>2005</v>
      </c>
      <c r="F7767" s="57"/>
      <c r="G7767" s="73"/>
      <c r="H7767" s="7"/>
      <c r="I7767" s="31"/>
      <c r="J7767" s="62"/>
      <c r="K7767" s="31"/>
      <c r="L7767" s="31"/>
      <c r="M7767" s="62"/>
      <c r="N7767" s="31"/>
      <c r="O7767" s="22"/>
      <c r="P7767" s="58"/>
      <c r="Q7767" s="58"/>
      <c r="R7767" s="58"/>
      <c r="S7767" s="7"/>
      <c r="T7767" s="7"/>
      <c r="U7767" s="7"/>
    </row>
    <row r="7768" spans="1:21" customFormat="1" ht="12.75" customHeight="1" x14ac:dyDescent="0.25">
      <c r="A7768">
        <v>5</v>
      </c>
      <c r="B7768">
        <v>13</v>
      </c>
      <c r="C7768" s="3">
        <v>513</v>
      </c>
      <c r="D7768" t="s">
        <v>6</v>
      </c>
      <c r="E7768">
        <v>2004</v>
      </c>
      <c r="F7768" s="57"/>
      <c r="G7768" s="73"/>
      <c r="H7768" s="7"/>
      <c r="I7768" s="31"/>
      <c r="J7768" s="31"/>
      <c r="K7768" s="31"/>
      <c r="L7768" s="31"/>
      <c r="M7768" s="31"/>
      <c r="N7768" s="31"/>
      <c r="O7768" s="31"/>
      <c r="P7768" s="58"/>
      <c r="Q7768" s="58"/>
      <c r="R7768" s="58"/>
      <c r="S7768" s="7"/>
      <c r="T7768" s="7"/>
      <c r="U7768" s="7"/>
    </row>
    <row r="7769" spans="1:21" customFormat="1" ht="12.75" customHeight="1" x14ac:dyDescent="0.25">
      <c r="A7769">
        <v>5</v>
      </c>
      <c r="B7769">
        <v>14</v>
      </c>
      <c r="C7769" s="3">
        <v>514</v>
      </c>
      <c r="D7769" t="s">
        <v>6</v>
      </c>
      <c r="E7769">
        <v>2004</v>
      </c>
      <c r="F7769" s="57"/>
      <c r="G7769" s="73"/>
      <c r="H7769" s="7"/>
      <c r="I7769" s="31"/>
      <c r="J7769" s="31"/>
      <c r="K7769" s="31"/>
      <c r="L7769" s="31"/>
      <c r="M7769" s="31"/>
      <c r="N7769" s="31"/>
      <c r="O7769" s="31"/>
      <c r="P7769" s="58"/>
      <c r="Q7769" s="58"/>
      <c r="R7769" s="58"/>
      <c r="S7769" s="7"/>
      <c r="T7769" s="7"/>
      <c r="U7769" s="7"/>
    </row>
    <row r="7770" spans="1:21" customFormat="1" ht="12.75" customHeight="1" x14ac:dyDescent="0.25">
      <c r="A7770">
        <v>5</v>
      </c>
      <c r="B7770">
        <v>15</v>
      </c>
      <c r="C7770" s="3">
        <v>515</v>
      </c>
      <c r="D7770" t="s">
        <v>6</v>
      </c>
      <c r="E7770">
        <v>2004</v>
      </c>
      <c r="F7770" s="57"/>
      <c r="G7770" s="73"/>
      <c r="H7770" s="7"/>
      <c r="I7770" s="31"/>
      <c r="J7770" s="31"/>
      <c r="K7770" s="31"/>
      <c r="L7770" s="31"/>
      <c r="M7770" s="31"/>
      <c r="N7770" s="31"/>
      <c r="O7770" s="31"/>
      <c r="P7770" s="58"/>
      <c r="Q7770" s="58"/>
      <c r="R7770" s="58"/>
      <c r="S7770" s="7"/>
      <c r="T7770" s="7"/>
      <c r="U7770" s="7"/>
    </row>
    <row r="7771" spans="1:21" customFormat="1" ht="12.75" customHeight="1" x14ac:dyDescent="0.25">
      <c r="A7771">
        <v>5</v>
      </c>
      <c r="B7771">
        <v>16</v>
      </c>
      <c r="C7771" s="3">
        <v>516</v>
      </c>
      <c r="D7771" t="s">
        <v>6</v>
      </c>
      <c r="E7771">
        <v>2004</v>
      </c>
      <c r="F7771" s="57"/>
      <c r="G7771" s="73"/>
      <c r="H7771" s="7"/>
      <c r="I7771" s="31"/>
      <c r="J7771" s="31"/>
      <c r="K7771" s="31"/>
      <c r="L7771" s="31"/>
      <c r="M7771" s="31"/>
      <c r="N7771" s="31"/>
      <c r="O7771" s="31"/>
      <c r="P7771" s="58"/>
      <c r="Q7771" s="58"/>
      <c r="R7771" s="58"/>
      <c r="S7771" s="7"/>
      <c r="T7771" s="7"/>
      <c r="U7771" s="7"/>
    </row>
    <row r="7772" spans="1:21" customFormat="1" ht="12.75" customHeight="1" x14ac:dyDescent="0.25">
      <c r="A7772">
        <v>5</v>
      </c>
      <c r="B7772">
        <v>17</v>
      </c>
      <c r="C7772" s="3">
        <v>517</v>
      </c>
      <c r="D7772" t="s">
        <v>6</v>
      </c>
      <c r="E7772">
        <v>2004</v>
      </c>
      <c r="F7772" s="57"/>
      <c r="G7772" s="73"/>
      <c r="H7772" s="7"/>
      <c r="I7772" s="31"/>
      <c r="J7772" s="31"/>
      <c r="K7772" s="31"/>
      <c r="L7772" s="31"/>
      <c r="M7772" s="31"/>
      <c r="N7772" s="31"/>
      <c r="O7772" s="31"/>
      <c r="P7772" s="58"/>
      <c r="Q7772" s="58"/>
      <c r="R7772" s="58"/>
      <c r="S7772" s="7"/>
      <c r="T7772" s="7"/>
      <c r="U7772" s="7"/>
    </row>
    <row r="7773" spans="1:21" customFormat="1" ht="12.75" customHeight="1" x14ac:dyDescent="0.25">
      <c r="A7773">
        <v>5</v>
      </c>
      <c r="B7773">
        <v>18</v>
      </c>
      <c r="C7773" s="3">
        <v>518</v>
      </c>
      <c r="D7773" t="s">
        <v>6</v>
      </c>
      <c r="E7773">
        <v>2004</v>
      </c>
      <c r="F7773" s="57"/>
      <c r="G7773" s="73">
        <f t="shared" ref="G7773:G7804" si="378">I7773+K7773</f>
        <v>0</v>
      </c>
      <c r="H7773" s="7"/>
      <c r="I7773" s="59">
        <v>0</v>
      </c>
      <c r="J7773" s="31"/>
      <c r="K7773" s="31"/>
      <c r="L7773" s="59">
        <v>0</v>
      </c>
      <c r="M7773" s="31"/>
      <c r="N7773" s="31"/>
      <c r="O7773" s="22">
        <f t="shared" ref="O7773:O7804" si="379">L7773+N7773</f>
        <v>0</v>
      </c>
      <c r="P7773" s="58"/>
      <c r="Q7773" s="58"/>
      <c r="R7773" s="58"/>
      <c r="S7773" s="7"/>
      <c r="T7773" s="7"/>
      <c r="U7773" s="7"/>
    </row>
    <row r="7774" spans="1:21" customFormat="1" ht="12.75" customHeight="1" x14ac:dyDescent="0.25">
      <c r="A7774">
        <v>5</v>
      </c>
      <c r="B7774">
        <v>19</v>
      </c>
      <c r="C7774" s="3">
        <v>519</v>
      </c>
      <c r="D7774" t="s">
        <v>6</v>
      </c>
      <c r="E7774">
        <v>2004</v>
      </c>
      <c r="F7774" s="57"/>
      <c r="G7774" s="73">
        <f t="shared" si="378"/>
        <v>0</v>
      </c>
      <c r="I7774" s="59">
        <v>0</v>
      </c>
      <c r="J7774" s="31"/>
      <c r="K7774" s="31"/>
      <c r="L7774" s="59">
        <v>0</v>
      </c>
      <c r="M7774" s="31"/>
      <c r="N7774" s="31"/>
      <c r="O7774" s="22">
        <f t="shared" si="379"/>
        <v>0</v>
      </c>
      <c r="P7774" s="58"/>
      <c r="Q7774" s="58"/>
      <c r="R7774" s="58"/>
      <c r="S7774" s="7"/>
      <c r="T7774" s="7"/>
      <c r="U7774" s="7"/>
    </row>
    <row r="7775" spans="1:21" customFormat="1" ht="12.75" customHeight="1" x14ac:dyDescent="0.25">
      <c r="A7775">
        <v>5</v>
      </c>
      <c r="B7775">
        <v>20</v>
      </c>
      <c r="C7775" s="3">
        <v>520</v>
      </c>
      <c r="D7775" t="s">
        <v>6</v>
      </c>
      <c r="E7775">
        <v>2004</v>
      </c>
      <c r="F7775" s="57"/>
      <c r="G7775" s="73">
        <f t="shared" si="378"/>
        <v>0</v>
      </c>
      <c r="I7775" s="59">
        <v>0</v>
      </c>
      <c r="J7775" s="31"/>
      <c r="K7775" s="31"/>
      <c r="L7775" s="59">
        <v>0</v>
      </c>
      <c r="M7775" s="31"/>
      <c r="N7775" s="31"/>
      <c r="O7775" s="22">
        <f t="shared" si="379"/>
        <v>0</v>
      </c>
      <c r="P7775" s="58"/>
      <c r="Q7775" s="58"/>
      <c r="R7775" s="58"/>
      <c r="S7775" s="7"/>
      <c r="T7775" s="7"/>
      <c r="U7775" s="7"/>
    </row>
    <row r="7776" spans="1:21" customFormat="1" ht="12.75" customHeight="1" x14ac:dyDescent="0.25">
      <c r="A7776">
        <v>5</v>
      </c>
      <c r="B7776">
        <v>21</v>
      </c>
      <c r="C7776" s="3">
        <v>521</v>
      </c>
      <c r="D7776" t="s">
        <v>6</v>
      </c>
      <c r="E7776">
        <v>2004</v>
      </c>
      <c r="F7776" s="57"/>
      <c r="G7776" s="73">
        <f t="shared" si="378"/>
        <v>0</v>
      </c>
      <c r="I7776" s="59">
        <v>0</v>
      </c>
      <c r="J7776" s="31"/>
      <c r="K7776" s="31"/>
      <c r="L7776" s="59">
        <v>0</v>
      </c>
      <c r="M7776" s="31"/>
      <c r="N7776" s="31"/>
      <c r="O7776" s="22">
        <f t="shared" si="379"/>
        <v>0</v>
      </c>
      <c r="P7776" s="58"/>
      <c r="Q7776" s="58"/>
      <c r="R7776" s="58"/>
      <c r="S7776" s="7"/>
      <c r="T7776" s="7"/>
      <c r="U7776" s="7"/>
    </row>
    <row r="7777" spans="1:21" customFormat="1" ht="12.75" customHeight="1" x14ac:dyDescent="0.25">
      <c r="A7777">
        <v>5</v>
      </c>
      <c r="B7777">
        <v>22</v>
      </c>
      <c r="C7777" s="3">
        <v>522</v>
      </c>
      <c r="D7777" t="s">
        <v>6</v>
      </c>
      <c r="E7777">
        <v>2004</v>
      </c>
      <c r="F7777" s="57"/>
      <c r="G7777" s="73">
        <f t="shared" si="378"/>
        <v>2</v>
      </c>
      <c r="I7777" s="59">
        <v>2</v>
      </c>
      <c r="J7777" s="31"/>
      <c r="K7777" s="31"/>
      <c r="L7777" s="59">
        <v>0</v>
      </c>
      <c r="M7777" s="31"/>
      <c r="N7777" s="31"/>
      <c r="O7777" s="22">
        <f t="shared" si="379"/>
        <v>0</v>
      </c>
      <c r="P7777" s="58"/>
      <c r="Q7777" s="58"/>
      <c r="R7777" s="58"/>
      <c r="S7777" s="7"/>
      <c r="T7777" s="7"/>
      <c r="U7777" s="7"/>
    </row>
    <row r="7778" spans="1:21" customFormat="1" ht="12.75" customHeight="1" x14ac:dyDescent="0.25">
      <c r="A7778">
        <v>5</v>
      </c>
      <c r="B7778">
        <v>23</v>
      </c>
      <c r="C7778" s="3">
        <v>523</v>
      </c>
      <c r="D7778" t="s">
        <v>6</v>
      </c>
      <c r="E7778">
        <v>2004</v>
      </c>
      <c r="F7778" s="57"/>
      <c r="G7778" s="73">
        <f t="shared" si="378"/>
        <v>1</v>
      </c>
      <c r="I7778" s="59">
        <v>1</v>
      </c>
      <c r="J7778" s="31"/>
      <c r="K7778" s="31"/>
      <c r="L7778" s="59">
        <v>0</v>
      </c>
      <c r="M7778" s="31"/>
      <c r="N7778" s="31"/>
      <c r="O7778" s="22">
        <f t="shared" si="379"/>
        <v>0</v>
      </c>
      <c r="P7778" s="58"/>
      <c r="Q7778" s="58"/>
      <c r="R7778" s="58"/>
      <c r="S7778" s="7"/>
      <c r="T7778" s="7"/>
      <c r="U7778" s="7"/>
    </row>
    <row r="7779" spans="1:21" customFormat="1" ht="12.75" customHeight="1" x14ac:dyDescent="0.25">
      <c r="A7779">
        <v>5</v>
      </c>
      <c r="B7779">
        <v>24</v>
      </c>
      <c r="C7779" s="3">
        <v>524</v>
      </c>
      <c r="D7779" t="s">
        <v>6</v>
      </c>
      <c r="E7779">
        <v>2004</v>
      </c>
      <c r="F7779" s="57"/>
      <c r="G7779" s="73">
        <f t="shared" si="378"/>
        <v>1</v>
      </c>
      <c r="I7779" s="59">
        <v>1</v>
      </c>
      <c r="J7779" s="31"/>
      <c r="K7779" s="31"/>
      <c r="L7779" s="59">
        <v>0</v>
      </c>
      <c r="M7779" s="31"/>
      <c r="N7779" s="31"/>
      <c r="O7779" s="22">
        <f t="shared" si="379"/>
        <v>0</v>
      </c>
      <c r="P7779" s="58"/>
      <c r="Q7779" s="58"/>
      <c r="R7779" s="58"/>
      <c r="S7779" s="7"/>
      <c r="T7779" s="7"/>
      <c r="U7779" s="7"/>
    </row>
    <row r="7780" spans="1:21" customFormat="1" ht="12.75" customHeight="1" x14ac:dyDescent="0.25">
      <c r="A7780">
        <v>5</v>
      </c>
      <c r="B7780">
        <v>25</v>
      </c>
      <c r="C7780" s="3">
        <v>525</v>
      </c>
      <c r="D7780" t="s">
        <v>6</v>
      </c>
      <c r="E7780">
        <v>2004</v>
      </c>
      <c r="F7780" s="57"/>
      <c r="G7780" s="73">
        <f t="shared" si="378"/>
        <v>0</v>
      </c>
      <c r="I7780" s="59">
        <v>0</v>
      </c>
      <c r="J7780" s="31"/>
      <c r="K7780" s="31"/>
      <c r="L7780" s="59">
        <v>0</v>
      </c>
      <c r="M7780" s="31"/>
      <c r="N7780" s="31"/>
      <c r="O7780" s="22">
        <f t="shared" si="379"/>
        <v>0</v>
      </c>
      <c r="P7780" s="58"/>
      <c r="Q7780" s="58"/>
      <c r="R7780" s="58"/>
      <c r="S7780" s="7"/>
      <c r="T7780" s="7"/>
      <c r="U7780" s="7"/>
    </row>
    <row r="7781" spans="1:21" customFormat="1" ht="12.75" customHeight="1" x14ac:dyDescent="0.25">
      <c r="A7781">
        <v>5</v>
      </c>
      <c r="B7781">
        <v>26</v>
      </c>
      <c r="C7781" s="3">
        <v>526</v>
      </c>
      <c r="D7781" t="s">
        <v>6</v>
      </c>
      <c r="E7781">
        <v>2004</v>
      </c>
      <c r="F7781" s="57"/>
      <c r="G7781" s="73">
        <f t="shared" si="378"/>
        <v>0</v>
      </c>
      <c r="I7781" s="59">
        <v>0</v>
      </c>
      <c r="J7781" s="31"/>
      <c r="K7781" s="31"/>
      <c r="L7781" s="59">
        <v>0</v>
      </c>
      <c r="M7781" s="31"/>
      <c r="N7781" s="31"/>
      <c r="O7781" s="22">
        <f t="shared" si="379"/>
        <v>0</v>
      </c>
      <c r="P7781" s="58"/>
      <c r="Q7781" s="58"/>
      <c r="R7781" s="58"/>
      <c r="S7781" s="7"/>
      <c r="T7781" s="7"/>
      <c r="U7781" s="7"/>
    </row>
    <row r="7782" spans="1:21" customFormat="1" ht="12.75" customHeight="1" x14ac:dyDescent="0.25">
      <c r="A7782">
        <v>5</v>
      </c>
      <c r="B7782">
        <v>27</v>
      </c>
      <c r="C7782" s="3">
        <v>527</v>
      </c>
      <c r="D7782" t="s">
        <v>6</v>
      </c>
      <c r="E7782">
        <v>2004</v>
      </c>
      <c r="F7782" s="57"/>
      <c r="G7782" s="73">
        <f t="shared" si="378"/>
        <v>1</v>
      </c>
      <c r="I7782" s="59">
        <v>1</v>
      </c>
      <c r="J7782" s="31"/>
      <c r="K7782" s="31"/>
      <c r="L7782" s="59">
        <v>0</v>
      </c>
      <c r="M7782" s="31"/>
      <c r="N7782" s="31"/>
      <c r="O7782" s="22">
        <f t="shared" si="379"/>
        <v>0</v>
      </c>
      <c r="P7782" s="58"/>
      <c r="Q7782" s="58"/>
      <c r="R7782" s="58"/>
      <c r="S7782" s="7"/>
      <c r="T7782" s="7"/>
      <c r="U7782" s="7"/>
    </row>
    <row r="7783" spans="1:21" customFormat="1" ht="12.75" customHeight="1" x14ac:dyDescent="0.25">
      <c r="A7783">
        <v>5</v>
      </c>
      <c r="B7783">
        <v>28</v>
      </c>
      <c r="C7783" s="3">
        <v>528</v>
      </c>
      <c r="D7783" t="s">
        <v>6</v>
      </c>
      <c r="E7783">
        <v>2004</v>
      </c>
      <c r="F7783" s="57"/>
      <c r="G7783" s="73">
        <f t="shared" si="378"/>
        <v>1</v>
      </c>
      <c r="I7783" s="59">
        <v>1</v>
      </c>
      <c r="J7783" s="31"/>
      <c r="K7783" s="31"/>
      <c r="L7783" s="59">
        <v>0</v>
      </c>
      <c r="M7783" s="31"/>
      <c r="N7783" s="31"/>
      <c r="O7783" s="22">
        <f t="shared" si="379"/>
        <v>0</v>
      </c>
      <c r="P7783" s="58"/>
      <c r="Q7783" s="58"/>
      <c r="R7783" s="58"/>
      <c r="S7783" s="7"/>
      <c r="T7783" s="7"/>
      <c r="U7783" s="7"/>
    </row>
    <row r="7784" spans="1:21" customFormat="1" ht="12.75" customHeight="1" x14ac:dyDescent="0.25">
      <c r="A7784">
        <v>5</v>
      </c>
      <c r="B7784">
        <v>29</v>
      </c>
      <c r="C7784" s="3">
        <v>529</v>
      </c>
      <c r="D7784" t="s">
        <v>6</v>
      </c>
      <c r="E7784">
        <v>2004</v>
      </c>
      <c r="F7784" s="57"/>
      <c r="G7784" s="73">
        <f t="shared" si="378"/>
        <v>6</v>
      </c>
      <c r="I7784" s="59">
        <v>6</v>
      </c>
      <c r="J7784" s="31"/>
      <c r="K7784" s="31"/>
      <c r="L7784" s="59">
        <v>0</v>
      </c>
      <c r="M7784" s="31"/>
      <c r="N7784" s="31"/>
      <c r="O7784" s="22">
        <f t="shared" si="379"/>
        <v>0</v>
      </c>
      <c r="P7784" s="58"/>
      <c r="Q7784" s="58"/>
      <c r="R7784" s="58"/>
      <c r="S7784" s="7"/>
      <c r="T7784" s="7"/>
      <c r="U7784" s="7"/>
    </row>
    <row r="7785" spans="1:21" customFormat="1" ht="12.75" customHeight="1" x14ac:dyDescent="0.25">
      <c r="A7785">
        <v>5</v>
      </c>
      <c r="B7785">
        <v>30</v>
      </c>
      <c r="C7785" s="3">
        <v>530</v>
      </c>
      <c r="D7785" t="s">
        <v>6</v>
      </c>
      <c r="E7785">
        <v>2004</v>
      </c>
      <c r="F7785" s="57"/>
      <c r="G7785" s="73">
        <f t="shared" si="378"/>
        <v>-2</v>
      </c>
      <c r="I7785" s="59">
        <v>-2</v>
      </c>
      <c r="J7785" s="31"/>
      <c r="K7785" s="31"/>
      <c r="L7785" s="59">
        <v>0</v>
      </c>
      <c r="M7785" s="31"/>
      <c r="N7785" s="31"/>
      <c r="O7785" s="22">
        <f t="shared" si="379"/>
        <v>0</v>
      </c>
      <c r="P7785" s="58"/>
      <c r="Q7785" s="58"/>
      <c r="R7785" s="58"/>
      <c r="S7785" s="7"/>
      <c r="T7785" s="7"/>
      <c r="U7785" s="7"/>
    </row>
    <row r="7786" spans="1:21" customFormat="1" ht="12.75" customHeight="1" x14ac:dyDescent="0.25">
      <c r="A7786">
        <v>5</v>
      </c>
      <c r="B7786">
        <v>31</v>
      </c>
      <c r="C7786" s="3">
        <v>531</v>
      </c>
      <c r="D7786" t="s">
        <v>6</v>
      </c>
      <c r="E7786">
        <v>2004</v>
      </c>
      <c r="F7786" s="57"/>
      <c r="G7786" s="73">
        <f t="shared" si="378"/>
        <v>3</v>
      </c>
      <c r="H7786" s="7"/>
      <c r="I7786" s="59">
        <v>3</v>
      </c>
      <c r="J7786" s="31"/>
      <c r="K7786" s="31"/>
      <c r="L7786" s="59">
        <v>0</v>
      </c>
      <c r="M7786" s="31"/>
      <c r="N7786" s="31"/>
      <c r="O7786" s="22">
        <f t="shared" si="379"/>
        <v>0</v>
      </c>
      <c r="P7786" s="58"/>
      <c r="Q7786" s="58"/>
      <c r="R7786" s="58"/>
      <c r="S7786" s="7"/>
      <c r="T7786" s="7"/>
      <c r="U7786" s="7"/>
    </row>
    <row r="7787" spans="1:21" customFormat="1" ht="12.75" customHeight="1" x14ac:dyDescent="0.25">
      <c r="A7787">
        <v>6</v>
      </c>
      <c r="B7787">
        <v>1</v>
      </c>
      <c r="C7787" s="3">
        <v>601</v>
      </c>
      <c r="D7787" t="s">
        <v>6</v>
      </c>
      <c r="E7787">
        <v>2004</v>
      </c>
      <c r="F7787" s="57"/>
      <c r="G7787" s="73">
        <f t="shared" si="378"/>
        <v>7</v>
      </c>
      <c r="H7787" s="7"/>
      <c r="I7787" s="59">
        <v>7</v>
      </c>
      <c r="J7787" s="31"/>
      <c r="K7787" s="31"/>
      <c r="L7787" s="59">
        <v>0</v>
      </c>
      <c r="M7787" s="31"/>
      <c r="N7787" s="31"/>
      <c r="O7787" s="22">
        <f t="shared" si="379"/>
        <v>0</v>
      </c>
      <c r="P7787" s="58"/>
      <c r="Q7787" s="58"/>
      <c r="R7787" s="58"/>
      <c r="S7787" s="7"/>
      <c r="T7787" s="7"/>
      <c r="U7787" s="7"/>
    </row>
    <row r="7788" spans="1:21" customFormat="1" ht="12.75" customHeight="1" x14ac:dyDescent="0.25">
      <c r="A7788">
        <v>6</v>
      </c>
      <c r="B7788">
        <v>2</v>
      </c>
      <c r="C7788" s="3">
        <v>602</v>
      </c>
      <c r="D7788" t="s">
        <v>6</v>
      </c>
      <c r="E7788">
        <v>2004</v>
      </c>
      <c r="F7788" s="57"/>
      <c r="G7788" s="73">
        <f t="shared" si="378"/>
        <v>26</v>
      </c>
      <c r="H7788" s="7"/>
      <c r="I7788" s="59">
        <v>26</v>
      </c>
      <c r="J7788" s="31"/>
      <c r="K7788" s="31"/>
      <c r="L7788" s="59">
        <v>1</v>
      </c>
      <c r="M7788" s="31"/>
      <c r="N7788" s="31"/>
      <c r="O7788" s="22">
        <f t="shared" si="379"/>
        <v>1</v>
      </c>
      <c r="P7788" s="58"/>
      <c r="Q7788" s="58"/>
      <c r="R7788" s="58"/>
      <c r="S7788" s="7"/>
      <c r="T7788" s="7"/>
      <c r="U7788" s="7"/>
    </row>
    <row r="7789" spans="1:21" customFormat="1" ht="12.75" customHeight="1" x14ac:dyDescent="0.25">
      <c r="A7789">
        <v>6</v>
      </c>
      <c r="B7789">
        <v>3</v>
      </c>
      <c r="C7789" s="3">
        <v>603</v>
      </c>
      <c r="D7789" t="s">
        <v>6</v>
      </c>
      <c r="E7789">
        <v>2004</v>
      </c>
      <c r="F7789" s="57"/>
      <c r="G7789" s="73">
        <f t="shared" si="378"/>
        <v>31</v>
      </c>
      <c r="H7789" s="7"/>
      <c r="I7789" s="59">
        <v>31</v>
      </c>
      <c r="J7789" s="31"/>
      <c r="K7789" s="31"/>
      <c r="L7789" s="59">
        <v>2</v>
      </c>
      <c r="M7789" s="31"/>
      <c r="N7789" s="31"/>
      <c r="O7789" s="22">
        <f t="shared" si="379"/>
        <v>2</v>
      </c>
      <c r="P7789" s="58"/>
      <c r="Q7789" s="58"/>
      <c r="R7789" s="58"/>
      <c r="S7789" s="7"/>
      <c r="T7789" s="7"/>
      <c r="U7789" s="7"/>
    </row>
    <row r="7790" spans="1:21" customFormat="1" ht="12.75" customHeight="1" x14ac:dyDescent="0.25">
      <c r="A7790">
        <v>6</v>
      </c>
      <c r="B7790">
        <v>4</v>
      </c>
      <c r="C7790" s="3">
        <v>604</v>
      </c>
      <c r="D7790" t="s">
        <v>6</v>
      </c>
      <c r="E7790">
        <v>2004</v>
      </c>
      <c r="F7790" s="57"/>
      <c r="G7790" s="73">
        <f t="shared" si="378"/>
        <v>33</v>
      </c>
      <c r="H7790" s="7"/>
      <c r="I7790" s="59">
        <v>33</v>
      </c>
      <c r="J7790" s="31"/>
      <c r="K7790" s="31"/>
      <c r="L7790" s="59">
        <v>3</v>
      </c>
      <c r="M7790" s="31"/>
      <c r="N7790" s="31"/>
      <c r="O7790" s="22">
        <f t="shared" si="379"/>
        <v>3</v>
      </c>
      <c r="P7790" s="58"/>
      <c r="Q7790" s="58"/>
      <c r="R7790" s="58"/>
      <c r="S7790" s="7"/>
      <c r="T7790" s="7"/>
      <c r="U7790" s="7"/>
    </row>
    <row r="7791" spans="1:21" customFormat="1" ht="12.75" customHeight="1" x14ac:dyDescent="0.25">
      <c r="A7791">
        <v>6</v>
      </c>
      <c r="B7791">
        <v>5</v>
      </c>
      <c r="C7791" s="3">
        <v>605</v>
      </c>
      <c r="D7791" t="s">
        <v>6</v>
      </c>
      <c r="E7791">
        <v>2004</v>
      </c>
      <c r="F7791" s="57"/>
      <c r="G7791" s="73">
        <f t="shared" si="378"/>
        <v>12</v>
      </c>
      <c r="H7791" s="7"/>
      <c r="I7791" s="59">
        <v>12</v>
      </c>
      <c r="J7791" s="31"/>
      <c r="K7791" s="31"/>
      <c r="L7791" s="59">
        <v>2</v>
      </c>
      <c r="M7791" s="31"/>
      <c r="N7791" s="31"/>
      <c r="O7791" s="22">
        <f t="shared" si="379"/>
        <v>2</v>
      </c>
      <c r="P7791" s="58"/>
      <c r="Q7791" s="58"/>
      <c r="R7791" s="58"/>
      <c r="S7791" s="7"/>
      <c r="T7791" s="7"/>
      <c r="U7791" s="7"/>
    </row>
    <row r="7792" spans="1:21" customFormat="1" ht="12.75" customHeight="1" x14ac:dyDescent="0.25">
      <c r="A7792">
        <v>6</v>
      </c>
      <c r="B7792">
        <v>6</v>
      </c>
      <c r="C7792" s="3">
        <v>606</v>
      </c>
      <c r="D7792" t="s">
        <v>6</v>
      </c>
      <c r="E7792">
        <v>2004</v>
      </c>
      <c r="F7792" s="57"/>
      <c r="G7792" s="73">
        <f t="shared" si="378"/>
        <v>5</v>
      </c>
      <c r="H7792" s="7"/>
      <c r="I7792" s="59">
        <v>5</v>
      </c>
      <c r="J7792" s="31"/>
      <c r="K7792" s="31"/>
      <c r="L7792" s="59">
        <v>1</v>
      </c>
      <c r="M7792" s="31"/>
      <c r="N7792" s="31"/>
      <c r="O7792" s="22">
        <f t="shared" si="379"/>
        <v>1</v>
      </c>
      <c r="P7792" s="58"/>
      <c r="Q7792" s="58"/>
      <c r="R7792" s="58"/>
      <c r="S7792" s="7"/>
      <c r="T7792" s="7"/>
      <c r="U7792" s="7"/>
    </row>
    <row r="7793" spans="1:21" customFormat="1" ht="12.75" customHeight="1" x14ac:dyDescent="0.25">
      <c r="A7793">
        <v>6</v>
      </c>
      <c r="B7793">
        <v>7</v>
      </c>
      <c r="C7793" s="3">
        <v>607</v>
      </c>
      <c r="D7793" t="s">
        <v>6</v>
      </c>
      <c r="E7793">
        <v>2004</v>
      </c>
      <c r="F7793" s="57"/>
      <c r="G7793" s="73">
        <f t="shared" si="378"/>
        <v>2</v>
      </c>
      <c r="H7793" s="7"/>
      <c r="I7793" s="59">
        <v>2</v>
      </c>
      <c r="J7793" s="31"/>
      <c r="K7793" s="31"/>
      <c r="L7793" s="59">
        <v>1</v>
      </c>
      <c r="M7793" s="31"/>
      <c r="N7793" s="31"/>
      <c r="O7793" s="22">
        <f t="shared" si="379"/>
        <v>1</v>
      </c>
      <c r="P7793" s="58"/>
      <c r="Q7793" s="58"/>
      <c r="R7793" s="58"/>
      <c r="S7793" s="7"/>
      <c r="T7793" s="7"/>
      <c r="U7793" s="7"/>
    </row>
    <row r="7794" spans="1:21" customFormat="1" ht="12.75" customHeight="1" x14ac:dyDescent="0.25">
      <c r="A7794">
        <v>6</v>
      </c>
      <c r="B7794">
        <v>8</v>
      </c>
      <c r="C7794" s="3">
        <v>608</v>
      </c>
      <c r="D7794" t="s">
        <v>6</v>
      </c>
      <c r="E7794">
        <v>2004</v>
      </c>
      <c r="F7794" s="57"/>
      <c r="G7794" s="73">
        <f t="shared" si="378"/>
        <v>13</v>
      </c>
      <c r="H7794" s="7"/>
      <c r="I7794" s="59">
        <v>13</v>
      </c>
      <c r="J7794" s="31"/>
      <c r="K7794" s="31"/>
      <c r="L7794" s="59">
        <v>4</v>
      </c>
      <c r="M7794" s="31"/>
      <c r="N7794" s="31"/>
      <c r="O7794" s="22">
        <f t="shared" si="379"/>
        <v>4</v>
      </c>
      <c r="P7794" s="58"/>
      <c r="Q7794" s="58"/>
      <c r="R7794" s="58"/>
      <c r="S7794" s="7"/>
      <c r="T7794" s="7"/>
      <c r="U7794" s="7"/>
    </row>
    <row r="7795" spans="1:21" customFormat="1" ht="12.75" customHeight="1" x14ac:dyDescent="0.25">
      <c r="A7795">
        <v>6</v>
      </c>
      <c r="B7795">
        <v>9</v>
      </c>
      <c r="C7795" s="3">
        <v>609</v>
      </c>
      <c r="D7795" t="s">
        <v>6</v>
      </c>
      <c r="E7795">
        <v>2004</v>
      </c>
      <c r="F7795" s="57"/>
      <c r="G7795" s="73">
        <f t="shared" si="378"/>
        <v>72</v>
      </c>
      <c r="H7795" s="7"/>
      <c r="I7795" s="59">
        <v>72</v>
      </c>
      <c r="J7795" s="31"/>
      <c r="K7795" s="31"/>
      <c r="L7795" s="59">
        <v>24</v>
      </c>
      <c r="M7795" s="31"/>
      <c r="N7795" s="31"/>
      <c r="O7795" s="22">
        <f t="shared" si="379"/>
        <v>24</v>
      </c>
      <c r="P7795" s="58"/>
      <c r="Q7795" s="58"/>
      <c r="R7795" s="58"/>
      <c r="S7795" s="7"/>
      <c r="T7795" s="7"/>
      <c r="U7795" s="7"/>
    </row>
    <row r="7796" spans="1:21" customFormat="1" ht="12.75" customHeight="1" x14ac:dyDescent="0.25">
      <c r="A7796">
        <v>6</v>
      </c>
      <c r="B7796">
        <v>10</v>
      </c>
      <c r="C7796" s="3">
        <v>610</v>
      </c>
      <c r="D7796" t="s">
        <v>6</v>
      </c>
      <c r="E7796">
        <v>2004</v>
      </c>
      <c r="F7796" s="57"/>
      <c r="G7796" s="73">
        <f t="shared" si="378"/>
        <v>127</v>
      </c>
      <c r="H7796" s="7"/>
      <c r="I7796" s="59">
        <v>127</v>
      </c>
      <c r="J7796" s="31"/>
      <c r="K7796" s="31"/>
      <c r="L7796" s="59">
        <v>33</v>
      </c>
      <c r="M7796" s="31"/>
      <c r="N7796" s="31"/>
      <c r="O7796" s="22">
        <f t="shared" si="379"/>
        <v>33</v>
      </c>
      <c r="P7796" s="58"/>
      <c r="Q7796" s="58"/>
      <c r="R7796" s="58"/>
      <c r="S7796" s="7"/>
      <c r="T7796" s="7"/>
      <c r="U7796" s="7"/>
    </row>
    <row r="7797" spans="1:21" customFormat="1" ht="12.75" customHeight="1" x14ac:dyDescent="0.25">
      <c r="A7797">
        <v>6</v>
      </c>
      <c r="B7797">
        <v>11</v>
      </c>
      <c r="C7797" s="3">
        <v>611</v>
      </c>
      <c r="D7797" t="s">
        <v>6</v>
      </c>
      <c r="E7797">
        <v>2004</v>
      </c>
      <c r="F7797" s="57"/>
      <c r="G7797" s="73">
        <f t="shared" si="378"/>
        <v>111</v>
      </c>
      <c r="H7797" s="7"/>
      <c r="I7797" s="59">
        <v>111</v>
      </c>
      <c r="J7797" s="31"/>
      <c r="K7797" s="31"/>
      <c r="L7797" s="59">
        <v>22</v>
      </c>
      <c r="M7797" s="31"/>
      <c r="N7797" s="31"/>
      <c r="O7797" s="22">
        <f t="shared" si="379"/>
        <v>22</v>
      </c>
      <c r="P7797" s="58"/>
      <c r="Q7797" s="58"/>
      <c r="R7797" s="58"/>
      <c r="S7797" s="7"/>
      <c r="T7797" s="7"/>
      <c r="U7797" s="7"/>
    </row>
    <row r="7798" spans="1:21" customFormat="1" ht="12.75" customHeight="1" x14ac:dyDescent="0.25">
      <c r="A7798">
        <v>6</v>
      </c>
      <c r="B7798">
        <v>12</v>
      </c>
      <c r="C7798" s="3">
        <v>612</v>
      </c>
      <c r="D7798" t="s">
        <v>6</v>
      </c>
      <c r="E7798">
        <v>2004</v>
      </c>
      <c r="F7798" s="57"/>
      <c r="G7798" s="73">
        <f t="shared" si="378"/>
        <v>38</v>
      </c>
      <c r="H7798" s="7"/>
      <c r="I7798" s="59">
        <v>38</v>
      </c>
      <c r="J7798" s="31"/>
      <c r="K7798" s="31"/>
      <c r="L7798" s="59">
        <v>5</v>
      </c>
      <c r="M7798" s="31"/>
      <c r="N7798" s="31"/>
      <c r="O7798" s="22">
        <f t="shared" si="379"/>
        <v>5</v>
      </c>
      <c r="P7798" s="58"/>
      <c r="Q7798" s="58"/>
      <c r="R7798" s="58"/>
      <c r="S7798" s="7"/>
      <c r="T7798" s="7"/>
      <c r="U7798" s="7"/>
    </row>
    <row r="7799" spans="1:21" customFormat="1" ht="12.75" customHeight="1" x14ac:dyDescent="0.25">
      <c r="A7799">
        <v>6</v>
      </c>
      <c r="B7799">
        <v>13</v>
      </c>
      <c r="C7799" s="3">
        <v>613</v>
      </c>
      <c r="D7799" t="s">
        <v>6</v>
      </c>
      <c r="E7799">
        <v>2004</v>
      </c>
      <c r="F7799" s="57"/>
      <c r="G7799" s="73">
        <f t="shared" si="378"/>
        <v>500</v>
      </c>
      <c r="H7799" s="7"/>
      <c r="I7799" s="59">
        <v>500</v>
      </c>
      <c r="J7799" s="31"/>
      <c r="K7799" s="31"/>
      <c r="L7799" s="59">
        <v>45</v>
      </c>
      <c r="M7799" s="31"/>
      <c r="N7799" s="31"/>
      <c r="O7799" s="22">
        <f t="shared" si="379"/>
        <v>45</v>
      </c>
      <c r="P7799" s="58"/>
      <c r="Q7799" s="58"/>
      <c r="R7799" s="58"/>
      <c r="S7799" s="7"/>
      <c r="T7799" s="7"/>
      <c r="U7799" s="7"/>
    </row>
    <row r="7800" spans="1:21" customFormat="1" ht="12.75" customHeight="1" x14ac:dyDescent="0.25">
      <c r="A7800">
        <v>6</v>
      </c>
      <c r="B7800">
        <v>14</v>
      </c>
      <c r="C7800" s="3">
        <v>614</v>
      </c>
      <c r="D7800" t="s">
        <v>6</v>
      </c>
      <c r="E7800">
        <v>2004</v>
      </c>
      <c r="F7800" s="57"/>
      <c r="G7800" s="73">
        <f t="shared" si="378"/>
        <v>56</v>
      </c>
      <c r="H7800" s="7"/>
      <c r="I7800" s="59">
        <v>56</v>
      </c>
      <c r="J7800" s="59">
        <v>51</v>
      </c>
      <c r="K7800" s="31"/>
      <c r="L7800" s="59">
        <v>2</v>
      </c>
      <c r="M7800" s="31">
        <v>0</v>
      </c>
      <c r="N7800" s="31"/>
      <c r="O7800" s="22">
        <f t="shared" si="379"/>
        <v>2</v>
      </c>
      <c r="P7800" s="58"/>
      <c r="Q7800" s="58"/>
      <c r="R7800" s="58"/>
      <c r="S7800" s="7"/>
      <c r="T7800" s="7"/>
      <c r="U7800" s="7"/>
    </row>
    <row r="7801" spans="1:21" customFormat="1" ht="12.75" customHeight="1" x14ac:dyDescent="0.25">
      <c r="A7801">
        <v>6</v>
      </c>
      <c r="B7801">
        <v>15</v>
      </c>
      <c r="C7801" s="3">
        <v>615</v>
      </c>
      <c r="D7801" t="s">
        <v>6</v>
      </c>
      <c r="E7801">
        <v>2004</v>
      </c>
      <c r="F7801" s="57"/>
      <c r="G7801" s="73">
        <f t="shared" si="378"/>
        <v>55</v>
      </c>
      <c r="H7801" s="7"/>
      <c r="I7801" s="31">
        <v>55</v>
      </c>
      <c r="J7801" s="31"/>
      <c r="K7801" s="31"/>
      <c r="L7801" s="31">
        <v>0</v>
      </c>
      <c r="M7801" s="31"/>
      <c r="N7801" s="31"/>
      <c r="O7801" s="22">
        <f t="shared" si="379"/>
        <v>0</v>
      </c>
      <c r="P7801" s="58"/>
      <c r="Q7801" s="58"/>
      <c r="R7801" s="58"/>
      <c r="S7801" s="7"/>
      <c r="T7801" s="7"/>
      <c r="U7801" s="7"/>
    </row>
    <row r="7802" spans="1:21" customFormat="1" ht="12.75" customHeight="1" x14ac:dyDescent="0.25">
      <c r="A7802">
        <v>6</v>
      </c>
      <c r="B7802">
        <v>16</v>
      </c>
      <c r="C7802" s="3">
        <v>616</v>
      </c>
      <c r="D7802" t="s">
        <v>6</v>
      </c>
      <c r="E7802">
        <v>2004</v>
      </c>
      <c r="F7802" s="57"/>
      <c r="G7802" s="73">
        <f t="shared" si="378"/>
        <v>56</v>
      </c>
      <c r="H7802" s="7"/>
      <c r="I7802" s="31">
        <v>56</v>
      </c>
      <c r="J7802" s="31"/>
      <c r="K7802" s="31"/>
      <c r="L7802" s="31">
        <v>0</v>
      </c>
      <c r="M7802" s="31"/>
      <c r="N7802" s="31"/>
      <c r="O7802" s="22">
        <f t="shared" si="379"/>
        <v>0</v>
      </c>
      <c r="P7802" s="58"/>
      <c r="Q7802" s="58"/>
      <c r="R7802" s="58"/>
      <c r="S7802" s="7"/>
      <c r="T7802" s="7"/>
      <c r="U7802" s="7"/>
    </row>
    <row r="7803" spans="1:21" customFormat="1" ht="12.75" customHeight="1" x14ac:dyDescent="0.25">
      <c r="A7803">
        <v>6</v>
      </c>
      <c r="B7803">
        <v>17</v>
      </c>
      <c r="C7803" s="3">
        <v>617</v>
      </c>
      <c r="D7803" t="s">
        <v>6</v>
      </c>
      <c r="E7803">
        <v>2004</v>
      </c>
      <c r="F7803" s="57"/>
      <c r="G7803" s="73">
        <f t="shared" si="378"/>
        <v>37</v>
      </c>
      <c r="H7803" s="7"/>
      <c r="I7803" s="31">
        <v>37</v>
      </c>
      <c r="J7803" s="31"/>
      <c r="K7803" s="31"/>
      <c r="L7803" s="31">
        <v>0</v>
      </c>
      <c r="M7803" s="31"/>
      <c r="N7803" s="31"/>
      <c r="O7803" s="22">
        <f t="shared" si="379"/>
        <v>0</v>
      </c>
      <c r="P7803" s="58"/>
      <c r="Q7803" s="58"/>
      <c r="R7803" s="58"/>
      <c r="S7803" s="7"/>
      <c r="T7803" s="7"/>
      <c r="U7803" s="7"/>
    </row>
    <row r="7804" spans="1:21" customFormat="1" ht="12.75" customHeight="1" x14ac:dyDescent="0.25">
      <c r="A7804">
        <v>6</v>
      </c>
      <c r="B7804">
        <v>18</v>
      </c>
      <c r="C7804" s="3">
        <v>618</v>
      </c>
      <c r="D7804" t="s">
        <v>6</v>
      </c>
      <c r="E7804">
        <v>2004</v>
      </c>
      <c r="F7804" s="57"/>
      <c r="G7804" s="73">
        <f t="shared" si="378"/>
        <v>50</v>
      </c>
      <c r="H7804" s="7"/>
      <c r="I7804" s="31">
        <v>50</v>
      </c>
      <c r="J7804" s="31"/>
      <c r="K7804" s="31"/>
      <c r="L7804" s="31">
        <v>0</v>
      </c>
      <c r="M7804" s="31"/>
      <c r="N7804" s="31"/>
      <c r="O7804" s="22">
        <f t="shared" si="379"/>
        <v>0</v>
      </c>
      <c r="P7804" s="58"/>
      <c r="Q7804" s="58"/>
      <c r="R7804" s="58"/>
      <c r="S7804" s="7"/>
      <c r="T7804" s="7"/>
      <c r="U7804" s="7"/>
    </row>
    <row r="7805" spans="1:21" customFormat="1" ht="12.75" customHeight="1" x14ac:dyDescent="0.25">
      <c r="A7805">
        <v>6</v>
      </c>
      <c r="B7805">
        <v>19</v>
      </c>
      <c r="C7805" s="3">
        <v>619</v>
      </c>
      <c r="D7805" t="s">
        <v>6</v>
      </c>
      <c r="E7805">
        <v>2004</v>
      </c>
      <c r="F7805" s="57"/>
      <c r="G7805" s="73">
        <f t="shared" ref="G7805:G7836" si="380">I7805+K7805</f>
        <v>45</v>
      </c>
      <c r="H7805" s="7"/>
      <c r="I7805" s="31">
        <v>45</v>
      </c>
      <c r="J7805" s="31"/>
      <c r="K7805" s="31"/>
      <c r="L7805" s="31">
        <v>0</v>
      </c>
      <c r="M7805" s="31"/>
      <c r="N7805" s="31"/>
      <c r="O7805" s="22">
        <f t="shared" ref="O7805:O7836" si="381">L7805+N7805</f>
        <v>0</v>
      </c>
      <c r="P7805" s="58"/>
      <c r="Q7805" s="58"/>
      <c r="R7805" s="58"/>
      <c r="S7805" s="7"/>
      <c r="T7805" s="7"/>
      <c r="U7805" s="7"/>
    </row>
    <row r="7806" spans="1:21" customFormat="1" ht="12.75" customHeight="1" x14ac:dyDescent="0.25">
      <c r="A7806">
        <v>6</v>
      </c>
      <c r="B7806">
        <v>20</v>
      </c>
      <c r="C7806" s="3">
        <v>620</v>
      </c>
      <c r="D7806" t="s">
        <v>6</v>
      </c>
      <c r="E7806">
        <v>2004</v>
      </c>
      <c r="F7806" s="57"/>
      <c r="G7806" s="73">
        <f t="shared" si="380"/>
        <v>46</v>
      </c>
      <c r="H7806" s="7"/>
      <c r="I7806" s="31">
        <v>46</v>
      </c>
      <c r="J7806" s="31"/>
      <c r="K7806" s="31"/>
      <c r="L7806" s="31">
        <v>0</v>
      </c>
      <c r="M7806" s="31"/>
      <c r="N7806" s="31"/>
      <c r="O7806" s="22">
        <f t="shared" si="381"/>
        <v>0</v>
      </c>
      <c r="P7806" s="58"/>
      <c r="Q7806" s="58"/>
      <c r="R7806" s="58"/>
      <c r="S7806" s="7"/>
      <c r="T7806" s="7"/>
      <c r="U7806" s="7"/>
    </row>
    <row r="7807" spans="1:21" customFormat="1" ht="12.75" customHeight="1" x14ac:dyDescent="0.25">
      <c r="A7807">
        <v>6</v>
      </c>
      <c r="B7807">
        <v>21</v>
      </c>
      <c r="C7807" s="3">
        <v>621</v>
      </c>
      <c r="D7807" t="s">
        <v>6</v>
      </c>
      <c r="E7807">
        <v>2004</v>
      </c>
      <c r="F7807" s="57"/>
      <c r="G7807" s="73">
        <f t="shared" si="380"/>
        <v>7</v>
      </c>
      <c r="H7807" s="7"/>
      <c r="I7807" s="31">
        <v>7</v>
      </c>
      <c r="J7807" s="31"/>
      <c r="K7807" s="31"/>
      <c r="L7807" s="31">
        <v>0</v>
      </c>
      <c r="M7807" s="31"/>
      <c r="N7807" s="31"/>
      <c r="O7807" s="22">
        <f t="shared" si="381"/>
        <v>0</v>
      </c>
      <c r="P7807" s="58"/>
      <c r="Q7807" s="58"/>
      <c r="R7807" s="58"/>
      <c r="S7807" s="7"/>
      <c r="T7807" s="7"/>
      <c r="U7807" s="7"/>
    </row>
    <row r="7808" spans="1:21" customFormat="1" ht="12.75" customHeight="1" x14ac:dyDescent="0.25">
      <c r="A7808">
        <v>6</v>
      </c>
      <c r="B7808">
        <v>22</v>
      </c>
      <c r="C7808" s="3">
        <v>622</v>
      </c>
      <c r="D7808" t="s">
        <v>6</v>
      </c>
      <c r="E7808">
        <v>2004</v>
      </c>
      <c r="F7808" s="57"/>
      <c r="G7808" s="73">
        <f t="shared" si="380"/>
        <v>6</v>
      </c>
      <c r="H7808" s="7"/>
      <c r="I7808" s="31">
        <v>6</v>
      </c>
      <c r="J7808" s="31">
        <v>1</v>
      </c>
      <c r="K7808" s="31"/>
      <c r="L7808" s="31">
        <v>0</v>
      </c>
      <c r="M7808" s="31">
        <v>0</v>
      </c>
      <c r="N7808" s="31"/>
      <c r="O7808" s="22">
        <f t="shared" si="381"/>
        <v>0</v>
      </c>
      <c r="P7808" s="58"/>
      <c r="Q7808" s="58"/>
      <c r="R7808" s="58"/>
      <c r="S7808" s="7"/>
      <c r="T7808" s="7"/>
      <c r="U7808" s="7"/>
    </row>
    <row r="7809" spans="1:21" customFormat="1" ht="12.75" customHeight="1" x14ac:dyDescent="0.25">
      <c r="A7809">
        <v>6</v>
      </c>
      <c r="B7809">
        <v>23</v>
      </c>
      <c r="C7809" s="3">
        <v>623</v>
      </c>
      <c r="D7809" t="s">
        <v>6</v>
      </c>
      <c r="E7809">
        <v>2004</v>
      </c>
      <c r="F7809" s="57"/>
      <c r="G7809" s="73">
        <f t="shared" si="380"/>
        <v>34</v>
      </c>
      <c r="H7809" s="7"/>
      <c r="I7809" s="31">
        <v>34</v>
      </c>
      <c r="J7809" s="31"/>
      <c r="K7809" s="31"/>
      <c r="L7809" s="31">
        <v>0</v>
      </c>
      <c r="M7809" s="31"/>
      <c r="N7809" s="31"/>
      <c r="O7809" s="22">
        <f t="shared" si="381"/>
        <v>0</v>
      </c>
      <c r="P7809" s="58"/>
      <c r="Q7809" s="58"/>
      <c r="R7809" s="58"/>
      <c r="S7809" s="7"/>
      <c r="T7809" s="7"/>
      <c r="U7809" s="7"/>
    </row>
    <row r="7810" spans="1:21" customFormat="1" ht="12.75" customHeight="1" x14ac:dyDescent="0.25">
      <c r="A7810">
        <v>6</v>
      </c>
      <c r="B7810">
        <v>24</v>
      </c>
      <c r="C7810" s="3">
        <v>624</v>
      </c>
      <c r="D7810" t="s">
        <v>6</v>
      </c>
      <c r="E7810">
        <v>2004</v>
      </c>
      <c r="F7810" s="57"/>
      <c r="G7810" s="73">
        <f t="shared" si="380"/>
        <v>17</v>
      </c>
      <c r="H7810" s="7"/>
      <c r="I7810" s="31">
        <v>17</v>
      </c>
      <c r="J7810" s="31"/>
      <c r="K7810" s="31"/>
      <c r="L7810" s="31">
        <v>0</v>
      </c>
      <c r="M7810" s="31"/>
      <c r="N7810" s="31"/>
      <c r="O7810" s="22">
        <f t="shared" si="381"/>
        <v>0</v>
      </c>
      <c r="P7810" s="58"/>
      <c r="Q7810" s="58"/>
      <c r="R7810" s="58"/>
      <c r="S7810" s="7"/>
      <c r="T7810" s="7"/>
      <c r="U7810" s="7"/>
    </row>
    <row r="7811" spans="1:21" customFormat="1" ht="12.75" customHeight="1" x14ac:dyDescent="0.25">
      <c r="A7811">
        <v>6</v>
      </c>
      <c r="B7811">
        <v>25</v>
      </c>
      <c r="C7811" s="3">
        <v>625</v>
      </c>
      <c r="D7811" t="s">
        <v>6</v>
      </c>
      <c r="E7811">
        <v>2004</v>
      </c>
      <c r="F7811" s="57"/>
      <c r="G7811" s="73">
        <f t="shared" si="380"/>
        <v>20</v>
      </c>
      <c r="H7811" s="7"/>
      <c r="I7811" s="31">
        <v>20</v>
      </c>
      <c r="J7811" s="31"/>
      <c r="K7811" s="31"/>
      <c r="L7811" s="31">
        <v>0</v>
      </c>
      <c r="M7811" s="31"/>
      <c r="N7811" s="31"/>
      <c r="O7811" s="22">
        <f t="shared" si="381"/>
        <v>0</v>
      </c>
      <c r="P7811" s="58"/>
      <c r="Q7811" s="58"/>
      <c r="R7811" s="58"/>
      <c r="S7811" s="7"/>
      <c r="T7811" s="7"/>
      <c r="U7811" s="7"/>
    </row>
    <row r="7812" spans="1:21" customFormat="1" ht="12.75" customHeight="1" x14ac:dyDescent="0.25">
      <c r="A7812">
        <v>6</v>
      </c>
      <c r="B7812">
        <v>26</v>
      </c>
      <c r="C7812" s="3">
        <v>626</v>
      </c>
      <c r="D7812" t="s">
        <v>6</v>
      </c>
      <c r="E7812">
        <v>2004</v>
      </c>
      <c r="F7812" s="57"/>
      <c r="G7812" s="73">
        <f t="shared" si="380"/>
        <v>15</v>
      </c>
      <c r="H7812" s="7"/>
      <c r="I7812" s="31">
        <v>15</v>
      </c>
      <c r="J7812" s="31"/>
      <c r="K7812" s="31"/>
      <c r="L7812" s="31">
        <v>0</v>
      </c>
      <c r="M7812" s="31"/>
      <c r="N7812" s="31"/>
      <c r="O7812" s="22">
        <f t="shared" si="381"/>
        <v>0</v>
      </c>
      <c r="P7812" s="58"/>
      <c r="Q7812" s="58"/>
      <c r="R7812" s="58"/>
      <c r="S7812" s="7"/>
      <c r="T7812" s="7"/>
      <c r="U7812" s="7"/>
    </row>
    <row r="7813" spans="1:21" customFormat="1" ht="12.75" customHeight="1" x14ac:dyDescent="0.25">
      <c r="A7813">
        <v>6</v>
      </c>
      <c r="B7813">
        <v>27</v>
      </c>
      <c r="C7813" s="3">
        <v>627</v>
      </c>
      <c r="D7813" t="s">
        <v>6</v>
      </c>
      <c r="E7813">
        <v>2004</v>
      </c>
      <c r="F7813" s="57"/>
      <c r="G7813" s="73">
        <f t="shared" si="380"/>
        <v>18</v>
      </c>
      <c r="H7813" s="7"/>
      <c r="I7813" s="31">
        <v>18</v>
      </c>
      <c r="J7813" s="31"/>
      <c r="K7813" s="31"/>
      <c r="L7813" s="31">
        <v>0</v>
      </c>
      <c r="M7813" s="31"/>
      <c r="N7813" s="31"/>
      <c r="O7813" s="22">
        <f t="shared" si="381"/>
        <v>0</v>
      </c>
      <c r="P7813" s="58"/>
      <c r="Q7813" s="58"/>
      <c r="R7813" s="58"/>
      <c r="S7813" s="7"/>
      <c r="T7813" s="7"/>
      <c r="U7813" s="7"/>
    </row>
    <row r="7814" spans="1:21" customFormat="1" ht="12.75" customHeight="1" x14ac:dyDescent="0.25">
      <c r="A7814">
        <v>6</v>
      </c>
      <c r="B7814">
        <v>28</v>
      </c>
      <c r="C7814" s="3">
        <v>628</v>
      </c>
      <c r="D7814" t="s">
        <v>6</v>
      </c>
      <c r="E7814">
        <v>2004</v>
      </c>
      <c r="F7814" s="57"/>
      <c r="G7814" s="73">
        <f t="shared" si="380"/>
        <v>11</v>
      </c>
      <c r="H7814" s="7"/>
      <c r="I7814" s="31">
        <v>11</v>
      </c>
      <c r="J7814" s="31">
        <v>6</v>
      </c>
      <c r="K7814" s="31"/>
      <c r="L7814" s="31">
        <v>0</v>
      </c>
      <c r="M7814" s="31">
        <v>0</v>
      </c>
      <c r="N7814" s="31"/>
      <c r="O7814" s="22">
        <f t="shared" si="381"/>
        <v>0</v>
      </c>
      <c r="P7814" s="58"/>
      <c r="Q7814" s="58"/>
      <c r="R7814" s="58"/>
      <c r="S7814" s="7"/>
      <c r="T7814" s="7"/>
      <c r="U7814" s="62" t="s">
        <v>40</v>
      </c>
    </row>
    <row r="7815" spans="1:21" customFormat="1" ht="12.75" customHeight="1" x14ac:dyDescent="0.25">
      <c r="A7815">
        <v>6</v>
      </c>
      <c r="B7815">
        <v>29</v>
      </c>
      <c r="C7815" s="3">
        <v>629</v>
      </c>
      <c r="D7815" t="s">
        <v>6</v>
      </c>
      <c r="E7815">
        <v>2004</v>
      </c>
      <c r="F7815" s="57"/>
      <c r="G7815" s="73">
        <f t="shared" si="380"/>
        <v>290</v>
      </c>
      <c r="H7815" s="7"/>
      <c r="I7815" s="31">
        <v>90</v>
      </c>
      <c r="J7815" s="31"/>
      <c r="K7815" s="31">
        <v>200</v>
      </c>
      <c r="L7815" s="31">
        <v>0</v>
      </c>
      <c r="M7815" s="31"/>
      <c r="N7815" s="31">
        <f t="shared" ref="N7815:N7822" si="382">K7815*0.1</f>
        <v>20</v>
      </c>
      <c r="O7815" s="22">
        <f t="shared" si="381"/>
        <v>20</v>
      </c>
      <c r="P7815" s="58"/>
      <c r="Q7815" s="58"/>
      <c r="R7815" s="58"/>
      <c r="S7815" s="7"/>
      <c r="T7815" s="7"/>
      <c r="U7815" s="31">
        <v>200</v>
      </c>
    </row>
    <row r="7816" spans="1:21" customFormat="1" ht="12.75" customHeight="1" x14ac:dyDescent="0.25">
      <c r="A7816">
        <v>6</v>
      </c>
      <c r="B7816">
        <v>30</v>
      </c>
      <c r="C7816" s="3">
        <v>630</v>
      </c>
      <c r="D7816" t="s">
        <v>6</v>
      </c>
      <c r="E7816">
        <v>2004</v>
      </c>
      <c r="F7816" s="57"/>
      <c r="G7816" s="73">
        <f t="shared" si="380"/>
        <v>3766</v>
      </c>
      <c r="H7816" s="7"/>
      <c r="I7816" s="31">
        <v>366</v>
      </c>
      <c r="J7816" s="31"/>
      <c r="K7816" s="31">
        <v>3400</v>
      </c>
      <c r="L7816" s="31">
        <v>46</v>
      </c>
      <c r="M7816" s="31"/>
      <c r="N7816" s="31">
        <f t="shared" si="382"/>
        <v>340</v>
      </c>
      <c r="O7816" s="22">
        <f t="shared" si="381"/>
        <v>386</v>
      </c>
      <c r="P7816" s="58"/>
      <c r="Q7816" s="58"/>
      <c r="R7816" s="58"/>
      <c r="S7816" s="7"/>
      <c r="T7816" s="7"/>
      <c r="U7816" s="31">
        <v>3400</v>
      </c>
    </row>
    <row r="7817" spans="1:21" customFormat="1" ht="12.75" customHeight="1" x14ac:dyDescent="0.25">
      <c r="A7817">
        <v>7</v>
      </c>
      <c r="B7817">
        <v>1</v>
      </c>
      <c r="C7817" s="3">
        <v>701</v>
      </c>
      <c r="D7817" t="s">
        <v>6</v>
      </c>
      <c r="E7817">
        <v>2004</v>
      </c>
      <c r="F7817" s="57"/>
      <c r="G7817" s="73">
        <f t="shared" si="380"/>
        <v>4745</v>
      </c>
      <c r="H7817" s="7"/>
      <c r="I7817" s="31">
        <v>245</v>
      </c>
      <c r="J7817" s="31"/>
      <c r="K7817" s="31">
        <v>4500</v>
      </c>
      <c r="L7817" s="31">
        <v>0</v>
      </c>
      <c r="M7817" s="31"/>
      <c r="N7817" s="31">
        <f t="shared" si="382"/>
        <v>450</v>
      </c>
      <c r="O7817" s="22">
        <f t="shared" si="381"/>
        <v>450</v>
      </c>
      <c r="P7817" s="58"/>
      <c r="Q7817" s="58"/>
      <c r="R7817" s="58"/>
      <c r="S7817" s="7"/>
      <c r="T7817" s="7"/>
      <c r="U7817" s="31">
        <v>4500</v>
      </c>
    </row>
    <row r="7818" spans="1:21" customFormat="1" ht="12.75" customHeight="1" x14ac:dyDescent="0.25">
      <c r="A7818">
        <v>7</v>
      </c>
      <c r="B7818">
        <v>2</v>
      </c>
      <c r="C7818" s="3">
        <v>702</v>
      </c>
      <c r="D7818" t="s">
        <v>6</v>
      </c>
      <c r="E7818">
        <v>2004</v>
      </c>
      <c r="F7818" s="57"/>
      <c r="G7818" s="73">
        <f t="shared" si="380"/>
        <v>1368</v>
      </c>
      <c r="H7818" s="7"/>
      <c r="I7818" s="31">
        <v>68</v>
      </c>
      <c r="J7818" s="31"/>
      <c r="K7818" s="31">
        <v>1300</v>
      </c>
      <c r="L7818" s="31">
        <v>0</v>
      </c>
      <c r="M7818" s="31"/>
      <c r="N7818" s="31">
        <f t="shared" si="382"/>
        <v>130</v>
      </c>
      <c r="O7818" s="22">
        <f t="shared" si="381"/>
        <v>130</v>
      </c>
      <c r="P7818" s="58"/>
      <c r="Q7818" s="58"/>
      <c r="R7818" s="58"/>
      <c r="S7818" s="7"/>
      <c r="T7818" s="7"/>
      <c r="U7818" s="31">
        <v>1300</v>
      </c>
    </row>
    <row r="7819" spans="1:21" customFormat="1" ht="12.75" customHeight="1" x14ac:dyDescent="0.25">
      <c r="A7819">
        <v>7</v>
      </c>
      <c r="B7819">
        <v>3</v>
      </c>
      <c r="C7819" s="3">
        <v>703</v>
      </c>
      <c r="D7819" t="s">
        <v>6</v>
      </c>
      <c r="E7819">
        <v>2004</v>
      </c>
      <c r="F7819" s="57"/>
      <c r="G7819" s="73">
        <f t="shared" si="380"/>
        <v>319</v>
      </c>
      <c r="H7819" s="7"/>
      <c r="I7819" s="31">
        <v>19</v>
      </c>
      <c r="J7819" s="31"/>
      <c r="K7819" s="31">
        <v>300</v>
      </c>
      <c r="L7819" s="31">
        <v>0</v>
      </c>
      <c r="M7819" s="31"/>
      <c r="N7819" s="31">
        <f t="shared" si="382"/>
        <v>30</v>
      </c>
      <c r="O7819" s="22">
        <f t="shared" si="381"/>
        <v>30</v>
      </c>
      <c r="P7819" s="58"/>
      <c r="Q7819" s="58"/>
      <c r="R7819" s="58"/>
      <c r="S7819" s="7"/>
      <c r="T7819" s="7"/>
      <c r="U7819" s="31">
        <v>300</v>
      </c>
    </row>
    <row r="7820" spans="1:21" customFormat="1" ht="12.75" customHeight="1" x14ac:dyDescent="0.25">
      <c r="A7820">
        <v>7</v>
      </c>
      <c r="B7820">
        <v>4</v>
      </c>
      <c r="C7820" s="3">
        <v>704</v>
      </c>
      <c r="D7820" t="s">
        <v>6</v>
      </c>
      <c r="E7820">
        <v>2004</v>
      </c>
      <c r="F7820" s="57"/>
      <c r="G7820" s="73">
        <f t="shared" si="380"/>
        <v>764</v>
      </c>
      <c r="H7820" s="7"/>
      <c r="I7820" s="31">
        <v>64</v>
      </c>
      <c r="J7820" s="31"/>
      <c r="K7820" s="31">
        <v>700</v>
      </c>
      <c r="L7820" s="31">
        <v>0</v>
      </c>
      <c r="M7820" s="31"/>
      <c r="N7820" s="31">
        <f t="shared" si="382"/>
        <v>70</v>
      </c>
      <c r="O7820" s="22">
        <f t="shared" si="381"/>
        <v>70</v>
      </c>
      <c r="P7820" s="58"/>
      <c r="Q7820" s="58"/>
      <c r="R7820" s="58"/>
      <c r="S7820" s="7"/>
      <c r="T7820" s="7"/>
      <c r="U7820" s="31">
        <v>700</v>
      </c>
    </row>
    <row r="7821" spans="1:21" customFormat="1" ht="12.75" customHeight="1" x14ac:dyDescent="0.25">
      <c r="A7821">
        <v>7</v>
      </c>
      <c r="B7821">
        <v>5</v>
      </c>
      <c r="C7821" s="3">
        <v>705</v>
      </c>
      <c r="D7821" t="s">
        <v>6</v>
      </c>
      <c r="E7821">
        <v>2004</v>
      </c>
      <c r="F7821" s="57"/>
      <c r="G7821" s="73">
        <f t="shared" si="380"/>
        <v>328</v>
      </c>
      <c r="H7821" s="7"/>
      <c r="I7821" s="31">
        <v>28</v>
      </c>
      <c r="J7821" s="31">
        <v>5</v>
      </c>
      <c r="K7821" s="31">
        <v>300</v>
      </c>
      <c r="L7821" s="31">
        <v>0</v>
      </c>
      <c r="M7821" s="31">
        <v>0</v>
      </c>
      <c r="N7821" s="31">
        <f t="shared" si="382"/>
        <v>30</v>
      </c>
      <c r="O7821" s="22">
        <f t="shared" si="381"/>
        <v>30</v>
      </c>
      <c r="P7821" s="58"/>
      <c r="Q7821" s="58"/>
      <c r="R7821" s="58"/>
      <c r="S7821" s="7"/>
      <c r="T7821" s="7"/>
      <c r="U7821" s="31">
        <v>300</v>
      </c>
    </row>
    <row r="7822" spans="1:21" customFormat="1" ht="12.75" customHeight="1" x14ac:dyDescent="0.25">
      <c r="A7822">
        <v>7</v>
      </c>
      <c r="B7822">
        <v>6</v>
      </c>
      <c r="C7822" s="3">
        <v>706</v>
      </c>
      <c r="D7822" t="s">
        <v>6</v>
      </c>
      <c r="E7822">
        <v>2004</v>
      </c>
      <c r="F7822" s="57"/>
      <c r="G7822" s="73">
        <f t="shared" si="380"/>
        <v>187</v>
      </c>
      <c r="H7822" s="7"/>
      <c r="I7822" s="31">
        <v>37</v>
      </c>
      <c r="J7822" s="31"/>
      <c r="K7822" s="31">
        <v>150</v>
      </c>
      <c r="L7822" s="31">
        <v>0</v>
      </c>
      <c r="M7822" s="31"/>
      <c r="N7822" s="31">
        <f t="shared" si="382"/>
        <v>15</v>
      </c>
      <c r="O7822" s="22">
        <f t="shared" si="381"/>
        <v>15</v>
      </c>
      <c r="P7822" s="58"/>
      <c r="Q7822" s="58"/>
      <c r="R7822" s="58"/>
      <c r="S7822" s="7"/>
      <c r="T7822" s="7"/>
      <c r="U7822" s="31">
        <v>150</v>
      </c>
    </row>
    <row r="7823" spans="1:21" customFormat="1" ht="12.75" customHeight="1" x14ac:dyDescent="0.25">
      <c r="A7823">
        <v>7</v>
      </c>
      <c r="B7823">
        <v>7</v>
      </c>
      <c r="C7823" s="3">
        <v>707</v>
      </c>
      <c r="D7823" t="s">
        <v>6</v>
      </c>
      <c r="E7823">
        <v>2004</v>
      </c>
      <c r="F7823" s="57"/>
      <c r="G7823" s="73">
        <f t="shared" si="380"/>
        <v>268</v>
      </c>
      <c r="H7823" s="7"/>
      <c r="I7823" s="31">
        <v>268</v>
      </c>
      <c r="J7823" s="31"/>
      <c r="K7823" s="60"/>
      <c r="L7823" s="31">
        <v>2</v>
      </c>
      <c r="M7823" s="31"/>
      <c r="N7823" s="31"/>
      <c r="O7823" s="22">
        <f t="shared" si="381"/>
        <v>2</v>
      </c>
      <c r="P7823" s="58"/>
      <c r="Q7823" s="58"/>
      <c r="R7823" s="58"/>
      <c r="S7823" s="7"/>
      <c r="T7823" s="7"/>
      <c r="U7823" s="7"/>
    </row>
    <row r="7824" spans="1:21" customFormat="1" ht="12.75" customHeight="1" x14ac:dyDescent="0.25">
      <c r="A7824">
        <v>7</v>
      </c>
      <c r="B7824">
        <v>8</v>
      </c>
      <c r="C7824" s="3">
        <v>708</v>
      </c>
      <c r="D7824" t="s">
        <v>6</v>
      </c>
      <c r="E7824">
        <v>2004</v>
      </c>
      <c r="F7824" s="57"/>
      <c r="G7824" s="73">
        <f t="shared" si="380"/>
        <v>486</v>
      </c>
      <c r="H7824" s="7"/>
      <c r="I7824" s="31">
        <v>486</v>
      </c>
      <c r="J7824" s="31"/>
      <c r="K7824" s="31"/>
      <c r="L7824" s="31">
        <v>7</v>
      </c>
      <c r="M7824" s="31"/>
      <c r="N7824" s="31"/>
      <c r="O7824" s="22">
        <f t="shared" si="381"/>
        <v>7</v>
      </c>
      <c r="P7824" s="58"/>
      <c r="Q7824" s="58"/>
      <c r="R7824" s="58"/>
      <c r="S7824" s="7"/>
      <c r="T7824" s="7"/>
      <c r="U7824" s="7"/>
    </row>
    <row r="7825" spans="1:21" customFormat="1" ht="12.75" customHeight="1" x14ac:dyDescent="0.25">
      <c r="A7825">
        <v>7</v>
      </c>
      <c r="B7825">
        <v>9</v>
      </c>
      <c r="C7825" s="3">
        <v>709</v>
      </c>
      <c r="D7825" t="s">
        <v>6</v>
      </c>
      <c r="E7825">
        <v>2004</v>
      </c>
      <c r="F7825" s="57"/>
      <c r="G7825" s="73">
        <f t="shared" si="380"/>
        <v>2813</v>
      </c>
      <c r="H7825" s="7"/>
      <c r="I7825" s="31">
        <v>2813</v>
      </c>
      <c r="J7825" s="31"/>
      <c r="K7825" s="31"/>
      <c r="L7825" s="31">
        <v>64</v>
      </c>
      <c r="M7825" s="31"/>
      <c r="N7825" s="31"/>
      <c r="O7825" s="22">
        <f t="shared" si="381"/>
        <v>64</v>
      </c>
      <c r="P7825" s="58"/>
      <c r="Q7825" s="58"/>
      <c r="R7825" s="58"/>
      <c r="S7825" s="7"/>
      <c r="T7825" s="7"/>
      <c r="U7825" s="7"/>
    </row>
    <row r="7826" spans="1:21" customFormat="1" ht="12.75" customHeight="1" x14ac:dyDescent="0.25">
      <c r="A7826">
        <v>7</v>
      </c>
      <c r="B7826">
        <v>10</v>
      </c>
      <c r="C7826" s="3">
        <v>710</v>
      </c>
      <c r="D7826" t="s">
        <v>6</v>
      </c>
      <c r="E7826">
        <v>2004</v>
      </c>
      <c r="F7826" s="57"/>
      <c r="G7826" s="73">
        <f t="shared" si="380"/>
        <v>1034</v>
      </c>
      <c r="H7826" s="7"/>
      <c r="I7826" s="31">
        <v>1034</v>
      </c>
      <c r="J7826" s="31"/>
      <c r="K7826" s="31"/>
      <c r="L7826" s="31">
        <v>59</v>
      </c>
      <c r="M7826" s="31"/>
      <c r="N7826" s="31"/>
      <c r="O7826" s="22">
        <f t="shared" si="381"/>
        <v>59</v>
      </c>
      <c r="P7826" s="58"/>
      <c r="Q7826" s="58"/>
      <c r="R7826" s="58"/>
      <c r="S7826" s="7"/>
      <c r="T7826" s="7"/>
      <c r="U7826" s="7"/>
    </row>
    <row r="7827" spans="1:21" customFormat="1" ht="12.75" customHeight="1" x14ac:dyDescent="0.25">
      <c r="A7827">
        <v>7</v>
      </c>
      <c r="B7827">
        <v>11</v>
      </c>
      <c r="C7827" s="3">
        <v>711</v>
      </c>
      <c r="D7827" t="s">
        <v>6</v>
      </c>
      <c r="E7827">
        <v>2004</v>
      </c>
      <c r="F7827" s="57"/>
      <c r="G7827" s="73">
        <f t="shared" si="380"/>
        <v>374</v>
      </c>
      <c r="H7827" s="7"/>
      <c r="I7827" s="31">
        <v>374</v>
      </c>
      <c r="J7827" s="31"/>
      <c r="K7827" s="31"/>
      <c r="L7827" s="31">
        <v>35</v>
      </c>
      <c r="M7827" s="31"/>
      <c r="N7827" s="31"/>
      <c r="O7827" s="22">
        <f t="shared" si="381"/>
        <v>35</v>
      </c>
      <c r="P7827" s="58"/>
      <c r="Q7827" s="58"/>
      <c r="R7827" s="58"/>
      <c r="S7827" s="7"/>
      <c r="T7827" s="7"/>
      <c r="U7827" s="7"/>
    </row>
    <row r="7828" spans="1:21" customFormat="1" ht="12.75" customHeight="1" x14ac:dyDescent="0.25">
      <c r="A7828">
        <v>7</v>
      </c>
      <c r="B7828">
        <v>12</v>
      </c>
      <c r="C7828" s="3">
        <v>712</v>
      </c>
      <c r="D7828" t="s">
        <v>6</v>
      </c>
      <c r="E7828">
        <v>2004</v>
      </c>
      <c r="F7828" s="57"/>
      <c r="G7828" s="73">
        <f t="shared" si="380"/>
        <v>329</v>
      </c>
      <c r="H7828" s="7"/>
      <c r="I7828" s="31">
        <v>329</v>
      </c>
      <c r="J7828" s="31">
        <v>8</v>
      </c>
      <c r="K7828" s="31"/>
      <c r="L7828" s="31">
        <v>44</v>
      </c>
      <c r="M7828" s="31">
        <v>2</v>
      </c>
      <c r="N7828" s="31"/>
      <c r="O7828" s="22">
        <f t="shared" si="381"/>
        <v>44</v>
      </c>
      <c r="P7828" s="58"/>
      <c r="Q7828" s="58"/>
      <c r="R7828" s="58"/>
      <c r="S7828" s="7"/>
      <c r="T7828" s="7"/>
      <c r="U7828" s="7"/>
    </row>
    <row r="7829" spans="1:21" customFormat="1" ht="12.75" customHeight="1" x14ac:dyDescent="0.25">
      <c r="A7829">
        <v>7</v>
      </c>
      <c r="B7829">
        <v>13</v>
      </c>
      <c r="C7829" s="3">
        <v>713</v>
      </c>
      <c r="D7829" t="s">
        <v>6</v>
      </c>
      <c r="E7829">
        <v>2004</v>
      </c>
      <c r="F7829" s="57"/>
      <c r="G7829" s="73">
        <f t="shared" si="380"/>
        <v>506</v>
      </c>
      <c r="H7829" s="7"/>
      <c r="I7829" s="31">
        <v>506</v>
      </c>
      <c r="J7829" s="31"/>
      <c r="K7829" s="31"/>
      <c r="L7829" s="31">
        <v>88</v>
      </c>
      <c r="M7829" s="31"/>
      <c r="N7829" s="31"/>
      <c r="O7829" s="22">
        <f t="shared" si="381"/>
        <v>88</v>
      </c>
      <c r="P7829" s="58"/>
      <c r="Q7829" s="58"/>
      <c r="R7829" s="58"/>
      <c r="S7829" s="7"/>
      <c r="T7829" s="7"/>
      <c r="U7829" s="7"/>
    </row>
    <row r="7830" spans="1:21" customFormat="1" ht="12.75" customHeight="1" x14ac:dyDescent="0.25">
      <c r="A7830">
        <v>7</v>
      </c>
      <c r="B7830">
        <v>14</v>
      </c>
      <c r="C7830" s="3">
        <v>714</v>
      </c>
      <c r="D7830" t="s">
        <v>6</v>
      </c>
      <c r="E7830">
        <v>2004</v>
      </c>
      <c r="F7830" s="57"/>
      <c r="G7830" s="73">
        <f t="shared" si="380"/>
        <v>1200</v>
      </c>
      <c r="H7830" s="7"/>
      <c r="I7830" s="31">
        <v>1200</v>
      </c>
      <c r="J7830" s="31"/>
      <c r="K7830" s="31"/>
      <c r="L7830" s="31">
        <v>243</v>
      </c>
      <c r="M7830" s="31"/>
      <c r="N7830" s="31"/>
      <c r="O7830" s="22">
        <f t="shared" si="381"/>
        <v>243</v>
      </c>
      <c r="P7830" s="58"/>
      <c r="Q7830" s="58"/>
      <c r="R7830" s="58"/>
      <c r="S7830" s="7"/>
      <c r="T7830" s="7"/>
      <c r="U7830" s="7"/>
    </row>
    <row r="7831" spans="1:21" customFormat="1" ht="12.75" customHeight="1" x14ac:dyDescent="0.25">
      <c r="A7831">
        <v>7</v>
      </c>
      <c r="B7831">
        <v>15</v>
      </c>
      <c r="C7831" s="3">
        <v>715</v>
      </c>
      <c r="D7831" t="s">
        <v>6</v>
      </c>
      <c r="E7831">
        <v>2004</v>
      </c>
      <c r="F7831" s="57"/>
      <c r="G7831" s="73">
        <f t="shared" si="380"/>
        <v>946</v>
      </c>
      <c r="H7831" s="7"/>
      <c r="I7831" s="31">
        <v>946</v>
      </c>
      <c r="J7831" s="31"/>
      <c r="K7831" s="31"/>
      <c r="L7831" s="31">
        <v>219</v>
      </c>
      <c r="M7831" s="31"/>
      <c r="N7831" s="31"/>
      <c r="O7831" s="22">
        <f t="shared" si="381"/>
        <v>219</v>
      </c>
      <c r="P7831" s="58"/>
      <c r="Q7831" s="58"/>
      <c r="R7831" s="58"/>
      <c r="S7831" s="7"/>
      <c r="T7831" s="7"/>
      <c r="U7831" s="7"/>
    </row>
    <row r="7832" spans="1:21" customFormat="1" ht="12.75" customHeight="1" x14ac:dyDescent="0.25">
      <c r="A7832">
        <v>7</v>
      </c>
      <c r="B7832">
        <v>16</v>
      </c>
      <c r="C7832" s="3">
        <v>716</v>
      </c>
      <c r="D7832" t="s">
        <v>6</v>
      </c>
      <c r="E7832">
        <v>2004</v>
      </c>
      <c r="F7832" s="57"/>
      <c r="G7832" s="73">
        <f t="shared" si="380"/>
        <v>1489</v>
      </c>
      <c r="H7832" s="7"/>
      <c r="I7832" s="31">
        <v>1489</v>
      </c>
      <c r="J7832" s="31"/>
      <c r="K7832" s="31"/>
      <c r="L7832" s="31">
        <v>496</v>
      </c>
      <c r="M7832" s="31"/>
      <c r="N7832" s="31"/>
      <c r="O7832" s="22">
        <f t="shared" si="381"/>
        <v>496</v>
      </c>
      <c r="P7832" s="58"/>
      <c r="Q7832" s="58"/>
      <c r="R7832" s="58"/>
      <c r="S7832" s="7"/>
      <c r="T7832" s="7"/>
      <c r="U7832" s="7"/>
    </row>
    <row r="7833" spans="1:21" customFormat="1" ht="12.75" customHeight="1" x14ac:dyDescent="0.25">
      <c r="A7833">
        <v>7</v>
      </c>
      <c r="B7833">
        <v>17</v>
      </c>
      <c r="C7833" s="3">
        <v>717</v>
      </c>
      <c r="D7833" t="s">
        <v>6</v>
      </c>
      <c r="E7833">
        <v>2004</v>
      </c>
      <c r="F7833" s="57"/>
      <c r="G7833" s="73">
        <f t="shared" si="380"/>
        <v>4198</v>
      </c>
      <c r="H7833" s="7"/>
      <c r="I7833" s="31">
        <v>4198</v>
      </c>
      <c r="J7833" s="31"/>
      <c r="K7833" s="31"/>
      <c r="L7833" s="31">
        <v>1005</v>
      </c>
      <c r="M7833" s="31"/>
      <c r="N7833" s="31"/>
      <c r="O7833" s="22">
        <f t="shared" si="381"/>
        <v>1005</v>
      </c>
      <c r="P7833" s="58"/>
      <c r="Q7833" s="58"/>
      <c r="R7833" s="58"/>
      <c r="S7833" s="7"/>
      <c r="T7833" s="7"/>
      <c r="U7833" s="7"/>
    </row>
    <row r="7834" spans="1:21" customFormat="1" ht="12.75" customHeight="1" x14ac:dyDescent="0.25">
      <c r="A7834">
        <v>7</v>
      </c>
      <c r="B7834">
        <v>18</v>
      </c>
      <c r="C7834" s="3">
        <v>718</v>
      </c>
      <c r="D7834" t="s">
        <v>6</v>
      </c>
      <c r="E7834">
        <v>2004</v>
      </c>
      <c r="F7834" s="57"/>
      <c r="G7834" s="73">
        <f t="shared" si="380"/>
        <v>2324</v>
      </c>
      <c r="H7834" s="7"/>
      <c r="I7834" s="31">
        <v>2324</v>
      </c>
      <c r="J7834" s="31"/>
      <c r="K7834" s="31"/>
      <c r="L7834" s="31">
        <v>367</v>
      </c>
      <c r="M7834" s="31"/>
      <c r="N7834" s="31"/>
      <c r="O7834" s="22">
        <f t="shared" si="381"/>
        <v>367</v>
      </c>
      <c r="P7834" s="58"/>
      <c r="Q7834" s="58"/>
      <c r="R7834" s="58"/>
      <c r="S7834" s="7"/>
      <c r="T7834" s="7"/>
      <c r="U7834" s="7"/>
    </row>
    <row r="7835" spans="1:21" customFormat="1" ht="12.75" customHeight="1" x14ac:dyDescent="0.25">
      <c r="A7835">
        <v>7</v>
      </c>
      <c r="B7835">
        <v>19</v>
      </c>
      <c r="C7835" s="3">
        <v>719</v>
      </c>
      <c r="D7835" t="s">
        <v>6</v>
      </c>
      <c r="E7835">
        <v>2004</v>
      </c>
      <c r="F7835" s="57"/>
      <c r="G7835" s="73">
        <f t="shared" si="380"/>
        <v>1524</v>
      </c>
      <c r="H7835" s="7"/>
      <c r="I7835" s="31">
        <v>1524</v>
      </c>
      <c r="J7835" s="31">
        <v>66</v>
      </c>
      <c r="K7835" s="31"/>
      <c r="L7835" s="31">
        <v>132</v>
      </c>
      <c r="M7835" s="31">
        <v>6</v>
      </c>
      <c r="N7835" s="31"/>
      <c r="O7835" s="22">
        <f t="shared" si="381"/>
        <v>132</v>
      </c>
      <c r="P7835" s="58"/>
      <c r="Q7835" s="58"/>
      <c r="R7835" s="58"/>
      <c r="S7835" s="7"/>
      <c r="T7835" s="7"/>
      <c r="U7835" s="7"/>
    </row>
    <row r="7836" spans="1:21" customFormat="1" ht="12.75" customHeight="1" x14ac:dyDescent="0.25">
      <c r="A7836">
        <v>7</v>
      </c>
      <c r="B7836">
        <v>20</v>
      </c>
      <c r="C7836" s="3">
        <v>720</v>
      </c>
      <c r="D7836" t="s">
        <v>6</v>
      </c>
      <c r="E7836">
        <v>2004</v>
      </c>
      <c r="F7836" s="57"/>
      <c r="G7836" s="73">
        <f t="shared" si="380"/>
        <v>544</v>
      </c>
      <c r="H7836" s="7"/>
      <c r="I7836" s="31">
        <v>544</v>
      </c>
      <c r="J7836" s="31"/>
      <c r="K7836" s="31"/>
      <c r="L7836" s="31">
        <v>13</v>
      </c>
      <c r="M7836" s="31"/>
      <c r="N7836" s="31"/>
      <c r="O7836" s="22">
        <f t="shared" si="381"/>
        <v>13</v>
      </c>
      <c r="P7836" s="58"/>
      <c r="Q7836" s="58"/>
      <c r="R7836" s="58"/>
      <c r="S7836" s="7"/>
      <c r="T7836" s="7"/>
      <c r="U7836" s="7"/>
    </row>
    <row r="7837" spans="1:21" customFormat="1" ht="12.75" customHeight="1" x14ac:dyDescent="0.25">
      <c r="A7837">
        <v>7</v>
      </c>
      <c r="B7837">
        <v>21</v>
      </c>
      <c r="C7837" s="3">
        <v>721</v>
      </c>
      <c r="D7837" t="s">
        <v>6</v>
      </c>
      <c r="E7837">
        <v>2004</v>
      </c>
      <c r="F7837" s="57"/>
      <c r="G7837" s="73">
        <f t="shared" ref="G7837:G7868" si="383">I7837+K7837</f>
        <v>431</v>
      </c>
      <c r="H7837" s="7"/>
      <c r="I7837" s="31">
        <v>431</v>
      </c>
      <c r="J7837" s="31"/>
      <c r="K7837" s="31"/>
      <c r="L7837" s="31">
        <v>28</v>
      </c>
      <c r="M7837" s="31"/>
      <c r="N7837" s="31"/>
      <c r="O7837" s="22">
        <f t="shared" ref="O7837:O7868" si="384">L7837+N7837</f>
        <v>28</v>
      </c>
      <c r="P7837" s="58"/>
      <c r="Q7837" s="58"/>
      <c r="R7837" s="58"/>
      <c r="S7837" s="7"/>
      <c r="T7837" s="7"/>
      <c r="U7837" s="7"/>
    </row>
    <row r="7838" spans="1:21" customFormat="1" ht="12.75" customHeight="1" x14ac:dyDescent="0.25">
      <c r="A7838">
        <v>7</v>
      </c>
      <c r="B7838">
        <v>22</v>
      </c>
      <c r="C7838" s="3">
        <v>722</v>
      </c>
      <c r="D7838" t="s">
        <v>6</v>
      </c>
      <c r="E7838">
        <v>2004</v>
      </c>
      <c r="F7838" s="57"/>
      <c r="G7838" s="73">
        <f t="shared" si="383"/>
        <v>382</v>
      </c>
      <c r="H7838" s="7"/>
      <c r="I7838" s="31">
        <v>382</v>
      </c>
      <c r="J7838" s="31"/>
      <c r="K7838" s="31"/>
      <c r="L7838" s="31">
        <v>42</v>
      </c>
      <c r="M7838" s="31"/>
      <c r="N7838" s="31"/>
      <c r="O7838" s="22">
        <f t="shared" si="384"/>
        <v>42</v>
      </c>
      <c r="P7838" s="58"/>
      <c r="Q7838" s="58"/>
      <c r="R7838" s="58"/>
      <c r="S7838" s="7"/>
      <c r="T7838" s="7"/>
      <c r="U7838" s="7"/>
    </row>
    <row r="7839" spans="1:21" customFormat="1" ht="12.75" customHeight="1" x14ac:dyDescent="0.25">
      <c r="A7839">
        <v>7</v>
      </c>
      <c r="B7839">
        <v>23</v>
      </c>
      <c r="C7839" s="3">
        <v>723</v>
      </c>
      <c r="D7839" t="s">
        <v>6</v>
      </c>
      <c r="E7839">
        <v>2004</v>
      </c>
      <c r="F7839" s="57"/>
      <c r="G7839" s="73">
        <f t="shared" si="383"/>
        <v>346</v>
      </c>
      <c r="H7839" s="7"/>
      <c r="I7839" s="31">
        <v>346</v>
      </c>
      <c r="J7839" s="31"/>
      <c r="K7839" s="31"/>
      <c r="L7839" s="31">
        <v>55</v>
      </c>
      <c r="M7839" s="31"/>
      <c r="N7839" s="31"/>
      <c r="O7839" s="22">
        <f t="shared" si="384"/>
        <v>55</v>
      </c>
      <c r="P7839" s="58"/>
      <c r="Q7839" s="58"/>
      <c r="R7839" s="58"/>
      <c r="S7839" s="7"/>
      <c r="T7839" s="7"/>
      <c r="U7839" s="7"/>
    </row>
    <row r="7840" spans="1:21" customFormat="1" ht="12.75" customHeight="1" x14ac:dyDescent="0.25">
      <c r="A7840">
        <v>7</v>
      </c>
      <c r="B7840">
        <v>24</v>
      </c>
      <c r="C7840" s="3">
        <v>724</v>
      </c>
      <c r="D7840" t="s">
        <v>6</v>
      </c>
      <c r="E7840">
        <v>2004</v>
      </c>
      <c r="F7840" s="57"/>
      <c r="G7840" s="73">
        <f t="shared" si="383"/>
        <v>268</v>
      </c>
      <c r="H7840" s="7"/>
      <c r="I7840" s="31">
        <v>268</v>
      </c>
      <c r="J7840" s="31"/>
      <c r="K7840" s="31"/>
      <c r="L7840" s="31">
        <v>30</v>
      </c>
      <c r="M7840" s="31"/>
      <c r="N7840" s="31"/>
      <c r="O7840" s="22">
        <f t="shared" si="384"/>
        <v>30</v>
      </c>
      <c r="P7840" s="58"/>
      <c r="Q7840" s="58"/>
      <c r="R7840" s="58"/>
      <c r="S7840" s="7"/>
      <c r="T7840" s="7"/>
      <c r="U7840" s="7"/>
    </row>
    <row r="7841" spans="1:21" customFormat="1" ht="12.75" customHeight="1" x14ac:dyDescent="0.25">
      <c r="A7841">
        <v>7</v>
      </c>
      <c r="B7841">
        <v>25</v>
      </c>
      <c r="C7841" s="3">
        <v>725</v>
      </c>
      <c r="D7841" t="s">
        <v>6</v>
      </c>
      <c r="E7841">
        <v>2004</v>
      </c>
      <c r="F7841" s="57"/>
      <c r="G7841" s="73">
        <f t="shared" si="383"/>
        <v>236</v>
      </c>
      <c r="H7841" s="7"/>
      <c r="I7841" s="31">
        <v>236</v>
      </c>
      <c r="J7841" s="31"/>
      <c r="K7841" s="31"/>
      <c r="L7841" s="31">
        <v>17</v>
      </c>
      <c r="M7841" s="31"/>
      <c r="N7841" s="31"/>
      <c r="O7841" s="22">
        <f t="shared" si="384"/>
        <v>17</v>
      </c>
      <c r="P7841" s="58"/>
      <c r="Q7841" s="58"/>
      <c r="R7841" s="58"/>
      <c r="S7841" s="7"/>
      <c r="T7841" s="7"/>
      <c r="U7841" s="7"/>
    </row>
    <row r="7842" spans="1:21" customFormat="1" ht="12.75" customHeight="1" x14ac:dyDescent="0.25">
      <c r="A7842">
        <v>7</v>
      </c>
      <c r="B7842">
        <v>26</v>
      </c>
      <c r="C7842" s="3">
        <v>726</v>
      </c>
      <c r="D7842" t="s">
        <v>6</v>
      </c>
      <c r="E7842">
        <v>2004</v>
      </c>
      <c r="F7842" s="57"/>
      <c r="G7842" s="73">
        <f t="shared" si="383"/>
        <v>247</v>
      </c>
      <c r="H7842" s="7"/>
      <c r="I7842" s="31">
        <v>247</v>
      </c>
      <c r="J7842" s="31">
        <v>10</v>
      </c>
      <c r="K7842" s="31"/>
      <c r="L7842" s="31">
        <v>9</v>
      </c>
      <c r="M7842" s="31">
        <v>0</v>
      </c>
      <c r="N7842" s="31"/>
      <c r="O7842" s="22">
        <f t="shared" si="384"/>
        <v>9</v>
      </c>
      <c r="P7842" s="58"/>
      <c r="Q7842" s="58"/>
      <c r="R7842" s="58"/>
      <c r="S7842" s="7"/>
      <c r="T7842" s="7"/>
      <c r="U7842" s="7"/>
    </row>
    <row r="7843" spans="1:21" customFormat="1" ht="12.75" customHeight="1" x14ac:dyDescent="0.25">
      <c r="A7843">
        <v>7</v>
      </c>
      <c r="B7843">
        <v>27</v>
      </c>
      <c r="C7843" s="3">
        <v>727</v>
      </c>
      <c r="D7843" t="s">
        <v>6</v>
      </c>
      <c r="E7843">
        <v>2004</v>
      </c>
      <c r="F7843" s="57"/>
      <c r="G7843" s="73">
        <f t="shared" si="383"/>
        <v>62</v>
      </c>
      <c r="H7843" s="7"/>
      <c r="I7843" s="31">
        <v>62</v>
      </c>
      <c r="J7843" s="31"/>
      <c r="K7843" s="31"/>
      <c r="L7843" s="31">
        <v>0</v>
      </c>
      <c r="M7843" s="31"/>
      <c r="N7843" s="31"/>
      <c r="O7843" s="22">
        <f t="shared" si="384"/>
        <v>0</v>
      </c>
      <c r="P7843" s="58"/>
      <c r="Q7843" s="58"/>
      <c r="R7843" s="58"/>
      <c r="S7843" s="7"/>
      <c r="T7843" s="7"/>
      <c r="U7843" s="7"/>
    </row>
    <row r="7844" spans="1:21" customFormat="1" ht="12.75" customHeight="1" x14ac:dyDescent="0.25">
      <c r="A7844">
        <v>7</v>
      </c>
      <c r="B7844">
        <v>28</v>
      </c>
      <c r="C7844" s="3">
        <v>728</v>
      </c>
      <c r="D7844" t="s">
        <v>6</v>
      </c>
      <c r="E7844">
        <v>2004</v>
      </c>
      <c r="F7844" s="57"/>
      <c r="G7844" s="73">
        <f t="shared" si="383"/>
        <v>55</v>
      </c>
      <c r="H7844" s="7"/>
      <c r="I7844" s="31">
        <v>55</v>
      </c>
      <c r="J7844" s="31"/>
      <c r="K7844" s="31"/>
      <c r="L7844" s="31">
        <v>0</v>
      </c>
      <c r="M7844" s="31"/>
      <c r="N7844" s="31"/>
      <c r="O7844" s="22">
        <f t="shared" si="384"/>
        <v>0</v>
      </c>
      <c r="P7844" s="58"/>
      <c r="Q7844" s="58"/>
      <c r="R7844" s="58"/>
      <c r="S7844" s="7"/>
      <c r="T7844" s="7"/>
      <c r="U7844" s="7"/>
    </row>
    <row r="7845" spans="1:21" customFormat="1" ht="12.75" customHeight="1" x14ac:dyDescent="0.25">
      <c r="A7845">
        <v>7</v>
      </c>
      <c r="B7845">
        <v>29</v>
      </c>
      <c r="C7845" s="3">
        <v>729</v>
      </c>
      <c r="D7845" t="s">
        <v>6</v>
      </c>
      <c r="E7845">
        <v>2004</v>
      </c>
      <c r="F7845" s="57"/>
      <c r="G7845" s="73">
        <f t="shared" si="383"/>
        <v>48</v>
      </c>
      <c r="H7845" s="65"/>
      <c r="I7845" s="64">
        <v>48</v>
      </c>
      <c r="J7845" s="31"/>
      <c r="K7845" s="31"/>
      <c r="L7845" s="31">
        <v>0</v>
      </c>
      <c r="M7845" s="31"/>
      <c r="N7845" s="31"/>
      <c r="O7845" s="22">
        <f t="shared" si="384"/>
        <v>0</v>
      </c>
      <c r="P7845" s="58"/>
      <c r="Q7845" s="58"/>
      <c r="R7845" s="58"/>
      <c r="S7845" s="7"/>
      <c r="T7845" s="7"/>
      <c r="U7845" s="7"/>
    </row>
    <row r="7846" spans="1:21" customFormat="1" ht="12.75" customHeight="1" x14ac:dyDescent="0.25">
      <c r="A7846">
        <v>7</v>
      </c>
      <c r="B7846">
        <v>30</v>
      </c>
      <c r="C7846" s="3">
        <v>730</v>
      </c>
      <c r="D7846" t="s">
        <v>6</v>
      </c>
      <c r="E7846">
        <v>2004</v>
      </c>
      <c r="F7846" s="57"/>
      <c r="G7846" s="73">
        <f t="shared" si="383"/>
        <v>41</v>
      </c>
      <c r="H7846" s="7"/>
      <c r="I7846" s="31">
        <v>41</v>
      </c>
      <c r="J7846" s="31"/>
      <c r="K7846" s="31"/>
      <c r="L7846" s="31">
        <v>0</v>
      </c>
      <c r="M7846" s="31"/>
      <c r="N7846" s="31"/>
      <c r="O7846" s="22">
        <f t="shared" si="384"/>
        <v>0</v>
      </c>
      <c r="P7846" s="58"/>
      <c r="Q7846" s="58"/>
      <c r="R7846" s="58"/>
      <c r="S7846" s="7"/>
      <c r="T7846" s="7"/>
      <c r="U7846" s="7"/>
    </row>
    <row r="7847" spans="1:21" customFormat="1" ht="12.75" customHeight="1" x14ac:dyDescent="0.25">
      <c r="A7847">
        <v>7</v>
      </c>
      <c r="B7847">
        <v>31</v>
      </c>
      <c r="C7847" s="3">
        <v>731</v>
      </c>
      <c r="D7847" t="s">
        <v>6</v>
      </c>
      <c r="E7847">
        <v>2004</v>
      </c>
      <c r="F7847" s="57"/>
      <c r="G7847" s="73">
        <f t="shared" si="383"/>
        <v>20</v>
      </c>
      <c r="H7847" s="7"/>
      <c r="I7847" s="31">
        <v>20</v>
      </c>
      <c r="J7847" s="31"/>
      <c r="K7847" s="31"/>
      <c r="L7847" s="31">
        <v>1</v>
      </c>
      <c r="M7847" s="31"/>
      <c r="N7847" s="31"/>
      <c r="O7847" s="22">
        <f t="shared" si="384"/>
        <v>1</v>
      </c>
      <c r="P7847" s="58"/>
      <c r="Q7847" s="58"/>
      <c r="R7847" s="58"/>
      <c r="S7847" s="7"/>
      <c r="T7847" s="7"/>
      <c r="U7847" s="7"/>
    </row>
    <row r="7848" spans="1:21" customFormat="1" ht="12.75" customHeight="1" x14ac:dyDescent="0.25">
      <c r="A7848">
        <v>8</v>
      </c>
      <c r="B7848">
        <v>1</v>
      </c>
      <c r="C7848" s="3">
        <v>801</v>
      </c>
      <c r="D7848" t="s">
        <v>6</v>
      </c>
      <c r="E7848">
        <v>2004</v>
      </c>
      <c r="F7848" s="57"/>
      <c r="G7848" s="73">
        <f t="shared" si="383"/>
        <v>39</v>
      </c>
      <c r="H7848" s="7"/>
      <c r="I7848" s="31">
        <v>39</v>
      </c>
      <c r="J7848" s="31"/>
      <c r="K7848" s="31"/>
      <c r="L7848" s="31">
        <v>2</v>
      </c>
      <c r="M7848" s="31"/>
      <c r="N7848" s="31"/>
      <c r="O7848" s="22">
        <f t="shared" si="384"/>
        <v>2</v>
      </c>
      <c r="P7848" s="58"/>
      <c r="Q7848" s="58"/>
      <c r="R7848" s="58"/>
      <c r="S7848" s="7"/>
      <c r="T7848" s="7"/>
      <c r="U7848" s="7"/>
    </row>
    <row r="7849" spans="1:21" customFormat="1" ht="12.75" customHeight="1" x14ac:dyDescent="0.25">
      <c r="A7849">
        <v>8</v>
      </c>
      <c r="B7849">
        <v>2</v>
      </c>
      <c r="C7849" s="3">
        <v>802</v>
      </c>
      <c r="D7849" t="s">
        <v>6</v>
      </c>
      <c r="E7849">
        <v>2004</v>
      </c>
      <c r="F7849" s="57"/>
      <c r="G7849" s="73">
        <f t="shared" si="383"/>
        <v>40</v>
      </c>
      <c r="H7849" s="7"/>
      <c r="I7849" s="31">
        <v>40</v>
      </c>
      <c r="J7849" s="31"/>
      <c r="K7849" s="31"/>
      <c r="L7849" s="31">
        <v>4</v>
      </c>
      <c r="M7849" s="31"/>
      <c r="N7849" s="31"/>
      <c r="O7849" s="22">
        <f t="shared" si="384"/>
        <v>4</v>
      </c>
      <c r="P7849" s="58"/>
      <c r="Q7849" s="58"/>
      <c r="R7849" s="58"/>
      <c r="S7849" s="7"/>
      <c r="T7849" s="7"/>
      <c r="U7849" s="7"/>
    </row>
    <row r="7850" spans="1:21" customFormat="1" ht="12.75" customHeight="1" x14ac:dyDescent="0.25">
      <c r="A7850">
        <v>8</v>
      </c>
      <c r="B7850">
        <v>3</v>
      </c>
      <c r="C7850" s="3">
        <v>803</v>
      </c>
      <c r="D7850" t="s">
        <v>6</v>
      </c>
      <c r="E7850">
        <v>2004</v>
      </c>
      <c r="F7850" s="57"/>
      <c r="G7850" s="73">
        <f t="shared" si="383"/>
        <v>114</v>
      </c>
      <c r="H7850" s="7"/>
      <c r="I7850" s="31">
        <v>114</v>
      </c>
      <c r="J7850" s="31">
        <v>4</v>
      </c>
      <c r="K7850" s="31"/>
      <c r="L7850" s="31">
        <v>15</v>
      </c>
      <c r="M7850" s="31">
        <v>0</v>
      </c>
      <c r="N7850" s="31"/>
      <c r="O7850" s="22">
        <f t="shared" si="384"/>
        <v>15</v>
      </c>
      <c r="P7850" s="58"/>
      <c r="Q7850" s="58"/>
      <c r="R7850" s="58"/>
      <c r="S7850" s="7"/>
      <c r="T7850" s="7"/>
      <c r="U7850" s="7"/>
    </row>
    <row r="7851" spans="1:21" customFormat="1" ht="12.75" customHeight="1" x14ac:dyDescent="0.25">
      <c r="A7851">
        <v>8</v>
      </c>
      <c r="B7851">
        <v>4</v>
      </c>
      <c r="C7851" s="3">
        <v>804</v>
      </c>
      <c r="D7851" t="s">
        <v>6</v>
      </c>
      <c r="E7851">
        <v>2004</v>
      </c>
      <c r="F7851" s="57"/>
      <c r="G7851" s="73">
        <f t="shared" si="383"/>
        <v>65</v>
      </c>
      <c r="H7851" s="7"/>
      <c r="I7851" s="31">
        <v>65</v>
      </c>
      <c r="J7851" s="31"/>
      <c r="K7851" s="31"/>
      <c r="L7851" s="31">
        <v>11</v>
      </c>
      <c r="M7851" s="31"/>
      <c r="N7851" s="31"/>
      <c r="O7851" s="22">
        <f t="shared" si="384"/>
        <v>11</v>
      </c>
      <c r="P7851" s="58"/>
      <c r="Q7851" s="58"/>
      <c r="R7851" s="58"/>
      <c r="S7851" s="7"/>
      <c r="T7851" s="7"/>
      <c r="U7851" s="7"/>
    </row>
    <row r="7852" spans="1:21" customFormat="1" ht="12.75" customHeight="1" x14ac:dyDescent="0.25">
      <c r="A7852">
        <v>8</v>
      </c>
      <c r="B7852">
        <v>5</v>
      </c>
      <c r="C7852" s="3">
        <v>805</v>
      </c>
      <c r="D7852" t="s">
        <v>6</v>
      </c>
      <c r="E7852">
        <v>2004</v>
      </c>
      <c r="F7852" s="57"/>
      <c r="G7852" s="73">
        <f t="shared" si="383"/>
        <v>300</v>
      </c>
      <c r="H7852" s="7"/>
      <c r="I7852" s="31">
        <v>300</v>
      </c>
      <c r="J7852" s="31"/>
      <c r="K7852" s="31"/>
      <c r="L7852" s="31">
        <v>44</v>
      </c>
      <c r="M7852" s="31"/>
      <c r="N7852" s="31"/>
      <c r="O7852" s="22">
        <f t="shared" si="384"/>
        <v>44</v>
      </c>
      <c r="P7852" s="58"/>
      <c r="Q7852" s="58"/>
      <c r="R7852" s="58"/>
      <c r="S7852" s="7"/>
      <c r="T7852" s="7"/>
      <c r="U7852" s="7"/>
    </row>
    <row r="7853" spans="1:21" customFormat="1" ht="12.75" customHeight="1" x14ac:dyDescent="0.25">
      <c r="A7853">
        <v>8</v>
      </c>
      <c r="B7853">
        <v>6</v>
      </c>
      <c r="C7853" s="3">
        <v>806</v>
      </c>
      <c r="D7853" t="s">
        <v>6</v>
      </c>
      <c r="E7853">
        <v>2004</v>
      </c>
      <c r="F7853" s="57"/>
      <c r="G7853" s="73">
        <f t="shared" si="383"/>
        <v>893</v>
      </c>
      <c r="H7853" s="65"/>
      <c r="I7853" s="64">
        <v>893</v>
      </c>
      <c r="J7853" s="31"/>
      <c r="K7853" s="31"/>
      <c r="L7853" s="31">
        <v>114</v>
      </c>
      <c r="M7853" s="31"/>
      <c r="N7853" s="31"/>
      <c r="O7853" s="22">
        <f t="shared" si="384"/>
        <v>114</v>
      </c>
      <c r="P7853" s="58"/>
      <c r="Q7853" s="58"/>
      <c r="R7853" s="58"/>
      <c r="S7853" s="7"/>
      <c r="T7853" s="7"/>
      <c r="U7853" s="7"/>
    </row>
    <row r="7854" spans="1:21" customFormat="1" ht="12.75" customHeight="1" x14ac:dyDescent="0.25">
      <c r="A7854">
        <v>8</v>
      </c>
      <c r="B7854">
        <v>7</v>
      </c>
      <c r="C7854" s="3">
        <v>807</v>
      </c>
      <c r="D7854" t="s">
        <v>6</v>
      </c>
      <c r="E7854">
        <v>2004</v>
      </c>
      <c r="F7854" s="57"/>
      <c r="G7854" s="73">
        <f t="shared" si="383"/>
        <v>1635</v>
      </c>
      <c r="H7854" s="7"/>
      <c r="I7854" s="31">
        <v>1635</v>
      </c>
      <c r="J7854" s="31"/>
      <c r="K7854" s="31"/>
      <c r="L7854" s="31">
        <v>178</v>
      </c>
      <c r="M7854" s="31"/>
      <c r="N7854" s="31"/>
      <c r="O7854" s="22">
        <f t="shared" si="384"/>
        <v>178</v>
      </c>
      <c r="P7854" s="58"/>
      <c r="Q7854" s="58"/>
      <c r="R7854" s="58"/>
      <c r="S7854" s="7"/>
      <c r="T7854" s="7"/>
      <c r="U7854" s="7"/>
    </row>
    <row r="7855" spans="1:21" customFormat="1" ht="12.75" customHeight="1" x14ac:dyDescent="0.25">
      <c r="A7855">
        <v>8</v>
      </c>
      <c r="B7855">
        <v>8</v>
      </c>
      <c r="C7855" s="3">
        <v>808</v>
      </c>
      <c r="D7855" t="s">
        <v>6</v>
      </c>
      <c r="E7855">
        <v>2004</v>
      </c>
      <c r="F7855" s="57"/>
      <c r="G7855" s="73">
        <f t="shared" si="383"/>
        <v>1446</v>
      </c>
      <c r="H7855" s="7"/>
      <c r="I7855" s="31">
        <v>1446</v>
      </c>
      <c r="J7855" s="31"/>
      <c r="K7855" s="31"/>
      <c r="L7855" s="31">
        <v>131</v>
      </c>
      <c r="M7855" s="31"/>
      <c r="N7855" s="31"/>
      <c r="O7855" s="22">
        <f t="shared" si="384"/>
        <v>131</v>
      </c>
      <c r="P7855" s="58"/>
      <c r="Q7855" s="58"/>
      <c r="R7855" s="58"/>
      <c r="S7855" s="7"/>
      <c r="T7855" s="7"/>
      <c r="U7855" s="7"/>
    </row>
    <row r="7856" spans="1:21" customFormat="1" ht="12.75" customHeight="1" x14ac:dyDescent="0.25">
      <c r="A7856">
        <v>8</v>
      </c>
      <c r="B7856">
        <v>9</v>
      </c>
      <c r="C7856" s="3">
        <v>809</v>
      </c>
      <c r="D7856" t="s">
        <v>6</v>
      </c>
      <c r="E7856">
        <v>2004</v>
      </c>
      <c r="F7856" s="57"/>
      <c r="G7856" s="73">
        <f t="shared" si="383"/>
        <v>443</v>
      </c>
      <c r="H7856" s="7"/>
      <c r="I7856" s="31">
        <v>443</v>
      </c>
      <c r="J7856" s="31">
        <f>52-8</f>
        <v>44</v>
      </c>
      <c r="K7856" s="31"/>
      <c r="L7856" s="31">
        <v>57</v>
      </c>
      <c r="M7856" s="31">
        <v>8</v>
      </c>
      <c r="N7856" s="31"/>
      <c r="O7856" s="22">
        <f t="shared" si="384"/>
        <v>57</v>
      </c>
      <c r="P7856" s="58"/>
      <c r="Q7856" s="58"/>
      <c r="R7856" s="58"/>
      <c r="S7856" s="7"/>
      <c r="T7856" s="7"/>
      <c r="U7856" s="7"/>
    </row>
    <row r="7857" spans="1:21" customFormat="1" ht="12.75" customHeight="1" x14ac:dyDescent="0.25">
      <c r="A7857">
        <v>8</v>
      </c>
      <c r="B7857">
        <v>10</v>
      </c>
      <c r="C7857" s="3">
        <v>810</v>
      </c>
      <c r="D7857" t="s">
        <v>6</v>
      </c>
      <c r="E7857">
        <v>2004</v>
      </c>
      <c r="F7857" s="57"/>
      <c r="G7857" s="73">
        <f t="shared" si="383"/>
        <v>679</v>
      </c>
      <c r="H7857" s="7"/>
      <c r="I7857" s="31">
        <v>679</v>
      </c>
      <c r="J7857" s="31"/>
      <c r="K7857" s="31"/>
      <c r="L7857" s="31">
        <v>114</v>
      </c>
      <c r="M7857" s="31"/>
      <c r="N7857" s="31"/>
      <c r="O7857" s="22">
        <f t="shared" si="384"/>
        <v>114</v>
      </c>
      <c r="P7857" s="58"/>
      <c r="Q7857" s="58"/>
      <c r="R7857" s="58"/>
      <c r="S7857" s="7"/>
      <c r="T7857" s="7"/>
      <c r="U7857" s="7"/>
    </row>
    <row r="7858" spans="1:21" customFormat="1" ht="12.75" customHeight="1" x14ac:dyDescent="0.25">
      <c r="A7858">
        <v>8</v>
      </c>
      <c r="B7858">
        <v>11</v>
      </c>
      <c r="C7858" s="3">
        <v>811</v>
      </c>
      <c r="D7858" t="s">
        <v>6</v>
      </c>
      <c r="E7858">
        <v>2004</v>
      </c>
      <c r="F7858" s="57"/>
      <c r="G7858" s="73">
        <f t="shared" si="383"/>
        <v>265</v>
      </c>
      <c r="H7858" s="7"/>
      <c r="I7858" s="31">
        <v>265</v>
      </c>
      <c r="J7858" s="31"/>
      <c r="K7858" s="31"/>
      <c r="L7858" s="31">
        <v>56</v>
      </c>
      <c r="M7858" s="31"/>
      <c r="N7858" s="31"/>
      <c r="O7858" s="22">
        <f t="shared" si="384"/>
        <v>56</v>
      </c>
      <c r="P7858" s="58"/>
      <c r="Q7858" s="58"/>
      <c r="R7858" s="58"/>
      <c r="S7858" s="7"/>
      <c r="T7858" s="7"/>
      <c r="U7858" s="7"/>
    </row>
    <row r="7859" spans="1:21" customFormat="1" ht="12.75" customHeight="1" x14ac:dyDescent="0.25">
      <c r="A7859">
        <v>8</v>
      </c>
      <c r="B7859">
        <v>12</v>
      </c>
      <c r="C7859" s="3">
        <v>812</v>
      </c>
      <c r="D7859" t="s">
        <v>6</v>
      </c>
      <c r="E7859">
        <v>2004</v>
      </c>
      <c r="F7859" s="57"/>
      <c r="G7859" s="73">
        <f t="shared" si="383"/>
        <v>95</v>
      </c>
      <c r="H7859" s="7"/>
      <c r="I7859" s="31">
        <v>95</v>
      </c>
      <c r="J7859" s="31"/>
      <c r="K7859" s="31"/>
      <c r="L7859" s="31">
        <v>18</v>
      </c>
      <c r="M7859" s="31"/>
      <c r="N7859" s="31"/>
      <c r="O7859" s="22">
        <f t="shared" si="384"/>
        <v>18</v>
      </c>
      <c r="P7859" s="58"/>
      <c r="Q7859" s="58"/>
      <c r="R7859" s="58"/>
      <c r="S7859" s="7"/>
      <c r="T7859" s="7"/>
      <c r="U7859" s="7"/>
    </row>
    <row r="7860" spans="1:21" customFormat="1" ht="12.75" customHeight="1" x14ac:dyDescent="0.25">
      <c r="A7860">
        <v>8</v>
      </c>
      <c r="B7860">
        <v>13</v>
      </c>
      <c r="C7860" s="3">
        <v>813</v>
      </c>
      <c r="D7860" t="s">
        <v>6</v>
      </c>
      <c r="E7860">
        <v>2004</v>
      </c>
      <c r="F7860" s="57"/>
      <c r="G7860" s="73">
        <f t="shared" si="383"/>
        <v>191</v>
      </c>
      <c r="H7860" s="7"/>
      <c r="I7860" s="31">
        <v>191</v>
      </c>
      <c r="J7860" s="31"/>
      <c r="K7860" s="31"/>
      <c r="L7860" s="31">
        <v>33</v>
      </c>
      <c r="M7860" s="31"/>
      <c r="N7860" s="31"/>
      <c r="O7860" s="22">
        <f t="shared" si="384"/>
        <v>33</v>
      </c>
      <c r="P7860" s="58"/>
      <c r="Q7860" s="58"/>
      <c r="R7860" s="58"/>
      <c r="S7860" s="7"/>
      <c r="T7860" s="7"/>
      <c r="U7860" s="7"/>
    </row>
    <row r="7861" spans="1:21" customFormat="1" ht="12.75" customHeight="1" x14ac:dyDescent="0.25">
      <c r="A7861">
        <v>8</v>
      </c>
      <c r="B7861">
        <v>14</v>
      </c>
      <c r="C7861" s="3">
        <v>814</v>
      </c>
      <c r="D7861" t="s">
        <v>6</v>
      </c>
      <c r="E7861">
        <v>2004</v>
      </c>
      <c r="F7861" s="57"/>
      <c r="G7861" s="73">
        <f t="shared" si="383"/>
        <v>168</v>
      </c>
      <c r="H7861" s="7"/>
      <c r="I7861" s="31">
        <v>168</v>
      </c>
      <c r="J7861" s="31"/>
      <c r="K7861" s="31"/>
      <c r="L7861" s="31">
        <v>26</v>
      </c>
      <c r="M7861" s="31"/>
      <c r="N7861" s="31"/>
      <c r="O7861" s="22">
        <f t="shared" si="384"/>
        <v>26</v>
      </c>
      <c r="P7861" s="58"/>
      <c r="Q7861" s="58"/>
      <c r="R7861" s="58"/>
      <c r="S7861" s="7"/>
      <c r="T7861" s="7"/>
      <c r="U7861" s="7"/>
    </row>
    <row r="7862" spans="1:21" customFormat="1" ht="12.75" customHeight="1" x14ac:dyDescent="0.25">
      <c r="A7862">
        <v>8</v>
      </c>
      <c r="B7862">
        <v>15</v>
      </c>
      <c r="C7862" s="3">
        <v>815</v>
      </c>
      <c r="D7862" t="s">
        <v>6</v>
      </c>
      <c r="E7862">
        <v>2004</v>
      </c>
      <c r="F7862" s="57"/>
      <c r="G7862" s="73">
        <f t="shared" si="383"/>
        <v>171</v>
      </c>
      <c r="H7862" s="7"/>
      <c r="I7862" s="31">
        <v>171</v>
      </c>
      <c r="J7862" s="31"/>
      <c r="K7862" s="31"/>
      <c r="L7862" s="31">
        <v>23</v>
      </c>
      <c r="M7862" s="31"/>
      <c r="N7862" s="31"/>
      <c r="O7862" s="22">
        <f t="shared" si="384"/>
        <v>23</v>
      </c>
      <c r="P7862" s="58"/>
      <c r="Q7862" s="58"/>
      <c r="R7862" s="58"/>
      <c r="S7862" s="7"/>
      <c r="T7862" s="7"/>
      <c r="U7862" s="7"/>
    </row>
    <row r="7863" spans="1:21" customFormat="1" ht="12.75" customHeight="1" x14ac:dyDescent="0.25">
      <c r="A7863">
        <v>8</v>
      </c>
      <c r="B7863">
        <v>16</v>
      </c>
      <c r="C7863" s="3">
        <v>816</v>
      </c>
      <c r="D7863" t="s">
        <v>6</v>
      </c>
      <c r="E7863">
        <v>2004</v>
      </c>
      <c r="F7863" s="57"/>
      <c r="G7863" s="73">
        <f t="shared" si="383"/>
        <v>132</v>
      </c>
      <c r="H7863" s="7"/>
      <c r="I7863" s="31">
        <v>132</v>
      </c>
      <c r="J7863" s="31">
        <v>8</v>
      </c>
      <c r="K7863" s="31"/>
      <c r="L7863" s="31">
        <v>15</v>
      </c>
      <c r="M7863" s="31">
        <v>4</v>
      </c>
      <c r="N7863" s="31"/>
      <c r="O7863" s="22">
        <f t="shared" si="384"/>
        <v>15</v>
      </c>
      <c r="P7863" s="58"/>
      <c r="Q7863" s="58"/>
      <c r="R7863" s="58"/>
      <c r="S7863" s="7"/>
      <c r="T7863" s="7"/>
      <c r="U7863" s="7"/>
    </row>
    <row r="7864" spans="1:21" customFormat="1" ht="12.75" customHeight="1" x14ac:dyDescent="0.25">
      <c r="A7864">
        <v>8</v>
      </c>
      <c r="B7864">
        <v>17</v>
      </c>
      <c r="C7864" s="3">
        <v>817</v>
      </c>
      <c r="D7864" t="s">
        <v>6</v>
      </c>
      <c r="E7864">
        <v>2004</v>
      </c>
      <c r="F7864" s="57"/>
      <c r="G7864" s="73">
        <f t="shared" si="383"/>
        <v>393</v>
      </c>
      <c r="H7864" s="7"/>
      <c r="I7864" s="31">
        <v>393</v>
      </c>
      <c r="J7864" s="31"/>
      <c r="K7864" s="31"/>
      <c r="L7864" s="31">
        <v>39</v>
      </c>
      <c r="M7864" s="31"/>
      <c r="N7864" s="31"/>
      <c r="O7864" s="22">
        <f t="shared" si="384"/>
        <v>39</v>
      </c>
      <c r="P7864" s="58"/>
      <c r="Q7864" s="58"/>
      <c r="R7864" s="58"/>
      <c r="S7864" s="7"/>
      <c r="T7864" s="7"/>
      <c r="U7864" s="7"/>
    </row>
    <row r="7865" spans="1:21" customFormat="1" ht="12.75" customHeight="1" x14ac:dyDescent="0.25">
      <c r="A7865">
        <v>8</v>
      </c>
      <c r="B7865">
        <v>18</v>
      </c>
      <c r="C7865" s="3">
        <v>818</v>
      </c>
      <c r="D7865" t="s">
        <v>6</v>
      </c>
      <c r="E7865">
        <v>2004</v>
      </c>
      <c r="F7865" s="57"/>
      <c r="G7865" s="73">
        <f t="shared" si="383"/>
        <v>506</v>
      </c>
      <c r="H7865" s="7"/>
      <c r="I7865" s="31">
        <v>506</v>
      </c>
      <c r="J7865" s="31"/>
      <c r="K7865" s="31"/>
      <c r="L7865" s="31">
        <v>33</v>
      </c>
      <c r="M7865" s="31"/>
      <c r="N7865" s="31"/>
      <c r="O7865" s="22">
        <f t="shared" si="384"/>
        <v>33</v>
      </c>
      <c r="P7865" s="58"/>
      <c r="Q7865" s="58"/>
      <c r="R7865" s="58"/>
      <c r="S7865" s="7"/>
      <c r="T7865" s="7"/>
      <c r="U7865" s="7"/>
    </row>
    <row r="7866" spans="1:21" customFormat="1" ht="12.75" customHeight="1" x14ac:dyDescent="0.25">
      <c r="A7866">
        <v>8</v>
      </c>
      <c r="B7866">
        <v>19</v>
      </c>
      <c r="C7866" s="3">
        <v>819</v>
      </c>
      <c r="D7866" t="s">
        <v>6</v>
      </c>
      <c r="E7866">
        <v>2004</v>
      </c>
      <c r="F7866" s="57"/>
      <c r="G7866" s="73">
        <f t="shared" si="383"/>
        <v>361</v>
      </c>
      <c r="H7866" s="7"/>
      <c r="I7866" s="31">
        <v>361</v>
      </c>
      <c r="J7866" s="31"/>
      <c r="K7866" s="31"/>
      <c r="L7866" s="31">
        <v>11</v>
      </c>
      <c r="M7866" s="31"/>
      <c r="N7866" s="31"/>
      <c r="O7866" s="22">
        <f t="shared" si="384"/>
        <v>11</v>
      </c>
      <c r="P7866" s="58"/>
      <c r="Q7866" s="58"/>
      <c r="R7866" s="58"/>
      <c r="S7866" s="7"/>
      <c r="T7866" s="7"/>
      <c r="U7866" s="7"/>
    </row>
    <row r="7867" spans="1:21" customFormat="1" ht="12.75" customHeight="1" x14ac:dyDescent="0.25">
      <c r="A7867">
        <v>8</v>
      </c>
      <c r="B7867">
        <v>20</v>
      </c>
      <c r="C7867" s="3">
        <v>820</v>
      </c>
      <c r="D7867" t="s">
        <v>6</v>
      </c>
      <c r="E7867">
        <v>2004</v>
      </c>
      <c r="F7867" s="57"/>
      <c r="G7867" s="73">
        <f t="shared" si="383"/>
        <v>136</v>
      </c>
      <c r="H7867" s="7"/>
      <c r="I7867" s="31">
        <v>136</v>
      </c>
      <c r="J7867" s="31"/>
      <c r="K7867" s="31"/>
      <c r="L7867" s="31">
        <v>0</v>
      </c>
      <c r="M7867" s="31"/>
      <c r="N7867" s="31"/>
      <c r="O7867" s="22">
        <f t="shared" si="384"/>
        <v>0</v>
      </c>
      <c r="P7867" s="58"/>
      <c r="Q7867" s="58"/>
      <c r="R7867" s="58"/>
      <c r="S7867" s="7"/>
      <c r="T7867" s="7"/>
      <c r="U7867" s="7"/>
    </row>
    <row r="7868" spans="1:21" customFormat="1" ht="12.75" customHeight="1" x14ac:dyDescent="0.25">
      <c r="A7868">
        <v>8</v>
      </c>
      <c r="B7868">
        <v>21</v>
      </c>
      <c r="C7868" s="3">
        <v>821</v>
      </c>
      <c r="D7868" t="s">
        <v>6</v>
      </c>
      <c r="E7868">
        <v>2004</v>
      </c>
      <c r="F7868" s="57"/>
      <c r="G7868" s="73">
        <f t="shared" si="383"/>
        <v>172</v>
      </c>
      <c r="H7868" s="7"/>
      <c r="I7868" s="31">
        <v>172</v>
      </c>
      <c r="J7868" s="31"/>
      <c r="K7868" s="31"/>
      <c r="L7868" s="31">
        <v>0</v>
      </c>
      <c r="M7868" s="31"/>
      <c r="N7868" s="31"/>
      <c r="O7868" s="22">
        <f t="shared" si="384"/>
        <v>0</v>
      </c>
      <c r="P7868" s="58"/>
      <c r="Q7868" s="58"/>
      <c r="R7868" s="58"/>
      <c r="S7868" s="7"/>
      <c r="T7868" s="7"/>
      <c r="U7868" s="7"/>
    </row>
    <row r="7869" spans="1:21" customFormat="1" ht="12.75" customHeight="1" x14ac:dyDescent="0.25">
      <c r="A7869">
        <v>8</v>
      </c>
      <c r="B7869">
        <v>22</v>
      </c>
      <c r="C7869" s="3">
        <v>822</v>
      </c>
      <c r="D7869" t="s">
        <v>6</v>
      </c>
      <c r="E7869">
        <v>2004</v>
      </c>
      <c r="F7869" s="57"/>
      <c r="G7869" s="73">
        <f t="shared" ref="G7869:G7886" si="385">I7869+K7869</f>
        <v>122</v>
      </c>
      <c r="H7869" s="7"/>
      <c r="I7869" s="31">
        <v>122</v>
      </c>
      <c r="J7869" s="31"/>
      <c r="K7869" s="31"/>
      <c r="L7869" s="31">
        <v>0</v>
      </c>
      <c r="M7869" s="31"/>
      <c r="N7869" s="31"/>
      <c r="O7869" s="22">
        <f t="shared" ref="O7869:O7886" si="386">L7869+N7869</f>
        <v>0</v>
      </c>
      <c r="P7869" s="58"/>
      <c r="Q7869" s="58"/>
      <c r="R7869" s="58"/>
      <c r="S7869" s="7"/>
      <c r="T7869" s="7"/>
      <c r="U7869" s="7"/>
    </row>
    <row r="7870" spans="1:21" customFormat="1" ht="12.75" customHeight="1" x14ac:dyDescent="0.25">
      <c r="A7870">
        <v>8</v>
      </c>
      <c r="B7870">
        <v>23</v>
      </c>
      <c r="C7870" s="3">
        <v>823</v>
      </c>
      <c r="D7870" t="s">
        <v>6</v>
      </c>
      <c r="E7870">
        <v>2004</v>
      </c>
      <c r="F7870" s="57"/>
      <c r="G7870" s="73">
        <f t="shared" si="385"/>
        <v>155</v>
      </c>
      <c r="H7870" s="7"/>
      <c r="I7870" s="31">
        <v>148</v>
      </c>
      <c r="J7870" s="31">
        <v>3</v>
      </c>
      <c r="K7870" s="31">
        <v>7</v>
      </c>
      <c r="L7870" s="31">
        <v>0</v>
      </c>
      <c r="M7870" s="31">
        <v>2</v>
      </c>
      <c r="N7870" s="31">
        <v>0</v>
      </c>
      <c r="O7870" s="22">
        <f t="shared" si="386"/>
        <v>0</v>
      </c>
      <c r="P7870" s="58"/>
      <c r="Q7870" s="58"/>
      <c r="R7870" s="58"/>
      <c r="S7870" s="7"/>
      <c r="T7870" s="7"/>
      <c r="U7870" s="7"/>
    </row>
    <row r="7871" spans="1:21" customFormat="1" ht="12.75" customHeight="1" x14ac:dyDescent="0.25">
      <c r="A7871">
        <v>8</v>
      </c>
      <c r="B7871">
        <v>24</v>
      </c>
      <c r="C7871" s="3">
        <v>824</v>
      </c>
      <c r="D7871" t="s">
        <v>6</v>
      </c>
      <c r="E7871">
        <v>2004</v>
      </c>
      <c r="F7871" s="57"/>
      <c r="G7871" s="73">
        <f t="shared" si="385"/>
        <v>197</v>
      </c>
      <c r="H7871" s="7"/>
      <c r="I7871" s="31">
        <v>197</v>
      </c>
      <c r="J7871" s="31"/>
      <c r="K7871" s="31"/>
      <c r="L7871" s="31">
        <v>0</v>
      </c>
      <c r="M7871" s="31"/>
      <c r="N7871" s="31"/>
      <c r="O7871" s="22">
        <f t="shared" si="386"/>
        <v>0</v>
      </c>
      <c r="P7871" s="58"/>
      <c r="Q7871" s="58"/>
      <c r="R7871" s="58"/>
      <c r="S7871" s="7"/>
      <c r="T7871" s="7"/>
      <c r="U7871" s="7"/>
    </row>
    <row r="7872" spans="1:21" customFormat="1" ht="12.75" customHeight="1" x14ac:dyDescent="0.25">
      <c r="A7872">
        <v>8</v>
      </c>
      <c r="B7872">
        <v>25</v>
      </c>
      <c r="C7872" s="3">
        <v>825</v>
      </c>
      <c r="D7872" t="s">
        <v>6</v>
      </c>
      <c r="E7872">
        <v>2004</v>
      </c>
      <c r="F7872" s="57"/>
      <c r="G7872" s="73">
        <f t="shared" si="385"/>
        <v>157</v>
      </c>
      <c r="H7872" s="7"/>
      <c r="I7872" s="31">
        <v>157</v>
      </c>
      <c r="J7872" s="31"/>
      <c r="K7872" s="31"/>
      <c r="L7872" s="31">
        <v>0</v>
      </c>
      <c r="M7872" s="31"/>
      <c r="N7872" s="31"/>
      <c r="O7872" s="22">
        <f t="shared" si="386"/>
        <v>0</v>
      </c>
      <c r="P7872" s="58"/>
      <c r="Q7872" s="58"/>
      <c r="R7872" s="58"/>
      <c r="S7872" s="7"/>
      <c r="T7872" s="7"/>
      <c r="U7872" s="7"/>
    </row>
    <row r="7873" spans="1:21" customFormat="1" ht="12.75" customHeight="1" x14ac:dyDescent="0.25">
      <c r="A7873">
        <v>8</v>
      </c>
      <c r="B7873">
        <v>26</v>
      </c>
      <c r="C7873" s="3">
        <v>826</v>
      </c>
      <c r="D7873" t="s">
        <v>6</v>
      </c>
      <c r="E7873">
        <v>2004</v>
      </c>
      <c r="F7873" s="57"/>
      <c r="G7873" s="73">
        <f t="shared" si="385"/>
        <v>143</v>
      </c>
      <c r="H7873" s="7"/>
      <c r="I7873" s="31">
        <v>143</v>
      </c>
      <c r="J7873" s="31"/>
      <c r="K7873" s="31"/>
      <c r="L7873" s="31">
        <v>0</v>
      </c>
      <c r="M7873" s="31"/>
      <c r="N7873" s="31"/>
      <c r="O7873" s="22">
        <f t="shared" si="386"/>
        <v>0</v>
      </c>
      <c r="P7873" s="58"/>
      <c r="Q7873" s="58"/>
      <c r="R7873" s="58"/>
      <c r="S7873" s="7"/>
      <c r="T7873" s="7"/>
      <c r="U7873" s="7"/>
    </row>
    <row r="7874" spans="1:21" customFormat="1" ht="12.75" customHeight="1" x14ac:dyDescent="0.25">
      <c r="A7874">
        <v>8</v>
      </c>
      <c r="B7874">
        <v>27</v>
      </c>
      <c r="C7874" s="3">
        <v>827</v>
      </c>
      <c r="D7874" t="s">
        <v>6</v>
      </c>
      <c r="E7874">
        <v>2004</v>
      </c>
      <c r="F7874" s="57"/>
      <c r="G7874" s="73">
        <f t="shared" si="385"/>
        <v>130</v>
      </c>
      <c r="H7874" s="7"/>
      <c r="I7874" s="31">
        <v>130</v>
      </c>
      <c r="J7874" s="31"/>
      <c r="K7874" s="31"/>
      <c r="L7874" s="31">
        <v>0</v>
      </c>
      <c r="M7874" s="31"/>
      <c r="N7874" s="31"/>
      <c r="O7874" s="22">
        <f t="shared" si="386"/>
        <v>0</v>
      </c>
      <c r="P7874" s="58"/>
      <c r="Q7874" s="58"/>
      <c r="R7874" s="58"/>
      <c r="S7874" s="7"/>
      <c r="T7874" s="7"/>
      <c r="U7874" s="7"/>
    </row>
    <row r="7875" spans="1:21" customFormat="1" ht="12.75" customHeight="1" x14ac:dyDescent="0.25">
      <c r="A7875">
        <v>8</v>
      </c>
      <c r="B7875">
        <v>28</v>
      </c>
      <c r="C7875" s="3">
        <v>828</v>
      </c>
      <c r="D7875" t="s">
        <v>6</v>
      </c>
      <c r="E7875">
        <v>2004</v>
      </c>
      <c r="F7875" s="57"/>
      <c r="G7875" s="73">
        <f t="shared" si="385"/>
        <v>188</v>
      </c>
      <c r="H7875" s="7"/>
      <c r="I7875" s="31">
        <v>188</v>
      </c>
      <c r="J7875" s="31"/>
      <c r="K7875" s="31"/>
      <c r="L7875" s="31">
        <v>0</v>
      </c>
      <c r="M7875" s="31"/>
      <c r="N7875" s="31"/>
      <c r="O7875" s="22">
        <f t="shared" si="386"/>
        <v>0</v>
      </c>
      <c r="P7875" s="58"/>
      <c r="Q7875" s="58"/>
      <c r="R7875" s="58"/>
      <c r="S7875" s="7"/>
      <c r="T7875" s="7"/>
      <c r="U7875" s="7"/>
    </row>
    <row r="7876" spans="1:21" customFormat="1" ht="12.75" customHeight="1" x14ac:dyDescent="0.25">
      <c r="A7876">
        <v>8</v>
      </c>
      <c r="B7876">
        <v>29</v>
      </c>
      <c r="C7876" s="3">
        <v>829</v>
      </c>
      <c r="D7876" t="s">
        <v>6</v>
      </c>
      <c r="E7876">
        <v>2004</v>
      </c>
      <c r="F7876" s="57"/>
      <c r="G7876" s="73">
        <f t="shared" si="385"/>
        <v>318</v>
      </c>
      <c r="H7876" s="7"/>
      <c r="I7876" s="31">
        <v>318</v>
      </c>
      <c r="J7876" s="31"/>
      <c r="K7876" s="31"/>
      <c r="L7876" s="31">
        <v>1</v>
      </c>
      <c r="M7876" s="31"/>
      <c r="N7876" s="31"/>
      <c r="O7876" s="22">
        <f t="shared" si="386"/>
        <v>1</v>
      </c>
      <c r="P7876" s="58"/>
      <c r="Q7876" s="58"/>
      <c r="R7876" s="58"/>
      <c r="S7876" s="7"/>
      <c r="T7876" s="7"/>
      <c r="U7876" s="7"/>
    </row>
    <row r="7877" spans="1:21" customFormat="1" ht="12.75" customHeight="1" x14ac:dyDescent="0.25">
      <c r="A7877">
        <v>8</v>
      </c>
      <c r="B7877">
        <v>30</v>
      </c>
      <c r="C7877" s="3">
        <v>830</v>
      </c>
      <c r="D7877" t="s">
        <v>6</v>
      </c>
      <c r="E7877">
        <v>2004</v>
      </c>
      <c r="F7877" s="57"/>
      <c r="G7877" s="73">
        <f t="shared" si="385"/>
        <v>557</v>
      </c>
      <c r="H7877" s="7"/>
      <c r="I7877" s="31">
        <v>427</v>
      </c>
      <c r="J7877" s="31"/>
      <c r="K7877" s="31">
        <f>106+24</f>
        <v>130</v>
      </c>
      <c r="L7877" s="31">
        <v>2</v>
      </c>
      <c r="M7877" s="31"/>
      <c r="N7877" s="31">
        <f>2+1</f>
        <v>3</v>
      </c>
      <c r="O7877" s="22">
        <f t="shared" si="386"/>
        <v>5</v>
      </c>
      <c r="P7877" s="58"/>
      <c r="Q7877" s="58"/>
      <c r="R7877" s="58"/>
      <c r="S7877" s="7"/>
      <c r="T7877" s="7"/>
      <c r="U7877" s="7"/>
    </row>
    <row r="7878" spans="1:21" customFormat="1" ht="12.75" customHeight="1" x14ac:dyDescent="0.25">
      <c r="A7878">
        <v>8</v>
      </c>
      <c r="B7878">
        <v>31</v>
      </c>
      <c r="C7878" s="3">
        <v>831</v>
      </c>
      <c r="D7878" t="s">
        <v>6</v>
      </c>
      <c r="E7878">
        <v>2004</v>
      </c>
      <c r="F7878" s="57"/>
      <c r="G7878" s="73">
        <f t="shared" si="385"/>
        <v>714</v>
      </c>
      <c r="H7878" s="7"/>
      <c r="I7878" s="31">
        <v>714</v>
      </c>
      <c r="J7878" s="31"/>
      <c r="K7878" s="31"/>
      <c r="L7878" s="31">
        <v>4</v>
      </c>
      <c r="M7878" s="31"/>
      <c r="N7878" s="31"/>
      <c r="O7878" s="22">
        <f t="shared" si="386"/>
        <v>4</v>
      </c>
      <c r="P7878" s="58"/>
      <c r="Q7878" s="58"/>
      <c r="R7878" s="58"/>
      <c r="S7878" s="7"/>
      <c r="T7878" s="7"/>
      <c r="U7878" s="7"/>
    </row>
    <row r="7879" spans="1:21" customFormat="1" ht="12.75" customHeight="1" x14ac:dyDescent="0.25">
      <c r="A7879">
        <v>9</v>
      </c>
      <c r="B7879">
        <v>1</v>
      </c>
      <c r="C7879" s="3">
        <v>901</v>
      </c>
      <c r="D7879" t="s">
        <v>6</v>
      </c>
      <c r="E7879">
        <v>2004</v>
      </c>
      <c r="F7879" s="57"/>
      <c r="G7879" s="73">
        <f t="shared" si="385"/>
        <v>1130</v>
      </c>
      <c r="H7879" s="7"/>
      <c r="I7879" s="31">
        <v>1130</v>
      </c>
      <c r="J7879" s="31"/>
      <c r="K7879" s="31"/>
      <c r="L7879" s="31">
        <v>8</v>
      </c>
      <c r="M7879" s="31"/>
      <c r="N7879" s="31"/>
      <c r="O7879" s="22">
        <f t="shared" si="386"/>
        <v>8</v>
      </c>
      <c r="P7879" s="58"/>
      <c r="Q7879" s="58"/>
      <c r="R7879" s="58"/>
      <c r="S7879" s="7"/>
      <c r="T7879" s="7"/>
      <c r="U7879" s="7"/>
    </row>
    <row r="7880" spans="1:21" customFormat="1" ht="12.75" customHeight="1" x14ac:dyDescent="0.25">
      <c r="A7880">
        <v>9</v>
      </c>
      <c r="B7880">
        <v>2</v>
      </c>
      <c r="C7880" s="3">
        <v>902</v>
      </c>
      <c r="D7880" t="s">
        <v>6</v>
      </c>
      <c r="E7880">
        <v>2004</v>
      </c>
      <c r="F7880" s="57"/>
      <c r="G7880" s="73">
        <f t="shared" si="385"/>
        <v>1346</v>
      </c>
      <c r="H7880" s="7"/>
      <c r="I7880" s="31">
        <v>1346</v>
      </c>
      <c r="J7880" s="31"/>
      <c r="K7880" s="31"/>
      <c r="L7880" s="31">
        <v>10</v>
      </c>
      <c r="M7880" s="31"/>
      <c r="N7880" s="31"/>
      <c r="O7880" s="22">
        <f t="shared" si="386"/>
        <v>10</v>
      </c>
      <c r="P7880" s="58"/>
      <c r="Q7880" s="58"/>
      <c r="R7880" s="58"/>
      <c r="S7880" s="7"/>
      <c r="T7880" s="7"/>
      <c r="U7880" s="7"/>
    </row>
    <row r="7881" spans="1:21" customFormat="1" ht="12.75" customHeight="1" x14ac:dyDescent="0.25">
      <c r="A7881">
        <v>9</v>
      </c>
      <c r="B7881">
        <v>3</v>
      </c>
      <c r="C7881" s="3">
        <v>903</v>
      </c>
      <c r="D7881" t="s">
        <v>6</v>
      </c>
      <c r="E7881">
        <v>2004</v>
      </c>
      <c r="F7881" s="57"/>
      <c r="G7881" s="73">
        <f t="shared" si="385"/>
        <v>1843</v>
      </c>
      <c r="H7881" s="7"/>
      <c r="I7881" s="31">
        <v>1843</v>
      </c>
      <c r="J7881" s="31"/>
      <c r="K7881" s="31"/>
      <c r="L7881" s="31">
        <v>15</v>
      </c>
      <c r="M7881" s="31"/>
      <c r="N7881" s="31"/>
      <c r="O7881" s="22">
        <f t="shared" si="386"/>
        <v>15</v>
      </c>
      <c r="P7881" s="58"/>
      <c r="Q7881" s="58"/>
      <c r="R7881" s="58"/>
      <c r="S7881" s="7"/>
      <c r="T7881" s="7"/>
      <c r="U7881" s="7"/>
    </row>
    <row r="7882" spans="1:21" customFormat="1" ht="12.75" customHeight="1" x14ac:dyDescent="0.25">
      <c r="A7882">
        <v>9</v>
      </c>
      <c r="B7882">
        <v>4</v>
      </c>
      <c r="C7882" s="3">
        <v>904</v>
      </c>
      <c r="D7882" t="s">
        <v>6</v>
      </c>
      <c r="E7882">
        <v>2004</v>
      </c>
      <c r="F7882" s="57"/>
      <c r="G7882" s="73">
        <f t="shared" si="385"/>
        <v>3543</v>
      </c>
      <c r="H7882" s="7"/>
      <c r="I7882" s="31">
        <v>3543</v>
      </c>
      <c r="J7882" s="31"/>
      <c r="K7882" s="31"/>
      <c r="L7882" s="31">
        <v>34</v>
      </c>
      <c r="M7882" s="31"/>
      <c r="N7882" s="31"/>
      <c r="O7882" s="22">
        <f t="shared" si="386"/>
        <v>34</v>
      </c>
      <c r="P7882" s="58"/>
      <c r="Q7882" s="58"/>
      <c r="R7882" s="58"/>
      <c r="S7882" s="7"/>
      <c r="T7882" s="7"/>
      <c r="U7882" s="7"/>
    </row>
    <row r="7883" spans="1:21" customFormat="1" ht="12.75" customHeight="1" x14ac:dyDescent="0.25">
      <c r="A7883">
        <v>9</v>
      </c>
      <c r="B7883">
        <v>5</v>
      </c>
      <c r="C7883" s="3">
        <v>905</v>
      </c>
      <c r="D7883" t="s">
        <v>6</v>
      </c>
      <c r="E7883">
        <v>2004</v>
      </c>
      <c r="F7883" s="57"/>
      <c r="G7883" s="73">
        <f t="shared" si="385"/>
        <v>4035</v>
      </c>
      <c r="H7883" s="7"/>
      <c r="I7883" s="31">
        <v>4035</v>
      </c>
      <c r="J7883" s="31"/>
      <c r="K7883" s="31"/>
      <c r="L7883" s="31">
        <v>43</v>
      </c>
      <c r="M7883" s="31"/>
      <c r="N7883" s="31"/>
      <c r="O7883" s="22">
        <f t="shared" si="386"/>
        <v>43</v>
      </c>
      <c r="P7883" s="58"/>
      <c r="Q7883" s="58"/>
      <c r="R7883" s="58"/>
      <c r="S7883" s="7"/>
      <c r="T7883" s="7"/>
      <c r="U7883" s="7"/>
    </row>
    <row r="7884" spans="1:21" customFormat="1" ht="12.75" customHeight="1" x14ac:dyDescent="0.25">
      <c r="A7884">
        <v>9</v>
      </c>
      <c r="B7884">
        <v>6</v>
      </c>
      <c r="C7884" s="3">
        <v>906</v>
      </c>
      <c r="D7884" t="s">
        <v>6</v>
      </c>
      <c r="E7884">
        <v>2004</v>
      </c>
      <c r="F7884" s="57"/>
      <c r="G7884" s="73">
        <f t="shared" si="385"/>
        <v>5450</v>
      </c>
      <c r="H7884" s="7"/>
      <c r="I7884" s="31">
        <v>5450</v>
      </c>
      <c r="J7884" s="31"/>
      <c r="K7884" s="31"/>
      <c r="L7884" s="31">
        <v>64</v>
      </c>
      <c r="M7884" s="31"/>
      <c r="N7884" s="31"/>
      <c r="O7884" s="22">
        <f t="shared" si="386"/>
        <v>64</v>
      </c>
      <c r="P7884" s="58"/>
      <c r="Q7884" s="58"/>
      <c r="R7884" s="58"/>
      <c r="S7884" s="7"/>
      <c r="T7884" s="7"/>
      <c r="U7884" s="7"/>
    </row>
    <row r="7885" spans="1:21" customFormat="1" ht="12.75" customHeight="1" x14ac:dyDescent="0.25">
      <c r="A7885">
        <v>9</v>
      </c>
      <c r="B7885">
        <v>7</v>
      </c>
      <c r="C7885" s="3">
        <v>907</v>
      </c>
      <c r="D7885" t="s">
        <v>6</v>
      </c>
      <c r="E7885">
        <v>2004</v>
      </c>
      <c r="F7885" s="57"/>
      <c r="G7885" s="73">
        <f t="shared" si="385"/>
        <v>3832</v>
      </c>
      <c r="H7885" s="7"/>
      <c r="I7885" s="31">
        <v>3832</v>
      </c>
      <c r="J7885" s="31"/>
      <c r="K7885" s="31"/>
      <c r="L7885" s="31">
        <v>50</v>
      </c>
      <c r="M7885" s="31"/>
      <c r="N7885" s="31"/>
      <c r="O7885" s="22">
        <f t="shared" si="386"/>
        <v>50</v>
      </c>
      <c r="P7885" s="58"/>
      <c r="Q7885" s="58"/>
      <c r="R7885" s="58"/>
      <c r="S7885" s="7"/>
      <c r="T7885" s="7"/>
      <c r="U7885" s="7"/>
    </row>
    <row r="7886" spans="1:21" customFormat="1" ht="12.75" customHeight="1" x14ac:dyDescent="0.25">
      <c r="A7886">
        <v>9</v>
      </c>
      <c r="B7886">
        <v>8</v>
      </c>
      <c r="C7886" s="3">
        <v>908</v>
      </c>
      <c r="D7886" t="s">
        <v>6</v>
      </c>
      <c r="E7886">
        <v>2004</v>
      </c>
      <c r="F7886" s="57"/>
      <c r="G7886" s="73">
        <f t="shared" si="385"/>
        <v>4651</v>
      </c>
      <c r="H7886" s="7"/>
      <c r="I7886" s="31">
        <v>4574</v>
      </c>
      <c r="J7886" s="31"/>
      <c r="K7886" s="31">
        <f>28+49</f>
        <v>77</v>
      </c>
      <c r="L7886" s="31">
        <v>64</v>
      </c>
      <c r="M7886" s="31"/>
      <c r="N7886" s="31">
        <f>0+1</f>
        <v>1</v>
      </c>
      <c r="O7886" s="22">
        <f t="shared" si="386"/>
        <v>65</v>
      </c>
      <c r="P7886" s="58"/>
      <c r="Q7886" s="58"/>
      <c r="R7886" s="58"/>
      <c r="S7886" s="7"/>
      <c r="T7886" s="7"/>
      <c r="U7886" s="7"/>
    </row>
    <row r="7887" spans="1:21" customFormat="1" ht="12.75" customHeight="1" x14ac:dyDescent="0.25">
      <c r="A7887">
        <v>9</v>
      </c>
      <c r="B7887">
        <v>9</v>
      </c>
      <c r="C7887" s="3">
        <v>909</v>
      </c>
      <c r="D7887" t="s">
        <v>6</v>
      </c>
      <c r="E7887">
        <v>2004</v>
      </c>
      <c r="F7887" s="57">
        <f>379+6084</f>
        <v>6463</v>
      </c>
      <c r="G7887" s="73">
        <f>I7887+K7887+F7887</f>
        <v>8978</v>
      </c>
      <c r="H7887" s="7"/>
      <c r="I7887" s="64">
        <v>2515</v>
      </c>
      <c r="J7887" s="64"/>
      <c r="K7887" s="64"/>
      <c r="L7887" s="64">
        <v>38</v>
      </c>
      <c r="M7887" s="64"/>
      <c r="N7887" s="64"/>
      <c r="O7887" s="22">
        <f>L7887+N7887+R7887</f>
        <v>55</v>
      </c>
      <c r="P7887" s="68">
        <v>2515</v>
      </c>
      <c r="Q7887" s="57"/>
      <c r="R7887" s="58">
        <f>16+1</f>
        <v>17</v>
      </c>
      <c r="S7887" s="7"/>
      <c r="T7887" s="7"/>
      <c r="U7887" s="7"/>
    </row>
    <row r="7888" spans="1:21" customFormat="1" ht="12.75" customHeight="1" x14ac:dyDescent="0.25">
      <c r="A7888">
        <v>9</v>
      </c>
      <c r="B7888">
        <v>10</v>
      </c>
      <c r="C7888" s="3">
        <v>910</v>
      </c>
      <c r="D7888" t="s">
        <v>6</v>
      </c>
      <c r="E7888">
        <v>2004</v>
      </c>
      <c r="F7888" s="57">
        <f>1030+38000</f>
        <v>39030</v>
      </c>
      <c r="G7888" s="73">
        <f>F7888</f>
        <v>39030</v>
      </c>
      <c r="H7888" s="7"/>
      <c r="J7888" s="64"/>
      <c r="K7888" s="64"/>
      <c r="L7888" s="64"/>
      <c r="M7888" s="64"/>
      <c r="N7888" s="64"/>
      <c r="O7888" s="22">
        <f>R7888</f>
        <v>731</v>
      </c>
      <c r="P7888" s="69">
        <v>1788</v>
      </c>
      <c r="Q7888" s="57"/>
      <c r="R7888" s="58">
        <f>31+700</f>
        <v>731</v>
      </c>
      <c r="S7888" s="7"/>
      <c r="T7888" s="7"/>
      <c r="U7888" s="7"/>
    </row>
    <row r="7889" spans="1:21" customFormat="1" ht="12.75" customHeight="1" x14ac:dyDescent="0.25">
      <c r="A7889">
        <v>9</v>
      </c>
      <c r="B7889">
        <v>11</v>
      </c>
      <c r="C7889" s="3">
        <v>911</v>
      </c>
      <c r="D7889" t="s">
        <v>6</v>
      </c>
      <c r="E7889">
        <v>2004</v>
      </c>
      <c r="F7889" s="57">
        <v>1424</v>
      </c>
      <c r="G7889" s="73">
        <f t="shared" ref="G7889:G7952" si="387">F7889</f>
        <v>1424</v>
      </c>
      <c r="H7889" s="7"/>
      <c r="J7889" s="64"/>
      <c r="K7889" s="64"/>
      <c r="L7889" s="64"/>
      <c r="M7889" s="64"/>
      <c r="N7889" s="64"/>
      <c r="O7889" s="22">
        <f t="shared" ref="O7889:O7952" si="388">R7889</f>
        <v>28</v>
      </c>
      <c r="P7889" s="69">
        <v>1556</v>
      </c>
      <c r="Q7889" s="58"/>
      <c r="R7889" s="58">
        <v>28</v>
      </c>
      <c r="S7889" s="7"/>
      <c r="T7889" s="7"/>
      <c r="U7889" s="7"/>
    </row>
    <row r="7890" spans="1:21" customFormat="1" ht="12.75" customHeight="1" x14ac:dyDescent="0.25">
      <c r="A7890">
        <v>9</v>
      </c>
      <c r="B7890">
        <v>12</v>
      </c>
      <c r="C7890" s="3">
        <v>912</v>
      </c>
      <c r="D7890" t="s">
        <v>6</v>
      </c>
      <c r="E7890">
        <v>2004</v>
      </c>
      <c r="F7890" s="57">
        <v>2202</v>
      </c>
      <c r="G7890" s="73">
        <f t="shared" si="387"/>
        <v>2202</v>
      </c>
      <c r="H7890" s="7"/>
      <c r="J7890" s="64"/>
      <c r="K7890" s="64"/>
      <c r="L7890" s="64"/>
      <c r="M7890" s="64"/>
      <c r="N7890" s="64"/>
      <c r="O7890" s="22">
        <f t="shared" si="388"/>
        <v>79</v>
      </c>
      <c r="P7890" s="69">
        <v>1293</v>
      </c>
      <c r="Q7890" s="58"/>
      <c r="R7890" s="58">
        <v>79</v>
      </c>
      <c r="S7890" s="7"/>
      <c r="T7890" s="7"/>
      <c r="U7890" s="7"/>
    </row>
    <row r="7891" spans="1:21" customFormat="1" ht="12.75" customHeight="1" x14ac:dyDescent="0.25">
      <c r="A7891">
        <v>9</v>
      </c>
      <c r="B7891">
        <v>13</v>
      </c>
      <c r="C7891" s="3">
        <v>913</v>
      </c>
      <c r="D7891" t="s">
        <v>6</v>
      </c>
      <c r="E7891">
        <v>2004</v>
      </c>
      <c r="F7891" s="57">
        <v>1847</v>
      </c>
      <c r="G7891" s="73">
        <f t="shared" si="387"/>
        <v>1847</v>
      </c>
      <c r="H7891" s="7"/>
      <c r="J7891" s="64"/>
      <c r="K7891" s="64"/>
      <c r="L7891" s="64"/>
      <c r="M7891" s="64"/>
      <c r="N7891" s="64"/>
      <c r="O7891" s="22">
        <f t="shared" si="388"/>
        <v>50</v>
      </c>
      <c r="P7891" s="69">
        <v>2348</v>
      </c>
      <c r="Q7891" s="58"/>
      <c r="R7891" s="58">
        <v>50</v>
      </c>
      <c r="S7891" s="7"/>
      <c r="T7891" s="7"/>
      <c r="U7891" s="7"/>
    </row>
    <row r="7892" spans="1:21" customFormat="1" ht="12.75" customHeight="1" x14ac:dyDescent="0.25">
      <c r="A7892">
        <v>9</v>
      </c>
      <c r="B7892">
        <v>14</v>
      </c>
      <c r="C7892" s="3">
        <v>914</v>
      </c>
      <c r="D7892" t="s">
        <v>6</v>
      </c>
      <c r="E7892">
        <v>2004</v>
      </c>
      <c r="F7892" s="57">
        <v>3083</v>
      </c>
      <c r="G7892" s="73">
        <f t="shared" si="387"/>
        <v>3083</v>
      </c>
      <c r="H7892" s="7"/>
      <c r="J7892" s="64"/>
      <c r="K7892" s="64"/>
      <c r="L7892" s="64"/>
      <c r="M7892" s="64"/>
      <c r="N7892" s="64"/>
      <c r="O7892" s="22">
        <f t="shared" si="388"/>
        <v>51</v>
      </c>
      <c r="P7892" s="69">
        <v>2710</v>
      </c>
      <c r="Q7892" s="58"/>
      <c r="R7892" s="58">
        <v>51</v>
      </c>
      <c r="S7892" s="7"/>
      <c r="T7892" s="7"/>
      <c r="U7892" s="7"/>
    </row>
    <row r="7893" spans="1:21" customFormat="1" ht="12.75" customHeight="1" x14ac:dyDescent="0.25">
      <c r="A7893">
        <v>9</v>
      </c>
      <c r="B7893">
        <v>15</v>
      </c>
      <c r="C7893" s="3">
        <v>915</v>
      </c>
      <c r="D7893" t="s">
        <v>6</v>
      </c>
      <c r="E7893">
        <v>2004</v>
      </c>
      <c r="F7893" s="57">
        <v>3830</v>
      </c>
      <c r="G7893" s="73">
        <f t="shared" si="387"/>
        <v>3830</v>
      </c>
      <c r="H7893" s="7"/>
      <c r="J7893" s="31"/>
      <c r="K7893" s="31"/>
      <c r="L7893" s="31"/>
      <c r="M7893" s="31"/>
      <c r="N7893" s="31"/>
      <c r="O7893" s="22">
        <f t="shared" si="388"/>
        <v>125</v>
      </c>
      <c r="P7893" s="69">
        <v>3352</v>
      </c>
      <c r="Q7893" s="58"/>
      <c r="R7893" s="58">
        <v>125</v>
      </c>
      <c r="S7893" s="7"/>
      <c r="T7893" s="7"/>
      <c r="U7893" s="7"/>
    </row>
    <row r="7894" spans="1:21" customFormat="1" ht="12.75" customHeight="1" x14ac:dyDescent="0.25">
      <c r="A7894">
        <v>9</v>
      </c>
      <c r="B7894">
        <v>16</v>
      </c>
      <c r="C7894" s="3">
        <v>916</v>
      </c>
      <c r="D7894" t="s">
        <v>6</v>
      </c>
      <c r="E7894">
        <v>2004</v>
      </c>
      <c r="F7894" s="57">
        <v>3665</v>
      </c>
      <c r="G7894" s="73">
        <f t="shared" si="387"/>
        <v>3665</v>
      </c>
      <c r="H7894" s="7"/>
      <c r="J7894" s="31"/>
      <c r="K7894" s="31"/>
      <c r="L7894" s="31"/>
      <c r="M7894" s="31"/>
      <c r="N7894" s="31"/>
      <c r="O7894" s="22">
        <f t="shared" si="388"/>
        <v>108</v>
      </c>
      <c r="P7894" s="69">
        <v>4157</v>
      </c>
      <c r="Q7894" s="58"/>
      <c r="R7894" s="58">
        <v>108</v>
      </c>
      <c r="S7894" s="7"/>
      <c r="T7894" s="7"/>
      <c r="U7894" s="7"/>
    </row>
    <row r="7895" spans="1:21" customFormat="1" ht="12.75" customHeight="1" x14ac:dyDescent="0.25">
      <c r="A7895">
        <v>9</v>
      </c>
      <c r="B7895">
        <v>17</v>
      </c>
      <c r="C7895" s="3">
        <v>917</v>
      </c>
      <c r="D7895" t="s">
        <v>6</v>
      </c>
      <c r="E7895">
        <v>2004</v>
      </c>
      <c r="F7895" s="57">
        <v>4690</v>
      </c>
      <c r="G7895" s="73">
        <f t="shared" si="387"/>
        <v>4690</v>
      </c>
      <c r="H7895" s="7"/>
      <c r="J7895" s="31"/>
      <c r="K7895" s="31"/>
      <c r="L7895" s="31"/>
      <c r="M7895" s="31"/>
      <c r="N7895" s="31"/>
      <c r="O7895" s="22">
        <f t="shared" si="388"/>
        <v>121</v>
      </c>
      <c r="P7895" s="69">
        <v>4286</v>
      </c>
      <c r="Q7895" s="58"/>
      <c r="R7895" s="58">
        <v>121</v>
      </c>
      <c r="S7895" s="7"/>
      <c r="T7895" s="7"/>
      <c r="U7895" s="7"/>
    </row>
    <row r="7896" spans="1:21" customFormat="1" ht="12.75" customHeight="1" x14ac:dyDescent="0.25">
      <c r="A7896">
        <v>9</v>
      </c>
      <c r="B7896">
        <v>18</v>
      </c>
      <c r="C7896" s="3">
        <v>918</v>
      </c>
      <c r="D7896" t="s">
        <v>6</v>
      </c>
      <c r="E7896">
        <v>2004</v>
      </c>
      <c r="F7896" s="57">
        <v>6023</v>
      </c>
      <c r="G7896" s="73">
        <f t="shared" si="387"/>
        <v>6023</v>
      </c>
      <c r="H7896" s="7"/>
      <c r="J7896" s="31"/>
      <c r="K7896" s="31"/>
      <c r="L7896" s="31"/>
      <c r="M7896" s="31"/>
      <c r="N7896" s="31"/>
      <c r="O7896" s="22">
        <f t="shared" si="388"/>
        <v>105</v>
      </c>
      <c r="P7896" s="69">
        <v>4498</v>
      </c>
      <c r="Q7896" s="58"/>
      <c r="R7896" s="58">
        <v>105</v>
      </c>
      <c r="S7896" s="7"/>
      <c r="T7896" s="7"/>
      <c r="U7896" s="7"/>
    </row>
    <row r="7897" spans="1:21" customFormat="1" ht="12.75" customHeight="1" x14ac:dyDescent="0.25">
      <c r="A7897">
        <v>9</v>
      </c>
      <c r="B7897">
        <v>19</v>
      </c>
      <c r="C7897" s="3">
        <v>919</v>
      </c>
      <c r="D7897" t="s">
        <v>6</v>
      </c>
      <c r="E7897">
        <v>2004</v>
      </c>
      <c r="F7897" s="57">
        <v>6953</v>
      </c>
      <c r="G7897" s="73">
        <f t="shared" si="387"/>
        <v>6953</v>
      </c>
      <c r="H7897" s="7"/>
      <c r="J7897" s="31"/>
      <c r="K7897" s="31"/>
      <c r="L7897" s="31"/>
      <c r="M7897" s="31"/>
      <c r="N7897" s="31"/>
      <c r="O7897" s="22">
        <f t="shared" si="388"/>
        <v>178</v>
      </c>
      <c r="P7897" s="69">
        <v>4970</v>
      </c>
      <c r="Q7897" s="58"/>
      <c r="R7897" s="58">
        <v>178</v>
      </c>
      <c r="S7897" s="7"/>
      <c r="T7897" s="7"/>
      <c r="U7897" s="7"/>
    </row>
    <row r="7898" spans="1:21" customFormat="1" ht="12.75" customHeight="1" x14ac:dyDescent="0.25">
      <c r="A7898">
        <v>9</v>
      </c>
      <c r="B7898">
        <v>20</v>
      </c>
      <c r="C7898" s="3">
        <v>920</v>
      </c>
      <c r="D7898" t="s">
        <v>6</v>
      </c>
      <c r="E7898">
        <v>2004</v>
      </c>
      <c r="F7898" s="57">
        <v>7411</v>
      </c>
      <c r="G7898" s="73">
        <f t="shared" si="387"/>
        <v>7411</v>
      </c>
      <c r="H7898" s="7"/>
      <c r="J7898" s="31"/>
      <c r="K7898" s="31"/>
      <c r="L7898" s="31"/>
      <c r="M7898" s="31"/>
      <c r="N7898" s="31"/>
      <c r="O7898" s="22">
        <f t="shared" si="388"/>
        <v>251</v>
      </c>
      <c r="P7898" s="69">
        <v>6619</v>
      </c>
      <c r="Q7898" s="58"/>
      <c r="R7898" s="58">
        <v>251</v>
      </c>
      <c r="S7898" s="7"/>
      <c r="T7898" s="7"/>
      <c r="U7898" s="7"/>
    </row>
    <row r="7899" spans="1:21" customFormat="1" ht="12.75" customHeight="1" x14ac:dyDescent="0.25">
      <c r="A7899">
        <v>9</v>
      </c>
      <c r="B7899">
        <v>21</v>
      </c>
      <c r="C7899" s="3">
        <v>921</v>
      </c>
      <c r="D7899" t="s">
        <v>6</v>
      </c>
      <c r="E7899">
        <v>2004</v>
      </c>
      <c r="F7899" s="57">
        <v>7145</v>
      </c>
      <c r="G7899" s="73">
        <f t="shared" si="387"/>
        <v>7145</v>
      </c>
      <c r="H7899" s="7"/>
      <c r="J7899" s="31"/>
      <c r="K7899" s="31"/>
      <c r="L7899" s="31"/>
      <c r="M7899" s="31"/>
      <c r="N7899" s="31"/>
      <c r="O7899" s="22">
        <f t="shared" si="388"/>
        <v>205</v>
      </c>
      <c r="P7899" s="69">
        <v>7877</v>
      </c>
      <c r="Q7899" s="58"/>
      <c r="R7899" s="58">
        <v>205</v>
      </c>
      <c r="S7899" s="7"/>
      <c r="T7899" s="7"/>
      <c r="U7899" s="7"/>
    </row>
    <row r="7900" spans="1:21" customFormat="1" ht="12.75" customHeight="1" x14ac:dyDescent="0.25">
      <c r="A7900">
        <v>9</v>
      </c>
      <c r="B7900">
        <v>22</v>
      </c>
      <c r="C7900" s="3">
        <v>922</v>
      </c>
      <c r="D7900" t="s">
        <v>6</v>
      </c>
      <c r="E7900">
        <v>2004</v>
      </c>
      <c r="F7900" s="57">
        <v>5699</v>
      </c>
      <c r="G7900" s="73">
        <f t="shared" si="387"/>
        <v>5699</v>
      </c>
      <c r="H7900" s="7"/>
      <c r="J7900" s="31"/>
      <c r="K7900" s="31"/>
      <c r="L7900" s="31"/>
      <c r="M7900" s="31"/>
      <c r="N7900" s="31"/>
      <c r="O7900" s="22">
        <f t="shared" si="388"/>
        <v>259</v>
      </c>
      <c r="P7900" s="69">
        <v>7942</v>
      </c>
      <c r="Q7900" s="58"/>
      <c r="R7900" s="58">
        <v>259</v>
      </c>
      <c r="S7900" s="7"/>
      <c r="T7900" s="7"/>
      <c r="U7900" s="7"/>
    </row>
    <row r="7901" spans="1:21" customFormat="1" ht="12.75" customHeight="1" x14ac:dyDescent="0.25">
      <c r="A7901">
        <v>9</v>
      </c>
      <c r="B7901">
        <v>23</v>
      </c>
      <c r="C7901" s="3">
        <v>923</v>
      </c>
      <c r="D7901" t="s">
        <v>6</v>
      </c>
      <c r="E7901">
        <v>2004</v>
      </c>
      <c r="F7901" s="57">
        <v>5181</v>
      </c>
      <c r="G7901" s="73">
        <f>F7901</f>
        <v>5181</v>
      </c>
      <c r="H7901" s="7"/>
      <c r="J7901" s="31"/>
      <c r="K7901" s="31">
        <f>40+17</f>
        <v>57</v>
      </c>
      <c r="L7901" s="31"/>
      <c r="M7901" s="31"/>
      <c r="N7901" s="31">
        <f>0+1</f>
        <v>1</v>
      </c>
      <c r="O7901" s="22">
        <f t="shared" si="388"/>
        <v>171</v>
      </c>
      <c r="P7901" s="69">
        <v>7795</v>
      </c>
      <c r="Q7901" s="58"/>
      <c r="R7901" s="58">
        <v>171</v>
      </c>
      <c r="S7901" s="7"/>
      <c r="T7901" s="7"/>
      <c r="U7901" s="7"/>
    </row>
    <row r="7902" spans="1:21" customFormat="1" ht="12.75" customHeight="1" x14ac:dyDescent="0.25">
      <c r="A7902">
        <v>9</v>
      </c>
      <c r="B7902">
        <v>24</v>
      </c>
      <c r="C7902" s="3">
        <v>924</v>
      </c>
      <c r="D7902" t="s">
        <v>6</v>
      </c>
      <c r="E7902">
        <v>2004</v>
      </c>
      <c r="F7902" s="57">
        <v>3379</v>
      </c>
      <c r="G7902" s="73">
        <f t="shared" si="387"/>
        <v>3379</v>
      </c>
      <c r="H7902" s="7"/>
      <c r="J7902" s="31"/>
      <c r="K7902" s="31"/>
      <c r="L7902" s="31"/>
      <c r="M7902" s="31"/>
      <c r="N7902" s="31"/>
      <c r="O7902" s="22">
        <f t="shared" si="388"/>
        <v>114</v>
      </c>
      <c r="P7902" s="69">
        <v>6235</v>
      </c>
      <c r="Q7902" s="58"/>
      <c r="R7902" s="58">
        <v>114</v>
      </c>
      <c r="S7902" s="7"/>
      <c r="T7902" s="7"/>
      <c r="U7902" s="7"/>
    </row>
    <row r="7903" spans="1:21" customFormat="1" ht="12.75" customHeight="1" x14ac:dyDescent="0.25">
      <c r="A7903">
        <v>9</v>
      </c>
      <c r="B7903">
        <v>25</v>
      </c>
      <c r="C7903" s="3">
        <v>925</v>
      </c>
      <c r="D7903" t="s">
        <v>6</v>
      </c>
      <c r="E7903">
        <v>2004</v>
      </c>
      <c r="F7903" s="57">
        <v>3734</v>
      </c>
      <c r="G7903" s="73">
        <f t="shared" si="387"/>
        <v>3734</v>
      </c>
      <c r="H7903" s="7"/>
      <c r="J7903" s="31"/>
      <c r="K7903" s="31"/>
      <c r="L7903" s="31"/>
      <c r="M7903" s="31"/>
      <c r="N7903" s="31"/>
      <c r="O7903" s="22">
        <f t="shared" si="388"/>
        <v>122</v>
      </c>
      <c r="P7903" s="69">
        <v>5833</v>
      </c>
      <c r="Q7903" s="58"/>
      <c r="R7903" s="58">
        <v>122</v>
      </c>
      <c r="S7903" s="7"/>
      <c r="T7903" s="7"/>
      <c r="U7903" s="7"/>
    </row>
    <row r="7904" spans="1:21" customFormat="1" ht="12.75" customHeight="1" x14ac:dyDescent="0.25">
      <c r="A7904">
        <v>9</v>
      </c>
      <c r="B7904">
        <v>26</v>
      </c>
      <c r="C7904" s="3">
        <v>926</v>
      </c>
      <c r="D7904" t="s">
        <v>6</v>
      </c>
      <c r="E7904">
        <v>2004</v>
      </c>
      <c r="F7904" s="57">
        <v>3096</v>
      </c>
      <c r="G7904" s="73">
        <f t="shared" si="387"/>
        <v>3096</v>
      </c>
      <c r="H7904" s="7"/>
      <c r="J7904" s="31"/>
      <c r="K7904" s="31"/>
      <c r="L7904" s="31"/>
      <c r="M7904" s="31"/>
      <c r="N7904" s="31"/>
      <c r="O7904" s="22">
        <f t="shared" si="388"/>
        <v>90</v>
      </c>
      <c r="P7904" s="69">
        <v>4560</v>
      </c>
      <c r="Q7904" s="58"/>
      <c r="R7904" s="58">
        <v>90</v>
      </c>
      <c r="S7904" s="7"/>
      <c r="T7904" s="7"/>
      <c r="U7904" s="7"/>
    </row>
    <row r="7905" spans="1:21" customFormat="1" ht="12.75" customHeight="1" x14ac:dyDescent="0.25">
      <c r="A7905">
        <v>9</v>
      </c>
      <c r="B7905">
        <v>27</v>
      </c>
      <c r="C7905" s="3">
        <v>927</v>
      </c>
      <c r="D7905" t="s">
        <v>6</v>
      </c>
      <c r="E7905">
        <v>2004</v>
      </c>
      <c r="F7905" s="57">
        <v>2854</v>
      </c>
      <c r="G7905" s="73">
        <f t="shared" si="387"/>
        <v>2854</v>
      </c>
      <c r="H7905" s="7"/>
      <c r="J7905" s="31"/>
      <c r="K7905" s="31"/>
      <c r="L7905" s="31"/>
      <c r="M7905" s="31"/>
      <c r="N7905" s="31"/>
      <c r="O7905" s="22">
        <f t="shared" si="388"/>
        <v>124</v>
      </c>
      <c r="P7905" s="69">
        <v>3990</v>
      </c>
      <c r="Q7905" s="58"/>
      <c r="R7905" s="58">
        <v>124</v>
      </c>
      <c r="S7905" s="7"/>
      <c r="T7905" s="7"/>
      <c r="U7905" s="7"/>
    </row>
    <row r="7906" spans="1:21" customFormat="1" ht="12.75" customHeight="1" x14ac:dyDescent="0.25">
      <c r="A7906">
        <v>9</v>
      </c>
      <c r="B7906">
        <v>28</v>
      </c>
      <c r="C7906" s="3">
        <v>928</v>
      </c>
      <c r="D7906" t="s">
        <v>6</v>
      </c>
      <c r="E7906">
        <v>2004</v>
      </c>
      <c r="F7906" s="57">
        <v>2077</v>
      </c>
      <c r="G7906" s="73">
        <f t="shared" si="387"/>
        <v>2077</v>
      </c>
      <c r="H7906" s="7"/>
      <c r="J7906" s="31"/>
      <c r="K7906" s="31"/>
      <c r="L7906" s="31"/>
      <c r="M7906" s="31"/>
      <c r="N7906" s="31"/>
      <c r="O7906" s="22">
        <f t="shared" si="388"/>
        <v>100</v>
      </c>
      <c r="P7906" s="69">
        <v>3526</v>
      </c>
      <c r="Q7906" s="58"/>
      <c r="R7906" s="58">
        <v>100</v>
      </c>
      <c r="S7906" s="7"/>
      <c r="T7906" s="7"/>
      <c r="U7906" s="7"/>
    </row>
    <row r="7907" spans="1:21" customFormat="1" ht="12.75" customHeight="1" x14ac:dyDescent="0.25">
      <c r="A7907">
        <v>9</v>
      </c>
      <c r="B7907">
        <v>29</v>
      </c>
      <c r="C7907" s="3">
        <v>929</v>
      </c>
      <c r="D7907" t="s">
        <v>6</v>
      </c>
      <c r="E7907">
        <v>2004</v>
      </c>
      <c r="F7907" s="57">
        <v>1686</v>
      </c>
      <c r="G7907" s="73">
        <f t="shared" si="387"/>
        <v>1686</v>
      </c>
      <c r="H7907" s="7"/>
      <c r="J7907" s="31"/>
      <c r="K7907" s="31"/>
      <c r="L7907" s="31"/>
      <c r="M7907" s="31"/>
      <c r="N7907" s="31"/>
      <c r="O7907" s="22">
        <f t="shared" si="388"/>
        <v>87</v>
      </c>
      <c r="P7907" s="69">
        <v>2720</v>
      </c>
      <c r="Q7907" s="58"/>
      <c r="R7907" s="58">
        <v>87</v>
      </c>
      <c r="S7907" s="7"/>
      <c r="T7907" s="7"/>
      <c r="U7907" s="7"/>
    </row>
    <row r="7908" spans="1:21" customFormat="1" ht="12.75" customHeight="1" x14ac:dyDescent="0.25">
      <c r="A7908">
        <v>9</v>
      </c>
      <c r="B7908">
        <v>30</v>
      </c>
      <c r="C7908" s="3">
        <v>930</v>
      </c>
      <c r="D7908" t="s">
        <v>6</v>
      </c>
      <c r="E7908">
        <v>2004</v>
      </c>
      <c r="F7908" s="57">
        <v>1312</v>
      </c>
      <c r="G7908" s="73">
        <f t="shared" si="387"/>
        <v>1312</v>
      </c>
      <c r="H7908" s="7"/>
      <c r="J7908" s="31"/>
      <c r="K7908" s="31"/>
      <c r="L7908" s="31"/>
      <c r="M7908" s="31"/>
      <c r="N7908" s="31"/>
      <c r="O7908" s="22">
        <f t="shared" si="388"/>
        <v>78</v>
      </c>
      <c r="P7908" s="69">
        <v>2071</v>
      </c>
      <c r="Q7908" s="58"/>
      <c r="R7908" s="58">
        <v>78</v>
      </c>
      <c r="S7908" s="7"/>
      <c r="T7908" s="7"/>
      <c r="U7908" s="7"/>
    </row>
    <row r="7909" spans="1:21" customFormat="1" ht="12.75" customHeight="1" x14ac:dyDescent="0.25">
      <c r="A7909">
        <v>10</v>
      </c>
      <c r="B7909">
        <v>1</v>
      </c>
      <c r="C7909" s="3">
        <v>1001</v>
      </c>
      <c r="D7909" t="s">
        <v>6</v>
      </c>
      <c r="E7909">
        <v>2004</v>
      </c>
      <c r="F7909" s="57">
        <v>1191</v>
      </c>
      <c r="G7909" s="73">
        <f t="shared" si="387"/>
        <v>1191</v>
      </c>
      <c r="H7909" s="7"/>
      <c r="J7909" s="31"/>
      <c r="K7909" s="31"/>
      <c r="L7909" s="31"/>
      <c r="M7909" s="31"/>
      <c r="N7909" s="31"/>
      <c r="O7909" s="22">
        <f t="shared" si="388"/>
        <v>38</v>
      </c>
      <c r="P7909" s="69" t="e">
        <f>#REF!</f>
        <v>#REF!</v>
      </c>
      <c r="Q7909" s="58"/>
      <c r="R7909" s="58">
        <v>38</v>
      </c>
      <c r="S7909" s="7"/>
      <c r="T7909" s="7"/>
      <c r="U7909" s="7"/>
    </row>
    <row r="7910" spans="1:21" customFormat="1" ht="12.75" customHeight="1" x14ac:dyDescent="0.25">
      <c r="A7910">
        <v>10</v>
      </c>
      <c r="B7910">
        <v>2</v>
      </c>
      <c r="C7910" s="3">
        <v>1002</v>
      </c>
      <c r="D7910" t="s">
        <v>6</v>
      </c>
      <c r="E7910">
        <v>2004</v>
      </c>
      <c r="F7910" s="57">
        <v>1032</v>
      </c>
      <c r="G7910" s="73">
        <f t="shared" si="387"/>
        <v>1032</v>
      </c>
      <c r="H7910" s="7"/>
      <c r="J7910" s="31"/>
      <c r="K7910" s="31"/>
      <c r="L7910" s="31"/>
      <c r="M7910" s="31"/>
      <c r="N7910" s="31"/>
      <c r="O7910" s="22">
        <f t="shared" si="388"/>
        <v>57</v>
      </c>
      <c r="P7910" s="69" t="e">
        <f>#REF!</f>
        <v>#REF!</v>
      </c>
      <c r="Q7910" s="58"/>
      <c r="R7910" s="58">
        <v>57</v>
      </c>
      <c r="S7910" s="7"/>
      <c r="T7910" s="7"/>
      <c r="U7910" s="7"/>
    </row>
    <row r="7911" spans="1:21" customFormat="1" ht="12.75" customHeight="1" x14ac:dyDescent="0.25">
      <c r="A7911">
        <v>10</v>
      </c>
      <c r="B7911">
        <v>3</v>
      </c>
      <c r="C7911" s="3">
        <v>1003</v>
      </c>
      <c r="D7911" t="s">
        <v>6</v>
      </c>
      <c r="E7911">
        <v>2004</v>
      </c>
      <c r="F7911" s="57">
        <v>953</v>
      </c>
      <c r="G7911" s="73">
        <f t="shared" si="387"/>
        <v>953</v>
      </c>
      <c r="H7911" s="7"/>
      <c r="J7911" s="31"/>
      <c r="K7911" s="31"/>
      <c r="L7911" s="31"/>
      <c r="M7911" s="31"/>
      <c r="N7911" s="31"/>
      <c r="O7911" s="22">
        <f t="shared" si="388"/>
        <v>42</v>
      </c>
      <c r="P7911" s="69" t="e">
        <f>#REF!</f>
        <v>#REF!</v>
      </c>
      <c r="Q7911" s="58"/>
      <c r="R7911" s="58">
        <v>42</v>
      </c>
      <c r="S7911" s="7"/>
      <c r="T7911" s="7"/>
      <c r="U7911" s="7"/>
    </row>
    <row r="7912" spans="1:21" customFormat="1" ht="12.75" customHeight="1" x14ac:dyDescent="0.25">
      <c r="A7912">
        <v>10</v>
      </c>
      <c r="B7912">
        <v>4</v>
      </c>
      <c r="C7912" s="3">
        <v>1004</v>
      </c>
      <c r="D7912" t="s">
        <v>6</v>
      </c>
      <c r="E7912">
        <v>2004</v>
      </c>
      <c r="F7912" s="57">
        <v>923</v>
      </c>
      <c r="G7912" s="73">
        <f t="shared" si="387"/>
        <v>923</v>
      </c>
      <c r="H7912" s="7"/>
      <c r="J7912" s="31"/>
      <c r="K7912" s="31">
        <f>0+43</f>
        <v>43</v>
      </c>
      <c r="L7912" s="31"/>
      <c r="M7912" s="31"/>
      <c r="N7912" s="31">
        <f>0+0</f>
        <v>0</v>
      </c>
      <c r="O7912" s="22">
        <f t="shared" si="388"/>
        <v>57</v>
      </c>
      <c r="P7912" s="69" t="e">
        <f>#REF!</f>
        <v>#REF!</v>
      </c>
      <c r="Q7912" s="58"/>
      <c r="R7912" s="58">
        <v>57</v>
      </c>
      <c r="S7912" s="7"/>
      <c r="T7912" s="7"/>
      <c r="U7912" s="7"/>
    </row>
    <row r="7913" spans="1:21" customFormat="1" ht="12.75" customHeight="1" x14ac:dyDescent="0.25">
      <c r="A7913">
        <v>10</v>
      </c>
      <c r="B7913">
        <v>5</v>
      </c>
      <c r="C7913" s="3">
        <v>1005</v>
      </c>
      <c r="D7913" t="s">
        <v>6</v>
      </c>
      <c r="E7913">
        <v>2004</v>
      </c>
      <c r="F7913" s="57">
        <v>656</v>
      </c>
      <c r="G7913" s="73">
        <f t="shared" si="387"/>
        <v>656</v>
      </c>
      <c r="H7913" s="7"/>
      <c r="I7913" s="31"/>
      <c r="J7913" s="31"/>
      <c r="K7913" s="31"/>
      <c r="L7913" s="31"/>
      <c r="M7913" s="31"/>
      <c r="N7913" s="31"/>
      <c r="O7913" s="22">
        <f t="shared" si="388"/>
        <v>33</v>
      </c>
      <c r="P7913" s="69" t="e">
        <f>#REF!</f>
        <v>#REF!</v>
      </c>
      <c r="Q7913" s="58"/>
      <c r="R7913" s="58">
        <v>33</v>
      </c>
      <c r="S7913" s="7"/>
      <c r="T7913" s="7"/>
      <c r="U7913" s="7"/>
    </row>
    <row r="7914" spans="1:21" customFormat="1" ht="12.75" customHeight="1" x14ac:dyDescent="0.25">
      <c r="A7914">
        <v>10</v>
      </c>
      <c r="B7914">
        <v>6</v>
      </c>
      <c r="C7914" s="3">
        <v>1006</v>
      </c>
      <c r="D7914" t="s">
        <v>6</v>
      </c>
      <c r="E7914">
        <v>2004</v>
      </c>
      <c r="F7914" s="57">
        <v>902</v>
      </c>
      <c r="G7914" s="73">
        <f t="shared" si="387"/>
        <v>902</v>
      </c>
      <c r="H7914" s="7"/>
      <c r="I7914" s="31"/>
      <c r="J7914" s="31"/>
      <c r="K7914" s="31"/>
      <c r="L7914" s="31"/>
      <c r="M7914" s="31"/>
      <c r="N7914" s="31"/>
      <c r="O7914" s="22">
        <f t="shared" si="388"/>
        <v>52</v>
      </c>
      <c r="P7914" s="69" t="e">
        <f>#REF!</f>
        <v>#REF!</v>
      </c>
      <c r="Q7914" s="58"/>
      <c r="R7914" s="58">
        <v>52</v>
      </c>
      <c r="S7914" s="7"/>
      <c r="T7914" s="7"/>
      <c r="U7914" s="7"/>
    </row>
    <row r="7915" spans="1:21" customFormat="1" ht="12.75" customHeight="1" x14ac:dyDescent="0.25">
      <c r="A7915">
        <v>10</v>
      </c>
      <c r="B7915">
        <v>7</v>
      </c>
      <c r="C7915" s="3">
        <v>1007</v>
      </c>
      <c r="D7915" t="s">
        <v>6</v>
      </c>
      <c r="E7915">
        <v>2004</v>
      </c>
      <c r="F7915" s="57">
        <v>739</v>
      </c>
      <c r="G7915" s="73">
        <f t="shared" si="387"/>
        <v>739</v>
      </c>
      <c r="H7915" s="7"/>
      <c r="I7915" s="31"/>
      <c r="J7915" s="31"/>
      <c r="K7915" s="31"/>
      <c r="L7915" s="31"/>
      <c r="M7915" s="31"/>
      <c r="N7915" s="31"/>
      <c r="O7915" s="22">
        <f t="shared" si="388"/>
        <v>38</v>
      </c>
      <c r="P7915" s="69" t="e">
        <f>#REF!</f>
        <v>#REF!</v>
      </c>
      <c r="Q7915" s="58"/>
      <c r="R7915" s="58">
        <v>38</v>
      </c>
      <c r="S7915" s="7"/>
      <c r="T7915" s="7"/>
      <c r="U7915" s="7"/>
    </row>
    <row r="7916" spans="1:21" customFormat="1" ht="12.75" customHeight="1" x14ac:dyDescent="0.25">
      <c r="A7916">
        <v>10</v>
      </c>
      <c r="B7916">
        <v>8</v>
      </c>
      <c r="C7916" s="3">
        <v>1008</v>
      </c>
      <c r="D7916" t="s">
        <v>6</v>
      </c>
      <c r="E7916">
        <v>2004</v>
      </c>
      <c r="F7916" s="57">
        <v>1023</v>
      </c>
      <c r="G7916" s="73">
        <f t="shared" si="387"/>
        <v>1023</v>
      </c>
      <c r="H7916" s="7"/>
      <c r="I7916" s="31"/>
      <c r="J7916" s="31"/>
      <c r="K7916" s="31"/>
      <c r="L7916" s="31"/>
      <c r="M7916" s="31"/>
      <c r="N7916" s="31"/>
      <c r="O7916" s="22">
        <f t="shared" si="388"/>
        <v>112</v>
      </c>
      <c r="P7916" s="69" t="e">
        <f>#REF!</f>
        <v>#REF!</v>
      </c>
      <c r="Q7916" s="58"/>
      <c r="R7916" s="58">
        <v>112</v>
      </c>
      <c r="S7916" s="7"/>
      <c r="T7916" s="7"/>
      <c r="U7916" s="7"/>
    </row>
    <row r="7917" spans="1:21" customFormat="1" ht="12.75" customHeight="1" x14ac:dyDescent="0.25">
      <c r="A7917">
        <v>10</v>
      </c>
      <c r="B7917">
        <v>9</v>
      </c>
      <c r="C7917" s="3">
        <v>1009</v>
      </c>
      <c r="D7917" t="s">
        <v>6</v>
      </c>
      <c r="E7917">
        <v>2004</v>
      </c>
      <c r="F7917" s="57">
        <v>1363</v>
      </c>
      <c r="G7917" s="73">
        <f t="shared" si="387"/>
        <v>1363</v>
      </c>
      <c r="H7917" s="7"/>
      <c r="I7917" s="31"/>
      <c r="J7917" s="31"/>
      <c r="K7917" s="31"/>
      <c r="L7917" s="31"/>
      <c r="M7917" s="31"/>
      <c r="N7917" s="31"/>
      <c r="O7917" s="22">
        <f t="shared" si="388"/>
        <v>72</v>
      </c>
      <c r="P7917" s="69" t="e">
        <f>#REF!</f>
        <v>#REF!</v>
      </c>
      <c r="Q7917" s="58"/>
      <c r="R7917" s="58">
        <v>72</v>
      </c>
      <c r="S7917" s="7"/>
      <c r="T7917" s="7"/>
      <c r="U7917" s="7"/>
    </row>
    <row r="7918" spans="1:21" customFormat="1" ht="12.75" customHeight="1" x14ac:dyDescent="0.25">
      <c r="A7918">
        <v>10</v>
      </c>
      <c r="B7918">
        <v>10</v>
      </c>
      <c r="C7918" s="3">
        <v>1010</v>
      </c>
      <c r="D7918" t="s">
        <v>6</v>
      </c>
      <c r="E7918">
        <v>2004</v>
      </c>
      <c r="F7918" s="57">
        <v>933</v>
      </c>
      <c r="G7918" s="73">
        <f t="shared" si="387"/>
        <v>933</v>
      </c>
      <c r="H7918" s="7"/>
      <c r="I7918" s="31"/>
      <c r="J7918" s="31"/>
      <c r="K7918" s="31"/>
      <c r="L7918" s="31"/>
      <c r="M7918" s="31"/>
      <c r="N7918" s="31"/>
      <c r="O7918" s="22">
        <f t="shared" si="388"/>
        <v>44</v>
      </c>
      <c r="P7918" s="69" t="e">
        <f>#REF!</f>
        <v>#REF!</v>
      </c>
      <c r="Q7918" s="58"/>
      <c r="R7918" s="58">
        <v>44</v>
      </c>
      <c r="S7918" s="7"/>
      <c r="T7918" s="7"/>
      <c r="U7918" s="7"/>
    </row>
    <row r="7919" spans="1:21" customFormat="1" ht="12.75" customHeight="1" x14ac:dyDescent="0.25">
      <c r="A7919">
        <v>10</v>
      </c>
      <c r="B7919">
        <v>11</v>
      </c>
      <c r="C7919" s="3">
        <v>1011</v>
      </c>
      <c r="D7919" t="s">
        <v>6</v>
      </c>
      <c r="E7919">
        <v>2004</v>
      </c>
      <c r="F7919" s="57">
        <v>632</v>
      </c>
      <c r="G7919" s="73">
        <f t="shared" si="387"/>
        <v>632</v>
      </c>
      <c r="H7919" s="7"/>
      <c r="I7919" s="31"/>
      <c r="J7919" s="31"/>
      <c r="K7919" s="31"/>
      <c r="L7919" s="31"/>
      <c r="M7919" s="31"/>
      <c r="N7919" s="31"/>
      <c r="O7919" s="22">
        <f t="shared" si="388"/>
        <v>29</v>
      </c>
      <c r="P7919" s="69" t="e">
        <f>#REF!</f>
        <v>#REF!</v>
      </c>
      <c r="Q7919" s="58"/>
      <c r="R7919" s="58">
        <v>29</v>
      </c>
      <c r="S7919" s="7"/>
      <c r="T7919" s="7"/>
      <c r="U7919" s="7"/>
    </row>
    <row r="7920" spans="1:21" customFormat="1" ht="12.75" customHeight="1" x14ac:dyDescent="0.25">
      <c r="A7920">
        <v>10</v>
      </c>
      <c r="B7920">
        <v>12</v>
      </c>
      <c r="C7920" s="3">
        <v>1012</v>
      </c>
      <c r="D7920" t="s">
        <v>6</v>
      </c>
      <c r="E7920">
        <v>2004</v>
      </c>
      <c r="F7920" s="57">
        <v>753</v>
      </c>
      <c r="G7920" s="73">
        <f t="shared" si="387"/>
        <v>753</v>
      </c>
      <c r="H7920" s="7"/>
      <c r="I7920" s="31"/>
      <c r="J7920" s="31"/>
      <c r="K7920" s="31"/>
      <c r="L7920" s="31"/>
      <c r="M7920" s="31"/>
      <c r="N7920" s="31"/>
      <c r="O7920" s="22">
        <f t="shared" si="388"/>
        <v>31</v>
      </c>
      <c r="P7920" s="69" t="e">
        <f>#REF!</f>
        <v>#REF!</v>
      </c>
      <c r="Q7920" s="58"/>
      <c r="R7920" s="58">
        <v>31</v>
      </c>
      <c r="S7920" s="7"/>
      <c r="T7920" s="7"/>
      <c r="U7920" s="7"/>
    </row>
    <row r="7921" spans="1:21" customFormat="1" ht="12.75" customHeight="1" x14ac:dyDescent="0.25">
      <c r="A7921">
        <v>10</v>
      </c>
      <c r="B7921">
        <v>13</v>
      </c>
      <c r="C7921" s="3">
        <v>1013</v>
      </c>
      <c r="D7921" t="s">
        <v>6</v>
      </c>
      <c r="E7921">
        <v>2004</v>
      </c>
      <c r="F7921" s="57">
        <v>1071</v>
      </c>
      <c r="G7921" s="73">
        <f t="shared" si="387"/>
        <v>1071</v>
      </c>
      <c r="H7921" s="7"/>
      <c r="I7921" s="31"/>
      <c r="J7921" s="31"/>
      <c r="K7921" s="31"/>
      <c r="L7921" s="31"/>
      <c r="M7921" s="31"/>
      <c r="N7921" s="31"/>
      <c r="O7921" s="22">
        <f t="shared" si="388"/>
        <v>29</v>
      </c>
      <c r="P7921" s="69" t="e">
        <f>#REF!</f>
        <v>#REF!</v>
      </c>
      <c r="Q7921" s="58"/>
      <c r="R7921" s="58">
        <v>29</v>
      </c>
      <c r="S7921" s="7"/>
      <c r="T7921" s="7"/>
      <c r="U7921" s="7"/>
    </row>
    <row r="7922" spans="1:21" customFormat="1" ht="12.75" customHeight="1" x14ac:dyDescent="0.25">
      <c r="A7922">
        <v>10</v>
      </c>
      <c r="B7922">
        <v>14</v>
      </c>
      <c r="C7922" s="3">
        <v>1014</v>
      </c>
      <c r="D7922" t="s">
        <v>6</v>
      </c>
      <c r="E7922">
        <v>2004</v>
      </c>
      <c r="F7922" s="57">
        <v>1342</v>
      </c>
      <c r="G7922" s="73">
        <f t="shared" si="387"/>
        <v>1342</v>
      </c>
      <c r="H7922" s="7"/>
      <c r="I7922" s="31"/>
      <c r="J7922" s="31"/>
      <c r="K7922" s="31"/>
      <c r="L7922" s="31"/>
      <c r="M7922" s="31"/>
      <c r="N7922" s="31"/>
      <c r="O7922" s="22">
        <f t="shared" si="388"/>
        <v>55</v>
      </c>
      <c r="P7922" s="69" t="e">
        <f>#REF!</f>
        <v>#REF!</v>
      </c>
      <c r="Q7922" s="58"/>
      <c r="R7922" s="58">
        <v>55</v>
      </c>
      <c r="S7922" s="7"/>
      <c r="T7922" s="7"/>
      <c r="U7922" s="7"/>
    </row>
    <row r="7923" spans="1:21" customFormat="1" ht="12.75" customHeight="1" x14ac:dyDescent="0.25">
      <c r="A7923">
        <v>10</v>
      </c>
      <c r="B7923">
        <v>15</v>
      </c>
      <c r="C7923" s="3">
        <v>1015</v>
      </c>
      <c r="D7923" t="s">
        <v>6</v>
      </c>
      <c r="E7923">
        <v>2004</v>
      </c>
      <c r="F7923" s="57">
        <v>690</v>
      </c>
      <c r="G7923" s="73">
        <f t="shared" si="387"/>
        <v>690</v>
      </c>
      <c r="H7923" s="7"/>
      <c r="I7923" s="31"/>
      <c r="J7923" s="31"/>
      <c r="K7923" s="31"/>
      <c r="L7923" s="31"/>
      <c r="M7923" s="31"/>
      <c r="N7923" s="31"/>
      <c r="O7923" s="22">
        <f t="shared" si="388"/>
        <v>23</v>
      </c>
      <c r="P7923" s="69" t="e">
        <f>#REF!</f>
        <v>#REF!</v>
      </c>
      <c r="Q7923" s="58"/>
      <c r="R7923" s="58">
        <v>23</v>
      </c>
      <c r="S7923" s="7"/>
      <c r="T7923" s="7"/>
      <c r="U7923" s="7"/>
    </row>
    <row r="7924" spans="1:21" customFormat="1" ht="12.75" customHeight="1" x14ac:dyDescent="0.25">
      <c r="A7924">
        <v>10</v>
      </c>
      <c r="B7924">
        <v>16</v>
      </c>
      <c r="C7924" s="3">
        <v>1016</v>
      </c>
      <c r="D7924" t="s">
        <v>6</v>
      </c>
      <c r="E7924">
        <v>2004</v>
      </c>
      <c r="F7924" s="57">
        <v>1249</v>
      </c>
      <c r="G7924" s="73">
        <f t="shared" si="387"/>
        <v>1249</v>
      </c>
      <c r="H7924" s="7"/>
      <c r="I7924" s="31"/>
      <c r="J7924" s="31"/>
      <c r="K7924" s="31"/>
      <c r="L7924" s="31"/>
      <c r="M7924" s="31"/>
      <c r="N7924" s="31"/>
      <c r="O7924" s="22">
        <f t="shared" si="388"/>
        <v>28</v>
      </c>
      <c r="P7924" s="69" t="e">
        <f>#REF!</f>
        <v>#REF!</v>
      </c>
      <c r="Q7924" s="58"/>
      <c r="R7924" s="58">
        <v>28</v>
      </c>
      <c r="S7924" s="7"/>
      <c r="T7924" s="7"/>
      <c r="U7924" s="7"/>
    </row>
    <row r="7925" spans="1:21" customFormat="1" ht="12.75" customHeight="1" x14ac:dyDescent="0.25">
      <c r="A7925">
        <v>10</v>
      </c>
      <c r="B7925">
        <v>17</v>
      </c>
      <c r="C7925" s="3">
        <v>1017</v>
      </c>
      <c r="D7925" t="s">
        <v>6</v>
      </c>
      <c r="E7925">
        <v>2004</v>
      </c>
      <c r="F7925" s="57">
        <v>493</v>
      </c>
      <c r="G7925" s="73">
        <f t="shared" si="387"/>
        <v>493</v>
      </c>
      <c r="H7925" s="7"/>
      <c r="I7925" s="31"/>
      <c r="J7925" s="31"/>
      <c r="K7925" s="31"/>
      <c r="L7925" s="31"/>
      <c r="M7925" s="31"/>
      <c r="N7925" s="31"/>
      <c r="O7925" s="22">
        <f t="shared" si="388"/>
        <v>8</v>
      </c>
      <c r="P7925" s="69" t="e">
        <f>#REF!</f>
        <v>#REF!</v>
      </c>
      <c r="Q7925" s="58"/>
      <c r="R7925" s="58">
        <v>8</v>
      </c>
      <c r="S7925" s="7"/>
      <c r="T7925" s="7"/>
      <c r="U7925" s="7"/>
    </row>
    <row r="7926" spans="1:21" customFormat="1" ht="12.75" customHeight="1" x14ac:dyDescent="0.25">
      <c r="A7926">
        <v>10</v>
      </c>
      <c r="B7926">
        <v>18</v>
      </c>
      <c r="C7926" s="3">
        <v>1018</v>
      </c>
      <c r="D7926" t="s">
        <v>6</v>
      </c>
      <c r="E7926">
        <v>2004</v>
      </c>
      <c r="F7926" s="57">
        <v>256</v>
      </c>
      <c r="G7926" s="73">
        <f t="shared" si="387"/>
        <v>256</v>
      </c>
      <c r="H7926" s="7"/>
      <c r="I7926" s="31"/>
      <c r="J7926" s="31"/>
      <c r="K7926" s="31"/>
      <c r="L7926" s="31"/>
      <c r="M7926" s="31"/>
      <c r="N7926" s="31"/>
      <c r="O7926" s="22">
        <f t="shared" si="388"/>
        <v>11</v>
      </c>
      <c r="P7926" s="69" t="e">
        <f>#REF!</f>
        <v>#REF!</v>
      </c>
      <c r="Q7926" s="58"/>
      <c r="R7926" s="58">
        <v>11</v>
      </c>
      <c r="S7926" s="7"/>
      <c r="T7926" s="7"/>
      <c r="U7926" s="7"/>
    </row>
    <row r="7927" spans="1:21" customFormat="1" ht="12.75" customHeight="1" x14ac:dyDescent="0.25">
      <c r="A7927">
        <v>10</v>
      </c>
      <c r="B7927">
        <v>19</v>
      </c>
      <c r="C7927" s="3">
        <v>1019</v>
      </c>
      <c r="D7927" t="s">
        <v>6</v>
      </c>
      <c r="E7927">
        <v>2004</v>
      </c>
      <c r="F7927" s="57">
        <v>395</v>
      </c>
      <c r="G7927" s="73">
        <f t="shared" si="387"/>
        <v>395</v>
      </c>
      <c r="H7927" s="7"/>
      <c r="I7927" s="31"/>
      <c r="J7927" s="31"/>
      <c r="K7927" s="31"/>
      <c r="L7927" s="31"/>
      <c r="M7927" s="31"/>
      <c r="N7927" s="31"/>
      <c r="O7927" s="22">
        <f t="shared" si="388"/>
        <v>10</v>
      </c>
      <c r="P7927" s="58"/>
      <c r="Q7927" s="58"/>
      <c r="R7927" s="58">
        <v>10</v>
      </c>
      <c r="S7927" s="7"/>
      <c r="T7927" s="7"/>
      <c r="U7927" s="7"/>
    </row>
    <row r="7928" spans="1:21" customFormat="1" ht="12.75" customHeight="1" x14ac:dyDescent="0.25">
      <c r="A7928">
        <v>10</v>
      </c>
      <c r="B7928">
        <v>20</v>
      </c>
      <c r="C7928" s="3">
        <v>1020</v>
      </c>
      <c r="D7928" t="s">
        <v>6</v>
      </c>
      <c r="E7928">
        <v>2004</v>
      </c>
      <c r="F7928" s="57">
        <v>467</v>
      </c>
      <c r="G7928" s="73">
        <f t="shared" si="387"/>
        <v>467</v>
      </c>
      <c r="H7928" s="7"/>
      <c r="I7928" s="31"/>
      <c r="J7928" s="31"/>
      <c r="K7928" s="31"/>
      <c r="L7928" s="31"/>
      <c r="M7928" s="31"/>
      <c r="N7928" s="31"/>
      <c r="O7928" s="22">
        <f t="shared" si="388"/>
        <v>21</v>
      </c>
      <c r="P7928" s="58"/>
      <c r="Q7928" s="58"/>
      <c r="R7928" s="58">
        <v>21</v>
      </c>
      <c r="S7928" s="7"/>
      <c r="T7928" s="7"/>
      <c r="U7928" s="7"/>
    </row>
    <row r="7929" spans="1:21" customFormat="1" ht="12.75" customHeight="1" x14ac:dyDescent="0.25">
      <c r="A7929">
        <v>10</v>
      </c>
      <c r="B7929">
        <v>21</v>
      </c>
      <c r="C7929" s="3">
        <v>1021</v>
      </c>
      <c r="D7929" t="s">
        <v>6</v>
      </c>
      <c r="E7929">
        <v>2004</v>
      </c>
      <c r="F7929" s="57">
        <v>207</v>
      </c>
      <c r="G7929" s="73">
        <f t="shared" si="387"/>
        <v>207</v>
      </c>
      <c r="H7929" s="7"/>
      <c r="I7929" s="31"/>
      <c r="J7929" s="31"/>
      <c r="K7929" s="31"/>
      <c r="L7929" s="31"/>
      <c r="M7929" s="31"/>
      <c r="N7929" s="31"/>
      <c r="O7929" s="22">
        <f t="shared" si="388"/>
        <v>9</v>
      </c>
      <c r="P7929" s="58"/>
      <c r="Q7929" s="58"/>
      <c r="R7929" s="58">
        <v>9</v>
      </c>
      <c r="S7929" s="7"/>
      <c r="T7929" s="7"/>
      <c r="U7929" s="7"/>
    </row>
    <row r="7930" spans="1:21" customFormat="1" ht="12.75" customHeight="1" x14ac:dyDescent="0.25">
      <c r="A7930">
        <v>10</v>
      </c>
      <c r="B7930">
        <v>22</v>
      </c>
      <c r="C7930" s="3">
        <v>1022</v>
      </c>
      <c r="D7930" t="s">
        <v>6</v>
      </c>
      <c r="E7930">
        <v>2004</v>
      </c>
      <c r="F7930" s="57">
        <v>31</v>
      </c>
      <c r="G7930" s="73">
        <f t="shared" si="387"/>
        <v>31</v>
      </c>
      <c r="H7930" s="7"/>
      <c r="I7930" s="31"/>
      <c r="J7930" s="31"/>
      <c r="K7930" s="31"/>
      <c r="L7930" s="31"/>
      <c r="M7930" s="31"/>
      <c r="N7930" s="31"/>
      <c r="O7930" s="22">
        <f t="shared" si="388"/>
        <v>1</v>
      </c>
      <c r="P7930" s="58"/>
      <c r="Q7930" s="58"/>
      <c r="R7930" s="58">
        <v>1</v>
      </c>
      <c r="S7930" s="7"/>
      <c r="T7930" s="7"/>
      <c r="U7930" s="7"/>
    </row>
    <row r="7931" spans="1:21" customFormat="1" ht="12.75" customHeight="1" x14ac:dyDescent="0.25">
      <c r="A7931">
        <v>10</v>
      </c>
      <c r="B7931">
        <v>23</v>
      </c>
      <c r="C7931" s="3">
        <v>1023</v>
      </c>
      <c r="D7931" t="s">
        <v>6</v>
      </c>
      <c r="E7931">
        <v>2004</v>
      </c>
      <c r="F7931" s="57">
        <v>60</v>
      </c>
      <c r="G7931" s="73">
        <f t="shared" si="387"/>
        <v>60</v>
      </c>
      <c r="H7931" s="7"/>
      <c r="I7931" s="31"/>
      <c r="J7931" s="31"/>
      <c r="K7931" s="31"/>
      <c r="L7931" s="31"/>
      <c r="M7931" s="31"/>
      <c r="N7931" s="31"/>
      <c r="O7931" s="22">
        <f t="shared" si="388"/>
        <v>2</v>
      </c>
      <c r="P7931" s="58"/>
      <c r="Q7931" s="58"/>
      <c r="R7931" s="58">
        <v>2</v>
      </c>
      <c r="S7931" s="7"/>
      <c r="T7931" s="7"/>
      <c r="U7931" s="7"/>
    </row>
    <row r="7932" spans="1:21" customFormat="1" ht="12.75" customHeight="1" x14ac:dyDescent="0.25">
      <c r="A7932">
        <v>10</v>
      </c>
      <c r="B7932">
        <v>24</v>
      </c>
      <c r="C7932" s="3">
        <v>1024</v>
      </c>
      <c r="D7932" t="s">
        <v>6</v>
      </c>
      <c r="E7932">
        <v>2004</v>
      </c>
      <c r="F7932" s="57">
        <v>59</v>
      </c>
      <c r="G7932" s="73">
        <f t="shared" si="387"/>
        <v>59</v>
      </c>
      <c r="H7932" s="7"/>
      <c r="I7932" s="31"/>
      <c r="J7932" s="31"/>
      <c r="K7932" s="31"/>
      <c r="L7932" s="31"/>
      <c r="M7932" s="31"/>
      <c r="N7932" s="31"/>
      <c r="O7932" s="22">
        <f t="shared" si="388"/>
        <v>0</v>
      </c>
      <c r="P7932" s="58"/>
      <c r="Q7932" s="58"/>
      <c r="R7932" s="58">
        <v>0</v>
      </c>
      <c r="S7932" s="7"/>
      <c r="T7932" s="7"/>
      <c r="U7932" s="7"/>
    </row>
    <row r="7933" spans="1:21" customFormat="1" ht="12.75" customHeight="1" x14ac:dyDescent="0.25">
      <c r="A7933">
        <v>10</v>
      </c>
      <c r="B7933">
        <v>25</v>
      </c>
      <c r="C7933" s="3">
        <v>1025</v>
      </c>
      <c r="D7933" t="s">
        <v>6</v>
      </c>
      <c r="E7933">
        <v>2004</v>
      </c>
      <c r="F7933" s="57">
        <v>32</v>
      </c>
      <c r="G7933" s="73">
        <f t="shared" si="387"/>
        <v>32</v>
      </c>
      <c r="H7933" s="7"/>
      <c r="I7933" s="31"/>
      <c r="J7933" s="31"/>
      <c r="K7933" s="31"/>
      <c r="L7933" s="31"/>
      <c r="M7933" s="31"/>
      <c r="N7933" s="31"/>
      <c r="O7933" s="22">
        <f t="shared" si="388"/>
        <v>0</v>
      </c>
      <c r="P7933" s="58"/>
      <c r="Q7933" s="58"/>
      <c r="R7933" s="58">
        <v>0</v>
      </c>
      <c r="S7933" s="7"/>
      <c r="T7933" s="7"/>
      <c r="U7933" s="7"/>
    </row>
    <row r="7934" spans="1:21" customFormat="1" ht="12.75" customHeight="1" x14ac:dyDescent="0.25">
      <c r="A7934">
        <v>10</v>
      </c>
      <c r="B7934">
        <v>26</v>
      </c>
      <c r="C7934" s="3">
        <v>1026</v>
      </c>
      <c r="D7934" t="s">
        <v>6</v>
      </c>
      <c r="E7934">
        <v>2004</v>
      </c>
      <c r="F7934" s="57">
        <v>249</v>
      </c>
      <c r="G7934" s="73">
        <f t="shared" si="387"/>
        <v>249</v>
      </c>
      <c r="H7934" s="7"/>
      <c r="I7934" s="31"/>
      <c r="J7934" s="31"/>
      <c r="K7934" s="31"/>
      <c r="L7934" s="31"/>
      <c r="M7934" s="31"/>
      <c r="N7934" s="31"/>
      <c r="O7934" s="22">
        <f t="shared" si="388"/>
        <v>6</v>
      </c>
      <c r="P7934" s="58"/>
      <c r="Q7934" s="58"/>
      <c r="R7934" s="58">
        <v>6</v>
      </c>
      <c r="S7934" s="7"/>
      <c r="T7934" s="7"/>
      <c r="U7934" s="7"/>
    </row>
    <row r="7935" spans="1:21" customFormat="1" ht="12.75" customHeight="1" x14ac:dyDescent="0.25">
      <c r="A7935">
        <v>10</v>
      </c>
      <c r="B7935">
        <v>27</v>
      </c>
      <c r="C7935" s="3">
        <v>1027</v>
      </c>
      <c r="D7935" t="s">
        <v>6</v>
      </c>
      <c r="E7935">
        <v>2004</v>
      </c>
      <c r="F7935" s="57">
        <v>311</v>
      </c>
      <c r="G7935" s="73">
        <f t="shared" si="387"/>
        <v>311</v>
      </c>
      <c r="H7935" s="7"/>
      <c r="I7935" s="31"/>
      <c r="J7935" s="31"/>
      <c r="K7935" s="31"/>
      <c r="L7935" s="31"/>
      <c r="M7935" s="31"/>
      <c r="N7935" s="31"/>
      <c r="O7935" s="22">
        <f t="shared" si="388"/>
        <v>5</v>
      </c>
      <c r="P7935" s="58"/>
      <c r="Q7935" s="58"/>
      <c r="R7935" s="58">
        <v>5</v>
      </c>
      <c r="S7935" s="7"/>
      <c r="T7935" s="7"/>
      <c r="U7935" s="7"/>
    </row>
    <row r="7936" spans="1:21" customFormat="1" ht="12.75" customHeight="1" x14ac:dyDescent="0.25">
      <c r="A7936">
        <v>10</v>
      </c>
      <c r="B7936">
        <v>28</v>
      </c>
      <c r="C7936" s="3">
        <v>1028</v>
      </c>
      <c r="D7936" t="s">
        <v>6</v>
      </c>
      <c r="E7936">
        <v>2004</v>
      </c>
      <c r="F7936" s="57">
        <v>123</v>
      </c>
      <c r="G7936" s="73">
        <f t="shared" si="387"/>
        <v>123</v>
      </c>
      <c r="H7936" s="7"/>
      <c r="I7936" s="31"/>
      <c r="J7936" s="31"/>
      <c r="K7936" s="31"/>
      <c r="L7936" s="31"/>
      <c r="M7936" s="31"/>
      <c r="N7936" s="31"/>
      <c r="O7936" s="22">
        <f t="shared" si="388"/>
        <v>3</v>
      </c>
      <c r="P7936" s="58"/>
      <c r="Q7936" s="58"/>
      <c r="R7936" s="58">
        <v>3</v>
      </c>
      <c r="S7936" s="7"/>
      <c r="T7936" s="7"/>
      <c r="U7936" s="7"/>
    </row>
    <row r="7937" spans="1:21" customFormat="1" ht="12.75" customHeight="1" x14ac:dyDescent="0.25">
      <c r="A7937">
        <v>10</v>
      </c>
      <c r="B7937">
        <v>29</v>
      </c>
      <c r="C7937" s="3">
        <v>1029</v>
      </c>
      <c r="D7937" t="s">
        <v>6</v>
      </c>
      <c r="E7937">
        <v>2004</v>
      </c>
      <c r="F7937" s="57">
        <v>108</v>
      </c>
      <c r="G7937" s="73">
        <f t="shared" si="387"/>
        <v>108</v>
      </c>
      <c r="H7937" s="7"/>
      <c r="I7937" s="31"/>
      <c r="J7937" s="31"/>
      <c r="K7937" s="31"/>
      <c r="L7937" s="31"/>
      <c r="M7937" s="31"/>
      <c r="N7937" s="31"/>
      <c r="O7937" s="22">
        <f t="shared" si="388"/>
        <v>9</v>
      </c>
      <c r="P7937" s="58"/>
      <c r="Q7937" s="58"/>
      <c r="R7937" s="58">
        <v>9</v>
      </c>
      <c r="S7937" s="7"/>
      <c r="T7937" s="7"/>
      <c r="U7937" s="7"/>
    </row>
    <row r="7938" spans="1:21" customFormat="1" ht="12.75" customHeight="1" x14ac:dyDescent="0.25">
      <c r="A7938">
        <v>10</v>
      </c>
      <c r="B7938">
        <v>30</v>
      </c>
      <c r="C7938" s="3">
        <v>1030</v>
      </c>
      <c r="D7938" t="s">
        <v>6</v>
      </c>
      <c r="E7938">
        <v>2004</v>
      </c>
      <c r="F7938" s="57">
        <v>63</v>
      </c>
      <c r="G7938" s="73">
        <f t="shared" si="387"/>
        <v>63</v>
      </c>
      <c r="H7938" s="7"/>
      <c r="I7938" s="31"/>
      <c r="J7938" s="31"/>
      <c r="K7938" s="31"/>
      <c r="L7938" s="31"/>
      <c r="M7938" s="31"/>
      <c r="N7938" s="31"/>
      <c r="O7938" s="22">
        <f t="shared" si="388"/>
        <v>2</v>
      </c>
      <c r="P7938" s="58"/>
      <c r="Q7938" s="58"/>
      <c r="R7938" s="58">
        <v>2</v>
      </c>
      <c r="S7938" s="7"/>
      <c r="T7938" s="7"/>
      <c r="U7938" s="7"/>
    </row>
    <row r="7939" spans="1:21" customFormat="1" ht="12.75" customHeight="1" x14ac:dyDescent="0.25">
      <c r="A7939">
        <v>10</v>
      </c>
      <c r="B7939">
        <v>31</v>
      </c>
      <c r="C7939" s="3">
        <v>1031</v>
      </c>
      <c r="D7939" t="s">
        <v>6</v>
      </c>
      <c r="E7939">
        <v>2004</v>
      </c>
      <c r="F7939" s="57">
        <v>72</v>
      </c>
      <c r="G7939" s="73">
        <f t="shared" si="387"/>
        <v>72</v>
      </c>
      <c r="H7939" s="7"/>
      <c r="I7939" s="31"/>
      <c r="J7939" s="31"/>
      <c r="K7939" s="31"/>
      <c r="L7939" s="31"/>
      <c r="M7939" s="31"/>
      <c r="N7939" s="31"/>
      <c r="O7939" s="22">
        <f t="shared" si="388"/>
        <v>0</v>
      </c>
      <c r="P7939" s="58"/>
      <c r="Q7939" s="58"/>
      <c r="R7939" s="58">
        <v>0</v>
      </c>
      <c r="S7939" s="7"/>
      <c r="T7939" s="7"/>
      <c r="U7939" s="7"/>
    </row>
    <row r="7940" spans="1:21" customFormat="1" ht="12.75" customHeight="1" x14ac:dyDescent="0.25">
      <c r="A7940">
        <v>11</v>
      </c>
      <c r="B7940">
        <v>1</v>
      </c>
      <c r="C7940" s="3">
        <v>1101</v>
      </c>
      <c r="D7940" t="s">
        <v>6</v>
      </c>
      <c r="E7940">
        <v>2004</v>
      </c>
      <c r="F7940" s="57">
        <v>47</v>
      </c>
      <c r="G7940" s="73">
        <f t="shared" si="387"/>
        <v>47</v>
      </c>
      <c r="H7940" s="7"/>
      <c r="I7940" s="31"/>
      <c r="J7940" s="31"/>
      <c r="K7940" s="31"/>
      <c r="L7940" s="31"/>
      <c r="M7940" s="31"/>
      <c r="N7940" s="31"/>
      <c r="O7940" s="22">
        <f t="shared" si="388"/>
        <v>0</v>
      </c>
      <c r="P7940" s="58"/>
      <c r="Q7940" s="58"/>
      <c r="R7940" s="58">
        <v>0</v>
      </c>
      <c r="S7940" s="7"/>
      <c r="T7940" s="7"/>
      <c r="U7940" s="7"/>
    </row>
    <row r="7941" spans="1:21" customFormat="1" ht="12.75" customHeight="1" x14ac:dyDescent="0.25">
      <c r="A7941">
        <v>11</v>
      </c>
      <c r="B7941">
        <v>2</v>
      </c>
      <c r="C7941" s="3">
        <v>1102</v>
      </c>
      <c r="D7941" t="s">
        <v>6</v>
      </c>
      <c r="E7941">
        <v>2004</v>
      </c>
      <c r="F7941" s="57">
        <v>34</v>
      </c>
      <c r="G7941" s="73">
        <f t="shared" si="387"/>
        <v>34</v>
      </c>
      <c r="H7941" s="7"/>
      <c r="I7941" s="31"/>
      <c r="J7941" s="31"/>
      <c r="K7941" s="31"/>
      <c r="L7941" s="31"/>
      <c r="M7941" s="31"/>
      <c r="N7941" s="31"/>
      <c r="O7941" s="22">
        <f t="shared" si="388"/>
        <v>2</v>
      </c>
      <c r="P7941" s="58"/>
      <c r="Q7941" s="58"/>
      <c r="R7941" s="58">
        <v>2</v>
      </c>
      <c r="S7941" s="7"/>
      <c r="T7941" s="7"/>
      <c r="U7941" s="7"/>
    </row>
    <row r="7942" spans="1:21" customFormat="1" ht="12.75" customHeight="1" x14ac:dyDescent="0.25">
      <c r="A7942">
        <v>11</v>
      </c>
      <c r="B7942">
        <v>3</v>
      </c>
      <c r="C7942" s="3">
        <v>1103</v>
      </c>
      <c r="D7942" t="s">
        <v>6</v>
      </c>
      <c r="E7942">
        <v>2004</v>
      </c>
      <c r="F7942" s="57">
        <v>38</v>
      </c>
      <c r="G7942" s="73">
        <f t="shared" si="387"/>
        <v>38</v>
      </c>
      <c r="H7942" s="7"/>
      <c r="I7942" s="31"/>
      <c r="J7942" s="31"/>
      <c r="K7942" s="31"/>
      <c r="L7942" s="31"/>
      <c r="M7942" s="31"/>
      <c r="N7942" s="31"/>
      <c r="O7942" s="22">
        <f t="shared" si="388"/>
        <v>1</v>
      </c>
      <c r="P7942" s="58"/>
      <c r="Q7942" s="58"/>
      <c r="R7942" s="58">
        <v>1</v>
      </c>
      <c r="S7942" s="7"/>
      <c r="T7942" s="7"/>
      <c r="U7942" s="7"/>
    </row>
    <row r="7943" spans="1:21" customFormat="1" ht="12.75" customHeight="1" x14ac:dyDescent="0.25">
      <c r="A7943">
        <v>11</v>
      </c>
      <c r="B7943">
        <v>4</v>
      </c>
      <c r="C7943" s="3">
        <v>1104</v>
      </c>
      <c r="D7943" t="s">
        <v>6</v>
      </c>
      <c r="E7943">
        <v>2004</v>
      </c>
      <c r="F7943" s="57">
        <v>82</v>
      </c>
      <c r="G7943" s="73">
        <f t="shared" si="387"/>
        <v>82</v>
      </c>
      <c r="H7943" s="7"/>
      <c r="I7943" s="31"/>
      <c r="J7943" s="31"/>
      <c r="K7943" s="31"/>
      <c r="L7943" s="31"/>
      <c r="M7943" s="31"/>
      <c r="N7943" s="31"/>
      <c r="O7943" s="22">
        <f t="shared" si="388"/>
        <v>0</v>
      </c>
      <c r="P7943" s="58"/>
      <c r="Q7943" s="58"/>
      <c r="R7943" s="58">
        <v>0</v>
      </c>
      <c r="S7943" s="7"/>
      <c r="T7943" s="7"/>
      <c r="U7943" s="7"/>
    </row>
    <row r="7944" spans="1:21" customFormat="1" ht="12.75" customHeight="1" x14ac:dyDescent="0.25">
      <c r="A7944">
        <v>11</v>
      </c>
      <c r="B7944">
        <v>5</v>
      </c>
      <c r="C7944" s="3">
        <v>1105</v>
      </c>
      <c r="D7944" t="s">
        <v>6</v>
      </c>
      <c r="E7944">
        <v>2004</v>
      </c>
      <c r="F7944" s="57">
        <v>132</v>
      </c>
      <c r="G7944" s="73">
        <f t="shared" si="387"/>
        <v>132</v>
      </c>
      <c r="H7944" s="7"/>
      <c r="I7944" s="31"/>
      <c r="J7944" s="31"/>
      <c r="K7944" s="31"/>
      <c r="L7944" s="31"/>
      <c r="M7944" s="31"/>
      <c r="N7944" s="31"/>
      <c r="O7944" s="22">
        <f t="shared" si="388"/>
        <v>4</v>
      </c>
      <c r="P7944" s="58"/>
      <c r="Q7944" s="58"/>
      <c r="R7944" s="58">
        <v>4</v>
      </c>
      <c r="S7944" s="7"/>
      <c r="T7944" s="7"/>
      <c r="U7944" s="7"/>
    </row>
    <row r="7945" spans="1:21" customFormat="1" ht="12.75" customHeight="1" x14ac:dyDescent="0.25">
      <c r="A7945">
        <v>11</v>
      </c>
      <c r="B7945">
        <v>6</v>
      </c>
      <c r="C7945" s="3">
        <v>1106</v>
      </c>
      <c r="D7945" t="s">
        <v>6</v>
      </c>
      <c r="E7945">
        <v>2004</v>
      </c>
      <c r="F7945" s="57">
        <v>182</v>
      </c>
      <c r="G7945" s="73">
        <f t="shared" si="387"/>
        <v>182</v>
      </c>
      <c r="H7945" s="7"/>
      <c r="I7945" s="31"/>
      <c r="J7945" s="31"/>
      <c r="K7945" s="31"/>
      <c r="L7945" s="31"/>
      <c r="M7945" s="31"/>
      <c r="N7945" s="31"/>
      <c r="O7945" s="22">
        <f t="shared" si="388"/>
        <v>26</v>
      </c>
      <c r="P7945" s="58"/>
      <c r="Q7945" s="58"/>
      <c r="R7945" s="58">
        <v>26</v>
      </c>
      <c r="S7945" s="7"/>
      <c r="T7945" s="7"/>
      <c r="U7945" s="7"/>
    </row>
    <row r="7946" spans="1:21" customFormat="1" ht="12.75" customHeight="1" x14ac:dyDescent="0.25">
      <c r="A7946">
        <v>11</v>
      </c>
      <c r="B7946">
        <v>7</v>
      </c>
      <c r="C7946" s="3">
        <v>1107</v>
      </c>
      <c r="D7946" t="s">
        <v>6</v>
      </c>
      <c r="E7946">
        <v>2004</v>
      </c>
      <c r="F7946" s="57">
        <v>27</v>
      </c>
      <c r="G7946" s="73">
        <f t="shared" si="387"/>
        <v>27</v>
      </c>
      <c r="H7946" s="7"/>
      <c r="I7946" s="31"/>
      <c r="J7946" s="31"/>
      <c r="K7946" s="31"/>
      <c r="L7946" s="31"/>
      <c r="M7946" s="31"/>
      <c r="N7946" s="31"/>
      <c r="O7946" s="22">
        <f t="shared" si="388"/>
        <v>0</v>
      </c>
      <c r="P7946" s="58"/>
      <c r="Q7946" s="58"/>
      <c r="R7946" s="58">
        <v>0</v>
      </c>
      <c r="S7946" s="7"/>
      <c r="T7946" s="7"/>
      <c r="U7946" s="7"/>
    </row>
    <row r="7947" spans="1:21" customFormat="1" ht="12.75" customHeight="1" x14ac:dyDescent="0.25">
      <c r="A7947">
        <v>11</v>
      </c>
      <c r="B7947">
        <v>8</v>
      </c>
      <c r="C7947" s="3">
        <v>1108</v>
      </c>
      <c r="D7947" t="s">
        <v>6</v>
      </c>
      <c r="E7947">
        <v>2004</v>
      </c>
      <c r="F7947" s="57">
        <v>26</v>
      </c>
      <c r="G7947" s="73">
        <f t="shared" si="387"/>
        <v>26</v>
      </c>
      <c r="H7947" s="7"/>
      <c r="I7947" s="31"/>
      <c r="J7947" s="31"/>
      <c r="K7947" s="31"/>
      <c r="L7947" s="31"/>
      <c r="M7947" s="31"/>
      <c r="N7947" s="31"/>
      <c r="O7947" s="22">
        <f t="shared" si="388"/>
        <v>0</v>
      </c>
      <c r="P7947" s="58"/>
      <c r="Q7947" s="58"/>
      <c r="R7947" s="58">
        <v>0</v>
      </c>
      <c r="S7947" s="7"/>
      <c r="T7947" s="7"/>
      <c r="U7947" s="7"/>
    </row>
    <row r="7948" spans="1:21" customFormat="1" ht="12.75" customHeight="1" x14ac:dyDescent="0.25">
      <c r="A7948">
        <v>11</v>
      </c>
      <c r="B7948">
        <v>9</v>
      </c>
      <c r="C7948" s="3">
        <v>1109</v>
      </c>
      <c r="D7948" t="s">
        <v>6</v>
      </c>
      <c r="E7948">
        <v>2004</v>
      </c>
      <c r="F7948" s="57">
        <v>27</v>
      </c>
      <c r="G7948" s="73">
        <f t="shared" si="387"/>
        <v>27</v>
      </c>
      <c r="H7948" s="7"/>
      <c r="I7948" s="31"/>
      <c r="J7948" s="31"/>
      <c r="K7948" s="31"/>
      <c r="L7948" s="31"/>
      <c r="M7948" s="31"/>
      <c r="N7948" s="31"/>
      <c r="O7948" s="22">
        <f t="shared" si="388"/>
        <v>0</v>
      </c>
      <c r="P7948" s="58"/>
      <c r="Q7948" s="58"/>
      <c r="R7948" s="58">
        <v>0</v>
      </c>
      <c r="S7948" s="7"/>
      <c r="T7948" s="7"/>
      <c r="U7948" s="7"/>
    </row>
    <row r="7949" spans="1:21" customFormat="1" ht="12.75" customHeight="1" x14ac:dyDescent="0.25">
      <c r="A7949">
        <v>11</v>
      </c>
      <c r="B7949">
        <v>10</v>
      </c>
      <c r="C7949" s="3">
        <v>1110</v>
      </c>
      <c r="D7949" t="s">
        <v>6</v>
      </c>
      <c r="E7949">
        <v>2004</v>
      </c>
      <c r="F7949" s="57">
        <v>55</v>
      </c>
      <c r="G7949" s="73">
        <f t="shared" si="387"/>
        <v>55</v>
      </c>
      <c r="H7949" s="7"/>
      <c r="I7949" s="31"/>
      <c r="J7949" s="31"/>
      <c r="K7949" s="31"/>
      <c r="L7949" s="31"/>
      <c r="M7949" s="31"/>
      <c r="N7949" s="31"/>
      <c r="O7949" s="22">
        <f t="shared" si="388"/>
        <v>2</v>
      </c>
      <c r="P7949" s="58"/>
      <c r="Q7949" s="58"/>
      <c r="R7949" s="58">
        <v>2</v>
      </c>
      <c r="S7949" s="7"/>
      <c r="T7949" s="7"/>
      <c r="U7949" s="7"/>
    </row>
    <row r="7950" spans="1:21" customFormat="1" ht="12.75" customHeight="1" x14ac:dyDescent="0.25">
      <c r="A7950">
        <v>11</v>
      </c>
      <c r="B7950">
        <v>11</v>
      </c>
      <c r="C7950" s="3">
        <v>1111</v>
      </c>
      <c r="D7950" t="s">
        <v>6</v>
      </c>
      <c r="E7950">
        <v>2004</v>
      </c>
      <c r="F7950" s="57">
        <v>57</v>
      </c>
      <c r="G7950" s="73">
        <f t="shared" si="387"/>
        <v>57</v>
      </c>
      <c r="H7950" s="7"/>
      <c r="I7950" s="31"/>
      <c r="J7950" s="31"/>
      <c r="K7950" s="31"/>
      <c r="L7950" s="31"/>
      <c r="M7950" s="31"/>
      <c r="N7950" s="31"/>
      <c r="O7950" s="22">
        <f t="shared" si="388"/>
        <v>2</v>
      </c>
      <c r="P7950" s="58"/>
      <c r="Q7950" s="58"/>
      <c r="R7950" s="58">
        <v>2</v>
      </c>
      <c r="S7950" s="7"/>
      <c r="T7950" s="7"/>
      <c r="U7950" s="7"/>
    </row>
    <row r="7951" spans="1:21" customFormat="1" ht="12.75" customHeight="1" x14ac:dyDescent="0.25">
      <c r="A7951">
        <v>11</v>
      </c>
      <c r="B7951">
        <v>12</v>
      </c>
      <c r="C7951" s="3">
        <v>1112</v>
      </c>
      <c r="D7951" t="s">
        <v>6</v>
      </c>
      <c r="E7951">
        <v>2004</v>
      </c>
      <c r="F7951" s="57">
        <v>75</v>
      </c>
      <c r="G7951" s="73">
        <f t="shared" si="387"/>
        <v>75</v>
      </c>
      <c r="H7951" s="7"/>
      <c r="I7951" s="31"/>
      <c r="J7951" s="31"/>
      <c r="K7951" s="31"/>
      <c r="L7951" s="31"/>
      <c r="M7951" s="31"/>
      <c r="N7951" s="31"/>
      <c r="O7951" s="22">
        <f t="shared" si="388"/>
        <v>3</v>
      </c>
      <c r="P7951" s="58"/>
      <c r="Q7951" s="58"/>
      <c r="R7951" s="58">
        <v>3</v>
      </c>
      <c r="S7951" s="7"/>
      <c r="T7951" s="7"/>
      <c r="U7951" s="7"/>
    </row>
    <row r="7952" spans="1:21" customFormat="1" ht="12.75" customHeight="1" x14ac:dyDescent="0.25">
      <c r="A7952">
        <v>11</v>
      </c>
      <c r="B7952">
        <v>13</v>
      </c>
      <c r="C7952" s="3">
        <v>1113</v>
      </c>
      <c r="D7952" t="s">
        <v>6</v>
      </c>
      <c r="E7952">
        <v>2004</v>
      </c>
      <c r="F7952" s="57">
        <v>59</v>
      </c>
      <c r="G7952" s="73">
        <f t="shared" si="387"/>
        <v>59</v>
      </c>
      <c r="H7952" s="7"/>
      <c r="I7952" s="31"/>
      <c r="J7952" s="31"/>
      <c r="K7952" s="31"/>
      <c r="L7952" s="31"/>
      <c r="M7952" s="31"/>
      <c r="N7952" s="31"/>
      <c r="O7952" s="22">
        <f t="shared" si="388"/>
        <v>3</v>
      </c>
      <c r="P7952" s="58"/>
      <c r="Q7952" s="58"/>
      <c r="R7952" s="58">
        <v>3</v>
      </c>
      <c r="S7952" s="7"/>
      <c r="T7952" s="7"/>
      <c r="U7952" s="7"/>
    </row>
    <row r="7953" spans="1:21" customFormat="1" ht="12.75" customHeight="1" x14ac:dyDescent="0.25">
      <c r="A7953">
        <v>11</v>
      </c>
      <c r="B7953">
        <v>14</v>
      </c>
      <c r="C7953" s="3">
        <v>1114</v>
      </c>
      <c r="D7953" t="s">
        <v>6</v>
      </c>
      <c r="E7953">
        <v>2004</v>
      </c>
      <c r="F7953" s="57">
        <v>177</v>
      </c>
      <c r="G7953" s="73">
        <f>F7953</f>
        <v>177</v>
      </c>
      <c r="H7953" s="7"/>
      <c r="I7953" s="31"/>
      <c r="J7953" s="31"/>
      <c r="K7953" s="31"/>
      <c r="L7953" s="31"/>
      <c r="M7953" s="31"/>
      <c r="N7953" s="31"/>
      <c r="O7953" s="22">
        <f>R7953</f>
        <v>2</v>
      </c>
      <c r="P7953" s="58"/>
      <c r="Q7953" s="58"/>
      <c r="R7953" s="58">
        <v>2</v>
      </c>
      <c r="S7953" s="7"/>
      <c r="T7953" s="7"/>
      <c r="U7953" s="7"/>
    </row>
    <row r="7954" spans="1:21" customFormat="1" ht="12.75" customHeight="1" x14ac:dyDescent="0.25">
      <c r="A7954">
        <v>11</v>
      </c>
      <c r="B7954">
        <v>15</v>
      </c>
      <c r="C7954" s="3">
        <v>1115</v>
      </c>
      <c r="D7954" t="s">
        <v>6</v>
      </c>
      <c r="E7954">
        <v>2004</v>
      </c>
      <c r="F7954" s="57"/>
      <c r="G7954" s="73"/>
      <c r="H7954" s="7"/>
      <c r="I7954" s="31"/>
      <c r="J7954" s="31"/>
      <c r="K7954" s="31"/>
      <c r="L7954" s="31"/>
      <c r="M7954" s="31"/>
      <c r="N7954" s="31"/>
      <c r="O7954" s="22"/>
      <c r="P7954" s="58"/>
      <c r="Q7954" s="58"/>
      <c r="R7954" s="58"/>
      <c r="S7954" s="7"/>
      <c r="T7954" s="7"/>
      <c r="U7954" s="7"/>
    </row>
    <row r="7955" spans="1:21" customFormat="1" ht="12.75" customHeight="1" x14ac:dyDescent="0.25">
      <c r="A7955">
        <v>5</v>
      </c>
      <c r="B7955">
        <v>13</v>
      </c>
      <c r="C7955" s="3">
        <v>513</v>
      </c>
      <c r="D7955" t="s">
        <v>7</v>
      </c>
      <c r="E7955">
        <v>2004</v>
      </c>
      <c r="F7955" s="57"/>
      <c r="G7955" s="73"/>
      <c r="H7955" s="7"/>
      <c r="I7955" s="31"/>
      <c r="J7955" s="31"/>
      <c r="K7955" s="31"/>
      <c r="L7955" s="31"/>
      <c r="M7955" s="31"/>
      <c r="N7955" s="31"/>
      <c r="O7955" s="22"/>
      <c r="P7955" s="58"/>
      <c r="Q7955" s="58"/>
      <c r="R7955" s="58"/>
      <c r="S7955" s="7"/>
      <c r="T7955" s="7"/>
      <c r="U7955" s="7"/>
    </row>
    <row r="7956" spans="1:21" customFormat="1" ht="12.75" customHeight="1" x14ac:dyDescent="0.25">
      <c r="A7956">
        <v>5</v>
      </c>
      <c r="B7956">
        <v>14</v>
      </c>
      <c r="C7956" s="3">
        <v>514</v>
      </c>
      <c r="D7956" t="s">
        <v>7</v>
      </c>
      <c r="E7956">
        <v>2004</v>
      </c>
      <c r="F7956" s="57"/>
      <c r="G7956" s="73"/>
      <c r="H7956" s="7"/>
      <c r="I7956" s="31"/>
      <c r="J7956" s="31"/>
      <c r="K7956" s="31"/>
      <c r="L7956" s="31"/>
      <c r="M7956" s="31"/>
      <c r="N7956" s="31"/>
      <c r="O7956" s="22"/>
      <c r="P7956" s="58"/>
      <c r="Q7956" s="58"/>
      <c r="R7956" s="58"/>
      <c r="S7956" s="7"/>
      <c r="T7956" s="7"/>
      <c r="U7956" s="7"/>
    </row>
    <row r="7957" spans="1:21" customFormat="1" ht="12.75" customHeight="1" x14ac:dyDescent="0.25">
      <c r="A7957">
        <v>5</v>
      </c>
      <c r="B7957">
        <v>15</v>
      </c>
      <c r="C7957" s="3">
        <v>515</v>
      </c>
      <c r="D7957" t="s">
        <v>7</v>
      </c>
      <c r="E7957">
        <v>2004</v>
      </c>
      <c r="F7957" s="57"/>
      <c r="G7957" s="73"/>
      <c r="H7957" s="7"/>
      <c r="I7957" s="31"/>
      <c r="J7957" s="31"/>
      <c r="K7957" s="31"/>
      <c r="L7957" s="31"/>
      <c r="M7957" s="31"/>
      <c r="N7957" s="31"/>
      <c r="O7957" s="22"/>
      <c r="P7957" s="58"/>
      <c r="Q7957" s="58"/>
      <c r="R7957" s="58"/>
      <c r="S7957" s="7"/>
      <c r="T7957" s="7"/>
      <c r="U7957" s="7"/>
    </row>
    <row r="7958" spans="1:21" customFormat="1" ht="12.75" customHeight="1" x14ac:dyDescent="0.25">
      <c r="A7958">
        <v>5</v>
      </c>
      <c r="B7958">
        <v>16</v>
      </c>
      <c r="C7958" s="3">
        <v>516</v>
      </c>
      <c r="D7958" t="s">
        <v>7</v>
      </c>
      <c r="E7958">
        <v>2004</v>
      </c>
      <c r="F7958" s="57"/>
      <c r="G7958" s="73"/>
      <c r="H7958" s="7"/>
      <c r="I7958" s="31"/>
      <c r="J7958" s="31"/>
      <c r="K7958" s="31"/>
      <c r="L7958" s="31"/>
      <c r="M7958" s="31"/>
      <c r="N7958" s="31"/>
      <c r="O7958" s="22"/>
      <c r="P7958" s="58"/>
      <c r="Q7958" s="58"/>
      <c r="R7958" s="58"/>
      <c r="S7958" s="7"/>
      <c r="T7958" s="7"/>
      <c r="U7958" s="7"/>
    </row>
    <row r="7959" spans="1:21" customFormat="1" ht="12.75" customHeight="1" x14ac:dyDescent="0.25">
      <c r="A7959">
        <v>5</v>
      </c>
      <c r="B7959">
        <v>17</v>
      </c>
      <c r="C7959" s="3">
        <v>517</v>
      </c>
      <c r="D7959" t="s">
        <v>7</v>
      </c>
      <c r="E7959">
        <v>2004</v>
      </c>
      <c r="F7959" s="57"/>
      <c r="G7959" s="73"/>
      <c r="I7959" s="31"/>
      <c r="J7959" s="31"/>
      <c r="K7959" s="31"/>
      <c r="L7959" s="31"/>
      <c r="M7959" s="31"/>
      <c r="N7959" s="31"/>
      <c r="O7959" s="22"/>
      <c r="P7959" s="58"/>
      <c r="Q7959" s="58"/>
      <c r="R7959" s="58"/>
      <c r="S7959" s="7">
        <v>0</v>
      </c>
      <c r="T7959" s="7"/>
      <c r="U7959" s="7"/>
    </row>
    <row r="7960" spans="1:21" customFormat="1" ht="12.75" customHeight="1" x14ac:dyDescent="0.25">
      <c r="A7960">
        <v>5</v>
      </c>
      <c r="B7960">
        <v>18</v>
      </c>
      <c r="C7960" s="3">
        <v>518</v>
      </c>
      <c r="D7960" t="s">
        <v>7</v>
      </c>
      <c r="E7960">
        <v>2004</v>
      </c>
      <c r="F7960" s="57"/>
      <c r="G7960" s="73">
        <f t="shared" ref="G7960:G7991" si="389">I7960+K7960</f>
        <v>14</v>
      </c>
      <c r="I7960" s="59">
        <v>14</v>
      </c>
      <c r="J7960" s="31"/>
      <c r="K7960" s="59">
        <v>0</v>
      </c>
      <c r="L7960" s="59">
        <v>0</v>
      </c>
      <c r="M7960" s="31"/>
      <c r="N7960" s="59">
        <v>0</v>
      </c>
      <c r="O7960" s="22">
        <f t="shared" ref="O7960:O7991" si="390">L7960+N7960</f>
        <v>0</v>
      </c>
      <c r="P7960" s="58"/>
      <c r="Q7960" s="58"/>
      <c r="R7960" s="58"/>
      <c r="S7960" s="7"/>
      <c r="T7960" s="7"/>
    </row>
    <row r="7961" spans="1:21" customFormat="1" ht="12.75" customHeight="1" x14ac:dyDescent="0.25">
      <c r="A7961">
        <v>5</v>
      </c>
      <c r="B7961">
        <v>19</v>
      </c>
      <c r="C7961" s="3">
        <v>519</v>
      </c>
      <c r="D7961" t="s">
        <v>7</v>
      </c>
      <c r="E7961">
        <v>2004</v>
      </c>
      <c r="F7961" s="57"/>
      <c r="G7961" s="73">
        <f t="shared" si="389"/>
        <v>108</v>
      </c>
      <c r="I7961" s="59">
        <v>108</v>
      </c>
      <c r="J7961" s="31"/>
      <c r="K7961" s="59">
        <v>0</v>
      </c>
      <c r="L7961" s="59">
        <v>0</v>
      </c>
      <c r="M7961" s="31"/>
      <c r="N7961" s="59">
        <v>0</v>
      </c>
      <c r="O7961" s="22">
        <f t="shared" si="390"/>
        <v>0</v>
      </c>
      <c r="P7961" s="58"/>
      <c r="Q7961" s="58"/>
      <c r="R7961" s="58"/>
      <c r="S7961" s="7">
        <v>108</v>
      </c>
      <c r="T7961" s="7"/>
    </row>
    <row r="7962" spans="1:21" customFormat="1" ht="12.75" customHeight="1" x14ac:dyDescent="0.25">
      <c r="A7962">
        <v>5</v>
      </c>
      <c r="B7962">
        <v>20</v>
      </c>
      <c r="C7962" s="3">
        <v>520</v>
      </c>
      <c r="D7962" t="s">
        <v>7</v>
      </c>
      <c r="E7962">
        <v>2004</v>
      </c>
      <c r="F7962" s="57"/>
      <c r="G7962" s="73">
        <f t="shared" si="389"/>
        <v>75</v>
      </c>
      <c r="I7962" s="59">
        <v>75</v>
      </c>
      <c r="J7962" s="31"/>
      <c r="K7962" s="59">
        <v>0</v>
      </c>
      <c r="L7962" s="59">
        <v>0</v>
      </c>
      <c r="M7962" s="31"/>
      <c r="N7962" s="59">
        <v>0</v>
      </c>
      <c r="O7962" s="22">
        <f t="shared" si="390"/>
        <v>0</v>
      </c>
      <c r="P7962" s="58"/>
      <c r="Q7962" s="58"/>
      <c r="R7962" s="58"/>
      <c r="S7962" s="7">
        <v>75</v>
      </c>
      <c r="T7962" s="7"/>
    </row>
    <row r="7963" spans="1:21" customFormat="1" ht="12.75" customHeight="1" x14ac:dyDescent="0.25">
      <c r="A7963">
        <v>5</v>
      </c>
      <c r="B7963">
        <v>21</v>
      </c>
      <c r="C7963" s="3">
        <v>521</v>
      </c>
      <c r="D7963" t="s">
        <v>7</v>
      </c>
      <c r="E7963">
        <v>2004</v>
      </c>
      <c r="F7963" s="57"/>
      <c r="G7963" s="73">
        <f t="shared" si="389"/>
        <v>48</v>
      </c>
      <c r="I7963" s="59">
        <v>48</v>
      </c>
      <c r="J7963" s="31"/>
      <c r="K7963" s="59">
        <v>0</v>
      </c>
      <c r="L7963" s="59">
        <v>0</v>
      </c>
      <c r="M7963" s="31"/>
      <c r="N7963" s="59">
        <v>0</v>
      </c>
      <c r="O7963" s="22">
        <f t="shared" si="390"/>
        <v>0</v>
      </c>
      <c r="P7963" s="58"/>
      <c r="Q7963" s="58"/>
      <c r="R7963" s="58"/>
      <c r="S7963" s="7">
        <v>46</v>
      </c>
      <c r="T7963" s="7"/>
    </row>
    <row r="7964" spans="1:21" customFormat="1" ht="12.75" customHeight="1" x14ac:dyDescent="0.25">
      <c r="A7964">
        <v>5</v>
      </c>
      <c r="B7964">
        <v>22</v>
      </c>
      <c r="C7964" s="3">
        <v>522</v>
      </c>
      <c r="D7964" t="s">
        <v>7</v>
      </c>
      <c r="E7964">
        <v>2004</v>
      </c>
      <c r="F7964" s="57"/>
      <c r="G7964" s="73">
        <f t="shared" si="389"/>
        <v>35</v>
      </c>
      <c r="I7964" s="59">
        <v>35</v>
      </c>
      <c r="J7964" s="31"/>
      <c r="K7964" s="59">
        <v>0</v>
      </c>
      <c r="L7964" s="59">
        <v>0</v>
      </c>
      <c r="M7964" s="31"/>
      <c r="N7964" s="59">
        <v>0</v>
      </c>
      <c r="O7964" s="22">
        <f t="shared" si="390"/>
        <v>0</v>
      </c>
      <c r="P7964" s="58"/>
      <c r="Q7964" s="58"/>
      <c r="R7964" s="58"/>
      <c r="S7964" s="7">
        <v>34</v>
      </c>
      <c r="T7964" s="7"/>
    </row>
    <row r="7965" spans="1:21" customFormat="1" ht="12.75" customHeight="1" x14ac:dyDescent="0.25">
      <c r="A7965">
        <v>5</v>
      </c>
      <c r="B7965">
        <v>23</v>
      </c>
      <c r="C7965" s="3">
        <v>523</v>
      </c>
      <c r="D7965" t="s">
        <v>7</v>
      </c>
      <c r="E7965">
        <v>2004</v>
      </c>
      <c r="F7965" s="57"/>
      <c r="G7965" s="73">
        <f t="shared" si="389"/>
        <v>8</v>
      </c>
      <c r="I7965" s="59">
        <v>8</v>
      </c>
      <c r="J7965" s="31"/>
      <c r="K7965" s="59">
        <v>0</v>
      </c>
      <c r="L7965" s="59">
        <v>0</v>
      </c>
      <c r="M7965" s="31"/>
      <c r="N7965" s="59">
        <v>0</v>
      </c>
      <c r="O7965" s="22">
        <f t="shared" si="390"/>
        <v>0</v>
      </c>
      <c r="P7965" s="58"/>
      <c r="Q7965" s="58"/>
      <c r="R7965" s="58"/>
      <c r="S7965" s="7">
        <v>8</v>
      </c>
      <c r="T7965" s="7"/>
    </row>
    <row r="7966" spans="1:21" customFormat="1" ht="12.75" customHeight="1" x14ac:dyDescent="0.25">
      <c r="A7966">
        <v>5</v>
      </c>
      <c r="B7966">
        <v>24</v>
      </c>
      <c r="C7966" s="3">
        <v>524</v>
      </c>
      <c r="D7966" t="s">
        <v>7</v>
      </c>
      <c r="E7966">
        <v>2004</v>
      </c>
      <c r="F7966" s="57"/>
      <c r="G7966" s="73">
        <f t="shared" si="389"/>
        <v>55</v>
      </c>
      <c r="I7966" s="59">
        <v>53</v>
      </c>
      <c r="J7966" s="31"/>
      <c r="K7966" s="59">
        <v>2</v>
      </c>
      <c r="L7966" s="59">
        <v>0</v>
      </c>
      <c r="M7966" s="31"/>
      <c r="N7966" s="59">
        <v>0</v>
      </c>
      <c r="O7966" s="22">
        <f t="shared" si="390"/>
        <v>0</v>
      </c>
      <c r="P7966" s="58"/>
      <c r="Q7966" s="58"/>
      <c r="R7966" s="58"/>
      <c r="S7966" s="7">
        <v>50</v>
      </c>
      <c r="T7966" s="7"/>
    </row>
    <row r="7967" spans="1:21" customFormat="1" ht="12.75" customHeight="1" x14ac:dyDescent="0.25">
      <c r="A7967">
        <v>5</v>
      </c>
      <c r="B7967">
        <v>25</v>
      </c>
      <c r="C7967" s="3">
        <v>525</v>
      </c>
      <c r="D7967" t="s">
        <v>7</v>
      </c>
      <c r="E7967">
        <v>2004</v>
      </c>
      <c r="F7967" s="57"/>
      <c r="G7967" s="73">
        <f t="shared" si="389"/>
        <v>125</v>
      </c>
      <c r="H7967" s="7"/>
      <c r="I7967" s="59">
        <v>118</v>
      </c>
      <c r="J7967" s="31"/>
      <c r="K7967" s="59">
        <v>7</v>
      </c>
      <c r="L7967" s="59">
        <v>0</v>
      </c>
      <c r="M7967" s="31"/>
      <c r="N7967" s="59">
        <v>0</v>
      </c>
      <c r="O7967" s="22">
        <f t="shared" si="390"/>
        <v>0</v>
      </c>
      <c r="P7967" s="58"/>
      <c r="Q7967" s="58"/>
      <c r="R7967" s="58"/>
      <c r="S7967" s="7">
        <v>110</v>
      </c>
      <c r="T7967" s="7"/>
    </row>
    <row r="7968" spans="1:21" customFormat="1" ht="12.75" customHeight="1" x14ac:dyDescent="0.25">
      <c r="A7968">
        <v>5</v>
      </c>
      <c r="B7968">
        <v>26</v>
      </c>
      <c r="C7968" s="3">
        <v>526</v>
      </c>
      <c r="D7968" t="s">
        <v>7</v>
      </c>
      <c r="E7968">
        <v>2004</v>
      </c>
      <c r="F7968" s="57"/>
      <c r="G7968" s="73">
        <f t="shared" si="389"/>
        <v>213</v>
      </c>
      <c r="H7968" s="7"/>
      <c r="I7968" s="59">
        <v>207</v>
      </c>
      <c r="J7968" s="31"/>
      <c r="K7968" s="59">
        <v>6</v>
      </c>
      <c r="L7968" s="59">
        <v>6</v>
      </c>
      <c r="M7968" s="31"/>
      <c r="N7968" s="59">
        <v>0</v>
      </c>
      <c r="O7968" s="22">
        <f t="shared" si="390"/>
        <v>6</v>
      </c>
      <c r="P7968" s="58"/>
      <c r="Q7968" s="58"/>
      <c r="R7968" s="58"/>
      <c r="S7968" s="7">
        <v>175</v>
      </c>
      <c r="T7968" s="7"/>
    </row>
    <row r="7969" spans="1:20" customFormat="1" ht="12.75" customHeight="1" x14ac:dyDescent="0.25">
      <c r="A7969">
        <v>5</v>
      </c>
      <c r="B7969">
        <v>27</v>
      </c>
      <c r="C7969" s="3">
        <v>527</v>
      </c>
      <c r="D7969" t="s">
        <v>7</v>
      </c>
      <c r="E7969">
        <v>2004</v>
      </c>
      <c r="F7969" s="57"/>
      <c r="G7969" s="73">
        <f t="shared" si="389"/>
        <v>231</v>
      </c>
      <c r="H7969" s="7"/>
      <c r="I7969" s="59">
        <v>231</v>
      </c>
      <c r="J7969" s="31"/>
      <c r="K7969" s="59">
        <v>0</v>
      </c>
      <c r="L7969" s="59">
        <v>13</v>
      </c>
      <c r="M7969" s="31"/>
      <c r="N7969" s="59">
        <v>0</v>
      </c>
      <c r="O7969" s="22">
        <f t="shared" si="390"/>
        <v>13</v>
      </c>
      <c r="P7969" s="58"/>
      <c r="Q7969" s="58"/>
      <c r="R7969" s="58"/>
      <c r="S7969" s="7">
        <v>180</v>
      </c>
      <c r="T7969" s="7"/>
    </row>
    <row r="7970" spans="1:20" customFormat="1" ht="12.75" customHeight="1" x14ac:dyDescent="0.25">
      <c r="A7970">
        <v>5</v>
      </c>
      <c r="B7970">
        <v>28</v>
      </c>
      <c r="C7970" s="3">
        <v>528</v>
      </c>
      <c r="D7970" t="s">
        <v>7</v>
      </c>
      <c r="E7970">
        <v>2004</v>
      </c>
      <c r="F7970" s="57"/>
      <c r="G7970" s="73">
        <f t="shared" si="389"/>
        <v>351</v>
      </c>
      <c r="H7970" s="7"/>
      <c r="I7970" s="59">
        <v>344</v>
      </c>
      <c r="J7970" s="31"/>
      <c r="K7970" s="59">
        <v>7</v>
      </c>
      <c r="L7970" s="59">
        <v>15</v>
      </c>
      <c r="M7970" s="31"/>
      <c r="N7970" s="59">
        <v>0</v>
      </c>
      <c r="O7970" s="22">
        <f t="shared" si="390"/>
        <v>15</v>
      </c>
      <c r="P7970" s="58"/>
      <c r="Q7970" s="58"/>
      <c r="R7970" s="58"/>
      <c r="S7970" s="7">
        <f>286-10</f>
        <v>276</v>
      </c>
      <c r="T7970" s="7"/>
    </row>
    <row r="7971" spans="1:20" customFormat="1" ht="12.75" customHeight="1" x14ac:dyDescent="0.25">
      <c r="A7971">
        <v>5</v>
      </c>
      <c r="B7971">
        <v>29</v>
      </c>
      <c r="C7971" s="3">
        <v>529</v>
      </c>
      <c r="D7971" t="s">
        <v>7</v>
      </c>
      <c r="E7971">
        <v>2004</v>
      </c>
      <c r="F7971" s="57"/>
      <c r="G7971" s="73">
        <f t="shared" si="389"/>
        <v>157</v>
      </c>
      <c r="H7971" s="7"/>
      <c r="I7971" s="59">
        <v>151</v>
      </c>
      <c r="J7971" s="31"/>
      <c r="K7971" s="59">
        <v>6</v>
      </c>
      <c r="L7971" s="59">
        <v>5</v>
      </c>
      <c r="M7971" s="31"/>
      <c r="N7971" s="59">
        <v>0</v>
      </c>
      <c r="O7971" s="22">
        <f t="shared" si="390"/>
        <v>5</v>
      </c>
      <c r="P7971" s="58"/>
      <c r="Q7971" s="58"/>
      <c r="R7971" s="58"/>
      <c r="S7971" s="7">
        <f>122-55</f>
        <v>67</v>
      </c>
      <c r="T7971" s="7"/>
    </row>
    <row r="7972" spans="1:20" customFormat="1" ht="12.75" customHeight="1" x14ac:dyDescent="0.25">
      <c r="A7972">
        <v>5</v>
      </c>
      <c r="B7972">
        <v>30</v>
      </c>
      <c r="C7972" s="3">
        <v>530</v>
      </c>
      <c r="D7972" t="s">
        <v>7</v>
      </c>
      <c r="E7972">
        <v>2004</v>
      </c>
      <c r="F7972" s="57"/>
      <c r="G7972" s="73">
        <f t="shared" si="389"/>
        <v>789</v>
      </c>
      <c r="H7972" s="7"/>
      <c r="I7972" s="59">
        <v>744</v>
      </c>
      <c r="J7972" s="31"/>
      <c r="K7972" s="59">
        <v>45</v>
      </c>
      <c r="L7972" s="59">
        <v>16</v>
      </c>
      <c r="M7972" s="31"/>
      <c r="N7972" s="59">
        <v>1</v>
      </c>
      <c r="O7972" s="22">
        <f t="shared" si="390"/>
        <v>17</v>
      </c>
      <c r="P7972" s="58"/>
      <c r="Q7972" s="58"/>
      <c r="R7972" s="58"/>
      <c r="S7972" s="7">
        <f>625-58</f>
        <v>567</v>
      </c>
      <c r="T7972" s="7"/>
    </row>
    <row r="7973" spans="1:20" customFormat="1" ht="12.75" customHeight="1" x14ac:dyDescent="0.25">
      <c r="A7973">
        <v>5</v>
      </c>
      <c r="B7973">
        <v>31</v>
      </c>
      <c r="C7973" s="3">
        <v>531</v>
      </c>
      <c r="D7973" t="s">
        <v>7</v>
      </c>
      <c r="E7973">
        <v>2004</v>
      </c>
      <c r="F7973" s="57"/>
      <c r="G7973" s="73">
        <f t="shared" si="389"/>
        <v>751</v>
      </c>
      <c r="H7973" s="7"/>
      <c r="I7973" s="59">
        <v>695</v>
      </c>
      <c r="J7973" s="31"/>
      <c r="K7973" s="59">
        <v>56</v>
      </c>
      <c r="L7973" s="59">
        <v>7</v>
      </c>
      <c r="M7973" s="31"/>
      <c r="N7973" s="59">
        <v>1</v>
      </c>
      <c r="O7973" s="22">
        <f t="shared" si="390"/>
        <v>8</v>
      </c>
      <c r="P7973" s="58"/>
      <c r="Q7973" s="58"/>
      <c r="R7973" s="58"/>
      <c r="S7973" s="7">
        <f>666-59</f>
        <v>607</v>
      </c>
      <c r="T7973" s="7"/>
    </row>
    <row r="7974" spans="1:20" customFormat="1" ht="12.75" customHeight="1" x14ac:dyDescent="0.25">
      <c r="A7974">
        <v>6</v>
      </c>
      <c r="B7974">
        <v>1</v>
      </c>
      <c r="C7974" s="3">
        <v>601</v>
      </c>
      <c r="D7974" t="s">
        <v>7</v>
      </c>
      <c r="E7974">
        <v>2004</v>
      </c>
      <c r="F7974" s="57"/>
      <c r="G7974" s="73">
        <f t="shared" si="389"/>
        <v>893</v>
      </c>
      <c r="H7974" s="7"/>
      <c r="I7974" s="59">
        <v>811</v>
      </c>
      <c r="J7974" s="31"/>
      <c r="K7974" s="59">
        <v>82</v>
      </c>
      <c r="L7974" s="59">
        <v>0</v>
      </c>
      <c r="M7974" s="31"/>
      <c r="N7974" s="59">
        <v>2</v>
      </c>
      <c r="O7974" s="22">
        <f t="shared" si="390"/>
        <v>2</v>
      </c>
      <c r="P7974" s="58"/>
      <c r="Q7974" s="58"/>
      <c r="R7974" s="58"/>
      <c r="S7974" s="7">
        <f>768-19</f>
        <v>749</v>
      </c>
      <c r="T7974" s="7"/>
    </row>
    <row r="7975" spans="1:20" customFormat="1" ht="12.75" customHeight="1" x14ac:dyDescent="0.25">
      <c r="A7975">
        <v>6</v>
      </c>
      <c r="B7975">
        <v>2</v>
      </c>
      <c r="C7975" s="3">
        <v>602</v>
      </c>
      <c r="D7975" t="s">
        <v>7</v>
      </c>
      <c r="E7975">
        <v>2004</v>
      </c>
      <c r="F7975" s="57"/>
      <c r="G7975" s="73">
        <f t="shared" si="389"/>
        <v>537</v>
      </c>
      <c r="H7975" s="7"/>
      <c r="I7975" s="59">
        <v>494</v>
      </c>
      <c r="J7975" s="31">
        <v>33</v>
      </c>
      <c r="K7975" s="59">
        <v>43</v>
      </c>
      <c r="L7975" s="59">
        <v>0</v>
      </c>
      <c r="M7975" s="31">
        <v>0</v>
      </c>
      <c r="N7975" s="59">
        <v>0</v>
      </c>
      <c r="O7975" s="22">
        <f t="shared" si="390"/>
        <v>0</v>
      </c>
      <c r="P7975" s="58"/>
      <c r="Q7975" s="58"/>
      <c r="R7975" s="58"/>
      <c r="S7975" s="7">
        <f>477-16</f>
        <v>461</v>
      </c>
      <c r="T7975" s="7"/>
    </row>
    <row r="7976" spans="1:20" customFormat="1" ht="12.75" customHeight="1" x14ac:dyDescent="0.25">
      <c r="A7976">
        <v>6</v>
      </c>
      <c r="B7976">
        <v>3</v>
      </c>
      <c r="C7976" s="3">
        <v>603</v>
      </c>
      <c r="D7976" t="s">
        <v>7</v>
      </c>
      <c r="E7976">
        <v>2004</v>
      </c>
      <c r="F7976" s="57"/>
      <c r="G7976" s="73">
        <f t="shared" si="389"/>
        <v>627</v>
      </c>
      <c r="H7976" s="7"/>
      <c r="I7976" s="59">
        <v>585</v>
      </c>
      <c r="J7976" s="31"/>
      <c r="K7976" s="59">
        <v>42</v>
      </c>
      <c r="L7976" s="59">
        <v>0</v>
      </c>
      <c r="M7976" s="31"/>
      <c r="N7976" s="59">
        <v>0</v>
      </c>
      <c r="O7976" s="22">
        <f t="shared" si="390"/>
        <v>0</v>
      </c>
      <c r="P7976" s="58"/>
      <c r="Q7976" s="58"/>
      <c r="R7976" s="58"/>
      <c r="S7976" s="7">
        <f>556-4</f>
        <v>552</v>
      </c>
      <c r="T7976" s="7"/>
    </row>
    <row r="7977" spans="1:20" customFormat="1" ht="12.75" customHeight="1" x14ac:dyDescent="0.25">
      <c r="A7977">
        <v>6</v>
      </c>
      <c r="B7977">
        <v>4</v>
      </c>
      <c r="C7977" s="3">
        <v>604</v>
      </c>
      <c r="D7977" t="s">
        <v>7</v>
      </c>
      <c r="E7977">
        <v>2004</v>
      </c>
      <c r="F7977" s="57"/>
      <c r="G7977" s="73">
        <f t="shared" si="389"/>
        <v>348</v>
      </c>
      <c r="H7977" s="7"/>
      <c r="I7977" s="59">
        <v>329</v>
      </c>
      <c r="J7977" s="31"/>
      <c r="K7977" s="59">
        <v>19</v>
      </c>
      <c r="L7977" s="59">
        <v>0</v>
      </c>
      <c r="M7977" s="31"/>
      <c r="N7977" s="59">
        <v>0</v>
      </c>
      <c r="O7977" s="22">
        <f t="shared" si="390"/>
        <v>0</v>
      </c>
      <c r="P7977" s="58"/>
      <c r="Q7977" s="58"/>
      <c r="R7977" s="58"/>
      <c r="S7977" s="7">
        <v>314</v>
      </c>
      <c r="T7977" s="7"/>
    </row>
    <row r="7978" spans="1:20" customFormat="1" ht="12.75" customHeight="1" x14ac:dyDescent="0.25">
      <c r="A7978">
        <v>6</v>
      </c>
      <c r="B7978">
        <v>5</v>
      </c>
      <c r="C7978" s="3">
        <v>605</v>
      </c>
      <c r="D7978" t="s">
        <v>7</v>
      </c>
      <c r="E7978">
        <v>2004</v>
      </c>
      <c r="F7978" s="57"/>
      <c r="G7978" s="73">
        <f t="shared" si="389"/>
        <v>169</v>
      </c>
      <c r="H7978" s="7"/>
      <c r="I7978" s="59">
        <v>162</v>
      </c>
      <c r="J7978" s="31"/>
      <c r="K7978" s="59">
        <v>7</v>
      </c>
      <c r="L7978" s="59">
        <v>0</v>
      </c>
      <c r="M7978" s="31"/>
      <c r="N7978" s="59">
        <v>0</v>
      </c>
      <c r="O7978" s="22">
        <f t="shared" si="390"/>
        <v>0</v>
      </c>
      <c r="P7978" s="58"/>
      <c r="Q7978" s="58"/>
      <c r="R7978" s="58"/>
      <c r="S7978" s="7">
        <v>156</v>
      </c>
      <c r="T7978" s="7"/>
    </row>
    <row r="7979" spans="1:20" customFormat="1" ht="12.75" customHeight="1" x14ac:dyDescent="0.25">
      <c r="A7979">
        <v>6</v>
      </c>
      <c r="B7979">
        <v>6</v>
      </c>
      <c r="C7979" s="3">
        <v>606</v>
      </c>
      <c r="D7979" t="s">
        <v>7</v>
      </c>
      <c r="E7979">
        <v>2004</v>
      </c>
      <c r="F7979" s="57"/>
      <c r="G7979" s="73">
        <f t="shared" si="389"/>
        <v>293</v>
      </c>
      <c r="H7979" s="7"/>
      <c r="I7979" s="59">
        <v>285</v>
      </c>
      <c r="J7979" s="31"/>
      <c r="K7979" s="59">
        <v>8</v>
      </c>
      <c r="L7979" s="59">
        <v>0</v>
      </c>
      <c r="M7979" s="31"/>
      <c r="N7979" s="59">
        <v>0</v>
      </c>
      <c r="O7979" s="22">
        <f t="shared" si="390"/>
        <v>0</v>
      </c>
      <c r="P7979" s="58"/>
      <c r="Q7979" s="58"/>
      <c r="R7979" s="58"/>
      <c r="S7979" s="7">
        <f>285-7</f>
        <v>278</v>
      </c>
      <c r="T7979" s="7"/>
    </row>
    <row r="7980" spans="1:20" customFormat="1" ht="12.75" customHeight="1" x14ac:dyDescent="0.25">
      <c r="A7980">
        <v>6</v>
      </c>
      <c r="B7980">
        <v>7</v>
      </c>
      <c r="C7980" s="3">
        <v>607</v>
      </c>
      <c r="D7980" t="s">
        <v>7</v>
      </c>
      <c r="E7980">
        <v>2004</v>
      </c>
      <c r="F7980" s="57"/>
      <c r="G7980" s="73">
        <f t="shared" si="389"/>
        <v>209</v>
      </c>
      <c r="H7980" s="7"/>
      <c r="I7980" s="59">
        <v>206</v>
      </c>
      <c r="J7980" s="31">
        <v>14</v>
      </c>
      <c r="K7980" s="59">
        <v>3</v>
      </c>
      <c r="L7980" s="59">
        <v>0</v>
      </c>
      <c r="M7980" s="31">
        <v>0</v>
      </c>
      <c r="N7980" s="59">
        <v>0</v>
      </c>
      <c r="O7980" s="22">
        <f t="shared" si="390"/>
        <v>0</v>
      </c>
      <c r="P7980" s="58"/>
      <c r="Q7980" s="58"/>
      <c r="R7980" s="58"/>
      <c r="S7980" s="7">
        <f>226-16</f>
        <v>210</v>
      </c>
      <c r="T7980" s="7"/>
    </row>
    <row r="7981" spans="1:20" customFormat="1" ht="12.75" customHeight="1" x14ac:dyDescent="0.25">
      <c r="A7981">
        <v>6</v>
      </c>
      <c r="B7981">
        <v>8</v>
      </c>
      <c r="C7981" s="3">
        <v>608</v>
      </c>
      <c r="D7981" t="s">
        <v>7</v>
      </c>
      <c r="E7981">
        <v>2004</v>
      </c>
      <c r="F7981" s="57"/>
      <c r="G7981" s="73">
        <f t="shared" si="389"/>
        <v>236</v>
      </c>
      <c r="H7981" s="7"/>
      <c r="I7981" s="59">
        <v>236</v>
      </c>
      <c r="J7981" s="31"/>
      <c r="K7981" s="59">
        <v>0</v>
      </c>
      <c r="L7981" s="59">
        <v>0</v>
      </c>
      <c r="M7981" s="31"/>
      <c r="N7981" s="59">
        <v>0</v>
      </c>
      <c r="O7981" s="22">
        <f t="shared" si="390"/>
        <v>0</v>
      </c>
      <c r="P7981" s="58"/>
      <c r="Q7981" s="58"/>
      <c r="R7981" s="58"/>
      <c r="S7981" s="7">
        <f>259-11</f>
        <v>248</v>
      </c>
      <c r="T7981" s="7"/>
    </row>
    <row r="7982" spans="1:20" customFormat="1" ht="12.75" customHeight="1" x14ac:dyDescent="0.25">
      <c r="A7982">
        <v>6</v>
      </c>
      <c r="B7982">
        <v>9</v>
      </c>
      <c r="C7982" s="3">
        <v>609</v>
      </c>
      <c r="D7982" t="s">
        <v>7</v>
      </c>
      <c r="E7982">
        <v>2004</v>
      </c>
      <c r="F7982" s="57"/>
      <c r="G7982" s="73">
        <f t="shared" si="389"/>
        <v>1219</v>
      </c>
      <c r="H7982" s="7"/>
      <c r="I7982" s="59">
        <v>1219</v>
      </c>
      <c r="J7982" s="31"/>
      <c r="K7982" s="59">
        <v>0</v>
      </c>
      <c r="L7982" s="59">
        <v>34</v>
      </c>
      <c r="M7982" s="31"/>
      <c r="N7982" s="59">
        <v>0</v>
      </c>
      <c r="O7982" s="22">
        <f t="shared" si="390"/>
        <v>34</v>
      </c>
      <c r="P7982" s="58"/>
      <c r="Q7982" s="58"/>
      <c r="R7982" s="58"/>
      <c r="S7982" s="7">
        <f>1212-16</f>
        <v>1196</v>
      </c>
      <c r="T7982" s="7"/>
    </row>
    <row r="7983" spans="1:20" customFormat="1" ht="12.75" customHeight="1" x14ac:dyDescent="0.25">
      <c r="A7983">
        <v>6</v>
      </c>
      <c r="B7983">
        <v>10</v>
      </c>
      <c r="C7983" s="3">
        <v>610</v>
      </c>
      <c r="D7983" t="s">
        <v>7</v>
      </c>
      <c r="E7983">
        <v>2004</v>
      </c>
      <c r="F7983" s="57"/>
      <c r="G7983" s="73">
        <f t="shared" si="389"/>
        <v>1850</v>
      </c>
      <c r="H7983" s="7"/>
      <c r="I7983" s="59">
        <v>1850</v>
      </c>
      <c r="J7983" s="31"/>
      <c r="K7983" s="59">
        <v>0</v>
      </c>
      <c r="L7983" s="59">
        <v>105</v>
      </c>
      <c r="M7983" s="31"/>
      <c r="N7983" s="59">
        <v>0</v>
      </c>
      <c r="O7983" s="22">
        <f t="shared" si="390"/>
        <v>105</v>
      </c>
      <c r="P7983" s="58"/>
      <c r="Q7983" s="58"/>
      <c r="R7983" s="58"/>
      <c r="S7983" s="7"/>
      <c r="T7983" s="7"/>
    </row>
    <row r="7984" spans="1:20" customFormat="1" ht="12.75" customHeight="1" x14ac:dyDescent="0.25">
      <c r="A7984">
        <v>6</v>
      </c>
      <c r="B7984">
        <v>11</v>
      </c>
      <c r="C7984" s="3">
        <v>611</v>
      </c>
      <c r="D7984" t="s">
        <v>7</v>
      </c>
      <c r="E7984">
        <v>2004</v>
      </c>
      <c r="F7984" s="57"/>
      <c r="G7984" s="73">
        <f t="shared" si="389"/>
        <v>1082</v>
      </c>
      <c r="H7984" s="7"/>
      <c r="I7984" s="59">
        <v>1082</v>
      </c>
      <c r="J7984" s="31"/>
      <c r="K7984" s="59">
        <v>0</v>
      </c>
      <c r="L7984" s="59">
        <v>95</v>
      </c>
      <c r="M7984" s="31"/>
      <c r="N7984" s="59">
        <v>0</v>
      </c>
      <c r="O7984" s="22">
        <f t="shared" si="390"/>
        <v>95</v>
      </c>
      <c r="P7984" s="58"/>
      <c r="Q7984" s="58"/>
      <c r="R7984" s="58"/>
      <c r="S7984" s="7"/>
      <c r="T7984" s="7"/>
    </row>
    <row r="7985" spans="1:21" customFormat="1" ht="12.75" customHeight="1" x14ac:dyDescent="0.25">
      <c r="A7985">
        <v>6</v>
      </c>
      <c r="B7985">
        <v>12</v>
      </c>
      <c r="C7985" s="3">
        <v>612</v>
      </c>
      <c r="D7985" t="s">
        <v>7</v>
      </c>
      <c r="E7985">
        <v>2004</v>
      </c>
      <c r="F7985" s="57"/>
      <c r="G7985" s="73">
        <f t="shared" si="389"/>
        <v>808</v>
      </c>
      <c r="H7985" s="7"/>
      <c r="I7985" s="59">
        <v>808</v>
      </c>
      <c r="J7985" s="31"/>
      <c r="K7985" s="59">
        <v>0</v>
      </c>
      <c r="L7985" s="59">
        <v>97</v>
      </c>
      <c r="M7985" s="31"/>
      <c r="N7985" s="59">
        <v>0</v>
      </c>
      <c r="O7985" s="22">
        <f t="shared" si="390"/>
        <v>97</v>
      </c>
      <c r="P7985" s="58"/>
      <c r="Q7985" s="58"/>
      <c r="R7985" s="58"/>
      <c r="S7985" s="7"/>
      <c r="T7985" s="7"/>
    </row>
    <row r="7986" spans="1:21" customFormat="1" ht="12.75" customHeight="1" x14ac:dyDescent="0.25">
      <c r="A7986">
        <v>6</v>
      </c>
      <c r="B7986">
        <v>13</v>
      </c>
      <c r="C7986" s="3">
        <v>613</v>
      </c>
      <c r="D7986" t="s">
        <v>7</v>
      </c>
      <c r="E7986">
        <v>2004</v>
      </c>
      <c r="F7986" s="57"/>
      <c r="G7986" s="73">
        <f t="shared" si="389"/>
        <v>817</v>
      </c>
      <c r="H7986" s="7"/>
      <c r="I7986" s="59">
        <v>817</v>
      </c>
      <c r="J7986" s="31"/>
      <c r="K7986" s="59">
        <v>0</v>
      </c>
      <c r="L7986" s="59">
        <v>126</v>
      </c>
      <c r="M7986" s="31"/>
      <c r="N7986" s="59">
        <v>0</v>
      </c>
      <c r="O7986" s="22">
        <f t="shared" si="390"/>
        <v>126</v>
      </c>
      <c r="P7986" s="58"/>
      <c r="Q7986" s="58"/>
      <c r="R7986" s="58"/>
      <c r="S7986" s="7"/>
      <c r="T7986" s="7"/>
    </row>
    <row r="7987" spans="1:21" customFormat="1" ht="12.75" customHeight="1" x14ac:dyDescent="0.25">
      <c r="A7987">
        <v>6</v>
      </c>
      <c r="B7987">
        <v>14</v>
      </c>
      <c r="C7987" s="3">
        <v>614</v>
      </c>
      <c r="D7987" t="s">
        <v>7</v>
      </c>
      <c r="E7987">
        <v>2004</v>
      </c>
      <c r="F7987" s="57"/>
      <c r="G7987" s="73">
        <f t="shared" si="389"/>
        <v>356</v>
      </c>
      <c r="H7987" s="7"/>
      <c r="I7987" s="59">
        <v>356</v>
      </c>
      <c r="J7987" s="31">
        <v>15</v>
      </c>
      <c r="K7987" s="59">
        <v>0</v>
      </c>
      <c r="L7987" s="59">
        <v>68</v>
      </c>
      <c r="M7987" s="31">
        <v>0</v>
      </c>
      <c r="N7987" s="59">
        <v>0</v>
      </c>
      <c r="O7987" s="22">
        <f t="shared" si="390"/>
        <v>68</v>
      </c>
      <c r="P7987" s="58"/>
      <c r="Q7987" s="58"/>
      <c r="R7987" s="58"/>
      <c r="S7987" s="7"/>
      <c r="T7987" s="7"/>
    </row>
    <row r="7988" spans="1:21" customFormat="1" ht="12.75" customHeight="1" x14ac:dyDescent="0.25">
      <c r="A7988">
        <v>6</v>
      </c>
      <c r="B7988">
        <v>15</v>
      </c>
      <c r="C7988" s="3">
        <v>615</v>
      </c>
      <c r="D7988" t="s">
        <v>7</v>
      </c>
      <c r="E7988">
        <v>2004</v>
      </c>
      <c r="F7988" s="57"/>
      <c r="G7988" s="73">
        <f t="shared" si="389"/>
        <v>296</v>
      </c>
      <c r="H7988" s="7"/>
      <c r="I7988" s="59">
        <v>296</v>
      </c>
      <c r="J7988" s="31"/>
      <c r="K7988" s="62">
        <v>0</v>
      </c>
      <c r="L7988" s="62">
        <v>68</v>
      </c>
      <c r="M7988" s="31"/>
      <c r="N7988" s="62">
        <v>0</v>
      </c>
      <c r="O7988" s="22">
        <f t="shared" si="390"/>
        <v>68</v>
      </c>
      <c r="P7988" s="58"/>
      <c r="Q7988" s="58"/>
      <c r="R7988" s="58"/>
      <c r="S7988" s="7"/>
      <c r="T7988" s="7"/>
    </row>
    <row r="7989" spans="1:21" customFormat="1" ht="12.75" customHeight="1" x14ac:dyDescent="0.25">
      <c r="A7989">
        <v>6</v>
      </c>
      <c r="B7989">
        <v>16</v>
      </c>
      <c r="C7989" s="3">
        <v>616</v>
      </c>
      <c r="D7989" t="s">
        <v>7</v>
      </c>
      <c r="E7989">
        <v>2004</v>
      </c>
      <c r="F7989" s="57"/>
      <c r="G7989" s="73">
        <f t="shared" si="389"/>
        <v>192</v>
      </c>
      <c r="H7989" s="7"/>
      <c r="I7989" s="59">
        <v>192</v>
      </c>
      <c r="J7989" s="31"/>
      <c r="K7989" s="62">
        <v>0</v>
      </c>
      <c r="L7989" s="62">
        <v>20</v>
      </c>
      <c r="M7989" s="31"/>
      <c r="N7989" s="62">
        <v>0</v>
      </c>
      <c r="O7989" s="22">
        <f t="shared" si="390"/>
        <v>20</v>
      </c>
      <c r="P7989" s="58"/>
      <c r="Q7989" s="58"/>
      <c r="R7989" s="58"/>
      <c r="S7989" s="7"/>
      <c r="T7989" s="7"/>
      <c r="U7989" s="7"/>
    </row>
    <row r="7990" spans="1:21" customFormat="1" ht="12.75" customHeight="1" x14ac:dyDescent="0.25">
      <c r="A7990">
        <v>6</v>
      </c>
      <c r="B7990">
        <v>17</v>
      </c>
      <c r="C7990" s="3">
        <v>617</v>
      </c>
      <c r="D7990" t="s">
        <v>7</v>
      </c>
      <c r="E7990">
        <v>2004</v>
      </c>
      <c r="F7990" s="57"/>
      <c r="G7990" s="73">
        <f t="shared" si="389"/>
        <v>592</v>
      </c>
      <c r="H7990" s="7"/>
      <c r="I7990" s="62">
        <v>592</v>
      </c>
      <c r="J7990" s="31"/>
      <c r="K7990" s="62">
        <v>0</v>
      </c>
      <c r="L7990" s="62">
        <v>0</v>
      </c>
      <c r="M7990" s="31"/>
      <c r="N7990" s="62">
        <v>0</v>
      </c>
      <c r="O7990" s="22">
        <f t="shared" si="390"/>
        <v>0</v>
      </c>
      <c r="P7990" s="58"/>
      <c r="Q7990" s="58"/>
      <c r="R7990" s="58"/>
      <c r="S7990" s="7"/>
      <c r="T7990" s="7"/>
      <c r="U7990" s="7"/>
    </row>
    <row r="7991" spans="1:21" customFormat="1" ht="12.75" customHeight="1" x14ac:dyDescent="0.25">
      <c r="A7991">
        <v>6</v>
      </c>
      <c r="B7991">
        <v>18</v>
      </c>
      <c r="C7991" s="3">
        <v>618</v>
      </c>
      <c r="D7991" t="s">
        <v>7</v>
      </c>
      <c r="E7991">
        <v>2004</v>
      </c>
      <c r="F7991" s="57"/>
      <c r="G7991" s="73">
        <f t="shared" si="389"/>
        <v>256</v>
      </c>
      <c r="H7991" s="7"/>
      <c r="I7991" s="62">
        <v>256</v>
      </c>
      <c r="J7991" s="31"/>
      <c r="K7991" s="62">
        <v>0</v>
      </c>
      <c r="L7991" s="62">
        <v>0</v>
      </c>
      <c r="M7991" s="31"/>
      <c r="N7991" s="62">
        <v>0</v>
      </c>
      <c r="O7991" s="22">
        <f t="shared" si="390"/>
        <v>0</v>
      </c>
      <c r="P7991" s="58"/>
      <c r="Q7991" s="58"/>
      <c r="R7991" s="58"/>
      <c r="S7991" s="7"/>
      <c r="T7991" s="7"/>
      <c r="U7991" s="7"/>
    </row>
    <row r="7992" spans="1:21" customFormat="1" ht="12.75" customHeight="1" x14ac:dyDescent="0.25">
      <c r="A7992">
        <v>6</v>
      </c>
      <c r="B7992">
        <v>19</v>
      </c>
      <c r="C7992" s="3">
        <v>619</v>
      </c>
      <c r="D7992" t="s">
        <v>7</v>
      </c>
      <c r="E7992">
        <v>2004</v>
      </c>
      <c r="F7992" s="57"/>
      <c r="G7992" s="73">
        <f t="shared" ref="G7992:G8023" si="391">I7992+K7992</f>
        <v>189</v>
      </c>
      <c r="H7992" s="7"/>
      <c r="I7992" s="62">
        <v>189</v>
      </c>
      <c r="J7992" s="31"/>
      <c r="K7992" s="62">
        <v>0</v>
      </c>
      <c r="L7992" s="62">
        <v>0</v>
      </c>
      <c r="M7992" s="31"/>
      <c r="N7992" s="62">
        <v>0</v>
      </c>
      <c r="O7992" s="22">
        <f t="shared" ref="O7992:O8023" si="392">L7992+N7992</f>
        <v>0</v>
      </c>
      <c r="P7992" s="58"/>
      <c r="Q7992" s="58"/>
      <c r="R7992" s="58"/>
      <c r="S7992" s="7"/>
      <c r="T7992" s="7"/>
      <c r="U7992" s="7"/>
    </row>
    <row r="7993" spans="1:21" customFormat="1" ht="12.75" customHeight="1" x14ac:dyDescent="0.25">
      <c r="A7993">
        <v>6</v>
      </c>
      <c r="B7993">
        <v>20</v>
      </c>
      <c r="C7993" s="3">
        <v>620</v>
      </c>
      <c r="D7993" t="s">
        <v>7</v>
      </c>
      <c r="E7993">
        <v>2004</v>
      </c>
      <c r="F7993" s="57"/>
      <c r="G7993" s="73">
        <f t="shared" si="391"/>
        <v>116</v>
      </c>
      <c r="H7993" s="7"/>
      <c r="I7993" s="62">
        <v>116</v>
      </c>
      <c r="J7993" s="31"/>
      <c r="K7993" s="62">
        <v>0</v>
      </c>
      <c r="L7993" s="62">
        <v>0</v>
      </c>
      <c r="M7993" s="31"/>
      <c r="N7993" s="62">
        <v>0</v>
      </c>
      <c r="O7993" s="22">
        <f t="shared" si="392"/>
        <v>0</v>
      </c>
      <c r="P7993" s="58"/>
      <c r="Q7993" s="58"/>
      <c r="R7993" s="58"/>
      <c r="S7993" s="7"/>
      <c r="T7993" s="7"/>
      <c r="U7993" s="7"/>
    </row>
    <row r="7994" spans="1:21" customFormat="1" ht="12.75" customHeight="1" x14ac:dyDescent="0.25">
      <c r="A7994">
        <v>6</v>
      </c>
      <c r="B7994">
        <v>21</v>
      </c>
      <c r="C7994" s="3">
        <v>621</v>
      </c>
      <c r="D7994" t="s">
        <v>7</v>
      </c>
      <c r="E7994">
        <v>2004</v>
      </c>
      <c r="F7994" s="57"/>
      <c r="G7994" s="73">
        <f t="shared" si="391"/>
        <v>161</v>
      </c>
      <c r="H7994" s="7"/>
      <c r="I7994" s="62">
        <v>161</v>
      </c>
      <c r="J7994" s="31"/>
      <c r="K7994" s="62">
        <v>0</v>
      </c>
      <c r="L7994" s="62">
        <v>0</v>
      </c>
      <c r="M7994" s="31"/>
      <c r="N7994" s="62">
        <v>0</v>
      </c>
      <c r="O7994" s="22">
        <f t="shared" si="392"/>
        <v>0</v>
      </c>
      <c r="P7994" s="58"/>
      <c r="Q7994" s="58"/>
      <c r="R7994" s="58"/>
      <c r="S7994" s="7"/>
      <c r="T7994" s="7"/>
      <c r="U7994" s="7"/>
    </row>
    <row r="7995" spans="1:21" customFormat="1" ht="12.75" customHeight="1" x14ac:dyDescent="0.25">
      <c r="A7995">
        <v>6</v>
      </c>
      <c r="B7995">
        <v>22</v>
      </c>
      <c r="C7995" s="3">
        <v>622</v>
      </c>
      <c r="D7995" t="s">
        <v>7</v>
      </c>
      <c r="E7995">
        <v>2004</v>
      </c>
      <c r="F7995" s="57"/>
      <c r="G7995" s="73">
        <f t="shared" si="391"/>
        <v>535</v>
      </c>
      <c r="H7995" s="7"/>
      <c r="I7995" s="62">
        <v>535</v>
      </c>
      <c r="J7995" s="31">
        <v>21</v>
      </c>
      <c r="K7995" s="62">
        <v>0</v>
      </c>
      <c r="L7995" s="62">
        <v>0</v>
      </c>
      <c r="M7995" s="31">
        <v>9</v>
      </c>
      <c r="N7995" s="62">
        <v>0</v>
      </c>
      <c r="O7995" s="22">
        <f t="shared" si="392"/>
        <v>0</v>
      </c>
      <c r="P7995" s="58"/>
      <c r="Q7995" s="58"/>
      <c r="R7995" s="58"/>
      <c r="S7995" s="7"/>
      <c r="T7995" s="7"/>
      <c r="U7995" s="7"/>
    </row>
    <row r="7996" spans="1:21" customFormat="1" ht="12.75" customHeight="1" x14ac:dyDescent="0.25">
      <c r="A7996">
        <v>6</v>
      </c>
      <c r="B7996">
        <v>23</v>
      </c>
      <c r="C7996" s="3">
        <v>623</v>
      </c>
      <c r="D7996" t="s">
        <v>7</v>
      </c>
      <c r="E7996">
        <v>2004</v>
      </c>
      <c r="F7996" s="57"/>
      <c r="G7996" s="73">
        <f t="shared" si="391"/>
        <v>327</v>
      </c>
      <c r="H7996" s="7"/>
      <c r="I7996" s="62">
        <v>327</v>
      </c>
      <c r="J7996" s="31"/>
      <c r="K7996" s="62">
        <v>0</v>
      </c>
      <c r="L7996" s="62">
        <v>0</v>
      </c>
      <c r="M7996" s="31"/>
      <c r="N7996" s="62">
        <v>0</v>
      </c>
      <c r="O7996" s="22">
        <f t="shared" si="392"/>
        <v>0</v>
      </c>
      <c r="P7996" s="58"/>
      <c r="Q7996" s="58"/>
      <c r="R7996" s="58"/>
      <c r="S7996" s="7"/>
      <c r="T7996" s="7"/>
      <c r="U7996" s="7"/>
    </row>
    <row r="7997" spans="1:21" customFormat="1" ht="12.75" customHeight="1" x14ac:dyDescent="0.25">
      <c r="A7997">
        <v>6</v>
      </c>
      <c r="B7997">
        <v>24</v>
      </c>
      <c r="C7997" s="3">
        <v>624</v>
      </c>
      <c r="D7997" t="s">
        <v>7</v>
      </c>
      <c r="E7997">
        <v>2004</v>
      </c>
      <c r="F7997" s="57"/>
      <c r="G7997" s="73">
        <f t="shared" si="391"/>
        <v>369</v>
      </c>
      <c r="H7997" s="7"/>
      <c r="I7997" s="62">
        <v>369</v>
      </c>
      <c r="J7997" s="31"/>
      <c r="K7997" s="62">
        <v>0</v>
      </c>
      <c r="L7997" s="62">
        <v>10</v>
      </c>
      <c r="M7997" s="31"/>
      <c r="N7997" s="62">
        <v>0</v>
      </c>
      <c r="O7997" s="22">
        <f t="shared" si="392"/>
        <v>10</v>
      </c>
      <c r="P7997" s="58"/>
      <c r="Q7997" s="58"/>
      <c r="R7997" s="58"/>
      <c r="S7997" s="7"/>
      <c r="T7997" s="7"/>
      <c r="U7997" s="7"/>
    </row>
    <row r="7998" spans="1:21" customFormat="1" ht="12.75" customHeight="1" x14ac:dyDescent="0.25">
      <c r="A7998">
        <v>6</v>
      </c>
      <c r="B7998">
        <v>25</v>
      </c>
      <c r="C7998" s="3">
        <v>625</v>
      </c>
      <c r="D7998" t="s">
        <v>7</v>
      </c>
      <c r="E7998">
        <v>2004</v>
      </c>
      <c r="F7998" s="57"/>
      <c r="G7998" s="73">
        <f t="shared" si="391"/>
        <v>333</v>
      </c>
      <c r="H7998" s="7"/>
      <c r="I7998" s="62">
        <v>332</v>
      </c>
      <c r="J7998" s="31"/>
      <c r="K7998" s="62">
        <v>1</v>
      </c>
      <c r="L7998" s="62">
        <v>18</v>
      </c>
      <c r="M7998" s="31"/>
      <c r="N7998" s="62">
        <v>0</v>
      </c>
      <c r="O7998" s="22">
        <f t="shared" si="392"/>
        <v>18</v>
      </c>
      <c r="P7998" s="58"/>
      <c r="Q7998" s="58"/>
      <c r="R7998" s="58"/>
      <c r="S7998" s="7"/>
      <c r="T7998" s="7"/>
      <c r="U7998" s="7"/>
    </row>
    <row r="7999" spans="1:21" customFormat="1" ht="12.75" customHeight="1" x14ac:dyDescent="0.25">
      <c r="A7999">
        <v>6</v>
      </c>
      <c r="B7999">
        <v>26</v>
      </c>
      <c r="C7999" s="3">
        <v>626</v>
      </c>
      <c r="D7999" t="s">
        <v>7</v>
      </c>
      <c r="E7999">
        <v>2004</v>
      </c>
      <c r="F7999" s="57"/>
      <c r="G7999" s="73">
        <f t="shared" si="391"/>
        <v>112</v>
      </c>
      <c r="H7999" s="7"/>
      <c r="I7999" s="62">
        <v>112</v>
      </c>
      <c r="J7999" s="31"/>
      <c r="K7999" s="62">
        <v>0</v>
      </c>
      <c r="L7999" s="62">
        <v>10</v>
      </c>
      <c r="M7999" s="31"/>
      <c r="N7999" s="62">
        <v>0</v>
      </c>
      <c r="O7999" s="22">
        <f t="shared" si="392"/>
        <v>10</v>
      </c>
      <c r="P7999" s="58"/>
      <c r="Q7999" s="58"/>
      <c r="R7999" s="58"/>
      <c r="S7999" s="7"/>
      <c r="T7999" s="7"/>
      <c r="U7999" s="7"/>
    </row>
    <row r="8000" spans="1:21" customFormat="1" ht="12.75" customHeight="1" x14ac:dyDescent="0.25">
      <c r="A8000">
        <v>6</v>
      </c>
      <c r="B8000">
        <v>27</v>
      </c>
      <c r="C8000" s="3">
        <v>627</v>
      </c>
      <c r="D8000" t="s">
        <v>7</v>
      </c>
      <c r="E8000">
        <v>2004</v>
      </c>
      <c r="F8000" s="57"/>
      <c r="G8000" s="73">
        <f t="shared" si="391"/>
        <v>128</v>
      </c>
      <c r="H8000" s="7"/>
      <c r="I8000" s="62">
        <v>128</v>
      </c>
      <c r="J8000" s="31"/>
      <c r="K8000" s="62">
        <v>0</v>
      </c>
      <c r="L8000" s="62">
        <v>10</v>
      </c>
      <c r="M8000" s="31"/>
      <c r="N8000" s="62">
        <v>0</v>
      </c>
      <c r="O8000" s="22">
        <f t="shared" si="392"/>
        <v>10</v>
      </c>
      <c r="P8000" s="58"/>
      <c r="Q8000" s="58"/>
      <c r="R8000" s="58"/>
      <c r="S8000" s="7"/>
      <c r="T8000" s="7"/>
      <c r="U8000" s="7"/>
    </row>
    <row r="8001" spans="1:21" customFormat="1" ht="12.75" customHeight="1" x14ac:dyDescent="0.25">
      <c r="A8001">
        <v>6</v>
      </c>
      <c r="B8001">
        <v>28</v>
      </c>
      <c r="C8001" s="3">
        <v>628</v>
      </c>
      <c r="D8001" t="s">
        <v>7</v>
      </c>
      <c r="E8001">
        <v>2004</v>
      </c>
      <c r="F8001" s="57"/>
      <c r="G8001" s="73">
        <f t="shared" si="391"/>
        <v>1191</v>
      </c>
      <c r="H8001" s="7"/>
      <c r="I8001" s="62">
        <v>1186</v>
      </c>
      <c r="J8001" s="61">
        <v>42</v>
      </c>
      <c r="K8001" s="62">
        <v>5</v>
      </c>
      <c r="L8001" s="62">
        <v>87</v>
      </c>
      <c r="M8001" s="61">
        <v>17</v>
      </c>
      <c r="N8001" s="62">
        <v>0</v>
      </c>
      <c r="O8001" s="22">
        <f t="shared" si="392"/>
        <v>87</v>
      </c>
      <c r="P8001" s="58"/>
      <c r="Q8001" s="58"/>
      <c r="R8001" s="58"/>
      <c r="S8001" s="7"/>
      <c r="T8001" s="7"/>
      <c r="U8001" s="7" t="s">
        <v>39</v>
      </c>
    </row>
    <row r="8002" spans="1:21" customFormat="1" ht="12.75" customHeight="1" x14ac:dyDescent="0.25">
      <c r="A8002">
        <v>6</v>
      </c>
      <c r="B8002">
        <v>29</v>
      </c>
      <c r="C8002" s="3">
        <v>629</v>
      </c>
      <c r="D8002" t="s">
        <v>7</v>
      </c>
      <c r="E8002">
        <v>2004</v>
      </c>
      <c r="F8002" s="57"/>
      <c r="G8002" s="73">
        <f t="shared" si="391"/>
        <v>2562</v>
      </c>
      <c r="H8002" s="7"/>
      <c r="I8002" s="62">
        <v>2549</v>
      </c>
      <c r="J8002" s="31"/>
      <c r="K8002" s="62">
        <v>13</v>
      </c>
      <c r="L8002" s="62">
        <v>172</v>
      </c>
      <c r="M8002" s="31"/>
      <c r="N8002" s="62">
        <v>1</v>
      </c>
      <c r="O8002" s="22">
        <f t="shared" si="392"/>
        <v>173</v>
      </c>
      <c r="P8002" s="58"/>
      <c r="Q8002" s="58"/>
      <c r="R8002" s="58"/>
      <c r="S8002" s="7"/>
      <c r="T8002" s="7"/>
      <c r="U8002" s="7"/>
    </row>
    <row r="8003" spans="1:21" customFormat="1" ht="12.75" customHeight="1" x14ac:dyDescent="0.25">
      <c r="A8003">
        <v>6</v>
      </c>
      <c r="B8003">
        <v>30</v>
      </c>
      <c r="C8003" s="3">
        <v>630</v>
      </c>
      <c r="D8003" t="s">
        <v>7</v>
      </c>
      <c r="E8003">
        <v>2004</v>
      </c>
      <c r="F8003" s="57"/>
      <c r="G8003" s="73">
        <f t="shared" si="391"/>
        <v>2727</v>
      </c>
      <c r="H8003" s="7"/>
      <c r="I8003" s="62">
        <v>2635</v>
      </c>
      <c r="J8003" s="31"/>
      <c r="K8003" s="62">
        <v>92</v>
      </c>
      <c r="L8003" s="62">
        <v>169</v>
      </c>
      <c r="M8003" s="31"/>
      <c r="N8003" s="62">
        <v>6</v>
      </c>
      <c r="O8003" s="22">
        <f t="shared" si="392"/>
        <v>175</v>
      </c>
      <c r="P8003" s="58"/>
      <c r="Q8003" s="58"/>
      <c r="R8003" s="58"/>
      <c r="S8003" s="7"/>
      <c r="T8003" s="7"/>
      <c r="U8003" s="7"/>
    </row>
    <row r="8004" spans="1:21" customFormat="1" ht="12.75" customHeight="1" x14ac:dyDescent="0.25">
      <c r="A8004">
        <v>7</v>
      </c>
      <c r="B8004">
        <v>1</v>
      </c>
      <c r="C8004" s="3">
        <v>701</v>
      </c>
      <c r="D8004" t="s">
        <v>7</v>
      </c>
      <c r="E8004">
        <v>2004</v>
      </c>
      <c r="F8004" s="57"/>
      <c r="G8004" s="73">
        <f t="shared" si="391"/>
        <v>1592</v>
      </c>
      <c r="H8004" s="7"/>
      <c r="I8004" s="62">
        <v>1496</v>
      </c>
      <c r="J8004" s="31"/>
      <c r="K8004" s="62">
        <v>96</v>
      </c>
      <c r="L8004" s="62">
        <v>91</v>
      </c>
      <c r="M8004" s="31"/>
      <c r="N8004" s="62">
        <v>6</v>
      </c>
      <c r="O8004" s="22">
        <f t="shared" si="392"/>
        <v>97</v>
      </c>
      <c r="P8004" s="58"/>
      <c r="Q8004" s="58"/>
      <c r="R8004" s="58"/>
      <c r="S8004" s="7"/>
      <c r="T8004" s="7"/>
      <c r="U8004" s="7"/>
    </row>
    <row r="8005" spans="1:21" customFormat="1" ht="12.75" customHeight="1" x14ac:dyDescent="0.25">
      <c r="A8005">
        <v>7</v>
      </c>
      <c r="B8005">
        <v>2</v>
      </c>
      <c r="C8005" s="3">
        <v>702</v>
      </c>
      <c r="D8005" t="s">
        <v>7</v>
      </c>
      <c r="E8005">
        <v>2004</v>
      </c>
      <c r="F8005" s="57"/>
      <c r="G8005" s="73">
        <f t="shared" si="391"/>
        <v>980</v>
      </c>
      <c r="H8005" s="7"/>
      <c r="I8005" s="62">
        <v>932</v>
      </c>
      <c r="J8005" s="31"/>
      <c r="K8005" s="62">
        <v>48</v>
      </c>
      <c r="L8005" s="62">
        <v>45</v>
      </c>
      <c r="M8005" s="31"/>
      <c r="N8005" s="62">
        <v>2</v>
      </c>
      <c r="O8005" s="22">
        <f t="shared" si="392"/>
        <v>47</v>
      </c>
      <c r="P8005" s="58"/>
      <c r="Q8005" s="58"/>
      <c r="R8005" s="58"/>
      <c r="S8005" s="7"/>
      <c r="T8005" s="7"/>
      <c r="U8005" s="7"/>
    </row>
    <row r="8006" spans="1:21" customFormat="1" ht="12.75" customHeight="1" x14ac:dyDescent="0.25">
      <c r="A8006">
        <v>7</v>
      </c>
      <c r="B8006">
        <v>3</v>
      </c>
      <c r="C8006" s="3">
        <v>703</v>
      </c>
      <c r="D8006" t="s">
        <v>7</v>
      </c>
      <c r="E8006">
        <v>2004</v>
      </c>
      <c r="F8006" s="57"/>
      <c r="G8006" s="73">
        <f t="shared" si="391"/>
        <v>539</v>
      </c>
      <c r="H8006" s="7"/>
      <c r="I8006" s="62">
        <v>519</v>
      </c>
      <c r="J8006" s="31"/>
      <c r="K8006" s="62">
        <v>20</v>
      </c>
      <c r="L8006" s="62">
        <v>18</v>
      </c>
      <c r="M8006" s="31"/>
      <c r="N8006" s="62">
        <v>1</v>
      </c>
      <c r="O8006" s="22">
        <f t="shared" si="392"/>
        <v>19</v>
      </c>
      <c r="P8006" s="58"/>
      <c r="Q8006" s="58"/>
      <c r="R8006" s="58"/>
      <c r="S8006" s="7"/>
      <c r="T8006" s="7"/>
      <c r="U8006" s="7"/>
    </row>
    <row r="8007" spans="1:21" customFormat="1" ht="12.75" customHeight="1" x14ac:dyDescent="0.25">
      <c r="A8007">
        <v>7</v>
      </c>
      <c r="B8007">
        <v>4</v>
      </c>
      <c r="C8007" s="3">
        <v>704</v>
      </c>
      <c r="D8007" t="s">
        <v>7</v>
      </c>
      <c r="E8007">
        <v>2004</v>
      </c>
      <c r="F8007" s="57"/>
      <c r="G8007" s="73">
        <f t="shared" si="391"/>
        <v>548</v>
      </c>
      <c r="H8007" s="7"/>
      <c r="I8007" s="62">
        <v>534</v>
      </c>
      <c r="J8007" s="31"/>
      <c r="K8007" s="62">
        <v>14</v>
      </c>
      <c r="L8007" s="62">
        <v>13</v>
      </c>
      <c r="M8007" s="31"/>
      <c r="N8007" s="62">
        <v>0</v>
      </c>
      <c r="O8007" s="22">
        <f t="shared" si="392"/>
        <v>13</v>
      </c>
      <c r="P8007" s="58"/>
      <c r="Q8007" s="58"/>
      <c r="R8007" s="58"/>
      <c r="S8007" s="7"/>
      <c r="T8007" s="7"/>
      <c r="U8007" s="7"/>
    </row>
    <row r="8008" spans="1:21" customFormat="1" ht="12.75" customHeight="1" x14ac:dyDescent="0.25">
      <c r="A8008">
        <v>7</v>
      </c>
      <c r="B8008">
        <v>5</v>
      </c>
      <c r="C8008" s="3">
        <v>705</v>
      </c>
      <c r="D8008" t="s">
        <v>7</v>
      </c>
      <c r="E8008">
        <v>2004</v>
      </c>
      <c r="F8008" s="57"/>
      <c r="G8008" s="73">
        <f t="shared" si="391"/>
        <v>258</v>
      </c>
      <c r="H8008" s="7"/>
      <c r="I8008" s="62">
        <v>255</v>
      </c>
      <c r="J8008" s="31">
        <v>25</v>
      </c>
      <c r="K8008" s="62">
        <v>3</v>
      </c>
      <c r="L8008" s="62">
        <v>3</v>
      </c>
      <c r="M8008" s="31">
        <v>11</v>
      </c>
      <c r="N8008" s="62">
        <v>0</v>
      </c>
      <c r="O8008" s="22">
        <f t="shared" si="392"/>
        <v>3</v>
      </c>
      <c r="P8008" s="58"/>
      <c r="Q8008" s="58"/>
      <c r="R8008" s="58"/>
      <c r="S8008" s="7"/>
      <c r="T8008" s="7"/>
      <c r="U8008" s="7"/>
    </row>
    <row r="8009" spans="1:21" customFormat="1" ht="12.75" customHeight="1" x14ac:dyDescent="0.25">
      <c r="A8009">
        <v>7</v>
      </c>
      <c r="B8009">
        <v>6</v>
      </c>
      <c r="C8009" s="3">
        <v>706</v>
      </c>
      <c r="D8009" t="s">
        <v>7</v>
      </c>
      <c r="E8009">
        <v>2004</v>
      </c>
      <c r="F8009" s="57"/>
      <c r="G8009" s="73">
        <f t="shared" si="391"/>
        <v>243</v>
      </c>
      <c r="H8009" s="7"/>
      <c r="I8009" s="62">
        <v>243</v>
      </c>
      <c r="J8009" s="31"/>
      <c r="K8009" s="62">
        <v>0</v>
      </c>
      <c r="L8009" s="62">
        <v>0</v>
      </c>
      <c r="M8009" s="31"/>
      <c r="N8009" s="62">
        <v>0</v>
      </c>
      <c r="O8009" s="22">
        <f t="shared" si="392"/>
        <v>0</v>
      </c>
      <c r="P8009" s="58"/>
      <c r="Q8009" s="58"/>
      <c r="R8009" s="58"/>
      <c r="S8009" s="7"/>
      <c r="T8009" s="7"/>
      <c r="U8009" s="7"/>
    </row>
    <row r="8010" spans="1:21" customFormat="1" ht="12.75" customHeight="1" x14ac:dyDescent="0.25">
      <c r="A8010">
        <v>7</v>
      </c>
      <c r="B8010">
        <v>7</v>
      </c>
      <c r="C8010" s="3">
        <v>707</v>
      </c>
      <c r="D8010" t="s">
        <v>7</v>
      </c>
      <c r="E8010">
        <v>2004</v>
      </c>
      <c r="F8010" s="57"/>
      <c r="G8010" s="73">
        <f t="shared" si="391"/>
        <v>625</v>
      </c>
      <c r="H8010" s="7"/>
      <c r="I8010" s="62">
        <v>618</v>
      </c>
      <c r="J8010" s="63"/>
      <c r="K8010" s="62">
        <v>7</v>
      </c>
      <c r="L8010" s="62">
        <v>26</v>
      </c>
      <c r="M8010" s="63"/>
      <c r="N8010" s="62">
        <v>0</v>
      </c>
      <c r="O8010" s="22">
        <f t="shared" si="392"/>
        <v>26</v>
      </c>
      <c r="P8010" s="58"/>
      <c r="Q8010" s="58"/>
      <c r="R8010" s="58"/>
      <c r="S8010" s="7"/>
      <c r="T8010" s="7"/>
      <c r="U8010" s="7"/>
    </row>
    <row r="8011" spans="1:21" customFormat="1" ht="12.75" customHeight="1" x14ac:dyDescent="0.25">
      <c r="A8011">
        <v>7</v>
      </c>
      <c r="B8011">
        <v>8</v>
      </c>
      <c r="C8011" s="3">
        <v>708</v>
      </c>
      <c r="D8011" t="s">
        <v>7</v>
      </c>
      <c r="E8011">
        <v>2004</v>
      </c>
      <c r="F8011" s="57"/>
      <c r="G8011" s="73">
        <f t="shared" si="391"/>
        <v>1737</v>
      </c>
      <c r="H8011" s="7"/>
      <c r="I8011" s="31">
        <v>1699</v>
      </c>
      <c r="J8011" s="31"/>
      <c r="K8011" s="31">
        <v>38</v>
      </c>
      <c r="L8011" s="31">
        <v>148</v>
      </c>
      <c r="M8011" s="31"/>
      <c r="N8011" s="31">
        <v>3</v>
      </c>
      <c r="O8011" s="22">
        <f t="shared" si="392"/>
        <v>151</v>
      </c>
      <c r="P8011" s="58"/>
      <c r="Q8011" s="58"/>
      <c r="R8011" s="58"/>
      <c r="S8011" s="7"/>
      <c r="T8011" s="7"/>
      <c r="U8011" s="7"/>
    </row>
    <row r="8012" spans="1:21" customFormat="1" ht="12.75" customHeight="1" x14ac:dyDescent="0.25">
      <c r="A8012">
        <v>7</v>
      </c>
      <c r="B8012">
        <v>9</v>
      </c>
      <c r="C8012" s="3">
        <v>709</v>
      </c>
      <c r="D8012" t="s">
        <v>7</v>
      </c>
      <c r="E8012">
        <v>2004</v>
      </c>
      <c r="F8012" s="57"/>
      <c r="G8012" s="73">
        <f t="shared" si="391"/>
        <v>482</v>
      </c>
      <c r="H8012" s="7"/>
      <c r="I8012" s="31">
        <v>466</v>
      </c>
      <c r="J8012" s="31"/>
      <c r="K8012" s="31">
        <v>16</v>
      </c>
      <c r="L8012" s="31">
        <v>64</v>
      </c>
      <c r="M8012" s="31"/>
      <c r="N8012" s="31">
        <v>2</v>
      </c>
      <c r="O8012" s="22">
        <f t="shared" si="392"/>
        <v>66</v>
      </c>
      <c r="P8012" s="58"/>
      <c r="Q8012" s="58"/>
      <c r="R8012" s="58"/>
      <c r="S8012" s="7"/>
      <c r="T8012" s="7"/>
      <c r="U8012" s="7"/>
    </row>
    <row r="8013" spans="1:21" customFormat="1" ht="12.75" customHeight="1" x14ac:dyDescent="0.25">
      <c r="A8013">
        <v>7</v>
      </c>
      <c r="B8013">
        <v>10</v>
      </c>
      <c r="C8013" s="3">
        <v>710</v>
      </c>
      <c r="D8013" t="s">
        <v>7</v>
      </c>
      <c r="E8013">
        <v>2004</v>
      </c>
      <c r="F8013" s="57"/>
      <c r="G8013" s="73">
        <f t="shared" si="391"/>
        <v>294</v>
      </c>
      <c r="H8013" s="7"/>
      <c r="I8013" s="31">
        <v>281</v>
      </c>
      <c r="J8013" s="31"/>
      <c r="K8013" s="31">
        <v>13</v>
      </c>
      <c r="L8013" s="31">
        <v>61</v>
      </c>
      <c r="M8013" s="31"/>
      <c r="N8013" s="31">
        <v>3</v>
      </c>
      <c r="O8013" s="22">
        <f t="shared" si="392"/>
        <v>64</v>
      </c>
      <c r="P8013" s="58"/>
      <c r="Q8013" s="58"/>
      <c r="R8013" s="58"/>
      <c r="S8013" s="7"/>
      <c r="T8013" s="7"/>
      <c r="U8013" s="7"/>
    </row>
    <row r="8014" spans="1:21" customFormat="1" ht="12.75" customHeight="1" x14ac:dyDescent="0.25">
      <c r="A8014">
        <v>7</v>
      </c>
      <c r="B8014">
        <v>11</v>
      </c>
      <c r="C8014" s="3">
        <v>711</v>
      </c>
      <c r="D8014" t="s">
        <v>7</v>
      </c>
      <c r="E8014">
        <v>2004</v>
      </c>
      <c r="F8014" s="57"/>
      <c r="G8014" s="73">
        <f t="shared" si="391"/>
        <v>451</v>
      </c>
      <c r="H8014" s="7"/>
      <c r="I8014" s="31">
        <v>426</v>
      </c>
      <c r="J8014" s="31"/>
      <c r="K8014" s="31">
        <v>25</v>
      </c>
      <c r="L8014" s="31">
        <v>130</v>
      </c>
      <c r="M8014" s="31"/>
      <c r="N8014" s="31">
        <v>8</v>
      </c>
      <c r="O8014" s="22">
        <f t="shared" si="392"/>
        <v>138</v>
      </c>
      <c r="P8014" s="58"/>
      <c r="Q8014" s="58"/>
      <c r="R8014" s="58"/>
      <c r="S8014" s="7"/>
      <c r="T8014" s="7"/>
      <c r="U8014" s="7"/>
    </row>
    <row r="8015" spans="1:21" customFormat="1" ht="12.75" customHeight="1" x14ac:dyDescent="0.25">
      <c r="A8015">
        <v>7</v>
      </c>
      <c r="B8015">
        <v>12</v>
      </c>
      <c r="C8015" s="3">
        <v>712</v>
      </c>
      <c r="D8015" t="s">
        <v>7</v>
      </c>
      <c r="E8015">
        <v>2004</v>
      </c>
      <c r="F8015" s="57"/>
      <c r="G8015" s="73">
        <f t="shared" si="391"/>
        <v>912</v>
      </c>
      <c r="H8015" s="7"/>
      <c r="I8015" s="31">
        <v>850</v>
      </c>
      <c r="J8015" s="31">
        <v>2</v>
      </c>
      <c r="K8015" s="31">
        <v>62</v>
      </c>
      <c r="L8015" s="31">
        <v>349</v>
      </c>
      <c r="M8015" s="31">
        <v>1</v>
      </c>
      <c r="N8015" s="31">
        <v>25</v>
      </c>
      <c r="O8015" s="22">
        <f t="shared" si="392"/>
        <v>374</v>
      </c>
      <c r="P8015" s="58"/>
      <c r="Q8015" s="58"/>
      <c r="R8015" s="58"/>
      <c r="S8015" s="7"/>
      <c r="T8015" s="7"/>
      <c r="U8015" s="7"/>
    </row>
    <row r="8016" spans="1:21" customFormat="1" ht="12.75" customHeight="1" x14ac:dyDescent="0.25">
      <c r="A8016">
        <v>7</v>
      </c>
      <c r="B8016">
        <v>13</v>
      </c>
      <c r="C8016" s="3">
        <v>713</v>
      </c>
      <c r="D8016" t="s">
        <v>7</v>
      </c>
      <c r="E8016">
        <v>2004</v>
      </c>
      <c r="F8016" s="57"/>
      <c r="G8016" s="73">
        <f t="shared" si="391"/>
        <v>1829</v>
      </c>
      <c r="H8016" s="7"/>
      <c r="I8016" s="31">
        <v>1685</v>
      </c>
      <c r="J8016" s="31"/>
      <c r="K8016" s="31">
        <v>144</v>
      </c>
      <c r="L8016" s="31">
        <v>898</v>
      </c>
      <c r="M8016" s="31"/>
      <c r="N8016" s="31">
        <v>77</v>
      </c>
      <c r="O8016" s="22">
        <f t="shared" si="392"/>
        <v>975</v>
      </c>
      <c r="P8016" s="58"/>
      <c r="Q8016" s="58"/>
      <c r="R8016" s="58"/>
      <c r="S8016" s="7"/>
      <c r="T8016" s="7"/>
      <c r="U8016" s="7"/>
    </row>
    <row r="8017" spans="1:21" customFormat="1" ht="12.75" customHeight="1" x14ac:dyDescent="0.25">
      <c r="A8017">
        <v>7</v>
      </c>
      <c r="B8017">
        <v>14</v>
      </c>
      <c r="C8017" s="3">
        <v>714</v>
      </c>
      <c r="D8017" t="s">
        <v>7</v>
      </c>
      <c r="E8017">
        <v>2004</v>
      </c>
      <c r="F8017" s="57"/>
      <c r="G8017" s="73">
        <f t="shared" si="391"/>
        <v>1336</v>
      </c>
      <c r="H8017" s="7"/>
      <c r="I8017" s="31">
        <v>1252</v>
      </c>
      <c r="J8017" s="31"/>
      <c r="K8017" s="31">
        <v>84</v>
      </c>
      <c r="L8017" s="31">
        <v>883</v>
      </c>
      <c r="M8017" s="31"/>
      <c r="N8017" s="31">
        <v>59</v>
      </c>
      <c r="O8017" s="22">
        <f t="shared" si="392"/>
        <v>942</v>
      </c>
      <c r="P8017" s="58"/>
      <c r="Q8017" s="58"/>
      <c r="R8017" s="58"/>
      <c r="S8017" s="7"/>
      <c r="T8017" s="7"/>
      <c r="U8017" s="7"/>
    </row>
    <row r="8018" spans="1:21" customFormat="1" ht="12.75" customHeight="1" x14ac:dyDescent="0.25">
      <c r="A8018">
        <v>7</v>
      </c>
      <c r="B8018">
        <v>15</v>
      </c>
      <c r="C8018" s="3">
        <v>715</v>
      </c>
      <c r="D8018" t="s">
        <v>7</v>
      </c>
      <c r="E8018">
        <v>2004</v>
      </c>
      <c r="F8018" s="57"/>
      <c r="G8018" s="73">
        <f t="shared" si="391"/>
        <v>1180</v>
      </c>
      <c r="H8018" s="7"/>
      <c r="I8018" s="31">
        <v>1126</v>
      </c>
      <c r="J8018" s="31"/>
      <c r="K8018" s="31">
        <v>54</v>
      </c>
      <c r="L8018" s="31">
        <v>1037</v>
      </c>
      <c r="M8018" s="31"/>
      <c r="N8018" s="31">
        <v>50</v>
      </c>
      <c r="O8018" s="22">
        <f t="shared" si="392"/>
        <v>1087</v>
      </c>
      <c r="P8018" s="58"/>
      <c r="Q8018" s="58"/>
      <c r="R8018" s="58"/>
      <c r="S8018" s="7"/>
      <c r="T8018" s="7"/>
      <c r="U8018" s="7"/>
    </row>
    <row r="8019" spans="1:21" customFormat="1" ht="12.75" customHeight="1" x14ac:dyDescent="0.25">
      <c r="A8019">
        <v>7</v>
      </c>
      <c r="B8019">
        <v>16</v>
      </c>
      <c r="C8019" s="3">
        <v>716</v>
      </c>
      <c r="D8019" t="s">
        <v>7</v>
      </c>
      <c r="E8019">
        <v>2004</v>
      </c>
      <c r="F8019" s="57"/>
      <c r="G8019" s="73">
        <f t="shared" si="391"/>
        <v>4515</v>
      </c>
      <c r="H8019" s="7"/>
      <c r="I8019" s="31">
        <v>3613</v>
      </c>
      <c r="J8019" s="31"/>
      <c r="K8019" s="31">
        <v>902</v>
      </c>
      <c r="L8019" s="31">
        <v>641</v>
      </c>
      <c r="M8019" s="31"/>
      <c r="N8019" s="31">
        <v>160</v>
      </c>
      <c r="O8019" s="22">
        <f t="shared" si="392"/>
        <v>801</v>
      </c>
      <c r="P8019" s="58"/>
      <c r="Q8019" s="58"/>
      <c r="R8019" s="58"/>
      <c r="S8019" s="7"/>
      <c r="T8019" s="7"/>
      <c r="U8019" s="7"/>
    </row>
    <row r="8020" spans="1:21" customFormat="1" ht="12.75" customHeight="1" x14ac:dyDescent="0.25">
      <c r="A8020">
        <v>7</v>
      </c>
      <c r="B8020">
        <v>17</v>
      </c>
      <c r="C8020" s="3">
        <v>717</v>
      </c>
      <c r="D8020" t="s">
        <v>7</v>
      </c>
      <c r="E8020">
        <v>2004</v>
      </c>
      <c r="F8020" s="57"/>
      <c r="G8020" s="73">
        <f t="shared" si="391"/>
        <v>2467</v>
      </c>
      <c r="H8020" s="7"/>
      <c r="I8020" s="31">
        <v>2038</v>
      </c>
      <c r="J8020" s="31"/>
      <c r="K8020" s="31">
        <v>429</v>
      </c>
      <c r="L8020" s="31">
        <v>507</v>
      </c>
      <c r="M8020" s="31"/>
      <c r="N8020" s="31">
        <v>107</v>
      </c>
      <c r="O8020" s="22">
        <f t="shared" si="392"/>
        <v>614</v>
      </c>
      <c r="P8020" s="58"/>
      <c r="Q8020" s="58"/>
      <c r="R8020" s="58"/>
      <c r="S8020" s="7"/>
      <c r="T8020" s="7"/>
      <c r="U8020" s="7"/>
    </row>
    <row r="8021" spans="1:21" customFormat="1" ht="12.75" customHeight="1" x14ac:dyDescent="0.25">
      <c r="A8021">
        <v>7</v>
      </c>
      <c r="B8021">
        <v>18</v>
      </c>
      <c r="C8021" s="3">
        <v>718</v>
      </c>
      <c r="D8021" t="s">
        <v>7</v>
      </c>
      <c r="E8021">
        <v>2004</v>
      </c>
      <c r="F8021" s="57"/>
      <c r="G8021" s="73">
        <f t="shared" si="391"/>
        <v>1749</v>
      </c>
      <c r="H8021" s="7"/>
      <c r="I8021" s="31">
        <v>1493</v>
      </c>
      <c r="J8021" s="31"/>
      <c r="K8021" s="31">
        <v>256</v>
      </c>
      <c r="L8021" s="31">
        <v>491</v>
      </c>
      <c r="M8021" s="31"/>
      <c r="N8021" s="31">
        <v>84</v>
      </c>
      <c r="O8021" s="22">
        <f t="shared" si="392"/>
        <v>575</v>
      </c>
      <c r="P8021" s="58"/>
      <c r="Q8021" s="58"/>
      <c r="R8021" s="58"/>
      <c r="S8021" s="7"/>
      <c r="T8021" s="7"/>
      <c r="U8021" s="7"/>
    </row>
    <row r="8022" spans="1:21" customFormat="1" ht="12.75" customHeight="1" x14ac:dyDescent="0.25">
      <c r="A8022">
        <v>7</v>
      </c>
      <c r="B8022">
        <v>19</v>
      </c>
      <c r="C8022" s="3">
        <v>719</v>
      </c>
      <c r="D8022" t="s">
        <v>7</v>
      </c>
      <c r="E8022">
        <v>2004</v>
      </c>
      <c r="F8022" s="57"/>
      <c r="G8022" s="73">
        <f t="shared" si="391"/>
        <v>620</v>
      </c>
      <c r="H8022" s="7"/>
      <c r="I8022" s="31">
        <v>548</v>
      </c>
      <c r="J8022" s="31">
        <v>76</v>
      </c>
      <c r="K8022" s="31">
        <v>72</v>
      </c>
      <c r="L8022" s="31">
        <v>231</v>
      </c>
      <c r="M8022" s="31">
        <v>37</v>
      </c>
      <c r="N8022" s="31">
        <v>30</v>
      </c>
      <c r="O8022" s="22">
        <f t="shared" si="392"/>
        <v>261</v>
      </c>
      <c r="P8022" s="58"/>
      <c r="Q8022" s="58"/>
      <c r="R8022" s="58"/>
      <c r="S8022" s="7"/>
      <c r="T8022" s="7"/>
      <c r="U8022" s="7"/>
    </row>
    <row r="8023" spans="1:21" customFormat="1" ht="12.75" customHeight="1" x14ac:dyDescent="0.25">
      <c r="A8023">
        <v>7</v>
      </c>
      <c r="B8023">
        <v>20</v>
      </c>
      <c r="C8023" s="3">
        <v>720</v>
      </c>
      <c r="D8023" t="s">
        <v>7</v>
      </c>
      <c r="E8023">
        <v>2004</v>
      </c>
      <c r="F8023" s="57"/>
      <c r="G8023" s="73">
        <f t="shared" si="391"/>
        <v>727</v>
      </c>
      <c r="H8023" s="7"/>
      <c r="I8023" s="31">
        <v>665</v>
      </c>
      <c r="J8023" s="31"/>
      <c r="K8023" s="31">
        <v>62</v>
      </c>
      <c r="L8023" s="31">
        <v>350</v>
      </c>
      <c r="M8023" s="31"/>
      <c r="N8023" s="31">
        <v>32</v>
      </c>
      <c r="O8023" s="22">
        <f t="shared" si="392"/>
        <v>382</v>
      </c>
      <c r="P8023" s="58"/>
      <c r="Q8023" s="58"/>
      <c r="R8023" s="58"/>
      <c r="S8023" s="7"/>
      <c r="T8023" s="7"/>
      <c r="U8023" s="7"/>
    </row>
    <row r="8024" spans="1:21" customFormat="1" ht="12.75" customHeight="1" x14ac:dyDescent="0.25">
      <c r="A8024">
        <v>7</v>
      </c>
      <c r="B8024">
        <v>21</v>
      </c>
      <c r="C8024" s="3">
        <v>721</v>
      </c>
      <c r="D8024" t="s">
        <v>7</v>
      </c>
      <c r="E8024">
        <v>2004</v>
      </c>
      <c r="F8024" s="57"/>
      <c r="G8024" s="73">
        <f t="shared" ref="G8024:G8055" si="393">I8024+K8024</f>
        <v>466</v>
      </c>
      <c r="H8024" s="7"/>
      <c r="I8024" s="31">
        <v>439</v>
      </c>
      <c r="J8024" s="31"/>
      <c r="K8024" s="31">
        <v>27</v>
      </c>
      <c r="L8024" s="31">
        <v>207</v>
      </c>
      <c r="M8024" s="31"/>
      <c r="N8024" s="31">
        <v>13</v>
      </c>
      <c r="O8024" s="22">
        <f t="shared" ref="O8024:O8055" si="394">L8024+N8024</f>
        <v>220</v>
      </c>
      <c r="P8024" s="58"/>
      <c r="Q8024" s="58"/>
      <c r="R8024" s="58"/>
      <c r="S8024" s="7"/>
      <c r="T8024" s="7"/>
      <c r="U8024" s="7"/>
    </row>
    <row r="8025" spans="1:21" customFormat="1" ht="12.75" customHeight="1" x14ac:dyDescent="0.25">
      <c r="A8025">
        <v>7</v>
      </c>
      <c r="B8025">
        <v>22</v>
      </c>
      <c r="C8025" s="3">
        <v>722</v>
      </c>
      <c r="D8025" t="s">
        <v>7</v>
      </c>
      <c r="E8025">
        <v>2004</v>
      </c>
      <c r="F8025" s="57"/>
      <c r="G8025" s="73">
        <f t="shared" si="393"/>
        <v>911</v>
      </c>
      <c r="H8025" s="7"/>
      <c r="I8025" s="31">
        <v>884</v>
      </c>
      <c r="J8025" s="31"/>
      <c r="K8025" s="31">
        <v>27</v>
      </c>
      <c r="L8025" s="31">
        <v>373</v>
      </c>
      <c r="M8025" s="31"/>
      <c r="N8025" s="31">
        <v>12</v>
      </c>
      <c r="O8025" s="22">
        <f t="shared" si="394"/>
        <v>385</v>
      </c>
      <c r="P8025" s="58"/>
      <c r="Q8025" s="58"/>
      <c r="R8025" s="58"/>
      <c r="S8025" s="7"/>
      <c r="T8025" s="7"/>
      <c r="U8025" s="7"/>
    </row>
    <row r="8026" spans="1:21" customFormat="1" ht="12.75" customHeight="1" x14ac:dyDescent="0.25">
      <c r="A8026">
        <v>7</v>
      </c>
      <c r="B8026">
        <v>23</v>
      </c>
      <c r="C8026" s="3">
        <v>723</v>
      </c>
      <c r="D8026" t="s">
        <v>7</v>
      </c>
      <c r="E8026">
        <v>2004</v>
      </c>
      <c r="F8026" s="57"/>
      <c r="G8026" s="73">
        <f t="shared" si="393"/>
        <v>556</v>
      </c>
      <c r="H8026" s="7"/>
      <c r="I8026" s="31">
        <v>556</v>
      </c>
      <c r="J8026" s="31"/>
      <c r="K8026" s="31">
        <v>0</v>
      </c>
      <c r="L8026" s="31">
        <v>208</v>
      </c>
      <c r="M8026" s="31"/>
      <c r="N8026" s="31">
        <v>0</v>
      </c>
      <c r="O8026" s="22">
        <f t="shared" si="394"/>
        <v>208</v>
      </c>
      <c r="P8026" s="58"/>
      <c r="Q8026" s="58"/>
      <c r="R8026" s="58"/>
      <c r="S8026" s="7"/>
      <c r="T8026" s="7"/>
      <c r="U8026" s="7"/>
    </row>
    <row r="8027" spans="1:21" customFormat="1" ht="12.75" customHeight="1" x14ac:dyDescent="0.25">
      <c r="A8027">
        <v>7</v>
      </c>
      <c r="B8027">
        <v>24</v>
      </c>
      <c r="C8027" s="3">
        <v>724</v>
      </c>
      <c r="D8027" t="s">
        <v>7</v>
      </c>
      <c r="E8027">
        <v>2004</v>
      </c>
      <c r="F8027" s="57"/>
      <c r="G8027" s="73">
        <f t="shared" si="393"/>
        <v>138</v>
      </c>
      <c r="H8027" s="7"/>
      <c r="I8027" s="31">
        <v>138</v>
      </c>
      <c r="J8027" s="31"/>
      <c r="K8027" s="31">
        <v>0</v>
      </c>
      <c r="L8027" s="31">
        <v>36</v>
      </c>
      <c r="M8027" s="31"/>
      <c r="N8027" s="31">
        <v>0</v>
      </c>
      <c r="O8027" s="22">
        <f t="shared" si="394"/>
        <v>36</v>
      </c>
      <c r="P8027" s="58"/>
      <c r="Q8027" s="58"/>
      <c r="R8027" s="58"/>
      <c r="S8027" s="7"/>
      <c r="T8027" s="7"/>
      <c r="U8027" s="7"/>
    </row>
    <row r="8028" spans="1:21" customFormat="1" ht="12.75" customHeight="1" x14ac:dyDescent="0.25">
      <c r="A8028">
        <v>7</v>
      </c>
      <c r="B8028">
        <v>25</v>
      </c>
      <c r="C8028" s="3">
        <v>725</v>
      </c>
      <c r="D8028" t="s">
        <v>7</v>
      </c>
      <c r="E8028">
        <v>2004</v>
      </c>
      <c r="F8028" s="57"/>
      <c r="G8028" s="73">
        <f t="shared" si="393"/>
        <v>18</v>
      </c>
      <c r="H8028" s="7"/>
      <c r="I8028" s="31">
        <v>18</v>
      </c>
      <c r="J8028" s="31"/>
      <c r="K8028" s="31">
        <v>0</v>
      </c>
      <c r="L8028" s="31">
        <v>3</v>
      </c>
      <c r="M8028" s="31"/>
      <c r="N8028" s="31">
        <v>0</v>
      </c>
      <c r="O8028" s="22">
        <f t="shared" si="394"/>
        <v>3</v>
      </c>
      <c r="P8028" s="58"/>
      <c r="Q8028" s="58"/>
      <c r="R8028" s="58"/>
      <c r="S8028" s="7"/>
      <c r="T8028" s="7"/>
      <c r="U8028" s="7"/>
    </row>
    <row r="8029" spans="1:21" customFormat="1" ht="12.75" customHeight="1" x14ac:dyDescent="0.25">
      <c r="A8029">
        <v>7</v>
      </c>
      <c r="B8029">
        <v>26</v>
      </c>
      <c r="C8029" s="3">
        <v>726</v>
      </c>
      <c r="D8029" t="s">
        <v>7</v>
      </c>
      <c r="E8029">
        <v>2004</v>
      </c>
      <c r="F8029" s="57"/>
      <c r="G8029" s="73">
        <f t="shared" si="393"/>
        <v>24</v>
      </c>
      <c r="H8029" s="7"/>
      <c r="I8029" s="31">
        <v>24</v>
      </c>
      <c r="J8029" s="31">
        <v>1</v>
      </c>
      <c r="K8029" s="31">
        <v>0</v>
      </c>
      <c r="L8029" s="31">
        <v>2</v>
      </c>
      <c r="M8029" s="31">
        <v>0</v>
      </c>
      <c r="N8029" s="31">
        <v>0</v>
      </c>
      <c r="O8029" s="22">
        <f t="shared" si="394"/>
        <v>2</v>
      </c>
      <c r="P8029" s="58"/>
      <c r="Q8029" s="58"/>
      <c r="R8029" s="58"/>
      <c r="S8029" s="7"/>
      <c r="T8029" s="7"/>
      <c r="U8029" s="7"/>
    </row>
    <row r="8030" spans="1:21" customFormat="1" ht="12.75" customHeight="1" x14ac:dyDescent="0.25">
      <c r="A8030">
        <v>7</v>
      </c>
      <c r="B8030">
        <v>27</v>
      </c>
      <c r="C8030" s="3">
        <v>727</v>
      </c>
      <c r="D8030" t="s">
        <v>7</v>
      </c>
      <c r="E8030">
        <v>2004</v>
      </c>
      <c r="F8030" s="57"/>
      <c r="G8030" s="73">
        <f t="shared" si="393"/>
        <v>70</v>
      </c>
      <c r="H8030" s="7"/>
      <c r="I8030" s="31">
        <v>70</v>
      </c>
      <c r="J8030" s="31"/>
      <c r="K8030" s="31">
        <v>0</v>
      </c>
      <c r="L8030" s="31">
        <v>0</v>
      </c>
      <c r="M8030" s="31"/>
      <c r="N8030" s="31">
        <v>0</v>
      </c>
      <c r="O8030" s="22">
        <f t="shared" si="394"/>
        <v>0</v>
      </c>
      <c r="P8030" s="58"/>
      <c r="Q8030" s="58"/>
      <c r="R8030" s="58"/>
      <c r="S8030" s="7"/>
      <c r="T8030" s="7"/>
      <c r="U8030" s="7"/>
    </row>
    <row r="8031" spans="1:21" customFormat="1" ht="12.75" customHeight="1" x14ac:dyDescent="0.25">
      <c r="A8031">
        <v>7</v>
      </c>
      <c r="B8031">
        <v>28</v>
      </c>
      <c r="C8031" s="3">
        <v>728</v>
      </c>
      <c r="D8031" t="s">
        <v>7</v>
      </c>
      <c r="E8031">
        <v>2004</v>
      </c>
      <c r="F8031" s="57"/>
      <c r="G8031" s="73">
        <f t="shared" si="393"/>
        <v>108</v>
      </c>
      <c r="H8031" s="7"/>
      <c r="I8031" s="31">
        <v>108</v>
      </c>
      <c r="J8031" s="31"/>
      <c r="K8031" s="31">
        <v>0</v>
      </c>
      <c r="L8031" s="31">
        <v>2</v>
      </c>
      <c r="M8031" s="31"/>
      <c r="N8031" s="31">
        <v>0</v>
      </c>
      <c r="O8031" s="22">
        <f t="shared" si="394"/>
        <v>2</v>
      </c>
      <c r="P8031" s="58"/>
      <c r="Q8031" s="58"/>
      <c r="R8031" s="58"/>
      <c r="S8031" s="7"/>
      <c r="T8031" s="7"/>
      <c r="U8031" s="7"/>
    </row>
    <row r="8032" spans="1:21" customFormat="1" ht="12.75" customHeight="1" x14ac:dyDescent="0.25">
      <c r="A8032">
        <v>7</v>
      </c>
      <c r="B8032">
        <v>29</v>
      </c>
      <c r="C8032" s="3">
        <v>729</v>
      </c>
      <c r="D8032" t="s">
        <v>7</v>
      </c>
      <c r="E8032">
        <v>2004</v>
      </c>
      <c r="F8032" s="57"/>
      <c r="G8032" s="73">
        <f t="shared" si="393"/>
        <v>96</v>
      </c>
      <c r="H8032" s="7"/>
      <c r="I8032" s="31">
        <v>96</v>
      </c>
      <c r="J8032" s="31"/>
      <c r="K8032" s="31">
        <v>0</v>
      </c>
      <c r="L8032" s="31">
        <v>4</v>
      </c>
      <c r="M8032" s="31"/>
      <c r="N8032" s="31">
        <v>0</v>
      </c>
      <c r="O8032" s="22">
        <f t="shared" si="394"/>
        <v>4</v>
      </c>
      <c r="P8032" s="58"/>
      <c r="Q8032" s="58"/>
      <c r="R8032" s="58"/>
      <c r="S8032" s="7"/>
      <c r="T8032" s="7"/>
      <c r="U8032" s="7"/>
    </row>
    <row r="8033" spans="1:21" customFormat="1" ht="12.75" customHeight="1" x14ac:dyDescent="0.25">
      <c r="A8033">
        <v>7</v>
      </c>
      <c r="B8033">
        <v>30</v>
      </c>
      <c r="C8033" s="3">
        <v>730</v>
      </c>
      <c r="D8033" t="s">
        <v>7</v>
      </c>
      <c r="E8033">
        <v>2004</v>
      </c>
      <c r="F8033" s="57"/>
      <c r="G8033" s="73">
        <f t="shared" si="393"/>
        <v>48</v>
      </c>
      <c r="H8033" s="7"/>
      <c r="I8033" s="31">
        <v>48</v>
      </c>
      <c r="J8033" s="31"/>
      <c r="K8033" s="31">
        <v>0</v>
      </c>
      <c r="L8033" s="31">
        <v>3</v>
      </c>
      <c r="M8033" s="31"/>
      <c r="N8033" s="31">
        <v>0</v>
      </c>
      <c r="O8033" s="22">
        <f t="shared" si="394"/>
        <v>3</v>
      </c>
      <c r="P8033" s="58"/>
      <c r="Q8033" s="58"/>
      <c r="R8033" s="58"/>
      <c r="S8033" s="7"/>
      <c r="T8033" s="7"/>
      <c r="U8033" s="7"/>
    </row>
    <row r="8034" spans="1:21" customFormat="1" ht="12.75" customHeight="1" x14ac:dyDescent="0.25">
      <c r="A8034">
        <v>7</v>
      </c>
      <c r="B8034">
        <v>31</v>
      </c>
      <c r="C8034" s="3">
        <v>731</v>
      </c>
      <c r="D8034" t="s">
        <v>7</v>
      </c>
      <c r="E8034">
        <v>2004</v>
      </c>
      <c r="F8034" s="57"/>
      <c r="G8034" s="73">
        <f t="shared" si="393"/>
        <v>51</v>
      </c>
      <c r="H8034" s="7"/>
      <c r="I8034" s="31">
        <v>51</v>
      </c>
      <c r="J8034" s="31"/>
      <c r="K8034" s="31">
        <v>0</v>
      </c>
      <c r="L8034" s="31">
        <v>4</v>
      </c>
      <c r="M8034" s="31"/>
      <c r="N8034" s="31">
        <v>0</v>
      </c>
      <c r="O8034" s="22">
        <f t="shared" si="394"/>
        <v>4</v>
      </c>
      <c r="P8034" s="58"/>
      <c r="Q8034" s="58"/>
      <c r="R8034" s="58"/>
      <c r="S8034" s="7"/>
      <c r="T8034" s="7"/>
      <c r="U8034" s="7"/>
    </row>
    <row r="8035" spans="1:21" customFormat="1" ht="12.75" customHeight="1" x14ac:dyDescent="0.25">
      <c r="A8035">
        <v>8</v>
      </c>
      <c r="B8035">
        <v>1</v>
      </c>
      <c r="C8035" s="3">
        <v>801</v>
      </c>
      <c r="D8035" t="s">
        <v>7</v>
      </c>
      <c r="E8035">
        <v>2004</v>
      </c>
      <c r="F8035" s="57"/>
      <c r="G8035" s="73">
        <f t="shared" si="393"/>
        <v>133</v>
      </c>
      <c r="H8035" s="7"/>
      <c r="I8035" s="31">
        <v>133</v>
      </c>
      <c r="J8035" s="31"/>
      <c r="K8035" s="31">
        <v>0</v>
      </c>
      <c r="L8035" s="31">
        <v>14</v>
      </c>
      <c r="M8035" s="31"/>
      <c r="N8035" s="31">
        <v>0</v>
      </c>
      <c r="O8035" s="22">
        <f t="shared" si="394"/>
        <v>14</v>
      </c>
      <c r="P8035" s="58"/>
      <c r="Q8035" s="58"/>
      <c r="R8035" s="58"/>
      <c r="S8035" s="7"/>
      <c r="T8035" s="7"/>
      <c r="U8035" s="7"/>
    </row>
    <row r="8036" spans="1:21" customFormat="1" ht="12.75" customHeight="1" x14ac:dyDescent="0.25">
      <c r="A8036">
        <v>8</v>
      </c>
      <c r="B8036">
        <v>2</v>
      </c>
      <c r="C8036" s="3">
        <v>802</v>
      </c>
      <c r="D8036" t="s">
        <v>7</v>
      </c>
      <c r="E8036">
        <v>2004</v>
      </c>
      <c r="F8036" s="57"/>
      <c r="G8036" s="73">
        <f t="shared" si="393"/>
        <v>239</v>
      </c>
      <c r="H8036" s="7"/>
      <c r="I8036" s="31">
        <v>239</v>
      </c>
      <c r="J8036" s="31"/>
      <c r="K8036" s="31">
        <v>0</v>
      </c>
      <c r="L8036" s="31">
        <v>31</v>
      </c>
      <c r="M8036" s="31"/>
      <c r="N8036" s="31">
        <v>0</v>
      </c>
      <c r="O8036" s="22">
        <f t="shared" si="394"/>
        <v>31</v>
      </c>
      <c r="P8036" s="58"/>
      <c r="Q8036" s="58"/>
      <c r="R8036" s="58"/>
      <c r="S8036" s="7"/>
      <c r="T8036" s="7"/>
      <c r="U8036" s="7"/>
    </row>
    <row r="8037" spans="1:21" customFormat="1" ht="12.75" customHeight="1" x14ac:dyDescent="0.25">
      <c r="A8037">
        <v>8</v>
      </c>
      <c r="B8037">
        <v>3</v>
      </c>
      <c r="C8037" s="3">
        <v>803</v>
      </c>
      <c r="D8037" t="s">
        <v>7</v>
      </c>
      <c r="E8037">
        <v>2004</v>
      </c>
      <c r="F8037" s="57"/>
      <c r="G8037" s="73">
        <f t="shared" si="393"/>
        <v>203</v>
      </c>
      <c r="H8037" s="7"/>
      <c r="I8037" s="31">
        <v>203</v>
      </c>
      <c r="J8037" s="31">
        <v>16</v>
      </c>
      <c r="K8037" s="31">
        <v>0</v>
      </c>
      <c r="L8037" s="31">
        <v>31</v>
      </c>
      <c r="M8037" s="31">
        <v>20</v>
      </c>
      <c r="N8037" s="31">
        <v>0</v>
      </c>
      <c r="O8037" s="22">
        <f t="shared" si="394"/>
        <v>31</v>
      </c>
      <c r="P8037" s="58"/>
      <c r="Q8037" s="58"/>
      <c r="R8037" s="58"/>
      <c r="S8037" s="7"/>
      <c r="T8037" s="7"/>
      <c r="U8037" s="7"/>
    </row>
    <row r="8038" spans="1:21" customFormat="1" ht="12.75" customHeight="1" x14ac:dyDescent="0.25">
      <c r="A8038">
        <v>8</v>
      </c>
      <c r="B8038">
        <v>4</v>
      </c>
      <c r="C8038" s="3">
        <v>804</v>
      </c>
      <c r="D8038" t="s">
        <v>7</v>
      </c>
      <c r="E8038">
        <v>2004</v>
      </c>
      <c r="F8038" s="57"/>
      <c r="G8038" s="73">
        <f t="shared" si="393"/>
        <v>532</v>
      </c>
      <c r="H8038" s="7"/>
      <c r="I8038" s="31">
        <v>532</v>
      </c>
      <c r="J8038" s="31"/>
      <c r="K8038" s="31">
        <v>0</v>
      </c>
      <c r="L8038" s="31">
        <v>96</v>
      </c>
      <c r="M8038" s="31"/>
      <c r="N8038" s="31">
        <v>0</v>
      </c>
      <c r="O8038" s="22">
        <f t="shared" si="394"/>
        <v>96</v>
      </c>
      <c r="P8038" s="58"/>
      <c r="Q8038" s="58"/>
      <c r="R8038" s="58"/>
      <c r="S8038" s="7"/>
      <c r="T8038" s="7"/>
      <c r="U8038" s="7"/>
    </row>
    <row r="8039" spans="1:21" customFormat="1" ht="12.75" customHeight="1" x14ac:dyDescent="0.25">
      <c r="A8039">
        <v>8</v>
      </c>
      <c r="B8039">
        <v>5</v>
      </c>
      <c r="C8039" s="3">
        <v>805</v>
      </c>
      <c r="D8039" t="s">
        <v>7</v>
      </c>
      <c r="E8039">
        <v>2004</v>
      </c>
      <c r="F8039" s="57"/>
      <c r="G8039" s="73">
        <f t="shared" si="393"/>
        <v>1562</v>
      </c>
      <c r="H8039" s="7"/>
      <c r="I8039" s="31">
        <v>1562</v>
      </c>
      <c r="J8039" s="31"/>
      <c r="K8039" s="31">
        <v>0</v>
      </c>
      <c r="L8039" s="31">
        <v>243</v>
      </c>
      <c r="M8039" s="31"/>
      <c r="N8039" s="31">
        <v>0</v>
      </c>
      <c r="O8039" s="22">
        <f t="shared" si="394"/>
        <v>243</v>
      </c>
      <c r="P8039" s="58"/>
      <c r="Q8039" s="58"/>
      <c r="R8039" s="58"/>
      <c r="S8039" s="7"/>
      <c r="T8039" s="7"/>
      <c r="U8039" s="7"/>
    </row>
    <row r="8040" spans="1:21" customFormat="1" ht="12.75" customHeight="1" x14ac:dyDescent="0.25">
      <c r="A8040">
        <v>8</v>
      </c>
      <c r="B8040">
        <v>6</v>
      </c>
      <c r="C8040" s="3">
        <v>806</v>
      </c>
      <c r="D8040" t="s">
        <v>7</v>
      </c>
      <c r="E8040">
        <v>2004</v>
      </c>
      <c r="F8040" s="57"/>
      <c r="G8040" s="73">
        <f t="shared" si="393"/>
        <v>1738</v>
      </c>
      <c r="H8040" s="7"/>
      <c r="I8040" s="31">
        <v>1738</v>
      </c>
      <c r="J8040" s="31"/>
      <c r="K8040" s="31">
        <v>0</v>
      </c>
      <c r="L8040" s="31">
        <v>230</v>
      </c>
      <c r="M8040" s="31"/>
      <c r="N8040" s="31">
        <v>0</v>
      </c>
      <c r="O8040" s="22">
        <f t="shared" si="394"/>
        <v>230</v>
      </c>
      <c r="P8040" s="58"/>
      <c r="Q8040" s="58"/>
      <c r="R8040" s="58"/>
      <c r="S8040" s="7"/>
      <c r="T8040" s="7"/>
      <c r="U8040" s="7"/>
    </row>
    <row r="8041" spans="1:21" customFormat="1" ht="12.75" customHeight="1" x14ac:dyDescent="0.25">
      <c r="A8041">
        <v>8</v>
      </c>
      <c r="B8041">
        <v>7</v>
      </c>
      <c r="C8041" s="3">
        <v>807</v>
      </c>
      <c r="D8041" t="s">
        <v>7</v>
      </c>
      <c r="E8041">
        <v>2004</v>
      </c>
      <c r="F8041" s="57"/>
      <c r="G8041" s="73">
        <f t="shared" si="393"/>
        <v>2980</v>
      </c>
      <c r="H8041" s="7"/>
      <c r="I8041" s="31">
        <v>2980</v>
      </c>
      <c r="J8041" s="31"/>
      <c r="K8041" s="31">
        <v>0</v>
      </c>
      <c r="L8041" s="31">
        <v>367</v>
      </c>
      <c r="M8041" s="31"/>
      <c r="N8041" s="31">
        <v>0</v>
      </c>
      <c r="O8041" s="22">
        <f t="shared" si="394"/>
        <v>367</v>
      </c>
      <c r="P8041" s="58"/>
      <c r="Q8041" s="58"/>
      <c r="R8041" s="58"/>
      <c r="S8041" s="7"/>
      <c r="T8041" s="7"/>
      <c r="U8041" s="7"/>
    </row>
    <row r="8042" spans="1:21" customFormat="1" ht="12.75" customHeight="1" x14ac:dyDescent="0.25">
      <c r="A8042">
        <v>8</v>
      </c>
      <c r="B8042">
        <v>8</v>
      </c>
      <c r="C8042" s="3">
        <v>808</v>
      </c>
      <c r="D8042" t="s">
        <v>7</v>
      </c>
      <c r="E8042">
        <v>2004</v>
      </c>
      <c r="F8042" s="57"/>
      <c r="G8042" s="73">
        <f t="shared" si="393"/>
        <v>1246</v>
      </c>
      <c r="H8042" s="7"/>
      <c r="I8042" s="31">
        <v>1246</v>
      </c>
      <c r="J8042" s="31"/>
      <c r="K8042" s="31">
        <v>0</v>
      </c>
      <c r="L8042" s="31">
        <v>142</v>
      </c>
      <c r="M8042" s="31"/>
      <c r="N8042" s="31">
        <v>0</v>
      </c>
      <c r="O8042" s="22">
        <f t="shared" si="394"/>
        <v>142</v>
      </c>
      <c r="P8042" s="58"/>
      <c r="Q8042" s="58"/>
      <c r="R8042" s="58"/>
      <c r="S8042" s="7"/>
      <c r="T8042" s="7"/>
      <c r="U8042" s="7"/>
    </row>
    <row r="8043" spans="1:21" customFormat="1" ht="12.75" customHeight="1" x14ac:dyDescent="0.25">
      <c r="A8043">
        <v>8</v>
      </c>
      <c r="B8043">
        <v>9</v>
      </c>
      <c r="C8043" s="3">
        <v>809</v>
      </c>
      <c r="D8043" t="s">
        <v>7</v>
      </c>
      <c r="E8043">
        <v>2004</v>
      </c>
      <c r="F8043" s="57"/>
      <c r="G8043" s="73">
        <f t="shared" si="393"/>
        <v>770</v>
      </c>
      <c r="H8043" s="7"/>
      <c r="I8043" s="31">
        <v>770</v>
      </c>
      <c r="J8043" s="31">
        <v>48</v>
      </c>
      <c r="K8043" s="31">
        <v>0</v>
      </c>
      <c r="L8043" s="31">
        <v>81</v>
      </c>
      <c r="M8043" s="31">
        <v>22</v>
      </c>
      <c r="N8043" s="31">
        <v>0</v>
      </c>
      <c r="O8043" s="22">
        <f t="shared" si="394"/>
        <v>81</v>
      </c>
      <c r="P8043" s="58"/>
      <c r="Q8043" s="58"/>
      <c r="R8043" s="58"/>
      <c r="S8043" s="7"/>
      <c r="T8043" s="7"/>
      <c r="U8043" s="7"/>
    </row>
    <row r="8044" spans="1:21" customFormat="1" ht="12.75" customHeight="1" x14ac:dyDescent="0.25">
      <c r="A8044">
        <v>8</v>
      </c>
      <c r="B8044">
        <v>10</v>
      </c>
      <c r="C8044" s="3">
        <v>810</v>
      </c>
      <c r="D8044" t="s">
        <v>7</v>
      </c>
      <c r="E8044">
        <v>2004</v>
      </c>
      <c r="F8044" s="57"/>
      <c r="G8044" s="73">
        <f t="shared" si="393"/>
        <v>819</v>
      </c>
      <c r="H8044" s="7"/>
      <c r="I8044" s="31">
        <v>819</v>
      </c>
      <c r="J8044" s="31"/>
      <c r="K8044" s="31">
        <v>0</v>
      </c>
      <c r="L8044" s="31">
        <v>79</v>
      </c>
      <c r="M8044" s="31"/>
      <c r="N8044" s="31">
        <v>0</v>
      </c>
      <c r="O8044" s="22">
        <f t="shared" si="394"/>
        <v>79</v>
      </c>
      <c r="P8044" s="58"/>
      <c r="Q8044" s="58"/>
      <c r="R8044" s="58"/>
      <c r="S8044" s="7"/>
      <c r="T8044" s="7"/>
      <c r="U8044" s="7"/>
    </row>
    <row r="8045" spans="1:21" customFormat="1" ht="12.75" customHeight="1" x14ac:dyDescent="0.25">
      <c r="A8045">
        <v>8</v>
      </c>
      <c r="B8045">
        <v>11</v>
      </c>
      <c r="C8045" s="3">
        <v>811</v>
      </c>
      <c r="D8045" t="s">
        <v>7</v>
      </c>
      <c r="E8045">
        <v>2004</v>
      </c>
      <c r="F8045" s="57"/>
      <c r="G8045" s="73">
        <f t="shared" si="393"/>
        <v>311</v>
      </c>
      <c r="H8045" s="7"/>
      <c r="I8045" s="31">
        <v>311</v>
      </c>
      <c r="J8045" s="31"/>
      <c r="K8045" s="31">
        <v>0</v>
      </c>
      <c r="L8045" s="31">
        <v>27</v>
      </c>
      <c r="M8045" s="31"/>
      <c r="N8045" s="31">
        <v>0</v>
      </c>
      <c r="O8045" s="22">
        <f t="shared" si="394"/>
        <v>27</v>
      </c>
      <c r="P8045" s="58"/>
      <c r="Q8045" s="58"/>
      <c r="R8045" s="58"/>
      <c r="S8045" s="7"/>
      <c r="T8045" s="7"/>
      <c r="U8045" s="7"/>
    </row>
    <row r="8046" spans="1:21" customFormat="1" ht="12.75" customHeight="1" x14ac:dyDescent="0.25">
      <c r="A8046">
        <v>8</v>
      </c>
      <c r="B8046">
        <v>12</v>
      </c>
      <c r="C8046" s="3">
        <v>812</v>
      </c>
      <c r="D8046" t="s">
        <v>7</v>
      </c>
      <c r="E8046">
        <v>2004</v>
      </c>
      <c r="F8046" s="57"/>
      <c r="G8046" s="73">
        <f t="shared" si="393"/>
        <v>42</v>
      </c>
      <c r="H8046" s="7"/>
      <c r="I8046" s="31">
        <v>42</v>
      </c>
      <c r="J8046" s="31"/>
      <c r="K8046" s="31">
        <v>0</v>
      </c>
      <c r="L8046" s="31">
        <v>5</v>
      </c>
      <c r="M8046" s="31"/>
      <c r="N8046" s="31">
        <v>0</v>
      </c>
      <c r="O8046" s="22">
        <f t="shared" si="394"/>
        <v>5</v>
      </c>
      <c r="P8046" s="58"/>
      <c r="Q8046" s="58"/>
      <c r="R8046" s="58"/>
      <c r="S8046" s="7"/>
      <c r="T8046" s="7"/>
      <c r="U8046" s="7"/>
    </row>
    <row r="8047" spans="1:21" customFormat="1" ht="12.75" customHeight="1" x14ac:dyDescent="0.25">
      <c r="A8047">
        <v>8</v>
      </c>
      <c r="B8047">
        <v>13</v>
      </c>
      <c r="C8047" s="3">
        <v>813</v>
      </c>
      <c r="D8047" t="s">
        <v>7</v>
      </c>
      <c r="E8047">
        <v>2004</v>
      </c>
      <c r="F8047" s="57"/>
      <c r="G8047" s="73">
        <f t="shared" si="393"/>
        <v>14</v>
      </c>
      <c r="H8047" s="7"/>
      <c r="I8047" s="31">
        <v>14</v>
      </c>
      <c r="J8047" s="31"/>
      <c r="K8047" s="31">
        <v>0</v>
      </c>
      <c r="L8047" s="31">
        <v>2</v>
      </c>
      <c r="M8047" s="31"/>
      <c r="N8047" s="31">
        <v>0</v>
      </c>
      <c r="O8047" s="22">
        <f t="shared" si="394"/>
        <v>2</v>
      </c>
      <c r="P8047" s="58"/>
      <c r="Q8047" s="58"/>
      <c r="R8047" s="58"/>
      <c r="S8047" s="7"/>
      <c r="T8047" s="7"/>
      <c r="U8047" s="7"/>
    </row>
    <row r="8048" spans="1:21" customFormat="1" ht="12.75" customHeight="1" x14ac:dyDescent="0.25">
      <c r="A8048">
        <v>8</v>
      </c>
      <c r="B8048">
        <v>14</v>
      </c>
      <c r="C8048" s="3">
        <v>814</v>
      </c>
      <c r="D8048" t="s">
        <v>7</v>
      </c>
      <c r="E8048">
        <v>2004</v>
      </c>
      <c r="F8048" s="57"/>
      <c r="G8048" s="73">
        <f t="shared" si="393"/>
        <v>18</v>
      </c>
      <c r="H8048" s="7"/>
      <c r="I8048" s="31">
        <v>18</v>
      </c>
      <c r="J8048" s="31"/>
      <c r="K8048" s="31">
        <v>0</v>
      </c>
      <c r="L8048" s="31">
        <v>4</v>
      </c>
      <c r="M8048" s="31"/>
      <c r="N8048" s="31">
        <v>0</v>
      </c>
      <c r="O8048" s="22">
        <f t="shared" si="394"/>
        <v>4</v>
      </c>
      <c r="P8048" s="58"/>
      <c r="Q8048" s="58"/>
      <c r="R8048" s="58"/>
      <c r="S8048" s="7"/>
      <c r="T8048" s="7"/>
      <c r="U8048" s="7"/>
    </row>
    <row r="8049" spans="1:21" customFormat="1" ht="12.75" customHeight="1" x14ac:dyDescent="0.25">
      <c r="A8049">
        <v>8</v>
      </c>
      <c r="B8049">
        <v>15</v>
      </c>
      <c r="C8049" s="3">
        <v>815</v>
      </c>
      <c r="D8049" t="s">
        <v>7</v>
      </c>
      <c r="E8049">
        <v>2004</v>
      </c>
      <c r="F8049" s="57"/>
      <c r="G8049" s="73">
        <f t="shared" si="393"/>
        <v>106</v>
      </c>
      <c r="H8049" s="7"/>
      <c r="I8049" s="31">
        <v>106</v>
      </c>
      <c r="J8049" s="31"/>
      <c r="K8049" s="31">
        <v>0</v>
      </c>
      <c r="L8049" s="31">
        <v>25</v>
      </c>
      <c r="M8049" s="31"/>
      <c r="N8049" s="31">
        <v>0</v>
      </c>
      <c r="O8049" s="22">
        <f t="shared" si="394"/>
        <v>25</v>
      </c>
      <c r="P8049" s="58"/>
      <c r="Q8049" s="58"/>
      <c r="R8049" s="58"/>
      <c r="S8049" s="7"/>
      <c r="T8049" s="7"/>
      <c r="U8049" s="7"/>
    </row>
    <row r="8050" spans="1:21" customFormat="1" ht="12.75" customHeight="1" x14ac:dyDescent="0.25">
      <c r="A8050">
        <v>8</v>
      </c>
      <c r="B8050">
        <v>16</v>
      </c>
      <c r="C8050" s="3">
        <v>816</v>
      </c>
      <c r="D8050" t="s">
        <v>7</v>
      </c>
      <c r="E8050">
        <v>2004</v>
      </c>
      <c r="F8050" s="57"/>
      <c r="G8050" s="73">
        <f t="shared" si="393"/>
        <v>126</v>
      </c>
      <c r="H8050" s="7"/>
      <c r="I8050" s="31">
        <v>126</v>
      </c>
      <c r="J8050" s="31">
        <v>13</v>
      </c>
      <c r="K8050" s="31">
        <v>0</v>
      </c>
      <c r="L8050" s="31">
        <v>36</v>
      </c>
      <c r="M8050" s="31">
        <v>8</v>
      </c>
      <c r="N8050" s="31">
        <v>0</v>
      </c>
      <c r="O8050" s="22">
        <f t="shared" si="394"/>
        <v>36</v>
      </c>
      <c r="P8050" s="58"/>
      <c r="Q8050" s="58"/>
      <c r="R8050" s="58"/>
      <c r="S8050" s="7"/>
      <c r="T8050" s="7"/>
      <c r="U8050" s="7"/>
    </row>
    <row r="8051" spans="1:21" customFormat="1" ht="12.75" customHeight="1" x14ac:dyDescent="0.25">
      <c r="A8051">
        <v>8</v>
      </c>
      <c r="B8051">
        <v>17</v>
      </c>
      <c r="C8051" s="3">
        <v>817</v>
      </c>
      <c r="D8051" t="s">
        <v>7</v>
      </c>
      <c r="E8051">
        <v>2004</v>
      </c>
      <c r="F8051" s="57"/>
      <c r="G8051" s="73">
        <f t="shared" si="393"/>
        <v>75</v>
      </c>
      <c r="H8051" s="7"/>
      <c r="I8051" s="31">
        <v>75</v>
      </c>
      <c r="J8051" s="31"/>
      <c r="K8051" s="31">
        <v>0</v>
      </c>
      <c r="L8051" s="31">
        <v>25</v>
      </c>
      <c r="M8051" s="31"/>
      <c r="N8051" s="31">
        <v>0</v>
      </c>
      <c r="O8051" s="22">
        <f t="shared" si="394"/>
        <v>25</v>
      </c>
      <c r="P8051" s="58"/>
      <c r="Q8051" s="58"/>
      <c r="R8051" s="58"/>
      <c r="S8051" s="7"/>
      <c r="T8051" s="7"/>
      <c r="U8051" s="7"/>
    </row>
    <row r="8052" spans="1:21" customFormat="1" ht="12.75" customHeight="1" x14ac:dyDescent="0.25">
      <c r="A8052">
        <v>8</v>
      </c>
      <c r="B8052">
        <v>18</v>
      </c>
      <c r="C8052" s="3">
        <v>818</v>
      </c>
      <c r="D8052" t="s">
        <v>7</v>
      </c>
      <c r="E8052">
        <v>2004</v>
      </c>
      <c r="F8052" s="57"/>
      <c r="G8052" s="73">
        <f t="shared" si="393"/>
        <v>55</v>
      </c>
      <c r="H8052" s="7"/>
      <c r="I8052" s="31">
        <v>55</v>
      </c>
      <c r="J8052" s="31"/>
      <c r="K8052" s="31">
        <v>0</v>
      </c>
      <c r="L8052" s="31">
        <v>18</v>
      </c>
      <c r="M8052" s="31"/>
      <c r="N8052" s="31">
        <v>0</v>
      </c>
      <c r="O8052" s="22">
        <f t="shared" si="394"/>
        <v>18</v>
      </c>
      <c r="P8052" s="58"/>
      <c r="Q8052" s="58"/>
      <c r="R8052" s="58"/>
      <c r="S8052" s="7"/>
      <c r="T8052" s="7"/>
      <c r="U8052" s="7"/>
    </row>
    <row r="8053" spans="1:21" customFormat="1" ht="12.75" customHeight="1" x14ac:dyDescent="0.25">
      <c r="A8053">
        <v>8</v>
      </c>
      <c r="B8053">
        <v>19</v>
      </c>
      <c r="C8053" s="3">
        <v>819</v>
      </c>
      <c r="D8053" t="s">
        <v>7</v>
      </c>
      <c r="E8053">
        <v>2004</v>
      </c>
      <c r="F8053" s="57"/>
      <c r="G8053" s="73">
        <f t="shared" si="393"/>
        <v>14</v>
      </c>
      <c r="H8053" s="7"/>
      <c r="I8053" s="31">
        <v>14</v>
      </c>
      <c r="J8053" s="31"/>
      <c r="K8053" s="31">
        <v>0</v>
      </c>
      <c r="L8053" s="31">
        <v>5</v>
      </c>
      <c r="M8053" s="31"/>
      <c r="N8053" s="31">
        <v>0</v>
      </c>
      <c r="O8053" s="22">
        <f t="shared" si="394"/>
        <v>5</v>
      </c>
      <c r="P8053" s="58"/>
      <c r="Q8053" s="58"/>
      <c r="R8053" s="58"/>
      <c r="S8053" s="7"/>
      <c r="T8053" s="7"/>
      <c r="U8053" s="7"/>
    </row>
    <row r="8054" spans="1:21" customFormat="1" ht="12.75" customHeight="1" x14ac:dyDescent="0.25">
      <c r="A8054">
        <v>8</v>
      </c>
      <c r="B8054">
        <v>20</v>
      </c>
      <c r="C8054" s="3">
        <v>820</v>
      </c>
      <c r="D8054" t="s">
        <v>7</v>
      </c>
      <c r="E8054">
        <v>2004</v>
      </c>
      <c r="F8054" s="57"/>
      <c r="G8054" s="73">
        <f t="shared" si="393"/>
        <v>11</v>
      </c>
      <c r="H8054" s="7"/>
      <c r="I8054" s="31">
        <v>11</v>
      </c>
      <c r="J8054" s="31"/>
      <c r="K8054" s="31">
        <v>0</v>
      </c>
      <c r="L8054" s="31">
        <v>4</v>
      </c>
      <c r="M8054" s="31"/>
      <c r="N8054" s="31">
        <v>0</v>
      </c>
      <c r="O8054" s="22">
        <f t="shared" si="394"/>
        <v>4</v>
      </c>
      <c r="P8054" s="58"/>
      <c r="Q8054" s="58"/>
      <c r="R8054" s="58"/>
      <c r="S8054" s="7"/>
      <c r="T8054" s="7"/>
      <c r="U8054" s="7"/>
    </row>
    <row r="8055" spans="1:21" customFormat="1" ht="12.75" customHeight="1" x14ac:dyDescent="0.25">
      <c r="A8055">
        <v>8</v>
      </c>
      <c r="B8055">
        <v>21</v>
      </c>
      <c r="C8055" s="3">
        <v>821</v>
      </c>
      <c r="D8055" t="s">
        <v>7</v>
      </c>
      <c r="E8055">
        <v>2004</v>
      </c>
      <c r="F8055" s="57"/>
      <c r="G8055" s="73">
        <f t="shared" si="393"/>
        <v>25</v>
      </c>
      <c r="H8055" s="7"/>
      <c r="I8055" s="31">
        <v>25</v>
      </c>
      <c r="J8055" s="31"/>
      <c r="K8055" s="31">
        <v>0</v>
      </c>
      <c r="L8055" s="31">
        <v>8</v>
      </c>
      <c r="M8055" s="31"/>
      <c r="N8055" s="31">
        <v>0</v>
      </c>
      <c r="O8055" s="22">
        <f t="shared" si="394"/>
        <v>8</v>
      </c>
      <c r="P8055" s="58"/>
      <c r="Q8055" s="58"/>
      <c r="R8055" s="58"/>
      <c r="S8055" s="7"/>
      <c r="T8055" s="7"/>
      <c r="U8055" s="7"/>
    </row>
    <row r="8056" spans="1:21" customFormat="1" ht="12.75" customHeight="1" x14ac:dyDescent="0.25">
      <c r="A8056">
        <v>8</v>
      </c>
      <c r="B8056">
        <v>22</v>
      </c>
      <c r="C8056" s="3">
        <v>822</v>
      </c>
      <c r="D8056" t="s">
        <v>7</v>
      </c>
      <c r="E8056">
        <v>2004</v>
      </c>
      <c r="F8056" s="57"/>
      <c r="G8056" s="73">
        <f t="shared" ref="G8056:G8084" si="395">I8056+K8056</f>
        <v>145</v>
      </c>
      <c r="H8056" s="7"/>
      <c r="I8056" s="31">
        <v>145</v>
      </c>
      <c r="J8056" s="31"/>
      <c r="K8056" s="31">
        <v>0</v>
      </c>
      <c r="L8056" s="31">
        <v>51</v>
      </c>
      <c r="M8056" s="31"/>
      <c r="N8056" s="31">
        <v>0</v>
      </c>
      <c r="O8056" s="22">
        <f t="shared" ref="O8056:O8087" si="396">L8056+N8056</f>
        <v>51</v>
      </c>
      <c r="P8056" s="58"/>
      <c r="Q8056" s="58"/>
      <c r="R8056" s="58"/>
      <c r="S8056" s="7"/>
      <c r="T8056" s="7"/>
      <c r="U8056" s="7"/>
    </row>
    <row r="8057" spans="1:21" customFormat="1" ht="12.75" customHeight="1" x14ac:dyDescent="0.25">
      <c r="A8057">
        <v>8</v>
      </c>
      <c r="B8057">
        <v>23</v>
      </c>
      <c r="C8057" s="3">
        <v>823</v>
      </c>
      <c r="D8057" t="s">
        <v>7</v>
      </c>
      <c r="E8057">
        <v>2004</v>
      </c>
      <c r="F8057" s="57"/>
      <c r="G8057" s="73">
        <f t="shared" si="395"/>
        <v>226</v>
      </c>
      <c r="H8057" s="7"/>
      <c r="I8057" s="31">
        <v>226</v>
      </c>
      <c r="J8057" s="31">
        <v>10</v>
      </c>
      <c r="K8057" s="31">
        <v>0</v>
      </c>
      <c r="L8057" s="31">
        <v>79</v>
      </c>
      <c r="M8057" s="31">
        <v>11</v>
      </c>
      <c r="N8057" s="31">
        <v>0</v>
      </c>
      <c r="O8057" s="22">
        <f t="shared" si="396"/>
        <v>79</v>
      </c>
      <c r="P8057" s="58"/>
      <c r="Q8057" s="58"/>
      <c r="R8057" s="58"/>
      <c r="S8057" s="7"/>
      <c r="T8057" s="7"/>
      <c r="U8057" s="7"/>
    </row>
    <row r="8058" spans="1:21" customFormat="1" ht="12.75" customHeight="1" x14ac:dyDescent="0.25">
      <c r="A8058">
        <v>8</v>
      </c>
      <c r="B8058">
        <v>24</v>
      </c>
      <c r="C8058" s="3">
        <v>824</v>
      </c>
      <c r="D8058" t="s">
        <v>7</v>
      </c>
      <c r="E8058">
        <v>2004</v>
      </c>
      <c r="F8058" s="57"/>
      <c r="G8058" s="73">
        <f t="shared" si="395"/>
        <v>202</v>
      </c>
      <c r="H8058" s="7"/>
      <c r="I8058" s="31">
        <v>202</v>
      </c>
      <c r="J8058" s="31"/>
      <c r="K8058" s="31">
        <v>0</v>
      </c>
      <c r="L8058" s="31">
        <v>71</v>
      </c>
      <c r="M8058" s="31"/>
      <c r="N8058" s="31">
        <v>0</v>
      </c>
      <c r="O8058" s="22">
        <f t="shared" si="396"/>
        <v>71</v>
      </c>
      <c r="P8058" s="58"/>
      <c r="Q8058" s="58"/>
      <c r="R8058" s="58"/>
      <c r="S8058" s="7"/>
      <c r="T8058" s="7"/>
      <c r="U8058" s="7"/>
    </row>
    <row r="8059" spans="1:21" customFormat="1" ht="12.75" customHeight="1" x14ac:dyDescent="0.25">
      <c r="A8059">
        <v>8</v>
      </c>
      <c r="B8059">
        <v>25</v>
      </c>
      <c r="C8059" s="3">
        <v>825</v>
      </c>
      <c r="D8059" t="s">
        <v>7</v>
      </c>
      <c r="E8059">
        <v>2004</v>
      </c>
      <c r="F8059" s="57"/>
      <c r="G8059" s="73">
        <f t="shared" si="395"/>
        <v>357</v>
      </c>
      <c r="H8059" s="7"/>
      <c r="I8059" s="31">
        <v>357</v>
      </c>
      <c r="J8059" s="31"/>
      <c r="K8059" s="31">
        <v>0</v>
      </c>
      <c r="L8059" s="31">
        <v>104</v>
      </c>
      <c r="M8059" s="31"/>
      <c r="N8059" s="31">
        <v>0</v>
      </c>
      <c r="O8059" s="22">
        <f t="shared" si="396"/>
        <v>104</v>
      </c>
      <c r="P8059" s="58"/>
      <c r="Q8059" s="58"/>
      <c r="R8059" s="58"/>
      <c r="S8059" s="7"/>
      <c r="T8059" s="7"/>
      <c r="U8059" s="7"/>
    </row>
    <row r="8060" spans="1:21" customFormat="1" ht="12.75" customHeight="1" x14ac:dyDescent="0.25">
      <c r="A8060">
        <v>8</v>
      </c>
      <c r="B8060">
        <v>26</v>
      </c>
      <c r="C8060" s="3">
        <v>826</v>
      </c>
      <c r="D8060" t="s">
        <v>7</v>
      </c>
      <c r="E8060">
        <v>2004</v>
      </c>
      <c r="F8060" s="57"/>
      <c r="G8060" s="73">
        <f t="shared" si="395"/>
        <v>644</v>
      </c>
      <c r="H8060" s="7"/>
      <c r="I8060" s="31">
        <v>644</v>
      </c>
      <c r="J8060" s="31"/>
      <c r="K8060" s="31">
        <v>0</v>
      </c>
      <c r="L8060" s="31">
        <v>149</v>
      </c>
      <c r="M8060" s="31"/>
      <c r="N8060" s="31">
        <v>0</v>
      </c>
      <c r="O8060" s="22">
        <f t="shared" si="396"/>
        <v>149</v>
      </c>
      <c r="P8060" s="58"/>
      <c r="Q8060" s="58"/>
      <c r="R8060" s="58"/>
      <c r="S8060" s="7"/>
      <c r="T8060" s="7"/>
      <c r="U8060" s="7"/>
    </row>
    <row r="8061" spans="1:21" customFormat="1" ht="12.75" customHeight="1" x14ac:dyDescent="0.25">
      <c r="A8061">
        <v>8</v>
      </c>
      <c r="B8061">
        <v>27</v>
      </c>
      <c r="C8061" s="3">
        <v>827</v>
      </c>
      <c r="D8061" t="s">
        <v>7</v>
      </c>
      <c r="E8061">
        <v>2004</v>
      </c>
      <c r="F8061" s="57"/>
      <c r="G8061" s="73">
        <f t="shared" si="395"/>
        <v>990</v>
      </c>
      <c r="H8061" s="7"/>
      <c r="I8061" s="31">
        <v>990</v>
      </c>
      <c r="J8061" s="31"/>
      <c r="K8061" s="31">
        <v>0</v>
      </c>
      <c r="L8061" s="31">
        <v>170</v>
      </c>
      <c r="M8061" s="31"/>
      <c r="N8061" s="31">
        <v>0</v>
      </c>
      <c r="O8061" s="22">
        <f t="shared" si="396"/>
        <v>170</v>
      </c>
      <c r="P8061" s="58"/>
      <c r="Q8061" s="58"/>
      <c r="R8061" s="58"/>
      <c r="S8061" s="7"/>
      <c r="T8061" s="7"/>
      <c r="U8061" s="7"/>
    </row>
    <row r="8062" spans="1:21" customFormat="1" ht="12.75" customHeight="1" x14ac:dyDescent="0.25">
      <c r="A8062">
        <v>8</v>
      </c>
      <c r="B8062">
        <v>28</v>
      </c>
      <c r="C8062" s="3">
        <v>828</v>
      </c>
      <c r="D8062" t="s">
        <v>7</v>
      </c>
      <c r="E8062">
        <v>2004</v>
      </c>
      <c r="F8062" s="57"/>
      <c r="G8062" s="73">
        <f t="shared" si="395"/>
        <v>610</v>
      </c>
      <c r="H8062" s="7"/>
      <c r="I8062" s="31">
        <v>608</v>
      </c>
      <c r="J8062" s="31"/>
      <c r="K8062" s="31">
        <v>2</v>
      </c>
      <c r="L8062" s="31">
        <v>98</v>
      </c>
      <c r="M8062" s="31"/>
      <c r="N8062" s="31">
        <v>0</v>
      </c>
      <c r="O8062" s="22">
        <f t="shared" si="396"/>
        <v>98</v>
      </c>
      <c r="P8062" s="58"/>
      <c r="Q8062" s="58"/>
      <c r="R8062" s="58"/>
      <c r="S8062" s="7"/>
      <c r="T8062" s="7"/>
      <c r="U8062" s="7"/>
    </row>
    <row r="8063" spans="1:21" customFormat="1" ht="12.75" customHeight="1" x14ac:dyDescent="0.25">
      <c r="A8063">
        <v>8</v>
      </c>
      <c r="B8063">
        <v>29</v>
      </c>
      <c r="C8063" s="3">
        <v>829</v>
      </c>
      <c r="D8063" t="s">
        <v>7</v>
      </c>
      <c r="E8063">
        <v>2004</v>
      </c>
      <c r="F8063" s="57"/>
      <c r="G8063" s="73">
        <f t="shared" si="395"/>
        <v>770</v>
      </c>
      <c r="H8063" s="7"/>
      <c r="I8063" s="31">
        <v>764</v>
      </c>
      <c r="J8063" s="31"/>
      <c r="K8063" s="31">
        <v>6</v>
      </c>
      <c r="L8063" s="31">
        <v>115</v>
      </c>
      <c r="M8063" s="31"/>
      <c r="N8063" s="31">
        <v>1</v>
      </c>
      <c r="O8063" s="22">
        <f t="shared" si="396"/>
        <v>116</v>
      </c>
      <c r="P8063" s="58"/>
      <c r="Q8063" s="58"/>
      <c r="R8063" s="58"/>
      <c r="S8063" s="7"/>
      <c r="T8063" s="7"/>
      <c r="U8063" s="7"/>
    </row>
    <row r="8064" spans="1:21" customFormat="1" ht="12.75" customHeight="1" x14ac:dyDescent="0.25">
      <c r="A8064">
        <v>8</v>
      </c>
      <c r="B8064">
        <v>30</v>
      </c>
      <c r="C8064" s="3">
        <v>830</v>
      </c>
      <c r="D8064" t="s">
        <v>7</v>
      </c>
      <c r="E8064">
        <v>2004</v>
      </c>
      <c r="F8064" s="57"/>
      <c r="G8064" s="73">
        <f t="shared" si="395"/>
        <v>766</v>
      </c>
      <c r="H8064" s="7"/>
      <c r="I8064" s="31">
        <v>727</v>
      </c>
      <c r="J8064" s="31"/>
      <c r="K8064" s="31">
        <v>39</v>
      </c>
      <c r="L8064" s="31">
        <v>101</v>
      </c>
      <c r="M8064" s="31"/>
      <c r="N8064" s="31">
        <v>5</v>
      </c>
      <c r="O8064" s="22">
        <f t="shared" si="396"/>
        <v>106</v>
      </c>
      <c r="P8064" s="58"/>
      <c r="Q8064" s="58"/>
      <c r="R8064" s="58"/>
      <c r="S8064" s="7"/>
      <c r="T8064" s="7"/>
      <c r="U8064" s="7"/>
    </row>
    <row r="8065" spans="1:21" customFormat="1" ht="12.75" customHeight="1" x14ac:dyDescent="0.25">
      <c r="A8065">
        <v>8</v>
      </c>
      <c r="B8065">
        <v>31</v>
      </c>
      <c r="C8065" s="3">
        <v>831</v>
      </c>
      <c r="D8065" t="s">
        <v>7</v>
      </c>
      <c r="E8065">
        <v>2004</v>
      </c>
      <c r="F8065" s="57"/>
      <c r="G8065" s="73">
        <f t="shared" si="395"/>
        <v>938</v>
      </c>
      <c r="H8065" s="7"/>
      <c r="I8065" s="31">
        <v>924</v>
      </c>
      <c r="J8065" s="31"/>
      <c r="K8065" s="31">
        <v>14</v>
      </c>
      <c r="L8065" s="31">
        <v>118</v>
      </c>
      <c r="M8065" s="31"/>
      <c r="N8065" s="31">
        <v>2</v>
      </c>
      <c r="O8065" s="22">
        <f t="shared" si="396"/>
        <v>120</v>
      </c>
      <c r="P8065" s="58"/>
      <c r="Q8065" s="58"/>
      <c r="R8065" s="58"/>
      <c r="S8065" s="7"/>
      <c r="T8065" s="7"/>
      <c r="U8065" s="7"/>
    </row>
    <row r="8066" spans="1:21" customFormat="1" ht="12.75" customHeight="1" x14ac:dyDescent="0.25">
      <c r="A8066">
        <v>9</v>
      </c>
      <c r="B8066">
        <v>1</v>
      </c>
      <c r="C8066" s="3">
        <v>901</v>
      </c>
      <c r="D8066" t="s">
        <v>7</v>
      </c>
      <c r="E8066">
        <v>2004</v>
      </c>
      <c r="F8066" s="57"/>
      <c r="G8066" s="73">
        <f t="shared" si="395"/>
        <v>1262</v>
      </c>
      <c r="H8066" s="7"/>
      <c r="I8066" s="31">
        <v>1245</v>
      </c>
      <c r="J8066" s="31"/>
      <c r="K8066" s="31">
        <v>17</v>
      </c>
      <c r="L8066" s="31">
        <v>114</v>
      </c>
      <c r="M8066" s="31"/>
      <c r="N8066" s="31">
        <v>2</v>
      </c>
      <c r="O8066" s="22">
        <f t="shared" si="396"/>
        <v>116</v>
      </c>
      <c r="P8066" s="58"/>
      <c r="Q8066" s="58"/>
      <c r="R8066" s="58"/>
      <c r="S8066" s="7"/>
      <c r="T8066" s="7"/>
      <c r="U8066" s="7"/>
    </row>
    <row r="8067" spans="1:21" customFormat="1" ht="12.75" customHeight="1" x14ac:dyDescent="0.25">
      <c r="A8067">
        <v>9</v>
      </c>
      <c r="B8067">
        <v>2</v>
      </c>
      <c r="C8067" s="3">
        <v>902</v>
      </c>
      <c r="D8067" t="s">
        <v>7</v>
      </c>
      <c r="E8067">
        <v>2004</v>
      </c>
      <c r="F8067" s="57"/>
      <c r="G8067" s="73">
        <f t="shared" si="395"/>
        <v>1092</v>
      </c>
      <c r="H8067" s="7"/>
      <c r="I8067" s="31">
        <v>1079</v>
      </c>
      <c r="J8067" s="31"/>
      <c r="K8067" s="31">
        <v>13</v>
      </c>
      <c r="L8067" s="31">
        <v>65</v>
      </c>
      <c r="M8067" s="31"/>
      <c r="N8067" s="31">
        <v>1</v>
      </c>
      <c r="O8067" s="22">
        <f t="shared" si="396"/>
        <v>66</v>
      </c>
      <c r="P8067" s="58"/>
      <c r="Q8067" s="58"/>
      <c r="R8067" s="58"/>
      <c r="S8067" s="7"/>
      <c r="T8067" s="7"/>
      <c r="U8067" s="7"/>
    </row>
    <row r="8068" spans="1:21" customFormat="1" ht="12.75" customHeight="1" x14ac:dyDescent="0.25">
      <c r="A8068">
        <v>9</v>
      </c>
      <c r="B8068">
        <v>3</v>
      </c>
      <c r="C8068" s="3">
        <v>903</v>
      </c>
      <c r="D8068" t="s">
        <v>7</v>
      </c>
      <c r="E8068">
        <v>2004</v>
      </c>
      <c r="F8068" s="57"/>
      <c r="G8068" s="73">
        <f t="shared" si="395"/>
        <v>2045</v>
      </c>
      <c r="H8068" s="7"/>
      <c r="I8068" s="31">
        <v>2023</v>
      </c>
      <c r="J8068" s="31"/>
      <c r="K8068" s="31">
        <v>22</v>
      </c>
      <c r="L8068" s="31">
        <v>66</v>
      </c>
      <c r="M8068" s="31"/>
      <c r="N8068" s="31">
        <v>1</v>
      </c>
      <c r="O8068" s="22">
        <f t="shared" si="396"/>
        <v>67</v>
      </c>
      <c r="P8068" s="58"/>
      <c r="Q8068" s="58"/>
      <c r="R8068" s="58"/>
      <c r="S8068" s="7"/>
      <c r="T8068" s="7"/>
      <c r="U8068" s="7"/>
    </row>
    <row r="8069" spans="1:21" customFormat="1" ht="12.75" customHeight="1" x14ac:dyDescent="0.25">
      <c r="A8069">
        <v>9</v>
      </c>
      <c r="B8069">
        <v>4</v>
      </c>
      <c r="C8069" s="3">
        <v>904</v>
      </c>
      <c r="D8069" t="s">
        <v>7</v>
      </c>
      <c r="E8069">
        <v>2004</v>
      </c>
      <c r="F8069" s="57"/>
      <c r="G8069" s="73">
        <f t="shared" si="395"/>
        <v>1980</v>
      </c>
      <c r="H8069" s="7"/>
      <c r="I8069" s="31">
        <v>1962</v>
      </c>
      <c r="J8069" s="31"/>
      <c r="K8069" s="31">
        <v>18</v>
      </c>
      <c r="L8069" s="31">
        <v>79</v>
      </c>
      <c r="M8069" s="31"/>
      <c r="N8069" s="31">
        <v>1</v>
      </c>
      <c r="O8069" s="22">
        <f t="shared" si="396"/>
        <v>80</v>
      </c>
      <c r="P8069" s="58"/>
      <c r="Q8069" s="58"/>
      <c r="R8069" s="58"/>
      <c r="S8069" s="7"/>
      <c r="T8069" s="7"/>
      <c r="U8069" s="7"/>
    </row>
    <row r="8070" spans="1:21" customFormat="1" ht="12.75" customHeight="1" x14ac:dyDescent="0.25">
      <c r="A8070">
        <v>9</v>
      </c>
      <c r="B8070">
        <v>5</v>
      </c>
      <c r="C8070" s="3">
        <v>905</v>
      </c>
      <c r="D8070" t="s">
        <v>7</v>
      </c>
      <c r="E8070">
        <v>2004</v>
      </c>
      <c r="F8070" s="57"/>
      <c r="G8070" s="73">
        <f t="shared" si="395"/>
        <v>1353</v>
      </c>
      <c r="H8070" s="7"/>
      <c r="I8070" s="31">
        <v>1343</v>
      </c>
      <c r="J8070" s="31"/>
      <c r="K8070" s="31">
        <v>10</v>
      </c>
      <c r="L8070" s="31">
        <v>64</v>
      </c>
      <c r="M8070" s="31"/>
      <c r="N8070" s="31">
        <v>0</v>
      </c>
      <c r="O8070" s="22">
        <f t="shared" si="396"/>
        <v>64</v>
      </c>
      <c r="P8070" s="58"/>
      <c r="Q8070" s="58"/>
      <c r="R8070" s="58"/>
      <c r="S8070" s="7"/>
      <c r="T8070" s="7"/>
      <c r="U8070" s="7"/>
    </row>
    <row r="8071" spans="1:21" customFormat="1" ht="12.75" customHeight="1" x14ac:dyDescent="0.25">
      <c r="A8071">
        <v>9</v>
      </c>
      <c r="B8071">
        <v>6</v>
      </c>
      <c r="C8071" s="3">
        <v>906</v>
      </c>
      <c r="D8071" t="s">
        <v>7</v>
      </c>
      <c r="E8071">
        <v>2004</v>
      </c>
      <c r="F8071" s="57"/>
      <c r="G8071" s="73">
        <f t="shared" si="395"/>
        <v>1994</v>
      </c>
      <c r="H8071" s="7"/>
      <c r="I8071" s="31">
        <v>1982</v>
      </c>
      <c r="J8071" s="31"/>
      <c r="K8071" s="31">
        <v>12</v>
      </c>
      <c r="L8071" s="31">
        <v>109</v>
      </c>
      <c r="M8071" s="31"/>
      <c r="N8071" s="31">
        <v>1</v>
      </c>
      <c r="O8071" s="22">
        <f t="shared" si="396"/>
        <v>110</v>
      </c>
      <c r="P8071" s="58"/>
      <c r="Q8071" s="58"/>
      <c r="R8071" s="58"/>
      <c r="S8071" s="7"/>
      <c r="T8071" s="7"/>
      <c r="U8071" s="7"/>
    </row>
    <row r="8072" spans="1:21" customFormat="1" ht="12.75" customHeight="1" x14ac:dyDescent="0.25">
      <c r="A8072">
        <v>9</v>
      </c>
      <c r="B8072">
        <v>7</v>
      </c>
      <c r="C8072" s="3">
        <v>907</v>
      </c>
      <c r="D8072" t="s">
        <v>7</v>
      </c>
      <c r="E8072">
        <v>2004</v>
      </c>
      <c r="F8072" s="57"/>
      <c r="G8072" s="73">
        <f t="shared" si="395"/>
        <v>1069</v>
      </c>
      <c r="H8072" s="7"/>
      <c r="I8072" s="31">
        <v>1064</v>
      </c>
      <c r="J8072" s="31"/>
      <c r="K8072" s="31">
        <v>5</v>
      </c>
      <c r="L8072" s="31">
        <v>67</v>
      </c>
      <c r="M8072" s="31"/>
      <c r="N8072" s="31">
        <v>0</v>
      </c>
      <c r="O8072" s="22">
        <f t="shared" si="396"/>
        <v>67</v>
      </c>
      <c r="P8072" s="58"/>
      <c r="Q8072" s="58"/>
      <c r="R8072" s="58"/>
      <c r="S8072" s="7"/>
      <c r="T8072" s="7"/>
      <c r="U8072" s="7"/>
    </row>
    <row r="8073" spans="1:21" customFormat="1" ht="12.75" customHeight="1" x14ac:dyDescent="0.25">
      <c r="A8073">
        <v>9</v>
      </c>
      <c r="B8073">
        <v>8</v>
      </c>
      <c r="C8073" s="3">
        <v>908</v>
      </c>
      <c r="D8073" t="s">
        <v>7</v>
      </c>
      <c r="E8073">
        <v>2004</v>
      </c>
      <c r="F8073" s="57"/>
      <c r="G8073" s="73">
        <f t="shared" si="395"/>
        <v>903</v>
      </c>
      <c r="H8073" s="7"/>
      <c r="I8073" s="31">
        <v>866</v>
      </c>
      <c r="J8073" s="31">
        <v>38</v>
      </c>
      <c r="K8073" s="31">
        <v>37</v>
      </c>
      <c r="L8073" s="31">
        <v>61</v>
      </c>
      <c r="M8073" s="31">
        <v>6</v>
      </c>
      <c r="N8073" s="31">
        <v>5</v>
      </c>
      <c r="O8073" s="22">
        <f t="shared" si="396"/>
        <v>66</v>
      </c>
      <c r="P8073" s="58"/>
      <c r="Q8073" s="58"/>
      <c r="R8073" s="58"/>
      <c r="S8073" s="7"/>
      <c r="T8073" s="7"/>
      <c r="U8073" s="7"/>
    </row>
    <row r="8074" spans="1:21" customFormat="1" ht="12.75" customHeight="1" x14ac:dyDescent="0.25">
      <c r="A8074">
        <v>9</v>
      </c>
      <c r="B8074">
        <v>9</v>
      </c>
      <c r="C8074" s="3">
        <v>909</v>
      </c>
      <c r="D8074" t="s">
        <v>7</v>
      </c>
      <c r="E8074">
        <v>2004</v>
      </c>
      <c r="F8074" s="57"/>
      <c r="G8074" s="73">
        <f t="shared" si="395"/>
        <v>1050</v>
      </c>
      <c r="H8074" s="7"/>
      <c r="I8074" s="31">
        <v>1048</v>
      </c>
      <c r="J8074" s="31"/>
      <c r="K8074" s="31">
        <v>2</v>
      </c>
      <c r="L8074" s="31">
        <v>82</v>
      </c>
      <c r="M8074" s="31"/>
      <c r="N8074" s="31">
        <v>0</v>
      </c>
      <c r="O8074" s="22">
        <f t="shared" si="396"/>
        <v>82</v>
      </c>
      <c r="P8074" s="58"/>
      <c r="Q8074" s="58"/>
      <c r="R8074" s="58"/>
      <c r="S8074" s="7"/>
      <c r="T8074" s="7"/>
      <c r="U8074" s="7"/>
    </row>
    <row r="8075" spans="1:21" customFormat="1" ht="12.75" customHeight="1" x14ac:dyDescent="0.25">
      <c r="A8075">
        <v>9</v>
      </c>
      <c r="B8075">
        <v>10</v>
      </c>
      <c r="C8075" s="3">
        <v>910</v>
      </c>
      <c r="D8075" t="s">
        <v>7</v>
      </c>
      <c r="E8075">
        <v>2004</v>
      </c>
      <c r="F8075" s="57"/>
      <c r="G8075" s="73">
        <f t="shared" si="395"/>
        <v>517</v>
      </c>
      <c r="H8075" s="65"/>
      <c r="I8075" s="64">
        <v>517</v>
      </c>
      <c r="J8075" s="64"/>
      <c r="K8075" s="64">
        <v>0</v>
      </c>
      <c r="L8075" s="64">
        <v>45</v>
      </c>
      <c r="M8075" s="64"/>
      <c r="N8075" s="64">
        <v>0</v>
      </c>
      <c r="O8075" s="22">
        <f t="shared" si="396"/>
        <v>45</v>
      </c>
      <c r="P8075" s="58"/>
      <c r="Q8075" s="58"/>
      <c r="R8075" s="58"/>
      <c r="S8075" s="7"/>
      <c r="T8075" s="7"/>
      <c r="U8075" s="7"/>
    </row>
    <row r="8076" spans="1:21" customFormat="1" ht="12.75" customHeight="1" x14ac:dyDescent="0.25">
      <c r="A8076">
        <v>9</v>
      </c>
      <c r="B8076">
        <v>11</v>
      </c>
      <c r="C8076" s="3">
        <v>911</v>
      </c>
      <c r="D8076" t="s">
        <v>7</v>
      </c>
      <c r="E8076">
        <v>2004</v>
      </c>
      <c r="F8076" s="57"/>
      <c r="G8076" s="73">
        <f t="shared" si="395"/>
        <v>2189</v>
      </c>
      <c r="H8076" s="65"/>
      <c r="I8076" s="64">
        <v>2189</v>
      </c>
      <c r="J8076" s="64"/>
      <c r="K8076" s="64">
        <v>0</v>
      </c>
      <c r="L8076" s="64">
        <v>171</v>
      </c>
      <c r="M8076" s="64"/>
      <c r="N8076" s="64">
        <v>0</v>
      </c>
      <c r="O8076" s="22">
        <f t="shared" si="396"/>
        <v>171</v>
      </c>
      <c r="P8076" s="58"/>
      <c r="Q8076" s="58"/>
      <c r="R8076" s="58"/>
      <c r="S8076" s="7"/>
      <c r="T8076" s="7"/>
      <c r="U8076" s="7"/>
    </row>
    <row r="8077" spans="1:21" customFormat="1" ht="12.75" customHeight="1" x14ac:dyDescent="0.25">
      <c r="A8077">
        <v>9</v>
      </c>
      <c r="B8077">
        <v>12</v>
      </c>
      <c r="C8077" s="3">
        <v>912</v>
      </c>
      <c r="D8077" t="s">
        <v>7</v>
      </c>
      <c r="E8077">
        <v>2004</v>
      </c>
      <c r="F8077" s="57"/>
      <c r="G8077" s="73">
        <f t="shared" si="395"/>
        <v>3089</v>
      </c>
      <c r="H8077" s="65"/>
      <c r="I8077" s="67">
        <v>3089</v>
      </c>
      <c r="J8077" s="64"/>
      <c r="K8077" s="64">
        <v>0</v>
      </c>
      <c r="L8077" s="64">
        <v>217</v>
      </c>
      <c r="M8077" s="64"/>
      <c r="N8077" s="64">
        <v>0</v>
      </c>
      <c r="O8077" s="22">
        <f t="shared" si="396"/>
        <v>217</v>
      </c>
      <c r="P8077" s="58"/>
      <c r="Q8077" s="58"/>
      <c r="R8077" s="58"/>
      <c r="S8077" s="7"/>
      <c r="T8077" s="7"/>
      <c r="U8077" s="7"/>
    </row>
    <row r="8078" spans="1:21" customFormat="1" ht="12.75" customHeight="1" x14ac:dyDescent="0.25">
      <c r="A8078">
        <v>9</v>
      </c>
      <c r="B8078">
        <v>13</v>
      </c>
      <c r="C8078" s="3">
        <v>913</v>
      </c>
      <c r="D8078" t="s">
        <v>7</v>
      </c>
      <c r="E8078">
        <v>2004</v>
      </c>
      <c r="F8078" s="57"/>
      <c r="G8078" s="73">
        <f t="shared" si="395"/>
        <v>4010</v>
      </c>
      <c r="H8078" s="65"/>
      <c r="I8078" s="67">
        <v>4010</v>
      </c>
      <c r="J8078" s="64"/>
      <c r="K8078" s="64">
        <v>0</v>
      </c>
      <c r="L8078" s="64">
        <v>250</v>
      </c>
      <c r="M8078" s="64"/>
      <c r="N8078" s="64">
        <v>0</v>
      </c>
      <c r="O8078" s="22">
        <f t="shared" si="396"/>
        <v>250</v>
      </c>
      <c r="P8078" s="58"/>
      <c r="Q8078" s="58"/>
      <c r="R8078" s="58"/>
      <c r="S8078" s="7"/>
      <c r="T8078" s="7"/>
      <c r="U8078" s="7"/>
    </row>
    <row r="8079" spans="1:21" customFormat="1" ht="12.75" customHeight="1" x14ac:dyDescent="0.25">
      <c r="A8079">
        <v>9</v>
      </c>
      <c r="B8079">
        <v>14</v>
      </c>
      <c r="C8079" s="3">
        <v>914</v>
      </c>
      <c r="D8079" t="s">
        <v>7</v>
      </c>
      <c r="E8079">
        <v>2004</v>
      </c>
      <c r="F8079" s="57"/>
      <c r="G8079" s="73">
        <f t="shared" si="395"/>
        <v>4959</v>
      </c>
      <c r="H8079" s="65"/>
      <c r="I8079" s="67">
        <v>4959</v>
      </c>
      <c r="J8079" s="64"/>
      <c r="K8079" s="64">
        <v>0</v>
      </c>
      <c r="L8079" s="64">
        <v>271</v>
      </c>
      <c r="M8079" s="64"/>
      <c r="N8079" s="64">
        <v>0</v>
      </c>
      <c r="O8079" s="22">
        <f t="shared" si="396"/>
        <v>271</v>
      </c>
      <c r="P8079" s="58"/>
      <c r="Q8079" s="58"/>
      <c r="R8079" s="58"/>
      <c r="S8079" s="7"/>
      <c r="T8079" s="7"/>
      <c r="U8079" s="7"/>
    </row>
    <row r="8080" spans="1:21" customFormat="1" ht="12.75" customHeight="1" x14ac:dyDescent="0.25">
      <c r="A8080">
        <v>9</v>
      </c>
      <c r="B8080">
        <v>15</v>
      </c>
      <c r="C8080" s="3">
        <v>915</v>
      </c>
      <c r="D8080" t="s">
        <v>7</v>
      </c>
      <c r="E8080">
        <v>2004</v>
      </c>
      <c r="F8080" s="57"/>
      <c r="G8080" s="73">
        <f t="shared" si="395"/>
        <v>5930</v>
      </c>
      <c r="H8080" s="7"/>
      <c r="I8080" s="31">
        <v>5930</v>
      </c>
      <c r="J8080" s="31"/>
      <c r="K8080" s="31">
        <v>0</v>
      </c>
      <c r="L8080" s="31">
        <v>277</v>
      </c>
      <c r="M8080" s="31"/>
      <c r="N8080" s="31">
        <v>0</v>
      </c>
      <c r="O8080" s="22">
        <f t="shared" si="396"/>
        <v>277</v>
      </c>
      <c r="P8080" s="58"/>
      <c r="Q8080" s="58"/>
      <c r="R8080" s="58"/>
      <c r="S8080" s="7"/>
      <c r="T8080" s="7"/>
      <c r="U8080" s="7"/>
    </row>
    <row r="8081" spans="1:21" customFormat="1" ht="12.75" customHeight="1" x14ac:dyDescent="0.25">
      <c r="A8081">
        <v>9</v>
      </c>
      <c r="B8081">
        <v>16</v>
      </c>
      <c r="C8081" s="3">
        <v>916</v>
      </c>
      <c r="D8081" t="s">
        <v>7</v>
      </c>
      <c r="E8081">
        <v>2004</v>
      </c>
      <c r="F8081" s="57"/>
      <c r="G8081" s="73">
        <f t="shared" si="395"/>
        <v>5127</v>
      </c>
      <c r="H8081" s="7"/>
      <c r="I8081" s="31">
        <v>5127</v>
      </c>
      <c r="J8081" s="31"/>
      <c r="K8081" s="31">
        <v>0</v>
      </c>
      <c r="L8081" s="31">
        <v>201</v>
      </c>
      <c r="M8081" s="31"/>
      <c r="N8081" s="31">
        <v>0</v>
      </c>
      <c r="O8081" s="22">
        <f t="shared" si="396"/>
        <v>201</v>
      </c>
      <c r="P8081" s="58"/>
      <c r="Q8081" s="58"/>
      <c r="R8081" s="58"/>
      <c r="S8081" s="7"/>
      <c r="T8081" s="7"/>
      <c r="U8081" s="7" t="s">
        <v>41</v>
      </c>
    </row>
    <row r="8082" spans="1:21" customFormat="1" ht="12.75" customHeight="1" x14ac:dyDescent="0.25">
      <c r="A8082">
        <v>9</v>
      </c>
      <c r="B8082">
        <v>17</v>
      </c>
      <c r="C8082" s="3">
        <v>917</v>
      </c>
      <c r="D8082" t="s">
        <v>7</v>
      </c>
      <c r="E8082">
        <v>2004</v>
      </c>
      <c r="F8082" s="57"/>
      <c r="G8082" s="73">
        <f t="shared" si="395"/>
        <v>3351</v>
      </c>
      <c r="H8082" s="7"/>
      <c r="I8082" s="31">
        <v>3351</v>
      </c>
      <c r="J8082" s="31"/>
      <c r="K8082" s="31">
        <v>0</v>
      </c>
      <c r="L8082" s="31">
        <v>106</v>
      </c>
      <c r="M8082" s="31"/>
      <c r="N8082" s="31">
        <v>0</v>
      </c>
      <c r="O8082" s="22">
        <f t="shared" si="396"/>
        <v>106</v>
      </c>
      <c r="P8082" s="58"/>
      <c r="Q8082" s="58"/>
      <c r="R8082" s="58"/>
      <c r="S8082" s="7"/>
      <c r="T8082" s="7"/>
      <c r="U8082" s="7" t="s">
        <v>42</v>
      </c>
    </row>
    <row r="8083" spans="1:21" customFormat="1" ht="12.75" customHeight="1" x14ac:dyDescent="0.25">
      <c r="A8083">
        <v>9</v>
      </c>
      <c r="B8083">
        <v>18</v>
      </c>
      <c r="C8083" s="3">
        <v>918</v>
      </c>
      <c r="D8083" t="s">
        <v>7</v>
      </c>
      <c r="E8083">
        <v>2004</v>
      </c>
      <c r="F8083" s="57"/>
      <c r="G8083" s="73">
        <f t="shared" si="395"/>
        <v>2991</v>
      </c>
      <c r="H8083" s="7"/>
      <c r="I8083" s="31">
        <v>2991</v>
      </c>
      <c r="J8083" s="31"/>
      <c r="K8083" s="31">
        <v>0</v>
      </c>
      <c r="L8083" s="31">
        <v>101</v>
      </c>
      <c r="M8083" s="31"/>
      <c r="N8083" s="31">
        <v>0</v>
      </c>
      <c r="O8083" s="22">
        <f t="shared" si="396"/>
        <v>101</v>
      </c>
      <c r="P8083" s="58"/>
      <c r="Q8083" s="58"/>
      <c r="R8083" s="58"/>
      <c r="S8083" s="7"/>
      <c r="T8083" s="7"/>
      <c r="U8083" s="7"/>
    </row>
    <row r="8084" spans="1:21" customFormat="1" ht="12.75" customHeight="1" x14ac:dyDescent="0.25">
      <c r="A8084">
        <v>9</v>
      </c>
      <c r="B8084">
        <v>19</v>
      </c>
      <c r="C8084" s="3">
        <v>919</v>
      </c>
      <c r="D8084" t="s">
        <v>7</v>
      </c>
      <c r="E8084">
        <v>2004</v>
      </c>
      <c r="F8084" s="57"/>
      <c r="G8084" s="73">
        <f t="shared" si="395"/>
        <v>3105</v>
      </c>
      <c r="H8084" s="7"/>
      <c r="I8084" s="31">
        <v>3105</v>
      </c>
      <c r="J8084" s="31"/>
      <c r="K8084" s="31">
        <v>0</v>
      </c>
      <c r="L8084" s="31">
        <v>112</v>
      </c>
      <c r="M8084" s="31"/>
      <c r="N8084" s="31">
        <v>0</v>
      </c>
      <c r="O8084" s="22">
        <f t="shared" si="396"/>
        <v>112</v>
      </c>
      <c r="P8084" s="58"/>
      <c r="Q8084" s="58"/>
      <c r="R8084" s="58"/>
      <c r="S8084" s="7"/>
      <c r="T8084" s="7"/>
      <c r="U8084" s="7"/>
    </row>
    <row r="8085" spans="1:21" customFormat="1" ht="12.75" customHeight="1" x14ac:dyDescent="0.25">
      <c r="A8085">
        <v>9</v>
      </c>
      <c r="B8085">
        <v>20</v>
      </c>
      <c r="C8085" s="3">
        <v>920</v>
      </c>
      <c r="D8085" t="s">
        <v>7</v>
      </c>
      <c r="E8085">
        <v>2004</v>
      </c>
      <c r="F8085" s="57"/>
      <c r="G8085" s="66">
        <f>G8084-((G8084-G$8083)/2)</f>
        <v>3048</v>
      </c>
      <c r="H8085" s="7"/>
      <c r="I8085" s="31">
        <v>2456</v>
      </c>
      <c r="J8085" s="31"/>
      <c r="K8085" s="31">
        <v>0</v>
      </c>
      <c r="L8085" s="31">
        <v>94</v>
      </c>
      <c r="M8085" s="31"/>
      <c r="N8085" s="31">
        <v>0</v>
      </c>
      <c r="O8085" s="22">
        <f t="shared" si="396"/>
        <v>94</v>
      </c>
      <c r="P8085" s="58"/>
      <c r="Q8085" s="58"/>
      <c r="R8085" s="58"/>
      <c r="S8085" s="7"/>
      <c r="T8085" s="7"/>
      <c r="U8085" s="7"/>
    </row>
    <row r="8086" spans="1:21" customFormat="1" ht="12.75" customHeight="1" x14ac:dyDescent="0.25">
      <c r="A8086">
        <v>9</v>
      </c>
      <c r="B8086">
        <v>21</v>
      </c>
      <c r="C8086" s="3">
        <v>921</v>
      </c>
      <c r="D8086" t="s">
        <v>7</v>
      </c>
      <c r="E8086">
        <v>2004</v>
      </c>
      <c r="F8086" s="57"/>
      <c r="G8086" s="66">
        <f>G8084-((G8084-G$8089)/4)</f>
        <v>2706.5</v>
      </c>
      <c r="H8086" s="7"/>
      <c r="I8086" s="31">
        <v>1843</v>
      </c>
      <c r="J8086" s="31"/>
      <c r="K8086" s="31">
        <v>0</v>
      </c>
      <c r="L8086" s="31">
        <v>75</v>
      </c>
      <c r="M8086" s="31"/>
      <c r="N8086" s="31">
        <v>0</v>
      </c>
      <c r="O8086" s="22">
        <f t="shared" si="396"/>
        <v>75</v>
      </c>
      <c r="P8086" s="58"/>
      <c r="Q8086" s="58"/>
      <c r="R8086" s="58"/>
      <c r="S8086" s="7"/>
      <c r="T8086" s="7"/>
      <c r="U8086" s="7"/>
    </row>
    <row r="8087" spans="1:21" customFormat="1" ht="12.75" customHeight="1" x14ac:dyDescent="0.25">
      <c r="A8087">
        <v>9</v>
      </c>
      <c r="B8087">
        <v>22</v>
      </c>
      <c r="C8087" s="3">
        <v>922</v>
      </c>
      <c r="D8087" t="s">
        <v>7</v>
      </c>
      <c r="E8087">
        <v>2004</v>
      </c>
      <c r="F8087" s="57"/>
      <c r="G8087" s="66">
        <f>G8084-((G8084-G$8089)/4)</f>
        <v>2706.5</v>
      </c>
      <c r="H8087" s="7"/>
      <c r="I8087" s="31">
        <v>1405</v>
      </c>
      <c r="J8087" s="31"/>
      <c r="K8087" s="31">
        <v>0</v>
      </c>
      <c r="L8087" s="31">
        <v>60</v>
      </c>
      <c r="M8087" s="31"/>
      <c r="N8087" s="31">
        <v>0</v>
      </c>
      <c r="O8087" s="22">
        <f t="shared" si="396"/>
        <v>60</v>
      </c>
      <c r="P8087" s="58"/>
      <c r="Q8087" s="58"/>
      <c r="R8087" s="58"/>
      <c r="S8087" s="7"/>
      <c r="T8087" s="7"/>
      <c r="U8087" s="7"/>
    </row>
    <row r="8088" spans="1:21" customFormat="1" ht="12.75" customHeight="1" x14ac:dyDescent="0.25">
      <c r="A8088">
        <v>9</v>
      </c>
      <c r="B8088">
        <v>23</v>
      </c>
      <c r="C8088" s="3">
        <v>923</v>
      </c>
      <c r="D8088" t="s">
        <v>7</v>
      </c>
      <c r="E8088">
        <v>2004</v>
      </c>
      <c r="F8088" s="57"/>
      <c r="G8088" s="66">
        <f>G8089-((G8089-G$8090)/2)</f>
        <v>1288</v>
      </c>
      <c r="H8088" s="7"/>
      <c r="I8088" s="31">
        <v>992</v>
      </c>
      <c r="J8088" s="31">
        <v>10</v>
      </c>
      <c r="K8088" s="31">
        <v>19</v>
      </c>
      <c r="L8088" s="31">
        <v>45</v>
      </c>
      <c r="M8088" s="31"/>
      <c r="N8088" s="31">
        <v>3</v>
      </c>
      <c r="O8088" s="22">
        <f t="shared" ref="O8088:O8119" si="397">L8088+N8088</f>
        <v>48</v>
      </c>
      <c r="P8088" s="58"/>
      <c r="Q8088" s="58"/>
      <c r="R8088" s="58"/>
      <c r="S8088" s="7"/>
      <c r="T8088" s="7"/>
      <c r="U8088" s="7"/>
    </row>
    <row r="8089" spans="1:21" customFormat="1" ht="12.75" customHeight="1" x14ac:dyDescent="0.25">
      <c r="A8089">
        <v>9</v>
      </c>
      <c r="B8089">
        <v>24</v>
      </c>
      <c r="C8089" s="3">
        <v>924</v>
      </c>
      <c r="D8089" t="s">
        <v>7</v>
      </c>
      <c r="E8089">
        <v>2004</v>
      </c>
      <c r="F8089" s="57"/>
      <c r="G8089" s="73">
        <f t="shared" ref="G8089:G8129" si="398">I8089+K8089</f>
        <v>1511</v>
      </c>
      <c r="H8089" s="7"/>
      <c r="I8089" s="31">
        <v>1511</v>
      </c>
      <c r="J8089" s="31"/>
      <c r="K8089" s="31">
        <v>0</v>
      </c>
      <c r="L8089" s="31">
        <v>72</v>
      </c>
      <c r="M8089" s="31"/>
      <c r="N8089" s="31">
        <v>0</v>
      </c>
      <c r="O8089" s="22">
        <f t="shared" si="397"/>
        <v>72</v>
      </c>
      <c r="P8089" s="58"/>
      <c r="Q8089" s="58"/>
      <c r="R8089" s="58"/>
      <c r="S8089" s="7"/>
      <c r="T8089" s="7"/>
      <c r="U8089" s="7"/>
    </row>
    <row r="8090" spans="1:21" customFormat="1" ht="12.75" customHeight="1" x14ac:dyDescent="0.25">
      <c r="A8090">
        <v>9</v>
      </c>
      <c r="B8090">
        <v>25</v>
      </c>
      <c r="C8090" s="3">
        <v>925</v>
      </c>
      <c r="D8090" t="s">
        <v>7</v>
      </c>
      <c r="E8090">
        <v>2004</v>
      </c>
      <c r="F8090" s="57"/>
      <c r="G8090" s="73">
        <f t="shared" si="398"/>
        <v>1065</v>
      </c>
      <c r="H8090" s="7"/>
      <c r="I8090" s="31">
        <v>1065</v>
      </c>
      <c r="J8090" s="31"/>
      <c r="K8090" s="31">
        <v>0</v>
      </c>
      <c r="L8090" s="31">
        <v>64</v>
      </c>
      <c r="M8090" s="31"/>
      <c r="N8090" s="31">
        <v>0</v>
      </c>
      <c r="O8090" s="22">
        <f t="shared" si="397"/>
        <v>64</v>
      </c>
      <c r="P8090" s="58"/>
      <c r="Q8090" s="58"/>
      <c r="R8090" s="58"/>
      <c r="S8090" s="7"/>
      <c r="T8090" s="7"/>
      <c r="U8090" s="7"/>
    </row>
    <row r="8091" spans="1:21" customFormat="1" ht="12.75" customHeight="1" x14ac:dyDescent="0.25">
      <c r="A8091">
        <v>9</v>
      </c>
      <c r="B8091">
        <v>26</v>
      </c>
      <c r="C8091" s="3">
        <v>926</v>
      </c>
      <c r="D8091" t="s">
        <v>7</v>
      </c>
      <c r="E8091">
        <v>2004</v>
      </c>
      <c r="F8091" s="57"/>
      <c r="G8091" s="73">
        <f t="shared" si="398"/>
        <v>820</v>
      </c>
      <c r="H8091" s="7"/>
      <c r="I8091" s="31">
        <v>820</v>
      </c>
      <c r="J8091" s="31"/>
      <c r="K8091" s="31">
        <v>0</v>
      </c>
      <c r="L8091" s="31">
        <v>59</v>
      </c>
      <c r="M8091" s="31"/>
      <c r="N8091" s="31">
        <v>0</v>
      </c>
      <c r="O8091" s="22">
        <f t="shared" si="397"/>
        <v>59</v>
      </c>
      <c r="P8091" s="58"/>
      <c r="Q8091" s="58"/>
      <c r="R8091" s="58"/>
      <c r="S8091" s="7"/>
      <c r="T8091" s="7"/>
      <c r="U8091" s="7"/>
    </row>
    <row r="8092" spans="1:21" customFormat="1" ht="12.75" customHeight="1" x14ac:dyDescent="0.25">
      <c r="A8092">
        <v>9</v>
      </c>
      <c r="B8092">
        <v>27</v>
      </c>
      <c r="C8092" s="3">
        <v>927</v>
      </c>
      <c r="D8092" t="s">
        <v>7</v>
      </c>
      <c r="E8092">
        <v>2004</v>
      </c>
      <c r="F8092" s="57"/>
      <c r="G8092" s="73">
        <f t="shared" si="398"/>
        <v>713</v>
      </c>
      <c r="H8092" s="7"/>
      <c r="I8092" s="31">
        <v>713</v>
      </c>
      <c r="J8092" s="31"/>
      <c r="K8092" s="31">
        <v>0</v>
      </c>
      <c r="L8092" s="31">
        <v>60</v>
      </c>
      <c r="M8092" s="31"/>
      <c r="N8092" s="31">
        <v>0</v>
      </c>
      <c r="O8092" s="22">
        <f t="shared" si="397"/>
        <v>60</v>
      </c>
      <c r="P8092" s="58"/>
      <c r="Q8092" s="58"/>
      <c r="R8092" s="58"/>
      <c r="S8092" s="7"/>
      <c r="T8092" s="7"/>
      <c r="U8092" s="7"/>
    </row>
    <row r="8093" spans="1:21" customFormat="1" ht="12.75" customHeight="1" x14ac:dyDescent="0.25">
      <c r="A8093">
        <v>9</v>
      </c>
      <c r="B8093">
        <v>28</v>
      </c>
      <c r="C8093" s="3">
        <v>928</v>
      </c>
      <c r="D8093" t="s">
        <v>7</v>
      </c>
      <c r="E8093">
        <v>2004</v>
      </c>
      <c r="F8093" s="57"/>
      <c r="G8093" s="73">
        <f t="shared" si="398"/>
        <v>553</v>
      </c>
      <c r="H8093" s="7"/>
      <c r="I8093" s="31">
        <v>553</v>
      </c>
      <c r="J8093" s="31"/>
      <c r="K8093" s="31">
        <v>0</v>
      </c>
      <c r="L8093" s="31">
        <v>54</v>
      </c>
      <c r="M8093" s="31"/>
      <c r="N8093" s="31">
        <v>0</v>
      </c>
      <c r="O8093" s="22">
        <f t="shared" si="397"/>
        <v>54</v>
      </c>
      <c r="P8093" s="58"/>
      <c r="Q8093" s="58"/>
      <c r="R8093" s="58"/>
      <c r="S8093" s="7"/>
      <c r="T8093" s="7"/>
      <c r="U8093" s="7"/>
    </row>
    <row r="8094" spans="1:21" customFormat="1" ht="12.75" customHeight="1" x14ac:dyDescent="0.25">
      <c r="A8094">
        <v>9</v>
      </c>
      <c r="B8094">
        <v>29</v>
      </c>
      <c r="C8094" s="3">
        <v>929</v>
      </c>
      <c r="D8094" t="s">
        <v>7</v>
      </c>
      <c r="E8094">
        <v>2004</v>
      </c>
      <c r="F8094" s="57"/>
      <c r="G8094" s="73">
        <f t="shared" si="398"/>
        <v>457</v>
      </c>
      <c r="H8094" s="7"/>
      <c r="I8094" s="31">
        <v>457</v>
      </c>
      <c r="J8094" s="31"/>
      <c r="K8094" s="31">
        <v>0</v>
      </c>
      <c r="L8094" s="31">
        <v>50</v>
      </c>
      <c r="M8094" s="31"/>
      <c r="N8094" s="31">
        <v>0</v>
      </c>
      <c r="O8094" s="22">
        <f t="shared" si="397"/>
        <v>50</v>
      </c>
      <c r="P8094" s="58"/>
      <c r="Q8094" s="58"/>
      <c r="R8094" s="58"/>
      <c r="S8094" s="7"/>
      <c r="T8094" s="7"/>
      <c r="U8094" s="7"/>
    </row>
    <row r="8095" spans="1:21" customFormat="1" ht="12.75" customHeight="1" x14ac:dyDescent="0.25">
      <c r="A8095">
        <v>9</v>
      </c>
      <c r="B8095">
        <v>30</v>
      </c>
      <c r="C8095" s="3">
        <v>930</v>
      </c>
      <c r="D8095" t="s">
        <v>7</v>
      </c>
      <c r="E8095">
        <v>2004</v>
      </c>
      <c r="F8095" s="57"/>
      <c r="G8095" s="73">
        <f t="shared" si="398"/>
        <v>432</v>
      </c>
      <c r="H8095" s="7"/>
      <c r="I8095" s="31">
        <v>432</v>
      </c>
      <c r="J8095" s="31"/>
      <c r="K8095" s="31">
        <v>0</v>
      </c>
      <c r="L8095" s="31">
        <v>53</v>
      </c>
      <c r="M8095" s="31"/>
      <c r="N8095" s="31">
        <v>0</v>
      </c>
      <c r="O8095" s="22">
        <f t="shared" si="397"/>
        <v>53</v>
      </c>
      <c r="P8095" s="58"/>
      <c r="Q8095" s="58"/>
      <c r="R8095" s="58"/>
      <c r="S8095" s="7"/>
      <c r="T8095" s="7"/>
      <c r="U8095" s="7"/>
    </row>
    <row r="8096" spans="1:21" customFormat="1" ht="12.75" customHeight="1" x14ac:dyDescent="0.25">
      <c r="A8096">
        <v>10</v>
      </c>
      <c r="B8096">
        <v>1</v>
      </c>
      <c r="C8096" s="3">
        <v>1001</v>
      </c>
      <c r="D8096" t="s">
        <v>7</v>
      </c>
      <c r="E8096">
        <v>2004</v>
      </c>
      <c r="F8096" s="57"/>
      <c r="G8096" s="73">
        <f t="shared" si="398"/>
        <v>530</v>
      </c>
      <c r="H8096" s="7"/>
      <c r="I8096" s="31">
        <v>530</v>
      </c>
      <c r="J8096" s="31"/>
      <c r="K8096" s="31">
        <v>0</v>
      </c>
      <c r="L8096" s="31">
        <v>73</v>
      </c>
      <c r="M8096" s="31"/>
      <c r="N8096" s="31">
        <v>0</v>
      </c>
      <c r="O8096" s="22">
        <f t="shared" si="397"/>
        <v>73</v>
      </c>
      <c r="P8096" s="58"/>
      <c r="Q8096" s="58"/>
      <c r="R8096" s="58"/>
      <c r="S8096" s="7"/>
      <c r="T8096" s="7"/>
      <c r="U8096" s="7"/>
    </row>
    <row r="8097" spans="1:21" customFormat="1" ht="12.75" customHeight="1" x14ac:dyDescent="0.25">
      <c r="A8097">
        <v>10</v>
      </c>
      <c r="B8097">
        <v>2</v>
      </c>
      <c r="C8097" s="3">
        <v>1002</v>
      </c>
      <c r="D8097" t="s">
        <v>7</v>
      </c>
      <c r="E8097">
        <v>2004</v>
      </c>
      <c r="F8097" s="57"/>
      <c r="G8097" s="73">
        <f t="shared" si="398"/>
        <v>430</v>
      </c>
      <c r="H8097" s="7"/>
      <c r="I8097" s="31">
        <v>430</v>
      </c>
      <c r="J8097" s="31"/>
      <c r="K8097" s="31">
        <v>0</v>
      </c>
      <c r="L8097" s="31">
        <v>78</v>
      </c>
      <c r="M8097" s="31"/>
      <c r="N8097" s="31">
        <v>0</v>
      </c>
      <c r="O8097" s="22">
        <f t="shared" si="397"/>
        <v>78</v>
      </c>
      <c r="P8097" s="58"/>
      <c r="Q8097" s="58"/>
      <c r="R8097" s="58"/>
      <c r="S8097" s="7"/>
      <c r="T8097" s="7"/>
      <c r="U8097" s="7"/>
    </row>
    <row r="8098" spans="1:21" customFormat="1" ht="12.75" customHeight="1" x14ac:dyDescent="0.25">
      <c r="A8098">
        <v>10</v>
      </c>
      <c r="B8098">
        <v>3</v>
      </c>
      <c r="C8098" s="3">
        <v>1003</v>
      </c>
      <c r="D8098" t="s">
        <v>7</v>
      </c>
      <c r="E8098">
        <v>2004</v>
      </c>
      <c r="F8098" s="57"/>
      <c r="G8098" s="73">
        <f t="shared" si="398"/>
        <v>261</v>
      </c>
      <c r="H8098" s="7"/>
      <c r="I8098" s="31">
        <v>261</v>
      </c>
      <c r="J8098" s="31"/>
      <c r="K8098" s="31">
        <v>0</v>
      </c>
      <c r="L8098" s="31">
        <v>59</v>
      </c>
      <c r="M8098" s="31"/>
      <c r="N8098" s="31">
        <v>0</v>
      </c>
      <c r="O8098" s="22">
        <f t="shared" si="397"/>
        <v>59</v>
      </c>
      <c r="P8098" s="58"/>
      <c r="Q8098" s="58"/>
      <c r="R8098" s="58"/>
      <c r="S8098" s="7"/>
      <c r="T8098" s="7"/>
      <c r="U8098" s="7"/>
    </row>
    <row r="8099" spans="1:21" customFormat="1" ht="12.75" customHeight="1" x14ac:dyDescent="0.25">
      <c r="A8099">
        <v>10</v>
      </c>
      <c r="B8099">
        <v>4</v>
      </c>
      <c r="C8099" s="3">
        <v>1004</v>
      </c>
      <c r="D8099" t="s">
        <v>7</v>
      </c>
      <c r="E8099">
        <v>2004</v>
      </c>
      <c r="F8099" s="57"/>
      <c r="G8099" s="73">
        <f t="shared" si="398"/>
        <v>203</v>
      </c>
      <c r="H8099" s="7"/>
      <c r="I8099" s="31">
        <v>188</v>
      </c>
      <c r="J8099" s="31"/>
      <c r="K8099" s="31">
        <v>15</v>
      </c>
      <c r="L8099" s="31">
        <v>52</v>
      </c>
      <c r="M8099" s="31"/>
      <c r="N8099" s="31">
        <v>1</v>
      </c>
      <c r="O8099" s="22">
        <f t="shared" si="397"/>
        <v>53</v>
      </c>
      <c r="P8099" s="58"/>
      <c r="Q8099" s="58"/>
      <c r="R8099" s="58"/>
      <c r="S8099" s="7"/>
      <c r="T8099" s="7"/>
      <c r="U8099" s="7"/>
    </row>
    <row r="8100" spans="1:21" customFormat="1" ht="12.75" customHeight="1" x14ac:dyDescent="0.25">
      <c r="A8100">
        <v>10</v>
      </c>
      <c r="B8100">
        <v>5</v>
      </c>
      <c r="C8100" s="3">
        <v>1005</v>
      </c>
      <c r="D8100" t="s">
        <v>7</v>
      </c>
      <c r="E8100">
        <v>2004</v>
      </c>
      <c r="F8100" s="57"/>
      <c r="G8100" s="73">
        <f t="shared" si="398"/>
        <v>184</v>
      </c>
      <c r="H8100" s="7"/>
      <c r="I8100" s="31">
        <v>184</v>
      </c>
      <c r="J8100" s="31"/>
      <c r="K8100" s="31">
        <v>0</v>
      </c>
      <c r="L8100" s="31">
        <v>54</v>
      </c>
      <c r="M8100" s="31"/>
      <c r="N8100" s="31">
        <v>0</v>
      </c>
      <c r="O8100" s="22">
        <f t="shared" si="397"/>
        <v>54</v>
      </c>
      <c r="P8100" s="58"/>
      <c r="Q8100" s="58"/>
      <c r="R8100" s="58"/>
      <c r="S8100" s="7"/>
      <c r="T8100" s="7"/>
      <c r="U8100" s="7"/>
    </row>
    <row r="8101" spans="1:21" customFormat="1" ht="12.75" customHeight="1" x14ac:dyDescent="0.25">
      <c r="A8101">
        <v>10</v>
      </c>
      <c r="B8101">
        <v>6</v>
      </c>
      <c r="C8101" s="3">
        <v>1006</v>
      </c>
      <c r="D8101" t="s">
        <v>7</v>
      </c>
      <c r="E8101">
        <v>2004</v>
      </c>
      <c r="F8101" s="57"/>
      <c r="G8101" s="73">
        <f t="shared" si="398"/>
        <v>362</v>
      </c>
      <c r="H8101" s="7"/>
      <c r="I8101" s="31">
        <v>362</v>
      </c>
      <c r="J8101" s="31"/>
      <c r="K8101" s="31">
        <v>0</v>
      </c>
      <c r="L8101" s="31">
        <v>115</v>
      </c>
      <c r="M8101" s="31"/>
      <c r="N8101" s="31">
        <v>0</v>
      </c>
      <c r="O8101" s="22">
        <f t="shared" si="397"/>
        <v>115</v>
      </c>
      <c r="P8101" s="58"/>
      <c r="Q8101" s="58"/>
      <c r="R8101" s="58"/>
      <c r="S8101" s="7"/>
      <c r="T8101" s="7"/>
      <c r="U8101" s="7"/>
    </row>
    <row r="8102" spans="1:21" customFormat="1" ht="12.75" customHeight="1" x14ac:dyDescent="0.25">
      <c r="A8102">
        <v>10</v>
      </c>
      <c r="B8102">
        <v>7</v>
      </c>
      <c r="C8102" s="3">
        <v>1007</v>
      </c>
      <c r="D8102" t="s">
        <v>7</v>
      </c>
      <c r="E8102">
        <v>2004</v>
      </c>
      <c r="F8102" s="57"/>
      <c r="G8102" s="73">
        <f t="shared" si="398"/>
        <v>248</v>
      </c>
      <c r="H8102" s="7"/>
      <c r="I8102" s="31">
        <v>248</v>
      </c>
      <c r="J8102" s="31"/>
      <c r="K8102" s="31">
        <v>0</v>
      </c>
      <c r="L8102" s="31">
        <v>84</v>
      </c>
      <c r="M8102" s="31"/>
      <c r="N8102" s="31">
        <v>0</v>
      </c>
      <c r="O8102" s="22">
        <f t="shared" si="397"/>
        <v>84</v>
      </c>
      <c r="P8102" s="58"/>
      <c r="Q8102" s="58"/>
      <c r="R8102" s="58"/>
      <c r="S8102" s="7"/>
      <c r="T8102" s="7"/>
      <c r="U8102" s="7"/>
    </row>
    <row r="8103" spans="1:21" customFormat="1" ht="12.75" customHeight="1" x14ac:dyDescent="0.25">
      <c r="A8103">
        <v>10</v>
      </c>
      <c r="B8103">
        <v>8</v>
      </c>
      <c r="C8103" s="3">
        <v>1008</v>
      </c>
      <c r="D8103" t="s">
        <v>7</v>
      </c>
      <c r="E8103">
        <v>2004</v>
      </c>
      <c r="F8103" s="57"/>
      <c r="G8103" s="73">
        <f t="shared" si="398"/>
        <v>570</v>
      </c>
      <c r="H8103" s="7"/>
      <c r="I8103" s="31">
        <v>570</v>
      </c>
      <c r="J8103" s="31"/>
      <c r="K8103" s="31">
        <v>0</v>
      </c>
      <c r="L8103" s="31">
        <v>206</v>
      </c>
      <c r="M8103" s="31"/>
      <c r="N8103" s="31">
        <v>0</v>
      </c>
      <c r="O8103" s="22">
        <f t="shared" si="397"/>
        <v>206</v>
      </c>
      <c r="P8103" s="58"/>
      <c r="Q8103" s="58"/>
      <c r="R8103" s="58"/>
      <c r="S8103" s="7"/>
      <c r="T8103" s="7"/>
      <c r="U8103" s="7"/>
    </row>
    <row r="8104" spans="1:21" customFormat="1" ht="12.75" customHeight="1" x14ac:dyDescent="0.25">
      <c r="A8104">
        <v>10</v>
      </c>
      <c r="B8104">
        <v>9</v>
      </c>
      <c r="C8104" s="3">
        <v>1009</v>
      </c>
      <c r="D8104" t="s">
        <v>7</v>
      </c>
      <c r="E8104">
        <v>2004</v>
      </c>
      <c r="F8104" s="57"/>
      <c r="G8104" s="73">
        <f t="shared" si="398"/>
        <v>258</v>
      </c>
      <c r="H8104" s="7"/>
      <c r="I8104" s="31">
        <v>258</v>
      </c>
      <c r="J8104" s="31"/>
      <c r="K8104" s="31">
        <v>0</v>
      </c>
      <c r="L8104" s="31">
        <v>99</v>
      </c>
      <c r="M8104" s="31"/>
      <c r="N8104" s="31">
        <v>0</v>
      </c>
      <c r="O8104" s="22">
        <f t="shared" si="397"/>
        <v>99</v>
      </c>
      <c r="P8104" s="58"/>
      <c r="Q8104" s="58"/>
      <c r="R8104" s="58"/>
      <c r="S8104" s="7"/>
      <c r="T8104" s="7"/>
      <c r="U8104" s="7"/>
    </row>
    <row r="8105" spans="1:21" customFormat="1" ht="12.75" customHeight="1" x14ac:dyDescent="0.25">
      <c r="A8105">
        <v>10</v>
      </c>
      <c r="B8105">
        <v>10</v>
      </c>
      <c r="C8105" s="3">
        <v>1010</v>
      </c>
      <c r="D8105" t="s">
        <v>7</v>
      </c>
      <c r="E8105">
        <v>2004</v>
      </c>
      <c r="F8105" s="57"/>
      <c r="G8105" s="73">
        <f t="shared" si="398"/>
        <v>203</v>
      </c>
      <c r="H8105" s="7"/>
      <c r="I8105" s="31">
        <v>188</v>
      </c>
      <c r="J8105" s="31"/>
      <c r="K8105" s="31">
        <v>15</v>
      </c>
      <c r="L8105" s="31">
        <v>76</v>
      </c>
      <c r="M8105" s="31"/>
      <c r="N8105" s="31">
        <v>1</v>
      </c>
      <c r="O8105" s="22">
        <f t="shared" si="397"/>
        <v>77</v>
      </c>
      <c r="P8105" s="58"/>
      <c r="Q8105" s="58"/>
      <c r="R8105" s="58"/>
      <c r="S8105" s="7"/>
      <c r="T8105" s="7"/>
      <c r="U8105" s="7"/>
    </row>
    <row r="8106" spans="1:21" customFormat="1" ht="12.75" customHeight="1" x14ac:dyDescent="0.25">
      <c r="A8106">
        <v>10</v>
      </c>
      <c r="B8106">
        <v>11</v>
      </c>
      <c r="C8106" s="3">
        <v>1011</v>
      </c>
      <c r="D8106" t="s">
        <v>7</v>
      </c>
      <c r="E8106">
        <v>2004</v>
      </c>
      <c r="F8106" s="57"/>
      <c r="G8106" s="73">
        <f t="shared" si="398"/>
        <v>206</v>
      </c>
      <c r="H8106" s="7"/>
      <c r="I8106" s="31">
        <v>206</v>
      </c>
      <c r="J8106" s="31"/>
      <c r="K8106" s="31">
        <v>0</v>
      </c>
      <c r="L8106" s="31">
        <v>89</v>
      </c>
      <c r="M8106" s="31"/>
      <c r="N8106" s="31">
        <v>0</v>
      </c>
      <c r="O8106" s="22">
        <f t="shared" si="397"/>
        <v>89</v>
      </c>
      <c r="P8106" s="58"/>
      <c r="Q8106" s="58"/>
      <c r="R8106" s="58"/>
      <c r="S8106" s="7"/>
      <c r="T8106" s="7"/>
      <c r="U8106" s="7"/>
    </row>
    <row r="8107" spans="1:21" customFormat="1" ht="12.75" customHeight="1" x14ac:dyDescent="0.25">
      <c r="A8107">
        <v>10</v>
      </c>
      <c r="B8107">
        <v>12</v>
      </c>
      <c r="C8107" s="3">
        <v>1012</v>
      </c>
      <c r="D8107" t="s">
        <v>7</v>
      </c>
      <c r="E8107">
        <v>2004</v>
      </c>
      <c r="F8107" s="57"/>
      <c r="G8107" s="73">
        <f t="shared" si="398"/>
        <v>261</v>
      </c>
      <c r="H8107" s="7"/>
      <c r="I8107" s="31">
        <v>261</v>
      </c>
      <c r="J8107" s="31"/>
      <c r="K8107" s="31">
        <v>0</v>
      </c>
      <c r="L8107" s="31">
        <v>119</v>
      </c>
      <c r="M8107" s="31"/>
      <c r="N8107" s="31">
        <v>0</v>
      </c>
      <c r="O8107" s="22">
        <f t="shared" si="397"/>
        <v>119</v>
      </c>
      <c r="P8107" s="58"/>
      <c r="Q8107" s="58"/>
      <c r="R8107" s="58"/>
      <c r="S8107" s="7"/>
      <c r="T8107" s="7"/>
      <c r="U8107" s="7"/>
    </row>
    <row r="8108" spans="1:21" customFormat="1" ht="12.75" customHeight="1" x14ac:dyDescent="0.25">
      <c r="A8108">
        <v>10</v>
      </c>
      <c r="B8108">
        <v>13</v>
      </c>
      <c r="C8108" s="3">
        <v>1013</v>
      </c>
      <c r="D8108" t="s">
        <v>7</v>
      </c>
      <c r="E8108">
        <v>2004</v>
      </c>
      <c r="F8108" s="57"/>
      <c r="G8108" s="73">
        <f t="shared" si="398"/>
        <v>229</v>
      </c>
      <c r="H8108" s="7"/>
      <c r="I8108" s="31">
        <v>229</v>
      </c>
      <c r="J8108" s="31"/>
      <c r="K8108" s="31">
        <v>0</v>
      </c>
      <c r="L8108" s="31">
        <v>111</v>
      </c>
      <c r="M8108" s="31"/>
      <c r="N8108" s="31">
        <v>0</v>
      </c>
      <c r="O8108" s="22">
        <f t="shared" si="397"/>
        <v>111</v>
      </c>
      <c r="P8108" s="58"/>
      <c r="Q8108" s="58"/>
      <c r="R8108" s="58"/>
      <c r="S8108" s="7"/>
      <c r="T8108" s="7"/>
      <c r="U8108" s="7"/>
    </row>
    <row r="8109" spans="1:21" customFormat="1" ht="12.75" customHeight="1" x14ac:dyDescent="0.25">
      <c r="A8109">
        <v>10</v>
      </c>
      <c r="B8109">
        <v>14</v>
      </c>
      <c r="C8109" s="3">
        <v>1014</v>
      </c>
      <c r="D8109" t="s">
        <v>7</v>
      </c>
      <c r="E8109">
        <v>2004</v>
      </c>
      <c r="F8109" s="57"/>
      <c r="G8109" s="73">
        <f t="shared" si="398"/>
        <v>202</v>
      </c>
      <c r="H8109" s="7"/>
      <c r="I8109" s="31">
        <v>202</v>
      </c>
      <c r="J8109" s="31"/>
      <c r="K8109" s="31">
        <v>0</v>
      </c>
      <c r="L8109" s="31">
        <v>104</v>
      </c>
      <c r="M8109" s="31"/>
      <c r="N8109" s="31">
        <v>0</v>
      </c>
      <c r="O8109" s="22">
        <f t="shared" si="397"/>
        <v>104</v>
      </c>
      <c r="P8109" s="58"/>
      <c r="Q8109" s="58"/>
      <c r="R8109" s="58"/>
      <c r="S8109" s="7"/>
      <c r="T8109" s="7"/>
      <c r="U8109" s="7"/>
    </row>
    <row r="8110" spans="1:21" customFormat="1" ht="12.75" customHeight="1" x14ac:dyDescent="0.25">
      <c r="A8110">
        <v>10</v>
      </c>
      <c r="B8110">
        <v>15</v>
      </c>
      <c r="C8110" s="3">
        <v>1015</v>
      </c>
      <c r="D8110" t="s">
        <v>7</v>
      </c>
      <c r="E8110">
        <v>2004</v>
      </c>
      <c r="F8110" s="57"/>
      <c r="G8110" s="73">
        <f t="shared" si="398"/>
        <v>167</v>
      </c>
      <c r="H8110" s="7"/>
      <c r="I8110" s="31">
        <v>167</v>
      </c>
      <c r="J8110" s="31"/>
      <c r="K8110" s="31">
        <v>0</v>
      </c>
      <c r="L8110" s="31">
        <v>91</v>
      </c>
      <c r="M8110" s="31"/>
      <c r="N8110" s="31">
        <v>0</v>
      </c>
      <c r="O8110" s="22">
        <f t="shared" si="397"/>
        <v>91</v>
      </c>
      <c r="P8110" s="58"/>
      <c r="Q8110" s="58"/>
      <c r="R8110" s="58"/>
      <c r="S8110" s="7"/>
      <c r="T8110" s="7"/>
      <c r="U8110" s="7"/>
    </row>
    <row r="8111" spans="1:21" customFormat="1" ht="12.75" customHeight="1" x14ac:dyDescent="0.25">
      <c r="A8111">
        <v>10</v>
      </c>
      <c r="B8111">
        <v>16</v>
      </c>
      <c r="C8111" s="3">
        <v>1016</v>
      </c>
      <c r="D8111" t="s">
        <v>7</v>
      </c>
      <c r="E8111">
        <v>2004</v>
      </c>
      <c r="F8111" s="57"/>
      <c r="G8111" s="73">
        <f t="shared" si="398"/>
        <v>136</v>
      </c>
      <c r="H8111" s="7"/>
      <c r="I8111" s="31">
        <v>136</v>
      </c>
      <c r="J8111" s="31"/>
      <c r="K8111" s="31">
        <v>0</v>
      </c>
      <c r="L8111" s="31">
        <v>78</v>
      </c>
      <c r="M8111" s="31"/>
      <c r="N8111" s="31">
        <v>0</v>
      </c>
      <c r="O8111" s="22">
        <f t="shared" si="397"/>
        <v>78</v>
      </c>
      <c r="P8111" s="58"/>
      <c r="Q8111" s="58"/>
      <c r="R8111" s="58"/>
      <c r="S8111" s="7"/>
      <c r="T8111" s="7"/>
      <c r="U8111" s="7"/>
    </row>
    <row r="8112" spans="1:21" customFormat="1" ht="12.75" customHeight="1" x14ac:dyDescent="0.25">
      <c r="A8112">
        <v>10</v>
      </c>
      <c r="B8112">
        <v>17</v>
      </c>
      <c r="C8112" s="3">
        <v>1017</v>
      </c>
      <c r="D8112" t="s">
        <v>7</v>
      </c>
      <c r="E8112">
        <v>2004</v>
      </c>
      <c r="F8112" s="57"/>
      <c r="G8112" s="73">
        <f t="shared" si="398"/>
        <v>105</v>
      </c>
      <c r="H8112" s="7"/>
      <c r="I8112" s="31">
        <v>105</v>
      </c>
      <c r="J8112" s="31"/>
      <c r="K8112" s="31">
        <v>0</v>
      </c>
      <c r="L8112" s="31">
        <v>63</v>
      </c>
      <c r="M8112" s="31"/>
      <c r="N8112" s="31">
        <v>0</v>
      </c>
      <c r="O8112" s="22">
        <f t="shared" si="397"/>
        <v>63</v>
      </c>
      <c r="P8112" s="58"/>
      <c r="Q8112" s="58"/>
      <c r="R8112" s="58"/>
      <c r="S8112" s="7"/>
      <c r="T8112" s="7"/>
      <c r="U8112" s="7"/>
    </row>
    <row r="8113" spans="1:21" customFormat="1" ht="12.75" customHeight="1" x14ac:dyDescent="0.25">
      <c r="A8113">
        <v>10</v>
      </c>
      <c r="B8113">
        <v>18</v>
      </c>
      <c r="C8113" s="3">
        <v>1018</v>
      </c>
      <c r="D8113" t="s">
        <v>7</v>
      </c>
      <c r="E8113">
        <v>2004</v>
      </c>
      <c r="F8113" s="57"/>
      <c r="G8113" s="73">
        <f t="shared" si="398"/>
        <v>75</v>
      </c>
      <c r="H8113" s="7"/>
      <c r="I8113" s="31">
        <v>75</v>
      </c>
      <c r="J8113" s="31"/>
      <c r="K8113" s="31">
        <v>0</v>
      </c>
      <c r="L8113" s="31">
        <v>47</v>
      </c>
      <c r="M8113" s="31"/>
      <c r="N8113" s="31">
        <v>0</v>
      </c>
      <c r="O8113" s="22">
        <f t="shared" si="397"/>
        <v>47</v>
      </c>
      <c r="P8113" s="58"/>
      <c r="Q8113" s="58"/>
      <c r="R8113" s="58"/>
      <c r="S8113" s="7"/>
      <c r="T8113" s="7"/>
      <c r="U8113" s="7"/>
    </row>
    <row r="8114" spans="1:21" customFormat="1" ht="12.75" customHeight="1" x14ac:dyDescent="0.25">
      <c r="A8114">
        <v>10</v>
      </c>
      <c r="B8114">
        <v>19</v>
      </c>
      <c r="C8114" s="3">
        <v>1019</v>
      </c>
      <c r="D8114" t="s">
        <v>7</v>
      </c>
      <c r="E8114">
        <v>2004</v>
      </c>
      <c r="F8114" s="57"/>
      <c r="G8114" s="73">
        <f t="shared" si="398"/>
        <v>83</v>
      </c>
      <c r="H8114" s="7"/>
      <c r="I8114" s="31">
        <v>83</v>
      </c>
      <c r="J8114" s="31"/>
      <c r="K8114" s="31">
        <v>0</v>
      </c>
      <c r="L8114" s="31">
        <v>55</v>
      </c>
      <c r="M8114" s="31"/>
      <c r="N8114" s="31">
        <v>0</v>
      </c>
      <c r="O8114" s="22">
        <f t="shared" si="397"/>
        <v>55</v>
      </c>
      <c r="P8114" s="58"/>
      <c r="Q8114" s="58"/>
      <c r="R8114" s="58"/>
      <c r="S8114" s="7"/>
      <c r="T8114" s="7"/>
      <c r="U8114" s="7"/>
    </row>
    <row r="8115" spans="1:21" customFormat="1" ht="12.75" customHeight="1" x14ac:dyDescent="0.25">
      <c r="A8115">
        <v>10</v>
      </c>
      <c r="B8115">
        <v>20</v>
      </c>
      <c r="C8115" s="3">
        <v>1020</v>
      </c>
      <c r="D8115" t="s">
        <v>7</v>
      </c>
      <c r="E8115">
        <v>2004</v>
      </c>
      <c r="F8115" s="57"/>
      <c r="G8115" s="73">
        <f t="shared" si="398"/>
        <v>108</v>
      </c>
      <c r="H8115" s="7"/>
      <c r="I8115" s="31">
        <v>108</v>
      </c>
      <c r="J8115" s="31"/>
      <c r="K8115" s="31">
        <v>0</v>
      </c>
      <c r="L8115" s="31">
        <v>58</v>
      </c>
      <c r="M8115" s="31"/>
      <c r="N8115" s="31">
        <v>0</v>
      </c>
      <c r="O8115" s="22">
        <f t="shared" si="397"/>
        <v>58</v>
      </c>
      <c r="P8115" s="58"/>
      <c r="Q8115" s="58"/>
      <c r="R8115" s="58"/>
      <c r="S8115" s="7"/>
      <c r="T8115" s="7"/>
      <c r="U8115" s="7"/>
    </row>
    <row r="8116" spans="1:21" customFormat="1" ht="12.75" customHeight="1" x14ac:dyDescent="0.25">
      <c r="A8116">
        <v>10</v>
      </c>
      <c r="B8116">
        <v>21</v>
      </c>
      <c r="C8116" s="3">
        <v>1021</v>
      </c>
      <c r="D8116" t="s">
        <v>7</v>
      </c>
      <c r="E8116">
        <v>2004</v>
      </c>
      <c r="F8116" s="57"/>
      <c r="G8116" s="73">
        <f t="shared" si="398"/>
        <v>82</v>
      </c>
      <c r="H8116" s="7"/>
      <c r="I8116" s="31">
        <v>82</v>
      </c>
      <c r="J8116" s="31"/>
      <c r="K8116" s="31">
        <v>0</v>
      </c>
      <c r="L8116" s="31">
        <v>35</v>
      </c>
      <c r="M8116" s="31"/>
      <c r="N8116" s="31">
        <v>0</v>
      </c>
      <c r="O8116" s="22">
        <f t="shared" si="397"/>
        <v>35</v>
      </c>
      <c r="P8116" s="58"/>
      <c r="Q8116" s="58"/>
      <c r="R8116" s="58"/>
      <c r="S8116" s="7"/>
      <c r="T8116" s="7"/>
      <c r="U8116" s="7"/>
    </row>
    <row r="8117" spans="1:21" customFormat="1" ht="12.75" customHeight="1" x14ac:dyDescent="0.25">
      <c r="A8117">
        <v>10</v>
      </c>
      <c r="B8117">
        <v>22</v>
      </c>
      <c r="C8117" s="3">
        <v>1022</v>
      </c>
      <c r="D8117" t="s">
        <v>7</v>
      </c>
      <c r="E8117">
        <v>2004</v>
      </c>
      <c r="F8117" s="57"/>
      <c r="G8117" s="73">
        <f t="shared" si="398"/>
        <v>62</v>
      </c>
      <c r="H8117" s="7"/>
      <c r="I8117" s="31">
        <v>62</v>
      </c>
      <c r="J8117" s="31"/>
      <c r="K8117" s="31">
        <v>0</v>
      </c>
      <c r="L8117" s="31">
        <v>21</v>
      </c>
      <c r="M8117" s="31"/>
      <c r="N8117" s="31">
        <v>0</v>
      </c>
      <c r="O8117" s="22">
        <f t="shared" si="397"/>
        <v>21</v>
      </c>
      <c r="P8117" s="58"/>
      <c r="Q8117" s="58"/>
      <c r="R8117" s="58"/>
      <c r="S8117" s="7"/>
      <c r="T8117" s="7"/>
      <c r="U8117" s="7"/>
    </row>
    <row r="8118" spans="1:21" customFormat="1" ht="12.75" customHeight="1" x14ac:dyDescent="0.25">
      <c r="A8118">
        <v>10</v>
      </c>
      <c r="B8118">
        <v>23</v>
      </c>
      <c r="C8118" s="3">
        <v>1023</v>
      </c>
      <c r="D8118" t="s">
        <v>7</v>
      </c>
      <c r="E8118">
        <v>2004</v>
      </c>
      <c r="F8118" s="57"/>
      <c r="G8118" s="73">
        <f t="shared" si="398"/>
        <v>63</v>
      </c>
      <c r="H8118" s="7"/>
      <c r="I8118" s="31">
        <v>63</v>
      </c>
      <c r="J8118" s="31"/>
      <c r="K8118" s="31">
        <v>0</v>
      </c>
      <c r="L8118" s="31">
        <v>16</v>
      </c>
      <c r="M8118" s="31"/>
      <c r="N8118" s="31">
        <v>0</v>
      </c>
      <c r="O8118" s="22">
        <f t="shared" si="397"/>
        <v>16</v>
      </c>
      <c r="P8118" s="58"/>
      <c r="Q8118" s="58"/>
      <c r="R8118" s="58"/>
      <c r="S8118" s="7"/>
      <c r="T8118" s="7"/>
      <c r="U8118" s="7"/>
    </row>
    <row r="8119" spans="1:21" customFormat="1" ht="12.75" customHeight="1" x14ac:dyDescent="0.25">
      <c r="A8119">
        <v>10</v>
      </c>
      <c r="B8119">
        <v>24</v>
      </c>
      <c r="C8119" s="3">
        <v>1024</v>
      </c>
      <c r="D8119" t="s">
        <v>7</v>
      </c>
      <c r="E8119">
        <v>2004</v>
      </c>
      <c r="F8119" s="57"/>
      <c r="G8119" s="73">
        <f t="shared" si="398"/>
        <v>65</v>
      </c>
      <c r="H8119" s="7"/>
      <c r="I8119" s="31">
        <v>65</v>
      </c>
      <c r="J8119" s="31"/>
      <c r="K8119" s="31">
        <v>0</v>
      </c>
      <c r="L8119" s="31">
        <v>12</v>
      </c>
      <c r="M8119" s="31"/>
      <c r="N8119" s="31">
        <v>0</v>
      </c>
      <c r="O8119" s="22">
        <f t="shared" si="397"/>
        <v>12</v>
      </c>
      <c r="P8119" s="58"/>
      <c r="Q8119" s="58"/>
      <c r="R8119" s="58"/>
      <c r="S8119" s="7"/>
      <c r="T8119" s="7"/>
      <c r="U8119" s="7"/>
    </row>
    <row r="8120" spans="1:21" customFormat="1" ht="12.75" customHeight="1" x14ac:dyDescent="0.25">
      <c r="A8120">
        <v>10</v>
      </c>
      <c r="B8120">
        <v>25</v>
      </c>
      <c r="C8120" s="3">
        <v>1025</v>
      </c>
      <c r="D8120" t="s">
        <v>7</v>
      </c>
      <c r="E8120">
        <v>2004</v>
      </c>
      <c r="F8120" s="57"/>
      <c r="G8120" s="73">
        <f t="shared" si="398"/>
        <v>179</v>
      </c>
      <c r="H8120" s="7"/>
      <c r="I8120" s="31">
        <v>179</v>
      </c>
      <c r="J8120" s="31"/>
      <c r="K8120" s="31">
        <v>0</v>
      </c>
      <c r="L8120" s="31">
        <v>20</v>
      </c>
      <c r="M8120" s="31"/>
      <c r="N8120" s="31">
        <v>0</v>
      </c>
      <c r="O8120" s="22">
        <f t="shared" ref="O8120:O8129" si="399">L8120+N8120</f>
        <v>20</v>
      </c>
      <c r="P8120" s="58"/>
      <c r="Q8120" s="58"/>
      <c r="R8120" s="58"/>
      <c r="S8120" s="7"/>
      <c r="T8120" s="7"/>
      <c r="U8120" s="7"/>
    </row>
    <row r="8121" spans="1:21" customFormat="1" ht="12.75" customHeight="1" x14ac:dyDescent="0.25">
      <c r="A8121">
        <v>10</v>
      </c>
      <c r="B8121">
        <v>26</v>
      </c>
      <c r="C8121" s="3">
        <v>1026</v>
      </c>
      <c r="D8121" t="s">
        <v>7</v>
      </c>
      <c r="E8121">
        <v>2004</v>
      </c>
      <c r="F8121" s="57"/>
      <c r="G8121" s="73">
        <f t="shared" si="398"/>
        <v>122</v>
      </c>
      <c r="H8121" s="7"/>
      <c r="I8121" s="31">
        <v>122</v>
      </c>
      <c r="J8121" s="31"/>
      <c r="K8121" s="31">
        <v>0</v>
      </c>
      <c r="L8121" s="31">
        <v>6</v>
      </c>
      <c r="M8121" s="31"/>
      <c r="N8121" s="31">
        <v>0</v>
      </c>
      <c r="O8121" s="22">
        <f t="shared" si="399"/>
        <v>6</v>
      </c>
      <c r="P8121" s="58"/>
      <c r="Q8121" s="58"/>
      <c r="R8121" s="58"/>
      <c r="S8121" s="7"/>
      <c r="T8121" s="7"/>
      <c r="U8121" s="7"/>
    </row>
    <row r="8122" spans="1:21" customFormat="1" ht="12.75" customHeight="1" x14ac:dyDescent="0.25">
      <c r="A8122">
        <v>10</v>
      </c>
      <c r="B8122">
        <v>27</v>
      </c>
      <c r="C8122" s="3">
        <v>1027</v>
      </c>
      <c r="D8122" t="s">
        <v>7</v>
      </c>
      <c r="E8122">
        <v>2004</v>
      </c>
      <c r="F8122" s="57"/>
      <c r="G8122" s="73">
        <f t="shared" si="398"/>
        <v>84</v>
      </c>
      <c r="H8122" s="7"/>
      <c r="I8122" s="31">
        <v>84</v>
      </c>
      <c r="J8122" s="31"/>
      <c r="K8122" s="31">
        <v>0</v>
      </c>
      <c r="L8122" s="31">
        <v>0</v>
      </c>
      <c r="M8122" s="31"/>
      <c r="N8122" s="31">
        <v>0</v>
      </c>
      <c r="O8122" s="22">
        <f t="shared" si="399"/>
        <v>0</v>
      </c>
      <c r="P8122" s="58"/>
      <c r="Q8122" s="58"/>
      <c r="R8122" s="58"/>
      <c r="S8122" s="7"/>
      <c r="T8122" s="7"/>
      <c r="U8122" s="7"/>
    </row>
    <row r="8123" spans="1:21" customFormat="1" ht="12.75" customHeight="1" x14ac:dyDescent="0.25">
      <c r="A8123">
        <v>10</v>
      </c>
      <c r="B8123">
        <v>28</v>
      </c>
      <c r="C8123" s="3">
        <v>1028</v>
      </c>
      <c r="D8123" t="s">
        <v>7</v>
      </c>
      <c r="E8123">
        <v>2004</v>
      </c>
      <c r="F8123" s="57"/>
      <c r="G8123" s="73">
        <f t="shared" si="398"/>
        <v>80</v>
      </c>
      <c r="H8123" s="7"/>
      <c r="I8123" s="31">
        <v>80</v>
      </c>
      <c r="J8123" s="31"/>
      <c r="K8123" s="31">
        <v>0</v>
      </c>
      <c r="L8123" s="31">
        <v>0</v>
      </c>
      <c r="M8123" s="31"/>
      <c r="N8123" s="31">
        <v>0</v>
      </c>
      <c r="O8123" s="22">
        <f t="shared" si="399"/>
        <v>0</v>
      </c>
      <c r="P8123" s="58"/>
      <c r="Q8123" s="58"/>
      <c r="R8123" s="58"/>
      <c r="S8123" s="7"/>
      <c r="T8123" s="7"/>
      <c r="U8123" s="7"/>
    </row>
    <row r="8124" spans="1:21" customFormat="1" ht="12.75" customHeight="1" x14ac:dyDescent="0.25">
      <c r="A8124">
        <v>10</v>
      </c>
      <c r="B8124">
        <v>29</v>
      </c>
      <c r="C8124" s="3">
        <v>1029</v>
      </c>
      <c r="D8124" t="s">
        <v>7</v>
      </c>
      <c r="E8124">
        <v>2004</v>
      </c>
      <c r="F8124" s="57"/>
      <c r="G8124" s="73">
        <f t="shared" si="398"/>
        <v>58</v>
      </c>
      <c r="H8124" s="7"/>
      <c r="I8124" s="31">
        <v>58</v>
      </c>
      <c r="J8124" s="31"/>
      <c r="K8124" s="31">
        <v>0</v>
      </c>
      <c r="L8124" s="31">
        <v>0</v>
      </c>
      <c r="M8124" s="31"/>
      <c r="N8124" s="31">
        <v>0</v>
      </c>
      <c r="O8124" s="22">
        <f t="shared" si="399"/>
        <v>0</v>
      </c>
      <c r="P8124" s="58"/>
      <c r="Q8124" s="58"/>
      <c r="R8124" s="58"/>
      <c r="S8124" s="7"/>
      <c r="T8124" s="7"/>
      <c r="U8124" s="7"/>
    </row>
    <row r="8125" spans="1:21" customFormat="1" ht="12.75" customHeight="1" x14ac:dyDescent="0.25">
      <c r="A8125">
        <v>10</v>
      </c>
      <c r="B8125">
        <v>30</v>
      </c>
      <c r="C8125" s="3">
        <v>1030</v>
      </c>
      <c r="D8125" t="s">
        <v>7</v>
      </c>
      <c r="E8125">
        <v>2004</v>
      </c>
      <c r="F8125" s="57"/>
      <c r="G8125" s="73">
        <f t="shared" si="398"/>
        <v>45</v>
      </c>
      <c r="H8125" s="7"/>
      <c r="I8125" s="31">
        <v>45</v>
      </c>
      <c r="J8125" s="31"/>
      <c r="K8125" s="31">
        <v>0</v>
      </c>
      <c r="L8125" s="31">
        <v>0</v>
      </c>
      <c r="M8125" s="31"/>
      <c r="N8125" s="31">
        <v>0</v>
      </c>
      <c r="O8125" s="22">
        <f t="shared" si="399"/>
        <v>0</v>
      </c>
      <c r="P8125" s="58"/>
      <c r="Q8125" s="58"/>
      <c r="R8125" s="58"/>
      <c r="S8125" s="7"/>
      <c r="T8125" s="7"/>
      <c r="U8125" s="7"/>
    </row>
    <row r="8126" spans="1:21" customFormat="1" ht="12.75" customHeight="1" x14ac:dyDescent="0.25">
      <c r="A8126">
        <v>10</v>
      </c>
      <c r="B8126">
        <v>31</v>
      </c>
      <c r="C8126" s="3">
        <v>1031</v>
      </c>
      <c r="D8126" t="s">
        <v>7</v>
      </c>
      <c r="E8126">
        <v>2004</v>
      </c>
      <c r="F8126" s="57"/>
      <c r="G8126" s="73">
        <f t="shared" si="398"/>
        <v>26</v>
      </c>
      <c r="H8126" s="7"/>
      <c r="I8126" s="31">
        <v>26</v>
      </c>
      <c r="J8126" s="31"/>
      <c r="K8126" s="31">
        <v>0</v>
      </c>
      <c r="L8126" s="31">
        <v>0</v>
      </c>
      <c r="M8126" s="31"/>
      <c r="N8126" s="31">
        <v>0</v>
      </c>
      <c r="O8126" s="22">
        <f t="shared" si="399"/>
        <v>0</v>
      </c>
      <c r="P8126" s="58"/>
      <c r="Q8126" s="58"/>
      <c r="R8126" s="58"/>
      <c r="S8126" s="7"/>
      <c r="T8126" s="7"/>
      <c r="U8126" s="7"/>
    </row>
    <row r="8127" spans="1:21" customFormat="1" ht="12.75" customHeight="1" x14ac:dyDescent="0.25">
      <c r="A8127">
        <v>11</v>
      </c>
      <c r="B8127">
        <v>1</v>
      </c>
      <c r="C8127" s="3">
        <v>1101</v>
      </c>
      <c r="D8127" t="s">
        <v>7</v>
      </c>
      <c r="E8127">
        <v>2004</v>
      </c>
      <c r="F8127" s="57"/>
      <c r="G8127" s="73">
        <f t="shared" si="398"/>
        <v>14</v>
      </c>
      <c r="H8127" s="7"/>
      <c r="I8127" s="31">
        <v>14</v>
      </c>
      <c r="J8127" s="31"/>
      <c r="K8127" s="31">
        <v>0</v>
      </c>
      <c r="L8127" s="31">
        <v>0</v>
      </c>
      <c r="M8127" s="31"/>
      <c r="N8127" s="31">
        <v>0</v>
      </c>
      <c r="O8127" s="22">
        <f t="shared" si="399"/>
        <v>0</v>
      </c>
      <c r="P8127" s="58"/>
      <c r="Q8127" s="58"/>
      <c r="R8127" s="58"/>
      <c r="S8127" s="7"/>
      <c r="T8127" s="7"/>
      <c r="U8127" s="7"/>
    </row>
    <row r="8128" spans="1:21" customFormat="1" ht="12.75" customHeight="1" x14ac:dyDescent="0.25">
      <c r="A8128">
        <v>11</v>
      </c>
      <c r="B8128">
        <v>2</v>
      </c>
      <c r="C8128" s="3">
        <v>1102</v>
      </c>
      <c r="D8128" t="s">
        <v>7</v>
      </c>
      <c r="E8128">
        <v>2004</v>
      </c>
      <c r="F8128" s="57"/>
      <c r="G8128" s="73">
        <f t="shared" si="398"/>
        <v>19</v>
      </c>
      <c r="H8128" s="7"/>
      <c r="I8128" s="31">
        <v>19</v>
      </c>
      <c r="J8128" s="31"/>
      <c r="K8128" s="31">
        <v>0</v>
      </c>
      <c r="L8128" s="31">
        <v>0</v>
      </c>
      <c r="M8128" s="31"/>
      <c r="N8128" s="31">
        <v>0</v>
      </c>
      <c r="O8128" s="22">
        <f t="shared" si="399"/>
        <v>0</v>
      </c>
      <c r="P8128" s="58"/>
      <c r="Q8128" s="58"/>
      <c r="R8128" s="58"/>
      <c r="S8128" s="7"/>
      <c r="T8128" s="7"/>
      <c r="U8128" s="7"/>
    </row>
    <row r="8129" spans="1:21" customFormat="1" ht="12.75" customHeight="1" x14ac:dyDescent="0.25">
      <c r="A8129">
        <v>11</v>
      </c>
      <c r="B8129">
        <v>3</v>
      </c>
      <c r="C8129" s="3">
        <v>1103</v>
      </c>
      <c r="D8129" t="s">
        <v>7</v>
      </c>
      <c r="E8129">
        <v>2004</v>
      </c>
      <c r="F8129" s="57"/>
      <c r="G8129" s="73">
        <f t="shared" si="398"/>
        <v>2</v>
      </c>
      <c r="H8129" s="7"/>
      <c r="I8129" s="31">
        <v>2</v>
      </c>
      <c r="J8129" s="31"/>
      <c r="K8129" s="31">
        <v>0</v>
      </c>
      <c r="L8129" s="31">
        <v>0</v>
      </c>
      <c r="M8129" s="31"/>
      <c r="N8129" s="31">
        <v>0</v>
      </c>
      <c r="O8129" s="22">
        <f t="shared" si="399"/>
        <v>0</v>
      </c>
      <c r="P8129" s="58"/>
      <c r="Q8129" s="58"/>
      <c r="R8129" s="58"/>
      <c r="S8129" s="7"/>
      <c r="T8129" s="7"/>
      <c r="U8129" s="7"/>
    </row>
    <row r="8130" spans="1:21" customFormat="1" ht="12.75" customHeight="1" x14ac:dyDescent="0.25">
      <c r="A8130">
        <v>11</v>
      </c>
      <c r="B8130">
        <v>4</v>
      </c>
      <c r="C8130" s="3">
        <v>1104</v>
      </c>
      <c r="D8130" t="s">
        <v>7</v>
      </c>
      <c r="E8130">
        <v>2004</v>
      </c>
      <c r="F8130" s="57"/>
      <c r="G8130" s="73"/>
      <c r="H8130" s="7"/>
      <c r="I8130" s="31"/>
      <c r="J8130" s="31"/>
      <c r="K8130" s="31"/>
      <c r="L8130" s="31"/>
      <c r="M8130" s="31"/>
      <c r="N8130" s="31"/>
      <c r="O8130" s="22"/>
      <c r="P8130" s="58"/>
      <c r="Q8130" s="58"/>
      <c r="R8130" s="58"/>
      <c r="S8130" s="7"/>
      <c r="T8130" s="7"/>
      <c r="U8130" s="7"/>
    </row>
    <row r="8131" spans="1:21" customFormat="1" ht="12.75" customHeight="1" x14ac:dyDescent="0.25">
      <c r="A8131">
        <v>11</v>
      </c>
      <c r="B8131">
        <v>5</v>
      </c>
      <c r="C8131" s="3">
        <v>1105</v>
      </c>
      <c r="D8131" t="s">
        <v>7</v>
      </c>
      <c r="E8131">
        <v>2004</v>
      </c>
      <c r="F8131" s="57"/>
      <c r="G8131" s="73"/>
      <c r="H8131" s="7"/>
      <c r="I8131" s="31"/>
      <c r="J8131" s="31"/>
      <c r="K8131" s="31"/>
      <c r="L8131" s="31"/>
      <c r="M8131" s="31"/>
      <c r="N8131" s="31"/>
      <c r="O8131" s="22"/>
      <c r="P8131" s="58"/>
      <c r="Q8131" s="58"/>
      <c r="R8131" s="58"/>
      <c r="S8131" s="7"/>
      <c r="T8131" s="7"/>
      <c r="U8131" s="7"/>
    </row>
    <row r="8132" spans="1:21" customFormat="1" ht="12.75" customHeight="1" x14ac:dyDescent="0.25">
      <c r="A8132">
        <v>11</v>
      </c>
      <c r="B8132">
        <v>6</v>
      </c>
      <c r="C8132" s="3">
        <v>1106</v>
      </c>
      <c r="D8132" t="s">
        <v>7</v>
      </c>
      <c r="E8132">
        <v>2004</v>
      </c>
      <c r="F8132" s="57"/>
      <c r="G8132" s="73"/>
      <c r="H8132" s="7"/>
      <c r="I8132" s="31"/>
      <c r="J8132" s="31"/>
      <c r="K8132" s="31"/>
      <c r="L8132" s="31"/>
      <c r="M8132" s="31"/>
      <c r="N8132" s="31"/>
      <c r="O8132" s="22"/>
      <c r="P8132" s="58"/>
      <c r="Q8132" s="58"/>
      <c r="R8132" s="58"/>
      <c r="S8132" s="7"/>
      <c r="T8132" s="7"/>
      <c r="U8132" s="7"/>
    </row>
    <row r="8133" spans="1:21" customFormat="1" ht="12.75" customHeight="1" x14ac:dyDescent="0.25">
      <c r="A8133">
        <v>11</v>
      </c>
      <c r="B8133">
        <v>7</v>
      </c>
      <c r="C8133" s="3">
        <v>1107</v>
      </c>
      <c r="D8133" t="s">
        <v>7</v>
      </c>
      <c r="E8133">
        <v>2004</v>
      </c>
      <c r="F8133" s="57"/>
      <c r="G8133" s="73"/>
      <c r="H8133" s="7"/>
      <c r="I8133" s="31"/>
      <c r="J8133" s="31"/>
      <c r="K8133" s="31"/>
      <c r="L8133" s="31"/>
      <c r="M8133" s="31"/>
      <c r="N8133" s="31"/>
      <c r="O8133" s="22"/>
      <c r="P8133" s="58"/>
      <c r="Q8133" s="58"/>
      <c r="R8133" s="58"/>
      <c r="S8133" s="7"/>
      <c r="T8133" s="7"/>
      <c r="U8133" s="7"/>
    </row>
    <row r="8134" spans="1:21" customFormat="1" ht="12.75" customHeight="1" x14ac:dyDescent="0.25">
      <c r="A8134">
        <v>11</v>
      </c>
      <c r="B8134">
        <v>8</v>
      </c>
      <c r="C8134" s="3">
        <v>1108</v>
      </c>
      <c r="D8134" t="s">
        <v>7</v>
      </c>
      <c r="E8134">
        <v>2004</v>
      </c>
      <c r="F8134" s="57"/>
      <c r="G8134" s="73"/>
      <c r="H8134" s="7"/>
      <c r="I8134" s="31"/>
      <c r="J8134" s="31"/>
      <c r="K8134" s="31"/>
      <c r="L8134" s="31"/>
      <c r="M8134" s="31"/>
      <c r="N8134" s="31"/>
      <c r="O8134" s="22"/>
      <c r="P8134" s="58"/>
      <c r="Q8134" s="58"/>
      <c r="R8134" s="58"/>
      <c r="S8134" s="7"/>
      <c r="T8134" s="7"/>
      <c r="U8134" s="7"/>
    </row>
    <row r="8135" spans="1:21" customFormat="1" ht="12.75" customHeight="1" x14ac:dyDescent="0.25">
      <c r="A8135">
        <v>11</v>
      </c>
      <c r="B8135">
        <v>9</v>
      </c>
      <c r="C8135" s="3">
        <v>1109</v>
      </c>
      <c r="D8135" t="s">
        <v>7</v>
      </c>
      <c r="E8135">
        <v>2004</v>
      </c>
      <c r="F8135" s="57"/>
      <c r="G8135" s="73"/>
      <c r="H8135" s="7"/>
      <c r="I8135" s="31"/>
      <c r="J8135" s="31"/>
      <c r="K8135" s="31"/>
      <c r="L8135" s="31"/>
      <c r="M8135" s="31"/>
      <c r="N8135" s="31"/>
      <c r="O8135" s="22"/>
      <c r="P8135" s="58"/>
      <c r="Q8135" s="58"/>
      <c r="R8135" s="58"/>
      <c r="S8135" s="7"/>
      <c r="T8135" s="7"/>
      <c r="U8135" s="7"/>
    </row>
    <row r="8136" spans="1:21" customFormat="1" ht="12.75" customHeight="1" x14ac:dyDescent="0.25">
      <c r="A8136">
        <v>11</v>
      </c>
      <c r="B8136">
        <v>10</v>
      </c>
      <c r="C8136" s="3">
        <v>1110</v>
      </c>
      <c r="D8136" t="s">
        <v>7</v>
      </c>
      <c r="E8136">
        <v>2004</v>
      </c>
      <c r="F8136" s="57"/>
      <c r="G8136" s="73"/>
      <c r="H8136" s="7"/>
      <c r="I8136" s="31"/>
      <c r="J8136" s="31"/>
      <c r="K8136" s="31"/>
      <c r="L8136" s="31"/>
      <c r="M8136" s="31"/>
      <c r="N8136" s="31"/>
      <c r="O8136" s="22"/>
      <c r="P8136" s="58"/>
      <c r="Q8136" s="58"/>
      <c r="R8136" s="58"/>
      <c r="S8136" s="7"/>
      <c r="T8136" s="7"/>
      <c r="U8136" s="7"/>
    </row>
    <row r="8137" spans="1:21" customFormat="1" ht="12.75" customHeight="1" x14ac:dyDescent="0.25">
      <c r="A8137">
        <v>11</v>
      </c>
      <c r="B8137">
        <v>11</v>
      </c>
      <c r="C8137" s="3">
        <v>1111</v>
      </c>
      <c r="D8137" t="s">
        <v>7</v>
      </c>
      <c r="E8137">
        <v>2004</v>
      </c>
      <c r="F8137" s="57"/>
      <c r="G8137" s="73"/>
      <c r="H8137" s="7"/>
      <c r="I8137" s="31"/>
      <c r="J8137" s="31"/>
      <c r="K8137" s="31"/>
      <c r="L8137" s="31"/>
      <c r="M8137" s="31"/>
      <c r="N8137" s="31"/>
      <c r="O8137" s="22"/>
      <c r="P8137" s="58"/>
      <c r="Q8137" s="58"/>
      <c r="R8137" s="58"/>
      <c r="S8137" s="7"/>
      <c r="T8137" s="7"/>
      <c r="U8137" s="7"/>
    </row>
    <row r="8138" spans="1:21" customFormat="1" ht="12.75" customHeight="1" x14ac:dyDescent="0.25">
      <c r="A8138">
        <v>11</v>
      </c>
      <c r="B8138">
        <v>12</v>
      </c>
      <c r="C8138" s="3">
        <v>1112</v>
      </c>
      <c r="D8138" t="s">
        <v>7</v>
      </c>
      <c r="E8138">
        <v>2004</v>
      </c>
      <c r="F8138" s="57"/>
      <c r="G8138" s="73"/>
      <c r="H8138" s="7"/>
      <c r="I8138" s="31"/>
      <c r="J8138" s="31"/>
      <c r="K8138" s="31"/>
      <c r="L8138" s="31"/>
      <c r="M8138" s="31"/>
      <c r="N8138" s="31"/>
      <c r="O8138" s="22"/>
      <c r="P8138" s="58"/>
      <c r="Q8138" s="58"/>
      <c r="R8138" s="58"/>
      <c r="S8138" s="7"/>
      <c r="T8138" s="7"/>
      <c r="U8138" s="7"/>
    </row>
    <row r="8139" spans="1:21" customFormat="1" ht="12.75" customHeight="1" x14ac:dyDescent="0.25">
      <c r="A8139">
        <v>11</v>
      </c>
      <c r="B8139">
        <v>13</v>
      </c>
      <c r="C8139" s="3">
        <v>1113</v>
      </c>
      <c r="D8139" t="s">
        <v>7</v>
      </c>
      <c r="E8139">
        <v>2004</v>
      </c>
      <c r="F8139" s="57"/>
      <c r="G8139" s="73"/>
      <c r="H8139" s="7"/>
      <c r="I8139" s="31"/>
      <c r="J8139" s="31"/>
      <c r="K8139" s="31"/>
      <c r="L8139" s="31"/>
      <c r="M8139" s="31"/>
      <c r="N8139" s="31"/>
      <c r="O8139" s="22"/>
      <c r="P8139" s="58"/>
      <c r="Q8139" s="58"/>
      <c r="R8139" s="58"/>
      <c r="S8139" s="7"/>
      <c r="T8139" s="7"/>
      <c r="U8139" s="7"/>
    </row>
    <row r="8140" spans="1:21" customFormat="1" ht="12.75" customHeight="1" x14ac:dyDescent="0.25">
      <c r="A8140">
        <v>11</v>
      </c>
      <c r="B8140">
        <v>14</v>
      </c>
      <c r="C8140" s="3">
        <v>1114</v>
      </c>
      <c r="D8140" t="s">
        <v>7</v>
      </c>
      <c r="E8140">
        <v>2004</v>
      </c>
      <c r="F8140" s="57"/>
      <c r="G8140" s="73"/>
      <c r="H8140" s="7"/>
      <c r="I8140" s="31"/>
      <c r="J8140" s="31"/>
      <c r="K8140" s="31"/>
      <c r="L8140" s="31"/>
      <c r="M8140" s="31"/>
      <c r="N8140" s="31"/>
      <c r="O8140" s="22"/>
      <c r="P8140" s="58"/>
      <c r="Q8140" s="58"/>
      <c r="R8140" s="58"/>
      <c r="S8140" s="7"/>
      <c r="T8140" s="7"/>
      <c r="U8140" s="7"/>
    </row>
    <row r="8141" spans="1:21" customFormat="1" ht="12.75" customHeight="1" x14ac:dyDescent="0.25">
      <c r="A8141">
        <v>11</v>
      </c>
      <c r="B8141">
        <v>15</v>
      </c>
      <c r="C8141" s="3">
        <v>1115</v>
      </c>
      <c r="D8141" t="s">
        <v>7</v>
      </c>
      <c r="E8141">
        <v>2004</v>
      </c>
      <c r="F8141" s="57"/>
      <c r="G8141" s="73"/>
      <c r="H8141" s="7"/>
      <c r="I8141" s="31"/>
      <c r="J8141" s="31"/>
      <c r="K8141" s="31"/>
      <c r="L8141" s="31"/>
      <c r="M8141" s="31"/>
      <c r="N8141" s="31"/>
      <c r="O8141" s="22"/>
      <c r="P8141" s="58"/>
      <c r="Q8141" s="58"/>
      <c r="R8141" s="58"/>
      <c r="S8141" s="7"/>
      <c r="T8141" s="7"/>
      <c r="U8141" s="7"/>
    </row>
    <row r="8142" spans="1:21" customFormat="1" ht="12.75" customHeight="1" x14ac:dyDescent="0.25">
      <c r="A8142">
        <v>6</v>
      </c>
      <c r="B8142">
        <v>1</v>
      </c>
      <c r="C8142" s="3">
        <v>601</v>
      </c>
      <c r="D8142" t="s">
        <v>6</v>
      </c>
      <c r="E8142">
        <v>2003</v>
      </c>
      <c r="G8142" s="18"/>
      <c r="J8142" s="8"/>
    </row>
    <row r="8143" spans="1:21" customFormat="1" ht="12.75" customHeight="1" x14ac:dyDescent="0.25">
      <c r="A8143">
        <v>6</v>
      </c>
      <c r="B8143">
        <v>2</v>
      </c>
      <c r="C8143" s="3">
        <v>602</v>
      </c>
      <c r="D8143" t="s">
        <v>6</v>
      </c>
      <c r="E8143">
        <v>2003</v>
      </c>
      <c r="G8143" s="18"/>
      <c r="J8143" s="8"/>
    </row>
    <row r="8144" spans="1:21" customFormat="1" ht="12.75" customHeight="1" x14ac:dyDescent="0.25">
      <c r="A8144">
        <v>6</v>
      </c>
      <c r="B8144">
        <v>2</v>
      </c>
      <c r="C8144" s="3">
        <v>603</v>
      </c>
      <c r="D8144" t="s">
        <v>6</v>
      </c>
      <c r="E8144">
        <v>2003</v>
      </c>
      <c r="G8144" s="18"/>
      <c r="J8144" s="8"/>
    </row>
    <row r="8145" spans="1:21" customFormat="1" ht="12.75" customHeight="1" x14ac:dyDescent="0.25">
      <c r="A8145">
        <v>6</v>
      </c>
      <c r="B8145">
        <v>2</v>
      </c>
      <c r="C8145" s="3">
        <v>604</v>
      </c>
      <c r="D8145" t="s">
        <v>6</v>
      </c>
      <c r="E8145">
        <v>2003</v>
      </c>
      <c r="G8145" s="18"/>
      <c r="J8145" s="8"/>
    </row>
    <row r="8146" spans="1:21" customFormat="1" ht="12.75" customHeight="1" x14ac:dyDescent="0.25">
      <c r="A8146">
        <v>6</v>
      </c>
      <c r="B8146">
        <v>5</v>
      </c>
      <c r="C8146" s="3">
        <v>605</v>
      </c>
      <c r="D8146" t="s">
        <v>6</v>
      </c>
      <c r="E8146">
        <v>2003</v>
      </c>
      <c r="G8146" s="73">
        <f t="shared" ref="G8146:G8177" si="400">I8146+K8146</f>
        <v>354</v>
      </c>
      <c r="H8146" s="27"/>
      <c r="I8146" s="14">
        <v>354</v>
      </c>
      <c r="J8146" s="8"/>
      <c r="L8146" s="14">
        <v>0</v>
      </c>
      <c r="O8146" s="22">
        <f t="shared" ref="O8146:O8177" si="401">L8146+N8146</f>
        <v>0</v>
      </c>
      <c r="P8146" s="50">
        <v>0</v>
      </c>
      <c r="Q8146">
        <f t="shared" ref="Q8146:Q8177" si="402">P8146-L8146</f>
        <v>0</v>
      </c>
      <c r="U8146" t="s">
        <v>31</v>
      </c>
    </row>
    <row r="8147" spans="1:21" customFormat="1" ht="12.75" customHeight="1" x14ac:dyDescent="0.25">
      <c r="A8147">
        <v>6</v>
      </c>
      <c r="B8147">
        <v>6</v>
      </c>
      <c r="C8147" s="3">
        <v>606</v>
      </c>
      <c r="D8147" t="s">
        <v>6</v>
      </c>
      <c r="E8147">
        <v>2003</v>
      </c>
      <c r="G8147" s="73">
        <f t="shared" si="400"/>
        <v>876</v>
      </c>
      <c r="H8147" s="27"/>
      <c r="I8147" s="14">
        <v>876</v>
      </c>
      <c r="J8147" s="8"/>
      <c r="L8147" s="14">
        <v>0</v>
      </c>
      <c r="O8147" s="22">
        <f t="shared" si="401"/>
        <v>0</v>
      </c>
      <c r="P8147" s="50">
        <v>0</v>
      </c>
      <c r="Q8147">
        <f t="shared" si="402"/>
        <v>0</v>
      </c>
    </row>
    <row r="8148" spans="1:21" customFormat="1" ht="12.75" customHeight="1" x14ac:dyDescent="0.25">
      <c r="A8148">
        <v>6</v>
      </c>
      <c r="B8148">
        <v>7</v>
      </c>
      <c r="C8148" s="3">
        <v>607</v>
      </c>
      <c r="D8148" t="s">
        <v>6</v>
      </c>
      <c r="E8148">
        <v>2003</v>
      </c>
      <c r="G8148" s="73">
        <f t="shared" si="400"/>
        <v>935</v>
      </c>
      <c r="H8148" s="27"/>
      <c r="I8148" s="14">
        <v>935</v>
      </c>
      <c r="J8148" s="8"/>
      <c r="L8148" s="14">
        <v>0</v>
      </c>
      <c r="O8148" s="22">
        <f t="shared" si="401"/>
        <v>0</v>
      </c>
      <c r="P8148" s="50">
        <v>0</v>
      </c>
      <c r="Q8148">
        <f t="shared" si="402"/>
        <v>0</v>
      </c>
    </row>
    <row r="8149" spans="1:21" customFormat="1" ht="12.75" customHeight="1" x14ac:dyDescent="0.25">
      <c r="A8149">
        <v>6</v>
      </c>
      <c r="B8149">
        <v>8</v>
      </c>
      <c r="C8149" s="3">
        <v>608</v>
      </c>
      <c r="D8149" t="s">
        <v>6</v>
      </c>
      <c r="E8149">
        <v>2003</v>
      </c>
      <c r="G8149" s="73">
        <f t="shared" si="400"/>
        <v>703</v>
      </c>
      <c r="H8149" s="27"/>
      <c r="I8149" s="14">
        <v>703</v>
      </c>
      <c r="J8149" s="8"/>
      <c r="L8149" s="14">
        <v>0</v>
      </c>
      <c r="O8149" s="22">
        <f t="shared" si="401"/>
        <v>0</v>
      </c>
      <c r="P8149" s="50">
        <v>0</v>
      </c>
      <c r="Q8149">
        <f t="shared" si="402"/>
        <v>0</v>
      </c>
    </row>
    <row r="8150" spans="1:21" customFormat="1" ht="12.75" customHeight="1" x14ac:dyDescent="0.25">
      <c r="A8150">
        <v>6</v>
      </c>
      <c r="B8150">
        <v>9</v>
      </c>
      <c r="C8150" s="3">
        <v>609</v>
      </c>
      <c r="D8150" t="s">
        <v>6</v>
      </c>
      <c r="E8150">
        <v>2003</v>
      </c>
      <c r="G8150" s="73">
        <f t="shared" si="400"/>
        <v>107</v>
      </c>
      <c r="H8150" s="27"/>
      <c r="I8150" s="14">
        <v>107</v>
      </c>
      <c r="J8150" s="8">
        <v>7</v>
      </c>
      <c r="L8150" s="14">
        <v>0</v>
      </c>
      <c r="O8150" s="22">
        <f t="shared" si="401"/>
        <v>0</v>
      </c>
      <c r="P8150" s="50">
        <v>0</v>
      </c>
      <c r="Q8150">
        <f t="shared" si="402"/>
        <v>0</v>
      </c>
    </row>
    <row r="8151" spans="1:21" customFormat="1" ht="12.75" customHeight="1" x14ac:dyDescent="0.25">
      <c r="A8151">
        <v>6</v>
      </c>
      <c r="B8151">
        <v>10</v>
      </c>
      <c r="C8151" s="3">
        <v>610</v>
      </c>
      <c r="D8151" t="s">
        <v>6</v>
      </c>
      <c r="E8151">
        <v>2003</v>
      </c>
      <c r="G8151" s="73">
        <f t="shared" si="400"/>
        <v>596</v>
      </c>
      <c r="H8151" s="27"/>
      <c r="I8151" s="14">
        <v>596</v>
      </c>
      <c r="J8151" s="8"/>
      <c r="L8151" s="14">
        <v>0</v>
      </c>
      <c r="O8151" s="22">
        <f t="shared" si="401"/>
        <v>0</v>
      </c>
      <c r="P8151" s="50">
        <v>0</v>
      </c>
      <c r="Q8151">
        <f t="shared" si="402"/>
        <v>0</v>
      </c>
    </row>
    <row r="8152" spans="1:21" customFormat="1" ht="12.75" customHeight="1" x14ac:dyDescent="0.25">
      <c r="A8152">
        <v>6</v>
      </c>
      <c r="B8152">
        <v>11</v>
      </c>
      <c r="C8152" s="3">
        <v>611</v>
      </c>
      <c r="D8152" t="s">
        <v>6</v>
      </c>
      <c r="E8152">
        <v>2003</v>
      </c>
      <c r="G8152" s="73">
        <f t="shared" si="400"/>
        <v>785</v>
      </c>
      <c r="H8152" s="27">
        <f>SUM(G8146:G8152)</f>
        <v>4356</v>
      </c>
      <c r="I8152" s="14">
        <v>785</v>
      </c>
      <c r="J8152" s="8"/>
      <c r="L8152" s="14">
        <v>0</v>
      </c>
      <c r="O8152" s="22">
        <f t="shared" si="401"/>
        <v>0</v>
      </c>
      <c r="P8152" s="50">
        <v>0</v>
      </c>
      <c r="Q8152">
        <f t="shared" si="402"/>
        <v>0</v>
      </c>
    </row>
    <row r="8153" spans="1:21" customFormat="1" ht="12.75" customHeight="1" x14ac:dyDescent="0.25">
      <c r="A8153">
        <v>6</v>
      </c>
      <c r="B8153">
        <v>12</v>
      </c>
      <c r="C8153" s="3">
        <v>612</v>
      </c>
      <c r="D8153" t="s">
        <v>6</v>
      </c>
      <c r="E8153">
        <v>2003</v>
      </c>
      <c r="G8153" s="73">
        <f t="shared" si="400"/>
        <v>307</v>
      </c>
      <c r="H8153" s="27"/>
      <c r="I8153" s="14">
        <v>307</v>
      </c>
      <c r="J8153" s="8"/>
      <c r="L8153" s="14">
        <v>0</v>
      </c>
      <c r="O8153" s="22">
        <f t="shared" si="401"/>
        <v>0</v>
      </c>
      <c r="P8153" s="50">
        <v>0</v>
      </c>
      <c r="Q8153">
        <f t="shared" si="402"/>
        <v>0</v>
      </c>
    </row>
    <row r="8154" spans="1:21" customFormat="1" ht="12.75" customHeight="1" x14ac:dyDescent="0.25">
      <c r="A8154">
        <v>6</v>
      </c>
      <c r="B8154">
        <v>13</v>
      </c>
      <c r="C8154" s="3">
        <v>613</v>
      </c>
      <c r="D8154" t="s">
        <v>6</v>
      </c>
      <c r="E8154">
        <v>2003</v>
      </c>
      <c r="G8154" s="73">
        <f t="shared" si="400"/>
        <v>127</v>
      </c>
      <c r="H8154" s="27"/>
      <c r="I8154" s="14">
        <v>127</v>
      </c>
      <c r="J8154" s="8"/>
      <c r="L8154" s="14">
        <v>0</v>
      </c>
      <c r="O8154" s="22">
        <f t="shared" si="401"/>
        <v>0</v>
      </c>
      <c r="P8154" s="50">
        <v>0</v>
      </c>
      <c r="Q8154">
        <f t="shared" si="402"/>
        <v>0</v>
      </c>
    </row>
    <row r="8155" spans="1:21" customFormat="1" ht="12.75" customHeight="1" x14ac:dyDescent="0.25">
      <c r="A8155">
        <v>6</v>
      </c>
      <c r="B8155">
        <v>14</v>
      </c>
      <c r="C8155" s="3">
        <v>614</v>
      </c>
      <c r="D8155" t="s">
        <v>6</v>
      </c>
      <c r="E8155">
        <v>2003</v>
      </c>
      <c r="G8155" s="73">
        <f t="shared" si="400"/>
        <v>573</v>
      </c>
      <c r="H8155" s="27"/>
      <c r="I8155" s="14">
        <v>573</v>
      </c>
      <c r="J8155" s="8"/>
      <c r="L8155" s="14">
        <v>1</v>
      </c>
      <c r="O8155" s="22">
        <f t="shared" si="401"/>
        <v>1</v>
      </c>
      <c r="P8155" s="50">
        <v>1</v>
      </c>
      <c r="Q8155">
        <f t="shared" si="402"/>
        <v>0</v>
      </c>
    </row>
    <row r="8156" spans="1:21" customFormat="1" ht="12.75" customHeight="1" x14ac:dyDescent="0.25">
      <c r="A8156">
        <v>6</v>
      </c>
      <c r="B8156">
        <v>15</v>
      </c>
      <c r="C8156" s="3">
        <v>615</v>
      </c>
      <c r="D8156" t="s">
        <v>6</v>
      </c>
      <c r="E8156">
        <v>2003</v>
      </c>
      <c r="G8156" s="73">
        <f t="shared" si="400"/>
        <v>483</v>
      </c>
      <c r="H8156" s="27"/>
      <c r="I8156" s="14">
        <v>483</v>
      </c>
      <c r="J8156" s="8"/>
      <c r="L8156" s="14">
        <v>1</v>
      </c>
      <c r="O8156" s="22">
        <f t="shared" si="401"/>
        <v>1</v>
      </c>
      <c r="P8156" s="50">
        <v>1</v>
      </c>
      <c r="Q8156">
        <f t="shared" si="402"/>
        <v>0</v>
      </c>
    </row>
    <row r="8157" spans="1:21" customFormat="1" ht="12.75" customHeight="1" x14ac:dyDescent="0.25">
      <c r="A8157">
        <v>6</v>
      </c>
      <c r="B8157">
        <v>16</v>
      </c>
      <c r="C8157" s="3">
        <v>616</v>
      </c>
      <c r="D8157" t="s">
        <v>6</v>
      </c>
      <c r="E8157">
        <v>2003</v>
      </c>
      <c r="G8157" s="73">
        <f t="shared" si="400"/>
        <v>4599</v>
      </c>
      <c r="H8157" s="27"/>
      <c r="I8157" s="14">
        <v>4599</v>
      </c>
      <c r="J8157" s="8">
        <v>64</v>
      </c>
      <c r="L8157" s="14">
        <v>6</v>
      </c>
      <c r="M8157" s="8">
        <v>0</v>
      </c>
      <c r="O8157" s="22">
        <f t="shared" si="401"/>
        <v>6</v>
      </c>
      <c r="P8157" s="50">
        <v>6</v>
      </c>
      <c r="Q8157">
        <f t="shared" si="402"/>
        <v>0</v>
      </c>
    </row>
    <row r="8158" spans="1:21" customFormat="1" ht="12.75" customHeight="1" x14ac:dyDescent="0.25">
      <c r="A8158">
        <v>6</v>
      </c>
      <c r="B8158">
        <v>17</v>
      </c>
      <c r="C8158" s="3">
        <v>617</v>
      </c>
      <c r="D8158" t="s">
        <v>6</v>
      </c>
      <c r="E8158">
        <v>2003</v>
      </c>
      <c r="G8158" s="73">
        <f t="shared" si="400"/>
        <v>7609</v>
      </c>
      <c r="H8158" s="27"/>
      <c r="I8158" s="14">
        <v>7609</v>
      </c>
      <c r="J8158" s="8"/>
      <c r="L8158" s="14">
        <v>12</v>
      </c>
      <c r="O8158" s="22">
        <f t="shared" si="401"/>
        <v>12</v>
      </c>
      <c r="P8158" s="50">
        <v>12</v>
      </c>
      <c r="Q8158">
        <f t="shared" si="402"/>
        <v>0</v>
      </c>
    </row>
    <row r="8159" spans="1:21" customFormat="1" ht="12.75" customHeight="1" x14ac:dyDescent="0.25">
      <c r="A8159">
        <v>6</v>
      </c>
      <c r="B8159">
        <v>18</v>
      </c>
      <c r="C8159" s="3">
        <v>618</v>
      </c>
      <c r="D8159" t="s">
        <v>6</v>
      </c>
      <c r="E8159">
        <v>2003</v>
      </c>
      <c r="G8159" s="73">
        <f t="shared" si="400"/>
        <v>8406</v>
      </c>
      <c r="H8159" s="27">
        <f>SUM(G8153:G8159)</f>
        <v>22104</v>
      </c>
      <c r="I8159" s="14">
        <v>8406</v>
      </c>
      <c r="L8159" s="14">
        <v>16</v>
      </c>
      <c r="O8159" s="22">
        <f t="shared" si="401"/>
        <v>16</v>
      </c>
      <c r="P8159" s="50">
        <v>16</v>
      </c>
      <c r="Q8159">
        <f t="shared" si="402"/>
        <v>0</v>
      </c>
    </row>
    <row r="8160" spans="1:21" customFormat="1" ht="12.75" customHeight="1" x14ac:dyDescent="0.25">
      <c r="A8160">
        <v>6</v>
      </c>
      <c r="B8160">
        <v>19</v>
      </c>
      <c r="C8160" s="3">
        <v>619</v>
      </c>
      <c r="D8160" t="s">
        <v>6</v>
      </c>
      <c r="E8160">
        <v>2003</v>
      </c>
      <c r="G8160" s="73">
        <f t="shared" si="400"/>
        <v>12241</v>
      </c>
      <c r="H8160" s="27"/>
      <c r="I8160" s="14">
        <v>12241</v>
      </c>
      <c r="J8160" s="8"/>
      <c r="L8160" s="14">
        <v>26</v>
      </c>
      <c r="O8160" s="22">
        <f t="shared" si="401"/>
        <v>26</v>
      </c>
      <c r="P8160" s="50">
        <v>26</v>
      </c>
      <c r="Q8160">
        <f t="shared" si="402"/>
        <v>0</v>
      </c>
    </row>
    <row r="8161" spans="1:17" customFormat="1" ht="12.75" customHeight="1" x14ac:dyDescent="0.25">
      <c r="A8161">
        <v>6</v>
      </c>
      <c r="B8161">
        <v>20</v>
      </c>
      <c r="C8161" s="3">
        <v>620</v>
      </c>
      <c r="D8161" t="s">
        <v>6</v>
      </c>
      <c r="E8161">
        <v>2003</v>
      </c>
      <c r="G8161" s="73">
        <f t="shared" si="400"/>
        <v>6765</v>
      </c>
      <c r="H8161" s="27"/>
      <c r="I8161" s="14">
        <v>6765</v>
      </c>
      <c r="J8161" s="8"/>
      <c r="L8161" s="14">
        <v>16</v>
      </c>
      <c r="O8161" s="22">
        <f t="shared" si="401"/>
        <v>16</v>
      </c>
      <c r="P8161" s="50">
        <v>16</v>
      </c>
      <c r="Q8161">
        <f t="shared" si="402"/>
        <v>0</v>
      </c>
    </row>
    <row r="8162" spans="1:17" customFormat="1" ht="12.75" customHeight="1" x14ac:dyDescent="0.25">
      <c r="A8162">
        <v>6</v>
      </c>
      <c r="B8162">
        <v>21</v>
      </c>
      <c r="C8162" s="3">
        <v>621</v>
      </c>
      <c r="D8162" t="s">
        <v>6</v>
      </c>
      <c r="E8162">
        <v>2003</v>
      </c>
      <c r="G8162" s="73">
        <f t="shared" si="400"/>
        <v>5583</v>
      </c>
      <c r="H8162" s="27"/>
      <c r="I8162" s="14">
        <v>5583</v>
      </c>
      <c r="J8162" s="8"/>
      <c r="L8162" s="14">
        <v>14</v>
      </c>
      <c r="O8162" s="22">
        <f t="shared" si="401"/>
        <v>14</v>
      </c>
      <c r="P8162" s="50">
        <v>14</v>
      </c>
      <c r="Q8162">
        <f t="shared" si="402"/>
        <v>0</v>
      </c>
    </row>
    <row r="8163" spans="1:17" customFormat="1" ht="12.75" customHeight="1" x14ac:dyDescent="0.25">
      <c r="A8163">
        <v>6</v>
      </c>
      <c r="B8163">
        <v>22</v>
      </c>
      <c r="C8163" s="3">
        <v>622</v>
      </c>
      <c r="D8163" t="s">
        <v>6</v>
      </c>
      <c r="E8163">
        <v>2003</v>
      </c>
      <c r="G8163" s="73">
        <f t="shared" si="400"/>
        <v>9426</v>
      </c>
      <c r="H8163" s="27"/>
      <c r="I8163" s="14">
        <v>9426</v>
      </c>
      <c r="J8163" s="8"/>
      <c r="L8163" s="14">
        <v>26</v>
      </c>
      <c r="O8163" s="22">
        <f t="shared" si="401"/>
        <v>26</v>
      </c>
      <c r="P8163" s="50">
        <v>26</v>
      </c>
      <c r="Q8163">
        <f t="shared" si="402"/>
        <v>0</v>
      </c>
    </row>
    <row r="8164" spans="1:17" customFormat="1" ht="12.75" customHeight="1" x14ac:dyDescent="0.25">
      <c r="A8164">
        <v>6</v>
      </c>
      <c r="B8164">
        <v>23</v>
      </c>
      <c r="C8164" s="3">
        <v>623</v>
      </c>
      <c r="D8164" t="s">
        <v>6</v>
      </c>
      <c r="E8164">
        <v>2003</v>
      </c>
      <c r="G8164" s="73">
        <f t="shared" si="400"/>
        <v>4815</v>
      </c>
      <c r="H8164" s="27"/>
      <c r="I8164" s="14">
        <v>4815</v>
      </c>
      <c r="J8164" s="8">
        <v>56</v>
      </c>
      <c r="L8164" s="14">
        <v>15</v>
      </c>
      <c r="M8164" s="8">
        <v>1</v>
      </c>
      <c r="O8164" s="22">
        <f t="shared" si="401"/>
        <v>15</v>
      </c>
      <c r="P8164" s="50">
        <v>15</v>
      </c>
      <c r="Q8164">
        <f t="shared" si="402"/>
        <v>0</v>
      </c>
    </row>
    <row r="8165" spans="1:17" customFormat="1" ht="12.75" customHeight="1" x14ac:dyDescent="0.25">
      <c r="A8165">
        <v>6</v>
      </c>
      <c r="B8165">
        <v>24</v>
      </c>
      <c r="C8165" s="3">
        <v>624</v>
      </c>
      <c r="D8165" t="s">
        <v>6</v>
      </c>
      <c r="E8165">
        <v>2003</v>
      </c>
      <c r="G8165" s="73">
        <f t="shared" si="400"/>
        <v>7145</v>
      </c>
      <c r="H8165" s="27"/>
      <c r="I8165" s="14">
        <v>7145</v>
      </c>
      <c r="J8165" s="8"/>
      <c r="L8165" s="14">
        <v>23</v>
      </c>
      <c r="O8165" s="22">
        <f t="shared" si="401"/>
        <v>23</v>
      </c>
      <c r="P8165" s="50">
        <v>23</v>
      </c>
      <c r="Q8165">
        <f t="shared" si="402"/>
        <v>0</v>
      </c>
    </row>
    <row r="8166" spans="1:17" customFormat="1" ht="12.75" customHeight="1" x14ac:dyDescent="0.25">
      <c r="A8166">
        <v>6</v>
      </c>
      <c r="B8166">
        <v>25</v>
      </c>
      <c r="C8166" s="3">
        <v>625</v>
      </c>
      <c r="D8166" t="s">
        <v>6</v>
      </c>
      <c r="E8166">
        <v>2003</v>
      </c>
      <c r="G8166" s="73">
        <f t="shared" si="400"/>
        <v>17303</v>
      </c>
      <c r="H8166" s="27">
        <f>SUM(G8160:G8166)</f>
        <v>63278</v>
      </c>
      <c r="I8166" s="14">
        <v>17303</v>
      </c>
      <c r="J8166" s="8"/>
      <c r="L8166" s="14">
        <v>93</v>
      </c>
      <c r="O8166" s="22">
        <f t="shared" si="401"/>
        <v>93</v>
      </c>
      <c r="P8166" s="50">
        <v>93</v>
      </c>
      <c r="Q8166">
        <f t="shared" si="402"/>
        <v>0</v>
      </c>
    </row>
    <row r="8167" spans="1:17" customFormat="1" ht="12.75" customHeight="1" x14ac:dyDescent="0.25">
      <c r="A8167">
        <v>6</v>
      </c>
      <c r="B8167">
        <v>26</v>
      </c>
      <c r="C8167" s="3">
        <v>626</v>
      </c>
      <c r="D8167" t="s">
        <v>6</v>
      </c>
      <c r="E8167">
        <v>2003</v>
      </c>
      <c r="G8167" s="73">
        <f t="shared" si="400"/>
        <v>6716</v>
      </c>
      <c r="H8167" s="27"/>
      <c r="I8167" s="14">
        <v>6716</v>
      </c>
      <c r="J8167" s="8"/>
      <c r="L8167" s="14">
        <v>50</v>
      </c>
      <c r="O8167" s="22">
        <f t="shared" si="401"/>
        <v>50</v>
      </c>
      <c r="P8167" s="50">
        <v>50</v>
      </c>
      <c r="Q8167">
        <f t="shared" si="402"/>
        <v>0</v>
      </c>
    </row>
    <row r="8168" spans="1:17" customFormat="1" ht="12.75" customHeight="1" x14ac:dyDescent="0.25">
      <c r="A8168">
        <v>6</v>
      </c>
      <c r="B8168">
        <v>27</v>
      </c>
      <c r="C8168" s="3">
        <v>627</v>
      </c>
      <c r="D8168" t="s">
        <v>6</v>
      </c>
      <c r="E8168">
        <v>2003</v>
      </c>
      <c r="G8168" s="73">
        <f t="shared" si="400"/>
        <v>7595</v>
      </c>
      <c r="H8168" s="27"/>
      <c r="I8168" s="8">
        <v>7595</v>
      </c>
      <c r="J8168" s="8">
        <v>55</v>
      </c>
      <c r="L8168" s="8">
        <v>45</v>
      </c>
      <c r="M8168" s="8">
        <v>3</v>
      </c>
      <c r="O8168" s="22">
        <f t="shared" si="401"/>
        <v>45</v>
      </c>
      <c r="P8168" s="50">
        <v>45</v>
      </c>
      <c r="Q8168">
        <f t="shared" si="402"/>
        <v>0</v>
      </c>
    </row>
    <row r="8169" spans="1:17" customFormat="1" ht="12.75" customHeight="1" x14ac:dyDescent="0.25">
      <c r="A8169">
        <v>6</v>
      </c>
      <c r="B8169">
        <v>28</v>
      </c>
      <c r="C8169" s="3">
        <v>628</v>
      </c>
      <c r="D8169" t="s">
        <v>6</v>
      </c>
      <c r="E8169">
        <v>2003</v>
      </c>
      <c r="G8169" s="73">
        <f t="shared" si="400"/>
        <v>10445</v>
      </c>
      <c r="H8169" s="27"/>
      <c r="I8169" s="8">
        <v>10445</v>
      </c>
      <c r="J8169" s="8"/>
      <c r="L8169" s="8">
        <v>47</v>
      </c>
      <c r="O8169" s="22">
        <f t="shared" si="401"/>
        <v>47</v>
      </c>
      <c r="P8169" s="50">
        <v>47</v>
      </c>
      <c r="Q8169">
        <f t="shared" si="402"/>
        <v>0</v>
      </c>
    </row>
    <row r="8170" spans="1:17" customFormat="1" ht="12.75" customHeight="1" x14ac:dyDescent="0.25">
      <c r="A8170">
        <v>6</v>
      </c>
      <c r="B8170">
        <v>29</v>
      </c>
      <c r="C8170" s="3">
        <v>629</v>
      </c>
      <c r="D8170" t="s">
        <v>6</v>
      </c>
      <c r="E8170">
        <v>2003</v>
      </c>
      <c r="G8170" s="73">
        <f t="shared" si="400"/>
        <v>8841</v>
      </c>
      <c r="H8170" s="27"/>
      <c r="I8170" s="8">
        <v>8841</v>
      </c>
      <c r="J8170" s="8"/>
      <c r="L8170" s="8">
        <v>26</v>
      </c>
      <c r="O8170" s="22">
        <f t="shared" si="401"/>
        <v>26</v>
      </c>
      <c r="P8170" s="50">
        <v>26</v>
      </c>
      <c r="Q8170">
        <f t="shared" si="402"/>
        <v>0</v>
      </c>
    </row>
    <row r="8171" spans="1:17" customFormat="1" ht="12.75" customHeight="1" x14ac:dyDescent="0.25">
      <c r="A8171">
        <v>6</v>
      </c>
      <c r="B8171">
        <v>30</v>
      </c>
      <c r="C8171" s="3">
        <v>630</v>
      </c>
      <c r="D8171" t="s">
        <v>6</v>
      </c>
      <c r="E8171">
        <v>2003</v>
      </c>
      <c r="G8171" s="73">
        <f t="shared" si="400"/>
        <v>5093</v>
      </c>
      <c r="H8171" s="27"/>
      <c r="I8171" s="8">
        <v>5093</v>
      </c>
      <c r="J8171" s="8"/>
      <c r="L8171" s="8">
        <v>8</v>
      </c>
      <c r="O8171" s="22">
        <f t="shared" si="401"/>
        <v>8</v>
      </c>
      <c r="P8171" s="50">
        <v>8</v>
      </c>
      <c r="Q8171">
        <f t="shared" si="402"/>
        <v>0</v>
      </c>
    </row>
    <row r="8172" spans="1:17" customFormat="1" ht="12.75" customHeight="1" x14ac:dyDescent="0.25">
      <c r="A8172">
        <v>7</v>
      </c>
      <c r="B8172">
        <v>1</v>
      </c>
      <c r="C8172" s="3">
        <v>701</v>
      </c>
      <c r="D8172" t="s">
        <v>6</v>
      </c>
      <c r="E8172">
        <v>2003</v>
      </c>
      <c r="G8172" s="73">
        <f t="shared" si="400"/>
        <v>975</v>
      </c>
      <c r="H8172" s="27"/>
      <c r="I8172" s="8">
        <v>975</v>
      </c>
      <c r="J8172" s="8"/>
      <c r="L8172" s="8">
        <v>0</v>
      </c>
      <c r="O8172" s="22">
        <f t="shared" si="401"/>
        <v>0</v>
      </c>
      <c r="P8172" s="50">
        <v>0</v>
      </c>
      <c r="Q8172">
        <f t="shared" si="402"/>
        <v>0</v>
      </c>
    </row>
    <row r="8173" spans="1:17" customFormat="1" ht="12.75" customHeight="1" x14ac:dyDescent="0.25">
      <c r="A8173">
        <v>7</v>
      </c>
      <c r="B8173">
        <v>2</v>
      </c>
      <c r="C8173" s="3">
        <v>702</v>
      </c>
      <c r="D8173" t="s">
        <v>6</v>
      </c>
      <c r="E8173">
        <v>2003</v>
      </c>
      <c r="G8173" s="73">
        <f t="shared" si="400"/>
        <v>582</v>
      </c>
      <c r="H8173" s="27">
        <f>SUM(G8167:G8173)</f>
        <v>40247</v>
      </c>
      <c r="I8173" s="8">
        <v>582</v>
      </c>
      <c r="J8173" s="8">
        <v>40</v>
      </c>
      <c r="L8173" s="8">
        <v>0</v>
      </c>
      <c r="M8173" s="8">
        <v>7</v>
      </c>
      <c r="O8173" s="22">
        <f t="shared" si="401"/>
        <v>0</v>
      </c>
      <c r="P8173" s="50">
        <v>0</v>
      </c>
      <c r="Q8173">
        <f t="shared" si="402"/>
        <v>0</v>
      </c>
    </row>
    <row r="8174" spans="1:17" customFormat="1" ht="12.75" customHeight="1" x14ac:dyDescent="0.25">
      <c r="A8174">
        <v>7</v>
      </c>
      <c r="B8174">
        <v>3</v>
      </c>
      <c r="C8174" s="3">
        <v>703</v>
      </c>
      <c r="D8174" t="s">
        <v>6</v>
      </c>
      <c r="E8174">
        <v>2003</v>
      </c>
      <c r="G8174" s="73">
        <f t="shared" si="400"/>
        <v>359</v>
      </c>
      <c r="H8174" s="27"/>
      <c r="I8174" s="8">
        <v>359</v>
      </c>
      <c r="J8174" s="8"/>
      <c r="L8174" s="8">
        <v>0</v>
      </c>
      <c r="O8174" s="22">
        <f t="shared" si="401"/>
        <v>0</v>
      </c>
      <c r="P8174" s="50">
        <v>0</v>
      </c>
      <c r="Q8174">
        <f t="shared" si="402"/>
        <v>0</v>
      </c>
    </row>
    <row r="8175" spans="1:17" customFormat="1" ht="12.75" customHeight="1" x14ac:dyDescent="0.25">
      <c r="A8175">
        <v>7</v>
      </c>
      <c r="B8175">
        <v>4</v>
      </c>
      <c r="C8175" s="3">
        <v>704</v>
      </c>
      <c r="D8175" t="s">
        <v>6</v>
      </c>
      <c r="E8175">
        <v>2003</v>
      </c>
      <c r="G8175" s="73">
        <f t="shared" si="400"/>
        <v>1743</v>
      </c>
      <c r="H8175" s="27"/>
      <c r="I8175" s="8">
        <v>1743</v>
      </c>
      <c r="J8175" s="8"/>
      <c r="L8175" s="8">
        <v>0</v>
      </c>
      <c r="O8175" s="22">
        <f t="shared" si="401"/>
        <v>0</v>
      </c>
      <c r="P8175" s="50">
        <v>0</v>
      </c>
      <c r="Q8175">
        <f t="shared" si="402"/>
        <v>0</v>
      </c>
    </row>
    <row r="8176" spans="1:17" customFormat="1" ht="12.75" customHeight="1" x14ac:dyDescent="0.25">
      <c r="A8176">
        <v>7</v>
      </c>
      <c r="B8176">
        <v>5</v>
      </c>
      <c r="C8176" s="3">
        <v>705</v>
      </c>
      <c r="D8176" t="s">
        <v>6</v>
      </c>
      <c r="E8176">
        <v>2003</v>
      </c>
      <c r="G8176" s="73">
        <f t="shared" si="400"/>
        <v>1197</v>
      </c>
      <c r="H8176" s="27"/>
      <c r="I8176" s="8">
        <v>1197</v>
      </c>
      <c r="J8176" s="8"/>
      <c r="L8176" s="8">
        <v>0</v>
      </c>
      <c r="O8176" s="22">
        <f t="shared" si="401"/>
        <v>0</v>
      </c>
      <c r="P8176" s="50">
        <v>0</v>
      </c>
      <c r="Q8176">
        <f t="shared" si="402"/>
        <v>0</v>
      </c>
    </row>
    <row r="8177" spans="1:21" customFormat="1" ht="12.75" customHeight="1" x14ac:dyDescent="0.25">
      <c r="A8177">
        <v>7</v>
      </c>
      <c r="B8177">
        <v>6</v>
      </c>
      <c r="C8177" s="3">
        <v>706</v>
      </c>
      <c r="D8177" t="s">
        <v>6</v>
      </c>
      <c r="E8177">
        <v>2003</v>
      </c>
      <c r="G8177" s="73">
        <f t="shared" si="400"/>
        <v>847</v>
      </c>
      <c r="H8177" s="27"/>
      <c r="I8177" s="8">
        <v>847</v>
      </c>
      <c r="J8177" s="8"/>
      <c r="L8177" s="8">
        <v>0</v>
      </c>
      <c r="O8177" s="22">
        <f t="shared" si="401"/>
        <v>0</v>
      </c>
      <c r="P8177" s="50">
        <v>0</v>
      </c>
      <c r="Q8177">
        <f t="shared" si="402"/>
        <v>0</v>
      </c>
    </row>
    <row r="8178" spans="1:21" customFormat="1" ht="12.75" customHeight="1" x14ac:dyDescent="0.25">
      <c r="A8178">
        <v>7</v>
      </c>
      <c r="B8178">
        <v>7</v>
      </c>
      <c r="C8178" s="3">
        <v>707</v>
      </c>
      <c r="D8178" t="s">
        <v>6</v>
      </c>
      <c r="E8178">
        <v>2003</v>
      </c>
      <c r="G8178" s="73">
        <f t="shared" ref="G8178:G8209" si="403">I8178+K8178</f>
        <v>894</v>
      </c>
      <c r="H8178" s="27"/>
      <c r="I8178" s="8">
        <v>894</v>
      </c>
      <c r="J8178" s="8">
        <v>21</v>
      </c>
      <c r="L8178" s="8">
        <v>0</v>
      </c>
      <c r="M8178" s="8">
        <v>2</v>
      </c>
      <c r="O8178" s="22">
        <f t="shared" ref="O8178:O8209" si="404">L8178+N8178</f>
        <v>0</v>
      </c>
      <c r="P8178" s="50">
        <v>0</v>
      </c>
      <c r="Q8178">
        <f t="shared" ref="Q8178:Q8209" si="405">P8178-L8178</f>
        <v>0</v>
      </c>
    </row>
    <row r="8179" spans="1:21" customFormat="1" ht="12.75" customHeight="1" x14ac:dyDescent="0.25">
      <c r="A8179">
        <v>7</v>
      </c>
      <c r="B8179">
        <v>8</v>
      </c>
      <c r="C8179" s="3">
        <v>708</v>
      </c>
      <c r="D8179" t="s">
        <v>6</v>
      </c>
      <c r="E8179">
        <v>2003</v>
      </c>
      <c r="G8179" s="73">
        <f t="shared" si="403"/>
        <v>443</v>
      </c>
      <c r="H8179" s="27"/>
      <c r="I8179" s="8">
        <v>443</v>
      </c>
      <c r="J8179" s="8"/>
      <c r="L8179" s="8">
        <v>0</v>
      </c>
      <c r="O8179" s="22">
        <f t="shared" si="404"/>
        <v>0</v>
      </c>
      <c r="P8179" s="50">
        <v>0</v>
      </c>
      <c r="Q8179">
        <f t="shared" si="405"/>
        <v>0</v>
      </c>
    </row>
    <row r="8180" spans="1:21" customFormat="1" ht="12.75" customHeight="1" x14ac:dyDescent="0.25">
      <c r="A8180">
        <v>7</v>
      </c>
      <c r="B8180">
        <v>9</v>
      </c>
      <c r="C8180" s="3">
        <v>709</v>
      </c>
      <c r="D8180" t="s">
        <v>6</v>
      </c>
      <c r="E8180">
        <v>2003</v>
      </c>
      <c r="G8180" s="73">
        <f t="shared" si="403"/>
        <v>181</v>
      </c>
      <c r="H8180" s="27">
        <f>SUM(G8174:G8180)</f>
        <v>5664</v>
      </c>
      <c r="I8180" s="8">
        <v>181</v>
      </c>
      <c r="J8180" s="8"/>
      <c r="L8180" s="8">
        <v>4</v>
      </c>
      <c r="O8180" s="22">
        <f t="shared" si="404"/>
        <v>4</v>
      </c>
      <c r="P8180" s="50">
        <v>4</v>
      </c>
      <c r="Q8180">
        <f t="shared" si="405"/>
        <v>0</v>
      </c>
    </row>
    <row r="8181" spans="1:21" customFormat="1" ht="12.75" customHeight="1" x14ac:dyDescent="0.25">
      <c r="A8181">
        <v>7</v>
      </c>
      <c r="B8181">
        <v>10</v>
      </c>
      <c r="C8181" s="3">
        <v>710</v>
      </c>
      <c r="D8181" t="s">
        <v>6</v>
      </c>
      <c r="E8181">
        <v>2003</v>
      </c>
      <c r="G8181" s="73">
        <f t="shared" si="403"/>
        <v>409</v>
      </c>
      <c r="H8181" s="27"/>
      <c r="I8181" s="8">
        <v>409</v>
      </c>
      <c r="J8181" s="8"/>
      <c r="L8181" s="8">
        <v>20</v>
      </c>
      <c r="O8181" s="22">
        <f t="shared" si="404"/>
        <v>20</v>
      </c>
      <c r="P8181" s="50">
        <v>20</v>
      </c>
      <c r="Q8181">
        <f t="shared" si="405"/>
        <v>0</v>
      </c>
    </row>
    <row r="8182" spans="1:21" customFormat="1" ht="12.75" customHeight="1" x14ac:dyDescent="0.25">
      <c r="A8182">
        <v>7</v>
      </c>
      <c r="B8182">
        <v>11</v>
      </c>
      <c r="C8182" s="3">
        <v>711</v>
      </c>
      <c r="D8182" t="s">
        <v>6</v>
      </c>
      <c r="E8182">
        <v>2003</v>
      </c>
      <c r="G8182" s="73">
        <f t="shared" si="403"/>
        <v>1013</v>
      </c>
      <c r="H8182" s="27"/>
      <c r="I8182" s="8">
        <v>1013</v>
      </c>
      <c r="J8182" s="8"/>
      <c r="L8182" s="8">
        <v>77</v>
      </c>
      <c r="O8182" s="22">
        <f t="shared" si="404"/>
        <v>77</v>
      </c>
      <c r="P8182" s="50">
        <v>77</v>
      </c>
      <c r="Q8182">
        <f t="shared" si="405"/>
        <v>0</v>
      </c>
    </row>
    <row r="8183" spans="1:21" customFormat="1" ht="12.75" customHeight="1" x14ac:dyDescent="0.25">
      <c r="A8183">
        <v>7</v>
      </c>
      <c r="B8183">
        <v>12</v>
      </c>
      <c r="C8183" s="3">
        <v>712</v>
      </c>
      <c r="D8183" t="s">
        <v>6</v>
      </c>
      <c r="E8183">
        <v>2003</v>
      </c>
      <c r="G8183" s="73">
        <f t="shared" si="403"/>
        <v>1287</v>
      </c>
      <c r="H8183" s="27"/>
      <c r="I8183" s="8">
        <v>1287</v>
      </c>
      <c r="J8183" s="8"/>
      <c r="L8183" s="8">
        <v>85</v>
      </c>
      <c r="O8183" s="22">
        <f t="shared" si="404"/>
        <v>85</v>
      </c>
      <c r="P8183" s="50">
        <v>85</v>
      </c>
      <c r="Q8183">
        <f t="shared" si="405"/>
        <v>0</v>
      </c>
    </row>
    <row r="8184" spans="1:21" customFormat="1" ht="12.75" customHeight="1" x14ac:dyDescent="0.25">
      <c r="A8184">
        <v>7</v>
      </c>
      <c r="B8184">
        <v>13</v>
      </c>
      <c r="C8184" s="3">
        <v>713</v>
      </c>
      <c r="D8184" t="s">
        <v>6</v>
      </c>
      <c r="E8184">
        <v>2003</v>
      </c>
      <c r="G8184" s="73">
        <f t="shared" si="403"/>
        <v>1100</v>
      </c>
      <c r="H8184" s="27"/>
      <c r="I8184" s="8">
        <v>1100</v>
      </c>
      <c r="J8184" s="8"/>
      <c r="L8184" s="8">
        <v>61</v>
      </c>
      <c r="O8184" s="22">
        <f t="shared" si="404"/>
        <v>61</v>
      </c>
      <c r="P8184" s="50">
        <v>61</v>
      </c>
      <c r="Q8184">
        <f t="shared" si="405"/>
        <v>0</v>
      </c>
    </row>
    <row r="8185" spans="1:21" customFormat="1" ht="12.75" customHeight="1" x14ac:dyDescent="0.25">
      <c r="A8185">
        <v>7</v>
      </c>
      <c r="B8185">
        <v>14</v>
      </c>
      <c r="C8185" s="3">
        <v>714</v>
      </c>
      <c r="D8185" t="s">
        <v>6</v>
      </c>
      <c r="E8185">
        <v>2003</v>
      </c>
      <c r="G8185" s="73">
        <f t="shared" si="403"/>
        <v>2754</v>
      </c>
      <c r="H8185" s="27"/>
      <c r="I8185" s="8">
        <v>2754</v>
      </c>
      <c r="J8185" s="8">
        <v>42</v>
      </c>
      <c r="L8185" s="8">
        <v>124</v>
      </c>
      <c r="M8185" s="32">
        <v>14</v>
      </c>
      <c r="O8185" s="22">
        <f t="shared" si="404"/>
        <v>124</v>
      </c>
      <c r="P8185" s="50">
        <v>124</v>
      </c>
      <c r="Q8185">
        <f t="shared" si="405"/>
        <v>0</v>
      </c>
    </row>
    <row r="8186" spans="1:21" customFormat="1" ht="12.75" customHeight="1" x14ac:dyDescent="0.25">
      <c r="A8186">
        <v>7</v>
      </c>
      <c r="B8186">
        <v>15</v>
      </c>
      <c r="C8186" s="3">
        <v>715</v>
      </c>
      <c r="D8186" t="s">
        <v>6</v>
      </c>
      <c r="E8186">
        <v>2003</v>
      </c>
      <c r="G8186" s="73">
        <f t="shared" si="403"/>
        <v>1888</v>
      </c>
      <c r="H8186" s="27"/>
      <c r="I8186" s="8">
        <v>1888</v>
      </c>
      <c r="J8186" s="8"/>
      <c r="L8186" s="8">
        <v>66</v>
      </c>
      <c r="M8186" s="32"/>
      <c r="O8186" s="22">
        <f t="shared" si="404"/>
        <v>66</v>
      </c>
      <c r="P8186" s="50">
        <v>66</v>
      </c>
      <c r="Q8186">
        <f t="shared" si="405"/>
        <v>0</v>
      </c>
    </row>
    <row r="8187" spans="1:21" customFormat="1" ht="12.75" customHeight="1" x14ac:dyDescent="0.25">
      <c r="A8187">
        <v>7</v>
      </c>
      <c r="B8187">
        <v>16</v>
      </c>
      <c r="C8187" s="3">
        <v>716</v>
      </c>
      <c r="D8187" t="s">
        <v>6</v>
      </c>
      <c r="E8187">
        <v>2003</v>
      </c>
      <c r="G8187" s="73">
        <f t="shared" si="403"/>
        <v>4799</v>
      </c>
      <c r="H8187" s="27">
        <f>SUM(G8181:G8187)</f>
        <v>13250</v>
      </c>
      <c r="I8187" s="32">
        <v>4799</v>
      </c>
      <c r="J8187" s="8"/>
      <c r="L8187" s="32">
        <v>167</v>
      </c>
      <c r="M8187" s="32"/>
      <c r="O8187" s="22">
        <f t="shared" si="404"/>
        <v>167</v>
      </c>
      <c r="P8187" s="50">
        <v>167</v>
      </c>
      <c r="Q8187">
        <f t="shared" si="405"/>
        <v>0</v>
      </c>
    </row>
    <row r="8188" spans="1:21" customFormat="1" ht="12.75" customHeight="1" x14ac:dyDescent="0.25">
      <c r="A8188">
        <v>7</v>
      </c>
      <c r="B8188">
        <v>17</v>
      </c>
      <c r="C8188" s="3">
        <v>717</v>
      </c>
      <c r="D8188" t="s">
        <v>6</v>
      </c>
      <c r="E8188">
        <v>2003</v>
      </c>
      <c r="G8188" s="73">
        <f t="shared" si="403"/>
        <v>4520</v>
      </c>
      <c r="H8188" s="27"/>
      <c r="I8188" s="32">
        <v>6164</v>
      </c>
      <c r="J8188" s="8"/>
      <c r="K8188" s="32">
        <v>-1644</v>
      </c>
      <c r="L8188" s="32">
        <v>214</v>
      </c>
      <c r="M8188" s="32"/>
      <c r="N8188" s="32">
        <v>-56</v>
      </c>
      <c r="O8188" s="22">
        <f t="shared" si="404"/>
        <v>158</v>
      </c>
      <c r="P8188" s="50">
        <v>214</v>
      </c>
      <c r="Q8188">
        <f t="shared" si="405"/>
        <v>0</v>
      </c>
      <c r="U8188" t="s">
        <v>32</v>
      </c>
    </row>
    <row r="8189" spans="1:21" customFormat="1" ht="12.75" customHeight="1" x14ac:dyDescent="0.25">
      <c r="A8189">
        <v>7</v>
      </c>
      <c r="B8189">
        <v>18</v>
      </c>
      <c r="C8189" s="3">
        <v>718</v>
      </c>
      <c r="D8189" t="s">
        <v>6</v>
      </c>
      <c r="E8189">
        <v>2003</v>
      </c>
      <c r="G8189" s="73">
        <f t="shared" si="403"/>
        <v>3142</v>
      </c>
      <c r="H8189" s="27"/>
      <c r="I8189" s="32">
        <v>3142</v>
      </c>
      <c r="J8189" s="8"/>
      <c r="L8189" s="32">
        <v>348</v>
      </c>
      <c r="M8189" s="32"/>
      <c r="O8189" s="22">
        <f t="shared" si="404"/>
        <v>348</v>
      </c>
      <c r="P8189" s="50">
        <v>348</v>
      </c>
      <c r="Q8189">
        <f t="shared" si="405"/>
        <v>0</v>
      </c>
    </row>
    <row r="8190" spans="1:21" customFormat="1" ht="12.75" customHeight="1" x14ac:dyDescent="0.25">
      <c r="A8190">
        <v>7</v>
      </c>
      <c r="B8190">
        <v>19</v>
      </c>
      <c r="C8190" s="3">
        <v>719</v>
      </c>
      <c r="D8190" t="s">
        <v>6</v>
      </c>
      <c r="E8190">
        <v>2003</v>
      </c>
      <c r="G8190" s="73">
        <f t="shared" si="403"/>
        <v>6303</v>
      </c>
      <c r="H8190" s="27"/>
      <c r="I8190" s="32">
        <v>6303</v>
      </c>
      <c r="J8190" s="8"/>
      <c r="L8190" s="32">
        <v>606</v>
      </c>
      <c r="M8190" s="32"/>
      <c r="O8190" s="22">
        <f t="shared" si="404"/>
        <v>606</v>
      </c>
      <c r="P8190" s="50">
        <v>606</v>
      </c>
      <c r="Q8190">
        <f t="shared" si="405"/>
        <v>0</v>
      </c>
    </row>
    <row r="8191" spans="1:21" customFormat="1" ht="12.75" customHeight="1" x14ac:dyDescent="0.25">
      <c r="A8191">
        <v>7</v>
      </c>
      <c r="B8191">
        <v>20</v>
      </c>
      <c r="C8191" s="3">
        <v>720</v>
      </c>
      <c r="D8191" t="s">
        <v>6</v>
      </c>
      <c r="E8191">
        <v>2003</v>
      </c>
      <c r="G8191" s="73">
        <f t="shared" si="403"/>
        <v>4295</v>
      </c>
      <c r="H8191" s="27"/>
      <c r="I8191" s="32">
        <v>4295</v>
      </c>
      <c r="J8191" s="8"/>
      <c r="L8191" s="32">
        <v>351</v>
      </c>
      <c r="M8191" s="32"/>
      <c r="O8191" s="22">
        <f t="shared" si="404"/>
        <v>351</v>
      </c>
      <c r="P8191" s="50">
        <v>351</v>
      </c>
      <c r="Q8191">
        <f t="shared" si="405"/>
        <v>0</v>
      </c>
    </row>
    <row r="8192" spans="1:21" customFormat="1" ht="12.75" customHeight="1" x14ac:dyDescent="0.25">
      <c r="A8192">
        <v>7</v>
      </c>
      <c r="B8192">
        <v>21</v>
      </c>
      <c r="C8192" s="3">
        <v>721</v>
      </c>
      <c r="D8192" t="s">
        <v>6</v>
      </c>
      <c r="E8192">
        <v>2003</v>
      </c>
      <c r="G8192" s="73">
        <f t="shared" si="403"/>
        <v>1876</v>
      </c>
      <c r="H8192" s="27"/>
      <c r="I8192" s="32">
        <v>1876</v>
      </c>
      <c r="J8192" s="8">
        <v>42</v>
      </c>
      <c r="L8192" s="32">
        <v>127</v>
      </c>
      <c r="M8192" s="32">
        <v>16</v>
      </c>
      <c r="O8192" s="22">
        <f t="shared" si="404"/>
        <v>127</v>
      </c>
      <c r="P8192" s="50">
        <v>127</v>
      </c>
      <c r="Q8192">
        <f t="shared" si="405"/>
        <v>0</v>
      </c>
    </row>
    <row r="8193" spans="1:17" customFormat="1" ht="12.75" customHeight="1" x14ac:dyDescent="0.25">
      <c r="A8193">
        <v>7</v>
      </c>
      <c r="B8193">
        <v>22</v>
      </c>
      <c r="C8193" s="3">
        <v>722</v>
      </c>
      <c r="D8193" t="s">
        <v>6</v>
      </c>
      <c r="E8193">
        <v>2003</v>
      </c>
      <c r="G8193" s="73">
        <f t="shared" si="403"/>
        <v>1536</v>
      </c>
      <c r="H8193" s="27"/>
      <c r="I8193" s="32">
        <v>1536</v>
      </c>
      <c r="J8193" s="8"/>
      <c r="L8193" s="32">
        <v>83</v>
      </c>
      <c r="O8193" s="22">
        <f t="shared" si="404"/>
        <v>83</v>
      </c>
      <c r="P8193" s="50">
        <v>83</v>
      </c>
      <c r="Q8193">
        <f t="shared" si="405"/>
        <v>0</v>
      </c>
    </row>
    <row r="8194" spans="1:17" customFormat="1" ht="12.75" customHeight="1" x14ac:dyDescent="0.25">
      <c r="A8194">
        <v>7</v>
      </c>
      <c r="B8194">
        <v>23</v>
      </c>
      <c r="C8194" s="3">
        <v>723</v>
      </c>
      <c r="D8194" t="s">
        <v>6</v>
      </c>
      <c r="E8194">
        <v>2003</v>
      </c>
      <c r="G8194" s="73">
        <f t="shared" si="403"/>
        <v>981</v>
      </c>
      <c r="H8194" s="27">
        <f>SUM(G8188:G8194)</f>
        <v>22653</v>
      </c>
      <c r="I8194" s="32">
        <v>981</v>
      </c>
      <c r="J8194" s="8"/>
      <c r="L8194" s="32">
        <v>41</v>
      </c>
      <c r="O8194" s="22">
        <f t="shared" si="404"/>
        <v>41</v>
      </c>
      <c r="P8194" s="50">
        <v>41</v>
      </c>
      <c r="Q8194">
        <f t="shared" si="405"/>
        <v>0</v>
      </c>
    </row>
    <row r="8195" spans="1:17" customFormat="1" ht="12.75" customHeight="1" x14ac:dyDescent="0.25">
      <c r="A8195">
        <v>7</v>
      </c>
      <c r="B8195">
        <v>24</v>
      </c>
      <c r="C8195" s="3">
        <v>724</v>
      </c>
      <c r="D8195" t="s">
        <v>6</v>
      </c>
      <c r="E8195">
        <v>2003</v>
      </c>
      <c r="G8195" s="73">
        <f t="shared" si="403"/>
        <v>523</v>
      </c>
      <c r="H8195" s="27"/>
      <c r="I8195" s="32">
        <v>523</v>
      </c>
      <c r="J8195" s="8"/>
      <c r="L8195" s="32">
        <v>16</v>
      </c>
      <c r="O8195" s="22">
        <f t="shared" si="404"/>
        <v>16</v>
      </c>
      <c r="P8195" s="50">
        <v>16</v>
      </c>
      <c r="Q8195">
        <f t="shared" si="405"/>
        <v>0</v>
      </c>
    </row>
    <row r="8196" spans="1:17" customFormat="1" ht="12.75" customHeight="1" x14ac:dyDescent="0.25">
      <c r="A8196">
        <v>7</v>
      </c>
      <c r="B8196">
        <v>25</v>
      </c>
      <c r="C8196" s="3">
        <v>725</v>
      </c>
      <c r="D8196" t="s">
        <v>6</v>
      </c>
      <c r="E8196">
        <v>2003</v>
      </c>
      <c r="G8196" s="73">
        <f t="shared" si="403"/>
        <v>578</v>
      </c>
      <c r="H8196" s="27"/>
      <c r="I8196" s="32">
        <v>578</v>
      </c>
      <c r="J8196" s="8"/>
      <c r="L8196" s="32">
        <v>11</v>
      </c>
      <c r="O8196" s="22">
        <f t="shared" si="404"/>
        <v>11</v>
      </c>
      <c r="P8196" s="50">
        <v>11</v>
      </c>
      <c r="Q8196">
        <f t="shared" si="405"/>
        <v>0</v>
      </c>
    </row>
    <row r="8197" spans="1:17" customFormat="1" ht="12.75" customHeight="1" x14ac:dyDescent="0.25">
      <c r="A8197">
        <v>7</v>
      </c>
      <c r="B8197">
        <v>26</v>
      </c>
      <c r="C8197" s="3">
        <v>726</v>
      </c>
      <c r="D8197" t="s">
        <v>6</v>
      </c>
      <c r="E8197">
        <v>2003</v>
      </c>
      <c r="G8197" s="73">
        <f t="shared" si="403"/>
        <v>673</v>
      </c>
      <c r="H8197" s="27"/>
      <c r="I8197" s="32">
        <v>673</v>
      </c>
      <c r="J8197" s="8"/>
      <c r="L8197" s="32">
        <v>26</v>
      </c>
      <c r="O8197" s="22">
        <f t="shared" si="404"/>
        <v>26</v>
      </c>
      <c r="P8197" s="50">
        <v>26</v>
      </c>
      <c r="Q8197">
        <f t="shared" si="405"/>
        <v>0</v>
      </c>
    </row>
    <row r="8198" spans="1:17" customFormat="1" ht="12.75" customHeight="1" x14ac:dyDescent="0.25">
      <c r="A8198">
        <v>7</v>
      </c>
      <c r="B8198">
        <v>27</v>
      </c>
      <c r="C8198" s="3">
        <v>727</v>
      </c>
      <c r="D8198" t="s">
        <v>6</v>
      </c>
      <c r="E8198">
        <v>2003</v>
      </c>
      <c r="G8198" s="73">
        <f t="shared" si="403"/>
        <v>328</v>
      </c>
      <c r="H8198" s="27"/>
      <c r="I8198" s="32">
        <v>328</v>
      </c>
      <c r="J8198" s="8"/>
      <c r="L8198" s="32">
        <v>20</v>
      </c>
      <c r="O8198" s="22">
        <f t="shared" si="404"/>
        <v>20</v>
      </c>
      <c r="P8198" s="50">
        <v>20</v>
      </c>
      <c r="Q8198">
        <f t="shared" si="405"/>
        <v>0</v>
      </c>
    </row>
    <row r="8199" spans="1:17" customFormat="1" ht="12.75" customHeight="1" x14ac:dyDescent="0.25">
      <c r="A8199">
        <v>7</v>
      </c>
      <c r="B8199">
        <v>28</v>
      </c>
      <c r="C8199" s="3">
        <v>728</v>
      </c>
      <c r="D8199" t="s">
        <v>6</v>
      </c>
      <c r="E8199">
        <v>2003</v>
      </c>
      <c r="G8199" s="73">
        <f t="shared" si="403"/>
        <v>195</v>
      </c>
      <c r="H8199" s="27"/>
      <c r="I8199" s="32">
        <v>195</v>
      </c>
      <c r="J8199" s="8">
        <v>48</v>
      </c>
      <c r="L8199" s="32">
        <v>16</v>
      </c>
      <c r="M8199" s="32">
        <v>7</v>
      </c>
      <c r="O8199" s="22">
        <f t="shared" si="404"/>
        <v>16</v>
      </c>
      <c r="P8199" s="50">
        <v>16</v>
      </c>
      <c r="Q8199">
        <f t="shared" si="405"/>
        <v>0</v>
      </c>
    </row>
    <row r="8200" spans="1:17" customFormat="1" ht="12.75" customHeight="1" x14ac:dyDescent="0.25">
      <c r="A8200">
        <v>7</v>
      </c>
      <c r="B8200">
        <v>29</v>
      </c>
      <c r="C8200" s="3">
        <v>729</v>
      </c>
      <c r="D8200" t="s">
        <v>6</v>
      </c>
      <c r="E8200">
        <v>2003</v>
      </c>
      <c r="G8200" s="73">
        <f t="shared" si="403"/>
        <v>406</v>
      </c>
      <c r="H8200" s="27"/>
      <c r="I8200" s="32">
        <v>406</v>
      </c>
      <c r="J8200" s="8"/>
      <c r="L8200" s="32">
        <v>44</v>
      </c>
      <c r="O8200" s="22">
        <f t="shared" si="404"/>
        <v>44</v>
      </c>
      <c r="P8200" s="50">
        <v>44</v>
      </c>
      <c r="Q8200">
        <f t="shared" si="405"/>
        <v>0</v>
      </c>
    </row>
    <row r="8201" spans="1:17" customFormat="1" ht="12.75" customHeight="1" x14ac:dyDescent="0.25">
      <c r="A8201">
        <v>7</v>
      </c>
      <c r="B8201">
        <v>30</v>
      </c>
      <c r="C8201" s="3">
        <v>730</v>
      </c>
      <c r="D8201" t="s">
        <v>6</v>
      </c>
      <c r="E8201">
        <v>2003</v>
      </c>
      <c r="G8201" s="73">
        <f t="shared" si="403"/>
        <v>318</v>
      </c>
      <c r="H8201" s="27">
        <f>SUM(G8195:G8201)</f>
        <v>3021</v>
      </c>
      <c r="I8201" s="32">
        <v>318</v>
      </c>
      <c r="J8201" s="8"/>
      <c r="L8201" s="52">
        <v>33</v>
      </c>
      <c r="O8201" s="22">
        <f t="shared" si="404"/>
        <v>33</v>
      </c>
      <c r="P8201" s="50">
        <v>33</v>
      </c>
      <c r="Q8201">
        <f t="shared" si="405"/>
        <v>0</v>
      </c>
    </row>
    <row r="8202" spans="1:17" customFormat="1" ht="12.75" customHeight="1" x14ac:dyDescent="0.25">
      <c r="A8202">
        <v>7</v>
      </c>
      <c r="B8202">
        <v>31</v>
      </c>
      <c r="C8202" s="3">
        <v>731</v>
      </c>
      <c r="D8202" t="s">
        <v>6</v>
      </c>
      <c r="E8202">
        <v>2003</v>
      </c>
      <c r="G8202" s="73">
        <f t="shared" si="403"/>
        <v>115</v>
      </c>
      <c r="H8202" s="27"/>
      <c r="I8202" s="32">
        <v>115</v>
      </c>
      <c r="J8202" s="8"/>
      <c r="L8202" s="52">
        <v>12</v>
      </c>
      <c r="O8202" s="22">
        <f t="shared" si="404"/>
        <v>12</v>
      </c>
      <c r="P8202" s="50">
        <v>12</v>
      </c>
      <c r="Q8202">
        <f t="shared" si="405"/>
        <v>0</v>
      </c>
    </row>
    <row r="8203" spans="1:17" customFormat="1" ht="12.75" customHeight="1" x14ac:dyDescent="0.25">
      <c r="A8203">
        <v>8</v>
      </c>
      <c r="B8203">
        <v>1</v>
      </c>
      <c r="C8203" s="3">
        <v>801</v>
      </c>
      <c r="D8203" t="s">
        <v>6</v>
      </c>
      <c r="E8203">
        <v>2003</v>
      </c>
      <c r="G8203" s="73">
        <f t="shared" si="403"/>
        <v>126</v>
      </c>
      <c r="H8203" s="27"/>
      <c r="I8203" s="32">
        <v>126</v>
      </c>
      <c r="J8203" s="8"/>
      <c r="L8203" s="52">
        <v>12</v>
      </c>
      <c r="O8203" s="22">
        <f t="shared" si="404"/>
        <v>12</v>
      </c>
      <c r="P8203" s="50">
        <v>12</v>
      </c>
      <c r="Q8203">
        <f t="shared" si="405"/>
        <v>0</v>
      </c>
    </row>
    <row r="8204" spans="1:17" customFormat="1" ht="12.75" customHeight="1" x14ac:dyDescent="0.25">
      <c r="A8204">
        <v>8</v>
      </c>
      <c r="B8204">
        <v>2</v>
      </c>
      <c r="C8204" s="3">
        <v>802</v>
      </c>
      <c r="D8204" t="s">
        <v>6</v>
      </c>
      <c r="E8204">
        <v>2003</v>
      </c>
      <c r="G8204" s="73">
        <f t="shared" si="403"/>
        <v>145</v>
      </c>
      <c r="H8204" s="27"/>
      <c r="I8204" s="32">
        <v>145</v>
      </c>
      <c r="J8204" s="8"/>
      <c r="L8204" s="52">
        <v>13</v>
      </c>
      <c r="O8204" s="22">
        <f t="shared" si="404"/>
        <v>13</v>
      </c>
      <c r="P8204" s="50">
        <v>13</v>
      </c>
      <c r="Q8204">
        <f t="shared" si="405"/>
        <v>0</v>
      </c>
    </row>
    <row r="8205" spans="1:17" customFormat="1" ht="12.75" customHeight="1" x14ac:dyDescent="0.25">
      <c r="A8205">
        <v>8</v>
      </c>
      <c r="B8205">
        <v>3</v>
      </c>
      <c r="C8205" s="3">
        <v>803</v>
      </c>
      <c r="D8205" t="s">
        <v>6</v>
      </c>
      <c r="E8205">
        <v>2003</v>
      </c>
      <c r="G8205" s="73">
        <f t="shared" si="403"/>
        <v>115</v>
      </c>
      <c r="H8205" s="27"/>
      <c r="I8205" s="32">
        <v>115</v>
      </c>
      <c r="J8205" s="8"/>
      <c r="L8205" s="52">
        <v>10</v>
      </c>
      <c r="O8205" s="22">
        <f t="shared" si="404"/>
        <v>10</v>
      </c>
      <c r="P8205" s="50">
        <v>10</v>
      </c>
      <c r="Q8205">
        <f t="shared" si="405"/>
        <v>0</v>
      </c>
    </row>
    <row r="8206" spans="1:17" customFormat="1" ht="12.75" customHeight="1" x14ac:dyDescent="0.25">
      <c r="A8206">
        <v>8</v>
      </c>
      <c r="B8206">
        <v>4</v>
      </c>
      <c r="C8206" s="3">
        <v>804</v>
      </c>
      <c r="D8206" t="s">
        <v>6</v>
      </c>
      <c r="E8206">
        <v>2003</v>
      </c>
      <c r="G8206" s="73">
        <f t="shared" si="403"/>
        <v>439</v>
      </c>
      <c r="H8206" s="27"/>
      <c r="I8206" s="32">
        <v>439</v>
      </c>
      <c r="J8206" s="8"/>
      <c r="L8206" s="52">
        <v>37</v>
      </c>
      <c r="O8206" s="22">
        <f t="shared" si="404"/>
        <v>37</v>
      </c>
      <c r="P8206" s="50">
        <v>37</v>
      </c>
      <c r="Q8206">
        <f t="shared" si="405"/>
        <v>0</v>
      </c>
    </row>
    <row r="8207" spans="1:17" customFormat="1" ht="12.75" customHeight="1" x14ac:dyDescent="0.25">
      <c r="A8207">
        <v>8</v>
      </c>
      <c r="B8207">
        <v>5</v>
      </c>
      <c r="C8207" s="3">
        <v>805</v>
      </c>
      <c r="D8207" t="s">
        <v>6</v>
      </c>
      <c r="E8207">
        <v>2003</v>
      </c>
      <c r="G8207" s="73">
        <f t="shared" si="403"/>
        <v>457</v>
      </c>
      <c r="H8207" s="27"/>
      <c r="I8207" s="32">
        <v>457</v>
      </c>
      <c r="J8207" s="8">
        <v>41</v>
      </c>
      <c r="L8207" s="52">
        <v>37</v>
      </c>
      <c r="M8207">
        <v>9</v>
      </c>
      <c r="O8207" s="22">
        <f t="shared" si="404"/>
        <v>37</v>
      </c>
      <c r="P8207" s="50">
        <v>37</v>
      </c>
      <c r="Q8207">
        <f t="shared" si="405"/>
        <v>0</v>
      </c>
    </row>
    <row r="8208" spans="1:17" customFormat="1" ht="12.75" customHeight="1" x14ac:dyDescent="0.25">
      <c r="A8208">
        <v>8</v>
      </c>
      <c r="B8208">
        <v>6</v>
      </c>
      <c r="C8208" s="3">
        <v>806</v>
      </c>
      <c r="D8208" t="s">
        <v>6</v>
      </c>
      <c r="E8208">
        <v>2003</v>
      </c>
      <c r="G8208" s="73">
        <f t="shared" si="403"/>
        <v>285</v>
      </c>
      <c r="H8208" s="27">
        <f>SUM(G8202:G8208)</f>
        <v>1682</v>
      </c>
      <c r="I8208" s="52">
        <v>285</v>
      </c>
      <c r="J8208" s="8"/>
      <c r="L8208" s="52">
        <v>22</v>
      </c>
      <c r="O8208" s="22">
        <f t="shared" si="404"/>
        <v>22</v>
      </c>
      <c r="P8208" s="50">
        <v>22</v>
      </c>
      <c r="Q8208">
        <f t="shared" si="405"/>
        <v>0</v>
      </c>
    </row>
    <row r="8209" spans="1:17" customFormat="1" ht="12.75" customHeight="1" x14ac:dyDescent="0.25">
      <c r="A8209">
        <v>8</v>
      </c>
      <c r="B8209">
        <v>7</v>
      </c>
      <c r="C8209" s="3">
        <v>807</v>
      </c>
      <c r="D8209" t="s">
        <v>6</v>
      </c>
      <c r="E8209">
        <v>2003</v>
      </c>
      <c r="G8209" s="73">
        <f t="shared" si="403"/>
        <v>592</v>
      </c>
      <c r="H8209" s="27"/>
      <c r="I8209" s="52">
        <v>592</v>
      </c>
      <c r="J8209" s="8"/>
      <c r="L8209" s="52">
        <v>33</v>
      </c>
      <c r="O8209" s="22">
        <f t="shared" si="404"/>
        <v>33</v>
      </c>
      <c r="P8209" s="50">
        <v>33</v>
      </c>
      <c r="Q8209">
        <f t="shared" si="405"/>
        <v>0</v>
      </c>
    </row>
    <row r="8210" spans="1:17" customFormat="1" ht="12.75" customHeight="1" x14ac:dyDescent="0.25">
      <c r="A8210">
        <v>8</v>
      </c>
      <c r="B8210">
        <v>8</v>
      </c>
      <c r="C8210" s="3">
        <v>808</v>
      </c>
      <c r="D8210" t="s">
        <v>6</v>
      </c>
      <c r="E8210">
        <v>2003</v>
      </c>
      <c r="G8210" s="73">
        <f t="shared" ref="G8210:G8236" si="406">I8210+K8210</f>
        <v>825</v>
      </c>
      <c r="H8210" s="27"/>
      <c r="I8210" s="52">
        <v>825</v>
      </c>
      <c r="J8210" s="8"/>
      <c r="L8210" s="52">
        <v>31</v>
      </c>
      <c r="O8210" s="22">
        <f t="shared" ref="O8210:O8236" si="407">L8210+N8210</f>
        <v>31</v>
      </c>
      <c r="P8210" s="50">
        <v>31</v>
      </c>
      <c r="Q8210">
        <f t="shared" ref="Q8210:Q8236" si="408">P8210-L8210</f>
        <v>0</v>
      </c>
    </row>
    <row r="8211" spans="1:17" customFormat="1" ht="12.75" customHeight="1" x14ac:dyDescent="0.25">
      <c r="A8211">
        <v>8</v>
      </c>
      <c r="B8211">
        <v>9</v>
      </c>
      <c r="C8211" s="3">
        <v>809</v>
      </c>
      <c r="D8211" t="s">
        <v>6</v>
      </c>
      <c r="E8211">
        <v>2003</v>
      </c>
      <c r="G8211" s="73">
        <f t="shared" si="406"/>
        <v>1403</v>
      </c>
      <c r="H8211" s="27"/>
      <c r="I8211" s="52">
        <v>1403</v>
      </c>
      <c r="J8211" s="8"/>
      <c r="L8211" s="52">
        <v>39</v>
      </c>
      <c r="O8211" s="22">
        <f t="shared" si="407"/>
        <v>39</v>
      </c>
      <c r="P8211" s="50">
        <v>39</v>
      </c>
      <c r="Q8211">
        <f t="shared" si="408"/>
        <v>0</v>
      </c>
    </row>
    <row r="8212" spans="1:17" customFormat="1" ht="12.75" customHeight="1" x14ac:dyDescent="0.25">
      <c r="A8212">
        <v>8</v>
      </c>
      <c r="B8212">
        <v>10</v>
      </c>
      <c r="C8212" s="3">
        <v>810</v>
      </c>
      <c r="D8212" t="s">
        <v>6</v>
      </c>
      <c r="E8212">
        <v>2003</v>
      </c>
      <c r="G8212" s="73">
        <f t="shared" si="406"/>
        <v>1406</v>
      </c>
      <c r="H8212" s="27"/>
      <c r="I8212" s="52">
        <v>1406</v>
      </c>
      <c r="J8212" s="8"/>
      <c r="L8212" s="52">
        <v>26</v>
      </c>
      <c r="O8212" s="22">
        <f t="shared" si="407"/>
        <v>26</v>
      </c>
      <c r="P8212" s="50">
        <v>26</v>
      </c>
      <c r="Q8212">
        <f t="shared" si="408"/>
        <v>0</v>
      </c>
    </row>
    <row r="8213" spans="1:17" customFormat="1" ht="12.75" customHeight="1" x14ac:dyDescent="0.25">
      <c r="A8213">
        <v>8</v>
      </c>
      <c r="B8213">
        <v>11</v>
      </c>
      <c r="C8213" s="3">
        <v>811</v>
      </c>
      <c r="D8213" t="s">
        <v>6</v>
      </c>
      <c r="E8213">
        <v>2003</v>
      </c>
      <c r="G8213" s="73">
        <f t="shared" si="406"/>
        <v>1275</v>
      </c>
      <c r="H8213" s="27"/>
      <c r="I8213" s="52">
        <v>1275</v>
      </c>
      <c r="J8213" s="8">
        <v>52</v>
      </c>
      <c r="L8213" s="52">
        <v>11</v>
      </c>
      <c r="M8213">
        <v>11</v>
      </c>
      <c r="O8213" s="22">
        <f t="shared" si="407"/>
        <v>11</v>
      </c>
      <c r="P8213" s="50">
        <v>11</v>
      </c>
      <c r="Q8213">
        <f t="shared" si="408"/>
        <v>0</v>
      </c>
    </row>
    <row r="8214" spans="1:17" customFormat="1" ht="12.75" customHeight="1" x14ac:dyDescent="0.25">
      <c r="A8214">
        <v>8</v>
      </c>
      <c r="B8214">
        <v>12</v>
      </c>
      <c r="C8214" s="3">
        <v>812</v>
      </c>
      <c r="D8214" t="s">
        <v>6</v>
      </c>
      <c r="E8214">
        <v>2003</v>
      </c>
      <c r="G8214" s="73">
        <f t="shared" si="406"/>
        <v>498</v>
      </c>
      <c r="H8214" s="27"/>
      <c r="I8214" s="52">
        <v>498</v>
      </c>
      <c r="J8214" s="8"/>
      <c r="L8214" s="52">
        <v>0</v>
      </c>
      <c r="O8214" s="22">
        <f t="shared" si="407"/>
        <v>0</v>
      </c>
      <c r="P8214" s="50">
        <v>0</v>
      </c>
      <c r="Q8214">
        <f t="shared" si="408"/>
        <v>0</v>
      </c>
    </row>
    <row r="8215" spans="1:17" customFormat="1" ht="12.75" customHeight="1" x14ac:dyDescent="0.25">
      <c r="A8215">
        <v>8</v>
      </c>
      <c r="B8215">
        <v>13</v>
      </c>
      <c r="C8215" s="3">
        <v>813</v>
      </c>
      <c r="D8215" t="s">
        <v>6</v>
      </c>
      <c r="E8215">
        <v>2003</v>
      </c>
      <c r="G8215" s="73">
        <f t="shared" si="406"/>
        <v>1320</v>
      </c>
      <c r="H8215" s="27">
        <f>SUM(G8209:G8215)</f>
        <v>7319</v>
      </c>
      <c r="I8215" s="52">
        <v>1320</v>
      </c>
      <c r="J8215" s="8"/>
      <c r="L8215" s="52">
        <v>0</v>
      </c>
      <c r="O8215" s="22">
        <f t="shared" si="407"/>
        <v>0</v>
      </c>
      <c r="P8215" s="50">
        <v>0</v>
      </c>
      <c r="Q8215">
        <f t="shared" si="408"/>
        <v>0</v>
      </c>
    </row>
    <row r="8216" spans="1:17" customFormat="1" ht="12.75" customHeight="1" x14ac:dyDescent="0.25">
      <c r="A8216">
        <v>8</v>
      </c>
      <c r="B8216">
        <v>14</v>
      </c>
      <c r="C8216" s="3">
        <v>814</v>
      </c>
      <c r="D8216" t="s">
        <v>6</v>
      </c>
      <c r="E8216">
        <v>2003</v>
      </c>
      <c r="G8216" s="73">
        <f t="shared" si="406"/>
        <v>404</v>
      </c>
      <c r="H8216" s="27"/>
      <c r="I8216" s="52">
        <v>404</v>
      </c>
      <c r="J8216" s="8"/>
      <c r="L8216" s="52">
        <v>26</v>
      </c>
      <c r="O8216" s="22">
        <f t="shared" si="407"/>
        <v>26</v>
      </c>
      <c r="P8216" s="50">
        <v>26</v>
      </c>
      <c r="Q8216">
        <f t="shared" si="408"/>
        <v>0</v>
      </c>
    </row>
    <row r="8217" spans="1:17" customFormat="1" ht="12.75" customHeight="1" x14ac:dyDescent="0.25">
      <c r="A8217">
        <v>8</v>
      </c>
      <c r="B8217">
        <v>15</v>
      </c>
      <c r="C8217" s="3">
        <v>815</v>
      </c>
      <c r="D8217" t="s">
        <v>6</v>
      </c>
      <c r="E8217">
        <v>2003</v>
      </c>
      <c r="G8217" s="73">
        <f t="shared" si="406"/>
        <v>257</v>
      </c>
      <c r="H8217" s="27"/>
      <c r="I8217" s="52">
        <v>257</v>
      </c>
      <c r="J8217" s="8"/>
      <c r="L8217" s="52">
        <v>17</v>
      </c>
      <c r="O8217" s="22">
        <f t="shared" si="407"/>
        <v>17</v>
      </c>
      <c r="P8217" s="50">
        <v>17</v>
      </c>
      <c r="Q8217">
        <f t="shared" si="408"/>
        <v>0</v>
      </c>
    </row>
    <row r="8218" spans="1:17" customFormat="1" ht="12.75" customHeight="1" x14ac:dyDescent="0.25">
      <c r="A8218">
        <v>8</v>
      </c>
      <c r="B8218">
        <v>16</v>
      </c>
      <c r="C8218" s="3">
        <v>816</v>
      </c>
      <c r="D8218" t="s">
        <v>6</v>
      </c>
      <c r="E8218">
        <v>2003</v>
      </c>
      <c r="G8218" s="73">
        <f t="shared" si="406"/>
        <v>114</v>
      </c>
      <c r="H8218" s="27"/>
      <c r="I8218" s="52">
        <v>114</v>
      </c>
      <c r="J8218" s="8"/>
      <c r="L8218" s="52">
        <v>8</v>
      </c>
      <c r="O8218" s="22">
        <f t="shared" si="407"/>
        <v>8</v>
      </c>
      <c r="P8218" s="50">
        <v>8</v>
      </c>
      <c r="Q8218">
        <f t="shared" si="408"/>
        <v>0</v>
      </c>
    </row>
    <row r="8219" spans="1:17" customFormat="1" ht="12.75" customHeight="1" x14ac:dyDescent="0.25">
      <c r="A8219">
        <v>8</v>
      </c>
      <c r="B8219">
        <v>17</v>
      </c>
      <c r="C8219" s="3">
        <v>817</v>
      </c>
      <c r="D8219" t="s">
        <v>6</v>
      </c>
      <c r="E8219">
        <v>2003</v>
      </c>
      <c r="G8219" s="73">
        <f t="shared" si="406"/>
        <v>172</v>
      </c>
      <c r="H8219" s="27"/>
      <c r="I8219" s="52">
        <v>172</v>
      </c>
      <c r="J8219" s="8"/>
      <c r="L8219" s="52">
        <v>11</v>
      </c>
      <c r="O8219" s="22">
        <f t="shared" si="407"/>
        <v>11</v>
      </c>
      <c r="P8219" s="50">
        <v>11</v>
      </c>
      <c r="Q8219">
        <f t="shared" si="408"/>
        <v>0</v>
      </c>
    </row>
    <row r="8220" spans="1:17" customFormat="1" ht="12.75" customHeight="1" x14ac:dyDescent="0.25">
      <c r="A8220">
        <v>8</v>
      </c>
      <c r="B8220">
        <v>18</v>
      </c>
      <c r="C8220" s="3">
        <v>818</v>
      </c>
      <c r="D8220" t="s">
        <v>6</v>
      </c>
      <c r="E8220">
        <v>2003</v>
      </c>
      <c r="G8220" s="73">
        <f t="shared" si="406"/>
        <v>163</v>
      </c>
      <c r="H8220" s="27"/>
      <c r="I8220" s="52">
        <v>163</v>
      </c>
      <c r="J8220" s="8"/>
      <c r="L8220" s="52">
        <v>11</v>
      </c>
      <c r="O8220" s="22">
        <f t="shared" si="407"/>
        <v>11</v>
      </c>
      <c r="P8220" s="50">
        <v>11</v>
      </c>
      <c r="Q8220">
        <f t="shared" si="408"/>
        <v>0</v>
      </c>
    </row>
    <row r="8221" spans="1:17" customFormat="1" ht="12.75" customHeight="1" x14ac:dyDescent="0.25">
      <c r="A8221">
        <v>8</v>
      </c>
      <c r="B8221">
        <v>19</v>
      </c>
      <c r="C8221" s="3">
        <v>819</v>
      </c>
      <c r="D8221" t="s">
        <v>6</v>
      </c>
      <c r="E8221">
        <v>2003</v>
      </c>
      <c r="G8221" s="73">
        <f t="shared" si="406"/>
        <v>248</v>
      </c>
      <c r="H8221" s="27"/>
      <c r="I8221" s="52">
        <v>248</v>
      </c>
      <c r="J8221" s="8">
        <v>22</v>
      </c>
      <c r="L8221" s="52">
        <v>17</v>
      </c>
      <c r="M8221">
        <v>2</v>
      </c>
      <c r="O8221" s="22">
        <f t="shared" si="407"/>
        <v>17</v>
      </c>
      <c r="P8221" s="50">
        <v>17</v>
      </c>
      <c r="Q8221">
        <f t="shared" si="408"/>
        <v>0</v>
      </c>
    </row>
    <row r="8222" spans="1:17" customFormat="1" ht="12.75" customHeight="1" x14ac:dyDescent="0.25">
      <c r="A8222">
        <v>8</v>
      </c>
      <c r="B8222">
        <v>20</v>
      </c>
      <c r="C8222" s="3">
        <v>820</v>
      </c>
      <c r="D8222" t="s">
        <v>6</v>
      </c>
      <c r="E8222">
        <v>2003</v>
      </c>
      <c r="G8222" s="73">
        <f t="shared" si="406"/>
        <v>361</v>
      </c>
      <c r="H8222" s="27">
        <f>SUM(G8216:G8222)</f>
        <v>1719</v>
      </c>
      <c r="I8222" s="52">
        <v>361</v>
      </c>
      <c r="J8222" s="8"/>
      <c r="L8222" s="52">
        <v>25</v>
      </c>
      <c r="O8222" s="22">
        <f t="shared" si="407"/>
        <v>25</v>
      </c>
      <c r="P8222" s="50">
        <v>25</v>
      </c>
      <c r="Q8222">
        <f t="shared" si="408"/>
        <v>0</v>
      </c>
    </row>
    <row r="8223" spans="1:17" customFormat="1" ht="12.75" customHeight="1" x14ac:dyDescent="0.25">
      <c r="A8223">
        <v>8</v>
      </c>
      <c r="B8223">
        <v>21</v>
      </c>
      <c r="C8223" s="3">
        <v>821</v>
      </c>
      <c r="D8223" t="s">
        <v>6</v>
      </c>
      <c r="E8223">
        <v>2003</v>
      </c>
      <c r="G8223" s="73">
        <f t="shared" si="406"/>
        <v>474</v>
      </c>
      <c r="H8223" s="27"/>
      <c r="I8223" s="52">
        <v>474</v>
      </c>
      <c r="J8223" s="8"/>
      <c r="L8223" s="52">
        <v>33</v>
      </c>
      <c r="O8223" s="22">
        <f t="shared" si="407"/>
        <v>33</v>
      </c>
      <c r="P8223" s="50">
        <v>33</v>
      </c>
      <c r="Q8223">
        <f t="shared" si="408"/>
        <v>0</v>
      </c>
    </row>
    <row r="8224" spans="1:17" customFormat="1" ht="12.75" customHeight="1" x14ac:dyDescent="0.25">
      <c r="A8224">
        <v>8</v>
      </c>
      <c r="B8224">
        <v>22</v>
      </c>
      <c r="C8224" s="3">
        <v>822</v>
      </c>
      <c r="D8224" t="s">
        <v>6</v>
      </c>
      <c r="E8224">
        <v>2003</v>
      </c>
      <c r="G8224" s="73">
        <f t="shared" si="406"/>
        <v>597</v>
      </c>
      <c r="H8224" s="27"/>
      <c r="I8224" s="52">
        <v>597</v>
      </c>
      <c r="J8224" s="8"/>
      <c r="L8224" s="52">
        <v>41</v>
      </c>
      <c r="O8224" s="22">
        <f t="shared" si="407"/>
        <v>41</v>
      </c>
      <c r="P8224" s="50">
        <v>41</v>
      </c>
      <c r="Q8224">
        <f t="shared" si="408"/>
        <v>0</v>
      </c>
    </row>
    <row r="8225" spans="1:21" customFormat="1" ht="12.75" customHeight="1" x14ac:dyDescent="0.25">
      <c r="A8225">
        <v>8</v>
      </c>
      <c r="B8225">
        <v>23</v>
      </c>
      <c r="C8225" s="3">
        <v>823</v>
      </c>
      <c r="D8225" t="s">
        <v>6</v>
      </c>
      <c r="E8225">
        <v>2003</v>
      </c>
      <c r="G8225" s="73">
        <f t="shared" si="406"/>
        <v>564</v>
      </c>
      <c r="H8225" s="27"/>
      <c r="I8225" s="52">
        <v>564</v>
      </c>
      <c r="J8225" s="8"/>
      <c r="L8225" s="52">
        <v>39</v>
      </c>
      <c r="O8225" s="22">
        <f t="shared" si="407"/>
        <v>39</v>
      </c>
      <c r="P8225" s="50">
        <v>39</v>
      </c>
      <c r="Q8225">
        <f t="shared" si="408"/>
        <v>0</v>
      </c>
    </row>
    <row r="8226" spans="1:21" customFormat="1" ht="12.75" customHeight="1" x14ac:dyDescent="0.25">
      <c r="A8226">
        <v>8</v>
      </c>
      <c r="B8226">
        <v>24</v>
      </c>
      <c r="C8226" s="3">
        <v>824</v>
      </c>
      <c r="D8226" t="s">
        <v>6</v>
      </c>
      <c r="E8226">
        <v>2003</v>
      </c>
      <c r="G8226" s="73">
        <f t="shared" si="406"/>
        <v>385</v>
      </c>
      <c r="H8226" s="27"/>
      <c r="I8226" s="52">
        <v>385</v>
      </c>
      <c r="J8226" s="8"/>
      <c r="L8226" s="52">
        <v>27</v>
      </c>
      <c r="O8226" s="22">
        <f t="shared" si="407"/>
        <v>27</v>
      </c>
      <c r="P8226" s="50">
        <v>27</v>
      </c>
      <c r="Q8226">
        <f t="shared" si="408"/>
        <v>0</v>
      </c>
    </row>
    <row r="8227" spans="1:21" customFormat="1" ht="12.75" customHeight="1" x14ac:dyDescent="0.25">
      <c r="A8227">
        <v>8</v>
      </c>
      <c r="B8227">
        <v>25</v>
      </c>
      <c r="C8227" s="3">
        <v>825</v>
      </c>
      <c r="D8227" t="s">
        <v>6</v>
      </c>
      <c r="E8227">
        <v>2003</v>
      </c>
      <c r="G8227" s="73">
        <f t="shared" si="406"/>
        <v>301</v>
      </c>
      <c r="H8227" s="27"/>
      <c r="I8227" s="52">
        <v>301</v>
      </c>
      <c r="J8227" s="8">
        <v>9</v>
      </c>
      <c r="L8227" s="52">
        <v>21</v>
      </c>
      <c r="M8227">
        <v>1</v>
      </c>
      <c r="O8227" s="22">
        <f t="shared" si="407"/>
        <v>21</v>
      </c>
      <c r="P8227" s="50">
        <v>21</v>
      </c>
      <c r="Q8227">
        <f t="shared" si="408"/>
        <v>0</v>
      </c>
    </row>
    <row r="8228" spans="1:21" customFormat="1" ht="12.75" customHeight="1" x14ac:dyDescent="0.25">
      <c r="A8228">
        <v>8</v>
      </c>
      <c r="B8228">
        <v>26</v>
      </c>
      <c r="C8228" s="3">
        <v>826</v>
      </c>
      <c r="D8228" t="s">
        <v>6</v>
      </c>
      <c r="E8228">
        <v>2003</v>
      </c>
      <c r="G8228" s="73">
        <f t="shared" si="406"/>
        <v>987</v>
      </c>
      <c r="H8228" s="27"/>
      <c r="I8228" s="52">
        <v>987</v>
      </c>
      <c r="J8228" s="8"/>
      <c r="L8228" s="52">
        <v>71</v>
      </c>
      <c r="O8228" s="22">
        <f t="shared" si="407"/>
        <v>71</v>
      </c>
      <c r="P8228" s="50">
        <v>71</v>
      </c>
      <c r="Q8228">
        <f t="shared" si="408"/>
        <v>0</v>
      </c>
    </row>
    <row r="8229" spans="1:21" customFormat="1" ht="12.75" customHeight="1" x14ac:dyDescent="0.25">
      <c r="A8229">
        <v>8</v>
      </c>
      <c r="B8229">
        <v>27</v>
      </c>
      <c r="C8229" s="3">
        <v>827</v>
      </c>
      <c r="D8229" t="s">
        <v>6</v>
      </c>
      <c r="E8229">
        <v>2003</v>
      </c>
      <c r="G8229" s="73">
        <f t="shared" si="406"/>
        <v>457</v>
      </c>
      <c r="H8229" s="27">
        <f>SUM(G8223:G8229)</f>
        <v>3765</v>
      </c>
      <c r="I8229" s="52">
        <v>457</v>
      </c>
      <c r="J8229" s="8"/>
      <c r="L8229" s="52">
        <v>21</v>
      </c>
      <c r="O8229" s="22">
        <f t="shared" si="407"/>
        <v>21</v>
      </c>
      <c r="P8229" s="50">
        <v>21</v>
      </c>
      <c r="Q8229">
        <f t="shared" si="408"/>
        <v>0</v>
      </c>
    </row>
    <row r="8230" spans="1:21" customFormat="1" ht="12.75" customHeight="1" x14ac:dyDescent="0.25">
      <c r="A8230">
        <v>8</v>
      </c>
      <c r="B8230">
        <v>28</v>
      </c>
      <c r="C8230" s="3">
        <v>828</v>
      </c>
      <c r="D8230" t="s">
        <v>6</v>
      </c>
      <c r="E8230">
        <v>2003</v>
      </c>
      <c r="G8230" s="73">
        <f t="shared" si="406"/>
        <v>407</v>
      </c>
      <c r="H8230" s="27"/>
      <c r="I8230" s="52">
        <v>407</v>
      </c>
      <c r="J8230" s="8"/>
      <c r="L8230" s="52">
        <v>9</v>
      </c>
      <c r="O8230" s="22">
        <f t="shared" si="407"/>
        <v>9</v>
      </c>
      <c r="P8230" s="50">
        <v>9</v>
      </c>
      <c r="Q8230">
        <f t="shared" si="408"/>
        <v>0</v>
      </c>
    </row>
    <row r="8231" spans="1:21" customFormat="1" ht="12.75" customHeight="1" x14ac:dyDescent="0.25">
      <c r="A8231">
        <v>8</v>
      </c>
      <c r="B8231">
        <v>29</v>
      </c>
      <c r="C8231" s="3">
        <v>829</v>
      </c>
      <c r="D8231" t="s">
        <v>6</v>
      </c>
      <c r="E8231">
        <v>2003</v>
      </c>
      <c r="G8231" s="73">
        <f t="shared" si="406"/>
        <v>335</v>
      </c>
      <c r="H8231" s="27"/>
      <c r="I8231" s="52">
        <v>335</v>
      </c>
      <c r="J8231" s="8"/>
      <c r="L8231" s="52">
        <v>0</v>
      </c>
      <c r="O8231" s="22">
        <f t="shared" si="407"/>
        <v>0</v>
      </c>
      <c r="P8231" s="50">
        <v>0</v>
      </c>
      <c r="Q8231">
        <f t="shared" si="408"/>
        <v>0</v>
      </c>
    </row>
    <row r="8232" spans="1:21" customFormat="1" ht="12.75" customHeight="1" x14ac:dyDescent="0.25">
      <c r="A8232">
        <v>8</v>
      </c>
      <c r="B8232">
        <v>30</v>
      </c>
      <c r="C8232" s="3">
        <v>830</v>
      </c>
      <c r="D8232" t="s">
        <v>6</v>
      </c>
      <c r="E8232">
        <v>2003</v>
      </c>
      <c r="G8232" s="73">
        <f t="shared" si="406"/>
        <v>259</v>
      </c>
      <c r="H8232" s="27"/>
      <c r="I8232" s="52">
        <v>259</v>
      </c>
      <c r="J8232" s="8"/>
      <c r="L8232" s="52">
        <v>0</v>
      </c>
      <c r="O8232" s="22">
        <f t="shared" si="407"/>
        <v>0</v>
      </c>
      <c r="P8232" s="50">
        <v>0</v>
      </c>
      <c r="Q8232">
        <f t="shared" si="408"/>
        <v>0</v>
      </c>
    </row>
    <row r="8233" spans="1:21" customFormat="1" ht="12.75" customHeight="1" x14ac:dyDescent="0.25">
      <c r="A8233">
        <v>8</v>
      </c>
      <c r="B8233">
        <v>31</v>
      </c>
      <c r="C8233" s="3">
        <v>831</v>
      </c>
      <c r="D8233" t="s">
        <v>6</v>
      </c>
      <c r="E8233">
        <v>2003</v>
      </c>
      <c r="G8233" s="73">
        <f t="shared" si="406"/>
        <v>286</v>
      </c>
      <c r="H8233" s="27"/>
      <c r="I8233" s="52">
        <v>286</v>
      </c>
      <c r="J8233" s="8"/>
      <c r="L8233" s="52">
        <v>1</v>
      </c>
      <c r="O8233" s="22">
        <f t="shared" si="407"/>
        <v>1</v>
      </c>
      <c r="P8233" s="50">
        <v>1</v>
      </c>
      <c r="Q8233">
        <f t="shared" si="408"/>
        <v>0</v>
      </c>
    </row>
    <row r="8234" spans="1:21" customFormat="1" ht="12.75" customHeight="1" x14ac:dyDescent="0.25">
      <c r="A8234">
        <v>9</v>
      </c>
      <c r="B8234">
        <v>1</v>
      </c>
      <c r="C8234" s="3">
        <v>901</v>
      </c>
      <c r="D8234" t="s">
        <v>6</v>
      </c>
      <c r="E8234">
        <v>2003</v>
      </c>
      <c r="G8234" s="73">
        <f t="shared" si="406"/>
        <v>1147</v>
      </c>
      <c r="H8234" s="27"/>
      <c r="I8234" s="52">
        <v>1147</v>
      </c>
      <c r="J8234" s="8"/>
      <c r="L8234" s="52">
        <v>5</v>
      </c>
      <c r="O8234" s="22">
        <f t="shared" si="407"/>
        <v>5</v>
      </c>
      <c r="P8234" s="50">
        <v>5</v>
      </c>
      <c r="Q8234">
        <f t="shared" si="408"/>
        <v>0</v>
      </c>
    </row>
    <row r="8235" spans="1:21" customFormat="1" ht="12.75" customHeight="1" x14ac:dyDescent="0.25">
      <c r="A8235">
        <v>9</v>
      </c>
      <c r="B8235">
        <v>2</v>
      </c>
      <c r="C8235" s="3">
        <v>902</v>
      </c>
      <c r="D8235" t="s">
        <v>6</v>
      </c>
      <c r="E8235">
        <v>2003</v>
      </c>
      <c r="G8235" s="73">
        <f t="shared" si="406"/>
        <v>4427</v>
      </c>
      <c r="H8235" s="27"/>
      <c r="I8235" s="52">
        <v>4427</v>
      </c>
      <c r="J8235" s="8">
        <v>42</v>
      </c>
      <c r="L8235" s="52">
        <v>27</v>
      </c>
      <c r="M8235">
        <v>8</v>
      </c>
      <c r="O8235" s="22">
        <f t="shared" si="407"/>
        <v>27</v>
      </c>
      <c r="P8235" s="50">
        <v>27</v>
      </c>
      <c r="Q8235">
        <f t="shared" si="408"/>
        <v>0</v>
      </c>
    </row>
    <row r="8236" spans="1:21" customFormat="1" ht="12.75" customHeight="1" x14ac:dyDescent="0.25">
      <c r="A8236">
        <v>9</v>
      </c>
      <c r="B8236">
        <v>3</v>
      </c>
      <c r="C8236" s="3">
        <v>903</v>
      </c>
      <c r="D8236" t="s">
        <v>6</v>
      </c>
      <c r="E8236">
        <v>2003</v>
      </c>
      <c r="G8236" s="73">
        <f t="shared" si="406"/>
        <v>2190</v>
      </c>
      <c r="H8236" s="37">
        <f>SUM(G8230:G8236)</f>
        <v>9051</v>
      </c>
      <c r="I8236" s="52">
        <v>2190</v>
      </c>
      <c r="J8236" s="8"/>
      <c r="L8236" s="52">
        <v>16</v>
      </c>
      <c r="O8236" s="22">
        <f t="shared" si="407"/>
        <v>16</v>
      </c>
      <c r="P8236" s="50">
        <v>16</v>
      </c>
      <c r="Q8236">
        <f t="shared" si="408"/>
        <v>0</v>
      </c>
    </row>
    <row r="8237" spans="1:21" customFormat="1" ht="12.75" customHeight="1" x14ac:dyDescent="0.25">
      <c r="A8237" s="38">
        <v>9</v>
      </c>
      <c r="B8237" s="38">
        <v>4</v>
      </c>
      <c r="C8237" s="39">
        <v>904</v>
      </c>
      <c r="D8237" s="38" t="s">
        <v>6</v>
      </c>
      <c r="E8237" s="38">
        <v>2003</v>
      </c>
      <c r="F8237" s="54">
        <f>10642+501</f>
        <v>11143</v>
      </c>
      <c r="G8237" s="55">
        <f>F8237</f>
        <v>11143</v>
      </c>
      <c r="H8237" s="40"/>
      <c r="I8237" s="41"/>
      <c r="J8237" s="41"/>
      <c r="K8237" s="41"/>
      <c r="L8237" s="41"/>
      <c r="M8237" s="41"/>
      <c r="N8237" s="41"/>
      <c r="O8237" s="56">
        <f>R8237</f>
        <v>53</v>
      </c>
      <c r="P8237" s="50"/>
      <c r="R8237">
        <f>51+2</f>
        <v>53</v>
      </c>
      <c r="U8237" s="41"/>
    </row>
    <row r="8238" spans="1:21" customFormat="1" ht="12.75" customHeight="1" x14ac:dyDescent="0.25">
      <c r="A8238">
        <v>9</v>
      </c>
      <c r="B8238">
        <v>5</v>
      </c>
      <c r="C8238" s="3">
        <v>905</v>
      </c>
      <c r="D8238" t="s">
        <v>6</v>
      </c>
      <c r="E8238">
        <v>2003</v>
      </c>
      <c r="F8238" s="53">
        <v>2753.8038007190548</v>
      </c>
      <c r="G8238" s="55">
        <f t="shared" ref="G8238:G8300" si="409">F8238</f>
        <v>2753.8038007190548</v>
      </c>
      <c r="H8238" s="36"/>
      <c r="I8238" s="35"/>
      <c r="J8238" s="35"/>
      <c r="K8238" s="35"/>
      <c r="L8238" s="35"/>
      <c r="M8238" s="35"/>
      <c r="N8238" s="35"/>
      <c r="O8238" s="56">
        <f t="shared" ref="O8238:O8300" si="410">R8238</f>
        <v>147</v>
      </c>
      <c r="R8238" s="3">
        <v>147</v>
      </c>
      <c r="U8238" s="35"/>
    </row>
    <row r="8239" spans="1:21" customFormat="1" ht="12.75" customHeight="1" x14ac:dyDescent="0.25">
      <c r="A8239">
        <v>9</v>
      </c>
      <c r="B8239">
        <v>6</v>
      </c>
      <c r="C8239" s="3">
        <v>906</v>
      </c>
      <c r="D8239" t="s">
        <v>6</v>
      </c>
      <c r="E8239">
        <v>2003</v>
      </c>
      <c r="F8239" s="23">
        <v>1171.118604429447</v>
      </c>
      <c r="G8239" s="55">
        <f t="shared" si="409"/>
        <v>1171.118604429447</v>
      </c>
      <c r="H8239" s="34"/>
      <c r="I8239" s="35"/>
      <c r="J8239" s="35"/>
      <c r="K8239" s="35"/>
      <c r="L8239" s="35"/>
      <c r="M8239" s="35"/>
      <c r="N8239" s="35"/>
      <c r="O8239" s="56">
        <f t="shared" si="410"/>
        <v>63.490674318507892</v>
      </c>
      <c r="R8239" s="3">
        <v>63.490674318507892</v>
      </c>
      <c r="U8239" s="35"/>
    </row>
    <row r="8240" spans="1:21" customFormat="1" ht="12.75" customHeight="1" x14ac:dyDescent="0.25">
      <c r="A8240">
        <v>9</v>
      </c>
      <c r="B8240">
        <v>7</v>
      </c>
      <c r="C8240" s="3">
        <v>907</v>
      </c>
      <c r="D8240" t="s">
        <v>6</v>
      </c>
      <c r="E8240">
        <v>2003</v>
      </c>
      <c r="F8240" s="23">
        <v>2273.3964213928407</v>
      </c>
      <c r="G8240" s="55">
        <f t="shared" si="409"/>
        <v>2273.3964213928407</v>
      </c>
      <c r="H8240" s="34"/>
      <c r="I8240" s="35"/>
      <c r="J8240" s="35"/>
      <c r="K8240" s="35"/>
      <c r="L8240" s="35"/>
      <c r="M8240" s="35"/>
      <c r="N8240" s="35"/>
      <c r="O8240" s="56">
        <f t="shared" si="410"/>
        <v>92.510760401721669</v>
      </c>
      <c r="R8240" s="3">
        <v>92.510760401721669</v>
      </c>
      <c r="U8240" s="35"/>
    </row>
    <row r="8241" spans="1:21" customFormat="1" ht="12.75" customHeight="1" x14ac:dyDescent="0.25">
      <c r="A8241">
        <v>9</v>
      </c>
      <c r="B8241">
        <v>8</v>
      </c>
      <c r="C8241" s="3">
        <v>908</v>
      </c>
      <c r="D8241" t="s">
        <v>6</v>
      </c>
      <c r="E8241">
        <v>2003</v>
      </c>
      <c r="F8241" s="23">
        <v>1252.203922772469</v>
      </c>
      <c r="G8241" s="55">
        <f t="shared" si="409"/>
        <v>1252.203922772469</v>
      </c>
      <c r="H8241" s="34"/>
      <c r="I8241" s="35"/>
      <c r="J8241" s="35"/>
      <c r="K8241" s="35"/>
      <c r="L8241" s="35"/>
      <c r="M8241" s="35"/>
      <c r="N8241" s="35"/>
      <c r="O8241" s="56">
        <f t="shared" si="410"/>
        <v>55.713773314203728</v>
      </c>
      <c r="R8241" s="3">
        <v>55.713773314203728</v>
      </c>
      <c r="U8241" s="35"/>
    </row>
    <row r="8242" spans="1:21" customFormat="1" ht="12.75" customHeight="1" x14ac:dyDescent="0.25">
      <c r="A8242">
        <v>9</v>
      </c>
      <c r="B8242">
        <v>9</v>
      </c>
      <c r="C8242" s="3">
        <v>909</v>
      </c>
      <c r="D8242" t="s">
        <v>6</v>
      </c>
      <c r="E8242">
        <v>2003</v>
      </c>
      <c r="F8242" s="23">
        <v>1142.2742681047766</v>
      </c>
      <c r="G8242" s="55">
        <f t="shared" si="409"/>
        <v>1142.2742681047766</v>
      </c>
      <c r="H8242" s="34"/>
      <c r="I8242" s="35"/>
      <c r="J8242" s="35"/>
      <c r="K8242" s="35"/>
      <c r="L8242" s="35"/>
      <c r="M8242" s="35"/>
      <c r="N8242" s="35"/>
      <c r="O8242" s="56">
        <f t="shared" si="410"/>
        <v>57</v>
      </c>
      <c r="R8242" s="3">
        <v>57</v>
      </c>
      <c r="U8242" s="35"/>
    </row>
    <row r="8243" spans="1:21" customFormat="1" ht="12.75" customHeight="1" x14ac:dyDescent="0.25">
      <c r="A8243">
        <v>9</v>
      </c>
      <c r="B8243">
        <v>10</v>
      </c>
      <c r="C8243" s="3">
        <v>910</v>
      </c>
      <c r="D8243" t="s">
        <v>6</v>
      </c>
      <c r="E8243">
        <v>2003</v>
      </c>
      <c r="F8243" s="23">
        <v>922.58203608724921</v>
      </c>
      <c r="G8243" s="55">
        <f t="shared" si="409"/>
        <v>922.58203608724921</v>
      </c>
      <c r="H8243" s="34">
        <f>SUM(G8237:G8243)</f>
        <v>20658.379053505832</v>
      </c>
      <c r="I8243" s="35"/>
      <c r="J8243" s="35"/>
      <c r="K8243" s="35"/>
      <c r="L8243" s="35"/>
      <c r="M8243" s="35"/>
      <c r="N8243" s="35"/>
      <c r="O8243" s="56">
        <f t="shared" si="410"/>
        <v>29.151702786377708</v>
      </c>
      <c r="R8243" s="3">
        <v>29.151702786377708</v>
      </c>
      <c r="U8243" s="35"/>
    </row>
    <row r="8244" spans="1:21" customFormat="1" ht="12.75" customHeight="1" x14ac:dyDescent="0.25">
      <c r="A8244">
        <v>9</v>
      </c>
      <c r="B8244">
        <v>11</v>
      </c>
      <c r="C8244" s="3">
        <v>911</v>
      </c>
      <c r="D8244" t="s">
        <v>6</v>
      </c>
      <c r="E8244">
        <v>2003</v>
      </c>
      <c r="F8244" s="23">
        <v>908.32597419551348</v>
      </c>
      <c r="G8244" s="55">
        <f t="shared" si="409"/>
        <v>908.32597419551348</v>
      </c>
      <c r="H8244" s="34"/>
      <c r="I8244" s="35"/>
      <c r="J8244" s="35"/>
      <c r="K8244" s="35"/>
      <c r="L8244" s="35"/>
      <c r="M8244" s="35"/>
      <c r="N8244" s="35"/>
      <c r="O8244" s="56">
        <f t="shared" si="410"/>
        <v>33.715170278637771</v>
      </c>
      <c r="R8244" s="3">
        <v>33.715170278637771</v>
      </c>
      <c r="U8244" s="35"/>
    </row>
    <row r="8245" spans="1:21" customFormat="1" ht="12.75" customHeight="1" x14ac:dyDescent="0.25">
      <c r="A8245">
        <v>9</v>
      </c>
      <c r="B8245">
        <v>12</v>
      </c>
      <c r="C8245" s="3">
        <v>912</v>
      </c>
      <c r="D8245" t="s">
        <v>6</v>
      </c>
      <c r="E8245">
        <v>2003</v>
      </c>
      <c r="F8245" s="23">
        <v>889.28842920512966</v>
      </c>
      <c r="G8245" s="55">
        <f t="shared" si="409"/>
        <v>889.28842920512966</v>
      </c>
      <c r="H8245" s="34"/>
      <c r="I8245" s="35"/>
      <c r="J8245" s="35"/>
      <c r="K8245" s="35"/>
      <c r="L8245" s="35"/>
      <c r="M8245" s="35"/>
      <c r="N8245" s="35"/>
      <c r="O8245" s="56">
        <f t="shared" si="410"/>
        <v>22.619195046439629</v>
      </c>
      <c r="R8245" s="3">
        <v>22.619195046439629</v>
      </c>
      <c r="U8245" s="35"/>
    </row>
    <row r="8246" spans="1:21" customFormat="1" ht="12.75" customHeight="1" x14ac:dyDescent="0.25">
      <c r="A8246">
        <v>9</v>
      </c>
      <c r="B8246">
        <v>13</v>
      </c>
      <c r="C8246" s="3">
        <v>913</v>
      </c>
      <c r="D8246" t="s">
        <v>6</v>
      </c>
      <c r="E8246">
        <v>2003</v>
      </c>
      <c r="F8246" s="23">
        <v>988.62506420133536</v>
      </c>
      <c r="G8246" s="55">
        <f t="shared" si="409"/>
        <v>988.62506420133536</v>
      </c>
      <c r="H8246" s="34"/>
      <c r="I8246" s="35"/>
      <c r="J8246" s="35"/>
      <c r="K8246" s="35"/>
      <c r="L8246" s="35"/>
      <c r="M8246" s="35"/>
      <c r="N8246" s="35"/>
      <c r="O8246" s="56">
        <f t="shared" si="410"/>
        <v>37</v>
      </c>
      <c r="R8246" s="3">
        <v>37</v>
      </c>
      <c r="U8246" s="35"/>
    </row>
    <row r="8247" spans="1:21" customFormat="1" ht="12.75" customHeight="1" x14ac:dyDescent="0.25">
      <c r="A8247">
        <v>9</v>
      </c>
      <c r="B8247">
        <v>14</v>
      </c>
      <c r="C8247" s="3">
        <v>914</v>
      </c>
      <c r="D8247" t="s">
        <v>6</v>
      </c>
      <c r="E8247">
        <v>2003</v>
      </c>
      <c r="F8247" s="23">
        <v>1458.7057631007438</v>
      </c>
      <c r="G8247" s="55">
        <f t="shared" si="409"/>
        <v>1458.7057631007438</v>
      </c>
      <c r="H8247" s="34"/>
      <c r="I8247" s="35"/>
      <c r="J8247" s="35"/>
      <c r="K8247" s="35"/>
      <c r="L8247" s="35"/>
      <c r="M8247" s="35"/>
      <c r="N8247" s="35"/>
      <c r="O8247" s="56">
        <f t="shared" si="410"/>
        <v>110.34968102073364</v>
      </c>
      <c r="R8247" s="3">
        <v>110.34968102073364</v>
      </c>
      <c r="U8247" s="35"/>
    </row>
    <row r="8248" spans="1:21" customFormat="1" ht="12.75" customHeight="1" x14ac:dyDescent="0.25">
      <c r="A8248">
        <v>9</v>
      </c>
      <c r="B8248">
        <v>15</v>
      </c>
      <c r="C8248" s="3">
        <v>915</v>
      </c>
      <c r="D8248" t="s">
        <v>6</v>
      </c>
      <c r="E8248">
        <v>2003</v>
      </c>
      <c r="F8248" s="23">
        <v>1425.3696232166662</v>
      </c>
      <c r="G8248" s="55">
        <f t="shared" si="409"/>
        <v>1425.3696232166662</v>
      </c>
      <c r="H8248" s="34"/>
      <c r="I8248" s="35"/>
      <c r="J8248" s="35"/>
      <c r="K8248" s="35"/>
      <c r="L8248" s="35"/>
      <c r="M8248" s="35"/>
      <c r="N8248" s="35"/>
      <c r="O8248" s="56">
        <f t="shared" si="410"/>
        <v>66.826156299840505</v>
      </c>
      <c r="R8248" s="3">
        <v>66.826156299840505</v>
      </c>
      <c r="U8248" s="35"/>
    </row>
    <row r="8249" spans="1:21" customFormat="1" ht="12.75" customHeight="1" x14ac:dyDescent="0.25">
      <c r="A8249">
        <v>9</v>
      </c>
      <c r="B8249">
        <v>16</v>
      </c>
      <c r="C8249" s="3">
        <v>916</v>
      </c>
      <c r="D8249" t="s">
        <v>6</v>
      </c>
      <c r="E8249">
        <v>2003</v>
      </c>
      <c r="F8249" s="23">
        <v>1196.8056816982639</v>
      </c>
      <c r="G8249" s="55">
        <f t="shared" si="409"/>
        <v>1196.8056816982639</v>
      </c>
      <c r="H8249" s="34"/>
      <c r="I8249" s="35"/>
      <c r="J8249" s="35"/>
      <c r="K8249" s="35"/>
      <c r="L8249" s="35"/>
      <c r="M8249" s="35"/>
      <c r="N8249" s="35"/>
      <c r="O8249" s="56">
        <f t="shared" si="410"/>
        <v>65.888755980861248</v>
      </c>
      <c r="R8249" s="3">
        <v>65.888755980861248</v>
      </c>
      <c r="U8249" s="35"/>
    </row>
    <row r="8250" spans="1:21" customFormat="1" ht="12.75" customHeight="1" x14ac:dyDescent="0.25">
      <c r="A8250">
        <v>9</v>
      </c>
      <c r="B8250">
        <v>17</v>
      </c>
      <c r="C8250" s="3">
        <v>917</v>
      </c>
      <c r="D8250" t="s">
        <v>6</v>
      </c>
      <c r="E8250">
        <v>2003</v>
      </c>
      <c r="F8250" s="23">
        <v>983.2254750898818</v>
      </c>
      <c r="G8250" s="55">
        <f t="shared" si="409"/>
        <v>983.2254750898818</v>
      </c>
      <c r="H8250" s="34">
        <f>SUM(G8244:G8250)</f>
        <v>7850.3460107075343</v>
      </c>
      <c r="I8250" s="35"/>
      <c r="J8250" s="35"/>
      <c r="K8250" s="35"/>
      <c r="L8250" s="35"/>
      <c r="M8250" s="35"/>
      <c r="N8250" s="35"/>
      <c r="O8250" s="56">
        <f t="shared" si="410"/>
        <v>46</v>
      </c>
      <c r="R8250" s="3">
        <v>46</v>
      </c>
      <c r="U8250" s="35"/>
    </row>
    <row r="8251" spans="1:21" customFormat="1" ht="12.75" customHeight="1" x14ac:dyDescent="0.25">
      <c r="A8251">
        <v>9</v>
      </c>
      <c r="B8251">
        <v>18</v>
      </c>
      <c r="C8251" s="3">
        <v>918</v>
      </c>
      <c r="D8251" t="s">
        <v>6</v>
      </c>
      <c r="E8251">
        <v>2003</v>
      </c>
      <c r="F8251" s="23">
        <v>708.59738044594542</v>
      </c>
      <c r="G8251" s="55">
        <f t="shared" si="409"/>
        <v>708.59738044594542</v>
      </c>
      <c r="H8251" s="34"/>
      <c r="I8251" s="35"/>
      <c r="J8251" s="35"/>
      <c r="K8251" s="35"/>
      <c r="L8251" s="35"/>
      <c r="M8251" s="35"/>
      <c r="N8251" s="35"/>
      <c r="O8251" s="56">
        <f t="shared" si="410"/>
        <v>19.136363636363637</v>
      </c>
      <c r="R8251" s="3">
        <v>19.136363636363637</v>
      </c>
      <c r="U8251" s="35"/>
    </row>
    <row r="8252" spans="1:21" customFormat="1" ht="12.75" customHeight="1" x14ac:dyDescent="0.25">
      <c r="A8252">
        <v>9</v>
      </c>
      <c r="B8252">
        <v>19</v>
      </c>
      <c r="C8252" s="3">
        <v>919</v>
      </c>
      <c r="D8252" t="s">
        <v>6</v>
      </c>
      <c r="E8252">
        <v>2003</v>
      </c>
      <c r="F8252" s="23">
        <v>874.80733644963516</v>
      </c>
      <c r="G8252" s="55">
        <f t="shared" si="409"/>
        <v>874.80733644963516</v>
      </c>
      <c r="H8252" s="34"/>
      <c r="I8252" s="35"/>
      <c r="J8252" s="35"/>
      <c r="K8252" s="35"/>
      <c r="L8252" s="35"/>
      <c r="M8252" s="35"/>
      <c r="N8252" s="35"/>
      <c r="O8252" s="56">
        <f t="shared" si="410"/>
        <v>29.476190476190474</v>
      </c>
      <c r="R8252" s="3">
        <v>29.476190476190474</v>
      </c>
      <c r="U8252" s="35"/>
    </row>
    <row r="8253" spans="1:21" customFormat="1" ht="12.75" customHeight="1" x14ac:dyDescent="0.25">
      <c r="A8253">
        <v>9</v>
      </c>
      <c r="B8253">
        <v>20</v>
      </c>
      <c r="C8253" s="3">
        <v>920</v>
      </c>
      <c r="D8253" t="s">
        <v>6</v>
      </c>
      <c r="E8253">
        <v>2003</v>
      </c>
      <c r="F8253" s="23">
        <v>911.02546570191521</v>
      </c>
      <c r="G8253" s="55">
        <f t="shared" si="409"/>
        <v>911.02546570191521</v>
      </c>
      <c r="H8253" s="34"/>
      <c r="I8253" s="35"/>
      <c r="J8253" s="35"/>
      <c r="K8253" s="35"/>
      <c r="L8253" s="35"/>
      <c r="M8253" s="35"/>
      <c r="N8253" s="35"/>
      <c r="O8253" s="56">
        <f t="shared" si="410"/>
        <v>43.321428571428569</v>
      </c>
      <c r="R8253" s="3">
        <v>43.321428571428569</v>
      </c>
      <c r="U8253" s="35"/>
    </row>
    <row r="8254" spans="1:21" customFormat="1" ht="12.75" customHeight="1" x14ac:dyDescent="0.25">
      <c r="A8254">
        <v>9</v>
      </c>
      <c r="B8254">
        <v>21</v>
      </c>
      <c r="C8254" s="3">
        <v>921</v>
      </c>
      <c r="D8254" t="s">
        <v>6</v>
      </c>
      <c r="E8254">
        <v>2003</v>
      </c>
      <c r="F8254" s="23">
        <v>601.14072932716999</v>
      </c>
      <c r="G8254" s="55">
        <f t="shared" si="409"/>
        <v>601.14072932716999</v>
      </c>
      <c r="H8254" s="34"/>
      <c r="I8254" s="35"/>
      <c r="J8254" s="35"/>
      <c r="K8254" s="35"/>
      <c r="L8254" s="35"/>
      <c r="M8254" s="35"/>
      <c r="N8254" s="35"/>
      <c r="O8254" s="56">
        <f t="shared" si="410"/>
        <v>27</v>
      </c>
      <c r="R8254" s="3">
        <v>27</v>
      </c>
      <c r="U8254" s="35"/>
    </row>
    <row r="8255" spans="1:21" customFormat="1" ht="12.75" customHeight="1" x14ac:dyDescent="0.25">
      <c r="A8255">
        <v>9</v>
      </c>
      <c r="B8255">
        <v>22</v>
      </c>
      <c r="C8255" s="3">
        <v>922</v>
      </c>
      <c r="D8255" t="s">
        <v>6</v>
      </c>
      <c r="E8255">
        <v>2003</v>
      </c>
      <c r="F8255" s="23">
        <v>923.83514044669323</v>
      </c>
      <c r="G8255" s="55">
        <f t="shared" si="409"/>
        <v>923.83514044669323</v>
      </c>
      <c r="H8255" s="34"/>
      <c r="I8255" s="35"/>
      <c r="J8255" s="35"/>
      <c r="K8255" s="35"/>
      <c r="L8255" s="35"/>
      <c r="M8255" s="35"/>
      <c r="N8255" s="35"/>
      <c r="O8255" s="56">
        <f t="shared" si="410"/>
        <v>38.587979094076658</v>
      </c>
      <c r="R8255" s="3">
        <v>38.587979094076658</v>
      </c>
      <c r="U8255" s="35"/>
    </row>
    <row r="8256" spans="1:21" customFormat="1" ht="12.75" customHeight="1" x14ac:dyDescent="0.25">
      <c r="A8256">
        <v>9</v>
      </c>
      <c r="B8256">
        <v>23</v>
      </c>
      <c r="C8256" s="3">
        <v>923</v>
      </c>
      <c r="D8256" t="s">
        <v>6</v>
      </c>
      <c r="E8256">
        <v>2003</v>
      </c>
      <c r="F8256" s="23">
        <v>650.72281026971302</v>
      </c>
      <c r="G8256" s="55">
        <f t="shared" si="409"/>
        <v>650.72281026971302</v>
      </c>
      <c r="H8256" s="34"/>
      <c r="I8256" s="35"/>
      <c r="J8256" s="35"/>
      <c r="K8256" s="35"/>
      <c r="L8256" s="35"/>
      <c r="M8256" s="35"/>
      <c r="N8256" s="35"/>
      <c r="O8256" s="56">
        <f t="shared" si="410"/>
        <v>20.465156794425088</v>
      </c>
      <c r="R8256" s="3">
        <v>20.465156794425088</v>
      </c>
      <c r="U8256" s="35"/>
    </row>
    <row r="8257" spans="1:21" customFormat="1" ht="12.75" customHeight="1" x14ac:dyDescent="0.25">
      <c r="A8257">
        <v>9</v>
      </c>
      <c r="B8257">
        <v>24</v>
      </c>
      <c r="C8257" s="3">
        <v>924</v>
      </c>
      <c r="D8257" t="s">
        <v>6</v>
      </c>
      <c r="E8257">
        <v>2003</v>
      </c>
      <c r="F8257" s="23">
        <v>685.41439389826564</v>
      </c>
      <c r="G8257" s="55">
        <f t="shared" si="409"/>
        <v>685.41439389826564</v>
      </c>
      <c r="H8257" s="34">
        <f>SUM(G8251:G8257)</f>
        <v>5355.5432565393367</v>
      </c>
      <c r="I8257" s="35"/>
      <c r="J8257" s="35"/>
      <c r="K8257" s="35"/>
      <c r="L8257" s="35"/>
      <c r="M8257" s="35"/>
      <c r="N8257" s="35"/>
      <c r="O8257" s="56">
        <f t="shared" si="410"/>
        <v>38.375435540069688</v>
      </c>
      <c r="R8257" s="3">
        <v>38.375435540069688</v>
      </c>
      <c r="U8257" s="35"/>
    </row>
    <row r="8258" spans="1:21" customFormat="1" ht="12.75" customHeight="1" x14ac:dyDescent="0.25">
      <c r="A8258">
        <v>9</v>
      </c>
      <c r="B8258">
        <v>25</v>
      </c>
      <c r="C8258" s="3">
        <v>925</v>
      </c>
      <c r="D8258" t="s">
        <v>6</v>
      </c>
      <c r="E8258">
        <v>2003</v>
      </c>
      <c r="F8258" s="23">
        <v>577.43297380585511</v>
      </c>
      <c r="G8258" s="55">
        <f t="shared" si="409"/>
        <v>577.43297380585511</v>
      </c>
      <c r="H8258" s="34"/>
      <c r="I8258" s="35"/>
      <c r="J8258" s="35"/>
      <c r="K8258" s="35"/>
      <c r="L8258" s="35"/>
      <c r="M8258" s="35"/>
      <c r="N8258" s="35"/>
      <c r="O8258" s="56">
        <f t="shared" si="410"/>
        <v>46</v>
      </c>
      <c r="R8258" s="3">
        <v>46</v>
      </c>
      <c r="U8258" s="35"/>
    </row>
    <row r="8259" spans="1:21" customFormat="1" ht="12.75" customHeight="1" x14ac:dyDescent="0.25">
      <c r="A8259">
        <v>9</v>
      </c>
      <c r="B8259">
        <v>26</v>
      </c>
      <c r="C8259" s="3">
        <v>926</v>
      </c>
      <c r="D8259" t="s">
        <v>6</v>
      </c>
      <c r="E8259">
        <v>2003</v>
      </c>
      <c r="F8259" s="23">
        <v>534.90037592106114</v>
      </c>
      <c r="G8259" s="55">
        <f t="shared" si="409"/>
        <v>534.90037592106114</v>
      </c>
      <c r="H8259" s="34"/>
      <c r="I8259" s="35"/>
      <c r="J8259" s="35"/>
      <c r="K8259" s="35"/>
      <c r="L8259" s="35"/>
      <c r="M8259" s="35"/>
      <c r="N8259" s="35"/>
      <c r="O8259" s="56">
        <f t="shared" si="410"/>
        <v>13.440880169671262</v>
      </c>
      <c r="R8259" s="3">
        <v>13.440880169671262</v>
      </c>
      <c r="U8259" s="35"/>
    </row>
    <row r="8260" spans="1:21" customFormat="1" ht="12.75" customHeight="1" x14ac:dyDescent="0.25">
      <c r="A8260">
        <v>9</v>
      </c>
      <c r="B8260">
        <v>27</v>
      </c>
      <c r="C8260" s="3">
        <v>927</v>
      </c>
      <c r="D8260" t="s">
        <v>6</v>
      </c>
      <c r="E8260">
        <v>2003</v>
      </c>
      <c r="F8260" s="23">
        <v>514.73714510226739</v>
      </c>
      <c r="G8260" s="55">
        <f t="shared" si="409"/>
        <v>514.73714510226739</v>
      </c>
      <c r="H8260" s="34"/>
      <c r="I8260" s="35"/>
      <c r="J8260" s="35"/>
      <c r="K8260" s="35"/>
      <c r="L8260" s="35"/>
      <c r="M8260" s="35"/>
      <c r="N8260" s="35"/>
      <c r="O8260" s="56">
        <f t="shared" si="410"/>
        <v>25.115058324496289</v>
      </c>
      <c r="R8260" s="3">
        <v>25.115058324496289</v>
      </c>
      <c r="U8260" s="35"/>
    </row>
    <row r="8261" spans="1:21" customFormat="1" ht="12.75" customHeight="1" x14ac:dyDescent="0.25">
      <c r="A8261">
        <v>9</v>
      </c>
      <c r="B8261">
        <v>28</v>
      </c>
      <c r="C8261" s="3">
        <v>928</v>
      </c>
      <c r="D8261" t="s">
        <v>6</v>
      </c>
      <c r="E8261">
        <v>2003</v>
      </c>
      <c r="F8261" s="23">
        <v>761.45513035122804</v>
      </c>
      <c r="G8261" s="55">
        <f t="shared" si="409"/>
        <v>761.45513035122804</v>
      </c>
      <c r="H8261" s="34"/>
      <c r="I8261" s="42"/>
      <c r="J8261" s="35"/>
      <c r="K8261" s="35"/>
      <c r="L8261" s="35"/>
      <c r="M8261" s="35"/>
      <c r="N8261" s="35"/>
      <c r="O8261" s="56">
        <f t="shared" si="410"/>
        <v>34.123011664899259</v>
      </c>
      <c r="R8261" s="3">
        <v>34.123011664899259</v>
      </c>
      <c r="U8261" s="35"/>
    </row>
    <row r="8262" spans="1:21" customFormat="1" ht="12.75" customHeight="1" x14ac:dyDescent="0.25">
      <c r="A8262">
        <v>9</v>
      </c>
      <c r="B8262">
        <v>29</v>
      </c>
      <c r="C8262" s="3">
        <v>929</v>
      </c>
      <c r="D8262" t="s">
        <v>6</v>
      </c>
      <c r="E8262">
        <v>2003</v>
      </c>
      <c r="F8262" s="23">
        <v>863.18387262455053</v>
      </c>
      <c r="G8262" s="55">
        <f t="shared" si="409"/>
        <v>863.18387262455053</v>
      </c>
      <c r="H8262" s="34"/>
      <c r="I8262" s="42"/>
      <c r="J8262" s="35"/>
      <c r="K8262" s="35"/>
      <c r="L8262" s="35"/>
      <c r="M8262" s="35"/>
      <c r="N8262" s="35"/>
      <c r="O8262" s="56">
        <f t="shared" si="410"/>
        <v>35</v>
      </c>
      <c r="R8262" s="3">
        <v>35</v>
      </c>
      <c r="U8262" s="35"/>
    </row>
    <row r="8263" spans="1:21" customFormat="1" ht="12.75" customHeight="1" x14ac:dyDescent="0.25">
      <c r="A8263">
        <v>9</v>
      </c>
      <c r="B8263">
        <v>30</v>
      </c>
      <c r="C8263" s="3">
        <v>930</v>
      </c>
      <c r="D8263" t="s">
        <v>6</v>
      </c>
      <c r="E8263">
        <v>2003</v>
      </c>
      <c r="F8263" s="23">
        <v>454.78847101636472</v>
      </c>
      <c r="G8263" s="55">
        <f t="shared" si="409"/>
        <v>454.78847101636472</v>
      </c>
      <c r="H8263" s="27"/>
      <c r="I8263" s="42"/>
      <c r="J8263" s="8"/>
      <c r="O8263" s="56">
        <f t="shared" si="410"/>
        <v>55.372997711670479</v>
      </c>
      <c r="R8263" s="3">
        <v>55.372997711670479</v>
      </c>
    </row>
    <row r="8264" spans="1:21" customFormat="1" ht="12.75" customHeight="1" x14ac:dyDescent="0.25">
      <c r="A8264">
        <v>10</v>
      </c>
      <c r="B8264">
        <v>1</v>
      </c>
      <c r="C8264" s="3">
        <v>1001</v>
      </c>
      <c r="D8264" t="s">
        <v>6</v>
      </c>
      <c r="E8264">
        <v>2003</v>
      </c>
      <c r="F8264" s="23">
        <v>526.65065477673306</v>
      </c>
      <c r="G8264" s="55">
        <f t="shared" si="409"/>
        <v>526.65065477673306</v>
      </c>
      <c r="H8264" s="27">
        <f>SUM(G8258:G8264)</f>
        <v>4233.1486235980601</v>
      </c>
      <c r="I8264" s="42"/>
      <c r="J8264" s="8"/>
      <c r="O8264" s="56">
        <f t="shared" si="410"/>
        <v>114.76887871853546</v>
      </c>
      <c r="R8264" s="3">
        <v>114.76887871853546</v>
      </c>
    </row>
    <row r="8265" spans="1:21" customFormat="1" ht="12.75" customHeight="1" x14ac:dyDescent="0.25">
      <c r="A8265">
        <v>10</v>
      </c>
      <c r="B8265">
        <v>2</v>
      </c>
      <c r="C8265" s="3">
        <v>1002</v>
      </c>
      <c r="D8265" t="s">
        <v>6</v>
      </c>
      <c r="E8265">
        <v>2003</v>
      </c>
      <c r="F8265" s="23">
        <v>843.96480863388774</v>
      </c>
      <c r="G8265" s="55">
        <f t="shared" si="409"/>
        <v>843.96480863388774</v>
      </c>
      <c r="H8265" s="27"/>
      <c r="I8265" s="42"/>
      <c r="J8265" s="8"/>
      <c r="O8265" s="56">
        <f t="shared" si="410"/>
        <v>63.633867276887869</v>
      </c>
      <c r="R8265" s="3">
        <v>63.633867276887869</v>
      </c>
    </row>
    <row r="8266" spans="1:21" customFormat="1" ht="12.75" customHeight="1" x14ac:dyDescent="0.25">
      <c r="A8266">
        <v>10</v>
      </c>
      <c r="B8266">
        <v>3</v>
      </c>
      <c r="C8266" s="3">
        <v>1003</v>
      </c>
      <c r="D8266" t="s">
        <v>6</v>
      </c>
      <c r="E8266">
        <v>2003</v>
      </c>
      <c r="F8266" s="23">
        <v>828.66666666666663</v>
      </c>
      <c r="G8266" s="55">
        <f t="shared" si="409"/>
        <v>828.66666666666663</v>
      </c>
      <c r="H8266" s="27"/>
      <c r="I8266" s="42"/>
      <c r="J8266" s="8"/>
      <c r="O8266" s="56">
        <f t="shared" si="410"/>
        <v>54</v>
      </c>
      <c r="R8266" s="3">
        <v>54</v>
      </c>
    </row>
    <row r="8267" spans="1:21" customFormat="1" ht="12.75" customHeight="1" x14ac:dyDescent="0.25">
      <c r="A8267">
        <v>10</v>
      </c>
      <c r="B8267">
        <v>4</v>
      </c>
      <c r="C8267" s="3">
        <v>1004</v>
      </c>
      <c r="D8267" t="s">
        <v>6</v>
      </c>
      <c r="E8267">
        <v>2003</v>
      </c>
      <c r="F8267" s="23">
        <v>610.6579352850539</v>
      </c>
      <c r="G8267" s="55">
        <f t="shared" si="409"/>
        <v>610.6579352850539</v>
      </c>
      <c r="H8267" s="27"/>
      <c r="I8267" s="42"/>
      <c r="J8267" s="8"/>
      <c r="O8267" s="56">
        <f t="shared" si="410"/>
        <v>19</v>
      </c>
      <c r="R8267" s="3">
        <v>19</v>
      </c>
    </row>
    <row r="8268" spans="1:21" customFormat="1" ht="12.75" customHeight="1" x14ac:dyDescent="0.25">
      <c r="A8268">
        <v>10</v>
      </c>
      <c r="B8268">
        <v>5</v>
      </c>
      <c r="C8268" s="3">
        <v>1005</v>
      </c>
      <c r="D8268" t="s">
        <v>6</v>
      </c>
      <c r="E8268">
        <v>2003</v>
      </c>
      <c r="F8268" s="23">
        <v>586.91576784797121</v>
      </c>
      <c r="G8268" s="55">
        <f t="shared" si="409"/>
        <v>586.91576784797121</v>
      </c>
      <c r="H8268" s="27"/>
      <c r="I8268" s="42"/>
      <c r="J8268" s="8"/>
      <c r="O8268" s="56">
        <f t="shared" si="410"/>
        <v>22</v>
      </c>
      <c r="R8268" s="3">
        <v>22</v>
      </c>
    </row>
    <row r="8269" spans="1:21" customFormat="1" ht="12.75" customHeight="1" x14ac:dyDescent="0.25">
      <c r="A8269">
        <v>10</v>
      </c>
      <c r="B8269">
        <v>6</v>
      </c>
      <c r="C8269" s="3">
        <v>1006</v>
      </c>
      <c r="D8269" t="s">
        <v>6</v>
      </c>
      <c r="E8269">
        <v>2003</v>
      </c>
      <c r="F8269" s="23">
        <v>597.70518746789935</v>
      </c>
      <c r="G8269" s="55">
        <f t="shared" si="409"/>
        <v>597.70518746789935</v>
      </c>
      <c r="H8269" s="27"/>
      <c r="I8269" s="42"/>
      <c r="J8269" s="8"/>
      <c r="O8269" s="56">
        <f t="shared" si="410"/>
        <v>21</v>
      </c>
      <c r="R8269" s="3">
        <v>21</v>
      </c>
    </row>
    <row r="8270" spans="1:21" customFormat="1" ht="12.75" customHeight="1" x14ac:dyDescent="0.25">
      <c r="A8270">
        <v>10</v>
      </c>
      <c r="B8270">
        <v>7</v>
      </c>
      <c r="C8270" s="3">
        <v>1007</v>
      </c>
      <c r="D8270" t="s">
        <v>6</v>
      </c>
      <c r="E8270">
        <v>2003</v>
      </c>
      <c r="F8270" s="23">
        <v>267.42989214175657</v>
      </c>
      <c r="G8270" s="55">
        <f t="shared" si="409"/>
        <v>267.42989214175657</v>
      </c>
      <c r="H8270" s="27"/>
      <c r="I8270" s="42"/>
      <c r="J8270" s="8"/>
      <c r="O8270" s="56">
        <f t="shared" si="410"/>
        <v>23</v>
      </c>
      <c r="R8270" s="3">
        <v>23</v>
      </c>
    </row>
    <row r="8271" spans="1:21" customFormat="1" ht="12.75" customHeight="1" x14ac:dyDescent="0.25">
      <c r="A8271">
        <v>10</v>
      </c>
      <c r="B8271">
        <v>8</v>
      </c>
      <c r="C8271" s="3">
        <v>1008</v>
      </c>
      <c r="D8271" t="s">
        <v>6</v>
      </c>
      <c r="E8271">
        <v>2003</v>
      </c>
      <c r="F8271" s="23">
        <v>233.5432043770503</v>
      </c>
      <c r="G8271" s="55">
        <f t="shared" si="409"/>
        <v>233.5432043770503</v>
      </c>
      <c r="H8271" s="27">
        <f>SUM(G8265:G8271)</f>
        <v>3968.8834624202859</v>
      </c>
      <c r="I8271" s="42"/>
      <c r="J8271" s="8"/>
      <c r="O8271" s="56">
        <f t="shared" si="410"/>
        <v>22.911184210526315</v>
      </c>
      <c r="R8271" s="3">
        <v>22.911184210526315</v>
      </c>
    </row>
    <row r="8272" spans="1:21" customFormat="1" ht="12.75" customHeight="1" x14ac:dyDescent="0.25">
      <c r="A8272">
        <v>10</v>
      </c>
      <c r="B8272">
        <v>9</v>
      </c>
      <c r="C8272" s="3">
        <v>1009</v>
      </c>
      <c r="D8272" t="s">
        <v>6</v>
      </c>
      <c r="E8272">
        <v>2003</v>
      </c>
      <c r="F8272" s="23">
        <v>517.57222401602883</v>
      </c>
      <c r="G8272" s="55">
        <f t="shared" si="409"/>
        <v>517.57222401602883</v>
      </c>
      <c r="H8272" s="27"/>
      <c r="I8272" s="42"/>
      <c r="J8272" s="8"/>
      <c r="O8272" s="56">
        <f t="shared" si="410"/>
        <v>78.532894736842081</v>
      </c>
      <c r="R8272" s="3">
        <v>78.532894736842081</v>
      </c>
    </row>
    <row r="8273" spans="1:18" customFormat="1" ht="12.75" customHeight="1" x14ac:dyDescent="0.25">
      <c r="A8273">
        <v>10</v>
      </c>
      <c r="B8273">
        <v>10</v>
      </c>
      <c r="C8273" s="3">
        <v>1010</v>
      </c>
      <c r="D8273" t="s">
        <v>6</v>
      </c>
      <c r="E8273">
        <v>2003</v>
      </c>
      <c r="F8273" s="23">
        <v>645.80927316463726</v>
      </c>
      <c r="G8273" s="55">
        <f t="shared" si="409"/>
        <v>645.80927316463726</v>
      </c>
      <c r="H8273" s="27"/>
      <c r="I8273" s="42"/>
      <c r="J8273" s="8"/>
      <c r="O8273" s="56">
        <f t="shared" si="410"/>
        <v>67.401315789473671</v>
      </c>
      <c r="R8273" s="3">
        <v>67.401315789473671</v>
      </c>
    </row>
    <row r="8274" spans="1:18" customFormat="1" ht="12.75" customHeight="1" x14ac:dyDescent="0.25">
      <c r="A8274">
        <v>10</v>
      </c>
      <c r="B8274">
        <v>11</v>
      </c>
      <c r="C8274" s="3">
        <v>1011</v>
      </c>
      <c r="D8274" t="s">
        <v>6</v>
      </c>
      <c r="E8274">
        <v>2003</v>
      </c>
      <c r="F8274" s="23">
        <v>815.07498715973281</v>
      </c>
      <c r="G8274" s="55">
        <f t="shared" si="409"/>
        <v>815.07498715973281</v>
      </c>
      <c r="H8274" s="27"/>
      <c r="I8274" s="42"/>
      <c r="J8274" s="8"/>
      <c r="O8274" s="56">
        <f t="shared" si="410"/>
        <v>41</v>
      </c>
      <c r="R8274" s="3">
        <v>41</v>
      </c>
    </row>
    <row r="8275" spans="1:18" customFormat="1" ht="12.75" customHeight="1" x14ac:dyDescent="0.25">
      <c r="A8275">
        <v>10</v>
      </c>
      <c r="B8275">
        <v>12</v>
      </c>
      <c r="C8275" s="3">
        <v>1012</v>
      </c>
      <c r="D8275" t="s">
        <v>6</v>
      </c>
      <c r="E8275">
        <v>2003</v>
      </c>
      <c r="F8275" s="23">
        <v>198.07641472079908</v>
      </c>
      <c r="G8275" s="55">
        <f t="shared" si="409"/>
        <v>198.07641472079908</v>
      </c>
      <c r="H8275" s="27"/>
      <c r="I8275" s="42"/>
      <c r="J8275" s="8"/>
      <c r="O8275" s="56">
        <f t="shared" si="410"/>
        <v>0</v>
      </c>
      <c r="R8275" s="3">
        <v>0</v>
      </c>
    </row>
    <row r="8276" spans="1:18" customFormat="1" ht="12.75" customHeight="1" x14ac:dyDescent="0.25">
      <c r="A8276">
        <v>10</v>
      </c>
      <c r="B8276">
        <v>13</v>
      </c>
      <c r="C8276" s="3">
        <v>1013</v>
      </c>
      <c r="D8276" t="s">
        <v>6</v>
      </c>
      <c r="E8276">
        <v>2003</v>
      </c>
      <c r="F8276" s="23">
        <v>734.68676779253474</v>
      </c>
      <c r="G8276" s="55">
        <f t="shared" si="409"/>
        <v>734.68676779253474</v>
      </c>
      <c r="H8276" s="27"/>
      <c r="I8276" s="42"/>
      <c r="J8276" s="8"/>
      <c r="O8276" s="56">
        <f t="shared" si="410"/>
        <v>3.1166315789473682</v>
      </c>
      <c r="R8276" s="3">
        <v>3.1166315789473682</v>
      </c>
    </row>
    <row r="8277" spans="1:18" customFormat="1" ht="12.75" customHeight="1" x14ac:dyDescent="0.25">
      <c r="A8277">
        <v>10</v>
      </c>
      <c r="B8277">
        <v>14</v>
      </c>
      <c r="C8277" s="3">
        <v>1014</v>
      </c>
      <c r="D8277" t="s">
        <v>6</v>
      </c>
      <c r="E8277">
        <v>2003</v>
      </c>
      <c r="F8277" s="23">
        <v>449.49082177709295</v>
      </c>
      <c r="G8277" s="55">
        <f t="shared" si="409"/>
        <v>449.49082177709295</v>
      </c>
      <c r="H8277" s="27"/>
      <c r="I8277" s="42"/>
      <c r="J8277" s="8"/>
      <c r="O8277" s="56">
        <f t="shared" si="410"/>
        <v>8.99</v>
      </c>
      <c r="R8277" s="3">
        <v>8.99</v>
      </c>
    </row>
    <row r="8278" spans="1:18" customFormat="1" ht="12.75" customHeight="1" x14ac:dyDescent="0.25">
      <c r="A8278">
        <v>10</v>
      </c>
      <c r="B8278">
        <v>15</v>
      </c>
      <c r="C8278" s="3">
        <v>1015</v>
      </c>
      <c r="D8278" t="s">
        <v>6</v>
      </c>
      <c r="E8278">
        <v>2003</v>
      </c>
      <c r="F8278" s="23">
        <v>914.57627118644052</v>
      </c>
      <c r="G8278" s="55">
        <f t="shared" si="409"/>
        <v>914.57627118644052</v>
      </c>
      <c r="H8278" s="27">
        <f>SUM(G8272:G8278)</f>
        <v>4275.2867598172661</v>
      </c>
      <c r="J8278" s="8"/>
      <c r="O8278" s="56">
        <f t="shared" si="410"/>
        <v>10.8</v>
      </c>
      <c r="R8278" s="3">
        <v>10.8</v>
      </c>
    </row>
    <row r="8279" spans="1:18" customFormat="1" ht="12.75" customHeight="1" x14ac:dyDescent="0.25">
      <c r="A8279">
        <v>10</v>
      </c>
      <c r="B8279">
        <v>16</v>
      </c>
      <c r="C8279" s="3">
        <v>1016</v>
      </c>
      <c r="D8279" t="s">
        <v>6</v>
      </c>
      <c r="E8279">
        <v>2003</v>
      </c>
      <c r="F8279" s="23">
        <v>109.39907550077041</v>
      </c>
      <c r="G8279" s="55">
        <f t="shared" si="409"/>
        <v>109.39907550077041</v>
      </c>
      <c r="H8279" s="27"/>
      <c r="J8279" s="8"/>
      <c r="O8279" s="56">
        <f t="shared" si="410"/>
        <v>1.5</v>
      </c>
      <c r="R8279" s="3">
        <v>1.5</v>
      </c>
    </row>
    <row r="8280" spans="1:18" customFormat="1" ht="12.75" customHeight="1" x14ac:dyDescent="0.25">
      <c r="A8280">
        <v>10</v>
      </c>
      <c r="B8280">
        <v>17</v>
      </c>
      <c r="C8280" s="3">
        <v>1017</v>
      </c>
      <c r="D8280" t="s">
        <v>6</v>
      </c>
      <c r="E8280">
        <v>2003</v>
      </c>
      <c r="F8280" s="23">
        <v>54.699537750385204</v>
      </c>
      <c r="G8280" s="55">
        <f t="shared" si="409"/>
        <v>54.699537750385204</v>
      </c>
      <c r="H8280" s="27"/>
      <c r="J8280" s="8"/>
      <c r="O8280" s="56">
        <f t="shared" si="410"/>
        <v>0.75</v>
      </c>
      <c r="R8280" s="3">
        <v>0.75</v>
      </c>
    </row>
    <row r="8281" spans="1:18" customFormat="1" ht="12.75" customHeight="1" x14ac:dyDescent="0.25">
      <c r="A8281">
        <v>10</v>
      </c>
      <c r="B8281">
        <v>18</v>
      </c>
      <c r="C8281" s="3">
        <v>1018</v>
      </c>
      <c r="D8281" t="s">
        <v>6</v>
      </c>
      <c r="E8281">
        <v>2003</v>
      </c>
      <c r="F8281" s="23">
        <v>0</v>
      </c>
      <c r="G8281" s="55">
        <f t="shared" si="409"/>
        <v>0</v>
      </c>
      <c r="H8281" s="27"/>
      <c r="J8281" s="8"/>
      <c r="O8281" s="56">
        <f t="shared" si="410"/>
        <v>0</v>
      </c>
      <c r="R8281" s="3">
        <v>0</v>
      </c>
    </row>
    <row r="8282" spans="1:18" customFormat="1" ht="12.75" customHeight="1" x14ac:dyDescent="0.25">
      <c r="A8282">
        <v>10</v>
      </c>
      <c r="B8282">
        <v>19</v>
      </c>
      <c r="C8282" s="3">
        <v>1019</v>
      </c>
      <c r="D8282" t="s">
        <v>6</v>
      </c>
      <c r="E8282">
        <v>2003</v>
      </c>
      <c r="F8282" s="23">
        <v>0</v>
      </c>
      <c r="G8282" s="55">
        <f t="shared" si="409"/>
        <v>0</v>
      </c>
      <c r="H8282" s="27"/>
      <c r="J8282" s="8"/>
      <c r="O8282" s="56">
        <f t="shared" si="410"/>
        <v>0</v>
      </c>
      <c r="R8282" s="3">
        <v>0</v>
      </c>
    </row>
    <row r="8283" spans="1:18" customFormat="1" ht="12.75" customHeight="1" x14ac:dyDescent="0.25">
      <c r="A8283">
        <v>10</v>
      </c>
      <c r="B8283">
        <v>20</v>
      </c>
      <c r="C8283" s="3">
        <v>1020</v>
      </c>
      <c r="D8283" t="s">
        <v>6</v>
      </c>
      <c r="E8283">
        <v>2003</v>
      </c>
      <c r="F8283" s="23">
        <v>0</v>
      </c>
      <c r="G8283" s="55">
        <f t="shared" si="409"/>
        <v>0</v>
      </c>
      <c r="H8283" s="27"/>
      <c r="J8283" s="8"/>
      <c r="O8283" s="56">
        <f t="shared" si="410"/>
        <v>0</v>
      </c>
      <c r="R8283" s="3">
        <v>0</v>
      </c>
    </row>
    <row r="8284" spans="1:18" customFormat="1" ht="12.75" customHeight="1" x14ac:dyDescent="0.25">
      <c r="A8284">
        <v>10</v>
      </c>
      <c r="B8284">
        <v>21</v>
      </c>
      <c r="C8284" s="3">
        <v>1021</v>
      </c>
      <c r="D8284" t="s">
        <v>6</v>
      </c>
      <c r="E8284">
        <v>2003</v>
      </c>
      <c r="F8284" s="23">
        <v>0</v>
      </c>
      <c r="G8284" s="55">
        <f t="shared" si="409"/>
        <v>0</v>
      </c>
      <c r="H8284" s="27"/>
      <c r="J8284" s="8"/>
      <c r="O8284" s="56">
        <f t="shared" si="410"/>
        <v>0</v>
      </c>
      <c r="R8284" s="3">
        <v>0</v>
      </c>
    </row>
    <row r="8285" spans="1:18" customFormat="1" ht="12.75" customHeight="1" x14ac:dyDescent="0.25">
      <c r="A8285">
        <v>10</v>
      </c>
      <c r="B8285">
        <v>22</v>
      </c>
      <c r="C8285" s="3">
        <v>1022</v>
      </c>
      <c r="D8285" t="s">
        <v>6</v>
      </c>
      <c r="E8285">
        <v>2003</v>
      </c>
      <c r="F8285" s="23">
        <v>0</v>
      </c>
      <c r="G8285" s="55">
        <f t="shared" si="409"/>
        <v>0</v>
      </c>
      <c r="H8285" s="27">
        <f>SUM(G8279:G8285)</f>
        <v>164.0986132511556</v>
      </c>
      <c r="J8285" s="8"/>
      <c r="O8285" s="56">
        <f t="shared" si="410"/>
        <v>0</v>
      </c>
      <c r="R8285" s="3">
        <v>0</v>
      </c>
    </row>
    <row r="8286" spans="1:18" customFormat="1" ht="12.75" customHeight="1" x14ac:dyDescent="0.25">
      <c r="A8286">
        <v>10</v>
      </c>
      <c r="B8286">
        <v>23</v>
      </c>
      <c r="C8286" s="3">
        <v>1023</v>
      </c>
      <c r="D8286" t="s">
        <v>6</v>
      </c>
      <c r="E8286">
        <v>2003</v>
      </c>
      <c r="F8286" s="23">
        <v>0</v>
      </c>
      <c r="G8286" s="55">
        <f t="shared" si="409"/>
        <v>0</v>
      </c>
      <c r="H8286" s="27"/>
      <c r="J8286" s="8"/>
      <c r="O8286" s="56">
        <f t="shared" si="410"/>
        <v>0</v>
      </c>
      <c r="R8286" s="3">
        <v>0</v>
      </c>
    </row>
    <row r="8287" spans="1:18" customFormat="1" ht="12.75" customHeight="1" x14ac:dyDescent="0.25">
      <c r="A8287">
        <v>10</v>
      </c>
      <c r="B8287">
        <v>24</v>
      </c>
      <c r="C8287" s="3">
        <v>1024</v>
      </c>
      <c r="D8287" t="s">
        <v>6</v>
      </c>
      <c r="E8287">
        <v>2003</v>
      </c>
      <c r="F8287" s="23">
        <v>0</v>
      </c>
      <c r="G8287" s="55">
        <f t="shared" si="409"/>
        <v>0</v>
      </c>
      <c r="H8287" s="27"/>
      <c r="J8287" s="8"/>
      <c r="O8287" s="56">
        <f t="shared" si="410"/>
        <v>0</v>
      </c>
      <c r="R8287" s="3">
        <v>0</v>
      </c>
    </row>
    <row r="8288" spans="1:18" customFormat="1" ht="12.75" customHeight="1" x14ac:dyDescent="0.25">
      <c r="A8288">
        <v>10</v>
      </c>
      <c r="B8288">
        <v>25</v>
      </c>
      <c r="C8288" s="3">
        <v>1025</v>
      </c>
      <c r="D8288" t="s">
        <v>6</v>
      </c>
      <c r="E8288">
        <v>2003</v>
      </c>
      <c r="F8288" s="23">
        <v>7.1905495634309187</v>
      </c>
      <c r="G8288" s="55">
        <f t="shared" si="409"/>
        <v>7.1905495634309187</v>
      </c>
      <c r="H8288" s="27"/>
      <c r="J8288" s="8"/>
      <c r="O8288" s="56">
        <f t="shared" si="410"/>
        <v>0</v>
      </c>
      <c r="R8288" s="3">
        <v>0</v>
      </c>
    </row>
    <row r="8289" spans="1:18" customFormat="1" ht="12.75" customHeight="1" x14ac:dyDescent="0.25">
      <c r="A8289">
        <v>10</v>
      </c>
      <c r="B8289">
        <v>26</v>
      </c>
      <c r="C8289" s="3">
        <v>1026</v>
      </c>
      <c r="D8289" t="s">
        <v>6</v>
      </c>
      <c r="E8289">
        <v>2003</v>
      </c>
      <c r="F8289" s="23">
        <v>14.381099126861837</v>
      </c>
      <c r="G8289" s="55">
        <f t="shared" si="409"/>
        <v>14.381099126861837</v>
      </c>
      <c r="H8289" s="27"/>
      <c r="J8289" s="8"/>
      <c r="O8289" s="56">
        <f t="shared" si="410"/>
        <v>0</v>
      </c>
      <c r="R8289" s="3">
        <v>0</v>
      </c>
    </row>
    <row r="8290" spans="1:18" customFormat="1" ht="12.75" customHeight="1" x14ac:dyDescent="0.25">
      <c r="A8290">
        <v>10</v>
      </c>
      <c r="B8290">
        <v>27</v>
      </c>
      <c r="C8290" s="3">
        <v>1027</v>
      </c>
      <c r="D8290" t="s">
        <v>6</v>
      </c>
      <c r="E8290">
        <v>2003</v>
      </c>
      <c r="F8290" s="23">
        <v>21.571648690292754</v>
      </c>
      <c r="G8290" s="55">
        <f t="shared" si="409"/>
        <v>21.571648690292754</v>
      </c>
      <c r="H8290" s="27"/>
      <c r="J8290" s="8"/>
      <c r="O8290" s="56">
        <f t="shared" si="410"/>
        <v>0</v>
      </c>
      <c r="R8290" s="3">
        <v>0</v>
      </c>
    </row>
    <row r="8291" spans="1:18" customFormat="1" ht="12.75" customHeight="1" x14ac:dyDescent="0.25">
      <c r="A8291">
        <v>10</v>
      </c>
      <c r="B8291">
        <v>28</v>
      </c>
      <c r="C8291" s="3">
        <v>1028</v>
      </c>
      <c r="D8291" t="s">
        <v>6</v>
      </c>
      <c r="E8291">
        <v>2003</v>
      </c>
      <c r="F8291" s="23">
        <v>28.762198253723675</v>
      </c>
      <c r="G8291" s="55">
        <f t="shared" si="409"/>
        <v>28.762198253723675</v>
      </c>
      <c r="H8291" s="27"/>
      <c r="J8291" s="8"/>
      <c r="O8291" s="56">
        <f t="shared" si="410"/>
        <v>0</v>
      </c>
      <c r="R8291" s="3">
        <v>0</v>
      </c>
    </row>
    <row r="8292" spans="1:18" customFormat="1" ht="12.75" customHeight="1" x14ac:dyDescent="0.25">
      <c r="A8292">
        <v>10</v>
      </c>
      <c r="B8292">
        <v>29</v>
      </c>
      <c r="C8292" s="3">
        <v>1029</v>
      </c>
      <c r="D8292" t="s">
        <v>6</v>
      </c>
      <c r="E8292">
        <v>2003</v>
      </c>
      <c r="F8292" s="23">
        <v>25.680534155110422</v>
      </c>
      <c r="G8292" s="55">
        <f t="shared" si="409"/>
        <v>25.680534155110422</v>
      </c>
      <c r="H8292" s="27">
        <f>SUM(G8286:G8292)</f>
        <v>97.586029789419598</v>
      </c>
      <c r="J8292" s="8"/>
      <c r="O8292" s="56">
        <f t="shared" si="410"/>
        <v>0</v>
      </c>
      <c r="R8292" s="3">
        <v>0</v>
      </c>
    </row>
    <row r="8293" spans="1:18" customFormat="1" ht="12.75" customHeight="1" x14ac:dyDescent="0.25">
      <c r="A8293">
        <v>10</v>
      </c>
      <c r="B8293">
        <v>30</v>
      </c>
      <c r="C8293" s="3">
        <v>1030</v>
      </c>
      <c r="D8293" t="s">
        <v>6</v>
      </c>
      <c r="E8293">
        <v>2003</v>
      </c>
      <c r="F8293" s="23">
        <v>32.871083718541342</v>
      </c>
      <c r="G8293" s="55">
        <f t="shared" si="409"/>
        <v>32.871083718541342</v>
      </c>
      <c r="H8293" s="27"/>
      <c r="J8293" s="8"/>
      <c r="O8293" s="56">
        <f t="shared" si="410"/>
        <v>0</v>
      </c>
      <c r="R8293" s="3">
        <v>0</v>
      </c>
    </row>
    <row r="8294" spans="1:18" customFormat="1" ht="12.75" customHeight="1" x14ac:dyDescent="0.25">
      <c r="A8294">
        <v>10</v>
      </c>
      <c r="B8294">
        <v>31</v>
      </c>
      <c r="C8294" s="3">
        <v>1031</v>
      </c>
      <c r="D8294" t="s">
        <v>6</v>
      </c>
      <c r="E8294">
        <v>2003</v>
      </c>
      <c r="F8294" s="23">
        <v>39.034411915767848</v>
      </c>
      <c r="G8294" s="55">
        <f t="shared" si="409"/>
        <v>39.034411915767848</v>
      </c>
      <c r="H8294" s="27"/>
      <c r="J8294" s="8"/>
      <c r="O8294" s="56">
        <f t="shared" si="410"/>
        <v>0</v>
      </c>
      <c r="R8294" s="3">
        <v>0</v>
      </c>
    </row>
    <row r="8295" spans="1:18" customFormat="1" ht="12.75" customHeight="1" x14ac:dyDescent="0.25">
      <c r="A8295">
        <v>11</v>
      </c>
      <c r="B8295">
        <v>1</v>
      </c>
      <c r="C8295" s="3">
        <v>1101</v>
      </c>
      <c r="D8295" t="s">
        <v>6</v>
      </c>
      <c r="E8295">
        <v>2003</v>
      </c>
      <c r="F8295" s="23">
        <v>17.462763225475086</v>
      </c>
      <c r="G8295" s="55">
        <f t="shared" si="409"/>
        <v>17.462763225475086</v>
      </c>
      <c r="H8295" s="27"/>
      <c r="J8295" s="8"/>
      <c r="O8295" s="56">
        <f t="shared" si="410"/>
        <v>1</v>
      </c>
      <c r="R8295" s="3">
        <v>1</v>
      </c>
    </row>
    <row r="8296" spans="1:18" customFormat="1" ht="12.75" customHeight="1" x14ac:dyDescent="0.25">
      <c r="A8296">
        <v>11</v>
      </c>
      <c r="B8296">
        <v>2</v>
      </c>
      <c r="C8296" s="3">
        <v>1102</v>
      </c>
      <c r="D8296" t="s">
        <v>6</v>
      </c>
      <c r="E8296">
        <v>2003</v>
      </c>
      <c r="F8296" s="23">
        <v>15.408320493066254</v>
      </c>
      <c r="G8296" s="55">
        <f t="shared" si="409"/>
        <v>15.408320493066254</v>
      </c>
      <c r="H8296" s="27"/>
      <c r="J8296" s="8"/>
      <c r="O8296" s="56">
        <f t="shared" si="410"/>
        <v>0</v>
      </c>
      <c r="R8296" s="3">
        <v>0</v>
      </c>
    </row>
    <row r="8297" spans="1:18" customFormat="1" ht="12.75" customHeight="1" x14ac:dyDescent="0.25">
      <c r="A8297">
        <v>11</v>
      </c>
      <c r="B8297">
        <v>3</v>
      </c>
      <c r="C8297" s="3">
        <v>1103</v>
      </c>
      <c r="D8297" t="s">
        <v>6</v>
      </c>
      <c r="E8297">
        <v>2003</v>
      </c>
      <c r="F8297" s="23">
        <v>21.571648690292754</v>
      </c>
      <c r="G8297" s="55">
        <f t="shared" si="409"/>
        <v>21.571648690292754</v>
      </c>
      <c r="H8297" s="27"/>
      <c r="J8297" s="8"/>
      <c r="O8297" s="56">
        <f t="shared" si="410"/>
        <v>0</v>
      </c>
      <c r="R8297" s="3">
        <v>0</v>
      </c>
    </row>
    <row r="8298" spans="1:18" customFormat="1" ht="12.75" customHeight="1" x14ac:dyDescent="0.25">
      <c r="A8298">
        <v>11</v>
      </c>
      <c r="B8298">
        <v>4</v>
      </c>
      <c r="C8298" s="3">
        <v>1104</v>
      </c>
      <c r="D8298" t="s">
        <v>6</v>
      </c>
      <c r="E8298">
        <v>2003</v>
      </c>
      <c r="F8298" s="23">
        <v>12.326656394453003</v>
      </c>
      <c r="G8298" s="55">
        <f t="shared" si="409"/>
        <v>12.326656394453003</v>
      </c>
      <c r="H8298" s="27"/>
      <c r="J8298" s="8"/>
      <c r="O8298" s="56">
        <f t="shared" si="410"/>
        <v>0</v>
      </c>
      <c r="R8298" s="3">
        <v>0</v>
      </c>
    </row>
    <row r="8299" spans="1:18" customFormat="1" ht="12.75" customHeight="1" x14ac:dyDescent="0.25">
      <c r="A8299">
        <v>11</v>
      </c>
      <c r="B8299">
        <v>5</v>
      </c>
      <c r="C8299" s="3">
        <v>1105</v>
      </c>
      <c r="D8299" t="s">
        <v>6</v>
      </c>
      <c r="E8299">
        <v>2003</v>
      </c>
      <c r="F8299" s="23">
        <v>14.381099126861837</v>
      </c>
      <c r="G8299" s="55">
        <f t="shared" si="409"/>
        <v>14.381099126861837</v>
      </c>
      <c r="H8299" s="27">
        <f>SUM(G8293:G8299)</f>
        <v>153.05598356445813</v>
      </c>
      <c r="J8299" s="8"/>
      <c r="O8299" s="56">
        <f t="shared" si="410"/>
        <v>0</v>
      </c>
      <c r="R8299" s="3">
        <v>0</v>
      </c>
    </row>
    <row r="8300" spans="1:18" customFormat="1" ht="12.75" customHeight="1" x14ac:dyDescent="0.25">
      <c r="A8300">
        <v>11</v>
      </c>
      <c r="B8300">
        <v>6</v>
      </c>
      <c r="C8300" s="3">
        <v>1106</v>
      </c>
      <c r="D8300" t="s">
        <v>6</v>
      </c>
      <c r="E8300">
        <v>2003</v>
      </c>
      <c r="F8300" s="23">
        <v>8.2177709296353356</v>
      </c>
      <c r="G8300" s="55">
        <f t="shared" si="409"/>
        <v>8.2177709296353356</v>
      </c>
      <c r="H8300" s="27"/>
      <c r="J8300" s="8"/>
      <c r="O8300" s="56">
        <f t="shared" si="410"/>
        <v>0</v>
      </c>
      <c r="R8300" s="3">
        <v>0</v>
      </c>
    </row>
    <row r="8301" spans="1:18" customFormat="1" ht="12.75" customHeight="1" x14ac:dyDescent="0.25">
      <c r="A8301">
        <v>11</v>
      </c>
      <c r="B8301">
        <v>7</v>
      </c>
      <c r="C8301" s="3">
        <v>1107</v>
      </c>
      <c r="D8301" t="s">
        <v>6</v>
      </c>
      <c r="E8301">
        <v>2003</v>
      </c>
      <c r="G8301" s="73"/>
      <c r="H8301" s="27"/>
      <c r="J8301" s="8"/>
      <c r="O8301" s="22"/>
    </row>
    <row r="8302" spans="1:18" customFormat="1" ht="12.75" customHeight="1" x14ac:dyDescent="0.25">
      <c r="A8302">
        <v>11</v>
      </c>
      <c r="B8302">
        <v>8</v>
      </c>
      <c r="C8302" s="3">
        <v>1108</v>
      </c>
      <c r="D8302" t="s">
        <v>6</v>
      </c>
      <c r="E8302">
        <v>2003</v>
      </c>
      <c r="G8302" s="73"/>
      <c r="H8302" s="27"/>
      <c r="J8302" s="8"/>
      <c r="O8302" s="22"/>
    </row>
    <row r="8303" spans="1:18" customFormat="1" ht="12.75" customHeight="1" x14ac:dyDescent="0.25">
      <c r="A8303">
        <v>11</v>
      </c>
      <c r="B8303">
        <v>9</v>
      </c>
      <c r="C8303" s="3">
        <v>1109</v>
      </c>
      <c r="D8303" t="s">
        <v>6</v>
      </c>
      <c r="E8303">
        <v>2003</v>
      </c>
      <c r="G8303" s="73"/>
      <c r="H8303" s="27"/>
      <c r="J8303" s="8"/>
      <c r="O8303" s="22"/>
    </row>
    <row r="8304" spans="1:18" customFormat="1" ht="12.75" customHeight="1" x14ac:dyDescent="0.25">
      <c r="A8304">
        <v>11</v>
      </c>
      <c r="B8304">
        <v>10</v>
      </c>
      <c r="C8304" s="3">
        <v>1110</v>
      </c>
      <c r="D8304" t="s">
        <v>6</v>
      </c>
      <c r="E8304">
        <v>2003</v>
      </c>
      <c r="G8304" s="73"/>
      <c r="H8304" s="27"/>
      <c r="J8304" s="8"/>
      <c r="O8304" s="22"/>
    </row>
    <row r="8305" spans="1:15" customFormat="1" ht="12.75" customHeight="1" x14ac:dyDescent="0.25">
      <c r="A8305">
        <v>11</v>
      </c>
      <c r="B8305">
        <v>11</v>
      </c>
      <c r="C8305" s="3">
        <v>1111</v>
      </c>
      <c r="D8305" t="s">
        <v>6</v>
      </c>
      <c r="E8305">
        <v>2003</v>
      </c>
      <c r="G8305" s="73"/>
      <c r="H8305" s="27"/>
      <c r="J8305" s="8"/>
      <c r="O8305" s="22"/>
    </row>
    <row r="8306" spans="1:15" customFormat="1" ht="12.75" customHeight="1" x14ac:dyDescent="0.25">
      <c r="A8306">
        <v>11</v>
      </c>
      <c r="B8306">
        <v>12</v>
      </c>
      <c r="C8306" s="3">
        <v>1112</v>
      </c>
      <c r="D8306" t="s">
        <v>6</v>
      </c>
      <c r="E8306">
        <v>2003</v>
      </c>
      <c r="G8306" s="73"/>
      <c r="H8306" s="27">
        <f>SUM(G8300:G8306)</f>
        <v>8.2177709296353356</v>
      </c>
      <c r="J8306" s="8"/>
      <c r="O8306" s="22"/>
    </row>
    <row r="8307" spans="1:15" customFormat="1" ht="12.75" customHeight="1" x14ac:dyDescent="0.25">
      <c r="A8307">
        <v>11</v>
      </c>
      <c r="B8307">
        <v>13</v>
      </c>
      <c r="C8307" s="3">
        <v>1113</v>
      </c>
      <c r="D8307" t="s">
        <v>6</v>
      </c>
      <c r="E8307">
        <v>2003</v>
      </c>
      <c r="G8307" s="73"/>
      <c r="H8307" s="27"/>
      <c r="J8307" s="8"/>
      <c r="O8307" s="22"/>
    </row>
    <row r="8308" spans="1:15" customFormat="1" ht="12.75" customHeight="1" x14ac:dyDescent="0.25">
      <c r="A8308">
        <v>11</v>
      </c>
      <c r="B8308">
        <v>14</v>
      </c>
      <c r="C8308" s="3">
        <v>1114</v>
      </c>
      <c r="D8308" t="s">
        <v>6</v>
      </c>
      <c r="E8308">
        <v>2003</v>
      </c>
      <c r="G8308" s="73"/>
      <c r="H8308" s="27"/>
      <c r="J8308" s="8"/>
      <c r="O8308" s="22"/>
    </row>
    <row r="8309" spans="1:15" customFormat="1" ht="12.75" customHeight="1" x14ac:dyDescent="0.25">
      <c r="A8309">
        <v>11</v>
      </c>
      <c r="B8309">
        <v>15</v>
      </c>
      <c r="C8309" s="3">
        <v>1115</v>
      </c>
      <c r="D8309" t="s">
        <v>6</v>
      </c>
      <c r="E8309">
        <v>2003</v>
      </c>
      <c r="G8309" s="73"/>
      <c r="H8309" s="27"/>
      <c r="J8309" s="8"/>
      <c r="O8309" s="22"/>
    </row>
    <row r="8310" spans="1:15" customFormat="1" ht="12.75" customHeight="1" x14ac:dyDescent="0.25">
      <c r="A8310">
        <v>4</v>
      </c>
      <c r="B8310">
        <v>1</v>
      </c>
      <c r="C8310" s="3">
        <v>401</v>
      </c>
      <c r="D8310" t="s">
        <v>7</v>
      </c>
      <c r="E8310">
        <v>2003</v>
      </c>
      <c r="G8310" s="18"/>
      <c r="H8310" s="27"/>
      <c r="J8310" s="8"/>
    </row>
    <row r="8311" spans="1:15" customFormat="1" ht="12.75" customHeight="1" x14ac:dyDescent="0.25">
      <c r="A8311">
        <v>4</v>
      </c>
      <c r="B8311">
        <v>2</v>
      </c>
      <c r="C8311" s="3">
        <v>402</v>
      </c>
      <c r="D8311" t="s">
        <v>7</v>
      </c>
      <c r="E8311">
        <v>2003</v>
      </c>
      <c r="G8311" s="18"/>
      <c r="H8311" s="27"/>
      <c r="J8311" s="8"/>
    </row>
    <row r="8312" spans="1:15" customFormat="1" ht="12.75" customHeight="1" x14ac:dyDescent="0.25">
      <c r="A8312">
        <v>4</v>
      </c>
      <c r="B8312">
        <v>3</v>
      </c>
      <c r="C8312" s="3">
        <v>403</v>
      </c>
      <c r="D8312" t="s">
        <v>7</v>
      </c>
      <c r="E8312">
        <v>2003</v>
      </c>
      <c r="G8312" s="18"/>
      <c r="H8312" s="27"/>
      <c r="J8312" s="8"/>
    </row>
    <row r="8313" spans="1:15" customFormat="1" ht="12.75" customHeight="1" x14ac:dyDescent="0.25">
      <c r="A8313">
        <v>4</v>
      </c>
      <c r="B8313">
        <v>4</v>
      </c>
      <c r="C8313" s="3">
        <v>404</v>
      </c>
      <c r="D8313" t="s">
        <v>7</v>
      </c>
      <c r="E8313">
        <v>2003</v>
      </c>
      <c r="G8313" s="18"/>
      <c r="H8313" s="27"/>
      <c r="J8313" s="8"/>
    </row>
    <row r="8314" spans="1:15" customFormat="1" ht="12.75" customHeight="1" x14ac:dyDescent="0.25">
      <c r="A8314">
        <v>4</v>
      </c>
      <c r="B8314">
        <v>5</v>
      </c>
      <c r="C8314" s="3">
        <v>405</v>
      </c>
      <c r="D8314" t="s">
        <v>7</v>
      </c>
      <c r="E8314">
        <v>2003</v>
      </c>
      <c r="G8314" s="18"/>
      <c r="J8314" s="8"/>
    </row>
    <row r="8315" spans="1:15" customFormat="1" ht="12.75" customHeight="1" x14ac:dyDescent="0.25">
      <c r="A8315">
        <v>4</v>
      </c>
      <c r="B8315">
        <v>6</v>
      </c>
      <c r="C8315" s="3">
        <v>406</v>
      </c>
      <c r="D8315" t="s">
        <v>7</v>
      </c>
      <c r="E8315">
        <v>2003</v>
      </c>
      <c r="G8315" s="18"/>
      <c r="J8315" s="8"/>
    </row>
    <row r="8316" spans="1:15" customFormat="1" ht="12.75" customHeight="1" x14ac:dyDescent="0.25">
      <c r="A8316">
        <v>4</v>
      </c>
      <c r="B8316">
        <v>7</v>
      </c>
      <c r="C8316" s="3">
        <v>407</v>
      </c>
      <c r="D8316" t="s">
        <v>7</v>
      </c>
      <c r="E8316">
        <v>2003</v>
      </c>
      <c r="G8316" s="18"/>
      <c r="J8316" s="8"/>
    </row>
    <row r="8317" spans="1:15" customFormat="1" ht="12.75" customHeight="1" x14ac:dyDescent="0.25">
      <c r="A8317">
        <v>4</v>
      </c>
      <c r="B8317">
        <v>8</v>
      </c>
      <c r="C8317" s="3">
        <v>408</v>
      </c>
      <c r="D8317" t="s">
        <v>7</v>
      </c>
      <c r="E8317">
        <v>2003</v>
      </c>
      <c r="G8317" s="18"/>
      <c r="J8317" s="8"/>
    </row>
    <row r="8318" spans="1:15" customFormat="1" ht="12.75" customHeight="1" x14ac:dyDescent="0.25">
      <c r="A8318">
        <v>4</v>
      </c>
      <c r="B8318">
        <v>9</v>
      </c>
      <c r="C8318" s="3">
        <v>409</v>
      </c>
      <c r="D8318" t="s">
        <v>7</v>
      </c>
      <c r="E8318">
        <v>2003</v>
      </c>
      <c r="G8318" s="18"/>
      <c r="J8318" s="8"/>
    </row>
    <row r="8319" spans="1:15" customFormat="1" ht="12.75" customHeight="1" x14ac:dyDescent="0.25">
      <c r="A8319">
        <v>4</v>
      </c>
      <c r="B8319">
        <v>10</v>
      </c>
      <c r="C8319" s="3">
        <v>410</v>
      </c>
      <c r="D8319" t="s">
        <v>7</v>
      </c>
      <c r="E8319">
        <v>2003</v>
      </c>
      <c r="G8319" s="18"/>
      <c r="J8319" s="8"/>
    </row>
    <row r="8320" spans="1:15" customFormat="1" ht="12.75" customHeight="1" x14ac:dyDescent="0.25">
      <c r="A8320">
        <v>4</v>
      </c>
      <c r="B8320">
        <v>11</v>
      </c>
      <c r="C8320" s="3">
        <v>411</v>
      </c>
      <c r="D8320" t="s">
        <v>7</v>
      </c>
      <c r="E8320">
        <v>2003</v>
      </c>
      <c r="G8320" s="18"/>
      <c r="J8320" s="8"/>
    </row>
    <row r="8321" spans="1:10" customFormat="1" ht="12.75" customHeight="1" x14ac:dyDescent="0.25">
      <c r="A8321">
        <v>4</v>
      </c>
      <c r="B8321">
        <v>12</v>
      </c>
      <c r="C8321" s="3">
        <v>412</v>
      </c>
      <c r="D8321" t="s">
        <v>7</v>
      </c>
      <c r="E8321">
        <v>2003</v>
      </c>
      <c r="G8321" s="18"/>
      <c r="J8321" s="8"/>
    </row>
    <row r="8322" spans="1:10" customFormat="1" ht="12.75" customHeight="1" x14ac:dyDescent="0.25">
      <c r="A8322">
        <v>4</v>
      </c>
      <c r="B8322">
        <v>13</v>
      </c>
      <c r="C8322" s="3">
        <v>413</v>
      </c>
      <c r="D8322" t="s">
        <v>7</v>
      </c>
      <c r="E8322">
        <v>2003</v>
      </c>
      <c r="G8322" s="18"/>
      <c r="J8322" s="8"/>
    </row>
    <row r="8323" spans="1:10" customFormat="1" ht="12.75" customHeight="1" x14ac:dyDescent="0.25">
      <c r="A8323">
        <v>4</v>
      </c>
      <c r="B8323">
        <v>14</v>
      </c>
      <c r="C8323" s="3">
        <v>414</v>
      </c>
      <c r="D8323" t="s">
        <v>7</v>
      </c>
      <c r="E8323">
        <v>2003</v>
      </c>
      <c r="G8323" s="18"/>
      <c r="J8323" s="8"/>
    </row>
    <row r="8324" spans="1:10" customFormat="1" ht="12.75" customHeight="1" x14ac:dyDescent="0.25">
      <c r="A8324">
        <v>4</v>
      </c>
      <c r="B8324">
        <v>15</v>
      </c>
      <c r="C8324" s="3">
        <v>415</v>
      </c>
      <c r="D8324" t="s">
        <v>7</v>
      </c>
      <c r="E8324">
        <v>2003</v>
      </c>
      <c r="G8324" s="18"/>
      <c r="J8324" s="8"/>
    </row>
    <row r="8325" spans="1:10" customFormat="1" ht="12.75" customHeight="1" x14ac:dyDescent="0.25">
      <c r="A8325">
        <v>4</v>
      </c>
      <c r="B8325">
        <v>16</v>
      </c>
      <c r="C8325" s="3">
        <v>416</v>
      </c>
      <c r="D8325" t="s">
        <v>7</v>
      </c>
      <c r="E8325">
        <v>2003</v>
      </c>
      <c r="G8325" s="18"/>
      <c r="J8325" s="8"/>
    </row>
    <row r="8326" spans="1:10" customFormat="1" ht="12.75" customHeight="1" x14ac:dyDescent="0.25">
      <c r="A8326">
        <v>4</v>
      </c>
      <c r="B8326">
        <v>17</v>
      </c>
      <c r="C8326" s="3">
        <v>417</v>
      </c>
      <c r="D8326" t="s">
        <v>7</v>
      </c>
      <c r="E8326">
        <v>2003</v>
      </c>
      <c r="G8326" s="18"/>
      <c r="J8326" s="8"/>
    </row>
    <row r="8327" spans="1:10" customFormat="1" ht="12.75" customHeight="1" x14ac:dyDescent="0.25">
      <c r="A8327">
        <v>4</v>
      </c>
      <c r="B8327">
        <v>18</v>
      </c>
      <c r="C8327" s="3">
        <v>418</v>
      </c>
      <c r="D8327" t="s">
        <v>7</v>
      </c>
      <c r="E8327">
        <v>2003</v>
      </c>
      <c r="G8327" s="18"/>
      <c r="J8327" s="8"/>
    </row>
    <row r="8328" spans="1:10" customFormat="1" ht="12.75" customHeight="1" x14ac:dyDescent="0.25">
      <c r="A8328">
        <v>4</v>
      </c>
      <c r="B8328">
        <v>19</v>
      </c>
      <c r="C8328" s="3">
        <v>419</v>
      </c>
      <c r="D8328" t="s">
        <v>7</v>
      </c>
      <c r="E8328">
        <v>2003</v>
      </c>
      <c r="G8328" s="18"/>
      <c r="J8328" s="8"/>
    </row>
    <row r="8329" spans="1:10" customFormat="1" ht="12.75" customHeight="1" x14ac:dyDescent="0.25">
      <c r="A8329">
        <v>4</v>
      </c>
      <c r="B8329">
        <v>20</v>
      </c>
      <c r="C8329" s="3">
        <v>420</v>
      </c>
      <c r="D8329" t="s">
        <v>7</v>
      </c>
      <c r="E8329">
        <v>2003</v>
      </c>
      <c r="G8329" s="18"/>
      <c r="J8329" s="8"/>
    </row>
    <row r="8330" spans="1:10" customFormat="1" ht="12.75" customHeight="1" x14ac:dyDescent="0.25">
      <c r="A8330">
        <v>4</v>
      </c>
      <c r="B8330">
        <v>21</v>
      </c>
      <c r="C8330" s="3">
        <v>421</v>
      </c>
      <c r="D8330" t="s">
        <v>7</v>
      </c>
      <c r="E8330">
        <v>2003</v>
      </c>
      <c r="G8330" s="18"/>
      <c r="J8330" s="8"/>
    </row>
    <row r="8331" spans="1:10" customFormat="1" ht="12.75" customHeight="1" x14ac:dyDescent="0.25">
      <c r="A8331">
        <v>4</v>
      </c>
      <c r="B8331">
        <v>22</v>
      </c>
      <c r="C8331" s="3">
        <v>422</v>
      </c>
      <c r="D8331" t="s">
        <v>7</v>
      </c>
      <c r="E8331">
        <v>2003</v>
      </c>
      <c r="G8331" s="18"/>
      <c r="J8331" s="8"/>
    </row>
    <row r="8332" spans="1:10" customFormat="1" ht="12.75" customHeight="1" x14ac:dyDescent="0.25">
      <c r="A8332">
        <v>4</v>
      </c>
      <c r="B8332">
        <v>23</v>
      </c>
      <c r="C8332" s="3">
        <v>423</v>
      </c>
      <c r="D8332" t="s">
        <v>7</v>
      </c>
      <c r="E8332">
        <v>2003</v>
      </c>
      <c r="G8332" s="18"/>
      <c r="J8332" s="8"/>
    </row>
    <row r="8333" spans="1:10" customFormat="1" ht="12.75" customHeight="1" x14ac:dyDescent="0.25">
      <c r="A8333">
        <v>4</v>
      </c>
      <c r="B8333">
        <v>24</v>
      </c>
      <c r="C8333" s="3">
        <v>424</v>
      </c>
      <c r="D8333" t="s">
        <v>7</v>
      </c>
      <c r="E8333">
        <v>2003</v>
      </c>
      <c r="G8333" s="18"/>
      <c r="J8333" s="8"/>
    </row>
    <row r="8334" spans="1:10" customFormat="1" ht="12.75" customHeight="1" x14ac:dyDescent="0.25">
      <c r="A8334">
        <v>4</v>
      </c>
      <c r="B8334">
        <v>25</v>
      </c>
      <c r="C8334" s="3">
        <v>425</v>
      </c>
      <c r="D8334" t="s">
        <v>7</v>
      </c>
      <c r="E8334">
        <v>2003</v>
      </c>
      <c r="G8334" s="18"/>
      <c r="J8334" s="8"/>
    </row>
    <row r="8335" spans="1:10" customFormat="1" ht="12.75" customHeight="1" x14ac:dyDescent="0.25">
      <c r="A8335">
        <v>4</v>
      </c>
      <c r="B8335">
        <v>26</v>
      </c>
      <c r="C8335" s="3">
        <v>426</v>
      </c>
      <c r="D8335" t="s">
        <v>7</v>
      </c>
      <c r="E8335">
        <v>2003</v>
      </c>
      <c r="G8335" s="18"/>
      <c r="J8335" s="8"/>
    </row>
    <row r="8336" spans="1:10" customFormat="1" ht="12.75" customHeight="1" x14ac:dyDescent="0.25">
      <c r="A8336">
        <v>4</v>
      </c>
      <c r="B8336">
        <v>27</v>
      </c>
      <c r="C8336" s="3">
        <v>427</v>
      </c>
      <c r="D8336" t="s">
        <v>7</v>
      </c>
      <c r="E8336">
        <v>2003</v>
      </c>
      <c r="G8336" s="18"/>
      <c r="J8336" s="8"/>
    </row>
    <row r="8337" spans="1:21" customFormat="1" ht="12.75" customHeight="1" x14ac:dyDescent="0.25">
      <c r="A8337">
        <v>4</v>
      </c>
      <c r="B8337">
        <v>28</v>
      </c>
      <c r="C8337" s="3">
        <v>428</v>
      </c>
      <c r="D8337" t="s">
        <v>7</v>
      </c>
      <c r="E8337">
        <v>2003</v>
      </c>
      <c r="G8337" s="18"/>
      <c r="J8337" s="8"/>
    </row>
    <row r="8338" spans="1:21" customFormat="1" ht="12.75" customHeight="1" x14ac:dyDescent="0.25">
      <c r="A8338">
        <v>4</v>
      </c>
      <c r="B8338">
        <v>29</v>
      </c>
      <c r="C8338" s="3">
        <v>429</v>
      </c>
      <c r="D8338" t="s">
        <v>7</v>
      </c>
      <c r="E8338">
        <v>2003</v>
      </c>
      <c r="G8338" s="18"/>
      <c r="J8338" s="8"/>
    </row>
    <row r="8339" spans="1:21" customFormat="1" ht="12.75" customHeight="1" x14ac:dyDescent="0.25">
      <c r="A8339">
        <v>4</v>
      </c>
      <c r="B8339">
        <v>30</v>
      </c>
      <c r="C8339" s="3">
        <v>430</v>
      </c>
      <c r="D8339" t="s">
        <v>7</v>
      </c>
      <c r="E8339">
        <v>2003</v>
      </c>
      <c r="G8339" s="18"/>
      <c r="J8339" s="8"/>
      <c r="U8339" t="s">
        <v>30</v>
      </c>
    </row>
    <row r="8340" spans="1:21" customFormat="1" ht="12.75" customHeight="1" x14ac:dyDescent="0.25">
      <c r="A8340">
        <v>5</v>
      </c>
      <c r="B8340">
        <v>1</v>
      </c>
      <c r="C8340" s="3">
        <v>501</v>
      </c>
      <c r="D8340" t="s">
        <v>7</v>
      </c>
      <c r="E8340">
        <v>2003</v>
      </c>
      <c r="G8340" s="18"/>
      <c r="J8340" s="8"/>
      <c r="U8340" t="s">
        <v>30</v>
      </c>
    </row>
    <row r="8341" spans="1:21" customFormat="1" ht="12.75" customHeight="1" x14ac:dyDescent="0.25">
      <c r="A8341">
        <v>5</v>
      </c>
      <c r="B8341">
        <v>2</v>
      </c>
      <c r="C8341" s="3">
        <v>502</v>
      </c>
      <c r="D8341" t="s">
        <v>7</v>
      </c>
      <c r="E8341">
        <v>2003</v>
      </c>
      <c r="G8341" s="18"/>
      <c r="J8341" s="8"/>
      <c r="U8341" t="s">
        <v>30</v>
      </c>
    </row>
    <row r="8342" spans="1:21" customFormat="1" ht="12.75" customHeight="1" x14ac:dyDescent="0.25">
      <c r="A8342">
        <v>5</v>
      </c>
      <c r="B8342">
        <v>3</v>
      </c>
      <c r="C8342" s="3">
        <v>503</v>
      </c>
      <c r="D8342" t="s">
        <v>7</v>
      </c>
      <c r="E8342">
        <v>2003</v>
      </c>
      <c r="G8342" s="18"/>
      <c r="J8342" s="8"/>
      <c r="U8342" t="s">
        <v>30</v>
      </c>
    </row>
    <row r="8343" spans="1:21" customFormat="1" ht="12.75" customHeight="1" x14ac:dyDescent="0.25">
      <c r="A8343">
        <v>5</v>
      </c>
      <c r="B8343">
        <v>4</v>
      </c>
      <c r="C8343" s="3">
        <v>504</v>
      </c>
      <c r="D8343" t="s">
        <v>7</v>
      </c>
      <c r="E8343">
        <v>2003</v>
      </c>
      <c r="G8343" s="18"/>
      <c r="J8343" s="8"/>
      <c r="U8343" t="s">
        <v>30</v>
      </c>
    </row>
    <row r="8344" spans="1:21" customFormat="1" ht="12.75" customHeight="1" x14ac:dyDescent="0.25">
      <c r="A8344">
        <v>5</v>
      </c>
      <c r="B8344">
        <v>5</v>
      </c>
      <c r="C8344" s="3">
        <v>505</v>
      </c>
      <c r="D8344" t="s">
        <v>7</v>
      </c>
      <c r="E8344">
        <v>2003</v>
      </c>
      <c r="G8344" s="18"/>
      <c r="J8344" s="8"/>
      <c r="U8344" t="s">
        <v>30</v>
      </c>
    </row>
    <row r="8345" spans="1:21" customFormat="1" ht="12.75" customHeight="1" x14ac:dyDescent="0.25">
      <c r="A8345">
        <v>5</v>
      </c>
      <c r="B8345">
        <v>6</v>
      </c>
      <c r="C8345" s="3">
        <v>506</v>
      </c>
      <c r="D8345" t="s">
        <v>7</v>
      </c>
      <c r="E8345">
        <v>2003</v>
      </c>
      <c r="G8345" s="18"/>
      <c r="J8345" s="8"/>
      <c r="U8345" t="s">
        <v>30</v>
      </c>
    </row>
    <row r="8346" spans="1:21" customFormat="1" ht="12.75" customHeight="1" x14ac:dyDescent="0.25">
      <c r="A8346">
        <v>5</v>
      </c>
      <c r="B8346">
        <v>7</v>
      </c>
      <c r="C8346" s="3">
        <v>507</v>
      </c>
      <c r="D8346" t="s">
        <v>7</v>
      </c>
      <c r="E8346">
        <v>2003</v>
      </c>
      <c r="G8346" s="18"/>
      <c r="J8346" s="8"/>
      <c r="U8346" t="s">
        <v>30</v>
      </c>
    </row>
    <row r="8347" spans="1:21" customFormat="1" ht="12.75" customHeight="1" x14ac:dyDescent="0.25">
      <c r="A8347">
        <v>5</v>
      </c>
      <c r="B8347">
        <v>8</v>
      </c>
      <c r="C8347" s="3">
        <v>508</v>
      </c>
      <c r="D8347" t="s">
        <v>7</v>
      </c>
      <c r="E8347">
        <v>2003</v>
      </c>
      <c r="G8347" s="18"/>
      <c r="J8347" s="8"/>
      <c r="U8347" t="s">
        <v>30</v>
      </c>
    </row>
    <row r="8348" spans="1:21" customFormat="1" ht="12.75" customHeight="1" x14ac:dyDescent="0.25">
      <c r="A8348">
        <v>5</v>
      </c>
      <c r="B8348">
        <v>9</v>
      </c>
      <c r="C8348" s="3">
        <v>509</v>
      </c>
      <c r="D8348" t="s">
        <v>7</v>
      </c>
      <c r="E8348">
        <v>2003</v>
      </c>
      <c r="G8348" s="18"/>
      <c r="J8348" s="8"/>
      <c r="U8348" t="s">
        <v>30</v>
      </c>
    </row>
    <row r="8349" spans="1:21" customFormat="1" ht="12.75" customHeight="1" x14ac:dyDescent="0.25">
      <c r="A8349">
        <v>5</v>
      </c>
      <c r="B8349">
        <v>10</v>
      </c>
      <c r="C8349" s="3">
        <v>510</v>
      </c>
      <c r="D8349" t="s">
        <v>7</v>
      </c>
      <c r="E8349">
        <v>2003</v>
      </c>
      <c r="G8349" s="18"/>
      <c r="J8349" s="8"/>
      <c r="U8349" t="s">
        <v>30</v>
      </c>
    </row>
    <row r="8350" spans="1:21" customFormat="1" ht="12.75" customHeight="1" x14ac:dyDescent="0.25">
      <c r="A8350">
        <v>5</v>
      </c>
      <c r="B8350">
        <v>11</v>
      </c>
      <c r="C8350" s="3">
        <v>511</v>
      </c>
      <c r="D8350" t="s">
        <v>7</v>
      </c>
      <c r="E8350">
        <v>2003</v>
      </c>
      <c r="G8350" s="18"/>
      <c r="J8350" s="8"/>
      <c r="U8350" t="s">
        <v>30</v>
      </c>
    </row>
    <row r="8351" spans="1:21" customFormat="1" ht="12.75" customHeight="1" x14ac:dyDescent="0.25">
      <c r="A8351">
        <v>5</v>
      </c>
      <c r="B8351">
        <v>12</v>
      </c>
      <c r="C8351" s="3">
        <v>512</v>
      </c>
      <c r="D8351" t="s">
        <v>7</v>
      </c>
      <c r="E8351">
        <v>2003</v>
      </c>
      <c r="G8351" s="18"/>
      <c r="J8351" s="8"/>
      <c r="U8351" t="s">
        <v>30</v>
      </c>
    </row>
    <row r="8352" spans="1:21" customFormat="1" ht="12.75" customHeight="1" x14ac:dyDescent="0.25">
      <c r="A8352">
        <v>5</v>
      </c>
      <c r="B8352">
        <v>13</v>
      </c>
      <c r="C8352" s="3">
        <v>513</v>
      </c>
      <c r="D8352" t="s">
        <v>7</v>
      </c>
      <c r="E8352">
        <v>2003</v>
      </c>
      <c r="G8352" s="18"/>
      <c r="J8352" s="8"/>
      <c r="U8352" t="s">
        <v>30</v>
      </c>
    </row>
    <row r="8353" spans="1:21" customFormat="1" ht="12.75" customHeight="1" x14ac:dyDescent="0.25">
      <c r="A8353">
        <v>5</v>
      </c>
      <c r="B8353">
        <v>14</v>
      </c>
      <c r="C8353" s="3">
        <v>514</v>
      </c>
      <c r="D8353" t="s">
        <v>7</v>
      </c>
      <c r="E8353">
        <v>2003</v>
      </c>
      <c r="G8353" s="18"/>
      <c r="J8353" s="8"/>
      <c r="U8353" t="s">
        <v>30</v>
      </c>
    </row>
    <row r="8354" spans="1:21" customFormat="1" ht="12.75" customHeight="1" x14ac:dyDescent="0.25">
      <c r="A8354">
        <v>5</v>
      </c>
      <c r="B8354">
        <v>15</v>
      </c>
      <c r="C8354" s="3">
        <v>515</v>
      </c>
      <c r="D8354" t="s">
        <v>7</v>
      </c>
      <c r="E8354">
        <v>2003</v>
      </c>
      <c r="G8354" s="73">
        <f t="shared" ref="G8354:G8385" si="411">I8354+K8354</f>
        <v>54</v>
      </c>
      <c r="H8354" s="13"/>
      <c r="I8354" s="28">
        <v>54</v>
      </c>
      <c r="J8354" s="8"/>
      <c r="K8354" s="32">
        <v>0</v>
      </c>
      <c r="L8354" s="52">
        <v>0</v>
      </c>
      <c r="N8354" s="32">
        <v>0</v>
      </c>
      <c r="O8354" s="22">
        <f t="shared" ref="O8354:O8385" si="412">L8354+N8354</f>
        <v>0</v>
      </c>
      <c r="P8354" s="50"/>
      <c r="U8354" t="s">
        <v>29</v>
      </c>
    </row>
    <row r="8355" spans="1:21" customFormat="1" ht="12.75" customHeight="1" x14ac:dyDescent="0.25">
      <c r="A8355">
        <v>5</v>
      </c>
      <c r="B8355">
        <v>16</v>
      </c>
      <c r="C8355" s="3">
        <v>516</v>
      </c>
      <c r="D8355" t="s">
        <v>7</v>
      </c>
      <c r="E8355">
        <v>2003</v>
      </c>
      <c r="G8355" s="73">
        <f t="shared" si="411"/>
        <v>83</v>
      </c>
      <c r="H8355" s="13"/>
      <c r="I8355" s="28">
        <v>83</v>
      </c>
      <c r="J8355" s="8"/>
      <c r="K8355" s="32">
        <v>0</v>
      </c>
      <c r="L8355" s="52">
        <v>0</v>
      </c>
      <c r="N8355" s="32">
        <v>0</v>
      </c>
      <c r="O8355" s="22">
        <f t="shared" si="412"/>
        <v>0</v>
      </c>
      <c r="P8355" s="50"/>
    </row>
    <row r="8356" spans="1:21" customFormat="1" ht="12.75" customHeight="1" x14ac:dyDescent="0.25">
      <c r="A8356">
        <v>5</v>
      </c>
      <c r="B8356">
        <v>17</v>
      </c>
      <c r="C8356" s="3">
        <v>517</v>
      </c>
      <c r="D8356" t="s">
        <v>7</v>
      </c>
      <c r="E8356">
        <v>2003</v>
      </c>
      <c r="G8356" s="73">
        <f t="shared" si="411"/>
        <v>26</v>
      </c>
      <c r="H8356" s="13"/>
      <c r="I8356" s="28">
        <v>26</v>
      </c>
      <c r="J8356" s="8"/>
      <c r="K8356" s="32">
        <v>0</v>
      </c>
      <c r="L8356" s="52">
        <v>0</v>
      </c>
      <c r="N8356" s="32">
        <v>0</v>
      </c>
      <c r="O8356" s="22">
        <f t="shared" si="412"/>
        <v>0</v>
      </c>
      <c r="P8356" s="50"/>
    </row>
    <row r="8357" spans="1:21" customFormat="1" ht="12.75" customHeight="1" x14ac:dyDescent="0.25">
      <c r="A8357">
        <v>5</v>
      </c>
      <c r="B8357">
        <v>18</v>
      </c>
      <c r="C8357" s="3">
        <v>518</v>
      </c>
      <c r="D8357" t="s">
        <v>7</v>
      </c>
      <c r="E8357">
        <v>2003</v>
      </c>
      <c r="G8357" s="73">
        <f t="shared" si="411"/>
        <v>45</v>
      </c>
      <c r="H8357" s="13"/>
      <c r="I8357" s="28">
        <v>45</v>
      </c>
      <c r="J8357" s="8"/>
      <c r="K8357" s="32">
        <v>0</v>
      </c>
      <c r="L8357" s="52">
        <v>0</v>
      </c>
      <c r="N8357" s="32">
        <v>0</v>
      </c>
      <c r="O8357" s="22">
        <f t="shared" si="412"/>
        <v>0</v>
      </c>
      <c r="P8357" s="50"/>
    </row>
    <row r="8358" spans="1:21" customFormat="1" ht="12.75" customHeight="1" x14ac:dyDescent="0.25">
      <c r="A8358">
        <v>5</v>
      </c>
      <c r="B8358">
        <v>19</v>
      </c>
      <c r="C8358" s="3">
        <v>519</v>
      </c>
      <c r="D8358" t="s">
        <v>7</v>
      </c>
      <c r="E8358">
        <v>2003</v>
      </c>
      <c r="G8358" s="73">
        <f t="shared" si="411"/>
        <v>45</v>
      </c>
      <c r="H8358" s="13"/>
      <c r="I8358" s="28">
        <v>45</v>
      </c>
      <c r="J8358" s="8"/>
      <c r="K8358" s="32">
        <v>0</v>
      </c>
      <c r="L8358" s="52">
        <v>0</v>
      </c>
      <c r="N8358" s="32">
        <v>0</v>
      </c>
      <c r="O8358" s="22">
        <f t="shared" si="412"/>
        <v>0</v>
      </c>
      <c r="P8358" s="50"/>
    </row>
    <row r="8359" spans="1:21" customFormat="1" ht="12.75" customHeight="1" x14ac:dyDescent="0.25">
      <c r="A8359">
        <v>5</v>
      </c>
      <c r="B8359">
        <v>20</v>
      </c>
      <c r="C8359" s="3">
        <v>520</v>
      </c>
      <c r="D8359" t="s">
        <v>7</v>
      </c>
      <c r="E8359">
        <v>2003</v>
      </c>
      <c r="G8359" s="73">
        <f t="shared" si="411"/>
        <v>45</v>
      </c>
      <c r="H8359" s="13"/>
      <c r="I8359" s="28">
        <v>45</v>
      </c>
      <c r="J8359" s="8"/>
      <c r="K8359" s="32">
        <v>0</v>
      </c>
      <c r="L8359" s="52">
        <v>0</v>
      </c>
      <c r="N8359" s="32">
        <v>0</v>
      </c>
      <c r="O8359" s="22">
        <f t="shared" si="412"/>
        <v>0</v>
      </c>
      <c r="P8359" s="50"/>
    </row>
    <row r="8360" spans="1:21" customFormat="1" ht="12.75" customHeight="1" x14ac:dyDescent="0.25">
      <c r="A8360">
        <v>5</v>
      </c>
      <c r="B8360">
        <v>21</v>
      </c>
      <c r="C8360" s="3">
        <v>521</v>
      </c>
      <c r="D8360" t="s">
        <v>7</v>
      </c>
      <c r="E8360">
        <v>2003</v>
      </c>
      <c r="G8360" s="73">
        <f t="shared" si="411"/>
        <v>32</v>
      </c>
      <c r="H8360" s="13">
        <f>SUM(G8354:G8360)</f>
        <v>330</v>
      </c>
      <c r="I8360" s="28">
        <v>32</v>
      </c>
      <c r="J8360" s="8"/>
      <c r="K8360" s="32">
        <v>0</v>
      </c>
      <c r="L8360" s="52">
        <v>0</v>
      </c>
      <c r="N8360" s="32">
        <v>0</v>
      </c>
      <c r="O8360" s="22">
        <f t="shared" si="412"/>
        <v>0</v>
      </c>
      <c r="P8360" s="50"/>
    </row>
    <row r="8361" spans="1:21" customFormat="1" ht="12.75" customHeight="1" x14ac:dyDescent="0.25">
      <c r="A8361">
        <v>5</v>
      </c>
      <c r="B8361">
        <v>22</v>
      </c>
      <c r="C8361" s="3">
        <v>522</v>
      </c>
      <c r="D8361" t="s">
        <v>7</v>
      </c>
      <c r="E8361">
        <v>2003</v>
      </c>
      <c r="G8361" s="73">
        <f t="shared" si="411"/>
        <v>41</v>
      </c>
      <c r="H8361" s="13"/>
      <c r="I8361" s="28">
        <v>41</v>
      </c>
      <c r="J8361" s="8"/>
      <c r="K8361" s="32">
        <v>0</v>
      </c>
      <c r="L8361" s="52">
        <v>0</v>
      </c>
      <c r="N8361" s="32">
        <v>0</v>
      </c>
      <c r="O8361" s="22">
        <f t="shared" si="412"/>
        <v>0</v>
      </c>
      <c r="P8361" s="50"/>
    </row>
    <row r="8362" spans="1:21" customFormat="1" ht="12.75" customHeight="1" x14ac:dyDescent="0.25">
      <c r="A8362">
        <v>5</v>
      </c>
      <c r="B8362">
        <v>23</v>
      </c>
      <c r="C8362" s="3">
        <v>523</v>
      </c>
      <c r="D8362" t="s">
        <v>7</v>
      </c>
      <c r="E8362">
        <v>2003</v>
      </c>
      <c r="G8362" s="73">
        <f t="shared" si="411"/>
        <v>32</v>
      </c>
      <c r="H8362" s="13"/>
      <c r="I8362" s="28">
        <v>32</v>
      </c>
      <c r="J8362" s="8"/>
      <c r="K8362" s="32">
        <v>0</v>
      </c>
      <c r="L8362" s="52">
        <v>0</v>
      </c>
      <c r="N8362" s="32">
        <v>0</v>
      </c>
      <c r="O8362" s="22">
        <f t="shared" si="412"/>
        <v>0</v>
      </c>
      <c r="P8362" s="50"/>
    </row>
    <row r="8363" spans="1:21" customFormat="1" ht="12.75" customHeight="1" x14ac:dyDescent="0.25">
      <c r="A8363">
        <v>5</v>
      </c>
      <c r="B8363">
        <v>24</v>
      </c>
      <c r="C8363" s="3">
        <v>524</v>
      </c>
      <c r="D8363" t="s">
        <v>7</v>
      </c>
      <c r="E8363">
        <v>2003</v>
      </c>
      <c r="G8363" s="73">
        <f t="shared" si="411"/>
        <v>162</v>
      </c>
      <c r="H8363" s="13"/>
      <c r="I8363" s="28">
        <v>162</v>
      </c>
      <c r="J8363" s="8"/>
      <c r="K8363" s="32">
        <v>0</v>
      </c>
      <c r="L8363" s="52">
        <v>0</v>
      </c>
      <c r="N8363" s="32">
        <v>0</v>
      </c>
      <c r="O8363" s="22">
        <f t="shared" si="412"/>
        <v>0</v>
      </c>
      <c r="P8363" s="50"/>
    </row>
    <row r="8364" spans="1:21" customFormat="1" ht="12.75" customHeight="1" x14ac:dyDescent="0.25">
      <c r="A8364">
        <v>5</v>
      </c>
      <c r="B8364">
        <v>25</v>
      </c>
      <c r="C8364" s="3">
        <v>525</v>
      </c>
      <c r="D8364" t="s">
        <v>7</v>
      </c>
      <c r="E8364">
        <v>2003</v>
      </c>
      <c r="G8364" s="73">
        <f t="shared" si="411"/>
        <v>203</v>
      </c>
      <c r="H8364" s="13"/>
      <c r="I8364" s="28">
        <v>203</v>
      </c>
      <c r="J8364" s="8"/>
      <c r="K8364" s="32">
        <v>0</v>
      </c>
      <c r="L8364" s="52">
        <v>0</v>
      </c>
      <c r="N8364" s="32">
        <v>0</v>
      </c>
      <c r="O8364" s="22">
        <f t="shared" si="412"/>
        <v>0</v>
      </c>
      <c r="P8364" s="50"/>
    </row>
    <row r="8365" spans="1:21" customFormat="1" ht="12.75" customHeight="1" x14ac:dyDescent="0.25">
      <c r="A8365">
        <v>5</v>
      </c>
      <c r="B8365">
        <v>26</v>
      </c>
      <c r="C8365" s="3">
        <v>526</v>
      </c>
      <c r="D8365" t="s">
        <v>7</v>
      </c>
      <c r="E8365">
        <v>2003</v>
      </c>
      <c r="G8365" s="73">
        <f t="shared" si="411"/>
        <v>147</v>
      </c>
      <c r="H8365" s="13"/>
      <c r="I8365" s="28">
        <v>147</v>
      </c>
      <c r="J8365" s="8"/>
      <c r="K8365" s="32">
        <v>0</v>
      </c>
      <c r="L8365" s="52">
        <v>0</v>
      </c>
      <c r="N8365" s="32">
        <v>0</v>
      </c>
      <c r="O8365" s="22">
        <f t="shared" si="412"/>
        <v>0</v>
      </c>
      <c r="P8365" s="50"/>
    </row>
    <row r="8366" spans="1:21" customFormat="1" ht="12.75" customHeight="1" x14ac:dyDescent="0.25">
      <c r="A8366">
        <v>5</v>
      </c>
      <c r="B8366">
        <v>27</v>
      </c>
      <c r="C8366" s="3">
        <v>527</v>
      </c>
      <c r="D8366" t="s">
        <v>7</v>
      </c>
      <c r="E8366">
        <v>2003</v>
      </c>
      <c r="G8366" s="73">
        <f t="shared" si="411"/>
        <v>153</v>
      </c>
      <c r="H8366" s="13"/>
      <c r="I8366" s="28">
        <v>153</v>
      </c>
      <c r="K8366" s="32">
        <v>0</v>
      </c>
      <c r="L8366" s="52">
        <v>0</v>
      </c>
      <c r="N8366" s="32">
        <v>0</v>
      </c>
      <c r="O8366" s="22">
        <f t="shared" si="412"/>
        <v>0</v>
      </c>
      <c r="P8366" s="50"/>
    </row>
    <row r="8367" spans="1:21" customFormat="1" ht="12.75" customHeight="1" x14ac:dyDescent="0.25">
      <c r="A8367">
        <v>5</v>
      </c>
      <c r="B8367">
        <v>28</v>
      </c>
      <c r="C8367" s="3">
        <v>528</v>
      </c>
      <c r="D8367" t="s">
        <v>7</v>
      </c>
      <c r="E8367">
        <v>2003</v>
      </c>
      <c r="G8367" s="73">
        <f t="shared" si="411"/>
        <v>93</v>
      </c>
      <c r="H8367" s="13">
        <f>SUM(G8361:G8367)</f>
        <v>831</v>
      </c>
      <c r="I8367" s="28">
        <v>93</v>
      </c>
      <c r="K8367" s="32">
        <v>0</v>
      </c>
      <c r="L8367" s="52">
        <v>0</v>
      </c>
      <c r="N8367" s="32">
        <v>0</v>
      </c>
      <c r="O8367" s="22">
        <f t="shared" si="412"/>
        <v>0</v>
      </c>
      <c r="P8367" s="50"/>
    </row>
    <row r="8368" spans="1:21" customFormat="1" ht="12.75" customHeight="1" x14ac:dyDescent="0.25">
      <c r="A8368">
        <v>5</v>
      </c>
      <c r="B8368">
        <v>29</v>
      </c>
      <c r="C8368" s="3">
        <v>529</v>
      </c>
      <c r="D8368" t="s">
        <v>7</v>
      </c>
      <c r="E8368">
        <v>2003</v>
      </c>
      <c r="G8368" s="73">
        <f t="shared" si="411"/>
        <v>131</v>
      </c>
      <c r="H8368" s="13"/>
      <c r="I8368" s="28">
        <v>131</v>
      </c>
      <c r="K8368" s="32">
        <v>0</v>
      </c>
      <c r="L8368" s="52">
        <v>0</v>
      </c>
      <c r="N8368" s="32">
        <v>0</v>
      </c>
      <c r="O8368" s="22">
        <f t="shared" si="412"/>
        <v>0</v>
      </c>
      <c r="P8368" s="50"/>
    </row>
    <row r="8369" spans="1:16" customFormat="1" ht="12.75" customHeight="1" x14ac:dyDescent="0.25">
      <c r="A8369">
        <v>5</v>
      </c>
      <c r="B8369">
        <v>30</v>
      </c>
      <c r="C8369" s="3">
        <v>530</v>
      </c>
      <c r="D8369" t="s">
        <v>7</v>
      </c>
      <c r="E8369">
        <v>2003</v>
      </c>
      <c r="G8369" s="73">
        <f t="shared" si="411"/>
        <v>120</v>
      </c>
      <c r="H8369" s="13"/>
      <c r="I8369" s="28">
        <v>120</v>
      </c>
      <c r="K8369" s="32">
        <v>0</v>
      </c>
      <c r="L8369" s="52">
        <v>0</v>
      </c>
      <c r="N8369" s="32">
        <v>0</v>
      </c>
      <c r="O8369" s="22">
        <f t="shared" si="412"/>
        <v>0</v>
      </c>
      <c r="P8369" s="50"/>
    </row>
    <row r="8370" spans="1:16" customFormat="1" ht="12.75" customHeight="1" x14ac:dyDescent="0.25">
      <c r="A8370">
        <v>5</v>
      </c>
      <c r="B8370">
        <v>31</v>
      </c>
      <c r="C8370" s="3">
        <v>531</v>
      </c>
      <c r="D8370" t="s">
        <v>7</v>
      </c>
      <c r="E8370">
        <v>2003</v>
      </c>
      <c r="G8370" s="73">
        <f t="shared" si="411"/>
        <v>261</v>
      </c>
      <c r="H8370" s="13"/>
      <c r="I8370" s="28">
        <v>261</v>
      </c>
      <c r="K8370" s="32">
        <v>0</v>
      </c>
      <c r="L8370" s="52">
        <v>0</v>
      </c>
      <c r="N8370" s="32">
        <v>0</v>
      </c>
      <c r="O8370" s="22">
        <f t="shared" si="412"/>
        <v>0</v>
      </c>
      <c r="P8370" s="50"/>
    </row>
    <row r="8371" spans="1:16" customFormat="1" ht="12.75" customHeight="1" x14ac:dyDescent="0.25">
      <c r="A8371">
        <v>6</v>
      </c>
      <c r="B8371">
        <v>1</v>
      </c>
      <c r="C8371" s="3">
        <v>601</v>
      </c>
      <c r="D8371" t="s">
        <v>7</v>
      </c>
      <c r="E8371">
        <v>2003</v>
      </c>
      <c r="G8371" s="73">
        <f t="shared" si="411"/>
        <v>469</v>
      </c>
      <c r="H8371" s="13"/>
      <c r="I8371" s="28">
        <v>469</v>
      </c>
      <c r="K8371" s="32">
        <v>0</v>
      </c>
      <c r="L8371" s="52">
        <v>0</v>
      </c>
      <c r="N8371" s="32">
        <v>0</v>
      </c>
      <c r="O8371" s="22">
        <f t="shared" si="412"/>
        <v>0</v>
      </c>
      <c r="P8371" s="50"/>
    </row>
    <row r="8372" spans="1:16" customFormat="1" ht="12.75" customHeight="1" x14ac:dyDescent="0.25">
      <c r="A8372">
        <v>6</v>
      </c>
      <c r="B8372">
        <v>2</v>
      </c>
      <c r="C8372" s="3">
        <v>602</v>
      </c>
      <c r="D8372" t="s">
        <v>7</v>
      </c>
      <c r="E8372">
        <v>2003</v>
      </c>
      <c r="G8372" s="73">
        <f t="shared" si="411"/>
        <v>433</v>
      </c>
      <c r="H8372" s="13"/>
      <c r="I8372" s="28">
        <v>433</v>
      </c>
      <c r="K8372" s="32">
        <v>0</v>
      </c>
      <c r="L8372" s="52">
        <v>0</v>
      </c>
      <c r="N8372" s="32">
        <v>0</v>
      </c>
      <c r="O8372" s="22">
        <f t="shared" si="412"/>
        <v>0</v>
      </c>
      <c r="P8372" s="50"/>
    </row>
    <row r="8373" spans="1:16" customFormat="1" ht="12.75" customHeight="1" x14ac:dyDescent="0.25">
      <c r="A8373">
        <v>6</v>
      </c>
      <c r="B8373">
        <v>3</v>
      </c>
      <c r="C8373" s="3">
        <v>603</v>
      </c>
      <c r="D8373" t="s">
        <v>7</v>
      </c>
      <c r="E8373">
        <v>2003</v>
      </c>
      <c r="G8373" s="73">
        <f t="shared" si="411"/>
        <v>929</v>
      </c>
      <c r="H8373" s="13"/>
      <c r="I8373" s="28">
        <v>929</v>
      </c>
      <c r="K8373" s="32">
        <v>0</v>
      </c>
      <c r="L8373" s="52">
        <v>0</v>
      </c>
      <c r="N8373" s="32">
        <v>0</v>
      </c>
      <c r="O8373" s="22">
        <f t="shared" si="412"/>
        <v>0</v>
      </c>
      <c r="P8373" s="50"/>
    </row>
    <row r="8374" spans="1:16" customFormat="1" ht="12.75" customHeight="1" x14ac:dyDescent="0.25">
      <c r="A8374">
        <v>6</v>
      </c>
      <c r="B8374">
        <v>4</v>
      </c>
      <c r="C8374" s="3">
        <v>604</v>
      </c>
      <c r="D8374" t="s">
        <v>7</v>
      </c>
      <c r="E8374">
        <v>2003</v>
      </c>
      <c r="G8374" s="73">
        <f t="shared" si="411"/>
        <v>758</v>
      </c>
      <c r="H8374" s="13">
        <f>SUM(G8368:G8374)</f>
        <v>3101</v>
      </c>
      <c r="I8374" s="28">
        <v>758</v>
      </c>
      <c r="K8374" s="32">
        <v>0</v>
      </c>
      <c r="L8374" s="52">
        <v>0</v>
      </c>
      <c r="N8374" s="32">
        <v>0</v>
      </c>
      <c r="O8374" s="22">
        <f t="shared" si="412"/>
        <v>0</v>
      </c>
      <c r="P8374" s="50"/>
    </row>
    <row r="8375" spans="1:16" customFormat="1" ht="12.75" customHeight="1" x14ac:dyDescent="0.25">
      <c r="A8375">
        <v>6</v>
      </c>
      <c r="B8375">
        <v>5</v>
      </c>
      <c r="C8375" s="3">
        <v>605</v>
      </c>
      <c r="D8375" t="s">
        <v>7</v>
      </c>
      <c r="E8375">
        <v>2003</v>
      </c>
      <c r="G8375" s="73">
        <f t="shared" si="411"/>
        <v>1576</v>
      </c>
      <c r="H8375" s="13"/>
      <c r="I8375" s="28">
        <v>1576</v>
      </c>
      <c r="K8375" s="32">
        <v>0</v>
      </c>
      <c r="L8375" s="52">
        <v>0</v>
      </c>
      <c r="N8375" s="32">
        <v>0</v>
      </c>
      <c r="O8375" s="22">
        <f t="shared" si="412"/>
        <v>0</v>
      </c>
      <c r="P8375" s="50"/>
    </row>
    <row r="8376" spans="1:16" customFormat="1" ht="12.75" customHeight="1" x14ac:dyDescent="0.25">
      <c r="A8376">
        <v>6</v>
      </c>
      <c r="B8376">
        <v>6</v>
      </c>
      <c r="C8376" s="3">
        <v>606</v>
      </c>
      <c r="D8376" t="s">
        <v>7</v>
      </c>
      <c r="E8376">
        <v>2003</v>
      </c>
      <c r="G8376" s="73">
        <f t="shared" si="411"/>
        <v>1065</v>
      </c>
      <c r="H8376" s="13"/>
      <c r="I8376" s="28">
        <v>1065</v>
      </c>
      <c r="K8376" s="32">
        <v>0</v>
      </c>
      <c r="L8376" s="52">
        <v>0</v>
      </c>
      <c r="N8376" s="32">
        <v>0</v>
      </c>
      <c r="O8376" s="22">
        <f t="shared" si="412"/>
        <v>0</v>
      </c>
      <c r="P8376" s="50"/>
    </row>
    <row r="8377" spans="1:16" customFormat="1" ht="12.75" customHeight="1" x14ac:dyDescent="0.25">
      <c r="A8377">
        <v>6</v>
      </c>
      <c r="B8377">
        <v>7</v>
      </c>
      <c r="C8377" s="3">
        <v>607</v>
      </c>
      <c r="D8377" t="s">
        <v>7</v>
      </c>
      <c r="E8377">
        <v>2003</v>
      </c>
      <c r="G8377" s="73">
        <f t="shared" si="411"/>
        <v>1382</v>
      </c>
      <c r="H8377" s="13"/>
      <c r="I8377" s="28">
        <v>1382</v>
      </c>
      <c r="K8377" s="32">
        <v>0</v>
      </c>
      <c r="L8377" s="52">
        <v>0</v>
      </c>
      <c r="N8377" s="32">
        <v>0</v>
      </c>
      <c r="O8377" s="22">
        <f t="shared" si="412"/>
        <v>0</v>
      </c>
      <c r="P8377" s="50"/>
    </row>
    <row r="8378" spans="1:16" customFormat="1" ht="12.75" customHeight="1" x14ac:dyDescent="0.25">
      <c r="A8378">
        <v>6</v>
      </c>
      <c r="B8378">
        <v>8</v>
      </c>
      <c r="C8378" s="3">
        <v>608</v>
      </c>
      <c r="D8378" t="s">
        <v>7</v>
      </c>
      <c r="E8378">
        <v>2003</v>
      </c>
      <c r="G8378" s="73">
        <f t="shared" si="411"/>
        <v>1272</v>
      </c>
      <c r="H8378" s="13"/>
      <c r="I8378" s="28">
        <v>1272</v>
      </c>
      <c r="K8378" s="32">
        <v>0</v>
      </c>
      <c r="L8378" s="52">
        <v>0</v>
      </c>
      <c r="N8378" s="32">
        <v>0</v>
      </c>
      <c r="O8378" s="22">
        <f t="shared" si="412"/>
        <v>0</v>
      </c>
      <c r="P8378" s="50"/>
    </row>
    <row r="8379" spans="1:16" customFormat="1" ht="12.75" customHeight="1" x14ac:dyDescent="0.25">
      <c r="A8379">
        <v>6</v>
      </c>
      <c r="B8379">
        <v>9</v>
      </c>
      <c r="C8379" s="3">
        <v>609</v>
      </c>
      <c r="D8379" t="s">
        <v>7</v>
      </c>
      <c r="E8379">
        <v>2003</v>
      </c>
      <c r="G8379" s="73">
        <f t="shared" si="411"/>
        <v>740</v>
      </c>
      <c r="H8379" s="13"/>
      <c r="I8379" s="28">
        <v>740</v>
      </c>
      <c r="J8379" s="8">
        <v>52</v>
      </c>
      <c r="K8379" s="32">
        <v>0</v>
      </c>
      <c r="L8379" s="52">
        <v>0</v>
      </c>
      <c r="N8379" s="32">
        <v>0</v>
      </c>
      <c r="O8379" s="22">
        <f t="shared" si="412"/>
        <v>0</v>
      </c>
      <c r="P8379" s="50"/>
    </row>
    <row r="8380" spans="1:16" customFormat="1" ht="12.75" customHeight="1" x14ac:dyDescent="0.25">
      <c r="A8380">
        <v>6</v>
      </c>
      <c r="B8380">
        <v>10</v>
      </c>
      <c r="C8380" s="3">
        <v>610</v>
      </c>
      <c r="D8380" t="s">
        <v>7</v>
      </c>
      <c r="E8380">
        <v>2003</v>
      </c>
      <c r="G8380" s="73">
        <f t="shared" si="411"/>
        <v>1762</v>
      </c>
      <c r="H8380" s="13"/>
      <c r="I8380" s="28">
        <v>1762</v>
      </c>
      <c r="K8380" s="32">
        <v>0</v>
      </c>
      <c r="L8380" s="52">
        <v>0</v>
      </c>
      <c r="N8380" s="32">
        <v>0</v>
      </c>
      <c r="O8380" s="22">
        <f t="shared" si="412"/>
        <v>0</v>
      </c>
      <c r="P8380" s="50"/>
    </row>
    <row r="8381" spans="1:16" customFormat="1" ht="12.75" customHeight="1" x14ac:dyDescent="0.25">
      <c r="A8381">
        <v>6</v>
      </c>
      <c r="B8381">
        <v>11</v>
      </c>
      <c r="C8381" s="3">
        <v>611</v>
      </c>
      <c r="D8381" t="s">
        <v>7</v>
      </c>
      <c r="E8381">
        <v>2003</v>
      </c>
      <c r="G8381" s="73">
        <f t="shared" si="411"/>
        <v>3234</v>
      </c>
      <c r="H8381" s="13">
        <f>SUM(G8375:G8381)</f>
        <v>11031</v>
      </c>
      <c r="I8381" s="28">
        <v>3053</v>
      </c>
      <c r="K8381" s="28">
        <v>181</v>
      </c>
      <c r="L8381" s="52">
        <v>0</v>
      </c>
      <c r="N8381" s="28">
        <v>0</v>
      </c>
      <c r="O8381" s="22">
        <f t="shared" si="412"/>
        <v>0</v>
      </c>
      <c r="P8381" s="50"/>
    </row>
    <row r="8382" spans="1:16" customFormat="1" ht="12.75" customHeight="1" x14ac:dyDescent="0.25">
      <c r="A8382">
        <v>6</v>
      </c>
      <c r="B8382">
        <v>12</v>
      </c>
      <c r="C8382" s="3">
        <v>612</v>
      </c>
      <c r="D8382" t="s">
        <v>7</v>
      </c>
      <c r="E8382">
        <v>2003</v>
      </c>
      <c r="G8382" s="73">
        <f t="shared" si="411"/>
        <v>3122</v>
      </c>
      <c r="H8382" s="13"/>
      <c r="I8382" s="28">
        <v>2980</v>
      </c>
      <c r="J8382" s="29"/>
      <c r="K8382" s="28">
        <v>142</v>
      </c>
      <c r="L8382" s="52">
        <v>11</v>
      </c>
      <c r="M8382" s="29"/>
      <c r="N8382" s="28">
        <v>1</v>
      </c>
      <c r="O8382" s="22">
        <f t="shared" si="412"/>
        <v>12</v>
      </c>
      <c r="P8382" s="50"/>
    </row>
    <row r="8383" spans="1:16" customFormat="1" ht="12.75" customHeight="1" x14ac:dyDescent="0.25">
      <c r="A8383">
        <v>6</v>
      </c>
      <c r="B8383">
        <v>13</v>
      </c>
      <c r="C8383" s="3">
        <v>613</v>
      </c>
      <c r="D8383" t="s">
        <v>7</v>
      </c>
      <c r="E8383">
        <v>2003</v>
      </c>
      <c r="G8383" s="73">
        <f t="shared" si="411"/>
        <v>2627</v>
      </c>
      <c r="H8383" s="13"/>
      <c r="I8383" s="28">
        <v>2536</v>
      </c>
      <c r="J8383" s="29"/>
      <c r="K8383" s="28">
        <v>91</v>
      </c>
      <c r="L8383" s="52">
        <v>19</v>
      </c>
      <c r="M8383" s="29"/>
      <c r="N8383" s="28">
        <v>3</v>
      </c>
      <c r="O8383" s="22">
        <f t="shared" si="412"/>
        <v>22</v>
      </c>
      <c r="P8383" s="50"/>
    </row>
    <row r="8384" spans="1:16" customFormat="1" ht="12.75" customHeight="1" x14ac:dyDescent="0.25">
      <c r="A8384">
        <v>6</v>
      </c>
      <c r="B8384">
        <v>14</v>
      </c>
      <c r="C8384" s="3">
        <v>614</v>
      </c>
      <c r="D8384" t="s">
        <v>7</v>
      </c>
      <c r="E8384">
        <v>2003</v>
      </c>
      <c r="G8384" s="73">
        <f t="shared" si="411"/>
        <v>1667</v>
      </c>
      <c r="H8384" s="13"/>
      <c r="I8384" s="28">
        <v>1566</v>
      </c>
      <c r="J8384" s="29"/>
      <c r="K8384" s="28">
        <v>101</v>
      </c>
      <c r="L8384" s="52">
        <v>14</v>
      </c>
      <c r="M8384" s="29"/>
      <c r="N8384" s="28">
        <v>1</v>
      </c>
      <c r="O8384" s="22">
        <f t="shared" si="412"/>
        <v>15</v>
      </c>
      <c r="P8384" s="50"/>
    </row>
    <row r="8385" spans="1:16" customFormat="1" ht="12.75" customHeight="1" x14ac:dyDescent="0.25">
      <c r="A8385">
        <v>6</v>
      </c>
      <c r="B8385">
        <v>15</v>
      </c>
      <c r="C8385" s="3">
        <v>615</v>
      </c>
      <c r="D8385" t="s">
        <v>7</v>
      </c>
      <c r="E8385">
        <v>2003</v>
      </c>
      <c r="G8385" s="73">
        <f t="shared" si="411"/>
        <v>4914</v>
      </c>
      <c r="H8385" s="13"/>
      <c r="I8385" s="28">
        <v>4495</v>
      </c>
      <c r="J8385" s="29"/>
      <c r="K8385" s="28">
        <v>419</v>
      </c>
      <c r="L8385" s="52">
        <v>47</v>
      </c>
      <c r="M8385" s="29"/>
      <c r="N8385" s="28">
        <v>4</v>
      </c>
      <c r="O8385" s="22">
        <f t="shared" si="412"/>
        <v>51</v>
      </c>
      <c r="P8385" s="50"/>
    </row>
    <row r="8386" spans="1:16" customFormat="1" ht="12.75" customHeight="1" x14ac:dyDescent="0.25">
      <c r="A8386">
        <v>6</v>
      </c>
      <c r="B8386">
        <v>16</v>
      </c>
      <c r="C8386" s="3">
        <v>616</v>
      </c>
      <c r="D8386" t="s">
        <v>7</v>
      </c>
      <c r="E8386">
        <v>2003</v>
      </c>
      <c r="G8386" s="73">
        <f t="shared" ref="G8386:G8417" si="413">I8386+K8386</f>
        <v>1882</v>
      </c>
      <c r="H8386" s="13"/>
      <c r="I8386" s="28">
        <v>1678</v>
      </c>
      <c r="J8386" s="8">
        <v>79</v>
      </c>
      <c r="K8386" s="28">
        <v>204</v>
      </c>
      <c r="L8386" s="52">
        <v>20</v>
      </c>
      <c r="M8386" s="8">
        <v>4</v>
      </c>
      <c r="N8386" s="28">
        <v>2</v>
      </c>
      <c r="O8386" s="22">
        <f t="shared" ref="O8386:O8417" si="414">L8386+N8386</f>
        <v>22</v>
      </c>
      <c r="P8386" s="50"/>
    </row>
    <row r="8387" spans="1:16" customFormat="1" ht="12.75" customHeight="1" x14ac:dyDescent="0.25">
      <c r="A8387">
        <v>6</v>
      </c>
      <c r="B8387">
        <v>17</v>
      </c>
      <c r="C8387" s="3">
        <v>617</v>
      </c>
      <c r="D8387" t="s">
        <v>7</v>
      </c>
      <c r="E8387">
        <v>2003</v>
      </c>
      <c r="G8387" s="73">
        <f t="shared" si="413"/>
        <v>3499</v>
      </c>
      <c r="H8387" s="13"/>
      <c r="I8387" s="28">
        <v>3041</v>
      </c>
      <c r="K8387" s="28">
        <v>458</v>
      </c>
      <c r="L8387" s="52">
        <v>40</v>
      </c>
      <c r="N8387" s="28">
        <v>6</v>
      </c>
      <c r="O8387" s="22">
        <f t="shared" si="414"/>
        <v>46</v>
      </c>
      <c r="P8387" s="50"/>
    </row>
    <row r="8388" spans="1:16" customFormat="1" ht="12.75" customHeight="1" x14ac:dyDescent="0.25">
      <c r="A8388">
        <v>6</v>
      </c>
      <c r="B8388">
        <v>18</v>
      </c>
      <c r="C8388" s="3">
        <v>618</v>
      </c>
      <c r="D8388" t="s">
        <v>7</v>
      </c>
      <c r="E8388">
        <v>2003</v>
      </c>
      <c r="G8388" s="73">
        <f t="shared" si="413"/>
        <v>8086</v>
      </c>
      <c r="H8388" s="13">
        <f>SUM(G8382:G8388)</f>
        <v>25797</v>
      </c>
      <c r="I8388" s="28">
        <v>7077</v>
      </c>
      <c r="K8388" s="28">
        <v>1009</v>
      </c>
      <c r="L8388" s="52">
        <v>63</v>
      </c>
      <c r="N8388" s="28">
        <v>9</v>
      </c>
      <c r="O8388" s="22">
        <f t="shared" si="414"/>
        <v>72</v>
      </c>
      <c r="P8388" s="50"/>
    </row>
    <row r="8389" spans="1:16" customFormat="1" ht="12.75" customHeight="1" x14ac:dyDescent="0.25">
      <c r="A8389">
        <v>6</v>
      </c>
      <c r="B8389">
        <v>19</v>
      </c>
      <c r="C8389" s="3">
        <v>619</v>
      </c>
      <c r="D8389" t="s">
        <v>7</v>
      </c>
      <c r="E8389">
        <v>2003</v>
      </c>
      <c r="G8389" s="73">
        <f t="shared" si="413"/>
        <v>7837</v>
      </c>
      <c r="H8389" s="13"/>
      <c r="I8389" s="28">
        <v>6906</v>
      </c>
      <c r="K8389" s="28">
        <v>931</v>
      </c>
      <c r="L8389" s="52">
        <v>32</v>
      </c>
      <c r="N8389" s="28">
        <v>4</v>
      </c>
      <c r="O8389" s="22">
        <f t="shared" si="414"/>
        <v>36</v>
      </c>
      <c r="P8389" s="50"/>
    </row>
    <row r="8390" spans="1:16" customFormat="1" ht="12.75" customHeight="1" x14ac:dyDescent="0.25">
      <c r="A8390">
        <v>6</v>
      </c>
      <c r="B8390">
        <v>20</v>
      </c>
      <c r="C8390" s="3">
        <v>620</v>
      </c>
      <c r="D8390" t="s">
        <v>7</v>
      </c>
      <c r="E8390">
        <v>2003</v>
      </c>
      <c r="G8390" s="73">
        <f t="shared" si="413"/>
        <v>3187</v>
      </c>
      <c r="H8390" s="13"/>
      <c r="I8390" s="28">
        <v>2828</v>
      </c>
      <c r="K8390" s="28">
        <v>359</v>
      </c>
      <c r="L8390" s="52">
        <v>38</v>
      </c>
      <c r="N8390" s="28">
        <v>5</v>
      </c>
      <c r="O8390" s="22">
        <f t="shared" si="414"/>
        <v>43</v>
      </c>
      <c r="P8390" s="50"/>
    </row>
    <row r="8391" spans="1:16" customFormat="1" ht="12.75" customHeight="1" x14ac:dyDescent="0.25">
      <c r="A8391">
        <v>6</v>
      </c>
      <c r="B8391">
        <v>21</v>
      </c>
      <c r="C8391" s="3">
        <v>621</v>
      </c>
      <c r="D8391" t="s">
        <v>7</v>
      </c>
      <c r="E8391">
        <v>2003</v>
      </c>
      <c r="G8391" s="73">
        <f t="shared" si="413"/>
        <v>1766</v>
      </c>
      <c r="H8391" s="13"/>
      <c r="I8391" s="28">
        <v>1578</v>
      </c>
      <c r="K8391" s="28">
        <v>188</v>
      </c>
      <c r="L8391" s="52">
        <v>36</v>
      </c>
      <c r="N8391" s="28">
        <v>4</v>
      </c>
      <c r="O8391" s="22">
        <f t="shared" si="414"/>
        <v>40</v>
      </c>
      <c r="P8391" s="50"/>
    </row>
    <row r="8392" spans="1:16" customFormat="1" ht="12.75" customHeight="1" x14ac:dyDescent="0.25">
      <c r="A8392">
        <v>6</v>
      </c>
      <c r="B8392">
        <v>22</v>
      </c>
      <c r="C8392" s="3">
        <v>622</v>
      </c>
      <c r="D8392" t="s">
        <v>7</v>
      </c>
      <c r="E8392">
        <v>2003</v>
      </c>
      <c r="G8392" s="73">
        <f t="shared" si="413"/>
        <v>7978</v>
      </c>
      <c r="H8392" s="13"/>
      <c r="I8392" s="28">
        <v>7180</v>
      </c>
      <c r="K8392" s="28">
        <v>798</v>
      </c>
      <c r="L8392" s="52">
        <v>229</v>
      </c>
      <c r="N8392" s="28">
        <v>25</v>
      </c>
      <c r="O8392" s="22">
        <f t="shared" si="414"/>
        <v>254</v>
      </c>
      <c r="P8392" s="50"/>
    </row>
    <row r="8393" spans="1:16" customFormat="1" ht="12.75" customHeight="1" x14ac:dyDescent="0.25">
      <c r="A8393">
        <v>6</v>
      </c>
      <c r="B8393">
        <v>23</v>
      </c>
      <c r="C8393" s="3">
        <v>623</v>
      </c>
      <c r="D8393" t="s">
        <v>7</v>
      </c>
      <c r="E8393">
        <v>2003</v>
      </c>
      <c r="G8393" s="73">
        <f t="shared" si="413"/>
        <v>4333</v>
      </c>
      <c r="H8393" s="13"/>
      <c r="I8393" s="28">
        <v>3927</v>
      </c>
      <c r="J8393" s="8">
        <v>56</v>
      </c>
      <c r="K8393" s="28">
        <v>406</v>
      </c>
      <c r="L8393" s="52">
        <v>162</v>
      </c>
      <c r="M8393" s="8">
        <v>3</v>
      </c>
      <c r="N8393" s="28">
        <v>17</v>
      </c>
      <c r="O8393" s="22">
        <f t="shared" si="414"/>
        <v>179</v>
      </c>
      <c r="P8393" s="50"/>
    </row>
    <row r="8394" spans="1:16" customFormat="1" ht="12.75" customHeight="1" x14ac:dyDescent="0.25">
      <c r="A8394">
        <v>6</v>
      </c>
      <c r="B8394">
        <v>24</v>
      </c>
      <c r="C8394" s="3">
        <v>624</v>
      </c>
      <c r="D8394" t="s">
        <v>7</v>
      </c>
      <c r="E8394">
        <v>2003</v>
      </c>
      <c r="G8394" s="73">
        <f t="shared" si="413"/>
        <v>6123</v>
      </c>
      <c r="H8394" s="13"/>
      <c r="I8394" s="28">
        <v>5589</v>
      </c>
      <c r="K8394" s="28">
        <v>534</v>
      </c>
      <c r="L8394" s="52">
        <v>284</v>
      </c>
      <c r="N8394" s="28">
        <v>27</v>
      </c>
      <c r="O8394" s="22">
        <f t="shared" si="414"/>
        <v>311</v>
      </c>
      <c r="P8394" s="50"/>
    </row>
    <row r="8395" spans="1:16" customFormat="1" ht="12.75" customHeight="1" x14ac:dyDescent="0.25">
      <c r="A8395">
        <v>6</v>
      </c>
      <c r="B8395">
        <v>25</v>
      </c>
      <c r="C8395" s="3">
        <v>625</v>
      </c>
      <c r="D8395" t="s">
        <v>7</v>
      </c>
      <c r="E8395">
        <v>2003</v>
      </c>
      <c r="G8395" s="73">
        <f t="shared" si="413"/>
        <v>5576</v>
      </c>
      <c r="H8395" s="13">
        <f>SUM(G8389:G8395)</f>
        <v>36800</v>
      </c>
      <c r="I8395" s="28">
        <v>5004</v>
      </c>
      <c r="K8395" s="28">
        <v>572</v>
      </c>
      <c r="L8395" s="52">
        <v>322</v>
      </c>
      <c r="N8395" s="28">
        <v>37</v>
      </c>
      <c r="O8395" s="22">
        <f t="shared" si="414"/>
        <v>359</v>
      </c>
      <c r="P8395" s="50"/>
    </row>
    <row r="8396" spans="1:16" customFormat="1" ht="12.75" customHeight="1" x14ac:dyDescent="0.25">
      <c r="A8396">
        <v>6</v>
      </c>
      <c r="B8396">
        <v>26</v>
      </c>
      <c r="C8396" s="3">
        <v>626</v>
      </c>
      <c r="D8396" t="s">
        <v>7</v>
      </c>
      <c r="E8396">
        <v>2003</v>
      </c>
      <c r="G8396" s="73">
        <f t="shared" si="413"/>
        <v>5730</v>
      </c>
      <c r="H8396" s="13"/>
      <c r="I8396" s="8">
        <v>5057</v>
      </c>
      <c r="K8396" s="8">
        <v>673</v>
      </c>
      <c r="L8396" s="52">
        <v>396</v>
      </c>
      <c r="N8396" s="8">
        <v>53</v>
      </c>
      <c r="O8396" s="22">
        <f t="shared" si="414"/>
        <v>449</v>
      </c>
      <c r="P8396" s="50"/>
    </row>
    <row r="8397" spans="1:16" customFormat="1" ht="12.75" customHeight="1" x14ac:dyDescent="0.25">
      <c r="A8397">
        <v>6</v>
      </c>
      <c r="B8397">
        <v>27</v>
      </c>
      <c r="C8397" s="3">
        <v>627</v>
      </c>
      <c r="D8397" t="s">
        <v>7</v>
      </c>
      <c r="E8397">
        <v>2003</v>
      </c>
      <c r="G8397" s="73">
        <f t="shared" si="413"/>
        <v>6360</v>
      </c>
      <c r="H8397" s="13"/>
      <c r="I8397" s="8">
        <v>5521</v>
      </c>
      <c r="J8397" s="8">
        <v>56</v>
      </c>
      <c r="K8397" s="8">
        <v>839</v>
      </c>
      <c r="L8397" s="52">
        <v>862</v>
      </c>
      <c r="M8397" s="8">
        <v>1</v>
      </c>
      <c r="N8397" s="8">
        <v>131</v>
      </c>
      <c r="O8397" s="22">
        <f t="shared" si="414"/>
        <v>993</v>
      </c>
      <c r="P8397" s="50"/>
    </row>
    <row r="8398" spans="1:16" customFormat="1" ht="12.75" customHeight="1" x14ac:dyDescent="0.25">
      <c r="A8398">
        <v>6</v>
      </c>
      <c r="B8398">
        <v>28</v>
      </c>
      <c r="C8398" s="3">
        <v>628</v>
      </c>
      <c r="D8398" t="s">
        <v>7</v>
      </c>
      <c r="E8398">
        <v>2003</v>
      </c>
      <c r="G8398" s="73">
        <f t="shared" si="413"/>
        <v>1835</v>
      </c>
      <c r="H8398" s="13"/>
      <c r="I8398" s="8">
        <v>1567</v>
      </c>
      <c r="K8398" s="8">
        <v>268</v>
      </c>
      <c r="L8398" s="52">
        <v>386</v>
      </c>
      <c r="N8398" s="8">
        <v>66</v>
      </c>
      <c r="O8398" s="22">
        <f t="shared" si="414"/>
        <v>452</v>
      </c>
      <c r="P8398" s="50"/>
    </row>
    <row r="8399" spans="1:16" customFormat="1" ht="12.75" customHeight="1" x14ac:dyDescent="0.25">
      <c r="A8399">
        <v>6</v>
      </c>
      <c r="B8399">
        <v>29</v>
      </c>
      <c r="C8399" s="3">
        <v>629</v>
      </c>
      <c r="D8399" t="s">
        <v>7</v>
      </c>
      <c r="E8399">
        <v>2003</v>
      </c>
      <c r="G8399" s="73">
        <f t="shared" si="413"/>
        <v>670</v>
      </c>
      <c r="H8399" s="13"/>
      <c r="I8399" s="8">
        <v>563</v>
      </c>
      <c r="K8399" s="8">
        <v>107</v>
      </c>
      <c r="L8399" s="52">
        <v>198</v>
      </c>
      <c r="N8399" s="8">
        <v>37</v>
      </c>
      <c r="O8399" s="22">
        <f t="shared" si="414"/>
        <v>235</v>
      </c>
      <c r="P8399" s="50"/>
    </row>
    <row r="8400" spans="1:16" customFormat="1" ht="12.75" customHeight="1" x14ac:dyDescent="0.25">
      <c r="A8400">
        <v>6</v>
      </c>
      <c r="B8400">
        <v>30</v>
      </c>
      <c r="C8400" s="3">
        <v>630</v>
      </c>
      <c r="D8400" t="s">
        <v>7</v>
      </c>
      <c r="E8400">
        <v>2003</v>
      </c>
      <c r="G8400" s="73">
        <f t="shared" si="413"/>
        <v>243</v>
      </c>
      <c r="H8400" s="13"/>
      <c r="I8400" s="8">
        <v>201</v>
      </c>
      <c r="K8400" s="8">
        <v>42</v>
      </c>
      <c r="L8400" s="52">
        <v>96</v>
      </c>
      <c r="N8400" s="8">
        <v>20</v>
      </c>
      <c r="O8400" s="22">
        <f t="shared" si="414"/>
        <v>116</v>
      </c>
      <c r="P8400" s="50"/>
    </row>
    <row r="8401" spans="1:16" customFormat="1" ht="12.75" customHeight="1" x14ac:dyDescent="0.25">
      <c r="A8401">
        <v>7</v>
      </c>
      <c r="B8401">
        <v>1</v>
      </c>
      <c r="C8401" s="3">
        <v>701</v>
      </c>
      <c r="D8401" t="s">
        <v>7</v>
      </c>
      <c r="E8401">
        <v>2003</v>
      </c>
      <c r="G8401" s="73">
        <f t="shared" si="413"/>
        <v>182</v>
      </c>
      <c r="H8401" s="13"/>
      <c r="I8401" s="8">
        <v>148</v>
      </c>
      <c r="K8401" s="8">
        <v>34</v>
      </c>
      <c r="L8401" s="52">
        <v>92</v>
      </c>
      <c r="N8401" s="8">
        <v>21</v>
      </c>
      <c r="O8401" s="22">
        <f t="shared" si="414"/>
        <v>113</v>
      </c>
      <c r="P8401" s="50"/>
    </row>
    <row r="8402" spans="1:16" customFormat="1" ht="12.75" customHeight="1" x14ac:dyDescent="0.25">
      <c r="A8402">
        <v>7</v>
      </c>
      <c r="B8402">
        <v>2</v>
      </c>
      <c r="C8402" s="3">
        <v>702</v>
      </c>
      <c r="D8402" t="s">
        <v>7</v>
      </c>
      <c r="E8402">
        <v>2003</v>
      </c>
      <c r="G8402" s="73">
        <f t="shared" si="413"/>
        <v>503</v>
      </c>
      <c r="H8402" s="13">
        <f>SUM(G8396:G8402)</f>
        <v>15523</v>
      </c>
      <c r="I8402" s="8">
        <v>421</v>
      </c>
      <c r="J8402" s="8">
        <v>32</v>
      </c>
      <c r="K8402" s="8">
        <v>82</v>
      </c>
      <c r="L8402" s="52">
        <v>260</v>
      </c>
      <c r="M8402" s="8">
        <v>23</v>
      </c>
      <c r="N8402" s="8">
        <v>51</v>
      </c>
      <c r="O8402" s="22">
        <f t="shared" si="414"/>
        <v>311</v>
      </c>
      <c r="P8402" s="50"/>
    </row>
    <row r="8403" spans="1:16" customFormat="1" ht="12.75" customHeight="1" x14ac:dyDescent="0.25">
      <c r="A8403">
        <v>7</v>
      </c>
      <c r="B8403">
        <v>3</v>
      </c>
      <c r="C8403" s="3">
        <v>703</v>
      </c>
      <c r="D8403" t="s">
        <v>7</v>
      </c>
      <c r="E8403">
        <v>2003</v>
      </c>
      <c r="G8403" s="73">
        <f t="shared" si="413"/>
        <v>1084</v>
      </c>
      <c r="H8403" s="13"/>
      <c r="I8403" s="8">
        <v>933</v>
      </c>
      <c r="K8403" s="8">
        <v>151</v>
      </c>
      <c r="L8403" s="52">
        <v>567</v>
      </c>
      <c r="N8403" s="8">
        <v>92</v>
      </c>
      <c r="O8403" s="22">
        <f t="shared" si="414"/>
        <v>659</v>
      </c>
      <c r="P8403" s="50"/>
    </row>
    <row r="8404" spans="1:16" customFormat="1" ht="12.75" customHeight="1" x14ac:dyDescent="0.25">
      <c r="A8404">
        <v>7</v>
      </c>
      <c r="B8404">
        <v>4</v>
      </c>
      <c r="C8404" s="3">
        <v>704</v>
      </c>
      <c r="D8404" t="s">
        <v>7</v>
      </c>
      <c r="E8404">
        <v>2003</v>
      </c>
      <c r="G8404" s="73">
        <f t="shared" si="413"/>
        <v>958</v>
      </c>
      <c r="H8404" s="13"/>
      <c r="I8404" s="8">
        <v>848</v>
      </c>
      <c r="K8404" s="8">
        <v>110</v>
      </c>
      <c r="L8404" s="52">
        <v>509</v>
      </c>
      <c r="N8404" s="8">
        <v>66</v>
      </c>
      <c r="O8404" s="22">
        <f t="shared" si="414"/>
        <v>575</v>
      </c>
      <c r="P8404" s="50"/>
    </row>
    <row r="8405" spans="1:16" customFormat="1" ht="12.75" customHeight="1" x14ac:dyDescent="0.25">
      <c r="A8405">
        <v>7</v>
      </c>
      <c r="B8405">
        <v>5</v>
      </c>
      <c r="C8405" s="3">
        <v>705</v>
      </c>
      <c r="D8405" t="s">
        <v>7</v>
      </c>
      <c r="E8405">
        <v>2003</v>
      </c>
      <c r="G8405" s="73">
        <f t="shared" si="413"/>
        <v>412</v>
      </c>
      <c r="H8405" s="13"/>
      <c r="I8405" s="8">
        <v>375</v>
      </c>
      <c r="K8405" s="8">
        <v>37</v>
      </c>
      <c r="L8405" s="52">
        <v>196</v>
      </c>
      <c r="N8405" s="8">
        <v>19</v>
      </c>
      <c r="O8405" s="22">
        <f t="shared" si="414"/>
        <v>215</v>
      </c>
      <c r="P8405" s="50"/>
    </row>
    <row r="8406" spans="1:16" customFormat="1" ht="12.75" customHeight="1" x14ac:dyDescent="0.25">
      <c r="A8406">
        <v>7</v>
      </c>
      <c r="B8406">
        <v>6</v>
      </c>
      <c r="C8406" s="3">
        <v>706</v>
      </c>
      <c r="D8406" t="s">
        <v>7</v>
      </c>
      <c r="E8406">
        <v>2003</v>
      </c>
      <c r="G8406" s="73">
        <f t="shared" si="413"/>
        <v>266</v>
      </c>
      <c r="H8406" s="13"/>
      <c r="I8406" s="8">
        <v>250</v>
      </c>
      <c r="K8406" s="8">
        <v>16</v>
      </c>
      <c r="L8406" s="52">
        <v>113</v>
      </c>
      <c r="N8406" s="8">
        <v>7</v>
      </c>
      <c r="O8406" s="22">
        <f t="shared" si="414"/>
        <v>120</v>
      </c>
      <c r="P8406" s="50"/>
    </row>
    <row r="8407" spans="1:16" customFormat="1" ht="12.75" customHeight="1" x14ac:dyDescent="0.25">
      <c r="A8407">
        <v>7</v>
      </c>
      <c r="B8407">
        <v>7</v>
      </c>
      <c r="C8407" s="3">
        <v>707</v>
      </c>
      <c r="D8407" t="s">
        <v>7</v>
      </c>
      <c r="E8407">
        <v>2003</v>
      </c>
      <c r="G8407" s="73">
        <f t="shared" si="413"/>
        <v>192</v>
      </c>
      <c r="H8407" s="13"/>
      <c r="I8407" s="8">
        <v>186</v>
      </c>
      <c r="J8407" s="8">
        <v>8</v>
      </c>
      <c r="K8407" s="8">
        <v>6</v>
      </c>
      <c r="L8407" s="52">
        <v>72</v>
      </c>
      <c r="M8407" s="8">
        <v>3</v>
      </c>
      <c r="N8407" s="8">
        <v>2</v>
      </c>
      <c r="O8407" s="22">
        <f t="shared" si="414"/>
        <v>74</v>
      </c>
      <c r="P8407" s="50"/>
    </row>
    <row r="8408" spans="1:16" customFormat="1" ht="12.75" customHeight="1" x14ac:dyDescent="0.25">
      <c r="A8408">
        <v>7</v>
      </c>
      <c r="B8408">
        <v>8</v>
      </c>
      <c r="C8408" s="3">
        <v>708</v>
      </c>
      <c r="D8408" t="s">
        <v>7</v>
      </c>
      <c r="E8408">
        <v>2003</v>
      </c>
      <c r="G8408" s="73">
        <f t="shared" si="413"/>
        <v>454</v>
      </c>
      <c r="H8408" s="13"/>
      <c r="I8408" s="8">
        <v>454</v>
      </c>
      <c r="J8408" s="32"/>
      <c r="K8408" s="8">
        <v>0</v>
      </c>
      <c r="L8408" s="52">
        <v>149</v>
      </c>
      <c r="M8408" s="32"/>
      <c r="N8408" s="8">
        <v>0</v>
      </c>
      <c r="O8408" s="22">
        <f t="shared" si="414"/>
        <v>149</v>
      </c>
      <c r="P8408" s="50"/>
    </row>
    <row r="8409" spans="1:16" customFormat="1" ht="12.75" customHeight="1" x14ac:dyDescent="0.25">
      <c r="A8409">
        <v>7</v>
      </c>
      <c r="B8409">
        <v>9</v>
      </c>
      <c r="C8409" s="3">
        <v>709</v>
      </c>
      <c r="D8409" t="s">
        <v>7</v>
      </c>
      <c r="E8409">
        <v>2003</v>
      </c>
      <c r="G8409" s="73">
        <f t="shared" si="413"/>
        <v>654</v>
      </c>
      <c r="H8409" s="13">
        <f>SUM(G8403:G8409)</f>
        <v>4020</v>
      </c>
      <c r="I8409" s="8">
        <v>653</v>
      </c>
      <c r="J8409" s="32"/>
      <c r="K8409" s="32">
        <v>1</v>
      </c>
      <c r="L8409" s="52">
        <v>215</v>
      </c>
      <c r="M8409" s="32"/>
      <c r="N8409" s="32">
        <v>0</v>
      </c>
      <c r="O8409" s="22">
        <f t="shared" si="414"/>
        <v>215</v>
      </c>
      <c r="P8409" s="50"/>
    </row>
    <row r="8410" spans="1:16" customFormat="1" ht="12.75" customHeight="1" x14ac:dyDescent="0.25">
      <c r="A8410">
        <v>7</v>
      </c>
      <c r="B8410">
        <v>10</v>
      </c>
      <c r="C8410" s="3">
        <v>710</v>
      </c>
      <c r="D8410" t="s">
        <v>7</v>
      </c>
      <c r="E8410">
        <v>2003</v>
      </c>
      <c r="G8410" s="73">
        <f t="shared" si="413"/>
        <v>1964</v>
      </c>
      <c r="H8410" s="13"/>
      <c r="I8410" s="8">
        <v>1959</v>
      </c>
      <c r="J8410" s="32"/>
      <c r="K8410" s="32">
        <v>5</v>
      </c>
      <c r="L8410" s="52">
        <v>650</v>
      </c>
      <c r="M8410" s="32"/>
      <c r="N8410" s="32">
        <v>2</v>
      </c>
      <c r="O8410" s="22">
        <f t="shared" si="414"/>
        <v>652</v>
      </c>
      <c r="P8410" s="50"/>
    </row>
    <row r="8411" spans="1:16" customFormat="1" ht="12.75" customHeight="1" x14ac:dyDescent="0.25">
      <c r="A8411">
        <v>7</v>
      </c>
      <c r="B8411">
        <v>11</v>
      </c>
      <c r="C8411" s="3">
        <v>711</v>
      </c>
      <c r="D8411" t="s">
        <v>7</v>
      </c>
      <c r="E8411">
        <v>2003</v>
      </c>
      <c r="G8411" s="73">
        <f t="shared" si="413"/>
        <v>733</v>
      </c>
      <c r="H8411" s="13"/>
      <c r="I8411" s="8">
        <v>730</v>
      </c>
      <c r="J8411" s="32"/>
      <c r="K8411" s="32">
        <v>3</v>
      </c>
      <c r="L8411" s="52">
        <v>244</v>
      </c>
      <c r="M8411" s="32"/>
      <c r="N8411" s="32">
        <v>1</v>
      </c>
      <c r="O8411" s="22">
        <f t="shared" si="414"/>
        <v>245</v>
      </c>
      <c r="P8411" s="50"/>
    </row>
    <row r="8412" spans="1:16" customFormat="1" ht="12.75" customHeight="1" x14ac:dyDescent="0.25">
      <c r="A8412">
        <v>7</v>
      </c>
      <c r="B8412">
        <v>12</v>
      </c>
      <c r="C8412" s="3">
        <v>712</v>
      </c>
      <c r="D8412" t="s">
        <v>7</v>
      </c>
      <c r="E8412">
        <v>2003</v>
      </c>
      <c r="G8412" s="73">
        <f t="shared" si="413"/>
        <v>926</v>
      </c>
      <c r="H8412" s="13"/>
      <c r="I8412" s="8">
        <v>921</v>
      </c>
      <c r="J8412" s="32"/>
      <c r="K8412" s="32">
        <v>5</v>
      </c>
      <c r="L8412" s="52">
        <v>233</v>
      </c>
      <c r="M8412" s="32"/>
      <c r="N8412" s="32">
        <v>1</v>
      </c>
      <c r="O8412" s="22">
        <f t="shared" si="414"/>
        <v>234</v>
      </c>
      <c r="P8412" s="50"/>
    </row>
    <row r="8413" spans="1:16" customFormat="1" ht="12.75" customHeight="1" x14ac:dyDescent="0.25">
      <c r="A8413">
        <v>7</v>
      </c>
      <c r="B8413">
        <v>13</v>
      </c>
      <c r="C8413" s="3">
        <v>713</v>
      </c>
      <c r="D8413" t="s">
        <v>7</v>
      </c>
      <c r="E8413">
        <v>2003</v>
      </c>
      <c r="G8413" s="73">
        <f t="shared" si="413"/>
        <v>3788</v>
      </c>
      <c r="H8413" s="13"/>
      <c r="I8413" s="8">
        <v>3762</v>
      </c>
      <c r="J8413" s="32"/>
      <c r="K8413" s="32">
        <v>26</v>
      </c>
      <c r="L8413" s="52">
        <v>680</v>
      </c>
      <c r="M8413" s="32"/>
      <c r="N8413" s="32">
        <v>5</v>
      </c>
      <c r="O8413" s="22">
        <f t="shared" si="414"/>
        <v>685</v>
      </c>
      <c r="P8413" s="50"/>
    </row>
    <row r="8414" spans="1:16" customFormat="1" ht="12.75" customHeight="1" x14ac:dyDescent="0.25">
      <c r="A8414">
        <v>7</v>
      </c>
      <c r="B8414">
        <v>14</v>
      </c>
      <c r="C8414" s="3">
        <v>714</v>
      </c>
      <c r="D8414" t="s">
        <v>7</v>
      </c>
      <c r="E8414">
        <v>2003</v>
      </c>
      <c r="G8414" s="73">
        <f t="shared" si="413"/>
        <v>3213</v>
      </c>
      <c r="H8414" s="13"/>
      <c r="I8414" s="8">
        <v>3186</v>
      </c>
      <c r="J8414" s="32">
        <v>43</v>
      </c>
      <c r="K8414" s="32">
        <v>27</v>
      </c>
      <c r="L8414" s="52">
        <v>372</v>
      </c>
      <c r="M8414" s="32">
        <v>5</v>
      </c>
      <c r="N8414" s="32">
        <v>3</v>
      </c>
      <c r="O8414" s="22">
        <f t="shared" si="414"/>
        <v>375</v>
      </c>
      <c r="P8414" s="50"/>
    </row>
    <row r="8415" spans="1:16" customFormat="1" ht="12.75" customHeight="1" x14ac:dyDescent="0.25">
      <c r="A8415">
        <v>7</v>
      </c>
      <c r="B8415">
        <v>15</v>
      </c>
      <c r="C8415" s="3">
        <v>715</v>
      </c>
      <c r="D8415" t="s">
        <v>7</v>
      </c>
      <c r="E8415">
        <v>2003</v>
      </c>
      <c r="G8415" s="73">
        <f t="shared" si="413"/>
        <v>5077</v>
      </c>
      <c r="H8415" s="13"/>
      <c r="I8415" s="8">
        <v>5028</v>
      </c>
      <c r="J8415" s="32"/>
      <c r="K8415" s="32">
        <v>49</v>
      </c>
      <c r="L8415" s="52">
        <v>299</v>
      </c>
      <c r="M8415" s="32"/>
      <c r="N8415" s="32">
        <v>3</v>
      </c>
      <c r="O8415" s="22">
        <f t="shared" si="414"/>
        <v>302</v>
      </c>
      <c r="P8415" s="50"/>
    </row>
    <row r="8416" spans="1:16" customFormat="1" ht="12.75" customHeight="1" x14ac:dyDescent="0.25">
      <c r="A8416">
        <v>7</v>
      </c>
      <c r="B8416">
        <v>16</v>
      </c>
      <c r="C8416" s="3">
        <v>716</v>
      </c>
      <c r="D8416" t="s">
        <v>7</v>
      </c>
      <c r="E8416">
        <v>2003</v>
      </c>
      <c r="G8416" s="73">
        <f t="shared" si="413"/>
        <v>4881</v>
      </c>
      <c r="H8416" s="13">
        <f>SUM(G8410:G8416)</f>
        <v>20582</v>
      </c>
      <c r="I8416" s="32">
        <v>4827</v>
      </c>
      <c r="J8416" s="32"/>
      <c r="K8416" s="32">
        <v>54</v>
      </c>
      <c r="L8416" s="52">
        <v>372</v>
      </c>
      <c r="M8416" s="32"/>
      <c r="N8416" s="32">
        <v>4</v>
      </c>
      <c r="O8416" s="22">
        <f t="shared" si="414"/>
        <v>376</v>
      </c>
      <c r="P8416" s="50"/>
    </row>
    <row r="8417" spans="1:16" customFormat="1" ht="12.75" customHeight="1" x14ac:dyDescent="0.25">
      <c r="A8417">
        <v>7</v>
      </c>
      <c r="B8417">
        <v>17</v>
      </c>
      <c r="C8417" s="3">
        <v>717</v>
      </c>
      <c r="D8417" t="s">
        <v>7</v>
      </c>
      <c r="E8417">
        <v>2003</v>
      </c>
      <c r="G8417" s="73">
        <f t="shared" si="413"/>
        <v>2298</v>
      </c>
      <c r="H8417" s="13"/>
      <c r="I8417" s="32">
        <v>2270</v>
      </c>
      <c r="J8417" s="32"/>
      <c r="K8417" s="32">
        <v>28</v>
      </c>
      <c r="L8417" s="52">
        <v>216</v>
      </c>
      <c r="M8417" s="32"/>
      <c r="N8417" s="32">
        <v>3</v>
      </c>
      <c r="O8417" s="22">
        <f t="shared" si="414"/>
        <v>219</v>
      </c>
      <c r="P8417" s="50"/>
    </row>
    <row r="8418" spans="1:16" customFormat="1" ht="12.75" customHeight="1" x14ac:dyDescent="0.25">
      <c r="A8418">
        <v>7</v>
      </c>
      <c r="B8418">
        <v>18</v>
      </c>
      <c r="C8418" s="3">
        <v>718</v>
      </c>
      <c r="D8418" t="s">
        <v>7</v>
      </c>
      <c r="E8418">
        <v>2003</v>
      </c>
      <c r="G8418" s="73">
        <f t="shared" ref="G8418:G8449" si="415">I8418+K8418</f>
        <v>5803</v>
      </c>
      <c r="H8418" s="13"/>
      <c r="I8418" s="32">
        <v>5723</v>
      </c>
      <c r="J8418" s="32"/>
      <c r="K8418" s="32">
        <v>80</v>
      </c>
      <c r="L8418" s="52">
        <v>417</v>
      </c>
      <c r="M8418" s="32"/>
      <c r="N8418" s="32">
        <v>6</v>
      </c>
      <c r="O8418" s="22">
        <f t="shared" ref="O8418:O8449" si="416">L8418+N8418</f>
        <v>423</v>
      </c>
      <c r="P8418" s="50"/>
    </row>
    <row r="8419" spans="1:16" customFormat="1" ht="12.75" customHeight="1" x14ac:dyDescent="0.25">
      <c r="A8419">
        <v>7</v>
      </c>
      <c r="B8419">
        <v>19</v>
      </c>
      <c r="C8419" s="3">
        <v>719</v>
      </c>
      <c r="D8419" t="s">
        <v>7</v>
      </c>
      <c r="E8419">
        <v>2003</v>
      </c>
      <c r="G8419" s="73">
        <f t="shared" si="415"/>
        <v>2753</v>
      </c>
      <c r="H8419" s="13"/>
      <c r="I8419" s="32">
        <v>2725</v>
      </c>
      <c r="J8419" s="32"/>
      <c r="K8419" s="32">
        <v>28</v>
      </c>
      <c r="L8419" s="52">
        <v>180</v>
      </c>
      <c r="M8419" s="32"/>
      <c r="N8419" s="32">
        <v>2</v>
      </c>
      <c r="O8419" s="22">
        <f t="shared" si="416"/>
        <v>182</v>
      </c>
      <c r="P8419" s="50"/>
    </row>
    <row r="8420" spans="1:16" customFormat="1" ht="12.75" customHeight="1" x14ac:dyDescent="0.25">
      <c r="A8420">
        <v>7</v>
      </c>
      <c r="B8420">
        <v>20</v>
      </c>
      <c r="C8420" s="3">
        <v>720</v>
      </c>
      <c r="D8420" t="s">
        <v>7</v>
      </c>
      <c r="E8420">
        <v>2003</v>
      </c>
      <c r="G8420" s="73">
        <f t="shared" si="415"/>
        <v>1698</v>
      </c>
      <c r="H8420" s="13"/>
      <c r="I8420" s="32">
        <v>1686</v>
      </c>
      <c r="J8420" s="32"/>
      <c r="K8420" s="32">
        <v>12</v>
      </c>
      <c r="L8420" s="52">
        <v>100</v>
      </c>
      <c r="M8420" s="32"/>
      <c r="N8420" s="32">
        <v>1</v>
      </c>
      <c r="O8420" s="22">
        <f t="shared" si="416"/>
        <v>101</v>
      </c>
      <c r="P8420" s="50"/>
    </row>
    <row r="8421" spans="1:16" customFormat="1" ht="12.75" customHeight="1" x14ac:dyDescent="0.25">
      <c r="A8421">
        <v>7</v>
      </c>
      <c r="B8421">
        <v>21</v>
      </c>
      <c r="C8421" s="3">
        <v>721</v>
      </c>
      <c r="D8421" t="s">
        <v>7</v>
      </c>
      <c r="E8421">
        <v>2003</v>
      </c>
      <c r="G8421" s="73">
        <f t="shared" si="415"/>
        <v>825</v>
      </c>
      <c r="H8421" s="13"/>
      <c r="I8421" s="32">
        <v>822</v>
      </c>
      <c r="J8421" s="32">
        <v>53</v>
      </c>
      <c r="K8421" s="32">
        <v>3</v>
      </c>
      <c r="L8421" s="52">
        <v>43</v>
      </c>
      <c r="M8421" s="32">
        <v>7</v>
      </c>
      <c r="N8421" s="32">
        <v>0</v>
      </c>
      <c r="O8421" s="22">
        <f t="shared" si="416"/>
        <v>43</v>
      </c>
      <c r="P8421" s="50"/>
    </row>
    <row r="8422" spans="1:16" customFormat="1" ht="12.75" customHeight="1" x14ac:dyDescent="0.25">
      <c r="A8422">
        <v>7</v>
      </c>
      <c r="B8422">
        <v>22</v>
      </c>
      <c r="C8422" s="3">
        <v>722</v>
      </c>
      <c r="D8422" t="s">
        <v>7</v>
      </c>
      <c r="E8422">
        <v>2003</v>
      </c>
      <c r="G8422" s="73">
        <f t="shared" si="415"/>
        <v>571</v>
      </c>
      <c r="H8422" s="13"/>
      <c r="I8422" s="32">
        <v>571</v>
      </c>
      <c r="J8422" s="32"/>
      <c r="K8422" s="32">
        <v>0</v>
      </c>
      <c r="L8422" s="52">
        <v>26</v>
      </c>
      <c r="M8422" s="32"/>
      <c r="N8422" s="32">
        <v>0</v>
      </c>
      <c r="O8422" s="22">
        <f t="shared" si="416"/>
        <v>26</v>
      </c>
      <c r="P8422" s="50"/>
    </row>
    <row r="8423" spans="1:16" customFormat="1" ht="12.75" customHeight="1" x14ac:dyDescent="0.25">
      <c r="A8423">
        <v>7</v>
      </c>
      <c r="B8423">
        <v>23</v>
      </c>
      <c r="C8423" s="3">
        <v>723</v>
      </c>
      <c r="D8423" t="s">
        <v>7</v>
      </c>
      <c r="E8423">
        <v>2003</v>
      </c>
      <c r="G8423" s="73">
        <f t="shared" si="415"/>
        <v>312</v>
      </c>
      <c r="H8423" s="13">
        <f>SUM(G8417:G8423)</f>
        <v>14260</v>
      </c>
      <c r="I8423" s="32">
        <v>312</v>
      </c>
      <c r="J8423" s="32"/>
      <c r="K8423" s="32">
        <v>0</v>
      </c>
      <c r="L8423" s="52">
        <v>26</v>
      </c>
      <c r="M8423" s="32"/>
      <c r="N8423" s="32">
        <v>0</v>
      </c>
      <c r="O8423" s="22">
        <f t="shared" si="416"/>
        <v>26</v>
      </c>
      <c r="P8423" s="50"/>
    </row>
    <row r="8424" spans="1:16" customFormat="1" ht="12.75" customHeight="1" x14ac:dyDescent="0.25">
      <c r="A8424">
        <v>7</v>
      </c>
      <c r="B8424">
        <v>24</v>
      </c>
      <c r="C8424" s="3">
        <v>724</v>
      </c>
      <c r="D8424" t="s">
        <v>7</v>
      </c>
      <c r="E8424">
        <v>2003</v>
      </c>
      <c r="G8424" s="73">
        <f t="shared" si="415"/>
        <v>597</v>
      </c>
      <c r="H8424" s="13"/>
      <c r="I8424" s="32">
        <v>597</v>
      </c>
      <c r="J8424" s="32"/>
      <c r="K8424" s="32">
        <v>0</v>
      </c>
      <c r="L8424" s="52">
        <v>74</v>
      </c>
      <c r="M8424" s="32"/>
      <c r="N8424" s="32">
        <v>0</v>
      </c>
      <c r="O8424" s="22">
        <f t="shared" si="416"/>
        <v>74</v>
      </c>
      <c r="P8424" s="50"/>
    </row>
    <row r="8425" spans="1:16" customFormat="1" ht="12.75" customHeight="1" x14ac:dyDescent="0.25">
      <c r="A8425">
        <v>7</v>
      </c>
      <c r="B8425">
        <v>25</v>
      </c>
      <c r="C8425" s="3">
        <v>725</v>
      </c>
      <c r="D8425" t="s">
        <v>7</v>
      </c>
      <c r="E8425">
        <v>2003</v>
      </c>
      <c r="G8425" s="73">
        <f t="shared" si="415"/>
        <v>459</v>
      </c>
      <c r="H8425" s="13"/>
      <c r="I8425" s="32">
        <v>459</v>
      </c>
      <c r="J8425" s="32"/>
      <c r="K8425" s="32">
        <v>0</v>
      </c>
      <c r="L8425" s="52">
        <v>76</v>
      </c>
      <c r="M8425" s="32"/>
      <c r="N8425" s="32">
        <v>0</v>
      </c>
      <c r="O8425" s="22">
        <f t="shared" si="416"/>
        <v>76</v>
      </c>
      <c r="P8425" s="50"/>
    </row>
    <row r="8426" spans="1:16" customFormat="1" ht="12.75" customHeight="1" x14ac:dyDescent="0.25">
      <c r="A8426">
        <v>7</v>
      </c>
      <c r="B8426">
        <v>26</v>
      </c>
      <c r="C8426" s="3">
        <v>726</v>
      </c>
      <c r="D8426" t="s">
        <v>7</v>
      </c>
      <c r="E8426">
        <v>2003</v>
      </c>
      <c r="G8426" s="73">
        <f t="shared" si="415"/>
        <v>199</v>
      </c>
      <c r="H8426" s="13"/>
      <c r="I8426" s="32">
        <v>195</v>
      </c>
      <c r="J8426" s="32"/>
      <c r="K8426" s="32">
        <v>4</v>
      </c>
      <c r="L8426" s="52">
        <v>47</v>
      </c>
      <c r="M8426" s="32"/>
      <c r="N8426" s="32">
        <v>1</v>
      </c>
      <c r="O8426" s="22">
        <f t="shared" si="416"/>
        <v>48</v>
      </c>
      <c r="P8426" s="50"/>
    </row>
    <row r="8427" spans="1:16" customFormat="1" ht="12.75" customHeight="1" x14ac:dyDescent="0.25">
      <c r="A8427">
        <v>7</v>
      </c>
      <c r="B8427">
        <v>27</v>
      </c>
      <c r="C8427" s="3">
        <v>727</v>
      </c>
      <c r="D8427" t="s">
        <v>7</v>
      </c>
      <c r="E8427">
        <v>2003</v>
      </c>
      <c r="G8427" s="73">
        <f t="shared" si="415"/>
        <v>220</v>
      </c>
      <c r="H8427" s="13"/>
      <c r="I8427" s="32">
        <v>211</v>
      </c>
      <c r="J8427" s="32">
        <v>30</v>
      </c>
      <c r="K8427" s="32">
        <v>9</v>
      </c>
      <c r="L8427" s="52">
        <v>70</v>
      </c>
      <c r="M8427" s="32">
        <v>10</v>
      </c>
      <c r="N8427" s="32">
        <v>3</v>
      </c>
      <c r="O8427" s="22">
        <f t="shared" si="416"/>
        <v>73</v>
      </c>
      <c r="P8427" s="50"/>
    </row>
    <row r="8428" spans="1:16" customFormat="1" ht="12.75" customHeight="1" x14ac:dyDescent="0.25">
      <c r="A8428">
        <v>7</v>
      </c>
      <c r="B8428">
        <v>28</v>
      </c>
      <c r="C8428" s="3">
        <v>728</v>
      </c>
      <c r="D8428" t="s">
        <v>7</v>
      </c>
      <c r="E8428">
        <v>2003</v>
      </c>
      <c r="G8428" s="73">
        <f t="shared" si="415"/>
        <v>377</v>
      </c>
      <c r="H8428" s="13"/>
      <c r="I8428" s="32">
        <v>355</v>
      </c>
      <c r="J8428" s="32"/>
      <c r="K8428" s="32">
        <v>22</v>
      </c>
      <c r="L8428" s="52">
        <v>153</v>
      </c>
      <c r="M8428" s="32"/>
      <c r="N8428" s="32">
        <v>10</v>
      </c>
      <c r="O8428" s="22">
        <f t="shared" si="416"/>
        <v>163</v>
      </c>
      <c r="P8428" s="50"/>
    </row>
    <row r="8429" spans="1:16" customFormat="1" ht="12.75" customHeight="1" x14ac:dyDescent="0.25">
      <c r="A8429">
        <v>7</v>
      </c>
      <c r="B8429">
        <v>29</v>
      </c>
      <c r="C8429" s="3">
        <v>729</v>
      </c>
      <c r="D8429" t="s">
        <v>7</v>
      </c>
      <c r="E8429">
        <v>2003</v>
      </c>
      <c r="G8429" s="73">
        <f t="shared" si="415"/>
        <v>257</v>
      </c>
      <c r="H8429" s="13"/>
      <c r="I8429" s="32">
        <v>237</v>
      </c>
      <c r="J8429" s="32"/>
      <c r="K8429" s="32">
        <v>20</v>
      </c>
      <c r="L8429" s="52">
        <v>130</v>
      </c>
      <c r="M8429" s="32"/>
      <c r="N8429" s="32">
        <v>11</v>
      </c>
      <c r="O8429" s="22">
        <f t="shared" si="416"/>
        <v>141</v>
      </c>
      <c r="P8429" s="50"/>
    </row>
    <row r="8430" spans="1:16" customFormat="1" ht="12.75" customHeight="1" x14ac:dyDescent="0.25">
      <c r="A8430">
        <v>7</v>
      </c>
      <c r="B8430">
        <v>30</v>
      </c>
      <c r="C8430" s="3">
        <v>730</v>
      </c>
      <c r="D8430" t="s">
        <v>7</v>
      </c>
      <c r="E8430">
        <v>2003</v>
      </c>
      <c r="G8430" s="73">
        <f t="shared" si="415"/>
        <v>14</v>
      </c>
      <c r="H8430" s="13">
        <f>SUM(G8424:G8430)</f>
        <v>2123</v>
      </c>
      <c r="I8430" s="32">
        <v>13</v>
      </c>
      <c r="J8430" s="32"/>
      <c r="K8430">
        <v>1</v>
      </c>
      <c r="L8430" s="52">
        <v>6</v>
      </c>
      <c r="M8430" s="32"/>
      <c r="N8430">
        <v>0</v>
      </c>
      <c r="O8430" s="22">
        <f t="shared" si="416"/>
        <v>6</v>
      </c>
      <c r="P8430" s="50"/>
    </row>
    <row r="8431" spans="1:16" customFormat="1" ht="12.75" customHeight="1" x14ac:dyDescent="0.25">
      <c r="A8431">
        <v>7</v>
      </c>
      <c r="B8431">
        <v>31</v>
      </c>
      <c r="C8431" s="3">
        <v>731</v>
      </c>
      <c r="D8431" t="s">
        <v>7</v>
      </c>
      <c r="E8431">
        <v>2003</v>
      </c>
      <c r="G8431" s="73">
        <f t="shared" si="415"/>
        <v>1</v>
      </c>
      <c r="H8431" s="13"/>
      <c r="I8431" s="32">
        <v>1</v>
      </c>
      <c r="J8431" s="32"/>
      <c r="K8431" s="32">
        <v>0</v>
      </c>
      <c r="L8431" s="52">
        <v>1</v>
      </c>
      <c r="M8431" s="32"/>
      <c r="N8431" s="32">
        <v>0</v>
      </c>
      <c r="O8431" s="22">
        <f t="shared" si="416"/>
        <v>1</v>
      </c>
      <c r="P8431" s="50"/>
    </row>
    <row r="8432" spans="1:16" customFormat="1" ht="12.75" customHeight="1" x14ac:dyDescent="0.25">
      <c r="A8432">
        <v>8</v>
      </c>
      <c r="B8432">
        <v>1</v>
      </c>
      <c r="C8432" s="3">
        <v>801</v>
      </c>
      <c r="D8432" t="s">
        <v>7</v>
      </c>
      <c r="E8432">
        <v>2003</v>
      </c>
      <c r="G8432" s="73">
        <f t="shared" si="415"/>
        <v>20</v>
      </c>
      <c r="H8432" s="13"/>
      <c r="I8432" s="32">
        <v>19</v>
      </c>
      <c r="J8432" s="32"/>
      <c r="K8432" s="32">
        <v>1</v>
      </c>
      <c r="L8432" s="52">
        <v>8</v>
      </c>
      <c r="M8432" s="32"/>
      <c r="N8432" s="32">
        <v>0</v>
      </c>
      <c r="O8432" s="22">
        <f t="shared" si="416"/>
        <v>8</v>
      </c>
      <c r="P8432" s="50"/>
    </row>
    <row r="8433" spans="1:16" customFormat="1" ht="12.75" customHeight="1" x14ac:dyDescent="0.25">
      <c r="A8433">
        <v>8</v>
      </c>
      <c r="B8433">
        <v>2</v>
      </c>
      <c r="C8433" s="3">
        <v>802</v>
      </c>
      <c r="D8433" t="s">
        <v>7</v>
      </c>
      <c r="E8433">
        <v>2003</v>
      </c>
      <c r="G8433" s="73">
        <f t="shared" si="415"/>
        <v>65</v>
      </c>
      <c r="H8433" s="13"/>
      <c r="I8433" s="32">
        <v>62</v>
      </c>
      <c r="J8433" s="32"/>
      <c r="K8433" s="32">
        <v>3</v>
      </c>
      <c r="L8433" s="52">
        <v>24</v>
      </c>
      <c r="M8433" s="32"/>
      <c r="N8433" s="32">
        <v>1</v>
      </c>
      <c r="O8433" s="22">
        <f t="shared" si="416"/>
        <v>25</v>
      </c>
      <c r="P8433" s="50"/>
    </row>
    <row r="8434" spans="1:16" customFormat="1" ht="12.75" customHeight="1" x14ac:dyDescent="0.25">
      <c r="A8434">
        <v>8</v>
      </c>
      <c r="B8434">
        <v>3</v>
      </c>
      <c r="C8434" s="3">
        <v>803</v>
      </c>
      <c r="D8434" t="s">
        <v>7</v>
      </c>
      <c r="E8434">
        <v>2003</v>
      </c>
      <c r="G8434" s="73">
        <f t="shared" si="415"/>
        <v>687</v>
      </c>
      <c r="H8434" s="13"/>
      <c r="I8434" s="32">
        <v>666</v>
      </c>
      <c r="K8434" s="32">
        <v>21</v>
      </c>
      <c r="L8434" s="52">
        <v>241</v>
      </c>
      <c r="N8434" s="32">
        <v>8</v>
      </c>
      <c r="O8434" s="22">
        <f t="shared" si="416"/>
        <v>249</v>
      </c>
      <c r="P8434" s="50"/>
    </row>
    <row r="8435" spans="1:16" customFormat="1" ht="12.75" customHeight="1" x14ac:dyDescent="0.25">
      <c r="A8435">
        <v>8</v>
      </c>
      <c r="B8435">
        <v>4</v>
      </c>
      <c r="C8435" s="3">
        <v>804</v>
      </c>
      <c r="D8435" t="s">
        <v>7</v>
      </c>
      <c r="E8435">
        <v>2003</v>
      </c>
      <c r="G8435" s="73">
        <f t="shared" si="415"/>
        <v>456</v>
      </c>
      <c r="H8435" s="13"/>
      <c r="I8435" s="32">
        <v>447</v>
      </c>
      <c r="K8435" s="32">
        <v>9</v>
      </c>
      <c r="L8435" s="52">
        <v>148</v>
      </c>
      <c r="N8435" s="32">
        <v>4</v>
      </c>
      <c r="O8435" s="22">
        <f t="shared" si="416"/>
        <v>152</v>
      </c>
      <c r="P8435" s="50"/>
    </row>
    <row r="8436" spans="1:16" customFormat="1" ht="12.75" customHeight="1" x14ac:dyDescent="0.25">
      <c r="A8436">
        <v>8</v>
      </c>
      <c r="B8436">
        <v>5</v>
      </c>
      <c r="C8436" s="3">
        <v>805</v>
      </c>
      <c r="D8436" t="s">
        <v>7</v>
      </c>
      <c r="E8436">
        <v>2003</v>
      </c>
      <c r="G8436" s="73">
        <f t="shared" si="415"/>
        <v>228</v>
      </c>
      <c r="H8436" s="13"/>
      <c r="I8436" s="52">
        <v>226</v>
      </c>
      <c r="J8436" s="33">
        <v>21</v>
      </c>
      <c r="K8436" s="32">
        <v>2</v>
      </c>
      <c r="L8436" s="52">
        <v>68</v>
      </c>
      <c r="M8436" s="33">
        <v>29</v>
      </c>
      <c r="N8436" s="32">
        <v>1</v>
      </c>
      <c r="O8436" s="22">
        <f t="shared" si="416"/>
        <v>69</v>
      </c>
      <c r="P8436" s="50"/>
    </row>
    <row r="8437" spans="1:16" customFormat="1" ht="12.75" customHeight="1" x14ac:dyDescent="0.25">
      <c r="A8437">
        <v>8</v>
      </c>
      <c r="B8437">
        <v>6</v>
      </c>
      <c r="C8437" s="3">
        <v>806</v>
      </c>
      <c r="D8437" t="s">
        <v>7</v>
      </c>
      <c r="E8437">
        <v>2003</v>
      </c>
      <c r="G8437" s="73">
        <f t="shared" si="415"/>
        <v>873</v>
      </c>
      <c r="H8437" s="13">
        <f>SUM(G8431:G8437)</f>
        <v>2330</v>
      </c>
      <c r="I8437" s="52">
        <v>873</v>
      </c>
      <c r="K8437" s="32">
        <v>0</v>
      </c>
      <c r="L8437" s="52">
        <v>236</v>
      </c>
      <c r="N8437" s="32">
        <v>0</v>
      </c>
      <c r="O8437" s="22">
        <f t="shared" si="416"/>
        <v>236</v>
      </c>
      <c r="P8437" s="50"/>
    </row>
    <row r="8438" spans="1:16" customFormat="1" ht="12.75" customHeight="1" x14ac:dyDescent="0.25">
      <c r="A8438">
        <v>8</v>
      </c>
      <c r="B8438">
        <v>7</v>
      </c>
      <c r="C8438" s="3">
        <v>807</v>
      </c>
      <c r="D8438" t="s">
        <v>7</v>
      </c>
      <c r="E8438">
        <v>2003</v>
      </c>
      <c r="G8438" s="73">
        <f t="shared" si="415"/>
        <v>1328</v>
      </c>
      <c r="H8438" s="13"/>
      <c r="I8438" s="52">
        <v>1328</v>
      </c>
      <c r="K8438" s="32">
        <v>0</v>
      </c>
      <c r="L8438" s="52">
        <v>331</v>
      </c>
      <c r="N8438" s="32">
        <v>0</v>
      </c>
      <c r="O8438" s="22">
        <f t="shared" si="416"/>
        <v>331</v>
      </c>
      <c r="P8438" s="50"/>
    </row>
    <row r="8439" spans="1:16" customFormat="1" ht="12.75" customHeight="1" x14ac:dyDescent="0.25">
      <c r="A8439">
        <v>8</v>
      </c>
      <c r="B8439">
        <v>8</v>
      </c>
      <c r="C8439" s="3">
        <v>808</v>
      </c>
      <c r="D8439" t="s">
        <v>7</v>
      </c>
      <c r="E8439">
        <v>2003</v>
      </c>
      <c r="G8439" s="73">
        <f t="shared" si="415"/>
        <v>1477</v>
      </c>
      <c r="H8439" s="13"/>
      <c r="I8439" s="52">
        <v>1477</v>
      </c>
      <c r="K8439" s="32">
        <v>0</v>
      </c>
      <c r="L8439" s="52">
        <v>338</v>
      </c>
      <c r="N8439" s="32">
        <v>0</v>
      </c>
      <c r="O8439" s="22">
        <f t="shared" si="416"/>
        <v>338</v>
      </c>
      <c r="P8439" s="50"/>
    </row>
    <row r="8440" spans="1:16" customFormat="1" ht="12.75" customHeight="1" x14ac:dyDescent="0.25">
      <c r="A8440">
        <v>8</v>
      </c>
      <c r="B8440">
        <v>9</v>
      </c>
      <c r="C8440" s="3">
        <v>809</v>
      </c>
      <c r="D8440" t="s">
        <v>7</v>
      </c>
      <c r="E8440">
        <v>2003</v>
      </c>
      <c r="G8440" s="73">
        <f t="shared" si="415"/>
        <v>1011</v>
      </c>
      <c r="H8440" s="13"/>
      <c r="I8440" s="52">
        <v>1011</v>
      </c>
      <c r="K8440" s="32">
        <v>0</v>
      </c>
      <c r="L8440" s="52">
        <v>193</v>
      </c>
      <c r="N8440" s="32">
        <v>0</v>
      </c>
      <c r="O8440" s="22">
        <f t="shared" si="416"/>
        <v>193</v>
      </c>
      <c r="P8440" s="50"/>
    </row>
    <row r="8441" spans="1:16" customFormat="1" ht="12.75" customHeight="1" x14ac:dyDescent="0.25">
      <c r="A8441">
        <v>8</v>
      </c>
      <c r="B8441">
        <v>10</v>
      </c>
      <c r="C8441" s="3">
        <v>810</v>
      </c>
      <c r="D8441" t="s">
        <v>7</v>
      </c>
      <c r="E8441">
        <v>2003</v>
      </c>
      <c r="G8441" s="73">
        <f t="shared" si="415"/>
        <v>1206</v>
      </c>
      <c r="H8441" s="13"/>
      <c r="I8441" s="52">
        <v>1206</v>
      </c>
      <c r="K8441" s="32">
        <v>0</v>
      </c>
      <c r="L8441" s="52">
        <v>188</v>
      </c>
      <c r="N8441" s="32">
        <v>0</v>
      </c>
      <c r="O8441" s="22">
        <f t="shared" si="416"/>
        <v>188</v>
      </c>
      <c r="P8441" s="50"/>
    </row>
    <row r="8442" spans="1:16" customFormat="1" ht="12.75" customHeight="1" x14ac:dyDescent="0.25">
      <c r="A8442">
        <v>8</v>
      </c>
      <c r="B8442">
        <v>11</v>
      </c>
      <c r="C8442" s="3">
        <v>811</v>
      </c>
      <c r="D8442" t="s">
        <v>7</v>
      </c>
      <c r="E8442">
        <v>2003</v>
      </c>
      <c r="G8442" s="73">
        <f t="shared" si="415"/>
        <v>413</v>
      </c>
      <c r="H8442" s="13"/>
      <c r="I8442" s="52">
        <v>413</v>
      </c>
      <c r="J8442" s="33">
        <v>45</v>
      </c>
      <c r="K8442" s="32">
        <v>0</v>
      </c>
      <c r="L8442" s="52">
        <v>51</v>
      </c>
      <c r="M8442" s="33">
        <v>16</v>
      </c>
      <c r="N8442" s="32">
        <v>0</v>
      </c>
      <c r="O8442" s="22">
        <f t="shared" si="416"/>
        <v>51</v>
      </c>
      <c r="P8442" s="50"/>
    </row>
    <row r="8443" spans="1:16" customFormat="1" ht="12.75" customHeight="1" x14ac:dyDescent="0.25">
      <c r="A8443">
        <v>8</v>
      </c>
      <c r="B8443">
        <v>12</v>
      </c>
      <c r="C8443" s="3">
        <v>812</v>
      </c>
      <c r="D8443" t="s">
        <v>7</v>
      </c>
      <c r="E8443">
        <v>2003</v>
      </c>
      <c r="G8443" s="73">
        <f t="shared" si="415"/>
        <v>263</v>
      </c>
      <c r="H8443" s="13"/>
      <c r="I8443" s="52">
        <v>263</v>
      </c>
      <c r="K8443" s="32">
        <v>0</v>
      </c>
      <c r="L8443" s="52">
        <v>24</v>
      </c>
      <c r="N8443" s="32">
        <v>0</v>
      </c>
      <c r="O8443" s="22">
        <f t="shared" si="416"/>
        <v>24</v>
      </c>
      <c r="P8443" s="50"/>
    </row>
    <row r="8444" spans="1:16" customFormat="1" ht="12.75" customHeight="1" x14ac:dyDescent="0.25">
      <c r="A8444">
        <v>8</v>
      </c>
      <c r="B8444">
        <v>13</v>
      </c>
      <c r="C8444" s="3">
        <v>813</v>
      </c>
      <c r="D8444" t="s">
        <v>7</v>
      </c>
      <c r="E8444">
        <v>2003</v>
      </c>
      <c r="G8444" s="73">
        <f t="shared" si="415"/>
        <v>677</v>
      </c>
      <c r="H8444" s="13">
        <f>SUM(G8438:G8444)</f>
        <v>6375</v>
      </c>
      <c r="I8444" s="52">
        <v>677</v>
      </c>
      <c r="K8444" s="32">
        <v>0</v>
      </c>
      <c r="L8444" s="52">
        <v>42</v>
      </c>
      <c r="N8444" s="32">
        <v>0</v>
      </c>
      <c r="O8444" s="22">
        <f t="shared" si="416"/>
        <v>42</v>
      </c>
      <c r="P8444" s="50"/>
    </row>
    <row r="8445" spans="1:16" customFormat="1" ht="12.75" customHeight="1" x14ac:dyDescent="0.25">
      <c r="A8445">
        <v>8</v>
      </c>
      <c r="B8445">
        <v>14</v>
      </c>
      <c r="C8445" s="3">
        <v>814</v>
      </c>
      <c r="D8445" t="s">
        <v>7</v>
      </c>
      <c r="E8445">
        <v>2003</v>
      </c>
      <c r="G8445" s="73">
        <f t="shared" si="415"/>
        <v>476</v>
      </c>
      <c r="H8445" s="13"/>
      <c r="I8445" s="52">
        <v>476</v>
      </c>
      <c r="K8445" s="32">
        <v>0</v>
      </c>
      <c r="L8445" s="52">
        <v>86</v>
      </c>
      <c r="N8445" s="32">
        <v>0</v>
      </c>
      <c r="O8445" s="22">
        <f t="shared" si="416"/>
        <v>86</v>
      </c>
      <c r="P8445" s="50"/>
    </row>
    <row r="8446" spans="1:16" customFormat="1" ht="12.75" customHeight="1" x14ac:dyDescent="0.25">
      <c r="A8446">
        <v>8</v>
      </c>
      <c r="B8446">
        <v>15</v>
      </c>
      <c r="C8446" s="3">
        <v>815</v>
      </c>
      <c r="D8446" t="s">
        <v>7</v>
      </c>
      <c r="E8446">
        <v>2003</v>
      </c>
      <c r="G8446" s="73">
        <f t="shared" si="415"/>
        <v>367</v>
      </c>
      <c r="H8446" s="13"/>
      <c r="I8446" s="52">
        <v>367</v>
      </c>
      <c r="K8446" s="32">
        <v>0</v>
      </c>
      <c r="L8446" s="52">
        <v>122</v>
      </c>
      <c r="N8446" s="32">
        <v>0</v>
      </c>
      <c r="O8446" s="22">
        <f t="shared" si="416"/>
        <v>122</v>
      </c>
      <c r="P8446" s="50"/>
    </row>
    <row r="8447" spans="1:16" customFormat="1" ht="12.75" customHeight="1" x14ac:dyDescent="0.25">
      <c r="A8447">
        <v>8</v>
      </c>
      <c r="B8447">
        <v>16</v>
      </c>
      <c r="C8447" s="3">
        <v>816</v>
      </c>
      <c r="D8447" t="s">
        <v>7</v>
      </c>
      <c r="E8447">
        <v>2003</v>
      </c>
      <c r="G8447" s="73">
        <f t="shared" si="415"/>
        <v>324</v>
      </c>
      <c r="H8447" s="13"/>
      <c r="I8447" s="52">
        <v>324</v>
      </c>
      <c r="K8447" s="32">
        <v>0</v>
      </c>
      <c r="L8447" s="52">
        <v>101</v>
      </c>
      <c r="N8447" s="32">
        <v>0</v>
      </c>
      <c r="O8447" s="22">
        <f t="shared" si="416"/>
        <v>101</v>
      </c>
      <c r="P8447" s="50"/>
    </row>
    <row r="8448" spans="1:16" customFormat="1" ht="12.75" customHeight="1" x14ac:dyDescent="0.25">
      <c r="A8448">
        <v>8</v>
      </c>
      <c r="B8448">
        <v>17</v>
      </c>
      <c r="C8448" s="3">
        <v>817</v>
      </c>
      <c r="D8448" t="s">
        <v>7</v>
      </c>
      <c r="E8448">
        <v>2003</v>
      </c>
      <c r="G8448" s="73">
        <f t="shared" si="415"/>
        <v>235</v>
      </c>
      <c r="H8448" s="13"/>
      <c r="I8448" s="52">
        <v>235</v>
      </c>
      <c r="K8448" s="32">
        <v>0</v>
      </c>
      <c r="L8448" s="52">
        <v>68</v>
      </c>
      <c r="N8448" s="32">
        <v>0</v>
      </c>
      <c r="O8448" s="22">
        <f t="shared" si="416"/>
        <v>68</v>
      </c>
      <c r="P8448" s="50"/>
    </row>
    <row r="8449" spans="1:16" customFormat="1" ht="12.75" customHeight="1" x14ac:dyDescent="0.25">
      <c r="A8449">
        <v>8</v>
      </c>
      <c r="B8449">
        <v>18</v>
      </c>
      <c r="C8449" s="3">
        <v>818</v>
      </c>
      <c r="D8449" t="s">
        <v>7</v>
      </c>
      <c r="E8449">
        <v>2003</v>
      </c>
      <c r="G8449" s="73">
        <f t="shared" si="415"/>
        <v>1433</v>
      </c>
      <c r="H8449" s="13"/>
      <c r="I8449" s="52">
        <v>1433</v>
      </c>
      <c r="K8449" s="32">
        <v>0</v>
      </c>
      <c r="L8449" s="52">
        <v>389</v>
      </c>
      <c r="N8449" s="32">
        <v>0</v>
      </c>
      <c r="O8449" s="22">
        <f t="shared" si="416"/>
        <v>389</v>
      </c>
      <c r="P8449" s="50"/>
    </row>
    <row r="8450" spans="1:16" customFormat="1" ht="12.75" customHeight="1" x14ac:dyDescent="0.25">
      <c r="A8450">
        <v>8</v>
      </c>
      <c r="B8450">
        <v>19</v>
      </c>
      <c r="C8450" s="3">
        <v>819</v>
      </c>
      <c r="D8450" t="s">
        <v>7</v>
      </c>
      <c r="E8450">
        <v>2003</v>
      </c>
      <c r="G8450" s="73">
        <f t="shared" ref="G8450:G8481" si="417">I8450+K8450</f>
        <v>1234</v>
      </c>
      <c r="H8450" s="13"/>
      <c r="I8450" s="52">
        <v>1234</v>
      </c>
      <c r="J8450" s="33">
        <v>41</v>
      </c>
      <c r="K8450" s="32">
        <v>0</v>
      </c>
      <c r="L8450" s="52">
        <v>311</v>
      </c>
      <c r="M8450" s="33">
        <v>18</v>
      </c>
      <c r="N8450" s="32">
        <v>0</v>
      </c>
      <c r="O8450" s="22">
        <f t="shared" ref="O8450:O8481" si="418">L8450+N8450</f>
        <v>311</v>
      </c>
      <c r="P8450" s="50"/>
    </row>
    <row r="8451" spans="1:16" customFormat="1" ht="12.75" customHeight="1" x14ac:dyDescent="0.25">
      <c r="A8451">
        <v>8</v>
      </c>
      <c r="B8451">
        <v>20</v>
      </c>
      <c r="C8451" s="3">
        <v>820</v>
      </c>
      <c r="D8451" t="s">
        <v>7</v>
      </c>
      <c r="E8451">
        <v>2003</v>
      </c>
      <c r="G8451" s="73">
        <f t="shared" si="417"/>
        <v>705</v>
      </c>
      <c r="H8451" s="13">
        <f>SUM(G8445:G8451)</f>
        <v>4774</v>
      </c>
      <c r="I8451" s="52">
        <v>705</v>
      </c>
      <c r="K8451" s="32">
        <v>0</v>
      </c>
      <c r="L8451" s="52">
        <v>165</v>
      </c>
      <c r="N8451" s="32">
        <v>0</v>
      </c>
      <c r="O8451" s="22">
        <f t="shared" si="418"/>
        <v>165</v>
      </c>
      <c r="P8451" s="50"/>
    </row>
    <row r="8452" spans="1:16" customFormat="1" ht="12.75" customHeight="1" x14ac:dyDescent="0.25">
      <c r="A8452">
        <v>8</v>
      </c>
      <c r="B8452">
        <v>21</v>
      </c>
      <c r="C8452" s="3">
        <v>821</v>
      </c>
      <c r="D8452" t="s">
        <v>7</v>
      </c>
      <c r="E8452">
        <v>2003</v>
      </c>
      <c r="G8452" s="73">
        <f t="shared" si="417"/>
        <v>444</v>
      </c>
      <c r="H8452" s="13"/>
      <c r="I8452" s="52">
        <v>444</v>
      </c>
      <c r="K8452" s="32">
        <v>0</v>
      </c>
      <c r="L8452" s="52">
        <v>77</v>
      </c>
      <c r="N8452" s="32">
        <v>0</v>
      </c>
      <c r="O8452" s="22">
        <f t="shared" si="418"/>
        <v>77</v>
      </c>
      <c r="P8452" s="50"/>
    </row>
    <row r="8453" spans="1:16" customFormat="1" ht="12.75" customHeight="1" x14ac:dyDescent="0.25">
      <c r="A8453">
        <v>8</v>
      </c>
      <c r="B8453">
        <v>22</v>
      </c>
      <c r="C8453" s="3">
        <v>822</v>
      </c>
      <c r="D8453" t="s">
        <v>7</v>
      </c>
      <c r="E8453">
        <v>2003</v>
      </c>
      <c r="G8453" s="73">
        <f t="shared" si="417"/>
        <v>350</v>
      </c>
      <c r="H8453" s="13"/>
      <c r="I8453" s="52">
        <v>350</v>
      </c>
      <c r="K8453" s="32">
        <v>0</v>
      </c>
      <c r="L8453" s="52">
        <v>60</v>
      </c>
      <c r="N8453" s="32">
        <v>0</v>
      </c>
      <c r="O8453" s="22">
        <f t="shared" si="418"/>
        <v>60</v>
      </c>
      <c r="P8453" s="50"/>
    </row>
    <row r="8454" spans="1:16" customFormat="1" ht="12.75" customHeight="1" x14ac:dyDescent="0.25">
      <c r="A8454">
        <v>8</v>
      </c>
      <c r="B8454">
        <v>23</v>
      </c>
      <c r="C8454" s="3">
        <v>823</v>
      </c>
      <c r="D8454" t="s">
        <v>7</v>
      </c>
      <c r="E8454">
        <v>2003</v>
      </c>
      <c r="G8454" s="73">
        <f t="shared" si="417"/>
        <v>463</v>
      </c>
      <c r="H8454" s="13"/>
      <c r="I8454" s="52">
        <v>462</v>
      </c>
      <c r="K8454" s="32">
        <v>1</v>
      </c>
      <c r="L8454" s="52">
        <v>79</v>
      </c>
      <c r="N8454" s="32">
        <v>0</v>
      </c>
      <c r="O8454" s="22">
        <f t="shared" si="418"/>
        <v>79</v>
      </c>
      <c r="P8454" s="50"/>
    </row>
    <row r="8455" spans="1:16" customFormat="1" ht="12.75" customHeight="1" x14ac:dyDescent="0.25">
      <c r="A8455">
        <v>8</v>
      </c>
      <c r="B8455">
        <v>24</v>
      </c>
      <c r="C8455" s="3">
        <v>824</v>
      </c>
      <c r="D8455" t="s">
        <v>7</v>
      </c>
      <c r="E8455">
        <v>2003</v>
      </c>
      <c r="G8455" s="73">
        <f t="shared" si="417"/>
        <v>706</v>
      </c>
      <c r="H8455" s="13"/>
      <c r="I8455" s="52">
        <v>704</v>
      </c>
      <c r="K8455" s="32">
        <v>2</v>
      </c>
      <c r="L8455" s="52">
        <v>120</v>
      </c>
      <c r="N8455" s="32">
        <v>0</v>
      </c>
      <c r="O8455" s="22">
        <f t="shared" si="418"/>
        <v>120</v>
      </c>
      <c r="P8455" s="50"/>
    </row>
    <row r="8456" spans="1:16" customFormat="1" ht="12.75" customHeight="1" x14ac:dyDescent="0.25">
      <c r="A8456">
        <v>8</v>
      </c>
      <c r="B8456">
        <v>25</v>
      </c>
      <c r="C8456" s="3">
        <v>825</v>
      </c>
      <c r="D8456" t="s">
        <v>7</v>
      </c>
      <c r="E8456">
        <v>2003</v>
      </c>
      <c r="G8456" s="73">
        <f t="shared" si="417"/>
        <v>784</v>
      </c>
      <c r="H8456" s="13"/>
      <c r="I8456" s="52">
        <v>780</v>
      </c>
      <c r="J8456" s="33">
        <v>22</v>
      </c>
      <c r="K8456" s="32">
        <v>4</v>
      </c>
      <c r="L8456" s="52">
        <v>132</v>
      </c>
      <c r="M8456" s="33">
        <v>6</v>
      </c>
      <c r="N8456" s="32">
        <v>1</v>
      </c>
      <c r="O8456" s="22">
        <f t="shared" si="418"/>
        <v>133</v>
      </c>
      <c r="P8456" s="50"/>
    </row>
    <row r="8457" spans="1:16" customFormat="1" ht="12.75" customHeight="1" x14ac:dyDescent="0.25">
      <c r="A8457">
        <v>8</v>
      </c>
      <c r="B8457">
        <v>26</v>
      </c>
      <c r="C8457" s="3">
        <v>826</v>
      </c>
      <c r="D8457" t="s">
        <v>7</v>
      </c>
      <c r="E8457">
        <v>2003</v>
      </c>
      <c r="G8457" s="73">
        <f t="shared" si="417"/>
        <v>882</v>
      </c>
      <c r="H8457" s="13"/>
      <c r="I8457" s="52">
        <v>877</v>
      </c>
      <c r="K8457" s="32">
        <v>5</v>
      </c>
      <c r="L8457" s="52">
        <v>147</v>
      </c>
      <c r="N8457" s="32">
        <v>1</v>
      </c>
      <c r="O8457" s="22">
        <f t="shared" si="418"/>
        <v>148</v>
      </c>
      <c r="P8457" s="50"/>
    </row>
    <row r="8458" spans="1:16" customFormat="1" ht="12.75" customHeight="1" x14ac:dyDescent="0.25">
      <c r="A8458">
        <v>8</v>
      </c>
      <c r="B8458">
        <v>27</v>
      </c>
      <c r="C8458" s="3">
        <v>827</v>
      </c>
      <c r="D8458" t="s">
        <v>7</v>
      </c>
      <c r="E8458">
        <v>2003</v>
      </c>
      <c r="G8458" s="73">
        <f t="shared" si="417"/>
        <v>533</v>
      </c>
      <c r="H8458" s="13">
        <f>SUM(G8452:G8458)</f>
        <v>4162</v>
      </c>
      <c r="I8458" s="52">
        <v>529</v>
      </c>
      <c r="K8458" s="32">
        <v>4</v>
      </c>
      <c r="L8458" s="52">
        <v>88</v>
      </c>
      <c r="N8458" s="32">
        <v>1</v>
      </c>
      <c r="O8458" s="22">
        <f t="shared" si="418"/>
        <v>89</v>
      </c>
      <c r="P8458" s="50"/>
    </row>
    <row r="8459" spans="1:16" customFormat="1" ht="12.75" customHeight="1" x14ac:dyDescent="0.25">
      <c r="A8459">
        <v>8</v>
      </c>
      <c r="B8459">
        <v>28</v>
      </c>
      <c r="C8459" s="3">
        <v>828</v>
      </c>
      <c r="D8459" t="s">
        <v>7</v>
      </c>
      <c r="E8459">
        <v>2003</v>
      </c>
      <c r="G8459" s="73">
        <f t="shared" si="417"/>
        <v>562</v>
      </c>
      <c r="H8459" s="13"/>
      <c r="I8459" s="52">
        <v>557</v>
      </c>
      <c r="K8459" s="32">
        <v>5</v>
      </c>
      <c r="L8459" s="52">
        <v>69</v>
      </c>
      <c r="N8459" s="32">
        <v>1</v>
      </c>
      <c r="O8459" s="22">
        <f t="shared" si="418"/>
        <v>70</v>
      </c>
      <c r="P8459" s="50"/>
    </row>
    <row r="8460" spans="1:16" customFormat="1" ht="12.75" customHeight="1" x14ac:dyDescent="0.25">
      <c r="A8460">
        <v>8</v>
      </c>
      <c r="B8460">
        <v>29</v>
      </c>
      <c r="C8460" s="3">
        <v>829</v>
      </c>
      <c r="D8460" t="s">
        <v>7</v>
      </c>
      <c r="E8460">
        <v>2003</v>
      </c>
      <c r="G8460" s="73">
        <f t="shared" si="417"/>
        <v>678</v>
      </c>
      <c r="H8460" s="13"/>
      <c r="I8460" s="52">
        <v>677</v>
      </c>
      <c r="K8460" s="32">
        <v>1</v>
      </c>
      <c r="L8460" s="52">
        <v>64</v>
      </c>
      <c r="N8460" s="32">
        <v>0</v>
      </c>
      <c r="O8460" s="22">
        <f t="shared" si="418"/>
        <v>64</v>
      </c>
      <c r="P8460" s="50"/>
    </row>
    <row r="8461" spans="1:16" customFormat="1" ht="12.75" customHeight="1" x14ac:dyDescent="0.25">
      <c r="A8461">
        <v>8</v>
      </c>
      <c r="B8461">
        <v>30</v>
      </c>
      <c r="C8461" s="3">
        <v>830</v>
      </c>
      <c r="D8461" t="s">
        <v>7</v>
      </c>
      <c r="E8461">
        <v>2003</v>
      </c>
      <c r="G8461" s="73">
        <f t="shared" si="417"/>
        <v>511</v>
      </c>
      <c r="H8461" s="13"/>
      <c r="I8461" s="52">
        <v>506</v>
      </c>
      <c r="K8461" s="32">
        <v>5</v>
      </c>
      <c r="L8461" s="52">
        <v>41</v>
      </c>
      <c r="N8461" s="32">
        <v>0</v>
      </c>
      <c r="O8461" s="22">
        <f t="shared" si="418"/>
        <v>41</v>
      </c>
      <c r="P8461" s="50"/>
    </row>
    <row r="8462" spans="1:16" customFormat="1" ht="12.75" customHeight="1" x14ac:dyDescent="0.25">
      <c r="A8462">
        <v>8</v>
      </c>
      <c r="B8462">
        <v>31</v>
      </c>
      <c r="C8462" s="3">
        <v>831</v>
      </c>
      <c r="D8462" t="s">
        <v>7</v>
      </c>
      <c r="E8462">
        <v>2003</v>
      </c>
      <c r="G8462" s="73">
        <f t="shared" si="417"/>
        <v>1408</v>
      </c>
      <c r="H8462" s="13"/>
      <c r="I8462" s="52">
        <v>1391</v>
      </c>
      <c r="K8462" s="32">
        <v>17</v>
      </c>
      <c r="L8462" s="52">
        <v>95</v>
      </c>
      <c r="N8462" s="32">
        <v>1</v>
      </c>
      <c r="O8462" s="22">
        <f t="shared" si="418"/>
        <v>96</v>
      </c>
      <c r="P8462" s="50"/>
    </row>
    <row r="8463" spans="1:16" customFormat="1" ht="12.75" customHeight="1" x14ac:dyDescent="0.25">
      <c r="A8463">
        <v>9</v>
      </c>
      <c r="B8463">
        <v>1</v>
      </c>
      <c r="C8463" s="3">
        <v>901</v>
      </c>
      <c r="D8463" t="s">
        <v>7</v>
      </c>
      <c r="E8463">
        <v>2003</v>
      </c>
      <c r="G8463" s="73">
        <f t="shared" si="417"/>
        <v>2094</v>
      </c>
      <c r="H8463" s="13"/>
      <c r="I8463" s="52">
        <v>2067</v>
      </c>
      <c r="K8463" s="32">
        <v>27</v>
      </c>
      <c r="L8463" s="52">
        <v>115</v>
      </c>
      <c r="N8463" s="32">
        <v>2</v>
      </c>
      <c r="O8463" s="22">
        <f t="shared" si="418"/>
        <v>117</v>
      </c>
      <c r="P8463" s="50"/>
    </row>
    <row r="8464" spans="1:16" customFormat="1" ht="12.75" customHeight="1" x14ac:dyDescent="0.25">
      <c r="A8464">
        <v>9</v>
      </c>
      <c r="B8464">
        <v>2</v>
      </c>
      <c r="C8464" s="3">
        <v>902</v>
      </c>
      <c r="D8464" t="s">
        <v>7</v>
      </c>
      <c r="E8464">
        <v>2003</v>
      </c>
      <c r="G8464" s="73">
        <f t="shared" si="417"/>
        <v>1804</v>
      </c>
      <c r="H8464" s="13"/>
      <c r="I8464" s="52">
        <v>1779</v>
      </c>
      <c r="J8464" s="33">
        <v>48</v>
      </c>
      <c r="K8464" s="32">
        <v>25</v>
      </c>
      <c r="L8464" s="52">
        <v>77</v>
      </c>
      <c r="M8464" s="33">
        <v>3</v>
      </c>
      <c r="N8464" s="32">
        <v>1</v>
      </c>
      <c r="O8464" s="22">
        <f t="shared" si="418"/>
        <v>78</v>
      </c>
      <c r="P8464" s="50"/>
    </row>
    <row r="8465" spans="1:16" customFormat="1" ht="12.75" customHeight="1" x14ac:dyDescent="0.25">
      <c r="A8465">
        <v>9</v>
      </c>
      <c r="B8465">
        <v>3</v>
      </c>
      <c r="C8465" s="3">
        <v>903</v>
      </c>
      <c r="D8465" t="s">
        <v>7</v>
      </c>
      <c r="E8465">
        <v>2003</v>
      </c>
      <c r="G8465" s="73">
        <f t="shared" si="417"/>
        <v>1320</v>
      </c>
      <c r="H8465" s="13">
        <f>SUM(G8459:G8465)</f>
        <v>8377</v>
      </c>
      <c r="I8465" s="52">
        <v>1300</v>
      </c>
      <c r="K8465" s="32">
        <v>20</v>
      </c>
      <c r="L8465" s="52">
        <v>40</v>
      </c>
      <c r="N8465" s="32">
        <v>1</v>
      </c>
      <c r="O8465" s="22">
        <f t="shared" si="418"/>
        <v>41</v>
      </c>
      <c r="P8465" s="50"/>
    </row>
    <row r="8466" spans="1:16" customFormat="1" ht="12.75" customHeight="1" x14ac:dyDescent="0.25">
      <c r="A8466">
        <v>9</v>
      </c>
      <c r="B8466">
        <v>4</v>
      </c>
      <c r="C8466" s="3">
        <v>904</v>
      </c>
      <c r="D8466" t="s">
        <v>7</v>
      </c>
      <c r="E8466">
        <v>2003</v>
      </c>
      <c r="G8466" s="73">
        <f t="shared" si="417"/>
        <v>696</v>
      </c>
      <c r="H8466" s="13"/>
      <c r="I8466" s="52">
        <v>685</v>
      </c>
      <c r="K8466" s="32">
        <v>11</v>
      </c>
      <c r="L8466" s="52">
        <v>41</v>
      </c>
      <c r="N8466" s="32">
        <v>1</v>
      </c>
      <c r="O8466" s="22">
        <f t="shared" si="418"/>
        <v>42</v>
      </c>
      <c r="P8466" s="50"/>
    </row>
    <row r="8467" spans="1:16" customFormat="1" ht="12.75" customHeight="1" x14ac:dyDescent="0.25">
      <c r="A8467">
        <v>9</v>
      </c>
      <c r="B8467">
        <v>5</v>
      </c>
      <c r="C8467" s="3">
        <v>905</v>
      </c>
      <c r="D8467" t="s">
        <v>7</v>
      </c>
      <c r="E8467">
        <v>2003</v>
      </c>
      <c r="G8467" s="73">
        <f t="shared" si="417"/>
        <v>527</v>
      </c>
      <c r="H8467" s="13"/>
      <c r="I8467" s="52">
        <v>518</v>
      </c>
      <c r="K8467" s="32">
        <v>9</v>
      </c>
      <c r="L8467" s="52">
        <v>47</v>
      </c>
      <c r="N8467" s="32">
        <v>1</v>
      </c>
      <c r="O8467" s="22">
        <f t="shared" si="418"/>
        <v>48</v>
      </c>
      <c r="P8467" s="50"/>
    </row>
    <row r="8468" spans="1:16" customFormat="1" ht="12.75" customHeight="1" x14ac:dyDescent="0.25">
      <c r="A8468">
        <v>9</v>
      </c>
      <c r="B8468">
        <v>6</v>
      </c>
      <c r="C8468" s="3">
        <v>906</v>
      </c>
      <c r="D8468" t="s">
        <v>7</v>
      </c>
      <c r="E8468">
        <v>2003</v>
      </c>
      <c r="G8468" s="73">
        <f t="shared" si="417"/>
        <v>223</v>
      </c>
      <c r="H8468" s="13"/>
      <c r="I8468" s="52">
        <v>219</v>
      </c>
      <c r="K8468" s="32">
        <v>4</v>
      </c>
      <c r="L8468" s="52">
        <v>27</v>
      </c>
      <c r="N8468" s="32">
        <v>1</v>
      </c>
      <c r="O8468" s="22">
        <f t="shared" si="418"/>
        <v>28</v>
      </c>
      <c r="P8468" s="50"/>
    </row>
    <row r="8469" spans="1:16" customFormat="1" ht="12.75" customHeight="1" x14ac:dyDescent="0.25">
      <c r="A8469">
        <v>9</v>
      </c>
      <c r="B8469">
        <v>7</v>
      </c>
      <c r="C8469" s="3">
        <v>907</v>
      </c>
      <c r="D8469" t="s">
        <v>7</v>
      </c>
      <c r="E8469">
        <v>2003</v>
      </c>
      <c r="G8469" s="73">
        <f t="shared" si="417"/>
        <v>989</v>
      </c>
      <c r="H8469" s="13"/>
      <c r="I8469" s="52">
        <v>969</v>
      </c>
      <c r="K8469" s="32">
        <v>20</v>
      </c>
      <c r="L8469" s="52">
        <v>156</v>
      </c>
      <c r="N8469" s="32">
        <v>3</v>
      </c>
      <c r="O8469" s="22">
        <f t="shared" si="418"/>
        <v>159</v>
      </c>
      <c r="P8469" s="50"/>
    </row>
    <row r="8470" spans="1:16" customFormat="1" ht="12.75" customHeight="1" x14ac:dyDescent="0.25">
      <c r="A8470">
        <v>9</v>
      </c>
      <c r="B8470">
        <v>8</v>
      </c>
      <c r="C8470" s="3">
        <v>908</v>
      </c>
      <c r="D8470" t="s">
        <v>7</v>
      </c>
      <c r="E8470">
        <v>2003</v>
      </c>
      <c r="G8470" s="73">
        <f t="shared" si="417"/>
        <v>732</v>
      </c>
      <c r="H8470" s="13"/>
      <c r="I8470" s="52">
        <v>717</v>
      </c>
      <c r="K8470" s="32">
        <v>15</v>
      </c>
      <c r="L8470" s="52">
        <v>144</v>
      </c>
      <c r="N8470" s="32">
        <v>3</v>
      </c>
      <c r="O8470" s="22">
        <f t="shared" si="418"/>
        <v>147</v>
      </c>
      <c r="P8470" s="50"/>
    </row>
    <row r="8471" spans="1:16" customFormat="1" ht="12.75" customHeight="1" x14ac:dyDescent="0.25">
      <c r="A8471">
        <v>9</v>
      </c>
      <c r="B8471">
        <v>9</v>
      </c>
      <c r="C8471" s="3">
        <v>909</v>
      </c>
      <c r="D8471" t="s">
        <v>7</v>
      </c>
      <c r="E8471">
        <v>2003</v>
      </c>
      <c r="G8471" s="73">
        <f t="shared" si="417"/>
        <v>719</v>
      </c>
      <c r="H8471" s="13"/>
      <c r="I8471" s="52">
        <v>703</v>
      </c>
      <c r="K8471" s="32">
        <v>16</v>
      </c>
      <c r="L8471" s="52">
        <v>172</v>
      </c>
      <c r="N8471" s="32">
        <v>4</v>
      </c>
      <c r="O8471" s="22">
        <f t="shared" si="418"/>
        <v>176</v>
      </c>
      <c r="P8471" s="50"/>
    </row>
    <row r="8472" spans="1:16" customFormat="1" ht="12.75" customHeight="1" x14ac:dyDescent="0.25">
      <c r="A8472">
        <v>9</v>
      </c>
      <c r="B8472">
        <v>10</v>
      </c>
      <c r="C8472" s="3">
        <v>910</v>
      </c>
      <c r="D8472" t="s">
        <v>7</v>
      </c>
      <c r="E8472">
        <v>2003</v>
      </c>
      <c r="G8472" s="73">
        <f t="shared" si="417"/>
        <v>271</v>
      </c>
      <c r="H8472" s="13">
        <f>SUM(G8466:G8472)</f>
        <v>4157</v>
      </c>
      <c r="I8472" s="52">
        <v>265</v>
      </c>
      <c r="K8472" s="32">
        <v>6</v>
      </c>
      <c r="L8472" s="52">
        <v>78</v>
      </c>
      <c r="N8472" s="32">
        <v>2</v>
      </c>
      <c r="O8472" s="22">
        <f t="shared" si="418"/>
        <v>80</v>
      </c>
      <c r="P8472" s="50"/>
    </row>
    <row r="8473" spans="1:16" customFormat="1" ht="12.75" customHeight="1" x14ac:dyDescent="0.25">
      <c r="A8473">
        <v>9</v>
      </c>
      <c r="B8473">
        <v>11</v>
      </c>
      <c r="C8473" s="3">
        <v>911</v>
      </c>
      <c r="D8473" t="s">
        <v>7</v>
      </c>
      <c r="E8473">
        <v>2003</v>
      </c>
      <c r="G8473" s="73">
        <f t="shared" si="417"/>
        <v>217</v>
      </c>
      <c r="H8473" s="13"/>
      <c r="I8473" s="52">
        <v>212</v>
      </c>
      <c r="K8473" s="32">
        <v>5</v>
      </c>
      <c r="L8473" s="52">
        <v>56</v>
      </c>
      <c r="N8473" s="32">
        <v>1</v>
      </c>
      <c r="O8473" s="22">
        <f t="shared" si="418"/>
        <v>57</v>
      </c>
      <c r="P8473" s="50"/>
    </row>
    <row r="8474" spans="1:16" customFormat="1" ht="12.75" customHeight="1" x14ac:dyDescent="0.25">
      <c r="A8474">
        <v>9</v>
      </c>
      <c r="B8474">
        <v>12</v>
      </c>
      <c r="C8474" s="3">
        <v>912</v>
      </c>
      <c r="D8474" t="s">
        <v>7</v>
      </c>
      <c r="E8474">
        <v>2003</v>
      </c>
      <c r="G8474" s="73">
        <f t="shared" si="417"/>
        <v>195</v>
      </c>
      <c r="H8474" s="13"/>
      <c r="I8474" s="52">
        <v>191</v>
      </c>
      <c r="K8474" s="32">
        <v>4</v>
      </c>
      <c r="L8474" s="52">
        <v>31</v>
      </c>
      <c r="N8474" s="32">
        <v>1</v>
      </c>
      <c r="O8474" s="22">
        <f t="shared" si="418"/>
        <v>32</v>
      </c>
      <c r="P8474" s="50"/>
    </row>
    <row r="8475" spans="1:16" customFormat="1" ht="12.75" customHeight="1" x14ac:dyDescent="0.25">
      <c r="A8475">
        <v>9</v>
      </c>
      <c r="B8475">
        <v>13</v>
      </c>
      <c r="C8475" s="3">
        <v>913</v>
      </c>
      <c r="D8475" t="s">
        <v>7</v>
      </c>
      <c r="E8475">
        <v>2003</v>
      </c>
      <c r="G8475" s="73">
        <f t="shared" si="417"/>
        <v>87</v>
      </c>
      <c r="H8475" s="13"/>
      <c r="I8475" s="52">
        <v>85</v>
      </c>
      <c r="K8475" s="32">
        <v>2</v>
      </c>
      <c r="L8475" s="52">
        <v>13</v>
      </c>
      <c r="N8475" s="32">
        <v>0</v>
      </c>
      <c r="O8475" s="22">
        <f t="shared" si="418"/>
        <v>13</v>
      </c>
      <c r="P8475" s="50"/>
    </row>
    <row r="8476" spans="1:16" customFormat="1" ht="12.75" customHeight="1" x14ac:dyDescent="0.25">
      <c r="A8476">
        <v>9</v>
      </c>
      <c r="B8476">
        <v>14</v>
      </c>
      <c r="C8476" s="3">
        <v>914</v>
      </c>
      <c r="D8476" t="s">
        <v>7</v>
      </c>
      <c r="E8476">
        <v>2003</v>
      </c>
      <c r="G8476" s="73">
        <f t="shared" si="417"/>
        <v>81</v>
      </c>
      <c r="H8476" s="13"/>
      <c r="I8476" s="52">
        <v>79</v>
      </c>
      <c r="K8476" s="32">
        <v>2</v>
      </c>
      <c r="L8476" s="52">
        <v>12</v>
      </c>
      <c r="N8476" s="32">
        <v>0</v>
      </c>
      <c r="O8476" s="22">
        <f t="shared" si="418"/>
        <v>12</v>
      </c>
      <c r="P8476" s="50"/>
    </row>
    <row r="8477" spans="1:16" customFormat="1" ht="12.75" customHeight="1" x14ac:dyDescent="0.25">
      <c r="A8477">
        <v>9</v>
      </c>
      <c r="B8477">
        <v>15</v>
      </c>
      <c r="C8477" s="3">
        <v>915</v>
      </c>
      <c r="D8477" t="s">
        <v>7</v>
      </c>
      <c r="E8477">
        <v>2003</v>
      </c>
      <c r="G8477" s="73">
        <f t="shared" si="417"/>
        <v>126</v>
      </c>
      <c r="H8477" s="13"/>
      <c r="I8477" s="52">
        <v>122</v>
      </c>
      <c r="K8477" s="32">
        <v>4</v>
      </c>
      <c r="L8477" s="52">
        <v>17</v>
      </c>
      <c r="N8477" s="32">
        <v>1</v>
      </c>
      <c r="O8477" s="22">
        <f t="shared" si="418"/>
        <v>18</v>
      </c>
      <c r="P8477" s="50"/>
    </row>
    <row r="8478" spans="1:16" customFormat="1" ht="12.75" customHeight="1" x14ac:dyDescent="0.25">
      <c r="A8478">
        <v>9</v>
      </c>
      <c r="B8478">
        <v>16</v>
      </c>
      <c r="C8478" s="3">
        <v>916</v>
      </c>
      <c r="D8478" t="s">
        <v>7</v>
      </c>
      <c r="E8478">
        <v>2003</v>
      </c>
      <c r="G8478" s="73">
        <f t="shared" si="417"/>
        <v>193</v>
      </c>
      <c r="H8478" s="13"/>
      <c r="I8478" s="52">
        <v>187</v>
      </c>
      <c r="K8478" s="32">
        <v>6</v>
      </c>
      <c r="L8478" s="52">
        <v>26</v>
      </c>
      <c r="N8478" s="32">
        <v>1</v>
      </c>
      <c r="O8478" s="22">
        <f t="shared" si="418"/>
        <v>27</v>
      </c>
      <c r="P8478" s="50"/>
    </row>
    <row r="8479" spans="1:16" customFormat="1" ht="12.75" customHeight="1" x14ac:dyDescent="0.25">
      <c r="A8479">
        <v>9</v>
      </c>
      <c r="B8479">
        <v>17</v>
      </c>
      <c r="C8479" s="3">
        <v>917</v>
      </c>
      <c r="D8479" t="s">
        <v>7</v>
      </c>
      <c r="E8479">
        <v>2003</v>
      </c>
      <c r="G8479" s="73">
        <f t="shared" si="417"/>
        <v>137</v>
      </c>
      <c r="H8479" s="13">
        <f>SUM(G8473:G8479)</f>
        <v>1036</v>
      </c>
      <c r="I8479" s="52">
        <v>133</v>
      </c>
      <c r="K8479" s="32">
        <v>4</v>
      </c>
      <c r="L8479" s="52">
        <v>18</v>
      </c>
      <c r="N8479" s="32">
        <v>1</v>
      </c>
      <c r="O8479" s="22">
        <f t="shared" si="418"/>
        <v>19</v>
      </c>
      <c r="P8479" s="50"/>
    </row>
    <row r="8480" spans="1:16" customFormat="1" ht="12.75" customHeight="1" x14ac:dyDescent="0.25">
      <c r="A8480">
        <v>9</v>
      </c>
      <c r="B8480">
        <v>18</v>
      </c>
      <c r="C8480" s="3">
        <v>918</v>
      </c>
      <c r="D8480" t="s">
        <v>7</v>
      </c>
      <c r="E8480">
        <v>2003</v>
      </c>
      <c r="G8480" s="73">
        <f t="shared" si="417"/>
        <v>384</v>
      </c>
      <c r="H8480" s="13"/>
      <c r="I8480" s="52">
        <v>372</v>
      </c>
      <c r="K8480" s="32">
        <v>12</v>
      </c>
      <c r="L8480" s="52">
        <v>49</v>
      </c>
      <c r="N8480" s="32">
        <v>2</v>
      </c>
      <c r="O8480" s="22">
        <f t="shared" si="418"/>
        <v>51</v>
      </c>
      <c r="P8480" s="50"/>
    </row>
    <row r="8481" spans="1:16" customFormat="1" ht="12.75" customHeight="1" x14ac:dyDescent="0.25">
      <c r="A8481">
        <v>9</v>
      </c>
      <c r="B8481">
        <v>19</v>
      </c>
      <c r="C8481" s="3">
        <v>919</v>
      </c>
      <c r="D8481" t="s">
        <v>7</v>
      </c>
      <c r="E8481">
        <v>2003</v>
      </c>
      <c r="G8481" s="73">
        <f t="shared" si="417"/>
        <v>314</v>
      </c>
      <c r="H8481" s="13"/>
      <c r="I8481" s="52">
        <v>304</v>
      </c>
      <c r="K8481" s="32">
        <v>10</v>
      </c>
      <c r="L8481" s="52">
        <v>41</v>
      </c>
      <c r="N8481" s="32">
        <v>1</v>
      </c>
      <c r="O8481" s="22">
        <f t="shared" si="418"/>
        <v>42</v>
      </c>
      <c r="P8481" s="50"/>
    </row>
    <row r="8482" spans="1:16" customFormat="1" ht="12.75" customHeight="1" x14ac:dyDescent="0.25">
      <c r="A8482">
        <v>9</v>
      </c>
      <c r="B8482">
        <v>20</v>
      </c>
      <c r="C8482" s="3">
        <v>920</v>
      </c>
      <c r="D8482" t="s">
        <v>7</v>
      </c>
      <c r="E8482">
        <v>2003</v>
      </c>
      <c r="G8482" s="73">
        <f t="shared" ref="G8482:G8508" si="419">I8482+K8482</f>
        <v>234</v>
      </c>
      <c r="H8482" s="13"/>
      <c r="I8482" s="52">
        <v>226</v>
      </c>
      <c r="K8482" s="32">
        <v>8</v>
      </c>
      <c r="L8482" s="52">
        <v>31</v>
      </c>
      <c r="N8482" s="32">
        <v>1</v>
      </c>
      <c r="O8482" s="22">
        <f t="shared" ref="O8482:O8508" si="420">L8482+N8482</f>
        <v>32</v>
      </c>
      <c r="P8482" s="50"/>
    </row>
    <row r="8483" spans="1:16" customFormat="1" ht="12.75" customHeight="1" x14ac:dyDescent="0.25">
      <c r="A8483">
        <v>9</v>
      </c>
      <c r="B8483">
        <v>21</v>
      </c>
      <c r="C8483" s="3">
        <v>921</v>
      </c>
      <c r="D8483" t="s">
        <v>7</v>
      </c>
      <c r="E8483">
        <v>2003</v>
      </c>
      <c r="G8483" s="73">
        <f t="shared" si="419"/>
        <v>229</v>
      </c>
      <c r="H8483" s="13"/>
      <c r="I8483" s="52">
        <v>221</v>
      </c>
      <c r="K8483" s="32">
        <v>8</v>
      </c>
      <c r="L8483" s="52">
        <v>31</v>
      </c>
      <c r="N8483" s="32">
        <v>1</v>
      </c>
      <c r="O8483" s="22">
        <f t="shared" si="420"/>
        <v>32</v>
      </c>
      <c r="P8483" s="50"/>
    </row>
    <row r="8484" spans="1:16" customFormat="1" ht="12.75" customHeight="1" x14ac:dyDescent="0.25">
      <c r="A8484">
        <v>9</v>
      </c>
      <c r="B8484">
        <v>22</v>
      </c>
      <c r="C8484" s="3">
        <v>922</v>
      </c>
      <c r="D8484" t="s">
        <v>7</v>
      </c>
      <c r="E8484">
        <v>2003</v>
      </c>
      <c r="G8484" s="73">
        <f t="shared" si="419"/>
        <v>169</v>
      </c>
      <c r="H8484" s="13"/>
      <c r="I8484" s="52">
        <v>163</v>
      </c>
      <c r="K8484" s="32">
        <v>6</v>
      </c>
      <c r="L8484" s="52">
        <v>23</v>
      </c>
      <c r="N8484" s="32">
        <v>1</v>
      </c>
      <c r="O8484" s="22">
        <f t="shared" si="420"/>
        <v>24</v>
      </c>
      <c r="P8484" s="50"/>
    </row>
    <row r="8485" spans="1:16" customFormat="1" ht="12.75" customHeight="1" x14ac:dyDescent="0.25">
      <c r="A8485">
        <v>9</v>
      </c>
      <c r="B8485">
        <v>23</v>
      </c>
      <c r="C8485" s="3">
        <v>923</v>
      </c>
      <c r="D8485" t="s">
        <v>7</v>
      </c>
      <c r="E8485">
        <v>2003</v>
      </c>
      <c r="G8485" s="73">
        <f t="shared" si="419"/>
        <v>390</v>
      </c>
      <c r="H8485" s="13"/>
      <c r="I8485" s="52">
        <v>376</v>
      </c>
      <c r="K8485" s="32">
        <v>14</v>
      </c>
      <c r="L8485" s="52">
        <v>55</v>
      </c>
      <c r="N8485" s="32">
        <v>2</v>
      </c>
      <c r="O8485" s="22">
        <f t="shared" si="420"/>
        <v>57</v>
      </c>
      <c r="P8485" s="50"/>
    </row>
    <row r="8486" spans="1:16" customFormat="1" ht="12.75" customHeight="1" x14ac:dyDescent="0.25">
      <c r="A8486">
        <v>9</v>
      </c>
      <c r="B8486">
        <v>24</v>
      </c>
      <c r="C8486" s="3">
        <v>924</v>
      </c>
      <c r="D8486" t="s">
        <v>7</v>
      </c>
      <c r="E8486">
        <v>2003</v>
      </c>
      <c r="G8486" s="73">
        <f t="shared" si="419"/>
        <v>175</v>
      </c>
      <c r="H8486" s="13">
        <f>SUM(G8480:G8486)</f>
        <v>1895</v>
      </c>
      <c r="I8486" s="52">
        <v>169</v>
      </c>
      <c r="K8486" s="32">
        <v>6</v>
      </c>
      <c r="L8486" s="52">
        <v>25</v>
      </c>
      <c r="N8486" s="32">
        <v>1</v>
      </c>
      <c r="O8486" s="22">
        <f t="shared" si="420"/>
        <v>26</v>
      </c>
      <c r="P8486" s="50"/>
    </row>
    <row r="8487" spans="1:16" customFormat="1" ht="12.75" customHeight="1" x14ac:dyDescent="0.25">
      <c r="A8487">
        <v>9</v>
      </c>
      <c r="B8487">
        <v>25</v>
      </c>
      <c r="C8487" s="3">
        <v>925</v>
      </c>
      <c r="D8487" t="s">
        <v>7</v>
      </c>
      <c r="E8487">
        <v>2003</v>
      </c>
      <c r="G8487" s="73">
        <f t="shared" si="419"/>
        <v>102</v>
      </c>
      <c r="H8487" s="13"/>
      <c r="I8487" s="52">
        <v>98</v>
      </c>
      <c r="K8487" s="32">
        <v>4</v>
      </c>
      <c r="L8487" s="52">
        <v>15</v>
      </c>
      <c r="N8487" s="32">
        <v>1</v>
      </c>
      <c r="O8487" s="22">
        <f t="shared" si="420"/>
        <v>16</v>
      </c>
      <c r="P8487" s="50"/>
    </row>
    <row r="8488" spans="1:16" customFormat="1" ht="12.75" customHeight="1" x14ac:dyDescent="0.25">
      <c r="A8488">
        <v>9</v>
      </c>
      <c r="B8488">
        <v>26</v>
      </c>
      <c r="C8488" s="3">
        <v>926</v>
      </c>
      <c r="D8488" t="s">
        <v>7</v>
      </c>
      <c r="E8488">
        <v>2003</v>
      </c>
      <c r="G8488" s="73">
        <f t="shared" si="419"/>
        <v>135</v>
      </c>
      <c r="H8488" s="13"/>
      <c r="I8488" s="52">
        <v>130</v>
      </c>
      <c r="K8488" s="32">
        <v>5</v>
      </c>
      <c r="L8488" s="52">
        <v>21</v>
      </c>
      <c r="N8488" s="32">
        <v>1</v>
      </c>
      <c r="O8488" s="22">
        <f t="shared" si="420"/>
        <v>22</v>
      </c>
      <c r="P8488" s="50"/>
    </row>
    <row r="8489" spans="1:16" customFormat="1" ht="12.75" customHeight="1" x14ac:dyDescent="0.25">
      <c r="A8489">
        <v>9</v>
      </c>
      <c r="B8489">
        <v>27</v>
      </c>
      <c r="C8489" s="3">
        <v>927</v>
      </c>
      <c r="D8489" t="s">
        <v>7</v>
      </c>
      <c r="E8489">
        <v>2003</v>
      </c>
      <c r="G8489" s="73">
        <f t="shared" si="419"/>
        <v>100</v>
      </c>
      <c r="H8489" s="13"/>
      <c r="I8489" s="52">
        <v>96</v>
      </c>
      <c r="K8489" s="32">
        <v>4</v>
      </c>
      <c r="L8489" s="52">
        <v>14</v>
      </c>
      <c r="N8489" s="32">
        <v>1</v>
      </c>
      <c r="O8489" s="22">
        <f t="shared" si="420"/>
        <v>15</v>
      </c>
      <c r="P8489" s="50"/>
    </row>
    <row r="8490" spans="1:16" customFormat="1" ht="12.75" customHeight="1" x14ac:dyDescent="0.25">
      <c r="A8490">
        <v>9</v>
      </c>
      <c r="B8490">
        <v>28</v>
      </c>
      <c r="C8490" s="3">
        <v>928</v>
      </c>
      <c r="D8490" t="s">
        <v>7</v>
      </c>
      <c r="E8490">
        <v>2003</v>
      </c>
      <c r="G8490" s="73">
        <f t="shared" si="419"/>
        <v>179</v>
      </c>
      <c r="H8490" s="13"/>
      <c r="I8490" s="52">
        <v>172</v>
      </c>
      <c r="K8490" s="32">
        <v>7</v>
      </c>
      <c r="L8490" s="52">
        <v>23</v>
      </c>
      <c r="N8490" s="32">
        <v>1</v>
      </c>
      <c r="O8490" s="22">
        <f t="shared" si="420"/>
        <v>24</v>
      </c>
      <c r="P8490" s="50"/>
    </row>
    <row r="8491" spans="1:16" customFormat="1" ht="12.75" customHeight="1" x14ac:dyDescent="0.25">
      <c r="A8491">
        <v>9</v>
      </c>
      <c r="B8491">
        <v>29</v>
      </c>
      <c r="C8491" s="3">
        <v>929</v>
      </c>
      <c r="D8491" t="s">
        <v>7</v>
      </c>
      <c r="E8491">
        <v>2003</v>
      </c>
      <c r="G8491" s="73">
        <f t="shared" si="419"/>
        <v>182</v>
      </c>
      <c r="H8491" s="13"/>
      <c r="I8491" s="52">
        <v>175</v>
      </c>
      <c r="K8491" s="32">
        <v>7</v>
      </c>
      <c r="L8491" s="52">
        <v>22</v>
      </c>
      <c r="N8491" s="32">
        <v>1</v>
      </c>
      <c r="O8491" s="22">
        <f t="shared" si="420"/>
        <v>23</v>
      </c>
      <c r="P8491" s="50"/>
    </row>
    <row r="8492" spans="1:16" customFormat="1" ht="12.75" customHeight="1" x14ac:dyDescent="0.25">
      <c r="A8492">
        <v>9</v>
      </c>
      <c r="B8492">
        <v>30</v>
      </c>
      <c r="C8492" s="3">
        <v>930</v>
      </c>
      <c r="D8492" t="s">
        <v>7</v>
      </c>
      <c r="E8492">
        <v>2003</v>
      </c>
      <c r="G8492" s="73">
        <f t="shared" si="419"/>
        <v>121</v>
      </c>
      <c r="H8492" s="13"/>
      <c r="I8492" s="52">
        <v>116</v>
      </c>
      <c r="K8492" s="32">
        <v>5</v>
      </c>
      <c r="L8492" s="52">
        <v>13</v>
      </c>
      <c r="N8492" s="32">
        <v>1</v>
      </c>
      <c r="O8492" s="22">
        <f t="shared" si="420"/>
        <v>14</v>
      </c>
      <c r="P8492" s="50"/>
    </row>
    <row r="8493" spans="1:16" customFormat="1" ht="12.75" customHeight="1" x14ac:dyDescent="0.25">
      <c r="A8493">
        <v>10</v>
      </c>
      <c r="B8493">
        <v>1</v>
      </c>
      <c r="C8493" s="3">
        <v>1001</v>
      </c>
      <c r="D8493" t="s">
        <v>7</v>
      </c>
      <c r="E8493">
        <v>2003</v>
      </c>
      <c r="G8493" s="73">
        <f t="shared" si="419"/>
        <v>223</v>
      </c>
      <c r="H8493" s="13">
        <f>SUM(G8487:G8493)</f>
        <v>1042</v>
      </c>
      <c r="I8493" s="52">
        <v>214</v>
      </c>
      <c r="K8493" s="32">
        <v>9</v>
      </c>
      <c r="L8493" s="52">
        <v>22</v>
      </c>
      <c r="N8493" s="32">
        <v>1</v>
      </c>
      <c r="O8493" s="22">
        <f t="shared" si="420"/>
        <v>23</v>
      </c>
      <c r="P8493" s="50"/>
    </row>
    <row r="8494" spans="1:16" customFormat="1" ht="12.75" customHeight="1" x14ac:dyDescent="0.25">
      <c r="A8494">
        <v>10</v>
      </c>
      <c r="B8494">
        <v>2</v>
      </c>
      <c r="C8494" s="3">
        <v>1002</v>
      </c>
      <c r="D8494" t="s">
        <v>7</v>
      </c>
      <c r="E8494">
        <v>2003</v>
      </c>
      <c r="G8494" s="73">
        <f t="shared" si="419"/>
        <v>138</v>
      </c>
      <c r="H8494" s="13"/>
      <c r="I8494" s="52">
        <v>132</v>
      </c>
      <c r="K8494" s="32">
        <v>6</v>
      </c>
      <c r="L8494" s="52">
        <v>13</v>
      </c>
      <c r="N8494" s="32">
        <v>1</v>
      </c>
      <c r="O8494" s="22">
        <f t="shared" si="420"/>
        <v>14</v>
      </c>
      <c r="P8494" s="50"/>
    </row>
    <row r="8495" spans="1:16" customFormat="1" ht="12.75" customHeight="1" x14ac:dyDescent="0.25">
      <c r="A8495">
        <v>10</v>
      </c>
      <c r="B8495">
        <v>3</v>
      </c>
      <c r="C8495" s="3">
        <v>1003</v>
      </c>
      <c r="D8495" t="s">
        <v>7</v>
      </c>
      <c r="E8495">
        <v>2003</v>
      </c>
      <c r="G8495" s="73">
        <f t="shared" si="419"/>
        <v>108</v>
      </c>
      <c r="H8495" s="13"/>
      <c r="I8495" s="52">
        <v>104</v>
      </c>
      <c r="K8495" s="32">
        <v>4</v>
      </c>
      <c r="L8495" s="52">
        <v>9</v>
      </c>
      <c r="N8495" s="32">
        <v>0</v>
      </c>
      <c r="O8495" s="22">
        <f t="shared" si="420"/>
        <v>9</v>
      </c>
      <c r="P8495" s="50"/>
    </row>
    <row r="8496" spans="1:16" customFormat="1" ht="12.75" customHeight="1" x14ac:dyDescent="0.25">
      <c r="A8496">
        <v>10</v>
      </c>
      <c r="B8496">
        <v>4</v>
      </c>
      <c r="C8496" s="3">
        <v>1004</v>
      </c>
      <c r="D8496" t="s">
        <v>7</v>
      </c>
      <c r="E8496">
        <v>2003</v>
      </c>
      <c r="G8496" s="73">
        <f t="shared" si="419"/>
        <v>137</v>
      </c>
      <c r="H8496" s="13"/>
      <c r="I8496" s="52">
        <v>131</v>
      </c>
      <c r="K8496" s="32">
        <v>6</v>
      </c>
      <c r="L8496" s="52">
        <v>10</v>
      </c>
      <c r="N8496" s="32">
        <v>0</v>
      </c>
      <c r="O8496" s="22">
        <f t="shared" si="420"/>
        <v>10</v>
      </c>
      <c r="P8496" s="50"/>
    </row>
    <row r="8497" spans="1:16" customFormat="1" ht="12.75" customHeight="1" x14ac:dyDescent="0.25">
      <c r="A8497">
        <v>10</v>
      </c>
      <c r="B8497">
        <v>5</v>
      </c>
      <c r="C8497" s="3">
        <v>1005</v>
      </c>
      <c r="D8497" t="s">
        <v>7</v>
      </c>
      <c r="E8497">
        <v>2003</v>
      </c>
      <c r="G8497" s="73">
        <f t="shared" si="419"/>
        <v>89</v>
      </c>
      <c r="H8497" s="13"/>
      <c r="I8497" s="52">
        <v>85</v>
      </c>
      <c r="K8497" s="32">
        <v>4</v>
      </c>
      <c r="L8497" s="52">
        <v>6</v>
      </c>
      <c r="N8497" s="32">
        <v>0</v>
      </c>
      <c r="O8497" s="22">
        <f t="shared" si="420"/>
        <v>6</v>
      </c>
      <c r="P8497" s="50"/>
    </row>
    <row r="8498" spans="1:16" customFormat="1" ht="12.75" customHeight="1" x14ac:dyDescent="0.25">
      <c r="A8498">
        <v>10</v>
      </c>
      <c r="B8498">
        <v>6</v>
      </c>
      <c r="C8498" s="3">
        <v>1006</v>
      </c>
      <c r="D8498" t="s">
        <v>7</v>
      </c>
      <c r="E8498">
        <v>2003</v>
      </c>
      <c r="G8498" s="73">
        <f t="shared" si="419"/>
        <v>301</v>
      </c>
      <c r="H8498" s="13"/>
      <c r="I8498" s="52">
        <v>288</v>
      </c>
      <c r="K8498" s="32">
        <v>13</v>
      </c>
      <c r="L8498" s="52">
        <v>18</v>
      </c>
      <c r="N8498" s="32">
        <v>1</v>
      </c>
      <c r="O8498" s="22">
        <f t="shared" si="420"/>
        <v>19</v>
      </c>
      <c r="P8498" s="50"/>
    </row>
    <row r="8499" spans="1:16" customFormat="1" ht="12.75" customHeight="1" x14ac:dyDescent="0.25">
      <c r="A8499">
        <v>10</v>
      </c>
      <c r="B8499">
        <v>7</v>
      </c>
      <c r="C8499" s="3">
        <v>1007</v>
      </c>
      <c r="D8499" t="s">
        <v>7</v>
      </c>
      <c r="E8499">
        <v>2003</v>
      </c>
      <c r="G8499" s="73">
        <f t="shared" si="419"/>
        <v>753</v>
      </c>
      <c r="H8499" s="13"/>
      <c r="I8499" s="52">
        <v>723</v>
      </c>
      <c r="K8499" s="32">
        <v>30</v>
      </c>
      <c r="L8499" s="52">
        <v>41</v>
      </c>
      <c r="N8499" s="32">
        <v>2</v>
      </c>
      <c r="O8499" s="22">
        <f t="shared" si="420"/>
        <v>43</v>
      </c>
      <c r="P8499" s="50"/>
    </row>
    <row r="8500" spans="1:16" customFormat="1" ht="12.75" customHeight="1" x14ac:dyDescent="0.25">
      <c r="A8500">
        <v>10</v>
      </c>
      <c r="B8500">
        <v>8</v>
      </c>
      <c r="C8500" s="3">
        <v>1008</v>
      </c>
      <c r="D8500" t="s">
        <v>7</v>
      </c>
      <c r="E8500">
        <v>2003</v>
      </c>
      <c r="G8500" s="73">
        <f t="shared" si="419"/>
        <v>210</v>
      </c>
      <c r="H8500" s="13">
        <f>SUM(G8494:G8500)</f>
        <v>1736</v>
      </c>
      <c r="I8500" s="52">
        <v>201</v>
      </c>
      <c r="K8500" s="32">
        <v>9</v>
      </c>
      <c r="L8500" s="52">
        <v>12</v>
      </c>
      <c r="N8500" s="32">
        <v>1</v>
      </c>
      <c r="O8500" s="22">
        <f t="shared" si="420"/>
        <v>13</v>
      </c>
      <c r="P8500" s="50"/>
    </row>
    <row r="8501" spans="1:16" customFormat="1" ht="12.75" customHeight="1" x14ac:dyDescent="0.25">
      <c r="A8501">
        <v>10</v>
      </c>
      <c r="B8501">
        <v>9</v>
      </c>
      <c r="C8501" s="3">
        <v>1009</v>
      </c>
      <c r="D8501" t="s">
        <v>7</v>
      </c>
      <c r="E8501">
        <v>2003</v>
      </c>
      <c r="G8501" s="73">
        <f t="shared" si="419"/>
        <v>598</v>
      </c>
      <c r="H8501" s="13"/>
      <c r="I8501" s="52">
        <v>572</v>
      </c>
      <c r="K8501" s="32">
        <v>26</v>
      </c>
      <c r="L8501" s="52">
        <v>33</v>
      </c>
      <c r="N8501" s="32">
        <v>1</v>
      </c>
      <c r="O8501" s="22">
        <f t="shared" si="420"/>
        <v>34</v>
      </c>
      <c r="P8501" s="50"/>
    </row>
    <row r="8502" spans="1:16" customFormat="1" ht="12.75" customHeight="1" x14ac:dyDescent="0.25">
      <c r="A8502">
        <v>10</v>
      </c>
      <c r="B8502">
        <v>10</v>
      </c>
      <c r="C8502" s="3">
        <v>1010</v>
      </c>
      <c r="D8502" t="s">
        <v>7</v>
      </c>
      <c r="E8502">
        <v>2003</v>
      </c>
      <c r="G8502" s="73">
        <f t="shared" si="419"/>
        <v>332</v>
      </c>
      <c r="H8502" s="13"/>
      <c r="I8502" s="52">
        <v>318</v>
      </c>
      <c r="K8502" s="32">
        <v>14</v>
      </c>
      <c r="L8502" s="52">
        <v>18</v>
      </c>
      <c r="N8502" s="32">
        <v>1</v>
      </c>
      <c r="O8502" s="22">
        <f t="shared" si="420"/>
        <v>19</v>
      </c>
      <c r="P8502" s="50"/>
    </row>
    <row r="8503" spans="1:16" customFormat="1" ht="12.75" customHeight="1" x14ac:dyDescent="0.25">
      <c r="A8503">
        <v>10</v>
      </c>
      <c r="B8503">
        <v>11</v>
      </c>
      <c r="C8503" s="3">
        <v>1011</v>
      </c>
      <c r="D8503" t="s">
        <v>7</v>
      </c>
      <c r="E8503">
        <v>2003</v>
      </c>
      <c r="G8503" s="73">
        <f t="shared" si="419"/>
        <v>311</v>
      </c>
      <c r="H8503" s="13"/>
      <c r="I8503" s="52">
        <v>298</v>
      </c>
      <c r="K8503" s="32">
        <v>13</v>
      </c>
      <c r="L8503" s="52">
        <v>17</v>
      </c>
      <c r="N8503" s="32">
        <v>1</v>
      </c>
      <c r="O8503" s="22">
        <f t="shared" si="420"/>
        <v>18</v>
      </c>
      <c r="P8503" s="50"/>
    </row>
    <row r="8504" spans="1:16" customFormat="1" ht="12.75" customHeight="1" x14ac:dyDescent="0.25">
      <c r="A8504">
        <v>10</v>
      </c>
      <c r="B8504">
        <v>12</v>
      </c>
      <c r="C8504" s="3">
        <v>1012</v>
      </c>
      <c r="D8504" t="s">
        <v>7</v>
      </c>
      <c r="E8504">
        <v>2003</v>
      </c>
      <c r="G8504" s="73">
        <f t="shared" si="419"/>
        <v>389</v>
      </c>
      <c r="H8504" s="13"/>
      <c r="I8504" s="52">
        <v>372</v>
      </c>
      <c r="K8504" s="32">
        <v>17</v>
      </c>
      <c r="L8504" s="52">
        <v>21</v>
      </c>
      <c r="N8504" s="32">
        <v>1</v>
      </c>
      <c r="O8504" s="22">
        <f t="shared" si="420"/>
        <v>22</v>
      </c>
      <c r="P8504" s="50"/>
    </row>
    <row r="8505" spans="1:16" customFormat="1" ht="12.75" customHeight="1" x14ac:dyDescent="0.25">
      <c r="A8505">
        <v>10</v>
      </c>
      <c r="B8505">
        <v>13</v>
      </c>
      <c r="C8505" s="3">
        <v>1013</v>
      </c>
      <c r="D8505" t="s">
        <v>7</v>
      </c>
      <c r="E8505">
        <v>2003</v>
      </c>
      <c r="G8505" s="73">
        <f t="shared" si="419"/>
        <v>266</v>
      </c>
      <c r="H8505" s="13"/>
      <c r="I8505" s="52">
        <v>255</v>
      </c>
      <c r="K8505" s="32">
        <v>11</v>
      </c>
      <c r="L8505" s="52">
        <v>15</v>
      </c>
      <c r="N8505" s="32">
        <v>1</v>
      </c>
      <c r="O8505" s="22">
        <f t="shared" si="420"/>
        <v>16</v>
      </c>
      <c r="P8505" s="50"/>
    </row>
    <row r="8506" spans="1:16" customFormat="1" ht="12.75" customHeight="1" x14ac:dyDescent="0.25">
      <c r="A8506">
        <v>10</v>
      </c>
      <c r="B8506">
        <v>14</v>
      </c>
      <c r="C8506" s="3">
        <v>1014</v>
      </c>
      <c r="D8506" t="s">
        <v>7</v>
      </c>
      <c r="E8506">
        <v>2003</v>
      </c>
      <c r="G8506" s="73">
        <f t="shared" si="419"/>
        <v>181</v>
      </c>
      <c r="H8506" s="13"/>
      <c r="I8506" s="52">
        <v>179</v>
      </c>
      <c r="K8506" s="32">
        <v>2</v>
      </c>
      <c r="L8506" s="52">
        <v>10</v>
      </c>
      <c r="N8506" s="32">
        <v>0</v>
      </c>
      <c r="O8506" s="22">
        <f t="shared" si="420"/>
        <v>10</v>
      </c>
      <c r="P8506" s="50"/>
    </row>
    <row r="8507" spans="1:16" customFormat="1" ht="12.75" customHeight="1" x14ac:dyDescent="0.25">
      <c r="A8507">
        <v>10</v>
      </c>
      <c r="B8507">
        <v>15</v>
      </c>
      <c r="C8507" s="3">
        <v>1015</v>
      </c>
      <c r="D8507" t="s">
        <v>7</v>
      </c>
      <c r="E8507">
        <v>2003</v>
      </c>
      <c r="G8507" s="73">
        <f t="shared" si="419"/>
        <v>165</v>
      </c>
      <c r="H8507" s="13">
        <f>SUM(G8501:G8507)</f>
        <v>2242</v>
      </c>
      <c r="I8507" s="52">
        <v>165</v>
      </c>
      <c r="L8507" s="52">
        <v>9</v>
      </c>
      <c r="O8507" s="22">
        <f t="shared" si="420"/>
        <v>9</v>
      </c>
      <c r="P8507" s="50"/>
    </row>
    <row r="8508" spans="1:16" customFormat="1" ht="12.75" customHeight="1" x14ac:dyDescent="0.25">
      <c r="A8508">
        <v>10</v>
      </c>
      <c r="B8508">
        <v>16</v>
      </c>
      <c r="C8508" s="3">
        <v>1016</v>
      </c>
      <c r="D8508" t="s">
        <v>7</v>
      </c>
      <c r="E8508">
        <v>2003</v>
      </c>
      <c r="G8508" s="73">
        <f t="shared" si="419"/>
        <v>6</v>
      </c>
      <c r="H8508" s="13"/>
      <c r="I8508" s="52">
        <v>6</v>
      </c>
      <c r="L8508" s="52">
        <v>0</v>
      </c>
      <c r="O8508" s="22">
        <f t="shared" si="420"/>
        <v>0</v>
      </c>
      <c r="P8508" s="50"/>
    </row>
    <row r="8509" spans="1:16" customFormat="1" ht="12.75" customHeight="1" x14ac:dyDescent="0.25">
      <c r="A8509">
        <v>10</v>
      </c>
      <c r="B8509">
        <v>17</v>
      </c>
      <c r="C8509" s="3">
        <v>1017</v>
      </c>
      <c r="D8509" t="s">
        <v>7</v>
      </c>
      <c r="E8509">
        <v>2003</v>
      </c>
      <c r="G8509" s="73"/>
      <c r="H8509" s="13"/>
      <c r="O8509" s="22"/>
    </row>
    <row r="8510" spans="1:16" customFormat="1" ht="12.75" customHeight="1" x14ac:dyDescent="0.25">
      <c r="A8510">
        <v>10</v>
      </c>
      <c r="B8510">
        <v>18</v>
      </c>
      <c r="C8510" s="3">
        <v>1018</v>
      </c>
      <c r="D8510" t="s">
        <v>7</v>
      </c>
      <c r="E8510">
        <v>2003</v>
      </c>
      <c r="G8510" s="73"/>
      <c r="H8510" s="13"/>
      <c r="O8510" s="22"/>
    </row>
    <row r="8511" spans="1:16" customFormat="1" ht="12.75" customHeight="1" x14ac:dyDescent="0.25">
      <c r="A8511">
        <v>10</v>
      </c>
      <c r="B8511">
        <v>19</v>
      </c>
      <c r="C8511" s="3">
        <v>1019</v>
      </c>
      <c r="D8511" t="s">
        <v>7</v>
      </c>
      <c r="E8511">
        <v>2003</v>
      </c>
      <c r="G8511" s="73"/>
      <c r="H8511" s="13"/>
      <c r="O8511" s="22"/>
    </row>
    <row r="8512" spans="1:16" customFormat="1" ht="12.75" customHeight="1" x14ac:dyDescent="0.25">
      <c r="A8512">
        <v>10</v>
      </c>
      <c r="B8512">
        <v>20</v>
      </c>
      <c r="C8512" s="3">
        <v>1020</v>
      </c>
      <c r="D8512" t="s">
        <v>7</v>
      </c>
      <c r="E8512">
        <v>2003</v>
      </c>
      <c r="G8512" s="73"/>
      <c r="H8512" s="13"/>
      <c r="O8512" s="22"/>
    </row>
    <row r="8513" spans="1:15" customFormat="1" ht="12.75" customHeight="1" x14ac:dyDescent="0.25">
      <c r="A8513">
        <v>10</v>
      </c>
      <c r="B8513">
        <v>21</v>
      </c>
      <c r="C8513" s="3">
        <v>1021</v>
      </c>
      <c r="D8513" t="s">
        <v>7</v>
      </c>
      <c r="E8513">
        <v>2003</v>
      </c>
      <c r="G8513" s="73"/>
      <c r="H8513" s="13"/>
      <c r="O8513" s="22"/>
    </row>
    <row r="8514" spans="1:15" customFormat="1" ht="12.75" customHeight="1" x14ac:dyDescent="0.25">
      <c r="A8514">
        <v>10</v>
      </c>
      <c r="B8514">
        <v>22</v>
      </c>
      <c r="C8514" s="3">
        <v>1022</v>
      </c>
      <c r="D8514" t="s">
        <v>7</v>
      </c>
      <c r="E8514">
        <v>2003</v>
      </c>
      <c r="G8514" s="73"/>
      <c r="H8514" s="13">
        <f>SUM(G8508:G8514)</f>
        <v>6</v>
      </c>
      <c r="O8514" s="22"/>
    </row>
    <row r="8515" spans="1:15" customFormat="1" ht="12.75" customHeight="1" x14ac:dyDescent="0.25">
      <c r="A8515">
        <v>10</v>
      </c>
      <c r="B8515">
        <v>23</v>
      </c>
      <c r="C8515" s="3">
        <v>1023</v>
      </c>
      <c r="D8515" t="s">
        <v>7</v>
      </c>
      <c r="E8515">
        <v>2003</v>
      </c>
      <c r="G8515" s="73"/>
      <c r="H8515" s="13"/>
      <c r="O8515" s="22"/>
    </row>
    <row r="8516" spans="1:15" customFormat="1" ht="12.75" customHeight="1" x14ac:dyDescent="0.25">
      <c r="A8516">
        <v>10</v>
      </c>
      <c r="B8516">
        <v>24</v>
      </c>
      <c r="C8516" s="3">
        <v>1024</v>
      </c>
      <c r="D8516" t="s">
        <v>7</v>
      </c>
      <c r="E8516">
        <v>2003</v>
      </c>
      <c r="G8516" s="73"/>
      <c r="H8516" s="13"/>
      <c r="O8516" s="22"/>
    </row>
    <row r="8517" spans="1:15" customFormat="1" ht="12.75" customHeight="1" x14ac:dyDescent="0.25">
      <c r="A8517">
        <v>10</v>
      </c>
      <c r="B8517">
        <v>25</v>
      </c>
      <c r="C8517" s="3">
        <v>1025</v>
      </c>
      <c r="D8517" t="s">
        <v>7</v>
      </c>
      <c r="E8517">
        <v>2003</v>
      </c>
      <c r="G8517" s="73"/>
      <c r="H8517" s="13"/>
      <c r="O8517" s="22"/>
    </row>
    <row r="8518" spans="1:15" customFormat="1" ht="12.75" customHeight="1" x14ac:dyDescent="0.25">
      <c r="A8518">
        <v>10</v>
      </c>
      <c r="B8518">
        <v>26</v>
      </c>
      <c r="C8518" s="3">
        <v>1026</v>
      </c>
      <c r="D8518" t="s">
        <v>7</v>
      </c>
      <c r="E8518">
        <v>2003</v>
      </c>
      <c r="G8518" s="73"/>
      <c r="H8518" s="13"/>
      <c r="O8518" s="22"/>
    </row>
    <row r="8519" spans="1:15" customFormat="1" ht="12.75" customHeight="1" x14ac:dyDescent="0.25">
      <c r="A8519">
        <v>10</v>
      </c>
      <c r="B8519">
        <v>27</v>
      </c>
      <c r="C8519" s="3">
        <v>1027</v>
      </c>
      <c r="D8519" t="s">
        <v>7</v>
      </c>
      <c r="E8519">
        <v>2003</v>
      </c>
      <c r="G8519" s="73"/>
      <c r="H8519" s="13"/>
      <c r="O8519" s="22"/>
    </row>
    <row r="8520" spans="1:15" customFormat="1" ht="12.75" customHeight="1" x14ac:dyDescent="0.25">
      <c r="A8520">
        <v>10</v>
      </c>
      <c r="B8520">
        <v>28</v>
      </c>
      <c r="C8520" s="3">
        <v>1028</v>
      </c>
      <c r="D8520" t="s">
        <v>7</v>
      </c>
      <c r="E8520">
        <v>2003</v>
      </c>
      <c r="G8520" s="73"/>
      <c r="H8520" s="13"/>
      <c r="O8520" s="22"/>
    </row>
    <row r="8521" spans="1:15" customFormat="1" ht="12.75" customHeight="1" x14ac:dyDescent="0.25">
      <c r="A8521">
        <v>10</v>
      </c>
      <c r="B8521">
        <v>29</v>
      </c>
      <c r="C8521" s="3">
        <v>1029</v>
      </c>
      <c r="D8521" t="s">
        <v>7</v>
      </c>
      <c r="E8521">
        <v>2003</v>
      </c>
      <c r="G8521" s="73"/>
      <c r="H8521" s="13">
        <f>SUM(G8515:G8521)</f>
        <v>0</v>
      </c>
      <c r="O8521" s="22"/>
    </row>
    <row r="8522" spans="1:15" customFormat="1" ht="12.75" customHeight="1" x14ac:dyDescent="0.25">
      <c r="A8522">
        <v>10</v>
      </c>
      <c r="B8522">
        <v>30</v>
      </c>
      <c r="C8522" s="3">
        <v>1030</v>
      </c>
      <c r="D8522" t="s">
        <v>7</v>
      </c>
      <c r="E8522">
        <v>2003</v>
      </c>
      <c r="G8522" s="73"/>
      <c r="H8522" s="13"/>
      <c r="O8522" s="22"/>
    </row>
    <row r="8523" spans="1:15" customFormat="1" ht="12.75" customHeight="1" x14ac:dyDescent="0.25">
      <c r="A8523">
        <v>10</v>
      </c>
      <c r="B8523">
        <v>31</v>
      </c>
      <c r="C8523" s="3">
        <v>1031</v>
      </c>
      <c r="D8523" t="s">
        <v>7</v>
      </c>
      <c r="E8523">
        <v>2003</v>
      </c>
      <c r="G8523" s="73"/>
      <c r="H8523" s="13"/>
      <c r="O8523" s="22"/>
    </row>
    <row r="8524" spans="1:15" customFormat="1" ht="12.75" customHeight="1" x14ac:dyDescent="0.25">
      <c r="A8524">
        <v>11</v>
      </c>
      <c r="B8524">
        <v>1</v>
      </c>
      <c r="C8524" s="3">
        <v>1101</v>
      </c>
      <c r="D8524" t="s">
        <v>7</v>
      </c>
      <c r="E8524">
        <v>2003</v>
      </c>
      <c r="G8524" s="73"/>
      <c r="H8524" s="13"/>
      <c r="O8524" s="22"/>
    </row>
    <row r="8525" spans="1:15" customFormat="1" ht="12.75" customHeight="1" x14ac:dyDescent="0.25">
      <c r="A8525">
        <v>11</v>
      </c>
      <c r="B8525">
        <v>2</v>
      </c>
      <c r="C8525" s="3">
        <v>1102</v>
      </c>
      <c r="D8525" t="s">
        <v>7</v>
      </c>
      <c r="E8525">
        <v>2003</v>
      </c>
      <c r="G8525" s="73"/>
      <c r="H8525" s="13"/>
      <c r="O8525" s="22"/>
    </row>
    <row r="8526" spans="1:15" customFormat="1" ht="12.75" customHeight="1" x14ac:dyDescent="0.25">
      <c r="A8526">
        <v>11</v>
      </c>
      <c r="B8526">
        <v>3</v>
      </c>
      <c r="C8526" s="3">
        <v>1103</v>
      </c>
      <c r="D8526" t="s">
        <v>7</v>
      </c>
      <c r="E8526">
        <v>2003</v>
      </c>
      <c r="G8526" s="73"/>
      <c r="H8526" s="13"/>
      <c r="O8526" s="22"/>
    </row>
    <row r="8527" spans="1:15" customFormat="1" ht="12.75" customHeight="1" x14ac:dyDescent="0.25">
      <c r="A8527">
        <v>11</v>
      </c>
      <c r="B8527">
        <v>4</v>
      </c>
      <c r="C8527" s="3">
        <v>1104</v>
      </c>
      <c r="D8527" t="s">
        <v>7</v>
      </c>
      <c r="E8527">
        <v>2003</v>
      </c>
      <c r="G8527" s="73"/>
      <c r="H8527" s="13"/>
      <c r="O8527" s="22"/>
    </row>
    <row r="8528" spans="1:15" customFormat="1" ht="12.75" customHeight="1" x14ac:dyDescent="0.25">
      <c r="A8528">
        <v>11</v>
      </c>
      <c r="B8528">
        <v>5</v>
      </c>
      <c r="C8528" s="3">
        <v>1105</v>
      </c>
      <c r="D8528" t="s">
        <v>7</v>
      </c>
      <c r="E8528">
        <v>2003</v>
      </c>
      <c r="G8528" s="73"/>
      <c r="H8528" s="13">
        <f>SUM(G8522:G8528)</f>
        <v>0</v>
      </c>
      <c r="O8528" s="22"/>
    </row>
    <row r="8529" spans="1:15" customFormat="1" ht="12.75" customHeight="1" x14ac:dyDescent="0.25">
      <c r="A8529">
        <v>11</v>
      </c>
      <c r="B8529">
        <v>6</v>
      </c>
      <c r="C8529" s="3">
        <v>1106</v>
      </c>
      <c r="D8529" t="s">
        <v>7</v>
      </c>
      <c r="E8529">
        <v>2003</v>
      </c>
      <c r="G8529" s="73"/>
      <c r="H8529" s="13"/>
      <c r="O8529" s="22"/>
    </row>
    <row r="8530" spans="1:15" customFormat="1" ht="12.75" customHeight="1" x14ac:dyDescent="0.25">
      <c r="A8530">
        <v>11</v>
      </c>
      <c r="B8530">
        <v>7</v>
      </c>
      <c r="C8530" s="3">
        <v>1107</v>
      </c>
      <c r="D8530" t="s">
        <v>7</v>
      </c>
      <c r="E8530">
        <v>2003</v>
      </c>
      <c r="G8530" s="73"/>
      <c r="H8530" s="13"/>
      <c r="O8530" s="22"/>
    </row>
    <row r="8531" spans="1:15" customFormat="1" ht="12.75" customHeight="1" x14ac:dyDescent="0.25">
      <c r="A8531">
        <v>11</v>
      </c>
      <c r="B8531">
        <v>8</v>
      </c>
      <c r="C8531" s="3">
        <v>1108</v>
      </c>
      <c r="D8531" t="s">
        <v>7</v>
      </c>
      <c r="E8531">
        <v>2003</v>
      </c>
      <c r="G8531" s="73"/>
      <c r="H8531" s="13"/>
      <c r="O8531" s="22"/>
    </row>
    <row r="8532" spans="1:15" customFormat="1" ht="12.75" customHeight="1" x14ac:dyDescent="0.25">
      <c r="A8532">
        <v>11</v>
      </c>
      <c r="B8532">
        <v>9</v>
      </c>
      <c r="C8532" s="3">
        <v>1109</v>
      </c>
      <c r="D8532" t="s">
        <v>7</v>
      </c>
      <c r="E8532">
        <v>2003</v>
      </c>
      <c r="G8532" s="73"/>
      <c r="H8532" s="13"/>
      <c r="O8532" s="22"/>
    </row>
    <row r="8533" spans="1:15" customFormat="1" ht="12.75" customHeight="1" x14ac:dyDescent="0.25">
      <c r="A8533">
        <v>11</v>
      </c>
      <c r="B8533">
        <v>10</v>
      </c>
      <c r="C8533" s="3">
        <v>1110</v>
      </c>
      <c r="D8533" t="s">
        <v>7</v>
      </c>
      <c r="E8533">
        <v>2003</v>
      </c>
      <c r="G8533" s="73"/>
      <c r="H8533" s="13"/>
      <c r="O8533" s="22"/>
    </row>
    <row r="8534" spans="1:15" customFormat="1" ht="12.75" customHeight="1" x14ac:dyDescent="0.25">
      <c r="A8534">
        <v>11</v>
      </c>
      <c r="B8534">
        <v>11</v>
      </c>
      <c r="C8534" s="3">
        <v>1111</v>
      </c>
      <c r="D8534" t="s">
        <v>7</v>
      </c>
      <c r="E8534">
        <v>2003</v>
      </c>
      <c r="G8534" s="73"/>
      <c r="H8534" s="13"/>
      <c r="O8534" s="22"/>
    </row>
    <row r="8535" spans="1:15" customFormat="1" ht="12.75" customHeight="1" x14ac:dyDescent="0.25">
      <c r="A8535">
        <v>11</v>
      </c>
      <c r="B8535">
        <v>12</v>
      </c>
      <c r="C8535" s="3">
        <v>1112</v>
      </c>
      <c r="D8535" t="s">
        <v>7</v>
      </c>
      <c r="E8535">
        <v>2003</v>
      </c>
      <c r="G8535" s="73"/>
      <c r="H8535" s="13">
        <f>SUM(G8529:G8535)</f>
        <v>0</v>
      </c>
      <c r="O8535" s="22"/>
    </row>
    <row r="8536" spans="1:15" customFormat="1" ht="12.75" customHeight="1" x14ac:dyDescent="0.25">
      <c r="A8536">
        <v>11</v>
      </c>
      <c r="B8536">
        <v>13</v>
      </c>
      <c r="C8536" s="3">
        <v>1113</v>
      </c>
      <c r="D8536" t="s">
        <v>7</v>
      </c>
      <c r="E8536">
        <v>2003</v>
      </c>
      <c r="G8536" s="73"/>
      <c r="H8536" s="13"/>
      <c r="O8536" s="22"/>
    </row>
    <row r="8537" spans="1:15" customFormat="1" ht="13.2" customHeight="1" x14ac:dyDescent="0.25">
      <c r="A8537">
        <v>4</v>
      </c>
      <c r="B8537">
        <v>1</v>
      </c>
      <c r="C8537" s="3">
        <v>401</v>
      </c>
      <c r="D8537" t="s">
        <v>6</v>
      </c>
      <c r="E8537">
        <v>2002</v>
      </c>
      <c r="G8537" s="18"/>
      <c r="H8537" s="13"/>
    </row>
    <row r="8538" spans="1:15" customFormat="1" ht="13.2" customHeight="1" x14ac:dyDescent="0.25">
      <c r="A8538">
        <v>4</v>
      </c>
      <c r="B8538">
        <v>2</v>
      </c>
      <c r="C8538" s="3">
        <v>402</v>
      </c>
      <c r="D8538" t="s">
        <v>6</v>
      </c>
      <c r="E8538">
        <v>2002</v>
      </c>
      <c r="G8538" s="18"/>
      <c r="H8538" s="13"/>
    </row>
    <row r="8539" spans="1:15" customFormat="1" ht="13.2" customHeight="1" x14ac:dyDescent="0.25">
      <c r="A8539">
        <v>4</v>
      </c>
      <c r="B8539">
        <v>3</v>
      </c>
      <c r="C8539" s="3">
        <v>403</v>
      </c>
      <c r="D8539" t="s">
        <v>6</v>
      </c>
      <c r="E8539">
        <v>2002</v>
      </c>
      <c r="G8539" s="18"/>
      <c r="H8539" s="13"/>
    </row>
    <row r="8540" spans="1:15" customFormat="1" ht="13.2" customHeight="1" x14ac:dyDescent="0.25">
      <c r="A8540">
        <v>4</v>
      </c>
      <c r="B8540">
        <v>4</v>
      </c>
      <c r="C8540" s="3">
        <v>404</v>
      </c>
      <c r="D8540" t="s">
        <v>6</v>
      </c>
      <c r="E8540">
        <v>2002</v>
      </c>
      <c r="G8540" s="18"/>
      <c r="H8540" s="13"/>
    </row>
    <row r="8541" spans="1:15" customFormat="1" ht="13.2" customHeight="1" x14ac:dyDescent="0.25">
      <c r="A8541">
        <v>4</v>
      </c>
      <c r="B8541">
        <v>5</v>
      </c>
      <c r="C8541" s="3">
        <v>405</v>
      </c>
      <c r="D8541" t="s">
        <v>6</v>
      </c>
      <c r="E8541">
        <v>2002</v>
      </c>
      <c r="G8541" s="18"/>
      <c r="H8541" s="13"/>
    </row>
    <row r="8542" spans="1:15" customFormat="1" ht="13.2" customHeight="1" x14ac:dyDescent="0.25">
      <c r="A8542">
        <v>4</v>
      </c>
      <c r="B8542">
        <v>6</v>
      </c>
      <c r="C8542" s="3">
        <v>406</v>
      </c>
      <c r="D8542" t="s">
        <v>6</v>
      </c>
      <c r="E8542">
        <v>2002</v>
      </c>
      <c r="G8542" s="18"/>
      <c r="H8542" s="13"/>
    </row>
    <row r="8543" spans="1:15" customFormat="1" ht="13.2" customHeight="1" x14ac:dyDescent="0.25">
      <c r="A8543">
        <v>4</v>
      </c>
      <c r="B8543">
        <v>7</v>
      </c>
      <c r="C8543" s="3">
        <v>407</v>
      </c>
      <c r="D8543" t="s">
        <v>6</v>
      </c>
      <c r="E8543">
        <v>2002</v>
      </c>
      <c r="G8543" s="18"/>
    </row>
    <row r="8544" spans="1:15" customFormat="1" ht="13.2" customHeight="1" x14ac:dyDescent="0.25">
      <c r="A8544">
        <v>4</v>
      </c>
      <c r="B8544">
        <v>8</v>
      </c>
      <c r="C8544" s="3">
        <v>408</v>
      </c>
      <c r="D8544" t="s">
        <v>6</v>
      </c>
      <c r="E8544">
        <v>2002</v>
      </c>
      <c r="G8544" s="18"/>
    </row>
    <row r="8545" spans="1:7" customFormat="1" ht="13.2" customHeight="1" x14ac:dyDescent="0.25">
      <c r="A8545">
        <v>4</v>
      </c>
      <c r="B8545">
        <v>9</v>
      </c>
      <c r="C8545" s="3">
        <v>409</v>
      </c>
      <c r="D8545" t="s">
        <v>6</v>
      </c>
      <c r="E8545">
        <v>2002</v>
      </c>
      <c r="G8545" s="18"/>
    </row>
    <row r="8546" spans="1:7" customFormat="1" ht="13.2" customHeight="1" x14ac:dyDescent="0.25">
      <c r="A8546">
        <v>4</v>
      </c>
      <c r="B8546">
        <v>10</v>
      </c>
      <c r="C8546" s="3">
        <v>410</v>
      </c>
      <c r="D8546" t="s">
        <v>6</v>
      </c>
      <c r="E8546">
        <v>2002</v>
      </c>
      <c r="G8546" s="18"/>
    </row>
    <row r="8547" spans="1:7" customFormat="1" ht="13.2" customHeight="1" x14ac:dyDescent="0.25">
      <c r="A8547">
        <v>4</v>
      </c>
      <c r="B8547">
        <v>11</v>
      </c>
      <c r="C8547" s="3">
        <v>411</v>
      </c>
      <c r="D8547" t="s">
        <v>6</v>
      </c>
      <c r="E8547">
        <v>2002</v>
      </c>
      <c r="G8547" s="18"/>
    </row>
    <row r="8548" spans="1:7" customFormat="1" ht="13.2" customHeight="1" x14ac:dyDescent="0.25">
      <c r="A8548">
        <v>4</v>
      </c>
      <c r="B8548">
        <v>12</v>
      </c>
      <c r="C8548" s="3">
        <v>412</v>
      </c>
      <c r="D8548" t="s">
        <v>6</v>
      </c>
      <c r="E8548">
        <v>2002</v>
      </c>
      <c r="G8548" s="18"/>
    </row>
    <row r="8549" spans="1:7" customFormat="1" ht="13.2" customHeight="1" x14ac:dyDescent="0.25">
      <c r="A8549">
        <v>4</v>
      </c>
      <c r="B8549">
        <v>13</v>
      </c>
      <c r="C8549" s="3">
        <v>413</v>
      </c>
      <c r="D8549" t="s">
        <v>6</v>
      </c>
      <c r="E8549">
        <v>2002</v>
      </c>
      <c r="G8549" s="18"/>
    </row>
    <row r="8550" spans="1:7" customFormat="1" ht="13.2" customHeight="1" x14ac:dyDescent="0.25">
      <c r="A8550">
        <v>4</v>
      </c>
      <c r="B8550">
        <v>14</v>
      </c>
      <c r="C8550" s="3">
        <v>414</v>
      </c>
      <c r="D8550" t="s">
        <v>6</v>
      </c>
      <c r="E8550">
        <v>2002</v>
      </c>
      <c r="G8550" s="18"/>
    </row>
    <row r="8551" spans="1:7" customFormat="1" ht="13.2" customHeight="1" x14ac:dyDescent="0.25">
      <c r="A8551">
        <v>4</v>
      </c>
      <c r="B8551">
        <v>15</v>
      </c>
      <c r="C8551" s="3">
        <v>415</v>
      </c>
      <c r="D8551" t="s">
        <v>6</v>
      </c>
      <c r="E8551">
        <v>2002</v>
      </c>
      <c r="G8551" s="18"/>
    </row>
    <row r="8552" spans="1:7" customFormat="1" ht="13.2" customHeight="1" x14ac:dyDescent="0.25">
      <c r="A8552">
        <v>4</v>
      </c>
      <c r="B8552">
        <v>16</v>
      </c>
      <c r="C8552" s="3">
        <v>416</v>
      </c>
      <c r="D8552" t="s">
        <v>6</v>
      </c>
      <c r="E8552">
        <v>2002</v>
      </c>
      <c r="G8552" s="18"/>
    </row>
    <row r="8553" spans="1:7" customFormat="1" ht="13.2" customHeight="1" x14ac:dyDescent="0.25">
      <c r="A8553">
        <v>4</v>
      </c>
      <c r="B8553">
        <v>17</v>
      </c>
      <c r="C8553" s="3">
        <v>417</v>
      </c>
      <c r="D8553" t="s">
        <v>6</v>
      </c>
      <c r="E8553">
        <v>2002</v>
      </c>
      <c r="G8553" s="18"/>
    </row>
    <row r="8554" spans="1:7" customFormat="1" ht="13.2" customHeight="1" x14ac:dyDescent="0.25">
      <c r="A8554">
        <v>4</v>
      </c>
      <c r="B8554">
        <v>18</v>
      </c>
      <c r="C8554" s="3">
        <v>418</v>
      </c>
      <c r="D8554" t="s">
        <v>6</v>
      </c>
      <c r="E8554">
        <v>2002</v>
      </c>
      <c r="G8554" s="18"/>
    </row>
    <row r="8555" spans="1:7" customFormat="1" ht="13.2" customHeight="1" x14ac:dyDescent="0.25">
      <c r="A8555">
        <v>4</v>
      </c>
      <c r="B8555">
        <v>19</v>
      </c>
      <c r="C8555" s="3">
        <v>419</v>
      </c>
      <c r="D8555" t="s">
        <v>6</v>
      </c>
      <c r="E8555">
        <v>2002</v>
      </c>
      <c r="G8555" s="18"/>
    </row>
    <row r="8556" spans="1:7" customFormat="1" ht="13.2" customHeight="1" x14ac:dyDescent="0.25">
      <c r="A8556">
        <v>4</v>
      </c>
      <c r="B8556">
        <v>20</v>
      </c>
      <c r="C8556" s="3">
        <v>420</v>
      </c>
      <c r="D8556" t="s">
        <v>6</v>
      </c>
      <c r="E8556">
        <v>2002</v>
      </c>
      <c r="G8556" s="18"/>
    </row>
    <row r="8557" spans="1:7" customFormat="1" ht="13.2" customHeight="1" x14ac:dyDescent="0.25">
      <c r="A8557">
        <v>4</v>
      </c>
      <c r="B8557">
        <v>21</v>
      </c>
      <c r="C8557" s="3">
        <v>421</v>
      </c>
      <c r="D8557" t="s">
        <v>6</v>
      </c>
      <c r="E8557">
        <v>2002</v>
      </c>
      <c r="G8557" s="18"/>
    </row>
    <row r="8558" spans="1:7" customFormat="1" ht="13.2" customHeight="1" x14ac:dyDescent="0.25">
      <c r="A8558">
        <v>4</v>
      </c>
      <c r="B8558">
        <v>22</v>
      </c>
      <c r="C8558" s="3">
        <v>422</v>
      </c>
      <c r="D8558" t="s">
        <v>6</v>
      </c>
      <c r="E8558">
        <v>2002</v>
      </c>
      <c r="G8558" s="18"/>
    </row>
    <row r="8559" spans="1:7" customFormat="1" ht="13.2" customHeight="1" x14ac:dyDescent="0.25">
      <c r="A8559">
        <v>4</v>
      </c>
      <c r="B8559">
        <v>23</v>
      </c>
      <c r="C8559" s="3">
        <v>423</v>
      </c>
      <c r="D8559" t="s">
        <v>6</v>
      </c>
      <c r="E8559">
        <v>2002</v>
      </c>
      <c r="G8559" s="18"/>
    </row>
    <row r="8560" spans="1:7" customFormat="1" ht="13.2" customHeight="1" x14ac:dyDescent="0.25">
      <c r="A8560">
        <v>4</v>
      </c>
      <c r="B8560">
        <v>24</v>
      </c>
      <c r="C8560" s="3">
        <v>424</v>
      </c>
      <c r="D8560" t="s">
        <v>6</v>
      </c>
      <c r="E8560">
        <v>2002</v>
      </c>
      <c r="G8560" s="18"/>
    </row>
    <row r="8561" spans="1:15" customFormat="1" ht="13.2" customHeight="1" x14ac:dyDescent="0.25">
      <c r="A8561">
        <v>4</v>
      </c>
      <c r="B8561">
        <v>25</v>
      </c>
      <c r="C8561" s="3">
        <v>425</v>
      </c>
      <c r="D8561" t="s">
        <v>6</v>
      </c>
      <c r="E8561">
        <v>2002</v>
      </c>
      <c r="G8561" s="18"/>
    </row>
    <row r="8562" spans="1:15" customFormat="1" ht="13.2" customHeight="1" x14ac:dyDescent="0.25">
      <c r="A8562">
        <v>4</v>
      </c>
      <c r="B8562">
        <v>26</v>
      </c>
      <c r="C8562" s="3">
        <v>426</v>
      </c>
      <c r="D8562" t="s">
        <v>6</v>
      </c>
      <c r="E8562">
        <v>2002</v>
      </c>
      <c r="G8562" s="18"/>
    </row>
    <row r="8563" spans="1:15" customFormat="1" ht="13.2" customHeight="1" x14ac:dyDescent="0.25">
      <c r="A8563">
        <v>4</v>
      </c>
      <c r="B8563">
        <v>27</v>
      </c>
      <c r="C8563" s="3">
        <v>427</v>
      </c>
      <c r="D8563" t="s">
        <v>6</v>
      </c>
      <c r="E8563">
        <v>2002</v>
      </c>
      <c r="G8563" s="18"/>
    </row>
    <row r="8564" spans="1:15" customFormat="1" ht="13.2" customHeight="1" x14ac:dyDescent="0.25">
      <c r="A8564">
        <v>4</v>
      </c>
      <c r="B8564">
        <v>28</v>
      </c>
      <c r="C8564" s="3">
        <v>428</v>
      </c>
      <c r="D8564" t="s">
        <v>6</v>
      </c>
      <c r="E8564">
        <v>2002</v>
      </c>
      <c r="G8564" s="18"/>
    </row>
    <row r="8565" spans="1:15" customFormat="1" ht="13.2" customHeight="1" x14ac:dyDescent="0.25">
      <c r="A8565">
        <v>4</v>
      </c>
      <c r="B8565">
        <v>29</v>
      </c>
      <c r="C8565" s="3">
        <v>429</v>
      </c>
      <c r="D8565" t="s">
        <v>6</v>
      </c>
      <c r="E8565">
        <v>2002</v>
      </c>
      <c r="G8565" s="18"/>
    </row>
    <row r="8566" spans="1:15" customFormat="1" ht="13.2" customHeight="1" x14ac:dyDescent="0.25">
      <c r="A8566">
        <v>4</v>
      </c>
      <c r="B8566">
        <v>30</v>
      </c>
      <c r="C8566" s="3">
        <v>430</v>
      </c>
      <c r="D8566" t="s">
        <v>6</v>
      </c>
      <c r="E8566">
        <v>2002</v>
      </c>
      <c r="G8566" s="18"/>
    </row>
    <row r="8567" spans="1:15" customFormat="1" ht="13.2" customHeight="1" x14ac:dyDescent="0.25">
      <c r="A8567">
        <v>5</v>
      </c>
      <c r="B8567">
        <v>1</v>
      </c>
      <c r="C8567" s="3">
        <v>501</v>
      </c>
      <c r="D8567" t="s">
        <v>6</v>
      </c>
      <c r="E8567">
        <v>2002</v>
      </c>
      <c r="G8567" s="18"/>
    </row>
    <row r="8568" spans="1:15" customFormat="1" ht="13.2" customHeight="1" x14ac:dyDescent="0.25">
      <c r="A8568">
        <v>5</v>
      </c>
      <c r="B8568">
        <v>2</v>
      </c>
      <c r="C8568" s="3">
        <v>502</v>
      </c>
      <c r="D8568" t="s">
        <v>6</v>
      </c>
      <c r="E8568">
        <v>2002</v>
      </c>
      <c r="G8568" s="18"/>
    </row>
    <row r="8569" spans="1:15" customFormat="1" ht="13.2" customHeight="1" x14ac:dyDescent="0.25">
      <c r="A8569">
        <v>5</v>
      </c>
      <c r="B8569">
        <v>3</v>
      </c>
      <c r="C8569" s="3">
        <v>503</v>
      </c>
      <c r="D8569" t="s">
        <v>6</v>
      </c>
      <c r="E8569">
        <v>2002</v>
      </c>
      <c r="G8569" s="18"/>
    </row>
    <row r="8570" spans="1:15" customFormat="1" ht="13.2" customHeight="1" x14ac:dyDescent="0.25">
      <c r="A8570">
        <v>5</v>
      </c>
      <c r="B8570">
        <v>4</v>
      </c>
      <c r="C8570" s="3">
        <v>504</v>
      </c>
      <c r="D8570" t="s">
        <v>6</v>
      </c>
      <c r="E8570">
        <v>2002</v>
      </c>
      <c r="G8570" s="18"/>
    </row>
    <row r="8571" spans="1:15" customFormat="1" ht="13.2" customHeight="1" x14ac:dyDescent="0.25">
      <c r="A8571">
        <v>5</v>
      </c>
      <c r="B8571">
        <v>5</v>
      </c>
      <c r="C8571" s="3">
        <v>505</v>
      </c>
      <c r="D8571" t="s">
        <v>6</v>
      </c>
      <c r="E8571">
        <v>2002</v>
      </c>
      <c r="G8571" s="18"/>
    </row>
    <row r="8572" spans="1:15" customFormat="1" ht="13.2" customHeight="1" x14ac:dyDescent="0.25">
      <c r="A8572">
        <v>5</v>
      </c>
      <c r="B8572">
        <v>6</v>
      </c>
      <c r="C8572" s="3">
        <v>506</v>
      </c>
      <c r="D8572" t="s">
        <v>6</v>
      </c>
      <c r="E8572">
        <v>2002</v>
      </c>
      <c r="G8572" s="18"/>
    </row>
    <row r="8573" spans="1:15" customFormat="1" ht="13.2" customHeight="1" x14ac:dyDescent="0.25">
      <c r="A8573">
        <v>5</v>
      </c>
      <c r="B8573">
        <v>7</v>
      </c>
      <c r="C8573" s="3">
        <v>507</v>
      </c>
      <c r="D8573" t="s">
        <v>6</v>
      </c>
      <c r="E8573">
        <v>2002</v>
      </c>
      <c r="G8573" s="10">
        <v>3</v>
      </c>
      <c r="I8573" s="13"/>
      <c r="J8573" s="30"/>
      <c r="M8573" s="30"/>
      <c r="N8573" s="13"/>
      <c r="O8573" s="8">
        <v>0</v>
      </c>
    </row>
    <row r="8574" spans="1:15" customFormat="1" ht="13.2" customHeight="1" x14ac:dyDescent="0.25">
      <c r="A8574">
        <v>5</v>
      </c>
      <c r="B8574">
        <v>8</v>
      </c>
      <c r="C8574" s="3">
        <v>508</v>
      </c>
      <c r="D8574" t="s">
        <v>6</v>
      </c>
      <c r="E8574">
        <v>2002</v>
      </c>
      <c r="G8574" s="10">
        <v>5</v>
      </c>
      <c r="H8574" s="3">
        <f>SUM(G8573:G8574)</f>
        <v>8</v>
      </c>
      <c r="I8574" s="13"/>
      <c r="J8574" s="30"/>
      <c r="M8574" s="30"/>
      <c r="N8574" s="13"/>
      <c r="O8574" s="8">
        <v>0</v>
      </c>
    </row>
    <row r="8575" spans="1:15" customFormat="1" ht="13.2" customHeight="1" x14ac:dyDescent="0.25">
      <c r="A8575">
        <v>5</v>
      </c>
      <c r="B8575">
        <v>9</v>
      </c>
      <c r="C8575" s="3">
        <v>509</v>
      </c>
      <c r="D8575" t="s">
        <v>6</v>
      </c>
      <c r="E8575">
        <v>2002</v>
      </c>
      <c r="G8575" s="10">
        <v>2</v>
      </c>
      <c r="I8575" s="13"/>
      <c r="J8575" s="30"/>
      <c r="M8575" s="30"/>
      <c r="N8575" s="13"/>
      <c r="O8575" s="8">
        <v>0</v>
      </c>
    </row>
    <row r="8576" spans="1:15" customFormat="1" ht="13.2" customHeight="1" x14ac:dyDescent="0.25">
      <c r="A8576">
        <v>5</v>
      </c>
      <c r="B8576">
        <v>10</v>
      </c>
      <c r="C8576" s="3">
        <v>510</v>
      </c>
      <c r="D8576" t="s">
        <v>6</v>
      </c>
      <c r="E8576">
        <v>2002</v>
      </c>
      <c r="G8576" s="10">
        <v>3</v>
      </c>
      <c r="I8576" s="13"/>
      <c r="J8576" s="30"/>
      <c r="M8576" s="30"/>
      <c r="N8576" s="13"/>
      <c r="O8576" s="8">
        <v>0</v>
      </c>
    </row>
    <row r="8577" spans="1:15" customFormat="1" ht="13.2" customHeight="1" x14ac:dyDescent="0.25">
      <c r="A8577">
        <v>5</v>
      </c>
      <c r="B8577">
        <v>11</v>
      </c>
      <c r="C8577" s="3">
        <v>511</v>
      </c>
      <c r="D8577" t="s">
        <v>6</v>
      </c>
      <c r="E8577">
        <v>2002</v>
      </c>
      <c r="G8577" s="10">
        <v>4</v>
      </c>
      <c r="I8577" s="13"/>
      <c r="J8577" s="30"/>
      <c r="M8577" s="30"/>
      <c r="N8577" s="13"/>
      <c r="O8577" s="8">
        <v>0</v>
      </c>
    </row>
    <row r="8578" spans="1:15" customFormat="1" ht="13.2" customHeight="1" x14ac:dyDescent="0.25">
      <c r="A8578">
        <v>5</v>
      </c>
      <c r="B8578">
        <v>12</v>
      </c>
      <c r="C8578" s="3">
        <v>512</v>
      </c>
      <c r="D8578" t="s">
        <v>6</v>
      </c>
      <c r="E8578">
        <v>2002</v>
      </c>
      <c r="G8578" s="10">
        <v>4</v>
      </c>
      <c r="I8578" s="13"/>
      <c r="J8578" s="30"/>
      <c r="M8578" s="30"/>
      <c r="N8578" s="13"/>
      <c r="O8578" s="8">
        <v>0</v>
      </c>
    </row>
    <row r="8579" spans="1:15" customFormat="1" ht="13.2" customHeight="1" x14ac:dyDescent="0.25">
      <c r="A8579">
        <v>5</v>
      </c>
      <c r="B8579">
        <v>13</v>
      </c>
      <c r="C8579" s="3">
        <v>513</v>
      </c>
      <c r="D8579" t="s">
        <v>6</v>
      </c>
      <c r="E8579">
        <v>2002</v>
      </c>
      <c r="G8579" s="10">
        <v>5</v>
      </c>
      <c r="I8579" s="13"/>
      <c r="J8579" s="30"/>
      <c r="M8579" s="30"/>
      <c r="N8579" s="13"/>
      <c r="O8579" s="8">
        <v>0</v>
      </c>
    </row>
    <row r="8580" spans="1:15" customFormat="1" ht="13.2" customHeight="1" x14ac:dyDescent="0.25">
      <c r="A8580">
        <v>5</v>
      </c>
      <c r="B8580">
        <v>14</v>
      </c>
      <c r="C8580" s="3">
        <v>514</v>
      </c>
      <c r="D8580" t="s">
        <v>6</v>
      </c>
      <c r="E8580">
        <v>2002</v>
      </c>
      <c r="G8580" s="10">
        <v>5</v>
      </c>
      <c r="I8580" s="13"/>
      <c r="J8580" s="30"/>
      <c r="M8580" s="30"/>
      <c r="N8580" s="13"/>
      <c r="O8580" s="8">
        <v>0</v>
      </c>
    </row>
    <row r="8581" spans="1:15" customFormat="1" ht="13.2" customHeight="1" x14ac:dyDescent="0.25">
      <c r="A8581">
        <v>5</v>
      </c>
      <c r="B8581">
        <v>15</v>
      </c>
      <c r="C8581" s="3">
        <v>515</v>
      </c>
      <c r="D8581" t="s">
        <v>6</v>
      </c>
      <c r="E8581">
        <v>2002</v>
      </c>
      <c r="G8581" s="10">
        <v>5</v>
      </c>
      <c r="H8581" s="3">
        <f>SUM(G8575:G8581)</f>
        <v>28</v>
      </c>
      <c r="I8581" s="13"/>
      <c r="J8581" s="30"/>
      <c r="M8581" s="30"/>
      <c r="N8581" s="13"/>
      <c r="O8581" s="8">
        <v>0</v>
      </c>
    </row>
    <row r="8582" spans="1:15" customFormat="1" ht="13.2" customHeight="1" x14ac:dyDescent="0.25">
      <c r="A8582">
        <v>5</v>
      </c>
      <c r="B8582">
        <v>16</v>
      </c>
      <c r="C8582" s="3">
        <v>516</v>
      </c>
      <c r="D8582" t="s">
        <v>6</v>
      </c>
      <c r="E8582">
        <v>2002</v>
      </c>
      <c r="G8582" s="10">
        <v>4</v>
      </c>
      <c r="I8582" s="13"/>
      <c r="J8582" s="30"/>
      <c r="M8582" s="30"/>
      <c r="N8582" s="13"/>
      <c r="O8582" s="8">
        <v>0</v>
      </c>
    </row>
    <row r="8583" spans="1:15" customFormat="1" ht="13.2" customHeight="1" x14ac:dyDescent="0.25">
      <c r="A8583">
        <v>5</v>
      </c>
      <c r="B8583">
        <v>17</v>
      </c>
      <c r="C8583" s="3">
        <v>517</v>
      </c>
      <c r="D8583" t="s">
        <v>6</v>
      </c>
      <c r="E8583">
        <v>2002</v>
      </c>
      <c r="G8583" s="10">
        <v>2</v>
      </c>
      <c r="I8583" s="13"/>
      <c r="J8583" s="30"/>
      <c r="M8583" s="30"/>
      <c r="N8583" s="13"/>
      <c r="O8583" s="8">
        <v>0</v>
      </c>
    </row>
    <row r="8584" spans="1:15" customFormat="1" ht="13.2" customHeight="1" x14ac:dyDescent="0.25">
      <c r="A8584">
        <v>5</v>
      </c>
      <c r="B8584">
        <v>18</v>
      </c>
      <c r="C8584" s="3">
        <v>518</v>
      </c>
      <c r="D8584" t="s">
        <v>6</v>
      </c>
      <c r="E8584">
        <v>2002</v>
      </c>
      <c r="G8584" s="10">
        <v>3</v>
      </c>
      <c r="I8584" s="13"/>
      <c r="J8584" s="30"/>
      <c r="M8584" s="30"/>
      <c r="N8584" s="13"/>
      <c r="O8584" s="8">
        <v>0</v>
      </c>
    </row>
    <row r="8585" spans="1:15" customFormat="1" ht="13.2" customHeight="1" x14ac:dyDescent="0.25">
      <c r="A8585">
        <v>5</v>
      </c>
      <c r="B8585">
        <v>19</v>
      </c>
      <c r="C8585" s="3">
        <v>519</v>
      </c>
      <c r="D8585" t="s">
        <v>6</v>
      </c>
      <c r="E8585">
        <v>2002</v>
      </c>
      <c r="G8585" s="10">
        <v>1</v>
      </c>
      <c r="I8585" s="13"/>
      <c r="J8585" s="30"/>
      <c r="M8585" s="30"/>
      <c r="N8585" s="13"/>
      <c r="O8585" s="8">
        <v>0</v>
      </c>
    </row>
    <row r="8586" spans="1:15" customFormat="1" ht="13.2" customHeight="1" x14ac:dyDescent="0.25">
      <c r="A8586">
        <v>5</v>
      </c>
      <c r="B8586">
        <v>20</v>
      </c>
      <c r="C8586" s="3">
        <v>520</v>
      </c>
      <c r="D8586" t="s">
        <v>6</v>
      </c>
      <c r="E8586">
        <v>2002</v>
      </c>
      <c r="G8586" s="10">
        <v>0</v>
      </c>
      <c r="I8586" s="13"/>
      <c r="J8586" s="30"/>
      <c r="M8586" s="30"/>
      <c r="N8586" s="13"/>
      <c r="O8586" s="8">
        <v>0</v>
      </c>
    </row>
    <row r="8587" spans="1:15" customFormat="1" ht="13.2" customHeight="1" x14ac:dyDescent="0.25">
      <c r="A8587">
        <v>5</v>
      </c>
      <c r="B8587">
        <v>21</v>
      </c>
      <c r="C8587" s="3">
        <v>521</v>
      </c>
      <c r="D8587" t="s">
        <v>6</v>
      </c>
      <c r="E8587">
        <v>2002</v>
      </c>
      <c r="G8587" s="10">
        <v>2</v>
      </c>
      <c r="I8587" s="13"/>
      <c r="J8587" s="30"/>
      <c r="M8587" s="30"/>
      <c r="N8587" s="13"/>
      <c r="O8587" s="8">
        <v>0</v>
      </c>
    </row>
    <row r="8588" spans="1:15" customFormat="1" ht="13.2" customHeight="1" x14ac:dyDescent="0.25">
      <c r="A8588">
        <v>5</v>
      </c>
      <c r="B8588">
        <v>22</v>
      </c>
      <c r="C8588" s="3">
        <v>522</v>
      </c>
      <c r="D8588" t="s">
        <v>6</v>
      </c>
      <c r="E8588">
        <v>2002</v>
      </c>
      <c r="G8588" s="10">
        <v>3</v>
      </c>
      <c r="H8588" s="3">
        <f>SUM(G8582:G8588)</f>
        <v>15</v>
      </c>
      <c r="I8588" s="13"/>
      <c r="J8588" s="30"/>
      <c r="M8588" s="30"/>
      <c r="N8588" s="13"/>
      <c r="O8588" s="8">
        <v>0</v>
      </c>
    </row>
    <row r="8589" spans="1:15" customFormat="1" ht="13.2" customHeight="1" x14ac:dyDescent="0.25">
      <c r="A8589">
        <v>5</v>
      </c>
      <c r="B8589">
        <v>23</v>
      </c>
      <c r="C8589" s="3">
        <v>523</v>
      </c>
      <c r="D8589" t="s">
        <v>6</v>
      </c>
      <c r="E8589">
        <v>2002</v>
      </c>
      <c r="G8589" s="10">
        <v>1</v>
      </c>
      <c r="I8589" s="13"/>
      <c r="J8589" s="30"/>
      <c r="M8589" s="30"/>
      <c r="N8589" s="13"/>
      <c r="O8589" s="8">
        <v>0</v>
      </c>
    </row>
    <row r="8590" spans="1:15" customFormat="1" ht="13.2" customHeight="1" x14ac:dyDescent="0.25">
      <c r="A8590">
        <v>5</v>
      </c>
      <c r="B8590">
        <v>24</v>
      </c>
      <c r="C8590" s="3">
        <v>524</v>
      </c>
      <c r="D8590" t="s">
        <v>6</v>
      </c>
      <c r="E8590">
        <v>2002</v>
      </c>
      <c r="G8590" s="10">
        <v>0</v>
      </c>
      <c r="I8590" s="13"/>
      <c r="J8590" s="30"/>
      <c r="M8590" s="30"/>
      <c r="N8590" s="13"/>
      <c r="O8590" s="8">
        <v>0</v>
      </c>
    </row>
    <row r="8591" spans="1:15" customFormat="1" ht="13.2" customHeight="1" x14ac:dyDescent="0.25">
      <c r="A8591">
        <v>5</v>
      </c>
      <c r="B8591">
        <v>25</v>
      </c>
      <c r="C8591" s="3">
        <v>525</v>
      </c>
      <c r="D8591" t="s">
        <v>6</v>
      </c>
      <c r="E8591">
        <v>2002</v>
      </c>
      <c r="G8591" s="10">
        <v>4</v>
      </c>
      <c r="I8591" s="13"/>
      <c r="J8591" s="30"/>
      <c r="M8591" s="30"/>
      <c r="N8591" s="13"/>
      <c r="O8591" s="8">
        <v>0</v>
      </c>
    </row>
    <row r="8592" spans="1:15" customFormat="1" ht="13.2" customHeight="1" x14ac:dyDescent="0.25">
      <c r="A8592">
        <v>5</v>
      </c>
      <c r="B8592">
        <v>26</v>
      </c>
      <c r="C8592" s="3">
        <v>526</v>
      </c>
      <c r="D8592" t="s">
        <v>6</v>
      </c>
      <c r="E8592">
        <v>2002</v>
      </c>
      <c r="G8592" s="10">
        <v>9</v>
      </c>
      <c r="I8592" s="13"/>
      <c r="J8592" s="30"/>
      <c r="M8592" s="30"/>
      <c r="N8592" s="13"/>
      <c r="O8592" s="8">
        <v>0</v>
      </c>
    </row>
    <row r="8593" spans="1:15" customFormat="1" ht="13.2" customHeight="1" x14ac:dyDescent="0.25">
      <c r="A8593">
        <v>5</v>
      </c>
      <c r="B8593">
        <v>27</v>
      </c>
      <c r="C8593" s="3">
        <v>527</v>
      </c>
      <c r="D8593" t="s">
        <v>6</v>
      </c>
      <c r="E8593">
        <v>2002</v>
      </c>
      <c r="G8593" s="10">
        <v>15</v>
      </c>
      <c r="I8593" s="13"/>
      <c r="J8593" s="30"/>
      <c r="M8593" s="30"/>
      <c r="N8593" s="13"/>
      <c r="O8593" s="8">
        <v>0</v>
      </c>
    </row>
    <row r="8594" spans="1:15" customFormat="1" ht="13.2" customHeight="1" x14ac:dyDescent="0.25">
      <c r="A8594">
        <v>5</v>
      </c>
      <c r="B8594">
        <v>28</v>
      </c>
      <c r="C8594" s="3">
        <v>528</v>
      </c>
      <c r="D8594" t="s">
        <v>6</v>
      </c>
      <c r="E8594">
        <v>2002</v>
      </c>
      <c r="G8594" s="10">
        <v>21</v>
      </c>
      <c r="I8594" s="13"/>
      <c r="J8594" s="30"/>
      <c r="M8594" s="30"/>
      <c r="N8594" s="13"/>
      <c r="O8594" s="8">
        <v>0</v>
      </c>
    </row>
    <row r="8595" spans="1:15" customFormat="1" ht="13.2" x14ac:dyDescent="0.25">
      <c r="A8595">
        <v>5</v>
      </c>
      <c r="B8595">
        <v>29</v>
      </c>
      <c r="C8595" s="3">
        <v>529</v>
      </c>
      <c r="D8595" t="s">
        <v>6</v>
      </c>
      <c r="E8595">
        <v>2002</v>
      </c>
      <c r="G8595" s="23">
        <v>24</v>
      </c>
      <c r="H8595" s="3">
        <f>SUM(G8589:G8595)</f>
        <v>74</v>
      </c>
      <c r="I8595" s="13"/>
      <c r="J8595" s="30"/>
      <c r="M8595" s="30"/>
      <c r="N8595" s="13"/>
      <c r="O8595" s="16">
        <v>0</v>
      </c>
    </row>
    <row r="8596" spans="1:15" customFormat="1" ht="13.2" x14ac:dyDescent="0.25">
      <c r="A8596">
        <v>5</v>
      </c>
      <c r="B8596">
        <v>30</v>
      </c>
      <c r="C8596" s="3">
        <v>530</v>
      </c>
      <c r="D8596" t="s">
        <v>6</v>
      </c>
      <c r="E8596">
        <v>2002</v>
      </c>
      <c r="G8596" s="23">
        <v>43</v>
      </c>
      <c r="I8596" s="13"/>
      <c r="J8596" s="30"/>
      <c r="M8596" s="30"/>
      <c r="N8596" s="13"/>
      <c r="O8596" s="16">
        <v>0</v>
      </c>
    </row>
    <row r="8597" spans="1:15" customFormat="1" ht="13.2" x14ac:dyDescent="0.25">
      <c r="A8597">
        <v>5</v>
      </c>
      <c r="B8597">
        <v>31</v>
      </c>
      <c r="C8597" s="3">
        <v>531</v>
      </c>
      <c r="D8597" t="s">
        <v>6</v>
      </c>
      <c r="E8597">
        <v>2002</v>
      </c>
      <c r="G8597" s="23">
        <v>38</v>
      </c>
      <c r="I8597" s="13"/>
      <c r="J8597" s="30"/>
      <c r="M8597" s="30"/>
      <c r="N8597" s="13"/>
      <c r="O8597" s="16">
        <v>0</v>
      </c>
    </row>
    <row r="8598" spans="1:15" customFormat="1" ht="13.2" x14ac:dyDescent="0.25">
      <c r="A8598">
        <v>6</v>
      </c>
      <c r="B8598">
        <v>1</v>
      </c>
      <c r="C8598" s="3">
        <v>601</v>
      </c>
      <c r="D8598" t="s">
        <v>6</v>
      </c>
      <c r="E8598">
        <v>2002</v>
      </c>
      <c r="G8598" s="23">
        <v>52</v>
      </c>
      <c r="I8598" s="13"/>
      <c r="J8598" s="30"/>
      <c r="M8598" s="30"/>
      <c r="N8598" s="13"/>
      <c r="O8598" s="16">
        <v>0</v>
      </c>
    </row>
    <row r="8599" spans="1:15" customFormat="1" ht="13.2" x14ac:dyDescent="0.25">
      <c r="A8599">
        <v>6</v>
      </c>
      <c r="B8599">
        <v>2</v>
      </c>
      <c r="C8599" s="3">
        <v>602</v>
      </c>
      <c r="D8599" t="s">
        <v>6</v>
      </c>
      <c r="E8599">
        <v>2002</v>
      </c>
      <c r="G8599" s="23">
        <v>88</v>
      </c>
      <c r="I8599" s="13"/>
      <c r="J8599" s="30"/>
      <c r="M8599" s="30"/>
      <c r="N8599" s="13"/>
      <c r="O8599" s="16">
        <v>1</v>
      </c>
    </row>
    <row r="8600" spans="1:15" customFormat="1" ht="13.2" x14ac:dyDescent="0.25">
      <c r="A8600">
        <v>6</v>
      </c>
      <c r="B8600">
        <v>2</v>
      </c>
      <c r="C8600" s="3">
        <v>603</v>
      </c>
      <c r="D8600" t="s">
        <v>6</v>
      </c>
      <c r="E8600">
        <v>2002</v>
      </c>
      <c r="G8600" s="23">
        <v>202</v>
      </c>
      <c r="I8600" s="13"/>
      <c r="J8600" s="30"/>
      <c r="M8600" s="30"/>
      <c r="N8600" s="13"/>
      <c r="O8600" s="16">
        <v>5</v>
      </c>
    </row>
    <row r="8601" spans="1:15" customFormat="1" ht="13.2" x14ac:dyDescent="0.25">
      <c r="A8601">
        <v>6</v>
      </c>
      <c r="B8601">
        <v>2</v>
      </c>
      <c r="C8601" s="3">
        <v>604</v>
      </c>
      <c r="D8601" t="s">
        <v>6</v>
      </c>
      <c r="E8601">
        <v>2002</v>
      </c>
      <c r="G8601" s="23">
        <v>315</v>
      </c>
      <c r="I8601" s="13"/>
      <c r="J8601" s="30"/>
      <c r="M8601" s="30"/>
      <c r="N8601" s="13"/>
      <c r="O8601" s="16">
        <v>11</v>
      </c>
    </row>
    <row r="8602" spans="1:15" customFormat="1" ht="13.2" x14ac:dyDescent="0.25">
      <c r="A8602">
        <v>6</v>
      </c>
      <c r="B8602">
        <v>5</v>
      </c>
      <c r="C8602" s="3">
        <v>605</v>
      </c>
      <c r="D8602" t="s">
        <v>6</v>
      </c>
      <c r="E8602">
        <v>2002</v>
      </c>
      <c r="G8602" s="238">
        <v>355</v>
      </c>
      <c r="H8602" s="3">
        <f>SUM(G8596:G8602)</f>
        <v>1093</v>
      </c>
      <c r="I8602" s="13"/>
      <c r="J8602" s="30"/>
      <c r="M8602" s="30"/>
      <c r="N8602" s="13"/>
      <c r="O8602" s="16">
        <v>10</v>
      </c>
    </row>
    <row r="8603" spans="1:15" customFormat="1" ht="13.2" x14ac:dyDescent="0.25">
      <c r="A8603">
        <v>6</v>
      </c>
      <c r="B8603">
        <v>6</v>
      </c>
      <c r="C8603" s="3">
        <v>606</v>
      </c>
      <c r="D8603" t="s">
        <v>6</v>
      </c>
      <c r="E8603">
        <v>2002</v>
      </c>
      <c r="G8603" s="238">
        <v>440</v>
      </c>
      <c r="I8603" s="13"/>
      <c r="J8603" s="30"/>
      <c r="M8603" s="30"/>
      <c r="N8603" s="13"/>
      <c r="O8603" s="16">
        <v>10</v>
      </c>
    </row>
    <row r="8604" spans="1:15" customFormat="1" ht="13.2" x14ac:dyDescent="0.25">
      <c r="A8604">
        <v>6</v>
      </c>
      <c r="B8604">
        <v>7</v>
      </c>
      <c r="C8604" s="3">
        <v>607</v>
      </c>
      <c r="D8604" t="s">
        <v>6</v>
      </c>
      <c r="E8604">
        <v>2002</v>
      </c>
      <c r="G8604" s="238">
        <v>556</v>
      </c>
      <c r="I8604" s="13"/>
      <c r="J8604" s="30"/>
      <c r="M8604" s="30"/>
      <c r="N8604" s="13"/>
      <c r="O8604" s="16">
        <v>9</v>
      </c>
    </row>
    <row r="8605" spans="1:15" customFormat="1" ht="13.2" x14ac:dyDescent="0.25">
      <c r="A8605">
        <v>6</v>
      </c>
      <c r="B8605">
        <v>8</v>
      </c>
      <c r="C8605" s="3">
        <v>608</v>
      </c>
      <c r="D8605" t="s">
        <v>6</v>
      </c>
      <c r="E8605">
        <v>2002</v>
      </c>
      <c r="G8605" s="238">
        <v>510</v>
      </c>
      <c r="I8605" s="13"/>
      <c r="J8605" s="30"/>
      <c r="M8605" s="30"/>
      <c r="N8605" s="13"/>
      <c r="O8605" s="16">
        <v>6</v>
      </c>
    </row>
    <row r="8606" spans="1:15" customFormat="1" ht="13.2" x14ac:dyDescent="0.25">
      <c r="A8606">
        <v>6</v>
      </c>
      <c r="B8606">
        <v>9</v>
      </c>
      <c r="C8606" s="3">
        <v>609</v>
      </c>
      <c r="D8606" t="s">
        <v>6</v>
      </c>
      <c r="E8606">
        <v>2002</v>
      </c>
      <c r="G8606" s="238">
        <v>756</v>
      </c>
      <c r="I8606" s="13"/>
      <c r="J8606" s="30"/>
      <c r="M8606" s="30"/>
      <c r="N8606" s="13"/>
      <c r="O8606" s="16">
        <v>4</v>
      </c>
    </row>
    <row r="8607" spans="1:15" customFormat="1" ht="13.2" x14ac:dyDescent="0.25">
      <c r="A8607">
        <v>6</v>
      </c>
      <c r="B8607">
        <v>10</v>
      </c>
      <c r="C8607" s="3">
        <v>610</v>
      </c>
      <c r="D8607" t="s">
        <v>6</v>
      </c>
      <c r="E8607">
        <v>2002</v>
      </c>
      <c r="G8607" s="238">
        <v>1232</v>
      </c>
      <c r="I8607" s="13"/>
      <c r="J8607" s="30"/>
      <c r="M8607" s="30"/>
      <c r="N8607" s="13"/>
      <c r="O8607" s="16">
        <v>0</v>
      </c>
    </row>
    <row r="8608" spans="1:15" customFormat="1" ht="13.2" x14ac:dyDescent="0.25">
      <c r="A8608">
        <v>6</v>
      </c>
      <c r="B8608">
        <v>11</v>
      </c>
      <c r="C8608" s="3">
        <v>611</v>
      </c>
      <c r="D8608" t="s">
        <v>6</v>
      </c>
      <c r="E8608">
        <v>2002</v>
      </c>
      <c r="G8608" s="238">
        <v>337</v>
      </c>
      <c r="I8608" s="13"/>
      <c r="J8608" s="30"/>
      <c r="M8608" s="30"/>
      <c r="N8608" s="13"/>
      <c r="O8608" s="16">
        <v>0</v>
      </c>
    </row>
    <row r="8609" spans="1:15" customFormat="1" ht="13.2" x14ac:dyDescent="0.25">
      <c r="A8609">
        <v>6</v>
      </c>
      <c r="B8609">
        <v>12</v>
      </c>
      <c r="C8609" s="3">
        <v>612</v>
      </c>
      <c r="D8609" t="s">
        <v>6</v>
      </c>
      <c r="E8609">
        <v>2002</v>
      </c>
      <c r="G8609" s="238">
        <v>1396</v>
      </c>
      <c r="H8609" s="3">
        <f>SUM(G8603:G8609)</f>
        <v>5227</v>
      </c>
      <c r="I8609" s="13"/>
      <c r="J8609" s="30"/>
      <c r="M8609" s="30"/>
      <c r="N8609" s="13"/>
      <c r="O8609" s="16">
        <v>0</v>
      </c>
    </row>
    <row r="8610" spans="1:15" customFormat="1" ht="13.2" x14ac:dyDescent="0.25">
      <c r="A8610">
        <v>6</v>
      </c>
      <c r="B8610">
        <v>13</v>
      </c>
      <c r="C8610" s="3">
        <v>613</v>
      </c>
      <c r="D8610" t="s">
        <v>6</v>
      </c>
      <c r="E8610">
        <v>2002</v>
      </c>
      <c r="G8610" s="238">
        <v>1632</v>
      </c>
      <c r="I8610" s="13"/>
      <c r="J8610" s="30"/>
      <c r="M8610" s="30"/>
      <c r="N8610" s="13"/>
      <c r="O8610" s="16">
        <v>0</v>
      </c>
    </row>
    <row r="8611" spans="1:15" customFormat="1" ht="13.2" x14ac:dyDescent="0.25">
      <c r="A8611">
        <v>6</v>
      </c>
      <c r="B8611">
        <v>14</v>
      </c>
      <c r="C8611" s="3">
        <v>614</v>
      </c>
      <c r="D8611" t="s">
        <v>6</v>
      </c>
      <c r="E8611">
        <v>2002</v>
      </c>
      <c r="G8611" s="238">
        <v>1296</v>
      </c>
      <c r="I8611" s="13"/>
      <c r="J8611" s="30"/>
      <c r="M8611" s="30"/>
      <c r="N8611" s="13"/>
      <c r="O8611" s="16">
        <v>0</v>
      </c>
    </row>
    <row r="8612" spans="1:15" customFormat="1" ht="13.2" x14ac:dyDescent="0.25">
      <c r="A8612">
        <v>6</v>
      </c>
      <c r="B8612">
        <v>15</v>
      </c>
      <c r="C8612" s="3">
        <v>615</v>
      </c>
      <c r="D8612" t="s">
        <v>6</v>
      </c>
      <c r="E8612">
        <v>2002</v>
      </c>
      <c r="G8612" s="238">
        <v>559</v>
      </c>
      <c r="I8612" s="13"/>
      <c r="J8612" s="30"/>
      <c r="M8612" s="30"/>
      <c r="N8612" s="13"/>
      <c r="O8612" s="16">
        <v>0</v>
      </c>
    </row>
    <row r="8613" spans="1:15" customFormat="1" ht="13.2" x14ac:dyDescent="0.25">
      <c r="A8613">
        <v>6</v>
      </c>
      <c r="B8613">
        <v>16</v>
      </c>
      <c r="C8613" s="3">
        <v>616</v>
      </c>
      <c r="D8613" t="s">
        <v>6</v>
      </c>
      <c r="E8613">
        <v>2002</v>
      </c>
      <c r="G8613" s="238">
        <v>1295</v>
      </c>
      <c r="I8613" s="13"/>
      <c r="J8613" s="30"/>
      <c r="M8613" s="30"/>
      <c r="N8613" s="13"/>
      <c r="O8613" s="16">
        <v>0</v>
      </c>
    </row>
    <row r="8614" spans="1:15" customFormat="1" ht="13.2" x14ac:dyDescent="0.25">
      <c r="A8614">
        <v>6</v>
      </c>
      <c r="B8614">
        <v>17</v>
      </c>
      <c r="C8614" s="3">
        <v>617</v>
      </c>
      <c r="D8614" t="s">
        <v>6</v>
      </c>
      <c r="E8614">
        <v>2002</v>
      </c>
      <c r="G8614" s="238">
        <v>1041</v>
      </c>
      <c r="I8614" s="13"/>
      <c r="J8614" s="30"/>
      <c r="M8614" s="30"/>
      <c r="N8614" s="13"/>
      <c r="O8614" s="16">
        <v>1</v>
      </c>
    </row>
    <row r="8615" spans="1:15" customFormat="1" ht="13.2" x14ac:dyDescent="0.25">
      <c r="A8615">
        <v>6</v>
      </c>
      <c r="B8615">
        <v>18</v>
      </c>
      <c r="C8615" s="3">
        <v>618</v>
      </c>
      <c r="D8615" t="s">
        <v>6</v>
      </c>
      <c r="E8615">
        <v>2002</v>
      </c>
      <c r="G8615" s="238">
        <v>640</v>
      </c>
      <c r="I8615" s="13"/>
      <c r="J8615" s="30"/>
      <c r="M8615" s="30"/>
      <c r="N8615" s="13"/>
      <c r="O8615" s="16">
        <v>0</v>
      </c>
    </row>
    <row r="8616" spans="1:15" customFormat="1" ht="13.2" x14ac:dyDescent="0.25">
      <c r="A8616">
        <v>6</v>
      </c>
      <c r="B8616">
        <v>19</v>
      </c>
      <c r="C8616" s="3">
        <v>619</v>
      </c>
      <c r="D8616" t="s">
        <v>6</v>
      </c>
      <c r="E8616">
        <v>2002</v>
      </c>
      <c r="G8616" s="238">
        <v>691</v>
      </c>
      <c r="H8616" s="3">
        <f>SUM(G8610:G8616)</f>
        <v>7154</v>
      </c>
      <c r="I8616" s="13"/>
      <c r="J8616" s="30"/>
      <c r="M8616" s="30"/>
      <c r="N8616" s="13"/>
      <c r="O8616" s="16">
        <v>23</v>
      </c>
    </row>
    <row r="8617" spans="1:15" customFormat="1" ht="13.2" x14ac:dyDescent="0.25">
      <c r="A8617">
        <v>6</v>
      </c>
      <c r="B8617">
        <v>20</v>
      </c>
      <c r="C8617" s="3">
        <v>620</v>
      </c>
      <c r="D8617" t="s">
        <v>6</v>
      </c>
      <c r="E8617">
        <v>2002</v>
      </c>
      <c r="G8617" s="238">
        <v>579</v>
      </c>
      <c r="I8617" s="13"/>
      <c r="J8617" s="30"/>
      <c r="M8617" s="30"/>
      <c r="N8617" s="13"/>
      <c r="O8617" s="16">
        <v>42</v>
      </c>
    </row>
    <row r="8618" spans="1:15" customFormat="1" ht="13.2" x14ac:dyDescent="0.25">
      <c r="A8618">
        <v>6</v>
      </c>
      <c r="B8618">
        <v>21</v>
      </c>
      <c r="C8618" s="3">
        <v>621</v>
      </c>
      <c r="D8618" t="s">
        <v>6</v>
      </c>
      <c r="E8618">
        <v>2002</v>
      </c>
      <c r="G8618" s="23">
        <v>676</v>
      </c>
      <c r="I8618" s="13"/>
      <c r="J8618" s="30"/>
      <c r="M8618" s="30"/>
      <c r="N8618" s="13"/>
      <c r="O8618" s="14">
        <v>41</v>
      </c>
    </row>
    <row r="8619" spans="1:15" customFormat="1" ht="13.2" x14ac:dyDescent="0.25">
      <c r="A8619">
        <v>6</v>
      </c>
      <c r="B8619">
        <v>22</v>
      </c>
      <c r="C8619" s="3">
        <v>622</v>
      </c>
      <c r="D8619" t="s">
        <v>6</v>
      </c>
      <c r="E8619">
        <v>2002</v>
      </c>
      <c r="G8619" s="23">
        <v>791</v>
      </c>
      <c r="I8619" s="13"/>
      <c r="J8619" s="30"/>
      <c r="M8619" s="30"/>
      <c r="N8619" s="13"/>
      <c r="O8619" s="14">
        <v>38</v>
      </c>
    </row>
    <row r="8620" spans="1:15" customFormat="1" ht="13.2" x14ac:dyDescent="0.25">
      <c r="A8620">
        <v>6</v>
      </c>
      <c r="B8620">
        <v>23</v>
      </c>
      <c r="C8620" s="3">
        <v>623</v>
      </c>
      <c r="D8620" t="s">
        <v>6</v>
      </c>
      <c r="E8620">
        <v>2002</v>
      </c>
      <c r="G8620" s="23">
        <v>756</v>
      </c>
      <c r="I8620" s="13"/>
      <c r="J8620" s="30"/>
      <c r="M8620" s="30"/>
      <c r="N8620" s="13"/>
      <c r="O8620" s="14">
        <v>27</v>
      </c>
    </row>
    <row r="8621" spans="1:15" customFormat="1" ht="13.2" x14ac:dyDescent="0.25">
      <c r="A8621">
        <v>6</v>
      </c>
      <c r="B8621">
        <v>24</v>
      </c>
      <c r="C8621" s="3">
        <v>624</v>
      </c>
      <c r="D8621" t="s">
        <v>6</v>
      </c>
      <c r="E8621">
        <v>2002</v>
      </c>
      <c r="G8621" s="23">
        <v>649</v>
      </c>
      <c r="I8621" s="13"/>
      <c r="J8621" s="30"/>
      <c r="M8621" s="30"/>
      <c r="N8621" s="13"/>
      <c r="O8621" s="14">
        <v>19</v>
      </c>
    </row>
    <row r="8622" spans="1:15" customFormat="1" ht="13.2" x14ac:dyDescent="0.25">
      <c r="A8622">
        <v>6</v>
      </c>
      <c r="B8622">
        <v>25</v>
      </c>
      <c r="C8622" s="3">
        <v>625</v>
      </c>
      <c r="D8622" t="s">
        <v>6</v>
      </c>
      <c r="E8622">
        <v>2002</v>
      </c>
      <c r="G8622" s="23">
        <v>394</v>
      </c>
      <c r="I8622" s="13"/>
      <c r="J8622" s="30"/>
      <c r="M8622" s="30"/>
      <c r="N8622" s="13"/>
      <c r="O8622" s="14">
        <v>5</v>
      </c>
    </row>
    <row r="8623" spans="1:15" customFormat="1" ht="13.2" x14ac:dyDescent="0.25">
      <c r="A8623">
        <v>6</v>
      </c>
      <c r="B8623">
        <v>26</v>
      </c>
      <c r="C8623" s="3">
        <v>626</v>
      </c>
      <c r="D8623" t="s">
        <v>6</v>
      </c>
      <c r="E8623">
        <v>2002</v>
      </c>
      <c r="G8623" s="23">
        <v>290</v>
      </c>
      <c r="H8623" s="3">
        <f>SUM(G8617:G8623)</f>
        <v>4135</v>
      </c>
      <c r="I8623" s="13"/>
      <c r="J8623" s="30"/>
      <c r="M8623" s="30"/>
      <c r="N8623" s="13"/>
      <c r="O8623" s="14">
        <v>0</v>
      </c>
    </row>
    <row r="8624" spans="1:15" customFormat="1" ht="13.2" x14ac:dyDescent="0.25">
      <c r="A8624">
        <v>6</v>
      </c>
      <c r="B8624">
        <v>27</v>
      </c>
      <c r="C8624" s="3">
        <v>627</v>
      </c>
      <c r="D8624" t="s">
        <v>6</v>
      </c>
      <c r="E8624">
        <v>2002</v>
      </c>
      <c r="G8624" s="23">
        <v>223</v>
      </c>
      <c r="I8624" s="13"/>
      <c r="J8624" s="30"/>
      <c r="M8624" s="30"/>
      <c r="N8624" s="13"/>
      <c r="O8624" s="14">
        <v>2</v>
      </c>
    </row>
    <row r="8625" spans="1:15" customFormat="1" ht="13.2" x14ac:dyDescent="0.25">
      <c r="A8625">
        <v>6</v>
      </c>
      <c r="B8625">
        <v>28</v>
      </c>
      <c r="C8625" s="3">
        <v>628</v>
      </c>
      <c r="D8625" t="s">
        <v>6</v>
      </c>
      <c r="E8625">
        <v>2002</v>
      </c>
      <c r="G8625" s="23">
        <v>192</v>
      </c>
      <c r="I8625" s="13"/>
      <c r="J8625" s="30"/>
      <c r="M8625" s="30"/>
      <c r="N8625" s="13"/>
      <c r="O8625" s="14">
        <v>0</v>
      </c>
    </row>
    <row r="8626" spans="1:15" customFormat="1" ht="13.2" x14ac:dyDescent="0.25">
      <c r="A8626">
        <v>6</v>
      </c>
      <c r="B8626">
        <v>29</v>
      </c>
      <c r="C8626" s="3">
        <v>629</v>
      </c>
      <c r="D8626" t="s">
        <v>6</v>
      </c>
      <c r="E8626">
        <v>2002</v>
      </c>
      <c r="G8626" s="23">
        <v>159</v>
      </c>
      <c r="I8626" s="13"/>
      <c r="J8626" s="30"/>
      <c r="M8626" s="30"/>
      <c r="N8626" s="13"/>
      <c r="O8626" s="14">
        <v>1</v>
      </c>
    </row>
    <row r="8627" spans="1:15" customFormat="1" ht="13.2" x14ac:dyDescent="0.25">
      <c r="A8627">
        <v>6</v>
      </c>
      <c r="B8627">
        <v>30</v>
      </c>
      <c r="C8627" s="3">
        <v>630</v>
      </c>
      <c r="D8627" t="s">
        <v>6</v>
      </c>
      <c r="E8627">
        <v>2002</v>
      </c>
      <c r="G8627" s="23">
        <v>213</v>
      </c>
      <c r="I8627" s="13"/>
      <c r="J8627" s="30"/>
      <c r="M8627" s="30"/>
      <c r="N8627" s="13"/>
      <c r="O8627" s="14">
        <v>4</v>
      </c>
    </row>
    <row r="8628" spans="1:15" customFormat="1" ht="13.2" x14ac:dyDescent="0.25">
      <c r="A8628">
        <v>7</v>
      </c>
      <c r="B8628">
        <v>1</v>
      </c>
      <c r="C8628" s="3">
        <v>701</v>
      </c>
      <c r="D8628" t="s">
        <v>6</v>
      </c>
      <c r="E8628">
        <v>2002</v>
      </c>
      <c r="G8628" s="23">
        <v>912</v>
      </c>
      <c r="I8628" s="13"/>
      <c r="J8628" s="30"/>
      <c r="M8628" s="30"/>
      <c r="N8628" s="13"/>
      <c r="O8628" s="14">
        <v>26</v>
      </c>
    </row>
    <row r="8629" spans="1:15" customFormat="1" ht="13.2" x14ac:dyDescent="0.25">
      <c r="A8629">
        <v>7</v>
      </c>
      <c r="B8629">
        <v>2</v>
      </c>
      <c r="C8629" s="3">
        <v>702</v>
      </c>
      <c r="D8629" t="s">
        <v>6</v>
      </c>
      <c r="E8629">
        <v>2002</v>
      </c>
      <c r="G8629" s="23">
        <v>1421</v>
      </c>
      <c r="I8629" s="13"/>
      <c r="J8629" s="30"/>
      <c r="M8629" s="30"/>
      <c r="N8629" s="13"/>
      <c r="O8629" s="14">
        <v>54</v>
      </c>
    </row>
    <row r="8630" spans="1:15" customFormat="1" ht="13.2" x14ac:dyDescent="0.25">
      <c r="A8630">
        <v>7</v>
      </c>
      <c r="B8630">
        <v>3</v>
      </c>
      <c r="C8630" s="3">
        <v>703</v>
      </c>
      <c r="D8630" t="s">
        <v>6</v>
      </c>
      <c r="E8630">
        <v>2002</v>
      </c>
      <c r="G8630" s="23">
        <v>954</v>
      </c>
      <c r="H8630" s="3">
        <f>SUM(G8624:G8630)</f>
        <v>4074</v>
      </c>
      <c r="I8630" s="13"/>
      <c r="J8630" s="30"/>
      <c r="M8630" s="30"/>
      <c r="N8630" s="13"/>
      <c r="O8630" s="14">
        <v>46</v>
      </c>
    </row>
    <row r="8631" spans="1:15" customFormat="1" ht="13.2" x14ac:dyDescent="0.25">
      <c r="A8631">
        <v>7</v>
      </c>
      <c r="B8631">
        <v>4</v>
      </c>
      <c r="C8631" s="3">
        <v>704</v>
      </c>
      <c r="D8631" t="s">
        <v>6</v>
      </c>
      <c r="E8631">
        <v>2002</v>
      </c>
      <c r="G8631" s="23">
        <v>1967</v>
      </c>
      <c r="I8631" s="13"/>
      <c r="J8631" s="30"/>
      <c r="M8631" s="30"/>
      <c r="N8631" s="13"/>
      <c r="O8631" s="14">
        <v>122</v>
      </c>
    </row>
    <row r="8632" spans="1:15" customFormat="1" ht="13.2" x14ac:dyDescent="0.25">
      <c r="A8632">
        <v>7</v>
      </c>
      <c r="B8632">
        <v>5</v>
      </c>
      <c r="C8632" s="3">
        <v>705</v>
      </c>
      <c r="D8632" t="s">
        <v>6</v>
      </c>
      <c r="E8632">
        <v>2002</v>
      </c>
      <c r="G8632" s="23">
        <v>3748</v>
      </c>
      <c r="I8632" s="13"/>
      <c r="J8632" s="30"/>
      <c r="M8632" s="30"/>
      <c r="N8632" s="13"/>
      <c r="O8632" s="14">
        <v>265</v>
      </c>
    </row>
    <row r="8633" spans="1:15" customFormat="1" ht="13.2" x14ac:dyDescent="0.25">
      <c r="A8633">
        <v>7</v>
      </c>
      <c r="B8633">
        <v>6</v>
      </c>
      <c r="C8633" s="3">
        <v>706</v>
      </c>
      <c r="D8633" t="s">
        <v>6</v>
      </c>
      <c r="E8633">
        <v>2002</v>
      </c>
      <c r="G8633" s="23">
        <v>1999</v>
      </c>
      <c r="I8633" s="13"/>
      <c r="J8633" s="30"/>
      <c r="M8633" s="30"/>
      <c r="N8633" s="13"/>
      <c r="O8633" s="14">
        <v>132</v>
      </c>
    </row>
    <row r="8634" spans="1:15" customFormat="1" ht="13.2" x14ac:dyDescent="0.25">
      <c r="A8634">
        <v>7</v>
      </c>
      <c r="B8634">
        <v>7</v>
      </c>
      <c r="C8634" s="3">
        <v>707</v>
      </c>
      <c r="D8634" t="s">
        <v>6</v>
      </c>
      <c r="E8634">
        <v>2002</v>
      </c>
      <c r="G8634" s="23">
        <v>2328</v>
      </c>
      <c r="I8634" s="13"/>
      <c r="J8634" s="30"/>
      <c r="M8634" s="30"/>
      <c r="N8634" s="13"/>
      <c r="O8634" s="14">
        <v>142</v>
      </c>
    </row>
    <row r="8635" spans="1:15" customFormat="1" ht="13.2" x14ac:dyDescent="0.25">
      <c r="A8635">
        <v>7</v>
      </c>
      <c r="B8635">
        <v>8</v>
      </c>
      <c r="C8635" s="3">
        <v>708</v>
      </c>
      <c r="D8635" t="s">
        <v>6</v>
      </c>
      <c r="E8635">
        <v>2002</v>
      </c>
      <c r="G8635" s="23">
        <v>1951</v>
      </c>
      <c r="I8635" s="13"/>
      <c r="J8635" s="30"/>
      <c r="M8635" s="30"/>
      <c r="N8635" s="13"/>
      <c r="O8635" s="14">
        <v>114</v>
      </c>
    </row>
    <row r="8636" spans="1:15" customFormat="1" ht="13.2" x14ac:dyDescent="0.25">
      <c r="A8636">
        <v>7</v>
      </c>
      <c r="B8636">
        <v>9</v>
      </c>
      <c r="C8636" s="3">
        <v>709</v>
      </c>
      <c r="D8636" t="s">
        <v>6</v>
      </c>
      <c r="E8636">
        <v>2002</v>
      </c>
      <c r="G8636" s="23">
        <v>1252</v>
      </c>
      <c r="I8636" s="13"/>
      <c r="J8636" s="30"/>
      <c r="M8636" s="30"/>
      <c r="N8636" s="13"/>
      <c r="O8636" s="14">
        <v>65</v>
      </c>
    </row>
    <row r="8637" spans="1:15" customFormat="1" ht="13.2" x14ac:dyDescent="0.25">
      <c r="A8637">
        <v>7</v>
      </c>
      <c r="B8637">
        <v>10</v>
      </c>
      <c r="C8637" s="3">
        <v>710</v>
      </c>
      <c r="D8637" t="s">
        <v>6</v>
      </c>
      <c r="E8637">
        <v>2002</v>
      </c>
      <c r="G8637" s="23">
        <v>3669</v>
      </c>
      <c r="H8637" s="3">
        <f>SUM(G8631:G8637)</f>
        <v>16914</v>
      </c>
      <c r="I8637" s="13"/>
      <c r="J8637" s="30"/>
      <c r="M8637" s="30"/>
      <c r="N8637" s="13"/>
      <c r="O8637" s="14">
        <v>193</v>
      </c>
    </row>
    <row r="8638" spans="1:15" customFormat="1" ht="13.2" x14ac:dyDescent="0.25">
      <c r="A8638">
        <v>7</v>
      </c>
      <c r="B8638">
        <v>11</v>
      </c>
      <c r="C8638" s="3">
        <v>711</v>
      </c>
      <c r="D8638" t="s">
        <v>6</v>
      </c>
      <c r="E8638">
        <v>2002</v>
      </c>
      <c r="G8638" s="23">
        <v>4730</v>
      </c>
      <c r="I8638" s="13"/>
      <c r="J8638" s="30"/>
      <c r="M8638" s="30"/>
      <c r="N8638" s="13"/>
      <c r="O8638" s="14">
        <v>252</v>
      </c>
    </row>
    <row r="8639" spans="1:15" customFormat="1" ht="13.2" x14ac:dyDescent="0.25">
      <c r="A8639">
        <v>7</v>
      </c>
      <c r="B8639">
        <v>12</v>
      </c>
      <c r="C8639" s="3">
        <v>712</v>
      </c>
      <c r="D8639" t="s">
        <v>6</v>
      </c>
      <c r="E8639">
        <v>2002</v>
      </c>
      <c r="G8639" s="23">
        <v>13074</v>
      </c>
      <c r="I8639" s="13"/>
      <c r="J8639" s="30"/>
      <c r="M8639" s="30"/>
      <c r="N8639" s="13"/>
      <c r="O8639" s="14">
        <v>706</v>
      </c>
    </row>
    <row r="8640" spans="1:15" customFormat="1" ht="13.2" x14ac:dyDescent="0.25">
      <c r="A8640">
        <v>7</v>
      </c>
      <c r="B8640">
        <v>13</v>
      </c>
      <c r="C8640" s="3">
        <v>713</v>
      </c>
      <c r="D8640" t="s">
        <v>6</v>
      </c>
      <c r="E8640">
        <v>2002</v>
      </c>
      <c r="G8640" s="23">
        <v>11055</v>
      </c>
      <c r="I8640" s="13"/>
      <c r="J8640" s="30"/>
      <c r="M8640" s="30"/>
      <c r="N8640" s="13"/>
      <c r="O8640" s="14">
        <v>606</v>
      </c>
    </row>
    <row r="8641" spans="1:15" customFormat="1" ht="13.2" x14ac:dyDescent="0.25">
      <c r="A8641">
        <v>7</v>
      </c>
      <c r="B8641">
        <v>14</v>
      </c>
      <c r="C8641" s="3">
        <v>714</v>
      </c>
      <c r="D8641" t="s">
        <v>6</v>
      </c>
      <c r="E8641">
        <v>2002</v>
      </c>
      <c r="G8641" s="23">
        <v>10329</v>
      </c>
      <c r="I8641" s="13"/>
      <c r="J8641" s="30"/>
      <c r="M8641" s="30"/>
      <c r="N8641" s="13"/>
      <c r="O8641" s="14">
        <v>574</v>
      </c>
    </row>
    <row r="8642" spans="1:15" customFormat="1" ht="13.2" x14ac:dyDescent="0.25">
      <c r="A8642">
        <v>7</v>
      </c>
      <c r="B8642">
        <v>15</v>
      </c>
      <c r="C8642" s="3">
        <v>715</v>
      </c>
      <c r="D8642" t="s">
        <v>6</v>
      </c>
      <c r="E8642">
        <v>2002</v>
      </c>
      <c r="G8642" s="23">
        <v>9688</v>
      </c>
      <c r="I8642" s="13"/>
      <c r="J8642" s="30"/>
      <c r="M8642" s="30"/>
      <c r="N8642" s="13"/>
      <c r="O8642" s="14">
        <v>546</v>
      </c>
    </row>
    <row r="8643" spans="1:15" customFormat="1" ht="13.2" x14ac:dyDescent="0.25">
      <c r="A8643">
        <v>7</v>
      </c>
      <c r="B8643">
        <v>16</v>
      </c>
      <c r="C8643" s="3">
        <v>716</v>
      </c>
      <c r="D8643" t="s">
        <v>6</v>
      </c>
      <c r="E8643">
        <v>2002</v>
      </c>
      <c r="G8643" s="23">
        <v>12349</v>
      </c>
      <c r="I8643" s="13"/>
      <c r="J8643" s="30"/>
      <c r="M8643" s="30"/>
      <c r="N8643" s="13"/>
      <c r="O8643" s="14">
        <v>705</v>
      </c>
    </row>
    <row r="8644" spans="1:15" customFormat="1" ht="13.2" x14ac:dyDescent="0.25">
      <c r="A8644">
        <v>7</v>
      </c>
      <c r="B8644">
        <v>17</v>
      </c>
      <c r="C8644" s="3">
        <v>717</v>
      </c>
      <c r="D8644" t="s">
        <v>6</v>
      </c>
      <c r="E8644">
        <v>2002</v>
      </c>
      <c r="G8644" s="23">
        <v>20840</v>
      </c>
      <c r="H8644" s="3">
        <f>SUM(G8638:G8644)</f>
        <v>82065</v>
      </c>
      <c r="I8644" s="13"/>
      <c r="J8644" s="30"/>
      <c r="M8644" s="30"/>
      <c r="N8644" s="13"/>
      <c r="O8644" s="14">
        <v>1206</v>
      </c>
    </row>
    <row r="8645" spans="1:15" customFormat="1" ht="13.2" x14ac:dyDescent="0.25">
      <c r="A8645">
        <v>7</v>
      </c>
      <c r="B8645">
        <v>18</v>
      </c>
      <c r="C8645" s="3">
        <v>718</v>
      </c>
      <c r="D8645" t="s">
        <v>6</v>
      </c>
      <c r="E8645">
        <v>2002</v>
      </c>
      <c r="G8645" s="23">
        <v>17900</v>
      </c>
      <c r="I8645" s="13"/>
      <c r="J8645" s="30"/>
      <c r="M8645" s="30"/>
      <c r="N8645" s="13"/>
      <c r="O8645" s="14">
        <v>1050</v>
      </c>
    </row>
    <row r="8646" spans="1:15" customFormat="1" ht="13.2" x14ac:dyDescent="0.25">
      <c r="A8646">
        <v>7</v>
      </c>
      <c r="B8646">
        <v>19</v>
      </c>
      <c r="C8646" s="3">
        <v>719</v>
      </c>
      <c r="D8646" t="s">
        <v>6</v>
      </c>
      <c r="E8646">
        <v>2002</v>
      </c>
      <c r="G8646" s="23">
        <v>7164</v>
      </c>
      <c r="I8646" s="13"/>
      <c r="J8646" s="30"/>
      <c r="M8646" s="30"/>
      <c r="N8646" s="13"/>
      <c r="O8646" s="14">
        <v>426</v>
      </c>
    </row>
    <row r="8647" spans="1:15" customFormat="1" ht="13.2" x14ac:dyDescent="0.25">
      <c r="A8647">
        <v>7</v>
      </c>
      <c r="B8647">
        <v>20</v>
      </c>
      <c r="C8647" s="3">
        <v>720</v>
      </c>
      <c r="D8647" t="s">
        <v>6</v>
      </c>
      <c r="E8647">
        <v>2002</v>
      </c>
      <c r="G8647" s="23">
        <v>5290</v>
      </c>
      <c r="I8647" s="13"/>
      <c r="J8647" s="30"/>
      <c r="M8647" s="30"/>
      <c r="N8647" s="13"/>
      <c r="O8647" s="14">
        <v>318</v>
      </c>
    </row>
    <row r="8648" spans="1:15" customFormat="1" ht="13.2" x14ac:dyDescent="0.25">
      <c r="A8648">
        <v>7</v>
      </c>
      <c r="B8648">
        <v>21</v>
      </c>
      <c r="C8648" s="3">
        <v>721</v>
      </c>
      <c r="D8648" t="s">
        <v>6</v>
      </c>
      <c r="E8648">
        <v>2002</v>
      </c>
      <c r="G8648" s="23">
        <v>4140</v>
      </c>
      <c r="I8648" s="13"/>
      <c r="J8648" s="30"/>
      <c r="M8648" s="30"/>
      <c r="N8648" s="13"/>
      <c r="O8648" s="14">
        <v>252</v>
      </c>
    </row>
    <row r="8649" spans="1:15" customFormat="1" ht="13.2" x14ac:dyDescent="0.25">
      <c r="A8649">
        <v>7</v>
      </c>
      <c r="B8649">
        <v>22</v>
      </c>
      <c r="C8649" s="3">
        <v>722</v>
      </c>
      <c r="D8649" t="s">
        <v>6</v>
      </c>
      <c r="E8649">
        <v>2002</v>
      </c>
      <c r="G8649" s="23">
        <v>2072</v>
      </c>
      <c r="I8649" s="13"/>
      <c r="J8649" s="30"/>
      <c r="M8649" s="30"/>
      <c r="N8649" s="13"/>
      <c r="O8649" s="14">
        <v>129</v>
      </c>
    </row>
    <row r="8650" spans="1:15" customFormat="1" ht="13.2" x14ac:dyDescent="0.25">
      <c r="A8650">
        <v>7</v>
      </c>
      <c r="B8650">
        <v>23</v>
      </c>
      <c r="C8650" s="3">
        <v>723</v>
      </c>
      <c r="D8650" t="s">
        <v>6</v>
      </c>
      <c r="E8650">
        <v>2002</v>
      </c>
      <c r="G8650" s="23">
        <v>1032</v>
      </c>
      <c r="I8650" s="13"/>
      <c r="J8650" s="30"/>
      <c r="M8650" s="30"/>
      <c r="N8650" s="13"/>
      <c r="O8650" s="14">
        <v>64</v>
      </c>
    </row>
    <row r="8651" spans="1:15" customFormat="1" ht="13.2" x14ac:dyDescent="0.25">
      <c r="A8651">
        <v>7</v>
      </c>
      <c r="B8651">
        <v>24</v>
      </c>
      <c r="C8651" s="3">
        <v>724</v>
      </c>
      <c r="D8651" t="s">
        <v>6</v>
      </c>
      <c r="E8651">
        <v>2002</v>
      </c>
      <c r="G8651" s="23">
        <v>721</v>
      </c>
      <c r="H8651" s="3">
        <f>SUM(G8645:G8651)</f>
        <v>38319</v>
      </c>
      <c r="I8651" s="13"/>
      <c r="J8651" s="30"/>
      <c r="M8651" s="30"/>
      <c r="N8651" s="13"/>
      <c r="O8651" s="14">
        <v>29</v>
      </c>
    </row>
    <row r="8652" spans="1:15" customFormat="1" ht="13.2" x14ac:dyDescent="0.25">
      <c r="A8652">
        <v>7</v>
      </c>
      <c r="B8652">
        <v>25</v>
      </c>
      <c r="C8652" s="3">
        <v>725</v>
      </c>
      <c r="D8652" t="s">
        <v>6</v>
      </c>
      <c r="E8652">
        <v>2002</v>
      </c>
      <c r="G8652" s="23">
        <v>785</v>
      </c>
      <c r="I8652" s="13"/>
      <c r="J8652" s="30"/>
      <c r="M8652" s="30"/>
      <c r="N8652" s="13"/>
      <c r="O8652" s="14">
        <v>16</v>
      </c>
    </row>
    <row r="8653" spans="1:15" customFormat="1" ht="13.2" x14ac:dyDescent="0.25">
      <c r="A8653">
        <v>7</v>
      </c>
      <c r="B8653">
        <v>26</v>
      </c>
      <c r="C8653" s="3">
        <v>726</v>
      </c>
      <c r="D8653" t="s">
        <v>6</v>
      </c>
      <c r="E8653">
        <v>2002</v>
      </c>
      <c r="G8653" s="23">
        <v>433</v>
      </c>
      <c r="I8653" s="13"/>
      <c r="J8653" s="30"/>
      <c r="M8653" s="30"/>
      <c r="N8653" s="13"/>
      <c r="O8653" s="14">
        <v>0</v>
      </c>
    </row>
    <row r="8654" spans="1:15" customFormat="1" ht="13.2" x14ac:dyDescent="0.25">
      <c r="A8654">
        <v>7</v>
      </c>
      <c r="B8654">
        <v>27</v>
      </c>
      <c r="C8654" s="3">
        <v>727</v>
      </c>
      <c r="D8654" t="s">
        <v>6</v>
      </c>
      <c r="E8654">
        <v>2002</v>
      </c>
      <c r="G8654" s="23">
        <v>986</v>
      </c>
      <c r="I8654" s="13"/>
      <c r="J8654" s="30"/>
      <c r="M8654" s="30"/>
      <c r="N8654" s="13"/>
      <c r="O8654" s="14">
        <v>37</v>
      </c>
    </row>
    <row r="8655" spans="1:15" customFormat="1" ht="13.2" x14ac:dyDescent="0.25">
      <c r="A8655">
        <v>7</v>
      </c>
      <c r="B8655">
        <v>28</v>
      </c>
      <c r="C8655" s="3">
        <v>728</v>
      </c>
      <c r="D8655" t="s">
        <v>6</v>
      </c>
      <c r="E8655">
        <v>2002</v>
      </c>
      <c r="G8655" s="23">
        <v>3005</v>
      </c>
      <c r="I8655" s="13"/>
      <c r="J8655" s="30"/>
      <c r="M8655" s="30"/>
      <c r="N8655" s="13"/>
      <c r="O8655" s="14">
        <v>234</v>
      </c>
    </row>
    <row r="8656" spans="1:15" customFormat="1" ht="13.2" x14ac:dyDescent="0.25">
      <c r="A8656">
        <v>7</v>
      </c>
      <c r="B8656">
        <v>29</v>
      </c>
      <c r="C8656" s="3">
        <v>729</v>
      </c>
      <c r="D8656" t="s">
        <v>6</v>
      </c>
      <c r="E8656">
        <v>2002</v>
      </c>
      <c r="G8656" s="23">
        <v>2679</v>
      </c>
      <c r="I8656" s="13"/>
      <c r="J8656" s="30"/>
      <c r="M8656" s="30"/>
      <c r="N8656" s="13"/>
      <c r="O8656" s="14">
        <v>332</v>
      </c>
    </row>
    <row r="8657" spans="1:21" customFormat="1" ht="13.2" x14ac:dyDescent="0.25">
      <c r="A8657">
        <v>7</v>
      </c>
      <c r="B8657">
        <v>30</v>
      </c>
      <c r="C8657" s="3">
        <v>730</v>
      </c>
      <c r="D8657" t="s">
        <v>6</v>
      </c>
      <c r="E8657">
        <v>2002</v>
      </c>
      <c r="G8657" s="23">
        <v>2947</v>
      </c>
      <c r="I8657" s="13"/>
      <c r="J8657" s="30"/>
      <c r="M8657" s="30"/>
      <c r="N8657" s="13"/>
      <c r="O8657" s="14">
        <v>499</v>
      </c>
    </row>
    <row r="8658" spans="1:21" customFormat="1" ht="13.2" x14ac:dyDescent="0.25">
      <c r="A8658">
        <v>7</v>
      </c>
      <c r="B8658">
        <v>31</v>
      </c>
      <c r="C8658" s="3">
        <v>731</v>
      </c>
      <c r="D8658" t="s">
        <v>6</v>
      </c>
      <c r="E8658">
        <v>2002</v>
      </c>
      <c r="G8658" s="23">
        <v>3002</v>
      </c>
      <c r="H8658" s="3">
        <f>SUM(G8652:G8658)</f>
        <v>13837</v>
      </c>
      <c r="I8658" s="13"/>
      <c r="J8658" s="30"/>
      <c r="M8658" s="30"/>
      <c r="N8658" s="13"/>
      <c r="O8658" s="14">
        <v>479</v>
      </c>
    </row>
    <row r="8659" spans="1:21" customFormat="1" ht="13.2" x14ac:dyDescent="0.25">
      <c r="A8659">
        <v>8</v>
      </c>
      <c r="B8659">
        <v>1</v>
      </c>
      <c r="C8659" s="3">
        <v>801</v>
      </c>
      <c r="D8659" t="s">
        <v>6</v>
      </c>
      <c r="E8659">
        <v>2002</v>
      </c>
      <c r="G8659" s="23">
        <v>5479</v>
      </c>
      <c r="I8659" s="13"/>
      <c r="J8659" s="30"/>
      <c r="L8659" s="11"/>
      <c r="M8659" s="30"/>
      <c r="N8659" s="13"/>
      <c r="O8659" s="14">
        <v>821</v>
      </c>
      <c r="U8659" s="11"/>
    </row>
    <row r="8660" spans="1:21" customFormat="1" ht="13.2" x14ac:dyDescent="0.25">
      <c r="A8660">
        <v>8</v>
      </c>
      <c r="B8660">
        <v>2</v>
      </c>
      <c r="C8660" s="3">
        <v>802</v>
      </c>
      <c r="D8660" t="s">
        <v>6</v>
      </c>
      <c r="E8660">
        <v>2002</v>
      </c>
      <c r="G8660" s="23">
        <v>6166</v>
      </c>
      <c r="I8660" s="13"/>
      <c r="J8660" s="30"/>
      <c r="L8660" s="11"/>
      <c r="M8660" s="30"/>
      <c r="N8660" s="13"/>
      <c r="O8660" s="14">
        <v>870</v>
      </c>
      <c r="U8660" s="11"/>
    </row>
    <row r="8661" spans="1:21" customFormat="1" ht="13.2" x14ac:dyDescent="0.25">
      <c r="A8661">
        <v>8</v>
      </c>
      <c r="B8661">
        <v>3</v>
      </c>
      <c r="C8661" s="3">
        <v>803</v>
      </c>
      <c r="D8661" t="s">
        <v>6</v>
      </c>
      <c r="E8661">
        <v>2002</v>
      </c>
      <c r="G8661" s="23">
        <v>4246</v>
      </c>
      <c r="I8661" s="13"/>
      <c r="J8661" s="30"/>
      <c r="L8661" s="11"/>
      <c r="M8661" s="30"/>
      <c r="N8661" s="13"/>
      <c r="O8661" s="14">
        <v>573</v>
      </c>
      <c r="U8661" s="11"/>
    </row>
    <row r="8662" spans="1:21" customFormat="1" ht="13.2" x14ac:dyDescent="0.25">
      <c r="A8662">
        <v>8</v>
      </c>
      <c r="B8662">
        <v>4</v>
      </c>
      <c r="C8662" s="3">
        <v>804</v>
      </c>
      <c r="D8662" t="s">
        <v>6</v>
      </c>
      <c r="E8662">
        <v>2002</v>
      </c>
      <c r="G8662" s="23">
        <v>4928</v>
      </c>
      <c r="I8662" s="13"/>
      <c r="J8662" s="30"/>
      <c r="L8662" s="11"/>
      <c r="M8662" s="30"/>
      <c r="N8662" s="13"/>
      <c r="O8662" s="14">
        <v>636</v>
      </c>
      <c r="U8662" s="11"/>
    </row>
    <row r="8663" spans="1:21" customFormat="1" ht="13.2" x14ac:dyDescent="0.25">
      <c r="A8663">
        <v>8</v>
      </c>
      <c r="B8663">
        <v>5</v>
      </c>
      <c r="C8663" s="3">
        <v>805</v>
      </c>
      <c r="D8663" t="s">
        <v>6</v>
      </c>
      <c r="E8663">
        <v>2002</v>
      </c>
      <c r="G8663" s="23">
        <v>3560</v>
      </c>
      <c r="I8663" s="13"/>
      <c r="J8663" s="30"/>
      <c r="L8663" s="11"/>
      <c r="M8663" s="30"/>
      <c r="N8663" s="13"/>
      <c r="O8663" s="14">
        <v>438</v>
      </c>
      <c r="U8663" s="11"/>
    </row>
    <row r="8664" spans="1:21" customFormat="1" ht="13.2" x14ac:dyDescent="0.25">
      <c r="A8664">
        <v>8</v>
      </c>
      <c r="B8664">
        <v>6</v>
      </c>
      <c r="C8664" s="3">
        <v>806</v>
      </c>
      <c r="D8664" t="s">
        <v>6</v>
      </c>
      <c r="E8664">
        <v>2002</v>
      </c>
      <c r="G8664" s="23">
        <v>2949</v>
      </c>
      <c r="I8664" s="13"/>
      <c r="J8664" s="30"/>
      <c r="L8664" s="11"/>
      <c r="M8664" s="30"/>
      <c r="N8664" s="13"/>
      <c r="O8664" s="14">
        <v>353</v>
      </c>
      <c r="U8664" s="11"/>
    </row>
    <row r="8665" spans="1:21" customFormat="1" ht="13.2" x14ac:dyDescent="0.25">
      <c r="A8665">
        <v>8</v>
      </c>
      <c r="B8665">
        <v>7</v>
      </c>
      <c r="C8665" s="3">
        <v>807</v>
      </c>
      <c r="D8665" t="s">
        <v>6</v>
      </c>
      <c r="E8665">
        <v>2002</v>
      </c>
      <c r="G8665" s="23">
        <v>1300</v>
      </c>
      <c r="H8665" s="3">
        <f>SUM(G8659:G8665)</f>
        <v>28628</v>
      </c>
      <c r="I8665" s="13"/>
      <c r="J8665" s="30"/>
      <c r="L8665" s="11"/>
      <c r="M8665" s="30"/>
      <c r="N8665" s="13"/>
      <c r="O8665" s="14">
        <v>145</v>
      </c>
      <c r="U8665" s="11"/>
    </row>
    <row r="8666" spans="1:21" customFormat="1" ht="13.2" x14ac:dyDescent="0.25">
      <c r="A8666">
        <v>8</v>
      </c>
      <c r="B8666">
        <v>8</v>
      </c>
      <c r="C8666" s="3">
        <v>808</v>
      </c>
      <c r="D8666" t="s">
        <v>6</v>
      </c>
      <c r="E8666">
        <v>2002</v>
      </c>
      <c r="G8666" s="23">
        <v>1516</v>
      </c>
      <c r="I8666" s="13"/>
      <c r="J8666" s="30"/>
      <c r="L8666" s="11"/>
      <c r="M8666" s="30"/>
      <c r="N8666" s="13"/>
      <c r="O8666" s="14">
        <v>143</v>
      </c>
      <c r="U8666" s="11"/>
    </row>
    <row r="8667" spans="1:21" customFormat="1" ht="13.2" x14ac:dyDescent="0.25">
      <c r="A8667">
        <v>8</v>
      </c>
      <c r="B8667">
        <v>9</v>
      </c>
      <c r="C8667" s="3">
        <v>809</v>
      </c>
      <c r="D8667" t="s">
        <v>6</v>
      </c>
      <c r="E8667">
        <v>2002</v>
      </c>
      <c r="G8667" s="23">
        <v>1529</v>
      </c>
      <c r="I8667" s="13"/>
      <c r="J8667" s="30"/>
      <c r="L8667" s="11"/>
      <c r="M8667" s="30"/>
      <c r="N8667" s="13"/>
      <c r="O8667" s="14">
        <v>120</v>
      </c>
      <c r="U8667" s="11"/>
    </row>
    <row r="8668" spans="1:21" customFormat="1" ht="13.2" x14ac:dyDescent="0.25">
      <c r="A8668">
        <v>8</v>
      </c>
      <c r="B8668">
        <v>10</v>
      </c>
      <c r="C8668" s="3">
        <v>810</v>
      </c>
      <c r="D8668" t="s">
        <v>6</v>
      </c>
      <c r="E8668">
        <v>2002</v>
      </c>
      <c r="G8668" s="23">
        <v>2288</v>
      </c>
      <c r="I8668" s="13"/>
      <c r="J8668" s="30"/>
      <c r="L8668" s="11"/>
      <c r="M8668" s="30"/>
      <c r="N8668" s="13"/>
      <c r="O8668" s="14">
        <v>143</v>
      </c>
      <c r="U8668" s="11"/>
    </row>
    <row r="8669" spans="1:21" customFormat="1" ht="13.2" x14ac:dyDescent="0.25">
      <c r="A8669">
        <v>8</v>
      </c>
      <c r="B8669">
        <v>11</v>
      </c>
      <c r="C8669" s="3">
        <v>811</v>
      </c>
      <c r="D8669" t="s">
        <v>6</v>
      </c>
      <c r="E8669">
        <v>2002</v>
      </c>
      <c r="G8669" s="23">
        <v>3578</v>
      </c>
      <c r="I8669" s="13"/>
      <c r="J8669" s="30"/>
      <c r="L8669" s="11"/>
      <c r="M8669" s="30"/>
      <c r="N8669" s="13"/>
      <c r="O8669" s="14">
        <v>169</v>
      </c>
      <c r="U8669" s="11"/>
    </row>
    <row r="8670" spans="1:21" customFormat="1" ht="13.2" x14ac:dyDescent="0.25">
      <c r="A8670">
        <v>8</v>
      </c>
      <c r="B8670">
        <v>12</v>
      </c>
      <c r="C8670" s="3">
        <v>812</v>
      </c>
      <c r="D8670" t="s">
        <v>6</v>
      </c>
      <c r="E8670">
        <v>2002</v>
      </c>
      <c r="G8670" s="23">
        <v>3846</v>
      </c>
      <c r="I8670" s="13"/>
      <c r="J8670" s="30"/>
      <c r="L8670" s="11"/>
      <c r="M8670" s="30"/>
      <c r="N8670" s="13"/>
      <c r="O8670" s="14">
        <v>127</v>
      </c>
      <c r="U8670" s="11"/>
    </row>
    <row r="8671" spans="1:21" customFormat="1" ht="13.2" x14ac:dyDescent="0.25">
      <c r="A8671">
        <v>8</v>
      </c>
      <c r="B8671">
        <v>13</v>
      </c>
      <c r="C8671" s="3">
        <v>813</v>
      </c>
      <c r="D8671" t="s">
        <v>6</v>
      </c>
      <c r="E8671">
        <v>2002</v>
      </c>
      <c r="G8671" s="23">
        <v>1710</v>
      </c>
      <c r="I8671" s="13"/>
      <c r="J8671" s="30"/>
      <c r="L8671" s="11"/>
      <c r="M8671" s="30"/>
      <c r="N8671" s="13"/>
      <c r="O8671" s="14">
        <v>30</v>
      </c>
      <c r="U8671" s="11"/>
    </row>
    <row r="8672" spans="1:21" customFormat="1" ht="13.2" x14ac:dyDescent="0.25">
      <c r="A8672">
        <v>8</v>
      </c>
      <c r="B8672">
        <v>14</v>
      </c>
      <c r="C8672" s="3">
        <v>814</v>
      </c>
      <c r="D8672" t="s">
        <v>6</v>
      </c>
      <c r="E8672">
        <v>2002</v>
      </c>
      <c r="G8672" s="23">
        <v>984</v>
      </c>
      <c r="H8672" s="3">
        <f>SUM(G8666:G8672)</f>
        <v>15451</v>
      </c>
      <c r="I8672" s="13"/>
      <c r="J8672" s="30"/>
      <c r="L8672" s="11"/>
      <c r="M8672" s="30"/>
      <c r="N8672" s="13"/>
      <c r="O8672" s="14">
        <v>49</v>
      </c>
      <c r="U8672" s="11"/>
    </row>
    <row r="8673" spans="1:21" customFormat="1" ht="13.2" x14ac:dyDescent="0.25">
      <c r="A8673">
        <v>8</v>
      </c>
      <c r="B8673">
        <v>15</v>
      </c>
      <c r="C8673" s="3">
        <v>815</v>
      </c>
      <c r="D8673" t="s">
        <v>6</v>
      </c>
      <c r="E8673">
        <v>2002</v>
      </c>
      <c r="G8673" s="23">
        <v>1438</v>
      </c>
      <c r="I8673" s="13"/>
      <c r="J8673" s="30"/>
      <c r="L8673" s="11"/>
      <c r="M8673" s="30"/>
      <c r="N8673" s="13"/>
      <c r="O8673" s="14">
        <v>122</v>
      </c>
      <c r="U8673" s="11"/>
    </row>
    <row r="8674" spans="1:21" customFormat="1" ht="13.2" x14ac:dyDescent="0.25">
      <c r="A8674">
        <v>8</v>
      </c>
      <c r="B8674">
        <v>16</v>
      </c>
      <c r="C8674" s="3">
        <v>816</v>
      </c>
      <c r="D8674" t="s">
        <v>6</v>
      </c>
      <c r="E8674">
        <v>2002</v>
      </c>
      <c r="G8674" s="23">
        <v>598</v>
      </c>
      <c r="I8674" s="13"/>
      <c r="J8674" s="30"/>
      <c r="L8674" s="11"/>
      <c r="M8674" s="30"/>
      <c r="N8674" s="13"/>
      <c r="O8674" s="14">
        <v>72</v>
      </c>
      <c r="U8674" s="11"/>
    </row>
    <row r="8675" spans="1:21" customFormat="1" ht="13.2" x14ac:dyDescent="0.25">
      <c r="A8675">
        <v>8</v>
      </c>
      <c r="B8675">
        <v>17</v>
      </c>
      <c r="C8675" s="3">
        <v>817</v>
      </c>
      <c r="D8675" t="s">
        <v>6</v>
      </c>
      <c r="E8675">
        <v>2002</v>
      </c>
      <c r="G8675" s="23">
        <v>373</v>
      </c>
      <c r="I8675" s="13"/>
      <c r="J8675" s="30"/>
      <c r="L8675" s="11"/>
      <c r="M8675" s="30"/>
      <c r="N8675" s="13"/>
      <c r="O8675" s="14">
        <v>41</v>
      </c>
      <c r="U8675" s="11"/>
    </row>
    <row r="8676" spans="1:21" customFormat="1" ht="13.2" x14ac:dyDescent="0.25">
      <c r="A8676">
        <v>8</v>
      </c>
      <c r="B8676">
        <v>18</v>
      </c>
      <c r="C8676" s="3">
        <v>818</v>
      </c>
      <c r="D8676" t="s">
        <v>6</v>
      </c>
      <c r="E8676">
        <v>2002</v>
      </c>
      <c r="G8676" s="23">
        <v>302</v>
      </c>
      <c r="I8676" s="13"/>
      <c r="J8676" s="30"/>
      <c r="L8676" s="11"/>
      <c r="M8676" s="30"/>
      <c r="N8676" s="13"/>
      <c r="O8676" s="14">
        <v>30</v>
      </c>
      <c r="U8676" s="11"/>
    </row>
    <row r="8677" spans="1:21" customFormat="1" ht="13.2" x14ac:dyDescent="0.25">
      <c r="A8677">
        <v>8</v>
      </c>
      <c r="B8677">
        <v>19</v>
      </c>
      <c r="C8677" s="3">
        <v>819</v>
      </c>
      <c r="D8677" t="s">
        <v>6</v>
      </c>
      <c r="E8677">
        <v>2002</v>
      </c>
      <c r="G8677" s="23">
        <v>454</v>
      </c>
      <c r="I8677" s="13"/>
      <c r="J8677" s="30"/>
      <c r="L8677" s="11"/>
      <c r="M8677" s="30"/>
      <c r="N8677" s="13"/>
      <c r="O8677" s="14">
        <v>40</v>
      </c>
      <c r="U8677" s="11"/>
    </row>
    <row r="8678" spans="1:21" customFormat="1" ht="13.2" x14ac:dyDescent="0.25">
      <c r="A8678">
        <v>8</v>
      </c>
      <c r="B8678">
        <v>20</v>
      </c>
      <c r="C8678" s="3">
        <v>820</v>
      </c>
      <c r="D8678" t="s">
        <v>6</v>
      </c>
      <c r="E8678">
        <v>2002</v>
      </c>
      <c r="G8678" s="23">
        <v>510</v>
      </c>
      <c r="I8678" s="13"/>
      <c r="J8678" s="30"/>
      <c r="L8678" s="11"/>
      <c r="M8678" s="30"/>
      <c r="N8678" s="13"/>
      <c r="O8678" s="12">
        <v>39</v>
      </c>
      <c r="U8678" s="11"/>
    </row>
    <row r="8679" spans="1:21" customFormat="1" ht="13.2" x14ac:dyDescent="0.25">
      <c r="A8679">
        <v>8</v>
      </c>
      <c r="B8679">
        <v>21</v>
      </c>
      <c r="C8679" s="3">
        <v>821</v>
      </c>
      <c r="D8679" t="s">
        <v>6</v>
      </c>
      <c r="E8679">
        <v>2002</v>
      </c>
      <c r="G8679" s="23">
        <v>271</v>
      </c>
      <c r="H8679" s="3">
        <f>SUM(G8673:G8679)</f>
        <v>3946</v>
      </c>
      <c r="I8679" s="13"/>
      <c r="J8679" s="30"/>
      <c r="L8679" s="11"/>
      <c r="M8679" s="30"/>
      <c r="N8679" s="13"/>
      <c r="O8679" s="12">
        <v>18</v>
      </c>
      <c r="U8679" s="11"/>
    </row>
    <row r="8680" spans="1:21" customFormat="1" ht="13.2" x14ac:dyDescent="0.25">
      <c r="A8680">
        <v>8</v>
      </c>
      <c r="B8680">
        <v>22</v>
      </c>
      <c r="C8680" s="3">
        <v>822</v>
      </c>
      <c r="D8680" t="s">
        <v>6</v>
      </c>
      <c r="E8680">
        <v>2002</v>
      </c>
      <c r="G8680" s="23">
        <v>246</v>
      </c>
      <c r="I8680" s="13"/>
      <c r="J8680" s="30"/>
      <c r="L8680" s="11"/>
      <c r="M8680" s="30"/>
      <c r="N8680" s="13"/>
      <c r="O8680" s="12">
        <v>14</v>
      </c>
      <c r="U8680" s="11"/>
    </row>
    <row r="8681" spans="1:21" customFormat="1" ht="13.2" x14ac:dyDescent="0.25">
      <c r="A8681">
        <v>8</v>
      </c>
      <c r="B8681">
        <v>23</v>
      </c>
      <c r="C8681" s="3">
        <v>823</v>
      </c>
      <c r="D8681" t="s">
        <v>6</v>
      </c>
      <c r="E8681">
        <v>2002</v>
      </c>
      <c r="G8681" s="23">
        <v>415</v>
      </c>
      <c r="I8681" s="13"/>
      <c r="J8681" s="30"/>
      <c r="L8681" s="11"/>
      <c r="M8681" s="30"/>
      <c r="N8681" s="13"/>
      <c r="O8681" s="12">
        <v>26</v>
      </c>
      <c r="U8681" s="11"/>
    </row>
    <row r="8682" spans="1:21" customFormat="1" ht="13.2" x14ac:dyDescent="0.25">
      <c r="A8682">
        <v>8</v>
      </c>
      <c r="B8682">
        <v>24</v>
      </c>
      <c r="C8682" s="3">
        <v>824</v>
      </c>
      <c r="D8682" t="s">
        <v>6</v>
      </c>
      <c r="E8682">
        <v>2002</v>
      </c>
      <c r="G8682" s="23">
        <v>396</v>
      </c>
      <c r="I8682" s="13"/>
      <c r="J8682" s="30"/>
      <c r="L8682" s="11"/>
      <c r="M8682" s="30"/>
      <c r="N8682" s="13"/>
      <c r="O8682" s="12">
        <v>28</v>
      </c>
      <c r="U8682" s="11"/>
    </row>
    <row r="8683" spans="1:21" customFormat="1" ht="13.2" x14ac:dyDescent="0.25">
      <c r="A8683">
        <v>8</v>
      </c>
      <c r="B8683">
        <v>25</v>
      </c>
      <c r="C8683" s="3">
        <v>825</v>
      </c>
      <c r="D8683" t="s">
        <v>6</v>
      </c>
      <c r="E8683">
        <v>2002</v>
      </c>
      <c r="G8683" s="23">
        <v>532</v>
      </c>
      <c r="I8683" s="13"/>
      <c r="J8683" s="30"/>
      <c r="L8683" s="11"/>
      <c r="M8683" s="30"/>
      <c r="N8683" s="13"/>
      <c r="O8683" s="12">
        <v>41</v>
      </c>
      <c r="U8683" s="11"/>
    </row>
    <row r="8684" spans="1:21" customFormat="1" ht="13.2" x14ac:dyDescent="0.25">
      <c r="A8684">
        <v>8</v>
      </c>
      <c r="B8684">
        <v>26</v>
      </c>
      <c r="C8684" s="3">
        <v>826</v>
      </c>
      <c r="D8684" t="s">
        <v>6</v>
      </c>
      <c r="E8684">
        <v>2002</v>
      </c>
      <c r="G8684" s="23">
        <v>561</v>
      </c>
      <c r="I8684" s="13"/>
      <c r="J8684" s="30"/>
      <c r="L8684" s="11"/>
      <c r="M8684" s="30"/>
      <c r="N8684" s="13"/>
      <c r="O8684" s="12">
        <v>47</v>
      </c>
      <c r="U8684" s="11"/>
    </row>
    <row r="8685" spans="1:21" customFormat="1" ht="13.2" x14ac:dyDescent="0.25">
      <c r="A8685">
        <v>8</v>
      </c>
      <c r="B8685">
        <v>27</v>
      </c>
      <c r="C8685" s="3">
        <v>827</v>
      </c>
      <c r="D8685" t="s">
        <v>6</v>
      </c>
      <c r="E8685">
        <v>2002</v>
      </c>
      <c r="G8685" s="23">
        <v>483</v>
      </c>
      <c r="I8685" s="13"/>
      <c r="J8685" s="30"/>
      <c r="L8685" s="11"/>
      <c r="M8685" s="30"/>
      <c r="N8685" s="13"/>
      <c r="O8685" s="12">
        <v>45</v>
      </c>
      <c r="U8685" s="11"/>
    </row>
    <row r="8686" spans="1:21" customFormat="1" ht="13.2" x14ac:dyDescent="0.25">
      <c r="A8686">
        <v>8</v>
      </c>
      <c r="B8686">
        <v>28</v>
      </c>
      <c r="C8686" s="3">
        <v>828</v>
      </c>
      <c r="D8686" t="s">
        <v>6</v>
      </c>
      <c r="E8686">
        <v>2002</v>
      </c>
      <c r="G8686" s="23">
        <v>578</v>
      </c>
      <c r="H8686" s="3">
        <f>SUM(G8680:G8686)</f>
        <v>3211</v>
      </c>
      <c r="I8686" s="13"/>
      <c r="J8686" s="30"/>
      <c r="L8686" s="11"/>
      <c r="M8686" s="30"/>
      <c r="N8686" s="13"/>
      <c r="O8686" s="12">
        <v>58</v>
      </c>
      <c r="U8686" s="11"/>
    </row>
    <row r="8687" spans="1:21" customFormat="1" ht="13.2" x14ac:dyDescent="0.25">
      <c r="A8687">
        <v>8</v>
      </c>
      <c r="B8687">
        <v>29</v>
      </c>
      <c r="C8687" s="3">
        <v>829</v>
      </c>
      <c r="D8687" t="s">
        <v>6</v>
      </c>
      <c r="E8687">
        <v>2002</v>
      </c>
      <c r="G8687" s="23">
        <v>451</v>
      </c>
      <c r="I8687" s="13"/>
      <c r="J8687" s="30"/>
      <c r="L8687" s="11"/>
      <c r="M8687" s="30"/>
      <c r="N8687" s="13"/>
      <c r="O8687" s="12">
        <v>39</v>
      </c>
      <c r="U8687" s="11"/>
    </row>
    <row r="8688" spans="1:21" customFormat="1" ht="13.2" x14ac:dyDescent="0.25">
      <c r="A8688">
        <v>8</v>
      </c>
      <c r="B8688">
        <v>30</v>
      </c>
      <c r="C8688" s="3">
        <v>830</v>
      </c>
      <c r="D8688" t="s">
        <v>6</v>
      </c>
      <c r="E8688">
        <v>2002</v>
      </c>
      <c r="G8688" s="23">
        <v>372</v>
      </c>
      <c r="I8688" s="13"/>
      <c r="J8688" s="30"/>
      <c r="L8688" s="11"/>
      <c r="M8688" s="30"/>
      <c r="N8688" s="13"/>
      <c r="O8688" s="12">
        <v>27</v>
      </c>
      <c r="U8688" s="11"/>
    </row>
    <row r="8689" spans="1:21" customFormat="1" ht="13.2" x14ac:dyDescent="0.25">
      <c r="A8689">
        <v>8</v>
      </c>
      <c r="B8689">
        <v>31</v>
      </c>
      <c r="C8689" s="3">
        <v>831</v>
      </c>
      <c r="D8689" t="s">
        <v>6</v>
      </c>
      <c r="E8689">
        <v>2002</v>
      </c>
      <c r="G8689" s="23">
        <v>341</v>
      </c>
      <c r="I8689" s="13"/>
      <c r="J8689" s="30"/>
      <c r="L8689" s="11"/>
      <c r="M8689" s="30"/>
      <c r="N8689" s="13"/>
      <c r="O8689" s="12">
        <v>21</v>
      </c>
      <c r="U8689" s="11"/>
    </row>
    <row r="8690" spans="1:21" customFormat="1" ht="13.2" x14ac:dyDescent="0.25">
      <c r="A8690">
        <v>9</v>
      </c>
      <c r="B8690">
        <v>1</v>
      </c>
      <c r="C8690" s="3">
        <v>901</v>
      </c>
      <c r="D8690" t="s">
        <v>6</v>
      </c>
      <c r="E8690">
        <v>2002</v>
      </c>
      <c r="G8690" s="23">
        <v>205</v>
      </c>
      <c r="I8690" s="13"/>
      <c r="J8690" s="30"/>
      <c r="L8690" s="11"/>
      <c r="M8690" s="30"/>
      <c r="N8690" s="13"/>
      <c r="O8690" s="12">
        <v>10</v>
      </c>
      <c r="U8690" s="11"/>
    </row>
    <row r="8691" spans="1:21" customFormat="1" ht="13.2" x14ac:dyDescent="0.25">
      <c r="A8691">
        <v>9</v>
      </c>
      <c r="B8691">
        <v>2</v>
      </c>
      <c r="C8691" s="3">
        <v>902</v>
      </c>
      <c r="D8691" t="s">
        <v>6</v>
      </c>
      <c r="E8691">
        <v>2002</v>
      </c>
      <c r="G8691" s="23">
        <v>449</v>
      </c>
      <c r="I8691" s="13"/>
      <c r="J8691" s="30"/>
      <c r="L8691" s="11"/>
      <c r="M8691" s="30"/>
      <c r="N8691" s="13"/>
      <c r="O8691" s="12">
        <v>16</v>
      </c>
      <c r="U8691" s="11"/>
    </row>
    <row r="8692" spans="1:21" customFormat="1" ht="13.2" x14ac:dyDescent="0.25">
      <c r="A8692">
        <v>9</v>
      </c>
      <c r="B8692">
        <v>3</v>
      </c>
      <c r="C8692" s="3">
        <v>903</v>
      </c>
      <c r="D8692" t="s">
        <v>6</v>
      </c>
      <c r="E8692">
        <v>2002</v>
      </c>
      <c r="G8692" s="23">
        <v>466</v>
      </c>
      <c r="I8692" s="13"/>
      <c r="J8692" s="30"/>
      <c r="L8692" s="11"/>
      <c r="M8692" s="30"/>
      <c r="N8692" s="13"/>
      <c r="O8692" s="12">
        <v>10</v>
      </c>
      <c r="U8692" s="11"/>
    </row>
    <row r="8693" spans="1:21" customFormat="1" ht="13.2" x14ac:dyDescent="0.25">
      <c r="A8693">
        <v>9</v>
      </c>
      <c r="B8693">
        <v>4</v>
      </c>
      <c r="C8693" s="3">
        <v>904</v>
      </c>
      <c r="D8693" t="s">
        <v>6</v>
      </c>
      <c r="E8693">
        <v>2002</v>
      </c>
      <c r="G8693" s="23">
        <v>292</v>
      </c>
      <c r="H8693" s="3">
        <f>SUM(G8687:G8693)</f>
        <v>2576</v>
      </c>
      <c r="I8693" s="13"/>
      <c r="J8693" s="30"/>
      <c r="L8693" s="11"/>
      <c r="M8693" s="30"/>
      <c r="N8693" s="13"/>
      <c r="O8693" s="14">
        <v>3</v>
      </c>
      <c r="U8693" s="11"/>
    </row>
    <row r="8694" spans="1:21" customFormat="1" ht="21" customHeight="1" x14ac:dyDescent="0.25">
      <c r="A8694">
        <v>9</v>
      </c>
      <c r="B8694">
        <v>5</v>
      </c>
      <c r="C8694" s="3">
        <v>905</v>
      </c>
      <c r="D8694" t="s">
        <v>6</v>
      </c>
      <c r="E8694">
        <v>2002</v>
      </c>
      <c r="G8694" s="23">
        <f>205+3803</f>
        <v>4008</v>
      </c>
      <c r="I8694" s="13"/>
      <c r="J8694" s="30"/>
      <c r="L8694" s="26"/>
      <c r="M8694" s="30"/>
      <c r="N8694" s="13"/>
      <c r="O8694" s="14">
        <f>0+12</f>
        <v>12</v>
      </c>
      <c r="U8694" s="26" t="s">
        <v>27</v>
      </c>
    </row>
    <row r="8695" spans="1:21" customFormat="1" ht="21.75" customHeight="1" x14ac:dyDescent="0.25">
      <c r="A8695">
        <v>9</v>
      </c>
      <c r="B8695">
        <v>6</v>
      </c>
      <c r="C8695" s="3">
        <v>906</v>
      </c>
      <c r="D8695" t="s">
        <v>6</v>
      </c>
      <c r="E8695">
        <v>2002</v>
      </c>
      <c r="F8695" s="25">
        <v>692.71643582848242</v>
      </c>
      <c r="G8695" s="3">
        <f>F8695</f>
        <v>692.71643582848242</v>
      </c>
      <c r="I8695" s="13"/>
      <c r="J8695" s="30"/>
      <c r="L8695" s="26"/>
      <c r="M8695" s="30"/>
      <c r="N8695" s="13"/>
      <c r="O8695" s="23">
        <v>26.774625201338122</v>
      </c>
      <c r="U8695" s="26" t="s">
        <v>28</v>
      </c>
    </row>
    <row r="8696" spans="1:21" customFormat="1" ht="13.2" x14ac:dyDescent="0.25">
      <c r="A8696">
        <v>9</v>
      </c>
      <c r="B8696">
        <v>7</v>
      </c>
      <c r="C8696" s="3">
        <v>907</v>
      </c>
      <c r="D8696" t="s">
        <v>6</v>
      </c>
      <c r="E8696">
        <v>2002</v>
      </c>
      <c r="F8696" s="18">
        <v>595.88149775128124</v>
      </c>
      <c r="G8696" s="3">
        <f t="shared" ref="G8696:G8759" si="421">F8696</f>
        <v>595.88149775128124</v>
      </c>
      <c r="I8696" s="13"/>
      <c r="J8696" s="30"/>
      <c r="M8696" s="30"/>
      <c r="N8696" s="13"/>
      <c r="O8696" s="10">
        <v>23.038397855396987</v>
      </c>
    </row>
    <row r="8697" spans="1:21" customFormat="1" ht="13.2" x14ac:dyDescent="0.25">
      <c r="A8697">
        <v>9</v>
      </c>
      <c r="B8697">
        <v>8</v>
      </c>
      <c r="C8697" s="3">
        <v>908</v>
      </c>
      <c r="D8697" t="s">
        <v>6</v>
      </c>
      <c r="E8697">
        <v>2002</v>
      </c>
      <c r="F8697" s="18">
        <v>705.11927043624962</v>
      </c>
      <c r="G8697" s="3">
        <f t="shared" si="421"/>
        <v>705.11927043624962</v>
      </c>
      <c r="I8697" s="13"/>
      <c r="J8697" s="30"/>
      <c r="M8697" s="30"/>
      <c r="N8697" s="13"/>
      <c r="O8697" s="10">
        <v>39.967196246944724</v>
      </c>
    </row>
    <row r="8698" spans="1:21" customFormat="1" ht="13.2" x14ac:dyDescent="0.25">
      <c r="A8698">
        <v>9</v>
      </c>
      <c r="B8698">
        <v>9</v>
      </c>
      <c r="C8698" s="3">
        <v>909</v>
      </c>
      <c r="D8698" t="s">
        <v>6</v>
      </c>
      <c r="E8698">
        <v>2002</v>
      </c>
      <c r="F8698" s="18">
        <v>1015.2844810803338</v>
      </c>
      <c r="G8698" s="3">
        <f t="shared" si="421"/>
        <v>1015.2844810803338</v>
      </c>
      <c r="I8698" s="13"/>
      <c r="J8698" s="30"/>
      <c r="M8698" s="30"/>
      <c r="N8698" s="13"/>
      <c r="O8698" s="10">
        <v>9.7021705094558524</v>
      </c>
    </row>
    <row r="8699" spans="1:21" customFormat="1" ht="13.2" x14ac:dyDescent="0.25">
      <c r="A8699">
        <v>9</v>
      </c>
      <c r="B8699">
        <v>10</v>
      </c>
      <c r="C8699" s="3">
        <v>910</v>
      </c>
      <c r="D8699" t="s">
        <v>6</v>
      </c>
      <c r="E8699">
        <v>2002</v>
      </c>
      <c r="F8699" s="18">
        <v>1158.362475742244</v>
      </c>
      <c r="G8699" s="3">
        <f t="shared" si="421"/>
        <v>1158.362475742244</v>
      </c>
      <c r="I8699" s="13"/>
      <c r="J8699" s="30"/>
      <c r="M8699" s="30"/>
      <c r="N8699" s="13"/>
      <c r="O8699" s="10">
        <v>12.020570279676956</v>
      </c>
    </row>
    <row r="8700" spans="1:21" customFormat="1" ht="13.2" x14ac:dyDescent="0.25">
      <c r="A8700">
        <v>9</v>
      </c>
      <c r="B8700">
        <v>11</v>
      </c>
      <c r="C8700" s="3">
        <v>911</v>
      </c>
      <c r="D8700" t="s">
        <v>6</v>
      </c>
      <c r="E8700">
        <v>2002</v>
      </c>
      <c r="F8700" s="18">
        <v>1682.6087229369314</v>
      </c>
      <c r="G8700" s="3">
        <f t="shared" si="421"/>
        <v>1682.6087229369314</v>
      </c>
      <c r="H8700" s="3">
        <f>SUM(G8694:G8700)</f>
        <v>9857.972883775521</v>
      </c>
      <c r="I8700" s="13"/>
      <c r="J8700" s="30"/>
      <c r="M8700" s="30"/>
      <c r="N8700" s="13"/>
      <c r="O8700" s="10">
        <v>15.884569896712135</v>
      </c>
    </row>
    <row r="8701" spans="1:21" customFormat="1" ht="13.2" x14ac:dyDescent="0.25">
      <c r="A8701">
        <v>9</v>
      </c>
      <c r="B8701">
        <v>12</v>
      </c>
      <c r="C8701" s="3">
        <v>912</v>
      </c>
      <c r="D8701" t="s">
        <v>6</v>
      </c>
      <c r="E8701">
        <v>2002</v>
      </c>
      <c r="F8701" s="18">
        <v>1812.5313035552006</v>
      </c>
      <c r="G8701" s="3">
        <f t="shared" si="421"/>
        <v>1812.5313035552006</v>
      </c>
      <c r="I8701" s="13"/>
      <c r="J8701" s="30"/>
      <c r="M8701" s="30"/>
      <c r="N8701" s="13"/>
      <c r="O8701" s="10">
        <v>10.770570279676956</v>
      </c>
    </row>
    <row r="8702" spans="1:21" customFormat="1" ht="13.2" x14ac:dyDescent="0.25">
      <c r="A8702">
        <v>9</v>
      </c>
      <c r="B8702">
        <v>13</v>
      </c>
      <c r="C8702" s="3">
        <v>913</v>
      </c>
      <c r="D8702" t="s">
        <v>6</v>
      </c>
      <c r="E8702">
        <v>2002</v>
      </c>
      <c r="F8702" s="18">
        <v>2545.1912188320271</v>
      </c>
      <c r="G8702" s="3">
        <f t="shared" si="421"/>
        <v>2545.1912188320271</v>
      </c>
      <c r="I8702" s="13"/>
      <c r="J8702" s="30"/>
      <c r="M8702" s="30"/>
      <c r="N8702" s="13"/>
      <c r="O8702" s="10">
        <v>20.53912135854894</v>
      </c>
    </row>
    <row r="8703" spans="1:21" customFormat="1" ht="13.2" x14ac:dyDescent="0.25">
      <c r="A8703">
        <v>9</v>
      </c>
      <c r="B8703">
        <v>14</v>
      </c>
      <c r="C8703" s="3">
        <v>914</v>
      </c>
      <c r="D8703" t="s">
        <v>6</v>
      </c>
      <c r="E8703">
        <v>2002</v>
      </c>
      <c r="F8703" s="18">
        <v>2026.5879242181436</v>
      </c>
      <c r="G8703" s="3">
        <f t="shared" si="421"/>
        <v>2026.5879242181436</v>
      </c>
      <c r="I8703" s="13"/>
      <c r="J8703" s="30"/>
      <c r="M8703" s="30"/>
      <c r="N8703" s="13"/>
      <c r="O8703" s="10">
        <v>22.626282650567127</v>
      </c>
    </row>
    <row r="8704" spans="1:21" customFormat="1" ht="13.2" x14ac:dyDescent="0.25">
      <c r="A8704">
        <v>9</v>
      </c>
      <c r="B8704">
        <v>15</v>
      </c>
      <c r="C8704" s="3">
        <v>915</v>
      </c>
      <c r="D8704" t="s">
        <v>6</v>
      </c>
      <c r="E8704">
        <v>2002</v>
      </c>
      <c r="F8704" s="18">
        <v>1604.6343478715617</v>
      </c>
      <c r="G8704" s="3">
        <f t="shared" si="421"/>
        <v>1604.6343478715617</v>
      </c>
      <c r="I8704" s="13"/>
      <c r="J8704" s="30"/>
      <c r="M8704" s="30"/>
      <c r="N8704" s="13"/>
      <c r="O8704" s="10">
        <v>51.393991957738706</v>
      </c>
    </row>
    <row r="8705" spans="1:15" customFormat="1" ht="13.2" x14ac:dyDescent="0.25">
      <c r="A8705">
        <v>9</v>
      </c>
      <c r="B8705">
        <v>16</v>
      </c>
      <c r="C8705" s="3">
        <v>916</v>
      </c>
      <c r="D8705" t="s">
        <v>6</v>
      </c>
      <c r="E8705">
        <v>2002</v>
      </c>
      <c r="F8705" s="18">
        <v>919.81939479602534</v>
      </c>
      <c r="G8705" s="3">
        <f t="shared" si="421"/>
        <v>919.81939479602534</v>
      </c>
      <c r="I8705" s="13"/>
      <c r="J8705" s="30"/>
      <c r="M8705" s="30"/>
      <c r="N8705" s="13"/>
      <c r="O8705" s="10">
        <v>36.674776509989002</v>
      </c>
    </row>
    <row r="8706" spans="1:15" customFormat="1" ht="13.2" x14ac:dyDescent="0.25">
      <c r="A8706">
        <v>9</v>
      </c>
      <c r="B8706">
        <v>17</v>
      </c>
      <c r="C8706" s="3">
        <v>917</v>
      </c>
      <c r="D8706" t="s">
        <v>6</v>
      </c>
      <c r="E8706">
        <v>2002</v>
      </c>
      <c r="F8706" s="18">
        <v>673.02589919684578</v>
      </c>
      <c r="G8706" s="3">
        <f t="shared" si="421"/>
        <v>673.02589919684578</v>
      </c>
      <c r="I8706" s="13"/>
      <c r="J8706" s="30"/>
      <c r="M8706" s="30"/>
      <c r="N8706" s="13"/>
      <c r="O8706" s="10">
        <v>61.239289187251018</v>
      </c>
    </row>
    <row r="8707" spans="1:15" customFormat="1" ht="13.2" x14ac:dyDescent="0.25">
      <c r="A8707">
        <v>9</v>
      </c>
      <c r="B8707">
        <v>18</v>
      </c>
      <c r="C8707" s="3">
        <v>918</v>
      </c>
      <c r="D8707" t="s">
        <v>6</v>
      </c>
      <c r="E8707">
        <v>2002</v>
      </c>
      <c r="F8707" s="18">
        <v>598.27457429937931</v>
      </c>
      <c r="G8707" s="3">
        <f t="shared" si="421"/>
        <v>598.27457429937931</v>
      </c>
      <c r="H8707" s="3">
        <f>SUM(G8701:G8707)</f>
        <v>10180.064662769184</v>
      </c>
      <c r="I8707" s="13"/>
      <c r="J8707" s="30"/>
      <c r="M8707" s="30"/>
      <c r="N8707" s="13"/>
      <c r="O8707" s="10">
        <v>56.918357155998095</v>
      </c>
    </row>
    <row r="8708" spans="1:15" customFormat="1" ht="13.2" x14ac:dyDescent="0.25">
      <c r="A8708">
        <v>9</v>
      </c>
      <c r="B8708">
        <v>19</v>
      </c>
      <c r="C8708" s="3">
        <v>919</v>
      </c>
      <c r="D8708" t="s">
        <v>6</v>
      </c>
      <c r="E8708">
        <v>2002</v>
      </c>
      <c r="F8708" s="18">
        <v>656.38123627235643</v>
      </c>
      <c r="G8708" s="3">
        <f t="shared" si="421"/>
        <v>656.38123627235643</v>
      </c>
      <c r="I8708" s="13"/>
      <c r="J8708" s="30"/>
      <c r="M8708" s="30"/>
      <c r="N8708" s="13"/>
      <c r="O8708" s="10">
        <v>9.5480564535204611</v>
      </c>
    </row>
    <row r="8709" spans="1:15" customFormat="1" ht="13.2" x14ac:dyDescent="0.25">
      <c r="A8709">
        <v>9</v>
      </c>
      <c r="B8709">
        <v>20</v>
      </c>
      <c r="C8709" s="3">
        <v>920</v>
      </c>
      <c r="D8709" t="s">
        <v>6</v>
      </c>
      <c r="E8709">
        <v>2002</v>
      </c>
      <c r="F8709" s="18">
        <v>500.12905691946537</v>
      </c>
      <c r="G8709" s="3">
        <f t="shared" si="421"/>
        <v>500.12905691946537</v>
      </c>
      <c r="I8709" s="13"/>
      <c r="J8709" s="30"/>
      <c r="M8709" s="30"/>
      <c r="N8709" s="13"/>
      <c r="O8709" s="10">
        <v>14.725927422534101</v>
      </c>
    </row>
    <row r="8710" spans="1:15" customFormat="1" ht="13.2" x14ac:dyDescent="0.25">
      <c r="A8710">
        <v>9</v>
      </c>
      <c r="B8710">
        <v>21</v>
      </c>
      <c r="C8710" s="3">
        <v>921</v>
      </c>
      <c r="D8710" t="s">
        <v>6</v>
      </c>
      <c r="E8710">
        <v>2002</v>
      </c>
      <c r="F8710" s="18">
        <v>531.37734169540045</v>
      </c>
      <c r="G8710" s="3">
        <f t="shared" si="421"/>
        <v>531.37734169540045</v>
      </c>
      <c r="I8710" s="13"/>
      <c r="J8710" s="30"/>
      <c r="M8710" s="30"/>
      <c r="N8710" s="13"/>
      <c r="O8710" s="10">
        <v>22.564045704223503</v>
      </c>
    </row>
    <row r="8711" spans="1:15" customFormat="1" ht="13.2" x14ac:dyDescent="0.25">
      <c r="A8711">
        <v>9</v>
      </c>
      <c r="B8711">
        <v>22</v>
      </c>
      <c r="C8711" s="3">
        <v>922</v>
      </c>
      <c r="D8711" t="s">
        <v>6</v>
      </c>
      <c r="E8711">
        <v>2002</v>
      </c>
      <c r="F8711" s="18">
        <v>566.26100248556531</v>
      </c>
      <c r="G8711" s="3">
        <f t="shared" si="421"/>
        <v>566.26100248556531</v>
      </c>
      <c r="I8711" s="13"/>
      <c r="J8711" s="30"/>
      <c r="M8711" s="30"/>
      <c r="N8711" s="13"/>
      <c r="O8711" s="10">
        <v>15.644508068543196</v>
      </c>
    </row>
    <row r="8712" spans="1:15" customFormat="1" ht="13.2" x14ac:dyDescent="0.25">
      <c r="A8712">
        <v>9</v>
      </c>
      <c r="B8712">
        <v>23</v>
      </c>
      <c r="C8712" s="3">
        <v>923</v>
      </c>
      <c r="D8712" t="s">
        <v>6</v>
      </c>
      <c r="E8712">
        <v>2002</v>
      </c>
      <c r="F8712" s="18">
        <v>515.34598891329358</v>
      </c>
      <c r="G8712" s="3">
        <f t="shared" si="421"/>
        <v>515.34598891329358</v>
      </c>
      <c r="I8712" s="13"/>
      <c r="J8712" s="30"/>
      <c r="M8712" s="30"/>
      <c r="N8712" s="13"/>
      <c r="O8712" s="10">
        <v>14.884569896712135</v>
      </c>
    </row>
    <row r="8713" spans="1:15" customFormat="1" ht="13.2" x14ac:dyDescent="0.25">
      <c r="A8713">
        <v>9</v>
      </c>
      <c r="B8713">
        <v>24</v>
      </c>
      <c r="C8713" s="3">
        <v>924</v>
      </c>
      <c r="D8713" t="s">
        <v>6</v>
      </c>
      <c r="E8713">
        <v>2002</v>
      </c>
      <c r="F8713" s="18">
        <v>493.60848889360295</v>
      </c>
      <c r="G8713" s="3">
        <f t="shared" si="421"/>
        <v>493.60848889360295</v>
      </c>
      <c r="I8713" s="13"/>
      <c r="J8713" s="30"/>
      <c r="M8713" s="30"/>
      <c r="N8713" s="13"/>
      <c r="O8713" s="10">
        <v>22.670126350232596</v>
      </c>
    </row>
    <row r="8714" spans="1:15" customFormat="1" ht="13.2" x14ac:dyDescent="0.25">
      <c r="A8714">
        <v>9</v>
      </c>
      <c r="B8714">
        <v>25</v>
      </c>
      <c r="C8714" s="3">
        <v>925</v>
      </c>
      <c r="D8714" t="s">
        <v>6</v>
      </c>
      <c r="E8714">
        <v>2002</v>
      </c>
      <c r="F8714" s="18">
        <v>340.69891143129354</v>
      </c>
      <c r="G8714" s="3">
        <f t="shared" si="421"/>
        <v>340.69891143129354</v>
      </c>
      <c r="H8714" s="3">
        <f>SUM(G8708:G8714)</f>
        <v>3603.8020266109779</v>
      </c>
      <c r="I8714" s="13"/>
      <c r="J8714" s="30"/>
      <c r="M8714" s="30"/>
      <c r="N8714" s="13"/>
      <c r="O8714" s="10">
        <v>28.672997319246235</v>
      </c>
    </row>
    <row r="8715" spans="1:15" customFormat="1" ht="13.2" x14ac:dyDescent="0.25">
      <c r="A8715">
        <v>9</v>
      </c>
      <c r="B8715">
        <v>26</v>
      </c>
      <c r="C8715" s="3">
        <v>926</v>
      </c>
      <c r="D8715" t="s">
        <v>6</v>
      </c>
      <c r="E8715">
        <v>2002</v>
      </c>
      <c r="F8715" s="18">
        <v>443.89071776196141</v>
      </c>
      <c r="G8715" s="3">
        <f t="shared" si="421"/>
        <v>443.89071776196141</v>
      </c>
      <c r="I8715" s="13"/>
      <c r="J8715" s="30"/>
      <c r="M8715" s="30"/>
      <c r="N8715" s="13"/>
      <c r="O8715" s="10">
        <v>42.836424741780334</v>
      </c>
    </row>
    <row r="8716" spans="1:15" customFormat="1" ht="13.2" x14ac:dyDescent="0.25">
      <c r="A8716">
        <v>9</v>
      </c>
      <c r="B8716">
        <v>27</v>
      </c>
      <c r="C8716" s="3">
        <v>927</v>
      </c>
      <c r="D8716" t="s">
        <v>6</v>
      </c>
      <c r="E8716">
        <v>2002</v>
      </c>
      <c r="F8716" s="18">
        <v>412.94822717288986</v>
      </c>
      <c r="G8716" s="3">
        <f t="shared" si="421"/>
        <v>412.94822717288986</v>
      </c>
      <c r="I8716" s="13"/>
      <c r="J8716" s="30"/>
      <c r="M8716" s="30"/>
      <c r="N8716" s="13"/>
      <c r="O8716" s="10">
        <v>10.730741938027281</v>
      </c>
    </row>
    <row r="8717" spans="1:15" customFormat="1" ht="13.2" x14ac:dyDescent="0.25">
      <c r="A8717">
        <v>9</v>
      </c>
      <c r="B8717">
        <v>28</v>
      </c>
      <c r="C8717" s="3">
        <v>928</v>
      </c>
      <c r="D8717" t="s">
        <v>6</v>
      </c>
      <c r="E8717">
        <v>2002</v>
      </c>
      <c r="F8717" s="18">
        <v>623.35726421343941</v>
      </c>
      <c r="G8717" s="3">
        <f t="shared" si="421"/>
        <v>623.35726421343941</v>
      </c>
      <c r="I8717" s="13"/>
      <c r="J8717" s="30"/>
      <c r="M8717" s="30"/>
      <c r="N8717" s="13"/>
      <c r="O8717" s="10">
        <v>9.3259800332653775</v>
      </c>
    </row>
    <row r="8718" spans="1:15" customFormat="1" ht="13.2" x14ac:dyDescent="0.25">
      <c r="A8718">
        <v>9</v>
      </c>
      <c r="B8718">
        <v>29</v>
      </c>
      <c r="C8718" s="3">
        <v>929</v>
      </c>
      <c r="D8718" t="s">
        <v>6</v>
      </c>
      <c r="E8718">
        <v>2002</v>
      </c>
      <c r="F8718" s="18">
        <v>484.75122505657964</v>
      </c>
      <c r="G8718" s="3">
        <f t="shared" si="421"/>
        <v>484.75122505657964</v>
      </c>
      <c r="I8718" s="13"/>
      <c r="J8718" s="30"/>
      <c r="M8718" s="30"/>
      <c r="N8718" s="13"/>
      <c r="O8718" s="10">
        <v>3.9606090642517358</v>
      </c>
    </row>
    <row r="8719" spans="1:15" customFormat="1" ht="13.2" x14ac:dyDescent="0.25">
      <c r="A8719">
        <v>9</v>
      </c>
      <c r="B8719">
        <v>30</v>
      </c>
      <c r="C8719" s="3">
        <v>930</v>
      </c>
      <c r="D8719" t="s">
        <v>6</v>
      </c>
      <c r="E8719">
        <v>2002</v>
      </c>
      <c r="F8719" s="18">
        <v>543.26171503078888</v>
      </c>
      <c r="G8719" s="3">
        <f t="shared" si="421"/>
        <v>543.26171503078888</v>
      </c>
      <c r="I8719" s="13"/>
      <c r="J8719" s="30"/>
      <c r="M8719" s="30"/>
      <c r="N8719" s="13"/>
      <c r="O8719" s="10">
        <v>4.3443041491610446</v>
      </c>
    </row>
    <row r="8720" spans="1:15" customFormat="1" ht="13.2" x14ac:dyDescent="0.25">
      <c r="A8720">
        <v>10</v>
      </c>
      <c r="B8720">
        <v>1</v>
      </c>
      <c r="C8720" s="3">
        <v>1001</v>
      </c>
      <c r="D8720" t="s">
        <v>6</v>
      </c>
      <c r="E8720">
        <v>2002</v>
      </c>
      <c r="F8720" s="18">
        <v>940.31450685074788</v>
      </c>
      <c r="G8720" s="3">
        <f t="shared" si="421"/>
        <v>940.31450685074788</v>
      </c>
      <c r="I8720" s="13"/>
      <c r="J8720" s="30"/>
      <c r="M8720" s="30"/>
      <c r="N8720" s="13"/>
      <c r="O8720" s="10">
        <v>26.836395174643222</v>
      </c>
    </row>
    <row r="8721" spans="1:15" customFormat="1" ht="13.2" x14ac:dyDescent="0.25">
      <c r="A8721">
        <v>10</v>
      </c>
      <c r="B8721">
        <v>2</v>
      </c>
      <c r="C8721" s="3">
        <v>1002</v>
      </c>
      <c r="D8721" t="s">
        <v>6</v>
      </c>
      <c r="E8721">
        <v>2002</v>
      </c>
      <c r="F8721" s="18">
        <v>971.86578910821549</v>
      </c>
      <c r="G8721" s="3">
        <f t="shared" si="421"/>
        <v>971.86578910821549</v>
      </c>
      <c r="H8721" s="3">
        <f>SUM(G8715:G8721)</f>
        <v>4420.3894451946226</v>
      </c>
      <c r="I8721" s="13"/>
      <c r="J8721" s="30"/>
      <c r="M8721" s="30"/>
      <c r="N8721" s="13"/>
      <c r="O8721" s="10">
        <v>42.086395174643215</v>
      </c>
    </row>
    <row r="8722" spans="1:15" customFormat="1" ht="13.2" x14ac:dyDescent="0.25">
      <c r="A8722">
        <v>10</v>
      </c>
      <c r="B8722">
        <v>3</v>
      </c>
      <c r="C8722" s="3">
        <v>1003</v>
      </c>
      <c r="D8722" t="s">
        <v>6</v>
      </c>
      <c r="E8722">
        <v>2002</v>
      </c>
      <c r="F8722" s="18">
        <v>919.47400252790953</v>
      </c>
      <c r="G8722" s="3">
        <f t="shared" si="421"/>
        <v>919.47400252790953</v>
      </c>
      <c r="I8722" s="13"/>
      <c r="J8722" s="30"/>
      <c r="M8722" s="30"/>
      <c r="N8722" s="13"/>
      <c r="O8722" s="10">
        <v>30.03334985338455</v>
      </c>
    </row>
    <row r="8723" spans="1:15" customFormat="1" ht="13.2" x14ac:dyDescent="0.25">
      <c r="A8723">
        <v>10</v>
      </c>
      <c r="B8723">
        <v>4</v>
      </c>
      <c r="C8723" s="3">
        <v>1004</v>
      </c>
      <c r="D8723" t="s">
        <v>6</v>
      </c>
      <c r="E8723">
        <v>2002</v>
      </c>
      <c r="F8723" s="18">
        <v>719.04368114379497</v>
      </c>
      <c r="G8723" s="3">
        <f t="shared" si="421"/>
        <v>719.04368114379497</v>
      </c>
      <c r="I8723" s="13"/>
      <c r="J8723" s="30"/>
      <c r="M8723" s="30"/>
      <c r="N8723" s="13"/>
      <c r="O8723" s="10">
        <v>46.086600110884589</v>
      </c>
    </row>
    <row r="8724" spans="1:15" customFormat="1" ht="13.2" x14ac:dyDescent="0.25">
      <c r="A8724">
        <v>10</v>
      </c>
      <c r="B8724">
        <v>5</v>
      </c>
      <c r="C8724" s="3">
        <v>1005</v>
      </c>
      <c r="D8724" t="s">
        <v>6</v>
      </c>
      <c r="E8724">
        <v>2002</v>
      </c>
      <c r="F8724" s="18">
        <v>743.93222466269219</v>
      </c>
      <c r="G8724" s="3">
        <f t="shared" si="421"/>
        <v>743.93222466269219</v>
      </c>
      <c r="I8724" s="13"/>
      <c r="J8724" s="30"/>
      <c r="M8724" s="30"/>
      <c r="N8724" s="13"/>
      <c r="O8724" s="10">
        <v>11.153827958684854</v>
      </c>
    </row>
    <row r="8725" spans="1:15" customFormat="1" ht="13.2" x14ac:dyDescent="0.25">
      <c r="A8725">
        <v>10</v>
      </c>
      <c r="B8725">
        <v>6</v>
      </c>
      <c r="C8725" s="3">
        <v>1006</v>
      </c>
      <c r="D8725" t="s">
        <v>6</v>
      </c>
      <c r="E8725">
        <v>2002</v>
      </c>
      <c r="F8725" s="18">
        <v>854.63072140976817</v>
      </c>
      <c r="G8725" s="3">
        <f t="shared" si="421"/>
        <v>854.63072140976817</v>
      </c>
      <c r="I8725" s="13"/>
      <c r="J8725" s="30"/>
      <c r="M8725" s="30"/>
      <c r="N8725" s="13"/>
      <c r="O8725" s="10">
        <v>15.505567447788259</v>
      </c>
    </row>
    <row r="8726" spans="1:15" customFormat="1" ht="13.2" x14ac:dyDescent="0.25">
      <c r="A8726">
        <v>10</v>
      </c>
      <c r="B8726">
        <v>7</v>
      </c>
      <c r="C8726" s="3">
        <v>1007</v>
      </c>
      <c r="D8726" t="s">
        <v>6</v>
      </c>
      <c r="E8726">
        <v>2002</v>
      </c>
      <c r="F8726" s="18">
        <v>799.22133624757032</v>
      </c>
      <c r="G8726" s="3">
        <f t="shared" si="421"/>
        <v>799.22133624757032</v>
      </c>
      <c r="I8726" s="13"/>
      <c r="J8726" s="30"/>
      <c r="M8726" s="30"/>
      <c r="N8726" s="13"/>
      <c r="O8726" s="10">
        <v>22.798598664801041</v>
      </c>
    </row>
    <row r="8727" spans="1:15" customFormat="1" ht="13.2" x14ac:dyDescent="0.25">
      <c r="A8727">
        <v>10</v>
      </c>
      <c r="B8727">
        <v>8</v>
      </c>
      <c r="C8727" s="3">
        <v>1008</v>
      </c>
      <c r="D8727" t="s">
        <v>6</v>
      </c>
      <c r="E8727">
        <v>2002</v>
      </c>
      <c r="F8727" s="18">
        <v>1200.8982710022651</v>
      </c>
      <c r="G8727" s="3">
        <f t="shared" si="421"/>
        <v>1200.8982710022651</v>
      </c>
      <c r="I8727" s="13"/>
      <c r="J8727" s="30"/>
      <c r="M8727" s="30"/>
      <c r="N8727" s="13"/>
      <c r="O8727" s="10">
        <v>25.272028252649861</v>
      </c>
    </row>
    <row r="8728" spans="1:15" customFormat="1" ht="13.2" x14ac:dyDescent="0.25">
      <c r="A8728">
        <v>10</v>
      </c>
      <c r="B8728">
        <v>9</v>
      </c>
      <c r="C8728" s="3">
        <v>1009</v>
      </c>
      <c r="D8728" t="s">
        <v>6</v>
      </c>
      <c r="E8728">
        <v>2002</v>
      </c>
      <c r="F8728" s="18">
        <v>1320.7576613324968</v>
      </c>
      <c r="G8728" s="3">
        <f t="shared" si="421"/>
        <v>1320.7576613324968</v>
      </c>
      <c r="H8728" s="3">
        <f>SUM(G8722:G8728)</f>
        <v>6557.9578983264964</v>
      </c>
      <c r="I8728" s="13"/>
      <c r="J8728" s="30"/>
      <c r="M8728" s="30"/>
      <c r="N8728" s="13"/>
      <c r="O8728" s="10">
        <v>39.413309153985651</v>
      </c>
    </row>
    <row r="8729" spans="1:15" customFormat="1" ht="13.2" x14ac:dyDescent="0.25">
      <c r="A8729">
        <v>10</v>
      </c>
      <c r="B8729">
        <v>10</v>
      </c>
      <c r="C8729" s="3">
        <v>1010</v>
      </c>
      <c r="D8729" t="s">
        <v>6</v>
      </c>
      <c r="E8729">
        <v>2002</v>
      </c>
      <c r="F8729" s="18">
        <v>1026.474241686285</v>
      </c>
      <c r="G8729" s="3">
        <f t="shared" si="421"/>
        <v>1026.474241686285</v>
      </c>
      <c r="I8729" s="13"/>
      <c r="J8729" s="30"/>
      <c r="M8729" s="30"/>
      <c r="N8729" s="13"/>
      <c r="O8729" s="10">
        <v>87.703060036880956</v>
      </c>
    </row>
    <row r="8730" spans="1:15" customFormat="1" ht="13.2" x14ac:dyDescent="0.25">
      <c r="A8730">
        <v>10</v>
      </c>
      <c r="B8730">
        <v>11</v>
      </c>
      <c r="C8730" s="3">
        <v>1011</v>
      </c>
      <c r="D8730" t="s">
        <v>6</v>
      </c>
      <c r="E8730">
        <v>2002</v>
      </c>
      <c r="F8730" s="18">
        <v>654.60354066339244</v>
      </c>
      <c r="G8730" s="3">
        <f t="shared" si="421"/>
        <v>654.60354066339244</v>
      </c>
      <c r="I8730" s="13"/>
      <c r="J8730" s="30"/>
      <c r="M8730" s="30"/>
      <c r="N8730" s="13"/>
      <c r="O8730" s="10">
        <v>65.711032866888459</v>
      </c>
    </row>
    <row r="8731" spans="1:15" customFormat="1" ht="13.2" x14ac:dyDescent="0.25">
      <c r="A8731">
        <v>10</v>
      </c>
      <c r="B8731">
        <v>12</v>
      </c>
      <c r="C8731" s="3">
        <v>1012</v>
      </c>
      <c r="D8731" t="s">
        <v>6</v>
      </c>
      <c r="E8731">
        <v>2002</v>
      </c>
      <c r="F8731" s="18">
        <v>689.35480626445178</v>
      </c>
      <c r="G8731" s="3">
        <f t="shared" si="421"/>
        <v>689.35480626445178</v>
      </c>
      <c r="I8731" s="13"/>
      <c r="J8731" s="30"/>
      <c r="M8731" s="30"/>
      <c r="N8731" s="13"/>
      <c r="O8731" s="10">
        <v>102.32396638584261</v>
      </c>
    </row>
    <row r="8732" spans="1:15" customFormat="1" ht="13.2" x14ac:dyDescent="0.25">
      <c r="A8732">
        <v>10</v>
      </c>
      <c r="B8732">
        <v>13</v>
      </c>
      <c r="C8732" s="3">
        <v>1013</v>
      </c>
      <c r="D8732" t="s">
        <v>6</v>
      </c>
      <c r="E8732">
        <v>2002</v>
      </c>
      <c r="F8732" s="18">
        <v>825.2995502562494</v>
      </c>
      <c r="G8732" s="3">
        <f t="shared" si="421"/>
        <v>825.2995502562494</v>
      </c>
      <c r="I8732" s="13"/>
      <c r="J8732" s="30"/>
      <c r="M8732" s="30"/>
      <c r="N8732" s="13"/>
      <c r="O8732" s="10">
        <v>10.18268548450682</v>
      </c>
    </row>
    <row r="8733" spans="1:15" customFormat="1" ht="13.2" x14ac:dyDescent="0.25">
      <c r="A8733">
        <v>10</v>
      </c>
      <c r="B8733">
        <v>14</v>
      </c>
      <c r="C8733" s="3">
        <v>1014</v>
      </c>
      <c r="D8733" t="s">
        <v>6</v>
      </c>
      <c r="E8733">
        <v>2002</v>
      </c>
      <c r="F8733" s="18">
        <v>714.77623632321945</v>
      </c>
      <c r="G8733" s="3">
        <f t="shared" si="421"/>
        <v>714.77623632321945</v>
      </c>
      <c r="I8733" s="13"/>
      <c r="J8733" s="30"/>
      <c r="M8733" s="30"/>
      <c r="N8733" s="13"/>
      <c r="O8733" s="10">
        <v>18.562629766879553</v>
      </c>
    </row>
    <row r="8734" spans="1:15" customFormat="1" ht="13.2" x14ac:dyDescent="0.25">
      <c r="A8734">
        <v>10</v>
      </c>
      <c r="B8734">
        <v>15</v>
      </c>
      <c r="C8734" s="3">
        <v>1015</v>
      </c>
      <c r="D8734" t="s">
        <v>6</v>
      </c>
      <c r="E8734">
        <v>2002</v>
      </c>
      <c r="F8734" s="18">
        <v>614.62394719498616</v>
      </c>
      <c r="G8734" s="3">
        <f t="shared" si="421"/>
        <v>614.62394719498616</v>
      </c>
      <c r="I8734" s="13"/>
      <c r="J8734" s="30"/>
      <c r="M8734" s="30"/>
      <c r="N8734" s="13"/>
      <c r="O8734" s="10">
        <v>21.003180109858341</v>
      </c>
    </row>
    <row r="8735" spans="1:15" customFormat="1" ht="13.2" x14ac:dyDescent="0.25">
      <c r="A8735">
        <v>10</v>
      </c>
      <c r="B8735">
        <v>16</v>
      </c>
      <c r="C8735" s="3">
        <v>1016</v>
      </c>
      <c r="D8735" t="s">
        <v>6</v>
      </c>
      <c r="E8735">
        <v>2002</v>
      </c>
      <c r="F8735" s="18">
        <v>529.3213249390119</v>
      </c>
      <c r="G8735" s="3">
        <f t="shared" si="421"/>
        <v>529.3213249390119</v>
      </c>
      <c r="H8735" s="3">
        <f>SUM(G8729:G8735)</f>
        <v>5054.4536473275966</v>
      </c>
      <c r="I8735" s="13"/>
      <c r="J8735" s="30"/>
      <c r="M8735" s="30"/>
      <c r="N8735" s="13"/>
      <c r="O8735" s="10">
        <v>8.1686903729401568</v>
      </c>
    </row>
    <row r="8736" spans="1:15" customFormat="1" ht="13.2" x14ac:dyDescent="0.25">
      <c r="A8736">
        <v>10</v>
      </c>
      <c r="B8736">
        <v>17</v>
      </c>
      <c r="C8736" s="3">
        <v>1017</v>
      </c>
      <c r="D8736" t="s">
        <v>6</v>
      </c>
      <c r="E8736">
        <v>2002</v>
      </c>
      <c r="F8736" s="18">
        <v>292.62200606631109</v>
      </c>
      <c r="G8736" s="3">
        <f t="shared" si="421"/>
        <v>292.62200606631109</v>
      </c>
      <c r="I8736" s="13"/>
      <c r="J8736" s="30"/>
      <c r="M8736" s="30"/>
      <c r="N8736" s="13"/>
      <c r="O8736" s="10">
        <v>14.009540329575023</v>
      </c>
    </row>
    <row r="8737" spans="1:15" customFormat="1" ht="13.2" x14ac:dyDescent="0.25">
      <c r="A8737">
        <v>10</v>
      </c>
      <c r="B8737">
        <v>18</v>
      </c>
      <c r="C8737" s="3">
        <v>1018</v>
      </c>
      <c r="D8737" t="s">
        <v>6</v>
      </c>
      <c r="E8737">
        <v>2002</v>
      </c>
      <c r="F8737" s="18">
        <v>164.74969608830438</v>
      </c>
      <c r="G8737" s="3">
        <f t="shared" si="421"/>
        <v>164.74969608830438</v>
      </c>
      <c r="I8737" s="13"/>
      <c r="J8737" s="30"/>
      <c r="M8737" s="30"/>
      <c r="N8737" s="13"/>
      <c r="O8737" s="10">
        <v>11.335646140503036</v>
      </c>
    </row>
    <row r="8738" spans="1:15" customFormat="1" ht="13.2" x14ac:dyDescent="0.25">
      <c r="A8738">
        <v>10</v>
      </c>
      <c r="B8738">
        <v>19</v>
      </c>
      <c r="C8738" s="3">
        <v>1019</v>
      </c>
      <c r="D8738" t="s">
        <v>6</v>
      </c>
      <c r="E8738">
        <v>2002</v>
      </c>
      <c r="F8738" s="18">
        <v>146.68430774581515</v>
      </c>
      <c r="G8738" s="3">
        <f t="shared" si="421"/>
        <v>146.68430774581515</v>
      </c>
      <c r="I8738" s="13"/>
      <c r="J8738" s="30"/>
      <c r="M8738" s="30"/>
      <c r="N8738" s="13"/>
      <c r="O8738" s="10">
        <v>21.684420089884096</v>
      </c>
    </row>
    <row r="8739" spans="1:15" customFormat="1" ht="13.2" x14ac:dyDescent="0.25">
      <c r="A8739">
        <v>10</v>
      </c>
      <c r="B8739">
        <v>20</v>
      </c>
      <c r="C8739" s="3">
        <v>1020</v>
      </c>
      <c r="D8739" t="s">
        <v>6</v>
      </c>
      <c r="E8739">
        <v>2002</v>
      </c>
      <c r="F8739" s="18">
        <v>137.51856277418332</v>
      </c>
      <c r="G8739" s="3">
        <f t="shared" si="421"/>
        <v>137.51856277418332</v>
      </c>
      <c r="I8739" s="13"/>
      <c r="J8739" s="30"/>
      <c r="M8739" s="30"/>
      <c r="N8739" s="13"/>
      <c r="O8739" s="10">
        <v>40.821651028936365</v>
      </c>
    </row>
    <row r="8740" spans="1:15" customFormat="1" ht="13.2" x14ac:dyDescent="0.25">
      <c r="A8740">
        <v>10</v>
      </c>
      <c r="B8740">
        <v>21</v>
      </c>
      <c r="C8740" s="3">
        <v>1021</v>
      </c>
      <c r="D8740" t="s">
        <v>6</v>
      </c>
      <c r="E8740">
        <v>2002</v>
      </c>
      <c r="F8740" s="18">
        <v>128.5814245371823</v>
      </c>
      <c r="G8740" s="3">
        <f t="shared" si="421"/>
        <v>128.5814245371823</v>
      </c>
      <c r="I8740" s="13"/>
      <c r="J8740" s="30"/>
      <c r="M8740" s="30"/>
      <c r="N8740" s="13"/>
      <c r="O8740" s="10">
        <v>4.3942284948356072</v>
      </c>
    </row>
    <row r="8741" spans="1:15" customFormat="1" ht="13.2" x14ac:dyDescent="0.25">
      <c r="A8741">
        <v>10</v>
      </c>
      <c r="B8741">
        <v>22</v>
      </c>
      <c r="C8741" s="3">
        <v>1022</v>
      </c>
      <c r="D8741" t="s">
        <v>6</v>
      </c>
      <c r="E8741">
        <v>2002</v>
      </c>
      <c r="F8741" s="18">
        <v>55.049357164120266</v>
      </c>
      <c r="G8741" s="3">
        <f t="shared" si="421"/>
        <v>55.049357164120266</v>
      </c>
      <c r="I8741" s="13"/>
      <c r="J8741" s="30"/>
      <c r="M8741" s="30"/>
      <c r="N8741" s="13"/>
      <c r="O8741" s="10">
        <v>0</v>
      </c>
    </row>
    <row r="8742" spans="1:15" customFormat="1" ht="13.2" x14ac:dyDescent="0.25">
      <c r="A8742">
        <v>10</v>
      </c>
      <c r="B8742">
        <v>23</v>
      </c>
      <c r="C8742" s="3">
        <v>1023</v>
      </c>
      <c r="D8742" t="s">
        <v>6</v>
      </c>
      <c r="E8742">
        <v>2002</v>
      </c>
      <c r="F8742" s="18">
        <v>38.927141512394108</v>
      </c>
      <c r="G8742" s="3">
        <f t="shared" si="421"/>
        <v>38.927141512394108</v>
      </c>
      <c r="H8742" s="3">
        <f>SUM(G8736:G8742)</f>
        <v>964.13249588831059</v>
      </c>
      <c r="I8742" s="13"/>
      <c r="J8742" s="30"/>
      <c r="M8742" s="30"/>
      <c r="N8742" s="13"/>
      <c r="O8742" s="10">
        <v>0</v>
      </c>
    </row>
    <row r="8743" spans="1:15" customFormat="1" ht="13.2" x14ac:dyDescent="0.25">
      <c r="A8743">
        <v>10</v>
      </c>
      <c r="B8743">
        <v>24</v>
      </c>
      <c r="C8743" s="3">
        <v>1024</v>
      </c>
      <c r="D8743" t="s">
        <v>6</v>
      </c>
      <c r="E8743">
        <v>2002</v>
      </c>
      <c r="F8743" s="18">
        <v>8.5293403490140243</v>
      </c>
      <c r="G8743" s="3">
        <f t="shared" si="421"/>
        <v>8.5293403490140243</v>
      </c>
      <c r="O8743" s="10">
        <v>1.3942284948356067</v>
      </c>
    </row>
    <row r="8744" spans="1:15" customFormat="1" ht="13.2" x14ac:dyDescent="0.25">
      <c r="A8744">
        <v>10</v>
      </c>
      <c r="B8744">
        <v>25</v>
      </c>
      <c r="C8744" s="3">
        <v>1025</v>
      </c>
      <c r="D8744" t="s">
        <v>6</v>
      </c>
      <c r="E8744">
        <v>2002</v>
      </c>
      <c r="F8744" s="18">
        <v>13.45915699194645</v>
      </c>
      <c r="G8744" s="3">
        <f t="shared" si="421"/>
        <v>13.45915699194645</v>
      </c>
      <c r="O8744" s="10">
        <v>0.78845698967121347</v>
      </c>
    </row>
    <row r="8745" spans="1:15" customFormat="1" ht="13.2" x14ac:dyDescent="0.25">
      <c r="A8745">
        <v>10</v>
      </c>
      <c r="B8745">
        <v>26</v>
      </c>
      <c r="C8745" s="3">
        <v>1026</v>
      </c>
      <c r="D8745" t="s">
        <v>6</v>
      </c>
      <c r="E8745">
        <v>2002</v>
      </c>
      <c r="F8745" s="18">
        <v>9.4214098943625153</v>
      </c>
      <c r="G8745" s="3">
        <f t="shared" si="421"/>
        <v>9.4214098943625153</v>
      </c>
      <c r="O8745" s="10">
        <v>0</v>
      </c>
    </row>
    <row r="8746" spans="1:15" customFormat="1" ht="13.2" x14ac:dyDescent="0.25">
      <c r="A8746">
        <v>10</v>
      </c>
      <c r="B8746">
        <v>27</v>
      </c>
      <c r="C8746" s="3">
        <v>1027</v>
      </c>
      <c r="D8746" t="s">
        <v>6</v>
      </c>
      <c r="E8746">
        <v>2002</v>
      </c>
      <c r="F8746" s="18">
        <v>7.3214098943625148</v>
      </c>
      <c r="G8746" s="3">
        <f t="shared" si="421"/>
        <v>7.3214098943625148</v>
      </c>
      <c r="O8746" s="10">
        <v>1.1826854845068202</v>
      </c>
    </row>
    <row r="8747" spans="1:15" customFormat="1" ht="13.2" x14ac:dyDescent="0.25">
      <c r="A8747">
        <v>10</v>
      </c>
      <c r="B8747">
        <v>28</v>
      </c>
      <c r="C8747" s="3">
        <v>1028</v>
      </c>
      <c r="D8747" t="s">
        <v>6</v>
      </c>
      <c r="E8747">
        <v>2002</v>
      </c>
      <c r="F8747" s="18">
        <v>7.3214098943625148</v>
      </c>
      <c r="G8747" s="3">
        <f t="shared" si="421"/>
        <v>7.3214098943625148</v>
      </c>
      <c r="O8747" s="10">
        <v>0.39422849483560674</v>
      </c>
    </row>
    <row r="8748" spans="1:15" customFormat="1" ht="13.2" x14ac:dyDescent="0.25">
      <c r="A8748">
        <v>10</v>
      </c>
      <c r="B8748">
        <v>29</v>
      </c>
      <c r="C8748" s="3">
        <v>1029</v>
      </c>
      <c r="D8748" t="s">
        <v>6</v>
      </c>
      <c r="E8748">
        <v>2002</v>
      </c>
      <c r="F8748" s="18">
        <v>3.1377470975839348</v>
      </c>
      <c r="G8748" s="3">
        <f t="shared" si="421"/>
        <v>3.1377470975839348</v>
      </c>
      <c r="O8748" s="10">
        <v>0</v>
      </c>
    </row>
    <row r="8749" spans="1:15" customFormat="1" ht="13.2" x14ac:dyDescent="0.25">
      <c r="A8749">
        <v>10</v>
      </c>
      <c r="B8749">
        <v>30</v>
      </c>
      <c r="C8749" s="3">
        <v>1030</v>
      </c>
      <c r="D8749" t="s">
        <v>6</v>
      </c>
      <c r="E8749">
        <v>2002</v>
      </c>
      <c r="F8749" s="18">
        <v>3.1377470975839348</v>
      </c>
      <c r="G8749" s="3">
        <f t="shared" si="421"/>
        <v>3.1377470975839348</v>
      </c>
      <c r="H8749" s="3">
        <f>SUM(G8743:G8749)</f>
        <v>52.328221219215891</v>
      </c>
      <c r="O8749" s="10">
        <v>0</v>
      </c>
    </row>
    <row r="8750" spans="1:15" customFormat="1" ht="13.2" x14ac:dyDescent="0.25">
      <c r="A8750">
        <v>10</v>
      </c>
      <c r="B8750">
        <v>31</v>
      </c>
      <c r="C8750" s="3">
        <v>1031</v>
      </c>
      <c r="D8750" t="s">
        <v>6</v>
      </c>
      <c r="E8750">
        <v>2002</v>
      </c>
      <c r="F8750" s="18">
        <v>1.045915699194645</v>
      </c>
      <c r="G8750" s="3">
        <f t="shared" si="421"/>
        <v>1.045915699194645</v>
      </c>
      <c r="O8750" s="10">
        <v>0</v>
      </c>
    </row>
    <row r="8751" spans="1:15" customFormat="1" ht="13.2" x14ac:dyDescent="0.25">
      <c r="A8751">
        <v>11</v>
      </c>
      <c r="B8751">
        <v>1</v>
      </c>
      <c r="C8751" s="3">
        <v>1101</v>
      </c>
      <c r="D8751" t="s">
        <v>6</v>
      </c>
      <c r="E8751">
        <v>2002</v>
      </c>
      <c r="F8751" s="18">
        <v>0</v>
      </c>
      <c r="G8751" s="3">
        <f t="shared" si="421"/>
        <v>0</v>
      </c>
      <c r="O8751" s="10">
        <v>0</v>
      </c>
    </row>
    <row r="8752" spans="1:15" customFormat="1" ht="13.2" x14ac:dyDescent="0.25">
      <c r="A8752">
        <v>11</v>
      </c>
      <c r="B8752">
        <v>2</v>
      </c>
      <c r="C8752" s="3">
        <v>1102</v>
      </c>
      <c r="D8752" t="s">
        <v>6</v>
      </c>
      <c r="E8752">
        <v>2002</v>
      </c>
      <c r="F8752" s="18">
        <v>0</v>
      </c>
      <c r="G8752" s="3">
        <f t="shared" si="421"/>
        <v>0</v>
      </c>
      <c r="O8752" s="10">
        <v>0</v>
      </c>
    </row>
    <row r="8753" spans="1:15" customFormat="1" ht="13.2" x14ac:dyDescent="0.25">
      <c r="A8753">
        <v>11</v>
      </c>
      <c r="B8753">
        <v>3</v>
      </c>
      <c r="C8753" s="3">
        <v>1103</v>
      </c>
      <c r="D8753" t="s">
        <v>6</v>
      </c>
      <c r="E8753">
        <v>2002</v>
      </c>
      <c r="F8753" s="18">
        <v>1.045915699194645</v>
      </c>
      <c r="G8753" s="3">
        <f t="shared" si="421"/>
        <v>1.045915699194645</v>
      </c>
      <c r="O8753" s="10">
        <v>0</v>
      </c>
    </row>
    <row r="8754" spans="1:15" customFormat="1" ht="13.2" x14ac:dyDescent="0.25">
      <c r="A8754">
        <v>11</v>
      </c>
      <c r="B8754">
        <v>4</v>
      </c>
      <c r="C8754" s="3">
        <v>1104</v>
      </c>
      <c r="D8754" t="s">
        <v>6</v>
      </c>
      <c r="E8754">
        <v>2002</v>
      </c>
      <c r="F8754" s="18">
        <v>1.045915699194645</v>
      </c>
      <c r="G8754" s="3">
        <f t="shared" si="421"/>
        <v>1.045915699194645</v>
      </c>
      <c r="O8754" s="10">
        <v>0</v>
      </c>
    </row>
    <row r="8755" spans="1:15" customFormat="1" ht="13.2" x14ac:dyDescent="0.25">
      <c r="A8755">
        <v>11</v>
      </c>
      <c r="B8755">
        <v>5</v>
      </c>
      <c r="C8755" s="3">
        <v>1105</v>
      </c>
      <c r="D8755" t="s">
        <v>6</v>
      </c>
      <c r="E8755">
        <v>2002</v>
      </c>
      <c r="F8755" s="18">
        <v>3.1377470975839348</v>
      </c>
      <c r="G8755" s="3">
        <f t="shared" si="421"/>
        <v>3.1377470975839348</v>
      </c>
      <c r="O8755" s="10">
        <v>0</v>
      </c>
    </row>
    <row r="8756" spans="1:15" customFormat="1" ht="13.2" x14ac:dyDescent="0.25">
      <c r="A8756">
        <v>11</v>
      </c>
      <c r="B8756">
        <v>6</v>
      </c>
      <c r="C8756" s="3">
        <v>1106</v>
      </c>
      <c r="D8756" t="s">
        <v>6</v>
      </c>
      <c r="E8756">
        <v>2002</v>
      </c>
      <c r="F8756" s="18">
        <v>11.505072691141095</v>
      </c>
      <c r="G8756" s="3">
        <f t="shared" si="421"/>
        <v>11.505072691141095</v>
      </c>
      <c r="H8756" s="3">
        <f>SUM(G8750:G8756)</f>
        <v>17.780566886308964</v>
      </c>
      <c r="O8756" s="10">
        <v>0</v>
      </c>
    </row>
    <row r="8757" spans="1:15" customFormat="1" ht="13.2" x14ac:dyDescent="0.25">
      <c r="A8757">
        <v>11</v>
      </c>
      <c r="B8757">
        <v>7</v>
      </c>
      <c r="C8757" s="3">
        <v>1107</v>
      </c>
      <c r="D8757" t="s">
        <v>6</v>
      </c>
      <c r="E8757">
        <v>2002</v>
      </c>
      <c r="F8757" s="18">
        <v>38.698880870201862</v>
      </c>
      <c r="G8757" s="3">
        <f t="shared" si="421"/>
        <v>38.698880870201862</v>
      </c>
      <c r="O8757" s="10">
        <v>0</v>
      </c>
    </row>
    <row r="8758" spans="1:15" customFormat="1" ht="13.2" x14ac:dyDescent="0.25">
      <c r="A8758">
        <v>11</v>
      </c>
      <c r="B8758">
        <v>8</v>
      </c>
      <c r="C8758" s="3">
        <v>1108</v>
      </c>
      <c r="D8758" t="s">
        <v>6</v>
      </c>
      <c r="E8758">
        <v>2002</v>
      </c>
      <c r="F8758" s="18">
        <v>169.43834326953248</v>
      </c>
      <c r="G8758" s="3">
        <f t="shared" si="421"/>
        <v>169.43834326953248</v>
      </c>
      <c r="O8758" s="10">
        <v>2.3653709690136404</v>
      </c>
    </row>
    <row r="8759" spans="1:15" customFormat="1" ht="13.2" x14ac:dyDescent="0.25">
      <c r="A8759">
        <v>11</v>
      </c>
      <c r="B8759">
        <v>9</v>
      </c>
      <c r="C8759" s="3">
        <v>1109</v>
      </c>
      <c r="D8759" t="s">
        <v>6</v>
      </c>
      <c r="E8759">
        <v>2002</v>
      </c>
      <c r="F8759" s="18">
        <v>476.9375588327581</v>
      </c>
      <c r="G8759" s="3">
        <f t="shared" si="421"/>
        <v>476.9375588327581</v>
      </c>
      <c r="O8759" s="10">
        <v>10.249940865725774</v>
      </c>
    </row>
    <row r="8760" spans="1:15" customFormat="1" ht="13.2" x14ac:dyDescent="0.25">
      <c r="A8760">
        <v>11</v>
      </c>
      <c r="B8760">
        <v>10</v>
      </c>
      <c r="C8760" s="3">
        <v>1110</v>
      </c>
      <c r="D8760" t="s">
        <v>6</v>
      </c>
      <c r="E8760">
        <v>2002</v>
      </c>
      <c r="F8760" s="18">
        <v>135.96904089530383</v>
      </c>
      <c r="G8760" s="3">
        <f>F8760</f>
        <v>135.96904089530383</v>
      </c>
      <c r="O8760" s="10">
        <v>13.797997319246235</v>
      </c>
    </row>
    <row r="8761" spans="1:15" customFormat="1" ht="13.2" x14ac:dyDescent="0.25">
      <c r="A8761">
        <v>11</v>
      </c>
      <c r="B8761">
        <v>11</v>
      </c>
      <c r="C8761" s="3">
        <v>1111</v>
      </c>
      <c r="D8761" t="s">
        <v>6</v>
      </c>
      <c r="E8761">
        <v>2002</v>
      </c>
      <c r="F8761" s="18">
        <v>31.377470975839348</v>
      </c>
      <c r="G8761" s="3">
        <f>F8761</f>
        <v>31.377470975839348</v>
      </c>
      <c r="O8761" s="10">
        <v>2.7595994638492471</v>
      </c>
    </row>
    <row r="8762" spans="1:15" customFormat="1" ht="13.2" x14ac:dyDescent="0.25">
      <c r="A8762">
        <v>11</v>
      </c>
      <c r="B8762">
        <v>12</v>
      </c>
      <c r="C8762" s="3">
        <v>1112</v>
      </c>
      <c r="D8762" t="s">
        <v>6</v>
      </c>
      <c r="E8762">
        <v>2002</v>
      </c>
      <c r="G8762" s="18"/>
      <c r="O8762" s="3"/>
    </row>
    <row r="8763" spans="1:15" customFormat="1" ht="13.2" x14ac:dyDescent="0.25">
      <c r="A8763">
        <v>11</v>
      </c>
      <c r="B8763">
        <v>13</v>
      </c>
      <c r="C8763" s="3">
        <v>1113</v>
      </c>
      <c r="D8763" t="s">
        <v>6</v>
      </c>
      <c r="E8763">
        <v>2002</v>
      </c>
      <c r="G8763" s="18"/>
      <c r="H8763" s="3">
        <f>SUM(G8757:G8763)</f>
        <v>852.42129484363568</v>
      </c>
      <c r="O8763" s="3"/>
    </row>
    <row r="8764" spans="1:15" customFormat="1" ht="13.2" x14ac:dyDescent="0.25">
      <c r="A8764">
        <v>11</v>
      </c>
      <c r="B8764">
        <v>14</v>
      </c>
      <c r="C8764" s="3">
        <v>1114</v>
      </c>
      <c r="D8764" t="s">
        <v>6</v>
      </c>
      <c r="E8764">
        <v>2002</v>
      </c>
      <c r="G8764" s="18"/>
      <c r="O8764" s="3"/>
    </row>
    <row r="8765" spans="1:15" customFormat="1" ht="13.2" x14ac:dyDescent="0.25">
      <c r="A8765">
        <v>11</v>
      </c>
      <c r="B8765">
        <v>15</v>
      </c>
      <c r="C8765" s="3">
        <v>1115</v>
      </c>
      <c r="D8765" t="s">
        <v>6</v>
      </c>
      <c r="E8765">
        <v>2002</v>
      </c>
      <c r="G8765" s="18"/>
      <c r="O8765" s="3"/>
    </row>
    <row r="8766" spans="1:15" customFormat="1" ht="13.2" x14ac:dyDescent="0.25">
      <c r="A8766">
        <v>4</v>
      </c>
      <c r="B8766">
        <v>1</v>
      </c>
      <c r="C8766" s="3">
        <v>401</v>
      </c>
      <c r="D8766" t="s">
        <v>7</v>
      </c>
      <c r="E8766">
        <v>2002</v>
      </c>
      <c r="G8766" s="3"/>
      <c r="O8766" s="3"/>
    </row>
    <row r="8767" spans="1:15" customFormat="1" ht="13.2" x14ac:dyDescent="0.25">
      <c r="A8767">
        <v>4</v>
      </c>
      <c r="B8767">
        <v>2</v>
      </c>
      <c r="C8767" s="3">
        <v>402</v>
      </c>
      <c r="D8767" t="s">
        <v>7</v>
      </c>
      <c r="E8767">
        <v>2002</v>
      </c>
      <c r="G8767" s="3"/>
      <c r="O8767" s="3"/>
    </row>
    <row r="8768" spans="1:15" customFormat="1" ht="13.2" x14ac:dyDescent="0.25">
      <c r="A8768">
        <v>4</v>
      </c>
      <c r="B8768">
        <v>3</v>
      </c>
      <c r="C8768" s="3">
        <v>403</v>
      </c>
      <c r="D8768" t="s">
        <v>7</v>
      </c>
      <c r="E8768">
        <v>2002</v>
      </c>
      <c r="G8768" s="3"/>
      <c r="O8768" s="3"/>
    </row>
    <row r="8769" spans="1:15" customFormat="1" ht="13.2" x14ac:dyDescent="0.25">
      <c r="A8769">
        <v>4</v>
      </c>
      <c r="B8769">
        <v>4</v>
      </c>
      <c r="C8769" s="3">
        <v>404</v>
      </c>
      <c r="D8769" t="s">
        <v>7</v>
      </c>
      <c r="E8769">
        <v>2002</v>
      </c>
      <c r="G8769" s="3"/>
      <c r="O8769" s="3"/>
    </row>
    <row r="8770" spans="1:15" customFormat="1" ht="13.2" x14ac:dyDescent="0.25">
      <c r="A8770">
        <v>4</v>
      </c>
      <c r="B8770">
        <v>5</v>
      </c>
      <c r="C8770" s="3">
        <v>405</v>
      </c>
      <c r="D8770" t="s">
        <v>7</v>
      </c>
      <c r="E8770">
        <v>2002</v>
      </c>
      <c r="G8770" s="3"/>
      <c r="O8770" s="3"/>
    </row>
    <row r="8771" spans="1:15" customFormat="1" ht="13.2" x14ac:dyDescent="0.25">
      <c r="A8771">
        <v>4</v>
      </c>
      <c r="B8771">
        <v>6</v>
      </c>
      <c r="C8771" s="3">
        <v>406</v>
      </c>
      <c r="D8771" t="s">
        <v>7</v>
      </c>
      <c r="E8771">
        <v>2002</v>
      </c>
      <c r="G8771" s="3"/>
      <c r="O8771" s="3"/>
    </row>
    <row r="8772" spans="1:15" customFormat="1" ht="13.2" x14ac:dyDescent="0.25">
      <c r="A8772">
        <v>4</v>
      </c>
      <c r="B8772">
        <v>7</v>
      </c>
      <c r="C8772" s="3">
        <v>407</v>
      </c>
      <c r="D8772" t="s">
        <v>7</v>
      </c>
      <c r="E8772">
        <v>2002</v>
      </c>
      <c r="G8772" s="3"/>
      <c r="O8772" s="3"/>
    </row>
    <row r="8773" spans="1:15" customFormat="1" ht="13.2" x14ac:dyDescent="0.25">
      <c r="A8773">
        <v>4</v>
      </c>
      <c r="B8773">
        <v>8</v>
      </c>
      <c r="C8773" s="3">
        <v>408</v>
      </c>
      <c r="D8773" t="s">
        <v>7</v>
      </c>
      <c r="E8773">
        <v>2002</v>
      </c>
      <c r="G8773" s="3"/>
      <c r="O8773" s="3"/>
    </row>
    <row r="8774" spans="1:15" customFormat="1" ht="13.2" x14ac:dyDescent="0.25">
      <c r="A8774">
        <v>4</v>
      </c>
      <c r="B8774">
        <v>9</v>
      </c>
      <c r="C8774" s="3">
        <v>409</v>
      </c>
      <c r="D8774" t="s">
        <v>7</v>
      </c>
      <c r="E8774">
        <v>2002</v>
      </c>
      <c r="G8774" s="3"/>
      <c r="O8774" s="3"/>
    </row>
    <row r="8775" spans="1:15" customFormat="1" ht="13.2" x14ac:dyDescent="0.25">
      <c r="A8775">
        <v>4</v>
      </c>
      <c r="B8775">
        <v>10</v>
      </c>
      <c r="C8775" s="3">
        <v>410</v>
      </c>
      <c r="D8775" t="s">
        <v>7</v>
      </c>
      <c r="E8775">
        <v>2002</v>
      </c>
      <c r="G8775" s="3"/>
      <c r="O8775" s="3"/>
    </row>
    <row r="8776" spans="1:15" customFormat="1" ht="13.2" x14ac:dyDescent="0.25">
      <c r="A8776">
        <v>4</v>
      </c>
      <c r="B8776">
        <v>11</v>
      </c>
      <c r="C8776" s="3">
        <v>411</v>
      </c>
      <c r="D8776" t="s">
        <v>7</v>
      </c>
      <c r="E8776">
        <v>2002</v>
      </c>
      <c r="G8776" s="3"/>
      <c r="O8776" s="3"/>
    </row>
    <row r="8777" spans="1:15" customFormat="1" ht="13.2" x14ac:dyDescent="0.25">
      <c r="A8777">
        <v>4</v>
      </c>
      <c r="B8777">
        <v>12</v>
      </c>
      <c r="C8777" s="3">
        <v>412</v>
      </c>
      <c r="D8777" t="s">
        <v>7</v>
      </c>
      <c r="E8777">
        <v>2002</v>
      </c>
      <c r="G8777" s="18"/>
      <c r="O8777" s="3"/>
    </row>
    <row r="8778" spans="1:15" customFormat="1" ht="13.2" x14ac:dyDescent="0.25">
      <c r="A8778">
        <v>4</v>
      </c>
      <c r="B8778">
        <v>13</v>
      </c>
      <c r="C8778" s="3">
        <v>413</v>
      </c>
      <c r="D8778" t="s">
        <v>7</v>
      </c>
      <c r="E8778">
        <v>2002</v>
      </c>
      <c r="G8778" s="18"/>
      <c r="O8778" s="3"/>
    </row>
    <row r="8779" spans="1:15" customFormat="1" ht="13.2" x14ac:dyDescent="0.25">
      <c r="A8779">
        <v>4</v>
      </c>
      <c r="B8779">
        <v>14</v>
      </c>
      <c r="C8779" s="3">
        <v>414</v>
      </c>
      <c r="D8779" t="s">
        <v>7</v>
      </c>
      <c r="E8779">
        <v>2002</v>
      </c>
      <c r="G8779" s="18"/>
      <c r="O8779" s="3"/>
    </row>
    <row r="8780" spans="1:15" customFormat="1" ht="13.2" x14ac:dyDescent="0.25">
      <c r="A8780">
        <v>4</v>
      </c>
      <c r="B8780">
        <v>15</v>
      </c>
      <c r="C8780" s="3">
        <v>415</v>
      </c>
      <c r="D8780" t="s">
        <v>7</v>
      </c>
      <c r="E8780">
        <v>2002</v>
      </c>
      <c r="G8780" s="18"/>
      <c r="O8780" s="3"/>
    </row>
    <row r="8781" spans="1:15" customFormat="1" ht="13.2" x14ac:dyDescent="0.25">
      <c r="A8781">
        <v>4</v>
      </c>
      <c r="B8781">
        <v>16</v>
      </c>
      <c r="C8781" s="3">
        <v>416</v>
      </c>
      <c r="D8781" t="s">
        <v>7</v>
      </c>
      <c r="E8781">
        <v>2002</v>
      </c>
      <c r="G8781" s="18"/>
      <c r="O8781" s="3"/>
    </row>
    <row r="8782" spans="1:15" customFormat="1" ht="13.2" x14ac:dyDescent="0.25">
      <c r="A8782">
        <v>4</v>
      </c>
      <c r="B8782">
        <v>17</v>
      </c>
      <c r="C8782" s="3">
        <v>417</v>
      </c>
      <c r="D8782" t="s">
        <v>7</v>
      </c>
      <c r="E8782">
        <v>2002</v>
      </c>
      <c r="G8782" s="18"/>
      <c r="O8782" s="3"/>
    </row>
    <row r="8783" spans="1:15" customFormat="1" ht="13.2" x14ac:dyDescent="0.25">
      <c r="A8783">
        <v>4</v>
      </c>
      <c r="B8783">
        <v>18</v>
      </c>
      <c r="C8783" s="3">
        <v>418</v>
      </c>
      <c r="D8783" t="s">
        <v>7</v>
      </c>
      <c r="E8783">
        <v>2002</v>
      </c>
      <c r="G8783" s="18"/>
      <c r="O8783" s="3"/>
    </row>
    <row r="8784" spans="1:15" customFormat="1" ht="13.2" x14ac:dyDescent="0.25">
      <c r="A8784">
        <v>4</v>
      </c>
      <c r="B8784">
        <v>19</v>
      </c>
      <c r="C8784" s="3">
        <v>419</v>
      </c>
      <c r="D8784" t="s">
        <v>7</v>
      </c>
      <c r="E8784">
        <v>2002</v>
      </c>
      <c r="G8784" s="18"/>
      <c r="O8784" s="3"/>
    </row>
    <row r="8785" spans="1:21" customFormat="1" ht="13.2" x14ac:dyDescent="0.25">
      <c r="A8785">
        <v>4</v>
      </c>
      <c r="B8785">
        <v>20</v>
      </c>
      <c r="C8785" s="3">
        <v>420</v>
      </c>
      <c r="D8785" t="s">
        <v>7</v>
      </c>
      <c r="E8785">
        <v>2002</v>
      </c>
      <c r="G8785" s="18"/>
      <c r="O8785" s="3"/>
    </row>
    <row r="8786" spans="1:21" customFormat="1" ht="13.2" x14ac:dyDescent="0.25">
      <c r="A8786">
        <v>4</v>
      </c>
      <c r="B8786">
        <v>21</v>
      </c>
      <c r="C8786" s="3">
        <v>421</v>
      </c>
      <c r="D8786" t="s">
        <v>7</v>
      </c>
      <c r="E8786">
        <v>2002</v>
      </c>
      <c r="G8786" s="18"/>
      <c r="O8786" s="3"/>
      <c r="U8786" t="s">
        <v>26</v>
      </c>
    </row>
    <row r="8787" spans="1:21" customFormat="1" ht="13.2" x14ac:dyDescent="0.25">
      <c r="A8787">
        <v>4</v>
      </c>
      <c r="B8787">
        <v>22</v>
      </c>
      <c r="C8787" s="3">
        <v>422</v>
      </c>
      <c r="D8787" t="s">
        <v>7</v>
      </c>
      <c r="E8787">
        <v>2002</v>
      </c>
      <c r="G8787" s="23">
        <v>2</v>
      </c>
      <c r="J8787" s="30"/>
      <c r="L8787" s="3"/>
      <c r="M8787" s="30"/>
      <c r="N8787" s="13"/>
      <c r="O8787" s="10">
        <v>0</v>
      </c>
      <c r="S8787" s="8">
        <v>2</v>
      </c>
      <c r="U8787" s="3"/>
    </row>
    <row r="8788" spans="1:21" customFormat="1" ht="13.2" x14ac:dyDescent="0.25">
      <c r="A8788">
        <v>4</v>
      </c>
      <c r="B8788">
        <v>23</v>
      </c>
      <c r="C8788" s="3">
        <v>423</v>
      </c>
      <c r="D8788" t="s">
        <v>7</v>
      </c>
      <c r="E8788">
        <v>2002</v>
      </c>
      <c r="G8788" s="23">
        <v>2</v>
      </c>
      <c r="J8788" s="30"/>
      <c r="L8788" s="3"/>
      <c r="M8788" s="30"/>
      <c r="N8788" s="13"/>
      <c r="O8788" s="10">
        <v>0</v>
      </c>
      <c r="S8788" s="8">
        <v>2</v>
      </c>
      <c r="U8788" s="3"/>
    </row>
    <row r="8789" spans="1:21" customFormat="1" ht="13.2" x14ac:dyDescent="0.25">
      <c r="A8789">
        <v>4</v>
      </c>
      <c r="B8789">
        <v>24</v>
      </c>
      <c r="C8789" s="3">
        <v>424</v>
      </c>
      <c r="D8789" t="s">
        <v>7</v>
      </c>
      <c r="E8789">
        <v>2002</v>
      </c>
      <c r="G8789" s="23">
        <v>4</v>
      </c>
      <c r="H8789" s="3">
        <f>SUM(G8783:G8789)</f>
        <v>8</v>
      </c>
      <c r="J8789" s="30"/>
      <c r="L8789" s="3"/>
      <c r="M8789" s="30"/>
      <c r="N8789" s="13"/>
      <c r="O8789" s="10">
        <v>0</v>
      </c>
      <c r="S8789" s="8">
        <v>4</v>
      </c>
      <c r="U8789" s="3"/>
    </row>
    <row r="8790" spans="1:21" customFormat="1" ht="13.2" x14ac:dyDescent="0.25">
      <c r="A8790">
        <v>4</v>
      </c>
      <c r="B8790">
        <v>25</v>
      </c>
      <c r="C8790" s="3">
        <v>425</v>
      </c>
      <c r="D8790" t="s">
        <v>7</v>
      </c>
      <c r="E8790">
        <v>2002</v>
      </c>
      <c r="G8790" s="23">
        <v>6</v>
      </c>
      <c r="J8790" s="30"/>
      <c r="L8790" s="3"/>
      <c r="M8790" s="30"/>
      <c r="N8790" s="13"/>
      <c r="O8790" s="10">
        <v>0</v>
      </c>
      <c r="S8790" s="8">
        <v>6</v>
      </c>
      <c r="U8790" s="3"/>
    </row>
    <row r="8791" spans="1:21" customFormat="1" ht="13.2" x14ac:dyDescent="0.25">
      <c r="A8791">
        <v>4</v>
      </c>
      <c r="B8791">
        <v>26</v>
      </c>
      <c r="C8791" s="3">
        <v>426</v>
      </c>
      <c r="D8791" t="s">
        <v>7</v>
      </c>
      <c r="E8791">
        <v>2002</v>
      </c>
      <c r="G8791" s="23">
        <v>6</v>
      </c>
      <c r="J8791" s="30"/>
      <c r="L8791" s="3"/>
      <c r="M8791" s="30"/>
      <c r="N8791" s="13"/>
      <c r="O8791" s="10">
        <v>0</v>
      </c>
      <c r="S8791" s="8">
        <v>6</v>
      </c>
      <c r="U8791" s="3"/>
    </row>
    <row r="8792" spans="1:21" customFormat="1" ht="13.2" x14ac:dyDescent="0.25">
      <c r="A8792">
        <v>4</v>
      </c>
      <c r="B8792">
        <v>27</v>
      </c>
      <c r="C8792" s="3">
        <v>427</v>
      </c>
      <c r="D8792" t="s">
        <v>7</v>
      </c>
      <c r="E8792">
        <v>2002</v>
      </c>
      <c r="G8792" s="23">
        <v>6</v>
      </c>
      <c r="J8792" s="30"/>
      <c r="L8792" s="3"/>
      <c r="M8792" s="30"/>
      <c r="N8792" s="13"/>
      <c r="O8792" s="10">
        <v>0</v>
      </c>
      <c r="S8792" s="8">
        <v>6</v>
      </c>
      <c r="U8792" s="3"/>
    </row>
    <row r="8793" spans="1:21" customFormat="1" ht="13.2" x14ac:dyDescent="0.25">
      <c r="A8793">
        <v>4</v>
      </c>
      <c r="B8793">
        <v>28</v>
      </c>
      <c r="C8793" s="3">
        <v>428</v>
      </c>
      <c r="D8793" t="s">
        <v>7</v>
      </c>
      <c r="E8793">
        <v>2002</v>
      </c>
      <c r="G8793" s="23">
        <v>3</v>
      </c>
      <c r="J8793" s="30"/>
      <c r="L8793" s="3"/>
      <c r="M8793" s="30"/>
      <c r="N8793" s="13"/>
      <c r="O8793" s="10">
        <v>0</v>
      </c>
      <c r="S8793" s="8">
        <v>3</v>
      </c>
      <c r="U8793" s="3"/>
    </row>
    <row r="8794" spans="1:21" customFormat="1" ht="13.2" x14ac:dyDescent="0.25">
      <c r="A8794">
        <v>4</v>
      </c>
      <c r="B8794">
        <v>29</v>
      </c>
      <c r="C8794" s="3">
        <v>429</v>
      </c>
      <c r="D8794" t="s">
        <v>7</v>
      </c>
      <c r="E8794">
        <v>2002</v>
      </c>
      <c r="G8794" s="23">
        <v>13</v>
      </c>
      <c r="J8794" s="30"/>
      <c r="L8794" s="3"/>
      <c r="M8794" s="30"/>
      <c r="N8794" s="13"/>
      <c r="O8794" s="10">
        <v>0</v>
      </c>
      <c r="S8794" s="8">
        <v>13</v>
      </c>
      <c r="U8794" s="3"/>
    </row>
    <row r="8795" spans="1:21" customFormat="1" ht="13.2" x14ac:dyDescent="0.25">
      <c r="A8795">
        <v>4</v>
      </c>
      <c r="B8795">
        <v>30</v>
      </c>
      <c r="C8795" s="3">
        <v>430</v>
      </c>
      <c r="D8795" t="s">
        <v>7</v>
      </c>
      <c r="E8795">
        <v>2002</v>
      </c>
      <c r="G8795" s="23">
        <v>23</v>
      </c>
      <c r="J8795" s="30"/>
      <c r="L8795" s="3"/>
      <c r="M8795" s="30"/>
      <c r="N8795" s="13"/>
      <c r="O8795" s="10">
        <v>0</v>
      </c>
      <c r="S8795" s="8">
        <v>22</v>
      </c>
      <c r="U8795" s="3"/>
    </row>
    <row r="8796" spans="1:21" customFormat="1" ht="13.2" x14ac:dyDescent="0.25">
      <c r="A8796">
        <v>5</v>
      </c>
      <c r="B8796">
        <v>1</v>
      </c>
      <c r="C8796" s="3">
        <v>501</v>
      </c>
      <c r="D8796" t="s">
        <v>7</v>
      </c>
      <c r="E8796">
        <v>2002</v>
      </c>
      <c r="G8796" s="23">
        <v>11</v>
      </c>
      <c r="H8796" s="3">
        <f>SUM(G8790:G8796)</f>
        <v>68</v>
      </c>
      <c r="J8796" s="30"/>
      <c r="L8796" s="3"/>
      <c r="M8796" s="30"/>
      <c r="N8796" s="13"/>
      <c r="O8796" s="10">
        <v>0</v>
      </c>
      <c r="S8796" s="8">
        <v>11</v>
      </c>
      <c r="U8796" s="3"/>
    </row>
    <row r="8797" spans="1:21" customFormat="1" ht="13.2" x14ac:dyDescent="0.25">
      <c r="A8797">
        <v>5</v>
      </c>
      <c r="B8797">
        <v>2</v>
      </c>
      <c r="C8797" s="3">
        <v>502</v>
      </c>
      <c r="D8797" t="s">
        <v>7</v>
      </c>
      <c r="E8797">
        <v>2002</v>
      </c>
      <c r="G8797" s="23">
        <v>15</v>
      </c>
      <c r="J8797" s="30"/>
      <c r="L8797" s="3"/>
      <c r="M8797" s="30"/>
      <c r="N8797" s="13"/>
      <c r="O8797" s="10">
        <v>0</v>
      </c>
      <c r="S8797" s="8">
        <v>14</v>
      </c>
      <c r="U8797" s="3"/>
    </row>
    <row r="8798" spans="1:21" customFormat="1" ht="13.2" x14ac:dyDescent="0.25">
      <c r="A8798">
        <v>5</v>
      </c>
      <c r="B8798">
        <v>3</v>
      </c>
      <c r="C8798" s="3">
        <v>503</v>
      </c>
      <c r="D8798" t="s">
        <v>7</v>
      </c>
      <c r="E8798">
        <v>2002</v>
      </c>
      <c r="G8798" s="23">
        <v>22</v>
      </c>
      <c r="J8798" s="30"/>
      <c r="L8798" s="3"/>
      <c r="M8798" s="30"/>
      <c r="N8798" s="13"/>
      <c r="O8798" s="10">
        <v>0</v>
      </c>
      <c r="S8798" s="8">
        <v>21</v>
      </c>
      <c r="U8798" s="3"/>
    </row>
    <row r="8799" spans="1:21" customFormat="1" ht="13.2" x14ac:dyDescent="0.25">
      <c r="A8799">
        <v>5</v>
      </c>
      <c r="B8799">
        <v>4</v>
      </c>
      <c r="C8799" s="3">
        <v>504</v>
      </c>
      <c r="D8799" t="s">
        <v>7</v>
      </c>
      <c r="E8799">
        <v>2002</v>
      </c>
      <c r="G8799" s="23">
        <v>32</v>
      </c>
      <c r="J8799" s="30"/>
      <c r="L8799" s="3"/>
      <c r="M8799" s="30"/>
      <c r="N8799" s="13"/>
      <c r="O8799" s="10">
        <v>0</v>
      </c>
      <c r="S8799" s="8">
        <v>31</v>
      </c>
      <c r="U8799" s="3"/>
    </row>
    <row r="8800" spans="1:21" customFormat="1" ht="13.2" x14ac:dyDescent="0.25">
      <c r="A8800">
        <v>5</v>
      </c>
      <c r="B8800">
        <v>5</v>
      </c>
      <c r="C8800" s="3">
        <v>505</v>
      </c>
      <c r="D8800" t="s">
        <v>7</v>
      </c>
      <c r="E8800">
        <v>2002</v>
      </c>
      <c r="G8800" s="23">
        <v>45</v>
      </c>
      <c r="J8800" s="30"/>
      <c r="L8800" s="3"/>
      <c r="M8800" s="30"/>
      <c r="N8800" s="13"/>
      <c r="O8800" s="10">
        <v>0</v>
      </c>
      <c r="S8800" s="8">
        <v>43</v>
      </c>
      <c r="U8800" s="3"/>
    </row>
    <row r="8801" spans="1:21" customFormat="1" ht="13.2" x14ac:dyDescent="0.25">
      <c r="A8801">
        <v>5</v>
      </c>
      <c r="B8801">
        <v>6</v>
      </c>
      <c r="C8801" s="3">
        <v>506</v>
      </c>
      <c r="D8801" t="s">
        <v>7</v>
      </c>
      <c r="E8801">
        <v>2002</v>
      </c>
      <c r="G8801" s="23">
        <v>79</v>
      </c>
      <c r="J8801" s="30"/>
      <c r="L8801" s="3"/>
      <c r="M8801" s="30"/>
      <c r="N8801" s="13"/>
      <c r="O8801" s="10">
        <v>0</v>
      </c>
      <c r="S8801" s="8">
        <v>76</v>
      </c>
      <c r="U8801" s="3"/>
    </row>
    <row r="8802" spans="1:21" customFormat="1" ht="13.2" x14ac:dyDescent="0.25">
      <c r="A8802">
        <v>5</v>
      </c>
      <c r="B8802">
        <v>7</v>
      </c>
      <c r="C8802" s="3">
        <v>507</v>
      </c>
      <c r="D8802" t="s">
        <v>7</v>
      </c>
      <c r="E8802">
        <v>2002</v>
      </c>
      <c r="G8802" s="23">
        <v>33</v>
      </c>
      <c r="J8802" s="30"/>
      <c r="L8802" s="3"/>
      <c r="M8802" s="30"/>
      <c r="N8802" s="13"/>
      <c r="O8802" s="10">
        <v>0</v>
      </c>
      <c r="S8802" s="8">
        <v>32</v>
      </c>
      <c r="U8802" s="3"/>
    </row>
    <row r="8803" spans="1:21" customFormat="1" ht="13.2" x14ac:dyDescent="0.25">
      <c r="A8803">
        <v>5</v>
      </c>
      <c r="B8803">
        <v>8</v>
      </c>
      <c r="C8803" s="3">
        <v>508</v>
      </c>
      <c r="D8803" t="s">
        <v>7</v>
      </c>
      <c r="E8803">
        <v>2002</v>
      </c>
      <c r="G8803" s="23">
        <v>47</v>
      </c>
      <c r="H8803" s="3">
        <f>SUM(G8797:G8803)</f>
        <v>273</v>
      </c>
      <c r="J8803" s="30"/>
      <c r="L8803" s="3"/>
      <c r="M8803" s="30"/>
      <c r="N8803" s="13"/>
      <c r="O8803" s="10">
        <v>0</v>
      </c>
      <c r="S8803" s="8">
        <v>45</v>
      </c>
      <c r="U8803" s="3"/>
    </row>
    <row r="8804" spans="1:21" customFormat="1" ht="13.2" x14ac:dyDescent="0.25">
      <c r="A8804">
        <v>5</v>
      </c>
      <c r="B8804">
        <v>9</v>
      </c>
      <c r="C8804" s="3">
        <v>509</v>
      </c>
      <c r="D8804" t="s">
        <v>7</v>
      </c>
      <c r="E8804">
        <v>2002</v>
      </c>
      <c r="G8804" s="23">
        <v>53</v>
      </c>
      <c r="J8804" s="30"/>
      <c r="L8804" s="3"/>
      <c r="M8804" s="30"/>
      <c r="N8804" s="13"/>
      <c r="O8804" s="10">
        <v>0</v>
      </c>
      <c r="S8804" s="8">
        <v>51</v>
      </c>
      <c r="U8804" s="3"/>
    </row>
    <row r="8805" spans="1:21" customFormat="1" ht="13.2" x14ac:dyDescent="0.25">
      <c r="A8805">
        <v>5</v>
      </c>
      <c r="B8805">
        <v>10</v>
      </c>
      <c r="C8805" s="3">
        <v>510</v>
      </c>
      <c r="D8805" t="s">
        <v>7</v>
      </c>
      <c r="E8805">
        <v>2002</v>
      </c>
      <c r="G8805" s="23">
        <v>68</v>
      </c>
      <c r="J8805" s="30"/>
      <c r="L8805" s="3"/>
      <c r="M8805" s="30"/>
      <c r="N8805" s="13"/>
      <c r="O8805" s="10">
        <v>0</v>
      </c>
      <c r="S8805" s="8">
        <v>66</v>
      </c>
      <c r="U8805" s="3"/>
    </row>
    <row r="8806" spans="1:21" customFormat="1" ht="13.2" x14ac:dyDescent="0.25">
      <c r="A8806">
        <v>5</v>
      </c>
      <c r="B8806">
        <v>11</v>
      </c>
      <c r="C8806" s="3">
        <v>511</v>
      </c>
      <c r="D8806" t="s">
        <v>7</v>
      </c>
      <c r="E8806">
        <v>2002</v>
      </c>
      <c r="G8806" s="23">
        <v>77</v>
      </c>
      <c r="J8806" s="30"/>
      <c r="L8806" s="3"/>
      <c r="M8806" s="30"/>
      <c r="N8806" s="13"/>
      <c r="O8806" s="10">
        <v>0</v>
      </c>
      <c r="S8806" s="8">
        <v>74</v>
      </c>
      <c r="U8806" s="3"/>
    </row>
    <row r="8807" spans="1:21" customFormat="1" ht="13.2" x14ac:dyDescent="0.25">
      <c r="A8807">
        <v>5</v>
      </c>
      <c r="B8807">
        <v>12</v>
      </c>
      <c r="C8807" s="3">
        <v>512</v>
      </c>
      <c r="D8807" t="s">
        <v>7</v>
      </c>
      <c r="E8807">
        <v>2002</v>
      </c>
      <c r="G8807" s="23">
        <v>115</v>
      </c>
      <c r="J8807" s="30"/>
      <c r="L8807" s="3"/>
      <c r="M8807" s="30"/>
      <c r="N8807" s="13"/>
      <c r="O8807" s="10">
        <v>0</v>
      </c>
      <c r="S8807" s="8">
        <v>111</v>
      </c>
      <c r="U8807" s="3"/>
    </row>
    <row r="8808" spans="1:21" customFormat="1" ht="13.2" x14ac:dyDescent="0.25">
      <c r="A8808">
        <v>5</v>
      </c>
      <c r="B8808">
        <v>13</v>
      </c>
      <c r="C8808" s="3">
        <v>513</v>
      </c>
      <c r="D8808" t="s">
        <v>7</v>
      </c>
      <c r="E8808">
        <v>2002</v>
      </c>
      <c r="G8808" s="23">
        <v>60</v>
      </c>
      <c r="J8808" s="30"/>
      <c r="L8808" s="3"/>
      <c r="M8808" s="30"/>
      <c r="N8808" s="13"/>
      <c r="O8808" s="10">
        <v>0</v>
      </c>
      <c r="S8808" s="8">
        <v>58</v>
      </c>
      <c r="U8808" s="3"/>
    </row>
    <row r="8809" spans="1:21" customFormat="1" ht="13.2" x14ac:dyDescent="0.25">
      <c r="A8809">
        <v>5</v>
      </c>
      <c r="B8809">
        <v>14</v>
      </c>
      <c r="C8809" s="3">
        <v>514</v>
      </c>
      <c r="D8809" t="s">
        <v>7</v>
      </c>
      <c r="E8809">
        <v>2002</v>
      </c>
      <c r="G8809" s="23">
        <v>123</v>
      </c>
      <c r="J8809" s="30"/>
      <c r="L8809" s="3"/>
      <c r="M8809" s="30"/>
      <c r="N8809" s="13"/>
      <c r="O8809" s="16">
        <v>0</v>
      </c>
      <c r="S8809" s="14">
        <v>119</v>
      </c>
      <c r="U8809" s="3"/>
    </row>
    <row r="8810" spans="1:21" customFormat="1" ht="13.2" x14ac:dyDescent="0.25">
      <c r="A8810">
        <v>5</v>
      </c>
      <c r="B8810">
        <v>15</v>
      </c>
      <c r="C8810" s="3">
        <v>515</v>
      </c>
      <c r="D8810" t="s">
        <v>7</v>
      </c>
      <c r="E8810">
        <v>2002</v>
      </c>
      <c r="G8810" s="23">
        <v>177</v>
      </c>
      <c r="H8810" s="3">
        <f>SUM(G8804:G8810)</f>
        <v>673</v>
      </c>
      <c r="J8810" s="30"/>
      <c r="L8810" s="3"/>
      <c r="M8810" s="30"/>
      <c r="N8810" s="13"/>
      <c r="O8810" s="16">
        <v>0</v>
      </c>
      <c r="S8810" s="14">
        <v>171</v>
      </c>
      <c r="U8810" s="3"/>
    </row>
    <row r="8811" spans="1:21" customFormat="1" ht="13.2" x14ac:dyDescent="0.25">
      <c r="A8811">
        <v>5</v>
      </c>
      <c r="B8811">
        <v>16</v>
      </c>
      <c r="C8811" s="3">
        <v>516</v>
      </c>
      <c r="D8811" t="s">
        <v>7</v>
      </c>
      <c r="E8811">
        <v>2002</v>
      </c>
      <c r="G8811" s="23">
        <v>81</v>
      </c>
      <c r="J8811" s="30"/>
      <c r="L8811" s="3"/>
      <c r="M8811" s="30"/>
      <c r="N8811" s="13"/>
      <c r="O8811" s="16">
        <v>0</v>
      </c>
      <c r="S8811" s="14">
        <v>78</v>
      </c>
      <c r="U8811" s="3"/>
    </row>
    <row r="8812" spans="1:21" customFormat="1" ht="13.2" x14ac:dyDescent="0.25">
      <c r="A8812">
        <v>5</v>
      </c>
      <c r="B8812">
        <v>17</v>
      </c>
      <c r="C8812" s="3">
        <v>517</v>
      </c>
      <c r="D8812" t="s">
        <v>7</v>
      </c>
      <c r="E8812">
        <v>2002</v>
      </c>
      <c r="G8812" s="23">
        <v>52</v>
      </c>
      <c r="J8812" s="30"/>
      <c r="L8812" s="3"/>
      <c r="M8812" s="30"/>
      <c r="N8812" s="13"/>
      <c r="O8812" s="16">
        <v>4</v>
      </c>
      <c r="S8812" s="14">
        <v>50</v>
      </c>
      <c r="U8812" s="3"/>
    </row>
    <row r="8813" spans="1:21" customFormat="1" ht="13.2" x14ac:dyDescent="0.25">
      <c r="A8813">
        <v>5</v>
      </c>
      <c r="B8813">
        <v>18</v>
      </c>
      <c r="C8813" s="3">
        <v>518</v>
      </c>
      <c r="D8813" t="s">
        <v>7</v>
      </c>
      <c r="E8813">
        <v>2002</v>
      </c>
      <c r="G8813" s="23">
        <v>49</v>
      </c>
      <c r="J8813" s="30"/>
      <c r="L8813" s="3"/>
      <c r="M8813" s="30"/>
      <c r="N8813" s="13"/>
      <c r="O8813" s="16">
        <v>9</v>
      </c>
      <c r="S8813" s="14">
        <v>47</v>
      </c>
      <c r="U8813" s="3"/>
    </row>
    <row r="8814" spans="1:21" customFormat="1" ht="13.2" x14ac:dyDescent="0.25">
      <c r="A8814">
        <v>5</v>
      </c>
      <c r="B8814">
        <v>19</v>
      </c>
      <c r="C8814" s="3">
        <v>519</v>
      </c>
      <c r="D8814" t="s">
        <v>7</v>
      </c>
      <c r="E8814">
        <v>2002</v>
      </c>
      <c r="G8814" s="23">
        <v>31</v>
      </c>
      <c r="J8814" s="30"/>
      <c r="L8814" s="3"/>
      <c r="M8814" s="30"/>
      <c r="N8814" s="13"/>
      <c r="O8814" s="16">
        <v>10</v>
      </c>
      <c r="S8814" s="14">
        <v>30</v>
      </c>
      <c r="U8814" s="3"/>
    </row>
    <row r="8815" spans="1:21" customFormat="1" ht="13.2" x14ac:dyDescent="0.25">
      <c r="A8815">
        <v>5</v>
      </c>
      <c r="B8815">
        <v>20</v>
      </c>
      <c r="C8815" s="3">
        <v>520</v>
      </c>
      <c r="D8815" t="s">
        <v>7</v>
      </c>
      <c r="E8815">
        <v>2002</v>
      </c>
      <c r="G8815" s="23">
        <v>30</v>
      </c>
      <c r="J8815" s="30"/>
      <c r="L8815" s="3"/>
      <c r="M8815" s="30"/>
      <c r="N8815" s="13"/>
      <c r="O8815" s="16">
        <v>15</v>
      </c>
      <c r="S8815" s="14">
        <v>29</v>
      </c>
      <c r="U8815" s="3"/>
    </row>
    <row r="8816" spans="1:21" customFormat="1" ht="13.2" x14ac:dyDescent="0.25">
      <c r="A8816">
        <v>5</v>
      </c>
      <c r="B8816">
        <v>21</v>
      </c>
      <c r="C8816" s="3">
        <v>521</v>
      </c>
      <c r="D8816" t="s">
        <v>7</v>
      </c>
      <c r="E8816">
        <v>2002</v>
      </c>
      <c r="G8816" s="23">
        <v>39</v>
      </c>
      <c r="J8816" s="30"/>
      <c r="L8816" s="3"/>
      <c r="M8816" s="30"/>
      <c r="N8816" s="13"/>
      <c r="O8816" s="16">
        <v>29</v>
      </c>
      <c r="S8816" s="14">
        <v>38</v>
      </c>
      <c r="U8816" s="3"/>
    </row>
    <row r="8817" spans="1:21" customFormat="1" ht="13.2" x14ac:dyDescent="0.25">
      <c r="A8817">
        <v>5</v>
      </c>
      <c r="B8817">
        <v>22</v>
      </c>
      <c r="C8817" s="3">
        <v>522</v>
      </c>
      <c r="D8817" t="s">
        <v>7</v>
      </c>
      <c r="E8817">
        <v>2002</v>
      </c>
      <c r="G8817" s="23">
        <v>73</v>
      </c>
      <c r="H8817" s="3">
        <f>SUM(G8811:G8817)</f>
        <v>355</v>
      </c>
      <c r="J8817" s="30"/>
      <c r="L8817" s="3"/>
      <c r="M8817" s="30"/>
      <c r="N8817" s="13"/>
      <c r="O8817" s="16">
        <v>73</v>
      </c>
      <c r="S8817" s="14">
        <v>70</v>
      </c>
      <c r="U8817" s="3"/>
    </row>
    <row r="8818" spans="1:21" customFormat="1" ht="13.2" x14ac:dyDescent="0.25">
      <c r="A8818">
        <v>5</v>
      </c>
      <c r="B8818">
        <v>23</v>
      </c>
      <c r="C8818" s="3">
        <v>523</v>
      </c>
      <c r="D8818" t="s">
        <v>7</v>
      </c>
      <c r="E8818">
        <v>2002</v>
      </c>
      <c r="G8818" s="23">
        <v>201</v>
      </c>
      <c r="J8818" s="30"/>
      <c r="L8818" s="3"/>
      <c r="M8818" s="30"/>
      <c r="N8818" s="13"/>
      <c r="O8818" s="16">
        <v>86</v>
      </c>
      <c r="S8818" s="14">
        <v>194</v>
      </c>
      <c r="U8818" s="3"/>
    </row>
    <row r="8819" spans="1:21" customFormat="1" ht="13.2" x14ac:dyDescent="0.25">
      <c r="A8819">
        <v>5</v>
      </c>
      <c r="B8819">
        <v>24</v>
      </c>
      <c r="C8819" s="3">
        <v>524</v>
      </c>
      <c r="D8819" t="s">
        <v>7</v>
      </c>
      <c r="E8819">
        <v>2002</v>
      </c>
      <c r="G8819" s="23">
        <v>181</v>
      </c>
      <c r="J8819" s="30"/>
      <c r="L8819" s="3"/>
      <c r="M8819" s="30"/>
      <c r="N8819" s="13"/>
      <c r="O8819" s="16">
        <v>20</v>
      </c>
      <c r="S8819" s="14">
        <v>175</v>
      </c>
      <c r="U8819" s="3"/>
    </row>
    <row r="8820" spans="1:21" customFormat="1" ht="13.2" x14ac:dyDescent="0.25">
      <c r="A8820">
        <v>5</v>
      </c>
      <c r="B8820">
        <v>25</v>
      </c>
      <c r="C8820" s="3">
        <v>525</v>
      </c>
      <c r="D8820" t="s">
        <v>7</v>
      </c>
      <c r="E8820">
        <v>2002</v>
      </c>
      <c r="G8820" s="23">
        <v>148</v>
      </c>
      <c r="J8820" s="30"/>
      <c r="L8820" s="3"/>
      <c r="M8820" s="30"/>
      <c r="N8820" s="13"/>
      <c r="O8820" s="16">
        <v>12</v>
      </c>
      <c r="S8820" s="14">
        <v>143</v>
      </c>
      <c r="U8820" s="3"/>
    </row>
    <row r="8821" spans="1:21" customFormat="1" ht="13.2" x14ac:dyDescent="0.25">
      <c r="A8821">
        <v>5</v>
      </c>
      <c r="B8821">
        <v>26</v>
      </c>
      <c r="C8821" s="3">
        <v>526</v>
      </c>
      <c r="D8821" t="s">
        <v>7</v>
      </c>
      <c r="E8821">
        <v>2002</v>
      </c>
      <c r="G8821" s="23">
        <v>130</v>
      </c>
      <c r="J8821" s="30"/>
      <c r="L8821" s="3"/>
      <c r="M8821" s="30"/>
      <c r="N8821" s="13"/>
      <c r="O8821" s="16">
        <v>7</v>
      </c>
      <c r="S8821" s="14">
        <v>125</v>
      </c>
      <c r="U8821" s="3"/>
    </row>
    <row r="8822" spans="1:21" customFormat="1" ht="13.2" x14ac:dyDescent="0.25">
      <c r="A8822">
        <v>5</v>
      </c>
      <c r="B8822">
        <v>27</v>
      </c>
      <c r="C8822" s="3">
        <v>527</v>
      </c>
      <c r="D8822" t="s">
        <v>7</v>
      </c>
      <c r="E8822">
        <v>2002</v>
      </c>
      <c r="G8822" s="23">
        <v>127</v>
      </c>
      <c r="J8822" s="30"/>
      <c r="L8822" s="3"/>
      <c r="M8822" s="30"/>
      <c r="N8822" s="13"/>
      <c r="O8822" s="16">
        <v>3</v>
      </c>
      <c r="S8822" s="14">
        <v>123</v>
      </c>
      <c r="U8822" s="3"/>
    </row>
    <row r="8823" spans="1:21" customFormat="1" ht="13.2" x14ac:dyDescent="0.25">
      <c r="A8823">
        <v>5</v>
      </c>
      <c r="B8823">
        <v>28</v>
      </c>
      <c r="C8823" s="3">
        <v>528</v>
      </c>
      <c r="D8823" t="s">
        <v>7</v>
      </c>
      <c r="E8823">
        <v>2002</v>
      </c>
      <c r="G8823" s="23">
        <v>222</v>
      </c>
      <c r="J8823" s="30"/>
      <c r="L8823" s="3"/>
      <c r="M8823" s="30"/>
      <c r="N8823" s="13"/>
      <c r="O8823" s="16">
        <v>0</v>
      </c>
      <c r="S8823" s="14">
        <v>214</v>
      </c>
      <c r="U8823" s="3"/>
    </row>
    <row r="8824" spans="1:21" customFormat="1" ht="13.2" x14ac:dyDescent="0.25">
      <c r="A8824">
        <v>5</v>
      </c>
      <c r="B8824">
        <v>29</v>
      </c>
      <c r="C8824" s="3">
        <v>529</v>
      </c>
      <c r="D8824" t="s">
        <v>7</v>
      </c>
      <c r="E8824">
        <v>2002</v>
      </c>
      <c r="G8824" s="23">
        <v>260</v>
      </c>
      <c r="H8824" s="3">
        <f>SUM(G8818:G8824)</f>
        <v>1269</v>
      </c>
      <c r="J8824" s="30"/>
      <c r="L8824" s="3"/>
      <c r="M8824" s="30"/>
      <c r="N8824" s="13"/>
      <c r="O8824" s="16">
        <v>6</v>
      </c>
      <c r="S8824" s="14">
        <v>215</v>
      </c>
      <c r="U8824" s="3"/>
    </row>
    <row r="8825" spans="1:21" customFormat="1" ht="13.2" x14ac:dyDescent="0.25">
      <c r="A8825">
        <v>5</v>
      </c>
      <c r="B8825">
        <v>30</v>
      </c>
      <c r="C8825" s="3">
        <v>530</v>
      </c>
      <c r="D8825" t="s">
        <v>7</v>
      </c>
      <c r="E8825">
        <v>2002</v>
      </c>
      <c r="G8825" s="23">
        <v>206</v>
      </c>
      <c r="J8825" s="30"/>
      <c r="L8825" s="3"/>
      <c r="M8825" s="30"/>
      <c r="N8825" s="13"/>
      <c r="O8825" s="16">
        <v>12</v>
      </c>
      <c r="S8825" s="14">
        <v>199</v>
      </c>
      <c r="U8825" s="3"/>
    </row>
    <row r="8826" spans="1:21" customFormat="1" ht="13.2" x14ac:dyDescent="0.25">
      <c r="A8826">
        <v>5</v>
      </c>
      <c r="B8826">
        <v>31</v>
      </c>
      <c r="C8826" s="3">
        <v>531</v>
      </c>
      <c r="D8826" t="s">
        <v>7</v>
      </c>
      <c r="E8826">
        <v>2002</v>
      </c>
      <c r="G8826" s="23">
        <v>204</v>
      </c>
      <c r="J8826" s="30"/>
      <c r="L8826" s="3"/>
      <c r="M8826" s="30"/>
      <c r="N8826" s="13"/>
      <c r="O8826" s="16">
        <v>19</v>
      </c>
      <c r="S8826" s="14">
        <v>197</v>
      </c>
      <c r="U8826" s="3"/>
    </row>
    <row r="8827" spans="1:21" customFormat="1" ht="13.2" x14ac:dyDescent="0.25">
      <c r="A8827">
        <v>6</v>
      </c>
      <c r="B8827">
        <v>1</v>
      </c>
      <c r="C8827" s="3">
        <v>601</v>
      </c>
      <c r="D8827" t="s">
        <v>7</v>
      </c>
      <c r="E8827">
        <v>2002</v>
      </c>
      <c r="G8827" s="23">
        <v>205</v>
      </c>
      <c r="J8827" s="30"/>
      <c r="L8827" s="3"/>
      <c r="M8827" s="30"/>
      <c r="N8827" s="13"/>
      <c r="O8827" s="16">
        <v>15</v>
      </c>
      <c r="S8827" s="14">
        <v>198</v>
      </c>
      <c r="U8827" s="3"/>
    </row>
    <row r="8828" spans="1:21" customFormat="1" ht="13.2" x14ac:dyDescent="0.25">
      <c r="A8828">
        <v>6</v>
      </c>
      <c r="B8828">
        <v>2</v>
      </c>
      <c r="C8828" s="3">
        <v>602</v>
      </c>
      <c r="D8828" t="s">
        <v>7</v>
      </c>
      <c r="E8828">
        <v>2002</v>
      </c>
      <c r="G8828" s="23">
        <v>490</v>
      </c>
      <c r="J8828" s="30"/>
      <c r="L8828" s="3"/>
      <c r="M8828" s="30"/>
      <c r="N8828" s="13"/>
      <c r="O8828" s="16">
        <v>26</v>
      </c>
      <c r="S8828" s="14">
        <v>473</v>
      </c>
      <c r="U8828" s="3"/>
    </row>
    <row r="8829" spans="1:21" customFormat="1" ht="13.2" x14ac:dyDescent="0.25">
      <c r="A8829">
        <v>6</v>
      </c>
      <c r="B8829">
        <v>3</v>
      </c>
      <c r="C8829" s="3">
        <v>603</v>
      </c>
      <c r="D8829" t="s">
        <v>7</v>
      </c>
      <c r="E8829">
        <v>2002</v>
      </c>
      <c r="G8829" s="23">
        <v>403</v>
      </c>
      <c r="J8829" s="30"/>
      <c r="L8829" s="3"/>
      <c r="M8829" s="30"/>
      <c r="N8829" s="13"/>
      <c r="O8829" s="16">
        <v>12</v>
      </c>
      <c r="S8829" s="14">
        <v>348</v>
      </c>
      <c r="U8829" s="3"/>
    </row>
    <row r="8830" spans="1:21" customFormat="1" ht="13.2" x14ac:dyDescent="0.25">
      <c r="A8830">
        <v>6</v>
      </c>
      <c r="B8830">
        <v>4</v>
      </c>
      <c r="C8830" s="3">
        <v>604</v>
      </c>
      <c r="D8830" t="s">
        <v>7</v>
      </c>
      <c r="E8830">
        <v>2002</v>
      </c>
      <c r="G8830" s="23">
        <v>507</v>
      </c>
      <c r="H8830" s="22"/>
      <c r="J8830" s="30"/>
      <c r="L8830" s="3"/>
      <c r="M8830" s="30"/>
      <c r="N8830" s="13"/>
      <c r="O8830" s="16">
        <v>8</v>
      </c>
      <c r="S8830" s="23">
        <v>489</v>
      </c>
      <c r="U8830" s="3"/>
    </row>
    <row r="8831" spans="1:21" customFormat="1" ht="13.2" x14ac:dyDescent="0.25">
      <c r="A8831">
        <v>6</v>
      </c>
      <c r="B8831">
        <v>5</v>
      </c>
      <c r="C8831" s="3">
        <v>605</v>
      </c>
      <c r="D8831" t="s">
        <v>7</v>
      </c>
      <c r="E8831">
        <v>2002</v>
      </c>
      <c r="G8831" s="23">
        <v>305</v>
      </c>
      <c r="H8831" s="3">
        <f>SUM(G8825:G8831)</f>
        <v>2320</v>
      </c>
      <c r="J8831" s="30"/>
      <c r="L8831" s="3"/>
      <c r="M8831" s="30"/>
      <c r="N8831" s="13"/>
      <c r="O8831" s="16">
        <v>0</v>
      </c>
      <c r="S8831" s="23">
        <v>294</v>
      </c>
      <c r="U8831" s="3"/>
    </row>
    <row r="8832" spans="1:21" customFormat="1" ht="13.2" x14ac:dyDescent="0.25">
      <c r="A8832">
        <v>6</v>
      </c>
      <c r="B8832">
        <v>6</v>
      </c>
      <c r="C8832" s="3">
        <v>606</v>
      </c>
      <c r="D8832" t="s">
        <v>7</v>
      </c>
      <c r="E8832">
        <v>2002</v>
      </c>
      <c r="G8832" s="23">
        <v>388</v>
      </c>
      <c r="J8832" s="30"/>
      <c r="L8832" s="3"/>
      <c r="M8832" s="30"/>
      <c r="N8832" s="13"/>
      <c r="O8832" s="16">
        <v>10</v>
      </c>
      <c r="S8832" s="23">
        <v>374</v>
      </c>
      <c r="U8832" s="3"/>
    </row>
    <row r="8833" spans="1:21" customFormat="1" ht="13.2" x14ac:dyDescent="0.25">
      <c r="A8833">
        <v>6</v>
      </c>
      <c r="B8833">
        <v>7</v>
      </c>
      <c r="C8833" s="3">
        <v>607</v>
      </c>
      <c r="D8833" t="s">
        <v>7</v>
      </c>
      <c r="E8833">
        <v>2002</v>
      </c>
      <c r="G8833" s="23">
        <v>662</v>
      </c>
      <c r="J8833" s="30"/>
      <c r="L8833" s="3"/>
      <c r="M8833" s="30"/>
      <c r="N8833" s="13"/>
      <c r="O8833" s="16">
        <v>35</v>
      </c>
      <c r="S8833" s="23">
        <v>639</v>
      </c>
      <c r="U8833" s="3"/>
    </row>
    <row r="8834" spans="1:21" customFormat="1" ht="13.2" x14ac:dyDescent="0.25">
      <c r="A8834">
        <v>6</v>
      </c>
      <c r="B8834">
        <v>8</v>
      </c>
      <c r="C8834" s="3">
        <v>608</v>
      </c>
      <c r="D8834" t="s">
        <v>7</v>
      </c>
      <c r="E8834">
        <v>2002</v>
      </c>
      <c r="G8834" s="23">
        <v>736</v>
      </c>
      <c r="J8834" s="30"/>
      <c r="L8834" s="3"/>
      <c r="M8834" s="30"/>
      <c r="N8834" s="13"/>
      <c r="O8834" s="16">
        <v>28</v>
      </c>
      <c r="S8834" s="23">
        <v>710</v>
      </c>
      <c r="U8834" s="3"/>
    </row>
    <row r="8835" spans="1:21" customFormat="1" ht="13.2" x14ac:dyDescent="0.25">
      <c r="A8835">
        <v>6</v>
      </c>
      <c r="B8835">
        <v>9</v>
      </c>
      <c r="C8835" s="3">
        <v>609</v>
      </c>
      <c r="D8835" t="s">
        <v>7</v>
      </c>
      <c r="E8835">
        <v>2002</v>
      </c>
      <c r="G8835" s="23">
        <v>616</v>
      </c>
      <c r="J8835" s="30"/>
      <c r="L8835" s="3"/>
      <c r="M8835" s="30"/>
      <c r="N8835" s="13"/>
      <c r="O8835" s="16">
        <v>15</v>
      </c>
      <c r="S8835" s="23">
        <v>594</v>
      </c>
      <c r="U8835" s="3"/>
    </row>
    <row r="8836" spans="1:21" customFormat="1" ht="13.2" x14ac:dyDescent="0.25">
      <c r="A8836">
        <v>6</v>
      </c>
      <c r="B8836">
        <v>10</v>
      </c>
      <c r="C8836" s="3">
        <v>610</v>
      </c>
      <c r="D8836" t="s">
        <v>7</v>
      </c>
      <c r="E8836">
        <v>2002</v>
      </c>
      <c r="G8836" s="23">
        <v>1437</v>
      </c>
      <c r="J8836" s="30"/>
      <c r="L8836" s="3"/>
      <c r="M8836" s="30"/>
      <c r="N8836" s="13"/>
      <c r="O8836" s="16">
        <v>13</v>
      </c>
      <c r="S8836" s="23">
        <v>1387</v>
      </c>
      <c r="U8836" s="3"/>
    </row>
    <row r="8837" spans="1:21" customFormat="1" ht="13.2" x14ac:dyDescent="0.25">
      <c r="A8837">
        <v>6</v>
      </c>
      <c r="B8837">
        <v>11</v>
      </c>
      <c r="C8837" s="3">
        <v>611</v>
      </c>
      <c r="D8837" t="s">
        <v>7</v>
      </c>
      <c r="E8837">
        <v>2002</v>
      </c>
      <c r="G8837" s="23">
        <v>496</v>
      </c>
      <c r="J8837" s="30"/>
      <c r="L8837" s="3"/>
      <c r="M8837" s="30"/>
      <c r="N8837" s="13"/>
      <c r="O8837" s="16">
        <v>7</v>
      </c>
      <c r="S8837" s="23">
        <v>434</v>
      </c>
      <c r="U8837" s="3"/>
    </row>
    <row r="8838" spans="1:21" customFormat="1" ht="13.2" x14ac:dyDescent="0.25">
      <c r="A8838">
        <v>6</v>
      </c>
      <c r="B8838">
        <v>12</v>
      </c>
      <c r="C8838" s="3">
        <v>612</v>
      </c>
      <c r="D8838" t="s">
        <v>7</v>
      </c>
      <c r="E8838">
        <v>2002</v>
      </c>
      <c r="G8838" s="23">
        <v>301</v>
      </c>
      <c r="H8838" s="3">
        <f>SUM(G8832:G8838)</f>
        <v>4636</v>
      </c>
      <c r="J8838" s="30"/>
      <c r="L8838" s="3"/>
      <c r="M8838" s="30"/>
      <c r="N8838" s="13"/>
      <c r="O8838" s="16">
        <v>7</v>
      </c>
      <c r="S8838" s="23">
        <v>290</v>
      </c>
      <c r="U8838" s="3"/>
    </row>
    <row r="8839" spans="1:21" customFormat="1" ht="13.2" x14ac:dyDescent="0.25">
      <c r="A8839">
        <v>6</v>
      </c>
      <c r="B8839">
        <v>13</v>
      </c>
      <c r="C8839" s="3">
        <v>613</v>
      </c>
      <c r="D8839" t="s">
        <v>7</v>
      </c>
      <c r="E8839">
        <v>2002</v>
      </c>
      <c r="G8839" s="23">
        <v>617</v>
      </c>
      <c r="J8839" s="30"/>
      <c r="L8839" s="3"/>
      <c r="M8839" s="30"/>
      <c r="N8839" s="13"/>
      <c r="O8839" s="16">
        <v>20</v>
      </c>
      <c r="S8839" s="23">
        <v>595</v>
      </c>
      <c r="U8839" s="3"/>
    </row>
    <row r="8840" spans="1:21" customFormat="1" ht="13.2" x14ac:dyDescent="0.25">
      <c r="A8840">
        <v>6</v>
      </c>
      <c r="B8840">
        <v>14</v>
      </c>
      <c r="C8840" s="3">
        <v>614</v>
      </c>
      <c r="D8840" t="s">
        <v>7</v>
      </c>
      <c r="E8840">
        <v>2002</v>
      </c>
      <c r="G8840" s="23">
        <v>993</v>
      </c>
      <c r="J8840" s="30"/>
      <c r="L8840" s="3"/>
      <c r="M8840" s="30"/>
      <c r="N8840" s="13"/>
      <c r="O8840" s="16">
        <v>39</v>
      </c>
      <c r="S8840" s="23">
        <v>958</v>
      </c>
      <c r="U8840" s="3"/>
    </row>
    <row r="8841" spans="1:21" customFormat="1" ht="13.2" x14ac:dyDescent="0.25">
      <c r="A8841">
        <v>6</v>
      </c>
      <c r="B8841">
        <v>15</v>
      </c>
      <c r="C8841" s="3">
        <v>615</v>
      </c>
      <c r="D8841" t="s">
        <v>7</v>
      </c>
      <c r="E8841">
        <v>2002</v>
      </c>
      <c r="G8841" s="23">
        <v>263</v>
      </c>
      <c r="J8841" s="30"/>
      <c r="L8841" s="3"/>
      <c r="M8841" s="30"/>
      <c r="N8841" s="13"/>
      <c r="O8841" s="16">
        <v>16</v>
      </c>
      <c r="S8841" s="23">
        <v>254</v>
      </c>
      <c r="U8841" s="3"/>
    </row>
    <row r="8842" spans="1:21" customFormat="1" ht="13.2" x14ac:dyDescent="0.25">
      <c r="A8842">
        <v>6</v>
      </c>
      <c r="B8842">
        <v>16</v>
      </c>
      <c r="C8842" s="3">
        <v>616</v>
      </c>
      <c r="D8842" t="s">
        <v>7</v>
      </c>
      <c r="E8842">
        <v>2002</v>
      </c>
      <c r="G8842" s="23">
        <v>374</v>
      </c>
      <c r="J8842" s="30"/>
      <c r="L8842" s="3"/>
      <c r="M8842" s="30"/>
      <c r="N8842" s="13"/>
      <c r="O8842" s="16">
        <v>29</v>
      </c>
      <c r="S8842" s="23">
        <v>361</v>
      </c>
      <c r="U8842" s="3"/>
    </row>
    <row r="8843" spans="1:21" customFormat="1" ht="13.2" x14ac:dyDescent="0.25">
      <c r="A8843">
        <v>6</v>
      </c>
      <c r="B8843">
        <v>17</v>
      </c>
      <c r="C8843" s="3">
        <v>617</v>
      </c>
      <c r="D8843" t="s">
        <v>7</v>
      </c>
      <c r="E8843">
        <v>2002</v>
      </c>
      <c r="G8843" s="23">
        <v>668</v>
      </c>
      <c r="J8843" s="30"/>
      <c r="L8843" s="3"/>
      <c r="M8843" s="30"/>
      <c r="N8843" s="13"/>
      <c r="O8843" s="16">
        <v>61</v>
      </c>
      <c r="S8843" s="23">
        <v>596</v>
      </c>
      <c r="U8843" s="3"/>
    </row>
    <row r="8844" spans="1:21" customFormat="1" ht="13.2" x14ac:dyDescent="0.25">
      <c r="A8844">
        <v>6</v>
      </c>
      <c r="B8844">
        <v>18</v>
      </c>
      <c r="C8844" s="3">
        <v>618</v>
      </c>
      <c r="D8844" t="s">
        <v>7</v>
      </c>
      <c r="E8844">
        <v>2002</v>
      </c>
      <c r="G8844" s="23">
        <v>433</v>
      </c>
      <c r="J8844" s="30"/>
      <c r="L8844" s="3"/>
      <c r="M8844" s="30"/>
      <c r="N8844" s="13"/>
      <c r="O8844" s="16">
        <v>52</v>
      </c>
      <c r="S8844" s="23">
        <v>418</v>
      </c>
      <c r="U8844" s="3"/>
    </row>
    <row r="8845" spans="1:21" customFormat="1" ht="13.2" x14ac:dyDescent="0.25">
      <c r="A8845">
        <v>6</v>
      </c>
      <c r="B8845">
        <v>19</v>
      </c>
      <c r="C8845" s="3">
        <v>619</v>
      </c>
      <c r="D8845" t="s">
        <v>7</v>
      </c>
      <c r="E8845">
        <v>2002</v>
      </c>
      <c r="G8845" s="23">
        <v>434</v>
      </c>
      <c r="H8845" s="3">
        <f>SUM(G8839:G8845)</f>
        <v>3782</v>
      </c>
      <c r="J8845" s="30"/>
      <c r="L8845" s="3"/>
      <c r="M8845" s="30"/>
      <c r="N8845" s="13"/>
      <c r="O8845" s="16">
        <v>35</v>
      </c>
      <c r="S8845" s="23">
        <v>412</v>
      </c>
      <c r="U8845" s="3"/>
    </row>
    <row r="8846" spans="1:21" customFormat="1" ht="13.2" x14ac:dyDescent="0.25">
      <c r="A8846">
        <v>6</v>
      </c>
      <c r="B8846">
        <v>20</v>
      </c>
      <c r="C8846" s="3">
        <v>620</v>
      </c>
      <c r="D8846" t="s">
        <v>7</v>
      </c>
      <c r="E8846">
        <v>2002</v>
      </c>
      <c r="G8846" s="23">
        <v>289</v>
      </c>
      <c r="J8846" s="30"/>
      <c r="L8846" s="3"/>
      <c r="M8846" s="30"/>
      <c r="N8846" s="13"/>
      <c r="O8846" s="16">
        <v>13</v>
      </c>
      <c r="S8846" s="23">
        <v>279</v>
      </c>
      <c r="U8846" s="3"/>
    </row>
    <row r="8847" spans="1:21" customFormat="1" ht="13.2" x14ac:dyDescent="0.25">
      <c r="A8847">
        <v>6</v>
      </c>
      <c r="B8847">
        <v>21</v>
      </c>
      <c r="C8847" s="3">
        <v>621</v>
      </c>
      <c r="D8847" t="s">
        <v>7</v>
      </c>
      <c r="E8847">
        <v>2002</v>
      </c>
      <c r="G8847" s="23">
        <v>496</v>
      </c>
      <c r="J8847" s="30"/>
      <c r="L8847" s="3"/>
      <c r="M8847" s="30"/>
      <c r="N8847" s="13"/>
      <c r="O8847" s="14">
        <v>19</v>
      </c>
      <c r="S8847" s="14">
        <v>479</v>
      </c>
      <c r="U8847" s="3"/>
    </row>
    <row r="8848" spans="1:21" customFormat="1" ht="13.2" x14ac:dyDescent="0.25">
      <c r="A8848">
        <v>6</v>
      </c>
      <c r="B8848">
        <v>22</v>
      </c>
      <c r="C8848" s="3">
        <v>622</v>
      </c>
      <c r="D8848" t="s">
        <v>7</v>
      </c>
      <c r="E8848">
        <v>2002</v>
      </c>
      <c r="G8848" s="23">
        <v>1066</v>
      </c>
      <c r="J8848" s="30"/>
      <c r="L8848" s="3"/>
      <c r="M8848" s="30"/>
      <c r="N8848" s="13"/>
      <c r="O8848" s="14">
        <v>32</v>
      </c>
      <c r="S8848" s="14">
        <v>1029</v>
      </c>
      <c r="U8848" s="3"/>
    </row>
    <row r="8849" spans="1:21" customFormat="1" ht="13.2" x14ac:dyDescent="0.25">
      <c r="A8849">
        <v>6</v>
      </c>
      <c r="B8849">
        <v>23</v>
      </c>
      <c r="C8849" s="3">
        <v>623</v>
      </c>
      <c r="D8849" t="s">
        <v>7</v>
      </c>
      <c r="E8849">
        <v>2002</v>
      </c>
      <c r="G8849" s="23">
        <v>263</v>
      </c>
      <c r="J8849" s="30"/>
      <c r="L8849" s="3"/>
      <c r="M8849" s="30"/>
      <c r="N8849" s="13"/>
      <c r="O8849" s="14">
        <v>6</v>
      </c>
      <c r="S8849" s="14">
        <v>254</v>
      </c>
      <c r="U8849" s="3"/>
    </row>
    <row r="8850" spans="1:21" customFormat="1" ht="13.2" x14ac:dyDescent="0.25">
      <c r="A8850">
        <v>6</v>
      </c>
      <c r="B8850">
        <v>24</v>
      </c>
      <c r="C8850" s="3">
        <v>624</v>
      </c>
      <c r="D8850" t="s">
        <v>7</v>
      </c>
      <c r="E8850">
        <v>2002</v>
      </c>
      <c r="G8850" s="23">
        <v>185</v>
      </c>
      <c r="J8850" s="30"/>
      <c r="L8850" s="3"/>
      <c r="M8850" s="30"/>
      <c r="N8850" s="13"/>
      <c r="O8850" s="14">
        <v>4</v>
      </c>
      <c r="S8850" s="14">
        <v>173</v>
      </c>
      <c r="U8850" s="3"/>
    </row>
    <row r="8851" spans="1:21" customFormat="1" ht="13.2" x14ac:dyDescent="0.25">
      <c r="A8851">
        <v>6</v>
      </c>
      <c r="B8851">
        <v>25</v>
      </c>
      <c r="C8851" s="3">
        <v>625</v>
      </c>
      <c r="D8851" t="s">
        <v>7</v>
      </c>
      <c r="E8851">
        <v>2002</v>
      </c>
      <c r="G8851" s="23">
        <v>90</v>
      </c>
      <c r="J8851" s="30"/>
      <c r="L8851" s="3"/>
      <c r="M8851" s="30"/>
      <c r="N8851" s="13"/>
      <c r="O8851" s="14">
        <v>1</v>
      </c>
      <c r="S8851" s="14">
        <v>87</v>
      </c>
      <c r="U8851" s="3"/>
    </row>
    <row r="8852" spans="1:21" customFormat="1" ht="13.2" x14ac:dyDescent="0.25">
      <c r="A8852">
        <v>6</v>
      </c>
      <c r="B8852">
        <v>26</v>
      </c>
      <c r="C8852" s="3">
        <v>626</v>
      </c>
      <c r="D8852" t="s">
        <v>7</v>
      </c>
      <c r="E8852">
        <v>2002</v>
      </c>
      <c r="G8852" s="23">
        <v>73</v>
      </c>
      <c r="H8852" s="3">
        <f>SUM(G8846:G8852)</f>
        <v>2462</v>
      </c>
      <c r="J8852" s="30"/>
      <c r="L8852" s="3"/>
      <c r="M8852" s="30"/>
      <c r="N8852" s="13"/>
      <c r="O8852" s="14">
        <v>0</v>
      </c>
      <c r="S8852" s="14">
        <v>70</v>
      </c>
      <c r="U8852" s="3"/>
    </row>
    <row r="8853" spans="1:21" customFormat="1" ht="13.2" x14ac:dyDescent="0.25">
      <c r="A8853">
        <v>6</v>
      </c>
      <c r="B8853">
        <v>27</v>
      </c>
      <c r="C8853" s="3">
        <v>627</v>
      </c>
      <c r="D8853" t="s">
        <v>7</v>
      </c>
      <c r="E8853">
        <v>2002</v>
      </c>
      <c r="G8853" s="23">
        <v>106</v>
      </c>
      <c r="J8853" s="30"/>
      <c r="L8853" s="3"/>
      <c r="M8853" s="30"/>
      <c r="N8853" s="13"/>
      <c r="O8853" s="14">
        <v>16</v>
      </c>
      <c r="S8853" s="14">
        <v>102</v>
      </c>
      <c r="U8853" s="3"/>
    </row>
    <row r="8854" spans="1:21" customFormat="1" ht="13.2" x14ac:dyDescent="0.25">
      <c r="A8854">
        <v>6</v>
      </c>
      <c r="B8854">
        <v>28</v>
      </c>
      <c r="C8854" s="3">
        <v>628</v>
      </c>
      <c r="D8854" t="s">
        <v>7</v>
      </c>
      <c r="E8854">
        <v>2002</v>
      </c>
      <c r="G8854" s="23">
        <v>121</v>
      </c>
      <c r="J8854" s="30"/>
      <c r="L8854" s="3"/>
      <c r="M8854" s="30"/>
      <c r="N8854" s="13"/>
      <c r="O8854" s="14">
        <v>40</v>
      </c>
      <c r="S8854" s="14">
        <v>117</v>
      </c>
      <c r="U8854" s="3"/>
    </row>
    <row r="8855" spans="1:21" customFormat="1" ht="13.2" x14ac:dyDescent="0.25">
      <c r="A8855">
        <v>6</v>
      </c>
      <c r="B8855">
        <v>29</v>
      </c>
      <c r="C8855" s="3">
        <v>629</v>
      </c>
      <c r="D8855" t="s">
        <v>7</v>
      </c>
      <c r="E8855">
        <v>2002</v>
      </c>
      <c r="G8855" s="23">
        <v>269</v>
      </c>
      <c r="J8855" s="30"/>
      <c r="L8855" s="3"/>
      <c r="M8855" s="30"/>
      <c r="N8855" s="13"/>
      <c r="O8855" s="14">
        <v>81</v>
      </c>
      <c r="S8855" s="14">
        <v>260</v>
      </c>
      <c r="U8855" s="3"/>
    </row>
    <row r="8856" spans="1:21" customFormat="1" ht="13.2" x14ac:dyDescent="0.25">
      <c r="A8856">
        <v>6</v>
      </c>
      <c r="B8856">
        <v>30</v>
      </c>
      <c r="C8856" s="3">
        <v>630</v>
      </c>
      <c r="D8856" t="s">
        <v>7</v>
      </c>
      <c r="E8856">
        <v>2002</v>
      </c>
      <c r="G8856" s="23">
        <v>835</v>
      </c>
      <c r="J8856" s="30"/>
      <c r="L8856" s="3"/>
      <c r="M8856" s="30"/>
      <c r="N8856" s="13"/>
      <c r="O8856" s="14">
        <v>226</v>
      </c>
      <c r="S8856" s="14">
        <v>806</v>
      </c>
      <c r="U8856" s="3"/>
    </row>
    <row r="8857" spans="1:21" customFormat="1" ht="13.2" x14ac:dyDescent="0.25">
      <c r="A8857">
        <v>7</v>
      </c>
      <c r="B8857">
        <v>1</v>
      </c>
      <c r="C8857" s="3">
        <v>701</v>
      </c>
      <c r="D8857" t="s">
        <v>7</v>
      </c>
      <c r="E8857">
        <v>2002</v>
      </c>
      <c r="G8857" s="23">
        <v>629</v>
      </c>
      <c r="J8857" s="30"/>
      <c r="L8857" s="3"/>
      <c r="M8857" s="30"/>
      <c r="N8857" s="13"/>
      <c r="O8857" s="14">
        <v>151</v>
      </c>
      <c r="S8857" s="14">
        <v>607</v>
      </c>
      <c r="U8857" s="3"/>
    </row>
    <row r="8858" spans="1:21" customFormat="1" ht="13.2" x14ac:dyDescent="0.25">
      <c r="A8858">
        <v>7</v>
      </c>
      <c r="B8858">
        <v>2</v>
      </c>
      <c r="C8858" s="3">
        <v>702</v>
      </c>
      <c r="D8858" t="s">
        <v>7</v>
      </c>
      <c r="E8858">
        <v>2002</v>
      </c>
      <c r="G8858" s="23">
        <v>486</v>
      </c>
      <c r="J8858" s="30"/>
      <c r="L8858" s="3"/>
      <c r="M8858" s="30"/>
      <c r="N8858" s="13"/>
      <c r="O8858" s="14">
        <v>97</v>
      </c>
      <c r="S8858" s="14">
        <v>408</v>
      </c>
      <c r="U8858" s="3"/>
    </row>
    <row r="8859" spans="1:21" customFormat="1" ht="13.2" x14ac:dyDescent="0.25">
      <c r="A8859">
        <v>7</v>
      </c>
      <c r="B8859">
        <v>3</v>
      </c>
      <c r="C8859" s="3">
        <v>703</v>
      </c>
      <c r="D8859" t="s">
        <v>7</v>
      </c>
      <c r="E8859">
        <v>2002</v>
      </c>
      <c r="G8859" s="23">
        <v>1891</v>
      </c>
      <c r="H8859" s="3">
        <f>SUM(G8853:G8859)</f>
        <v>4337</v>
      </c>
      <c r="J8859" s="30"/>
      <c r="L8859" s="3"/>
      <c r="M8859" s="30"/>
      <c r="N8859" s="13"/>
      <c r="O8859" s="14">
        <v>349</v>
      </c>
      <c r="S8859" s="14">
        <v>1825</v>
      </c>
      <c r="U8859" s="3"/>
    </row>
    <row r="8860" spans="1:21" customFormat="1" ht="13.2" x14ac:dyDescent="0.25">
      <c r="A8860">
        <v>7</v>
      </c>
      <c r="B8860">
        <v>4</v>
      </c>
      <c r="C8860" s="3">
        <v>704</v>
      </c>
      <c r="D8860" t="s">
        <v>7</v>
      </c>
      <c r="E8860">
        <v>2002</v>
      </c>
      <c r="G8860" s="23">
        <v>1832</v>
      </c>
      <c r="J8860" s="30"/>
      <c r="L8860" s="3"/>
      <c r="M8860" s="30"/>
      <c r="N8860" s="13"/>
      <c r="O8860" s="14">
        <v>222</v>
      </c>
      <c r="S8860" s="14">
        <v>1714</v>
      </c>
      <c r="U8860" s="3"/>
    </row>
    <row r="8861" spans="1:21" customFormat="1" ht="13.2" x14ac:dyDescent="0.25">
      <c r="A8861">
        <v>7</v>
      </c>
      <c r="B8861">
        <v>5</v>
      </c>
      <c r="C8861" s="3">
        <v>705</v>
      </c>
      <c r="D8861" t="s">
        <v>7</v>
      </c>
      <c r="E8861">
        <v>2002</v>
      </c>
      <c r="G8861" s="23">
        <v>1095</v>
      </c>
      <c r="J8861" s="30"/>
      <c r="K8861" s="24"/>
      <c r="L8861" s="3"/>
      <c r="M8861" s="30"/>
      <c r="N8861" s="13"/>
      <c r="O8861" s="14">
        <v>68</v>
      </c>
      <c r="S8861" s="23">
        <f>1057*T8861</f>
        <v>1099.28</v>
      </c>
      <c r="T8861" s="24">
        <v>1.04</v>
      </c>
      <c r="U8861" s="3"/>
    </row>
    <row r="8862" spans="1:21" customFormat="1" ht="13.2" x14ac:dyDescent="0.25">
      <c r="A8862">
        <v>7</v>
      </c>
      <c r="B8862">
        <v>6</v>
      </c>
      <c r="C8862" s="3">
        <v>706</v>
      </c>
      <c r="D8862" t="s">
        <v>7</v>
      </c>
      <c r="E8862">
        <v>2002</v>
      </c>
      <c r="G8862" s="23">
        <v>1216</v>
      </c>
      <c r="J8862" s="30"/>
      <c r="K8862" s="4"/>
      <c r="L8862" s="3"/>
      <c r="M8862" s="30"/>
      <c r="N8862" s="13"/>
      <c r="O8862" s="14">
        <v>74</v>
      </c>
      <c r="S8862" s="23">
        <f>1170*T8862</f>
        <v>1216.8</v>
      </c>
      <c r="T8862" s="4">
        <v>1.04</v>
      </c>
      <c r="U8862" s="3"/>
    </row>
    <row r="8863" spans="1:21" customFormat="1" ht="13.2" x14ac:dyDescent="0.25">
      <c r="A8863">
        <v>7</v>
      </c>
      <c r="B8863">
        <v>7</v>
      </c>
      <c r="C8863" s="3">
        <v>707</v>
      </c>
      <c r="D8863" t="s">
        <v>7</v>
      </c>
      <c r="E8863">
        <v>2002</v>
      </c>
      <c r="G8863" s="23">
        <v>1606</v>
      </c>
      <c r="J8863" s="30"/>
      <c r="K8863" s="4"/>
      <c r="L8863" s="3"/>
      <c r="M8863" s="30"/>
      <c r="N8863" s="13"/>
      <c r="O8863" s="14">
        <v>96</v>
      </c>
      <c r="S8863" s="23">
        <f>1541*T8863</f>
        <v>1602.64</v>
      </c>
      <c r="T8863" s="4">
        <v>1.04</v>
      </c>
      <c r="U8863" s="3"/>
    </row>
    <row r="8864" spans="1:21" customFormat="1" ht="13.2" x14ac:dyDescent="0.25">
      <c r="A8864">
        <v>7</v>
      </c>
      <c r="B8864">
        <v>8</v>
      </c>
      <c r="C8864" s="3">
        <v>708</v>
      </c>
      <c r="D8864" t="s">
        <v>7</v>
      </c>
      <c r="E8864">
        <v>2002</v>
      </c>
      <c r="G8864" s="23">
        <v>1288</v>
      </c>
      <c r="J8864" s="30"/>
      <c r="K8864" s="4"/>
      <c r="L8864" s="3"/>
      <c r="M8864" s="30"/>
      <c r="N8864" s="13"/>
      <c r="O8864" s="14">
        <v>75</v>
      </c>
      <c r="S8864" s="23">
        <f>1188*T8864</f>
        <v>1235.52</v>
      </c>
      <c r="T8864" s="4">
        <v>1.04</v>
      </c>
      <c r="U8864" s="3"/>
    </row>
    <row r="8865" spans="1:21" customFormat="1" ht="13.2" x14ac:dyDescent="0.25">
      <c r="A8865">
        <v>7</v>
      </c>
      <c r="B8865">
        <v>9</v>
      </c>
      <c r="C8865" s="3">
        <v>709</v>
      </c>
      <c r="D8865" t="s">
        <v>7</v>
      </c>
      <c r="E8865">
        <v>2002</v>
      </c>
      <c r="G8865" s="23">
        <v>1546</v>
      </c>
      <c r="J8865" s="30"/>
      <c r="K8865" s="4"/>
      <c r="L8865" s="3"/>
      <c r="M8865" s="30"/>
      <c r="N8865" s="13"/>
      <c r="O8865" s="14">
        <v>88</v>
      </c>
      <c r="S8865" s="23">
        <f>1476*T8865</f>
        <v>1608.8400000000001</v>
      </c>
      <c r="T8865" s="4">
        <v>1.0900000000000001</v>
      </c>
      <c r="U8865" s="3"/>
    </row>
    <row r="8866" spans="1:21" customFormat="1" ht="13.2" x14ac:dyDescent="0.25">
      <c r="A8866">
        <v>7</v>
      </c>
      <c r="B8866">
        <v>10</v>
      </c>
      <c r="C8866" s="3">
        <v>710</v>
      </c>
      <c r="D8866" t="s">
        <v>7</v>
      </c>
      <c r="E8866">
        <v>2002</v>
      </c>
      <c r="G8866" s="23">
        <v>4000</v>
      </c>
      <c r="H8866" s="3">
        <f>SUM(G8860:G8866)</f>
        <v>12583</v>
      </c>
      <c r="J8866" s="30"/>
      <c r="K8866" s="4"/>
      <c r="L8866" s="3"/>
      <c r="M8866" s="30"/>
      <c r="N8866" s="13"/>
      <c r="O8866" s="14">
        <v>253</v>
      </c>
      <c r="S8866" s="23">
        <f>3808*T8866</f>
        <v>4150.72</v>
      </c>
      <c r="T8866" s="4">
        <v>1.0900000000000001</v>
      </c>
      <c r="U8866" s="3"/>
    </row>
    <row r="8867" spans="1:21" customFormat="1" ht="13.2" x14ac:dyDescent="0.25">
      <c r="A8867">
        <v>7</v>
      </c>
      <c r="B8867">
        <v>11</v>
      </c>
      <c r="C8867" s="3">
        <v>711</v>
      </c>
      <c r="D8867" t="s">
        <v>7</v>
      </c>
      <c r="E8867">
        <v>2002</v>
      </c>
      <c r="G8867" s="23">
        <v>7930</v>
      </c>
      <c r="J8867" s="30"/>
      <c r="K8867" s="4"/>
      <c r="L8867" s="3"/>
      <c r="M8867" s="30"/>
      <c r="N8867" s="13"/>
      <c r="O8867" s="14">
        <v>555</v>
      </c>
      <c r="S8867" s="23">
        <f>7529*T8867</f>
        <v>8206.61</v>
      </c>
      <c r="T8867" s="4">
        <v>1.0900000000000001</v>
      </c>
      <c r="U8867" s="3"/>
    </row>
    <row r="8868" spans="1:21" customFormat="1" ht="13.2" x14ac:dyDescent="0.25">
      <c r="A8868">
        <v>7</v>
      </c>
      <c r="B8868">
        <v>12</v>
      </c>
      <c r="C8868" s="3">
        <v>712</v>
      </c>
      <c r="D8868" t="s">
        <v>7</v>
      </c>
      <c r="E8868">
        <v>2002</v>
      </c>
      <c r="G8868" s="23">
        <v>7898</v>
      </c>
      <c r="J8868" s="30"/>
      <c r="K8868" s="4"/>
      <c r="L8868" s="3"/>
      <c r="M8868" s="30"/>
      <c r="N8868" s="13"/>
      <c r="O8868" s="14">
        <v>607</v>
      </c>
      <c r="S8868" s="23">
        <f>7479*T8868</f>
        <v>8152.1100000000006</v>
      </c>
      <c r="T8868" s="4">
        <v>1.0900000000000001</v>
      </c>
      <c r="U8868" s="3"/>
    </row>
    <row r="8869" spans="1:21" customFormat="1" ht="13.2" x14ac:dyDescent="0.25">
      <c r="A8869">
        <v>7</v>
      </c>
      <c r="B8869">
        <v>13</v>
      </c>
      <c r="C8869" s="3">
        <v>713</v>
      </c>
      <c r="D8869" t="s">
        <v>7</v>
      </c>
      <c r="E8869">
        <v>2002</v>
      </c>
      <c r="G8869" s="23">
        <v>11012</v>
      </c>
      <c r="J8869" s="30"/>
      <c r="K8869" s="4"/>
      <c r="L8869" s="3"/>
      <c r="M8869" s="30"/>
      <c r="N8869" s="13"/>
      <c r="O8869" s="14">
        <v>837</v>
      </c>
      <c r="S8869" s="23">
        <f>10220*T8869</f>
        <v>11139.800000000001</v>
      </c>
      <c r="T8869" s="4">
        <v>1.0900000000000001</v>
      </c>
      <c r="U8869" s="3"/>
    </row>
    <row r="8870" spans="1:21" customFormat="1" ht="13.2" x14ac:dyDescent="0.25">
      <c r="A8870">
        <v>7</v>
      </c>
      <c r="B8870">
        <v>14</v>
      </c>
      <c r="C8870" s="3">
        <v>714</v>
      </c>
      <c r="D8870" t="s">
        <v>7</v>
      </c>
      <c r="E8870">
        <v>2002</v>
      </c>
      <c r="G8870" s="23">
        <v>10110</v>
      </c>
      <c r="J8870" s="30"/>
      <c r="K8870" s="4"/>
      <c r="L8870" s="3"/>
      <c r="M8870" s="30"/>
      <c r="N8870" s="13"/>
      <c r="O8870" s="14">
        <v>760</v>
      </c>
      <c r="S8870" s="23">
        <f>9200*T8870</f>
        <v>10488</v>
      </c>
      <c r="T8870" s="4">
        <v>1.1399999999999999</v>
      </c>
      <c r="U8870" s="3"/>
    </row>
    <row r="8871" spans="1:21" customFormat="1" ht="13.2" x14ac:dyDescent="0.25">
      <c r="A8871">
        <v>7</v>
      </c>
      <c r="B8871">
        <v>15</v>
      </c>
      <c r="C8871" s="3">
        <v>715</v>
      </c>
      <c r="D8871" t="s">
        <v>7</v>
      </c>
      <c r="E8871">
        <v>2002</v>
      </c>
      <c r="G8871" s="23">
        <v>9596</v>
      </c>
      <c r="J8871" s="30"/>
      <c r="K8871" s="4"/>
      <c r="L8871" s="3"/>
      <c r="M8871" s="30"/>
      <c r="N8871" s="13"/>
      <c r="O8871" s="14">
        <v>716</v>
      </c>
      <c r="S8871" s="23">
        <f>8526*T8871</f>
        <v>9719.64</v>
      </c>
      <c r="T8871" s="4">
        <v>1.1399999999999999</v>
      </c>
      <c r="U8871" s="3"/>
    </row>
    <row r="8872" spans="1:21" customFormat="1" ht="13.2" x14ac:dyDescent="0.25">
      <c r="A8872">
        <v>7</v>
      </c>
      <c r="B8872">
        <v>16</v>
      </c>
      <c r="C8872" s="3">
        <v>716</v>
      </c>
      <c r="D8872" t="s">
        <v>7</v>
      </c>
      <c r="E8872">
        <v>2002</v>
      </c>
      <c r="G8872" s="23">
        <v>12839</v>
      </c>
      <c r="J8872" s="30"/>
      <c r="K8872" s="4"/>
      <c r="L8872" s="3"/>
      <c r="M8872" s="30"/>
      <c r="N8872" s="13"/>
      <c r="O8872" s="14">
        <v>945</v>
      </c>
      <c r="S8872" s="23">
        <f>11245*T8872</f>
        <v>12819.3</v>
      </c>
      <c r="T8872" s="4">
        <v>1.1399999999999999</v>
      </c>
      <c r="U8872" s="3"/>
    </row>
    <row r="8873" spans="1:21" customFormat="1" ht="13.2" x14ac:dyDescent="0.25">
      <c r="A8873">
        <v>7</v>
      </c>
      <c r="B8873">
        <v>17</v>
      </c>
      <c r="C8873" s="3">
        <v>717</v>
      </c>
      <c r="D8873" t="s">
        <v>7</v>
      </c>
      <c r="E8873">
        <v>2002</v>
      </c>
      <c r="G8873" s="23">
        <v>10976</v>
      </c>
      <c r="H8873" s="3">
        <f>SUM(G8867:G8873)</f>
        <v>70361</v>
      </c>
      <c r="J8873" s="30"/>
      <c r="K8873" s="24"/>
      <c r="L8873" s="3"/>
      <c r="M8873" s="30"/>
      <c r="N8873" s="13"/>
      <c r="O8873" s="14">
        <v>674</v>
      </c>
      <c r="S8873" s="23">
        <f>9436*T8873</f>
        <v>10757.039999999999</v>
      </c>
      <c r="T8873" s="24">
        <v>1.1399999999999999</v>
      </c>
      <c r="U8873" s="3"/>
    </row>
    <row r="8874" spans="1:21" customFormat="1" ht="13.2" x14ac:dyDescent="0.25">
      <c r="A8874">
        <v>7</v>
      </c>
      <c r="B8874">
        <v>18</v>
      </c>
      <c r="C8874" s="3">
        <v>718</v>
      </c>
      <c r="D8874" t="s">
        <v>7</v>
      </c>
      <c r="E8874">
        <v>2002</v>
      </c>
      <c r="G8874" s="23">
        <v>14559</v>
      </c>
      <c r="J8874" s="30"/>
      <c r="K8874" s="4"/>
      <c r="L8874" s="3"/>
      <c r="M8874" s="30"/>
      <c r="N8874" s="13"/>
      <c r="O8874" s="14">
        <v>816</v>
      </c>
      <c r="S8874" s="23">
        <f>12508*T8874</f>
        <v>14259.119999999999</v>
      </c>
      <c r="T8874" s="4">
        <v>1.1399999999999999</v>
      </c>
      <c r="U8874" s="3"/>
    </row>
    <row r="8875" spans="1:21" customFormat="1" ht="13.2" x14ac:dyDescent="0.25">
      <c r="A8875">
        <v>7</v>
      </c>
      <c r="B8875">
        <v>19</v>
      </c>
      <c r="C8875" s="3">
        <v>719</v>
      </c>
      <c r="D8875" t="s">
        <v>7</v>
      </c>
      <c r="E8875">
        <v>2002</v>
      </c>
      <c r="G8875" s="23">
        <v>7153</v>
      </c>
      <c r="J8875" s="30"/>
      <c r="K8875" s="4"/>
      <c r="L8875" s="3"/>
      <c r="M8875" s="30"/>
      <c r="N8875" s="13"/>
      <c r="O8875" s="14">
        <v>360</v>
      </c>
      <c r="S8875" s="23">
        <f>6184*T8875</f>
        <v>7049.7599999999993</v>
      </c>
      <c r="T8875" s="4">
        <v>1.1399999999999999</v>
      </c>
      <c r="U8875" s="3"/>
    </row>
    <row r="8876" spans="1:21" customFormat="1" ht="13.2" x14ac:dyDescent="0.25">
      <c r="A8876">
        <v>7</v>
      </c>
      <c r="B8876">
        <v>20</v>
      </c>
      <c r="C8876" s="3">
        <v>720</v>
      </c>
      <c r="D8876" t="s">
        <v>7</v>
      </c>
      <c r="E8876">
        <v>2002</v>
      </c>
      <c r="G8876" s="23">
        <v>5350</v>
      </c>
      <c r="J8876" s="30"/>
      <c r="K8876" s="4"/>
      <c r="L8876" s="3"/>
      <c r="M8876" s="30"/>
      <c r="N8876" s="13"/>
      <c r="O8876" s="14">
        <v>239</v>
      </c>
      <c r="S8876" s="23">
        <f>4639*T8876</f>
        <v>5288.4599999999991</v>
      </c>
      <c r="T8876" s="4">
        <v>1.1399999999999999</v>
      </c>
      <c r="U8876" s="3"/>
    </row>
    <row r="8877" spans="1:21" customFormat="1" ht="13.2" x14ac:dyDescent="0.25">
      <c r="A8877">
        <v>7</v>
      </c>
      <c r="B8877">
        <v>21</v>
      </c>
      <c r="C8877" s="3">
        <v>721</v>
      </c>
      <c r="D8877" t="s">
        <v>7</v>
      </c>
      <c r="E8877">
        <v>2002</v>
      </c>
      <c r="G8877" s="23">
        <v>1820</v>
      </c>
      <c r="J8877" s="30"/>
      <c r="K8877" s="4"/>
      <c r="L8877" s="3"/>
      <c r="M8877" s="30"/>
      <c r="N8877" s="13"/>
      <c r="O8877" s="14">
        <v>71</v>
      </c>
      <c r="S8877" s="23">
        <f>1583*T8877</f>
        <v>1788.7899999999997</v>
      </c>
      <c r="T8877" s="4">
        <v>1.1299999999999999</v>
      </c>
      <c r="U8877" s="3"/>
    </row>
    <row r="8878" spans="1:21" customFormat="1" ht="13.2" x14ac:dyDescent="0.25">
      <c r="A8878">
        <v>7</v>
      </c>
      <c r="B8878">
        <v>22</v>
      </c>
      <c r="C8878" s="3">
        <v>722</v>
      </c>
      <c r="D8878" t="s">
        <v>7</v>
      </c>
      <c r="E8878">
        <v>2002</v>
      </c>
      <c r="G8878" s="23">
        <v>693</v>
      </c>
      <c r="J8878" s="30"/>
      <c r="K8878" s="4"/>
      <c r="L8878" s="3"/>
      <c r="M8878" s="30"/>
      <c r="N8878" s="13"/>
      <c r="O8878" s="14">
        <v>28</v>
      </c>
      <c r="S8878" s="23">
        <f>589*T8878</f>
        <v>665.56999999999994</v>
      </c>
      <c r="T8878" s="4">
        <v>1.1299999999999999</v>
      </c>
      <c r="U8878" s="3"/>
    </row>
    <row r="8879" spans="1:21" customFormat="1" ht="13.2" x14ac:dyDescent="0.25">
      <c r="A8879">
        <v>7</v>
      </c>
      <c r="B8879">
        <v>23</v>
      </c>
      <c r="C8879" s="3">
        <v>723</v>
      </c>
      <c r="D8879" t="s">
        <v>7</v>
      </c>
      <c r="E8879">
        <v>2002</v>
      </c>
      <c r="G8879" s="23">
        <v>740</v>
      </c>
      <c r="J8879" s="30"/>
      <c r="K8879" s="4"/>
      <c r="L8879" s="3"/>
      <c r="M8879" s="30"/>
      <c r="N8879" s="13"/>
      <c r="O8879" s="14">
        <v>21</v>
      </c>
      <c r="S8879" s="23">
        <f>647*T8879</f>
        <v>731.1099999999999</v>
      </c>
      <c r="T8879" s="4">
        <v>1.1299999999999999</v>
      </c>
      <c r="U8879" s="3"/>
    </row>
    <row r="8880" spans="1:21" customFormat="1" ht="13.2" x14ac:dyDescent="0.25">
      <c r="A8880">
        <v>7</v>
      </c>
      <c r="B8880">
        <v>24</v>
      </c>
      <c r="C8880" s="3">
        <v>724</v>
      </c>
      <c r="D8880" t="s">
        <v>7</v>
      </c>
      <c r="E8880">
        <v>2002</v>
      </c>
      <c r="G8880" s="23">
        <v>375</v>
      </c>
      <c r="H8880" s="3">
        <f>SUM(G8874:G8880)</f>
        <v>30690</v>
      </c>
      <c r="J8880" s="30"/>
      <c r="K8880" s="4"/>
      <c r="L8880" s="3"/>
      <c r="M8880" s="30"/>
      <c r="N8880" s="13"/>
      <c r="O8880" s="14">
        <v>41</v>
      </c>
      <c r="S8880" s="23">
        <f>329*T8880</f>
        <v>371.77</v>
      </c>
      <c r="T8880" s="4">
        <v>1.1299999999999999</v>
      </c>
      <c r="U8880" s="3"/>
    </row>
    <row r="8881" spans="1:21" customFormat="1" ht="13.2" x14ac:dyDescent="0.25">
      <c r="A8881">
        <v>7</v>
      </c>
      <c r="B8881">
        <v>25</v>
      </c>
      <c r="C8881" s="3">
        <v>725</v>
      </c>
      <c r="D8881" t="s">
        <v>7</v>
      </c>
      <c r="E8881">
        <v>2002</v>
      </c>
      <c r="G8881" s="23">
        <v>190</v>
      </c>
      <c r="I8881" s="13"/>
      <c r="J8881" s="30"/>
      <c r="K8881" s="4"/>
      <c r="L8881" s="3"/>
      <c r="M8881" s="30"/>
      <c r="N8881" s="13"/>
      <c r="O8881" s="14">
        <v>51</v>
      </c>
      <c r="S8881" s="23">
        <f>167*T8881</f>
        <v>188.70999999999998</v>
      </c>
      <c r="T8881" s="4">
        <v>1.1299999999999999</v>
      </c>
      <c r="U8881" s="3"/>
    </row>
    <row r="8882" spans="1:21" customFormat="1" ht="13.2" x14ac:dyDescent="0.25">
      <c r="A8882">
        <v>7</v>
      </c>
      <c r="B8882">
        <v>26</v>
      </c>
      <c r="C8882" s="3">
        <v>726</v>
      </c>
      <c r="D8882" t="s">
        <v>7</v>
      </c>
      <c r="E8882">
        <v>2002</v>
      </c>
      <c r="G8882" s="23">
        <v>1018</v>
      </c>
      <c r="I8882" s="13"/>
      <c r="J8882" s="30"/>
      <c r="K8882" s="4"/>
      <c r="L8882" s="3"/>
      <c r="M8882" s="30"/>
      <c r="N8882" s="13"/>
      <c r="O8882" s="14">
        <v>325</v>
      </c>
      <c r="S8882" s="23">
        <f>898*T8882</f>
        <v>1014.7399999999999</v>
      </c>
      <c r="T8882" s="4">
        <v>1.1299999999999999</v>
      </c>
      <c r="U8882" s="3"/>
    </row>
    <row r="8883" spans="1:21" customFormat="1" ht="13.2" x14ac:dyDescent="0.25">
      <c r="A8883">
        <v>7</v>
      </c>
      <c r="B8883">
        <v>27</v>
      </c>
      <c r="C8883" s="3">
        <v>727</v>
      </c>
      <c r="D8883" t="s">
        <v>7</v>
      </c>
      <c r="E8883">
        <v>2002</v>
      </c>
      <c r="G8883" s="23">
        <v>2027</v>
      </c>
      <c r="I8883" s="13"/>
      <c r="J8883" s="30"/>
      <c r="K8883" s="4"/>
      <c r="L8883" s="3"/>
      <c r="M8883" s="30"/>
      <c r="N8883" s="13"/>
      <c r="O8883" s="14">
        <v>548</v>
      </c>
      <c r="S8883" s="23">
        <f>1793*T8883</f>
        <v>2008.16</v>
      </c>
      <c r="T8883" s="4">
        <v>1.1200000000000001</v>
      </c>
      <c r="U8883" s="3"/>
    </row>
    <row r="8884" spans="1:21" customFormat="1" ht="13.2" x14ac:dyDescent="0.25">
      <c r="A8884">
        <v>7</v>
      </c>
      <c r="B8884">
        <v>28</v>
      </c>
      <c r="C8884" s="3">
        <v>728</v>
      </c>
      <c r="D8884" t="s">
        <v>7</v>
      </c>
      <c r="E8884">
        <v>2002</v>
      </c>
      <c r="G8884" s="23">
        <v>3296</v>
      </c>
      <c r="I8884" s="13"/>
      <c r="J8884" s="30"/>
      <c r="K8884" s="4"/>
      <c r="L8884" s="3"/>
      <c r="M8884" s="30"/>
      <c r="N8884" s="13"/>
      <c r="O8884" s="14">
        <v>742</v>
      </c>
      <c r="S8884" s="23">
        <f>2925*T8884</f>
        <v>3276.0000000000005</v>
      </c>
      <c r="T8884" s="4">
        <v>1.1200000000000001</v>
      </c>
      <c r="U8884" s="3"/>
    </row>
    <row r="8885" spans="1:21" customFormat="1" ht="13.2" x14ac:dyDescent="0.25">
      <c r="A8885">
        <v>7</v>
      </c>
      <c r="B8885">
        <v>29</v>
      </c>
      <c r="C8885" s="3">
        <v>729</v>
      </c>
      <c r="D8885" t="s">
        <v>7</v>
      </c>
      <c r="E8885">
        <v>2002</v>
      </c>
      <c r="G8885" s="23">
        <v>2812</v>
      </c>
      <c r="I8885" s="13"/>
      <c r="J8885" s="30"/>
      <c r="K8885" s="4"/>
      <c r="L8885" s="3"/>
      <c r="M8885" s="30"/>
      <c r="N8885" s="13"/>
      <c r="O8885" s="14">
        <v>524</v>
      </c>
      <c r="S8885" s="23">
        <f>2454*T8885</f>
        <v>2748.4800000000005</v>
      </c>
      <c r="T8885" s="4">
        <v>1.1200000000000001</v>
      </c>
      <c r="U8885" s="3"/>
    </row>
    <row r="8886" spans="1:21" customFormat="1" ht="13.2" x14ac:dyDescent="0.25">
      <c r="A8886">
        <v>7</v>
      </c>
      <c r="B8886">
        <v>30</v>
      </c>
      <c r="C8886" s="3">
        <v>730</v>
      </c>
      <c r="D8886" t="s">
        <v>7</v>
      </c>
      <c r="E8886">
        <v>2002</v>
      </c>
      <c r="G8886" s="23">
        <v>3434</v>
      </c>
      <c r="I8886" s="13"/>
      <c r="J8886" s="30"/>
      <c r="K8886" s="24"/>
      <c r="L8886" s="3"/>
      <c r="M8886" s="30"/>
      <c r="N8886" s="13"/>
      <c r="O8886" s="14">
        <v>491</v>
      </c>
      <c r="S8886" s="23">
        <f>3065*T8886</f>
        <v>3432.8</v>
      </c>
      <c r="T8886" s="24">
        <v>1.1200000000000001</v>
      </c>
      <c r="U8886" s="3"/>
    </row>
    <row r="8887" spans="1:21" customFormat="1" ht="13.2" x14ac:dyDescent="0.25">
      <c r="A8887">
        <v>7</v>
      </c>
      <c r="B8887">
        <v>31</v>
      </c>
      <c r="C8887" s="3">
        <v>731</v>
      </c>
      <c r="D8887" t="s">
        <v>7</v>
      </c>
      <c r="E8887">
        <v>2002</v>
      </c>
      <c r="G8887" s="23">
        <v>5904</v>
      </c>
      <c r="H8887" s="3">
        <f>SUM(G8881:G8887)</f>
        <v>18681</v>
      </c>
      <c r="I8887" s="13"/>
      <c r="J8887" s="30"/>
      <c r="K8887" s="4"/>
      <c r="L8887" s="3"/>
      <c r="M8887" s="30"/>
      <c r="N8887" s="13"/>
      <c r="O8887" s="14">
        <v>689</v>
      </c>
      <c r="S8887" s="23">
        <f>5367*T8887</f>
        <v>5903.7000000000007</v>
      </c>
      <c r="T8887" s="4">
        <v>1.1000000000000001</v>
      </c>
      <c r="U8887" s="3"/>
    </row>
    <row r="8888" spans="1:21" customFormat="1" ht="13.2" x14ac:dyDescent="0.25">
      <c r="A8888">
        <v>8</v>
      </c>
      <c r="B8888">
        <v>1</v>
      </c>
      <c r="C8888" s="3">
        <v>801</v>
      </c>
      <c r="D8888" t="s">
        <v>7</v>
      </c>
      <c r="E8888">
        <v>2002</v>
      </c>
      <c r="G8888" s="23">
        <v>7671</v>
      </c>
      <c r="I8888" s="13"/>
      <c r="J8888" s="30"/>
      <c r="K8888" s="4"/>
      <c r="L8888" s="3"/>
      <c r="M8888" s="30"/>
      <c r="N8888" s="13"/>
      <c r="O8888" s="14">
        <v>707</v>
      </c>
      <c r="S8888" s="23">
        <f>7050*T8888</f>
        <v>7614.0000000000009</v>
      </c>
      <c r="T8888" s="4">
        <v>1.08</v>
      </c>
      <c r="U8888" s="3"/>
    </row>
    <row r="8889" spans="1:21" customFormat="1" ht="26.4" x14ac:dyDescent="0.25">
      <c r="A8889">
        <v>8</v>
      </c>
      <c r="B8889">
        <v>2</v>
      </c>
      <c r="C8889" s="3">
        <v>802</v>
      </c>
      <c r="D8889" t="s">
        <v>7</v>
      </c>
      <c r="E8889">
        <v>2002</v>
      </c>
      <c r="G8889" s="23">
        <v>3047</v>
      </c>
      <c r="I8889" s="13"/>
      <c r="J8889" s="30"/>
      <c r="K8889" s="24"/>
      <c r="L8889" s="3"/>
      <c r="M8889" s="30"/>
      <c r="N8889" s="13"/>
      <c r="O8889" s="14">
        <v>205</v>
      </c>
      <c r="S8889" s="23">
        <f>2877*T8889</f>
        <v>3049.6200000000003</v>
      </c>
      <c r="T8889" s="24">
        <v>1.06</v>
      </c>
      <c r="U8889" s="13" t="s">
        <v>25</v>
      </c>
    </row>
    <row r="8890" spans="1:21" customFormat="1" ht="13.2" x14ac:dyDescent="0.25">
      <c r="A8890">
        <v>8</v>
      </c>
      <c r="B8890">
        <v>3</v>
      </c>
      <c r="C8890" s="3">
        <v>803</v>
      </c>
      <c r="D8890" t="s">
        <v>7</v>
      </c>
      <c r="E8890">
        <v>2002</v>
      </c>
      <c r="G8890" s="23">
        <v>3266</v>
      </c>
      <c r="I8890" s="13"/>
      <c r="J8890" s="30"/>
      <c r="K8890" s="4"/>
      <c r="L8890" s="3"/>
      <c r="M8890" s="30"/>
      <c r="N8890" s="13"/>
      <c r="O8890" s="14">
        <v>267</v>
      </c>
      <c r="S8890" s="23">
        <f>3202*T8890</f>
        <v>3394.1200000000003</v>
      </c>
      <c r="T8890" s="4">
        <v>1.06</v>
      </c>
      <c r="U8890" s="3"/>
    </row>
    <row r="8891" spans="1:21" customFormat="1" ht="13.2" x14ac:dyDescent="0.25">
      <c r="A8891">
        <v>8</v>
      </c>
      <c r="B8891">
        <v>4</v>
      </c>
      <c r="C8891" s="3">
        <v>804</v>
      </c>
      <c r="D8891" t="s">
        <v>7</v>
      </c>
      <c r="E8891">
        <v>2002</v>
      </c>
      <c r="G8891" s="23">
        <v>3128</v>
      </c>
      <c r="I8891" s="13"/>
      <c r="J8891" s="30"/>
      <c r="K8891" s="4"/>
      <c r="L8891" s="3"/>
      <c r="M8891" s="30"/>
      <c r="N8891" s="13"/>
      <c r="O8891" s="14">
        <v>302</v>
      </c>
      <c r="S8891" s="23">
        <f>3186*T8891</f>
        <v>3377.1600000000003</v>
      </c>
      <c r="T8891" s="4">
        <v>1.06</v>
      </c>
      <c r="U8891" s="3"/>
    </row>
    <row r="8892" spans="1:21" customFormat="1" ht="13.2" x14ac:dyDescent="0.25">
      <c r="A8892">
        <v>8</v>
      </c>
      <c r="B8892">
        <v>5</v>
      </c>
      <c r="C8892" s="3">
        <v>805</v>
      </c>
      <c r="D8892" t="s">
        <v>7</v>
      </c>
      <c r="E8892">
        <v>2002</v>
      </c>
      <c r="G8892" s="23">
        <v>1638</v>
      </c>
      <c r="I8892" s="13"/>
      <c r="J8892" s="30"/>
      <c r="K8892" s="4"/>
      <c r="L8892" s="3"/>
      <c r="M8892" s="30"/>
      <c r="N8892" s="13"/>
      <c r="O8892" s="14">
        <v>182</v>
      </c>
      <c r="S8892" s="23">
        <f>1735*T8892</f>
        <v>1839.1000000000001</v>
      </c>
      <c r="T8892" s="4">
        <v>1.06</v>
      </c>
      <c r="U8892" s="3"/>
    </row>
    <row r="8893" spans="1:21" customFormat="1" ht="13.2" x14ac:dyDescent="0.25">
      <c r="A8893">
        <v>8</v>
      </c>
      <c r="B8893">
        <v>6</v>
      </c>
      <c r="C8893" s="3">
        <v>806</v>
      </c>
      <c r="D8893" t="s">
        <v>7</v>
      </c>
      <c r="E8893">
        <v>2002</v>
      </c>
      <c r="G8893" s="23">
        <v>2134</v>
      </c>
      <c r="I8893" s="13"/>
      <c r="J8893" s="30"/>
      <c r="K8893" s="4"/>
      <c r="L8893" s="3"/>
      <c r="M8893" s="30"/>
      <c r="N8893" s="13"/>
      <c r="O8893" s="14">
        <v>281</v>
      </c>
      <c r="S8893" s="25">
        <f>1878-0</f>
        <v>1878</v>
      </c>
      <c r="T8893" s="4">
        <v>1.06</v>
      </c>
      <c r="U8893" s="3"/>
    </row>
    <row r="8894" spans="1:21" customFormat="1" ht="13.2" x14ac:dyDescent="0.25">
      <c r="A8894">
        <v>8</v>
      </c>
      <c r="B8894">
        <v>7</v>
      </c>
      <c r="C8894" s="3">
        <v>807</v>
      </c>
      <c r="D8894" t="s">
        <v>7</v>
      </c>
      <c r="E8894">
        <v>2002</v>
      </c>
      <c r="G8894" s="23">
        <v>997</v>
      </c>
      <c r="H8894" s="3">
        <f>SUM(G8888:G8894)</f>
        <v>21881</v>
      </c>
      <c r="I8894" s="13"/>
      <c r="J8894" s="30"/>
      <c r="K8894" s="17"/>
      <c r="L8894" s="11"/>
      <c r="M8894" s="30"/>
      <c r="N8894" s="13"/>
      <c r="O8894" s="14">
        <v>142</v>
      </c>
      <c r="S8894" s="19">
        <f>934-0</f>
        <v>934</v>
      </c>
      <c r="T8894" s="17"/>
      <c r="U8894" s="11"/>
    </row>
    <row r="8895" spans="1:21" customFormat="1" ht="13.2" x14ac:dyDescent="0.25">
      <c r="A8895">
        <v>8</v>
      </c>
      <c r="B8895">
        <v>8</v>
      </c>
      <c r="C8895" s="3">
        <v>808</v>
      </c>
      <c r="D8895" t="s">
        <v>7</v>
      </c>
      <c r="E8895">
        <v>2002</v>
      </c>
      <c r="G8895" s="23">
        <v>2041</v>
      </c>
      <c r="I8895" s="13"/>
      <c r="J8895" s="30"/>
      <c r="K8895" s="17"/>
      <c r="L8895" s="11"/>
      <c r="M8895" s="30"/>
      <c r="N8895" s="13"/>
      <c r="O8895" s="14">
        <v>317</v>
      </c>
      <c r="S8895" s="19">
        <f>1883-0</f>
        <v>1883</v>
      </c>
      <c r="T8895" s="17"/>
      <c r="U8895" s="11"/>
    </row>
    <row r="8896" spans="1:21" customFormat="1" ht="13.2" x14ac:dyDescent="0.25">
      <c r="A8896">
        <v>8</v>
      </c>
      <c r="B8896">
        <v>9</v>
      </c>
      <c r="C8896" s="3">
        <v>809</v>
      </c>
      <c r="D8896" t="s">
        <v>7</v>
      </c>
      <c r="E8896">
        <v>2002</v>
      </c>
      <c r="G8896" s="23">
        <v>2371</v>
      </c>
      <c r="I8896" s="13"/>
      <c r="J8896" s="30"/>
      <c r="K8896" s="17"/>
      <c r="L8896" s="11"/>
      <c r="M8896" s="30"/>
      <c r="N8896" s="13"/>
      <c r="O8896" s="14">
        <v>399</v>
      </c>
      <c r="S8896" s="19">
        <f>2163-6</f>
        <v>2157</v>
      </c>
      <c r="T8896" s="17"/>
      <c r="U8896" s="11"/>
    </row>
    <row r="8897" spans="1:21" customFormat="1" ht="13.2" x14ac:dyDescent="0.25">
      <c r="A8897">
        <v>8</v>
      </c>
      <c r="B8897">
        <v>10</v>
      </c>
      <c r="C8897" s="3">
        <v>810</v>
      </c>
      <c r="D8897" t="s">
        <v>7</v>
      </c>
      <c r="E8897">
        <v>2002</v>
      </c>
      <c r="G8897" s="23">
        <v>2017</v>
      </c>
      <c r="I8897" s="13"/>
      <c r="J8897" s="30"/>
      <c r="K8897" s="17"/>
      <c r="L8897" s="11"/>
      <c r="M8897" s="30"/>
      <c r="N8897" s="13"/>
      <c r="O8897" s="14">
        <v>243</v>
      </c>
      <c r="S8897" s="19">
        <f>1806-0</f>
        <v>1806</v>
      </c>
      <c r="T8897" s="17"/>
      <c r="U8897" s="11"/>
    </row>
    <row r="8898" spans="1:21" customFormat="1" ht="13.2" x14ac:dyDescent="0.25">
      <c r="A8898">
        <v>8</v>
      </c>
      <c r="B8898">
        <v>11</v>
      </c>
      <c r="C8898" s="3">
        <v>811</v>
      </c>
      <c r="D8898" t="s">
        <v>7</v>
      </c>
      <c r="E8898">
        <v>2002</v>
      </c>
      <c r="G8898" s="23">
        <v>1836</v>
      </c>
      <c r="I8898" s="13"/>
      <c r="J8898" s="30"/>
      <c r="K8898" s="17"/>
      <c r="L8898" s="11"/>
      <c r="M8898" s="30"/>
      <c r="N8898" s="13"/>
      <c r="O8898" s="14">
        <v>142</v>
      </c>
      <c r="S8898" s="19">
        <f>1624-0</f>
        <v>1624</v>
      </c>
      <c r="T8898" s="17"/>
      <c r="U8898" s="11"/>
    </row>
    <row r="8899" spans="1:21" customFormat="1" ht="13.2" x14ac:dyDescent="0.25">
      <c r="A8899">
        <v>8</v>
      </c>
      <c r="B8899">
        <v>12</v>
      </c>
      <c r="C8899" s="3">
        <v>812</v>
      </c>
      <c r="D8899" t="s">
        <v>7</v>
      </c>
      <c r="E8899">
        <v>2002</v>
      </c>
      <c r="G8899" s="23">
        <v>1733</v>
      </c>
      <c r="I8899" s="13"/>
      <c r="J8899" s="30"/>
      <c r="K8899" s="17"/>
      <c r="L8899" s="11"/>
      <c r="M8899" s="30"/>
      <c r="N8899" s="13"/>
      <c r="O8899" s="14">
        <v>65</v>
      </c>
      <c r="S8899" s="19">
        <f>1519-2</f>
        <v>1517</v>
      </c>
      <c r="T8899" s="17"/>
      <c r="U8899" s="11"/>
    </row>
    <row r="8900" spans="1:21" customFormat="1" ht="13.2" x14ac:dyDescent="0.25">
      <c r="A8900">
        <v>8</v>
      </c>
      <c r="B8900">
        <v>13</v>
      </c>
      <c r="C8900" s="3">
        <v>813</v>
      </c>
      <c r="D8900" t="s">
        <v>7</v>
      </c>
      <c r="E8900">
        <v>2002</v>
      </c>
      <c r="G8900" s="23">
        <v>594</v>
      </c>
      <c r="I8900" s="13"/>
      <c r="J8900" s="30"/>
      <c r="K8900" s="17"/>
      <c r="L8900" s="11"/>
      <c r="M8900" s="30"/>
      <c r="N8900" s="13"/>
      <c r="O8900" s="14">
        <v>0</v>
      </c>
      <c r="S8900" s="19">
        <f>519-3</f>
        <v>516</v>
      </c>
      <c r="T8900" s="17"/>
      <c r="U8900" s="11"/>
    </row>
    <row r="8901" spans="1:21" customFormat="1" ht="13.2" x14ac:dyDescent="0.25">
      <c r="A8901">
        <v>8</v>
      </c>
      <c r="B8901">
        <v>14</v>
      </c>
      <c r="C8901" s="3">
        <v>814</v>
      </c>
      <c r="D8901" t="s">
        <v>7</v>
      </c>
      <c r="E8901">
        <v>2002</v>
      </c>
      <c r="G8901" s="23">
        <v>668</v>
      </c>
      <c r="H8901" s="3">
        <f>SUM(G8895:G8901)</f>
        <v>11260</v>
      </c>
      <c r="I8901" s="13"/>
      <c r="J8901" s="30"/>
      <c r="K8901" s="17"/>
      <c r="L8901" s="11"/>
      <c r="M8901" s="30"/>
      <c r="N8901" s="13"/>
      <c r="O8901" s="14">
        <v>69</v>
      </c>
      <c r="S8901" s="19">
        <f>601-0</f>
        <v>601</v>
      </c>
      <c r="T8901" s="17"/>
      <c r="U8901" s="11"/>
    </row>
    <row r="8902" spans="1:21" customFormat="1" ht="13.2" x14ac:dyDescent="0.25">
      <c r="A8902">
        <v>8</v>
      </c>
      <c r="B8902">
        <v>15</v>
      </c>
      <c r="C8902" s="3">
        <v>815</v>
      </c>
      <c r="D8902" t="s">
        <v>7</v>
      </c>
      <c r="E8902">
        <v>2002</v>
      </c>
      <c r="G8902" s="23">
        <v>443</v>
      </c>
      <c r="I8902" s="13"/>
      <c r="J8902" s="30"/>
      <c r="K8902" s="17"/>
      <c r="L8902" s="11"/>
      <c r="M8902" s="30"/>
      <c r="N8902" s="13"/>
      <c r="O8902" s="14">
        <v>106</v>
      </c>
      <c r="S8902" s="19">
        <f>425-0</f>
        <v>425</v>
      </c>
      <c r="T8902" s="17"/>
      <c r="U8902" s="11"/>
    </row>
    <row r="8903" spans="1:21" customFormat="1" ht="13.2" x14ac:dyDescent="0.25">
      <c r="A8903">
        <v>8</v>
      </c>
      <c r="B8903">
        <v>16</v>
      </c>
      <c r="C8903" s="3">
        <v>816</v>
      </c>
      <c r="D8903" t="s">
        <v>7</v>
      </c>
      <c r="E8903">
        <v>2002</v>
      </c>
      <c r="G8903" s="23">
        <v>181</v>
      </c>
      <c r="I8903" s="13"/>
      <c r="J8903" s="30"/>
      <c r="K8903" s="17"/>
      <c r="L8903" s="11"/>
      <c r="M8903" s="30"/>
      <c r="N8903" s="13"/>
      <c r="O8903" s="14">
        <v>78</v>
      </c>
      <c r="S8903" s="19">
        <f>194-6</f>
        <v>188</v>
      </c>
      <c r="T8903" s="17"/>
      <c r="U8903" s="11"/>
    </row>
    <row r="8904" spans="1:21" customFormat="1" ht="13.2" x14ac:dyDescent="0.25">
      <c r="A8904">
        <v>8</v>
      </c>
      <c r="B8904">
        <v>17</v>
      </c>
      <c r="C8904" s="3">
        <v>817</v>
      </c>
      <c r="D8904" t="s">
        <v>7</v>
      </c>
      <c r="E8904">
        <v>2002</v>
      </c>
      <c r="G8904" s="23">
        <v>219</v>
      </c>
      <c r="I8904" s="13"/>
      <c r="J8904" s="30"/>
      <c r="K8904" s="17"/>
      <c r="L8904" s="11"/>
      <c r="M8904" s="30"/>
      <c r="N8904" s="13"/>
      <c r="O8904" s="14">
        <v>78</v>
      </c>
      <c r="S8904" s="19">
        <f>277-1</f>
        <v>276</v>
      </c>
      <c r="T8904" s="17"/>
      <c r="U8904" s="11"/>
    </row>
    <row r="8905" spans="1:21" customFormat="1" ht="13.2" x14ac:dyDescent="0.25">
      <c r="A8905">
        <v>8</v>
      </c>
      <c r="B8905">
        <v>18</v>
      </c>
      <c r="C8905" s="3">
        <v>818</v>
      </c>
      <c r="D8905" t="s">
        <v>7</v>
      </c>
      <c r="E8905">
        <v>2002</v>
      </c>
      <c r="G8905" s="23">
        <v>272</v>
      </c>
      <c r="I8905" s="13"/>
      <c r="J8905" s="30"/>
      <c r="K8905" s="17"/>
      <c r="L8905" s="11"/>
      <c r="M8905" s="30"/>
      <c r="N8905" s="13"/>
      <c r="O8905" s="14">
        <v>77</v>
      </c>
      <c r="S8905" s="19">
        <f>274-0</f>
        <v>274</v>
      </c>
      <c r="T8905" s="17"/>
      <c r="U8905" s="11"/>
    </row>
    <row r="8906" spans="1:21" customFormat="1" ht="13.2" x14ac:dyDescent="0.25">
      <c r="A8906">
        <v>8</v>
      </c>
      <c r="B8906">
        <v>19</v>
      </c>
      <c r="C8906" s="3">
        <v>819</v>
      </c>
      <c r="D8906" t="s">
        <v>7</v>
      </c>
      <c r="E8906">
        <v>2002</v>
      </c>
      <c r="G8906" s="23">
        <v>277</v>
      </c>
      <c r="I8906" s="13"/>
      <c r="J8906" s="30"/>
      <c r="K8906" s="17"/>
      <c r="L8906" s="11"/>
      <c r="M8906" s="30"/>
      <c r="N8906" s="13"/>
      <c r="O8906" s="14">
        <v>58</v>
      </c>
      <c r="S8906" s="19">
        <f>274-1</f>
        <v>273</v>
      </c>
      <c r="T8906" s="17"/>
      <c r="U8906" s="11"/>
    </row>
    <row r="8907" spans="1:21" customFormat="1" ht="13.2" x14ac:dyDescent="0.25">
      <c r="A8907">
        <v>8</v>
      </c>
      <c r="B8907">
        <v>20</v>
      </c>
      <c r="C8907" s="3">
        <v>820</v>
      </c>
      <c r="D8907" t="s">
        <v>7</v>
      </c>
      <c r="E8907">
        <v>2002</v>
      </c>
      <c r="G8907" s="23">
        <v>169</v>
      </c>
      <c r="I8907" s="13"/>
      <c r="J8907" s="30"/>
      <c r="K8907" s="17"/>
      <c r="L8907" s="11"/>
      <c r="M8907" s="30"/>
      <c r="N8907" s="13"/>
      <c r="O8907" s="14">
        <v>23</v>
      </c>
      <c r="S8907" s="19">
        <f>162-0</f>
        <v>162</v>
      </c>
      <c r="T8907" s="17"/>
      <c r="U8907" s="11"/>
    </row>
    <row r="8908" spans="1:21" customFormat="1" ht="13.2" x14ac:dyDescent="0.25">
      <c r="A8908">
        <v>8</v>
      </c>
      <c r="B8908">
        <v>21</v>
      </c>
      <c r="C8908" s="3">
        <v>821</v>
      </c>
      <c r="D8908" t="s">
        <v>7</v>
      </c>
      <c r="E8908">
        <v>2002</v>
      </c>
      <c r="G8908" s="23">
        <v>191</v>
      </c>
      <c r="H8908" s="3">
        <f>SUM(G8902:G8908)</f>
        <v>1752</v>
      </c>
      <c r="I8908" s="13"/>
      <c r="J8908" s="30"/>
      <c r="K8908" s="17"/>
      <c r="L8908" s="11"/>
      <c r="M8908" s="30"/>
      <c r="N8908" s="13"/>
      <c r="O8908" s="14">
        <v>18</v>
      </c>
      <c r="S8908" s="19">
        <v>142</v>
      </c>
      <c r="T8908" s="17"/>
      <c r="U8908" s="11"/>
    </row>
    <row r="8909" spans="1:21" customFormat="1" ht="13.2" x14ac:dyDescent="0.25">
      <c r="A8909">
        <v>8</v>
      </c>
      <c r="B8909">
        <v>22</v>
      </c>
      <c r="C8909" s="3">
        <v>822</v>
      </c>
      <c r="D8909" t="s">
        <v>7</v>
      </c>
      <c r="E8909">
        <v>2002</v>
      </c>
      <c r="G8909" s="23">
        <v>282</v>
      </c>
      <c r="I8909" s="13"/>
      <c r="J8909" s="30"/>
      <c r="K8909" s="17"/>
      <c r="L8909" s="11"/>
      <c r="M8909" s="30"/>
      <c r="N8909" s="13"/>
      <c r="O8909" s="12">
        <v>0</v>
      </c>
      <c r="S8909" s="20">
        <f>258-0</f>
        <v>258</v>
      </c>
      <c r="T8909" s="17"/>
      <c r="U8909" s="11"/>
    </row>
    <row r="8910" spans="1:21" customFormat="1" ht="13.2" x14ac:dyDescent="0.25">
      <c r="A8910">
        <v>8</v>
      </c>
      <c r="B8910">
        <v>23</v>
      </c>
      <c r="C8910" s="3">
        <v>823</v>
      </c>
      <c r="D8910" t="s">
        <v>7</v>
      </c>
      <c r="E8910">
        <v>2002</v>
      </c>
      <c r="G8910" s="23">
        <v>291</v>
      </c>
      <c r="I8910" s="13"/>
      <c r="J8910" s="30"/>
      <c r="K8910" s="17"/>
      <c r="L8910" s="11"/>
      <c r="M8910" s="30"/>
      <c r="N8910" s="13"/>
      <c r="O8910" s="12">
        <v>0</v>
      </c>
      <c r="S8910" s="20">
        <f>280-0</f>
        <v>280</v>
      </c>
      <c r="T8910" s="17"/>
      <c r="U8910" s="11"/>
    </row>
    <row r="8911" spans="1:21" customFormat="1" ht="13.2" x14ac:dyDescent="0.25">
      <c r="A8911">
        <v>8</v>
      </c>
      <c r="B8911">
        <v>24</v>
      </c>
      <c r="C8911" s="3">
        <v>824</v>
      </c>
      <c r="D8911" t="s">
        <v>7</v>
      </c>
      <c r="E8911">
        <v>2002</v>
      </c>
      <c r="G8911" s="23">
        <v>190</v>
      </c>
      <c r="I8911" s="13"/>
      <c r="J8911" s="30"/>
      <c r="K8911" s="17"/>
      <c r="L8911" s="11"/>
      <c r="M8911" s="30"/>
      <c r="N8911" s="13"/>
      <c r="O8911" s="12">
        <v>0</v>
      </c>
      <c r="S8911" s="20">
        <f>193-0</f>
        <v>193</v>
      </c>
      <c r="T8911" s="17"/>
      <c r="U8911" s="11"/>
    </row>
    <row r="8912" spans="1:21" customFormat="1" ht="13.2" x14ac:dyDescent="0.25">
      <c r="A8912">
        <v>8</v>
      </c>
      <c r="B8912">
        <v>25</v>
      </c>
      <c r="C8912" s="3">
        <v>825</v>
      </c>
      <c r="D8912" t="s">
        <v>7</v>
      </c>
      <c r="E8912">
        <v>2002</v>
      </c>
      <c r="G8912" s="23">
        <v>208</v>
      </c>
      <c r="I8912" s="13"/>
      <c r="J8912" s="30"/>
      <c r="K8912" s="17"/>
      <c r="L8912" s="11"/>
      <c r="M8912" s="30"/>
      <c r="N8912" s="13"/>
      <c r="O8912" s="12">
        <v>0</v>
      </c>
      <c r="S8912" s="20">
        <f>224-1</f>
        <v>223</v>
      </c>
      <c r="T8912" s="17"/>
      <c r="U8912" s="11"/>
    </row>
    <row r="8913" spans="1:21" customFormat="1" ht="13.2" x14ac:dyDescent="0.25">
      <c r="A8913">
        <v>8</v>
      </c>
      <c r="B8913">
        <v>26</v>
      </c>
      <c r="C8913" s="3">
        <v>826</v>
      </c>
      <c r="D8913" t="s">
        <v>7</v>
      </c>
      <c r="E8913">
        <v>2002</v>
      </c>
      <c r="G8913" s="23">
        <v>151</v>
      </c>
      <c r="I8913" s="13"/>
      <c r="J8913" s="30"/>
      <c r="K8913" s="17"/>
      <c r="L8913" s="11"/>
      <c r="M8913" s="30"/>
      <c r="N8913" s="13"/>
      <c r="O8913" s="12">
        <v>5</v>
      </c>
      <c r="S8913" s="20">
        <f>139-1</f>
        <v>138</v>
      </c>
      <c r="T8913" s="17"/>
      <c r="U8913" s="11"/>
    </row>
    <row r="8914" spans="1:21" customFormat="1" ht="13.2" x14ac:dyDescent="0.25">
      <c r="A8914">
        <v>8</v>
      </c>
      <c r="B8914">
        <v>27</v>
      </c>
      <c r="C8914" s="3">
        <v>827</v>
      </c>
      <c r="D8914" t="s">
        <v>7</v>
      </c>
      <c r="E8914">
        <v>2002</v>
      </c>
      <c r="G8914" s="23">
        <v>43</v>
      </c>
      <c r="I8914" s="13"/>
      <c r="J8914" s="30"/>
      <c r="K8914" s="17"/>
      <c r="L8914" s="11"/>
      <c r="M8914" s="30"/>
      <c r="N8914" s="13"/>
      <c r="O8914" s="12">
        <v>0</v>
      </c>
      <c r="S8914" s="20">
        <f>52-1</f>
        <v>51</v>
      </c>
      <c r="T8914" s="17"/>
      <c r="U8914" s="11"/>
    </row>
    <row r="8915" spans="1:21" customFormat="1" ht="13.2" x14ac:dyDescent="0.25">
      <c r="A8915">
        <v>8</v>
      </c>
      <c r="B8915">
        <v>28</v>
      </c>
      <c r="C8915" s="3">
        <v>828</v>
      </c>
      <c r="D8915" t="s">
        <v>7</v>
      </c>
      <c r="E8915">
        <v>2002</v>
      </c>
      <c r="G8915" s="23">
        <v>30</v>
      </c>
      <c r="H8915" s="3">
        <f>SUM(G8909:G8915)</f>
        <v>1195</v>
      </c>
      <c r="I8915" s="13"/>
      <c r="J8915" s="30"/>
      <c r="K8915" s="17"/>
      <c r="L8915" s="11"/>
      <c r="M8915" s="30"/>
      <c r="N8915" s="13"/>
      <c r="O8915" s="12">
        <v>0</v>
      </c>
      <c r="S8915" s="20">
        <f>39-9</f>
        <v>30</v>
      </c>
      <c r="T8915" s="17"/>
      <c r="U8915" s="11"/>
    </row>
    <row r="8916" spans="1:21" customFormat="1" ht="13.2" x14ac:dyDescent="0.25">
      <c r="A8916">
        <v>8</v>
      </c>
      <c r="B8916">
        <v>29</v>
      </c>
      <c r="C8916" s="3">
        <v>829</v>
      </c>
      <c r="D8916" t="s">
        <v>7</v>
      </c>
      <c r="E8916">
        <v>2002</v>
      </c>
      <c r="G8916" s="23">
        <v>49</v>
      </c>
      <c r="I8916" s="13"/>
      <c r="J8916" s="30"/>
      <c r="K8916" s="17"/>
      <c r="L8916" s="11"/>
      <c r="M8916" s="30"/>
      <c r="N8916" s="13"/>
      <c r="O8916" s="12">
        <v>0</v>
      </c>
      <c r="S8916" s="20">
        <f>68-0</f>
        <v>68</v>
      </c>
      <c r="T8916" s="17"/>
      <c r="U8916" s="11"/>
    </row>
    <row r="8917" spans="1:21" customFormat="1" ht="13.2" x14ac:dyDescent="0.25">
      <c r="A8917">
        <v>8</v>
      </c>
      <c r="B8917">
        <v>30</v>
      </c>
      <c r="C8917" s="3">
        <v>830</v>
      </c>
      <c r="D8917" t="s">
        <v>7</v>
      </c>
      <c r="E8917">
        <v>2002</v>
      </c>
      <c r="G8917" s="23">
        <v>46</v>
      </c>
      <c r="I8917" s="13"/>
      <c r="J8917" s="30"/>
      <c r="K8917" s="17"/>
      <c r="L8917" s="11"/>
      <c r="M8917" s="30"/>
      <c r="N8917" s="13"/>
      <c r="O8917" s="12">
        <v>0</v>
      </c>
      <c r="S8917" s="20">
        <f>69-0</f>
        <v>69</v>
      </c>
      <c r="T8917" s="17"/>
      <c r="U8917" s="11"/>
    </row>
    <row r="8918" spans="1:21" customFormat="1" ht="13.2" x14ac:dyDescent="0.25">
      <c r="A8918">
        <v>8</v>
      </c>
      <c r="B8918">
        <v>31</v>
      </c>
      <c r="C8918" s="3">
        <v>831</v>
      </c>
      <c r="D8918" t="s">
        <v>7</v>
      </c>
      <c r="E8918">
        <v>2002</v>
      </c>
      <c r="G8918" s="23">
        <v>51</v>
      </c>
      <c r="I8918" s="13"/>
      <c r="J8918" s="30"/>
      <c r="K8918" s="17"/>
      <c r="L8918" s="11"/>
      <c r="M8918" s="30"/>
      <c r="N8918" s="13"/>
      <c r="O8918" s="12">
        <v>0</v>
      </c>
      <c r="S8918" s="20">
        <f>84-0</f>
        <v>84</v>
      </c>
      <c r="T8918" s="17"/>
      <c r="U8918" s="11"/>
    </row>
    <row r="8919" spans="1:21" customFormat="1" ht="13.2" x14ac:dyDescent="0.25">
      <c r="A8919">
        <v>9</v>
      </c>
      <c r="B8919">
        <v>1</v>
      </c>
      <c r="C8919" s="3">
        <v>901</v>
      </c>
      <c r="D8919" t="s">
        <v>7</v>
      </c>
      <c r="E8919">
        <v>2002</v>
      </c>
      <c r="G8919" s="23">
        <v>37</v>
      </c>
      <c r="I8919" s="13"/>
      <c r="J8919" s="30"/>
      <c r="K8919" s="17"/>
      <c r="L8919" s="11"/>
      <c r="M8919" s="30"/>
      <c r="N8919" s="13"/>
      <c r="O8919" s="12">
        <v>0</v>
      </c>
      <c r="S8919" s="20">
        <f>67-0</f>
        <v>67</v>
      </c>
      <c r="T8919" s="17"/>
      <c r="U8919" s="11"/>
    </row>
    <row r="8920" spans="1:21" customFormat="1" ht="13.2" x14ac:dyDescent="0.25">
      <c r="A8920">
        <v>9</v>
      </c>
      <c r="B8920">
        <v>2</v>
      </c>
      <c r="C8920" s="3">
        <v>902</v>
      </c>
      <c r="D8920" t="s">
        <v>7</v>
      </c>
      <c r="E8920">
        <v>2002</v>
      </c>
      <c r="G8920" s="23">
        <v>42</v>
      </c>
      <c r="I8920" s="13"/>
      <c r="J8920" s="30"/>
      <c r="K8920" s="17"/>
      <c r="L8920" s="11"/>
      <c r="M8920" s="30"/>
      <c r="N8920" s="13"/>
      <c r="O8920" s="12">
        <v>0</v>
      </c>
      <c r="S8920" s="20">
        <f>85-0</f>
        <v>85</v>
      </c>
      <c r="T8920" s="17"/>
      <c r="U8920" s="11"/>
    </row>
    <row r="8921" spans="1:21" customFormat="1" ht="13.2" x14ac:dyDescent="0.25">
      <c r="A8921">
        <v>9</v>
      </c>
      <c r="B8921">
        <v>3</v>
      </c>
      <c r="C8921" s="3">
        <v>903</v>
      </c>
      <c r="D8921" t="s">
        <v>7</v>
      </c>
      <c r="E8921">
        <v>2002</v>
      </c>
      <c r="G8921" s="23">
        <v>71</v>
      </c>
      <c r="I8921" s="13"/>
      <c r="J8921" s="30"/>
      <c r="K8921" s="17"/>
      <c r="L8921" s="11"/>
      <c r="M8921" s="30"/>
      <c r="N8921" s="13"/>
      <c r="O8921" s="12">
        <v>0</v>
      </c>
      <c r="S8921" s="20">
        <f>150-1</f>
        <v>149</v>
      </c>
      <c r="T8921" s="17"/>
      <c r="U8921" s="11"/>
    </row>
    <row r="8922" spans="1:21" customFormat="1" ht="13.2" x14ac:dyDescent="0.25">
      <c r="A8922">
        <v>9</v>
      </c>
      <c r="B8922">
        <v>4</v>
      </c>
      <c r="C8922" s="3">
        <v>904</v>
      </c>
      <c r="D8922" t="s">
        <v>7</v>
      </c>
      <c r="E8922">
        <v>2002</v>
      </c>
      <c r="G8922" s="23">
        <v>148</v>
      </c>
      <c r="H8922" s="3">
        <f>SUM(G8916:G8922)</f>
        <v>444</v>
      </c>
      <c r="I8922" s="13"/>
      <c r="J8922" s="30"/>
      <c r="K8922" s="17"/>
      <c r="L8922" s="11"/>
      <c r="M8922" s="30"/>
      <c r="N8922" s="13"/>
      <c r="O8922" s="14">
        <v>0</v>
      </c>
      <c r="S8922" s="20">
        <f>389-0</f>
        <v>389</v>
      </c>
      <c r="T8922" s="17"/>
      <c r="U8922" s="11"/>
    </row>
    <row r="8923" spans="1:21" customFormat="1" ht="13.2" x14ac:dyDescent="0.25">
      <c r="A8923">
        <v>9</v>
      </c>
      <c r="B8923">
        <v>5</v>
      </c>
      <c r="C8923" s="3">
        <v>905</v>
      </c>
      <c r="D8923" t="s">
        <v>7</v>
      </c>
      <c r="E8923">
        <v>2002</v>
      </c>
      <c r="G8923" s="23">
        <v>37</v>
      </c>
      <c r="I8923" s="13"/>
      <c r="J8923" s="30"/>
      <c r="K8923" s="17"/>
      <c r="L8923" s="11"/>
      <c r="M8923" s="30"/>
      <c r="N8923" s="13"/>
      <c r="O8923" s="14">
        <v>14</v>
      </c>
      <c r="S8923" s="19">
        <f>100-1</f>
        <v>99</v>
      </c>
      <c r="T8923" s="17"/>
      <c r="U8923" s="11"/>
    </row>
    <row r="8924" spans="1:21" customFormat="1" ht="13.2" x14ac:dyDescent="0.25">
      <c r="A8924">
        <v>9</v>
      </c>
      <c r="B8924">
        <v>6</v>
      </c>
      <c r="C8924" s="3">
        <v>906</v>
      </c>
      <c r="D8924" t="s">
        <v>7</v>
      </c>
      <c r="E8924">
        <v>2002</v>
      </c>
      <c r="G8924" s="23">
        <v>67</v>
      </c>
      <c r="I8924" s="13"/>
      <c r="J8924" s="30"/>
      <c r="K8924" s="17"/>
      <c r="L8924" s="11"/>
      <c r="M8924" s="30"/>
      <c r="N8924" s="13"/>
      <c r="O8924" s="14">
        <v>59</v>
      </c>
      <c r="S8924" s="19">
        <f>193-0</f>
        <v>193</v>
      </c>
      <c r="T8924" s="17"/>
      <c r="U8924" s="11"/>
    </row>
    <row r="8925" spans="1:21" customFormat="1" ht="13.2" x14ac:dyDescent="0.25">
      <c r="A8925">
        <v>9</v>
      </c>
      <c r="B8925">
        <v>7</v>
      </c>
      <c r="C8925" s="3">
        <v>907</v>
      </c>
      <c r="D8925" t="s">
        <v>7</v>
      </c>
      <c r="E8925">
        <v>2002</v>
      </c>
      <c r="G8925" s="23">
        <v>54</v>
      </c>
      <c r="I8925" s="13"/>
      <c r="J8925" s="30"/>
      <c r="K8925" s="17"/>
      <c r="L8925" s="11"/>
      <c r="M8925" s="30"/>
      <c r="N8925" s="13"/>
      <c r="O8925" s="14">
        <v>36</v>
      </c>
      <c r="S8925" s="19">
        <f>143-0</f>
        <v>143</v>
      </c>
      <c r="T8925" s="17"/>
      <c r="U8925" s="11"/>
    </row>
    <row r="8926" spans="1:21" customFormat="1" ht="13.2" x14ac:dyDescent="0.25">
      <c r="A8926">
        <v>9</v>
      </c>
      <c r="B8926">
        <v>8</v>
      </c>
      <c r="C8926" s="3">
        <v>908</v>
      </c>
      <c r="D8926" t="s">
        <v>7</v>
      </c>
      <c r="E8926">
        <v>2002</v>
      </c>
      <c r="G8926" s="23">
        <v>16</v>
      </c>
      <c r="I8926" s="13"/>
      <c r="J8926" s="30"/>
      <c r="K8926" s="17"/>
      <c r="L8926" s="11"/>
      <c r="M8926" s="30"/>
      <c r="N8926" s="13"/>
      <c r="O8926" s="14">
        <v>8</v>
      </c>
      <c r="S8926" s="19">
        <f>38-0</f>
        <v>38</v>
      </c>
      <c r="T8926" s="17"/>
      <c r="U8926" s="11"/>
    </row>
    <row r="8927" spans="1:21" customFormat="1" ht="13.2" x14ac:dyDescent="0.25">
      <c r="A8927">
        <v>9</v>
      </c>
      <c r="B8927">
        <v>9</v>
      </c>
      <c r="C8927" s="3">
        <v>909</v>
      </c>
      <c r="D8927" t="s">
        <v>7</v>
      </c>
      <c r="E8927">
        <v>2002</v>
      </c>
      <c r="G8927" s="23">
        <v>124</v>
      </c>
      <c r="I8927" s="13"/>
      <c r="J8927" s="30"/>
      <c r="K8927" s="17"/>
      <c r="L8927" s="11"/>
      <c r="M8927" s="30"/>
      <c r="N8927" s="13"/>
      <c r="O8927" s="14">
        <v>44</v>
      </c>
      <c r="S8927" s="19">
        <f>290-0</f>
        <v>290</v>
      </c>
      <c r="T8927" s="17"/>
      <c r="U8927" s="11"/>
    </row>
    <row r="8928" spans="1:21" customFormat="1" ht="13.2" x14ac:dyDescent="0.25">
      <c r="A8928">
        <v>9</v>
      </c>
      <c r="B8928">
        <v>10</v>
      </c>
      <c r="C8928" s="3">
        <v>910</v>
      </c>
      <c r="D8928" t="s">
        <v>7</v>
      </c>
      <c r="E8928">
        <v>2002</v>
      </c>
      <c r="G8928" s="23">
        <v>81</v>
      </c>
      <c r="I8928" s="13"/>
      <c r="J8928" s="30"/>
      <c r="K8928" s="17"/>
      <c r="L8928" s="11"/>
      <c r="M8928" s="30"/>
      <c r="N8928" s="13"/>
      <c r="O8928" s="14">
        <v>19</v>
      </c>
      <c r="S8928" s="19">
        <f>100-0</f>
        <v>100</v>
      </c>
      <c r="T8928" s="17"/>
      <c r="U8928" s="11"/>
    </row>
    <row r="8929" spans="1:21" customFormat="1" ht="13.2" x14ac:dyDescent="0.25">
      <c r="A8929">
        <v>9</v>
      </c>
      <c r="B8929">
        <v>11</v>
      </c>
      <c r="C8929" s="3">
        <v>911</v>
      </c>
      <c r="D8929" t="s">
        <v>7</v>
      </c>
      <c r="E8929">
        <v>2002</v>
      </c>
      <c r="G8929" s="23">
        <v>109</v>
      </c>
      <c r="H8929" s="3">
        <f>SUM(G8923:G8929)</f>
        <v>488</v>
      </c>
      <c r="I8929" s="13"/>
      <c r="J8929" s="30"/>
      <c r="K8929" s="17"/>
      <c r="L8929" s="11"/>
      <c r="M8929" s="30"/>
      <c r="N8929" s="13"/>
      <c r="O8929" s="14">
        <v>15</v>
      </c>
      <c r="S8929" s="19">
        <f>214-0</f>
        <v>214</v>
      </c>
      <c r="T8929" s="17"/>
      <c r="U8929" s="11"/>
    </row>
    <row r="8930" spans="1:21" customFormat="1" ht="13.2" x14ac:dyDescent="0.25">
      <c r="A8930">
        <v>9</v>
      </c>
      <c r="B8930">
        <v>12</v>
      </c>
      <c r="C8930" s="3">
        <v>912</v>
      </c>
      <c r="D8930" t="s">
        <v>7</v>
      </c>
      <c r="E8930">
        <v>2002</v>
      </c>
      <c r="G8930" s="23">
        <v>139</v>
      </c>
      <c r="I8930" s="13"/>
      <c r="J8930" s="30"/>
      <c r="K8930" s="17"/>
      <c r="L8930" s="11"/>
      <c r="M8930" s="30"/>
      <c r="N8930" s="13"/>
      <c r="O8930" s="14">
        <v>9</v>
      </c>
      <c r="S8930" s="19">
        <f>299-0</f>
        <v>299</v>
      </c>
      <c r="T8930" s="17"/>
      <c r="U8930" s="11"/>
    </row>
    <row r="8931" spans="1:21" customFormat="1" ht="13.2" x14ac:dyDescent="0.25">
      <c r="A8931">
        <v>9</v>
      </c>
      <c r="B8931">
        <v>13</v>
      </c>
      <c r="C8931" s="3">
        <v>913</v>
      </c>
      <c r="D8931" t="s">
        <v>7</v>
      </c>
      <c r="E8931">
        <v>2002</v>
      </c>
      <c r="G8931" s="23">
        <v>72</v>
      </c>
      <c r="I8931" s="13"/>
      <c r="J8931" s="30"/>
      <c r="K8931" s="17"/>
      <c r="L8931" s="11"/>
      <c r="M8931" s="30"/>
      <c r="N8931" s="13"/>
      <c r="O8931" s="14">
        <v>0</v>
      </c>
      <c r="S8931" s="19">
        <f>156-2</f>
        <v>154</v>
      </c>
      <c r="T8931" s="17"/>
      <c r="U8931" s="11"/>
    </row>
    <row r="8932" spans="1:21" customFormat="1" ht="13.2" x14ac:dyDescent="0.25">
      <c r="A8932">
        <v>9</v>
      </c>
      <c r="B8932">
        <v>14</v>
      </c>
      <c r="C8932" s="3">
        <v>914</v>
      </c>
      <c r="D8932" t="s">
        <v>7</v>
      </c>
      <c r="E8932">
        <v>2002</v>
      </c>
      <c r="G8932" s="23">
        <v>128</v>
      </c>
      <c r="I8932" s="13"/>
      <c r="J8932" s="30"/>
      <c r="K8932" s="17"/>
      <c r="L8932" s="11"/>
      <c r="M8932" s="30"/>
      <c r="N8932" s="13"/>
      <c r="O8932" s="14">
        <v>0</v>
      </c>
      <c r="S8932" s="19">
        <f>262-1</f>
        <v>261</v>
      </c>
      <c r="T8932" s="17"/>
      <c r="U8932" s="11"/>
    </row>
    <row r="8933" spans="1:21" customFormat="1" ht="13.2" x14ac:dyDescent="0.25">
      <c r="A8933">
        <v>9</v>
      </c>
      <c r="B8933">
        <v>15</v>
      </c>
      <c r="C8933" s="3">
        <v>915</v>
      </c>
      <c r="D8933" t="s">
        <v>7</v>
      </c>
      <c r="E8933">
        <v>2002</v>
      </c>
      <c r="G8933" s="23">
        <v>35</v>
      </c>
      <c r="I8933" s="13"/>
      <c r="J8933" s="30"/>
      <c r="K8933" s="17"/>
      <c r="L8933" s="11"/>
      <c r="M8933" s="30"/>
      <c r="N8933" s="13"/>
      <c r="O8933" s="14">
        <v>0</v>
      </c>
      <c r="S8933" s="19">
        <f>69-0</f>
        <v>69</v>
      </c>
      <c r="T8933" s="17"/>
      <c r="U8933" s="11"/>
    </row>
    <row r="8934" spans="1:21" customFormat="1" ht="13.2" x14ac:dyDescent="0.25">
      <c r="A8934">
        <v>9</v>
      </c>
      <c r="B8934">
        <v>16</v>
      </c>
      <c r="C8934" s="3">
        <v>916</v>
      </c>
      <c r="D8934" t="s">
        <v>7</v>
      </c>
      <c r="E8934">
        <v>2002</v>
      </c>
      <c r="G8934" s="23">
        <v>212</v>
      </c>
      <c r="I8934" s="13"/>
      <c r="J8934" s="30"/>
      <c r="K8934" s="17"/>
      <c r="L8934" s="11"/>
      <c r="M8934" s="30"/>
      <c r="N8934" s="13"/>
      <c r="O8934" s="14">
        <v>0</v>
      </c>
      <c r="S8934" s="19">
        <f>395-1</f>
        <v>394</v>
      </c>
      <c r="T8934" s="17"/>
      <c r="U8934" s="11"/>
    </row>
    <row r="8935" spans="1:21" customFormat="1" ht="13.2" x14ac:dyDescent="0.25">
      <c r="A8935">
        <v>9</v>
      </c>
      <c r="B8935">
        <v>17</v>
      </c>
      <c r="C8935" s="3">
        <v>917</v>
      </c>
      <c r="D8935" t="s">
        <v>7</v>
      </c>
      <c r="E8935">
        <v>2002</v>
      </c>
      <c r="G8935" s="23">
        <v>278</v>
      </c>
      <c r="I8935" s="13"/>
      <c r="J8935" s="30"/>
      <c r="K8935" s="17"/>
      <c r="L8935" s="11"/>
      <c r="M8935" s="30"/>
      <c r="N8935" s="13"/>
      <c r="O8935" s="14">
        <v>0</v>
      </c>
      <c r="S8935" s="19">
        <f>500-3</f>
        <v>497</v>
      </c>
      <c r="T8935" s="17"/>
      <c r="U8935" s="11"/>
    </row>
    <row r="8936" spans="1:21" customFormat="1" ht="13.2" x14ac:dyDescent="0.25">
      <c r="A8936">
        <v>9</v>
      </c>
      <c r="B8936">
        <v>18</v>
      </c>
      <c r="C8936" s="3">
        <v>918</v>
      </c>
      <c r="D8936" t="s">
        <v>7</v>
      </c>
      <c r="E8936">
        <v>2002</v>
      </c>
      <c r="G8936" s="23">
        <v>47</v>
      </c>
      <c r="H8936" s="3">
        <f>SUM(G8930:G8936)</f>
        <v>911</v>
      </c>
      <c r="I8936" s="13"/>
      <c r="J8936" s="30"/>
      <c r="K8936" s="17"/>
      <c r="L8936" s="11"/>
      <c r="M8936" s="30"/>
      <c r="N8936" s="13"/>
      <c r="O8936" s="14">
        <v>0</v>
      </c>
      <c r="S8936" s="19">
        <f>89-0</f>
        <v>89</v>
      </c>
      <c r="T8936" s="17"/>
      <c r="U8936" s="11"/>
    </row>
    <row r="8937" spans="1:21" customFormat="1" ht="13.2" x14ac:dyDescent="0.25">
      <c r="A8937">
        <v>9</v>
      </c>
      <c r="B8937">
        <v>19</v>
      </c>
      <c r="C8937" s="3">
        <v>919</v>
      </c>
      <c r="D8937" t="s">
        <v>7</v>
      </c>
      <c r="E8937">
        <v>2002</v>
      </c>
      <c r="G8937" s="23">
        <v>86</v>
      </c>
      <c r="I8937" s="13"/>
      <c r="J8937" s="30"/>
      <c r="K8937" s="17"/>
      <c r="L8937" s="11"/>
      <c r="M8937" s="30"/>
      <c r="N8937" s="13"/>
      <c r="O8937" s="14">
        <v>0</v>
      </c>
      <c r="S8937" s="19">
        <f>204-2</f>
        <v>202</v>
      </c>
      <c r="T8937" s="17"/>
      <c r="U8937" s="11"/>
    </row>
    <row r="8938" spans="1:21" customFormat="1" ht="13.2" x14ac:dyDescent="0.25">
      <c r="A8938">
        <v>9</v>
      </c>
      <c r="B8938">
        <v>20</v>
      </c>
      <c r="C8938" s="3">
        <v>920</v>
      </c>
      <c r="D8938" t="s">
        <v>7</v>
      </c>
      <c r="E8938">
        <v>2002</v>
      </c>
      <c r="G8938" s="23">
        <v>79</v>
      </c>
      <c r="I8938" s="13"/>
      <c r="J8938" s="30"/>
      <c r="K8938" s="17"/>
      <c r="L8938" s="11"/>
      <c r="M8938" s="30"/>
      <c r="N8938" s="13"/>
      <c r="O8938" s="14">
        <v>0</v>
      </c>
      <c r="S8938" s="19">
        <f>163-0</f>
        <v>163</v>
      </c>
      <c r="T8938" s="17"/>
      <c r="U8938" s="11"/>
    </row>
    <row r="8939" spans="1:21" customFormat="1" ht="13.2" x14ac:dyDescent="0.25">
      <c r="A8939">
        <v>9</v>
      </c>
      <c r="B8939">
        <v>21</v>
      </c>
      <c r="C8939" s="3">
        <v>921</v>
      </c>
      <c r="D8939" t="s">
        <v>7</v>
      </c>
      <c r="E8939">
        <v>2002</v>
      </c>
      <c r="G8939" s="23">
        <v>68</v>
      </c>
      <c r="I8939" s="13"/>
      <c r="J8939" s="30"/>
      <c r="K8939" s="17"/>
      <c r="L8939" s="11"/>
      <c r="M8939" s="30"/>
      <c r="N8939" s="13"/>
      <c r="O8939" s="14">
        <v>0</v>
      </c>
      <c r="S8939" s="19">
        <f>126-0</f>
        <v>126</v>
      </c>
      <c r="T8939" s="17"/>
      <c r="U8939" s="11"/>
    </row>
    <row r="8940" spans="1:21" customFormat="1" ht="13.2" x14ac:dyDescent="0.25">
      <c r="A8940">
        <v>9</v>
      </c>
      <c r="B8940">
        <v>22</v>
      </c>
      <c r="C8940" s="3">
        <v>922</v>
      </c>
      <c r="D8940" t="s">
        <v>7</v>
      </c>
      <c r="E8940">
        <v>2002</v>
      </c>
      <c r="G8940" s="23">
        <v>88</v>
      </c>
      <c r="I8940" s="13"/>
      <c r="J8940" s="30"/>
      <c r="K8940" s="17"/>
      <c r="L8940" s="11"/>
      <c r="M8940" s="30"/>
      <c r="N8940" s="13"/>
      <c r="O8940" s="14">
        <v>0</v>
      </c>
      <c r="S8940" s="19">
        <f>146-0</f>
        <v>146</v>
      </c>
      <c r="T8940" s="17"/>
      <c r="U8940" s="11"/>
    </row>
    <row r="8941" spans="1:21" customFormat="1" ht="13.2" x14ac:dyDescent="0.25">
      <c r="A8941">
        <v>9</v>
      </c>
      <c r="B8941">
        <v>23</v>
      </c>
      <c r="C8941" s="3">
        <v>923</v>
      </c>
      <c r="D8941" t="s">
        <v>7</v>
      </c>
      <c r="E8941">
        <v>2002</v>
      </c>
      <c r="G8941" s="23">
        <v>55</v>
      </c>
      <c r="I8941" s="13"/>
      <c r="J8941" s="30"/>
      <c r="K8941" s="17"/>
      <c r="L8941" s="11"/>
      <c r="M8941" s="30"/>
      <c r="N8941" s="13"/>
      <c r="O8941" s="14">
        <v>0</v>
      </c>
      <c r="S8941" s="19">
        <f>83-0</f>
        <v>83</v>
      </c>
      <c r="T8941" s="17"/>
      <c r="U8941" s="11"/>
    </row>
    <row r="8942" spans="1:21" customFormat="1" ht="13.2" x14ac:dyDescent="0.25">
      <c r="A8942">
        <v>9</v>
      </c>
      <c r="B8942">
        <v>24</v>
      </c>
      <c r="C8942" s="3">
        <v>924</v>
      </c>
      <c r="D8942" t="s">
        <v>7</v>
      </c>
      <c r="E8942">
        <v>2002</v>
      </c>
      <c r="G8942" s="23">
        <v>190</v>
      </c>
      <c r="I8942" s="13"/>
      <c r="J8942" s="30"/>
      <c r="K8942" s="17"/>
      <c r="L8942" s="11"/>
      <c r="M8942" s="30"/>
      <c r="N8942" s="13"/>
      <c r="O8942" s="14">
        <v>0</v>
      </c>
      <c r="S8942" s="19">
        <f>262-0</f>
        <v>262</v>
      </c>
      <c r="T8942" s="17"/>
      <c r="U8942" s="11"/>
    </row>
    <row r="8943" spans="1:21" customFormat="1" ht="13.2" x14ac:dyDescent="0.25">
      <c r="A8943">
        <v>9</v>
      </c>
      <c r="B8943">
        <v>25</v>
      </c>
      <c r="C8943" s="3">
        <v>925</v>
      </c>
      <c r="D8943" t="s">
        <v>7</v>
      </c>
      <c r="E8943">
        <v>2002</v>
      </c>
      <c r="G8943" s="23">
        <v>113</v>
      </c>
      <c r="H8943" s="3">
        <f>SUM(G8937:G8943)</f>
        <v>679</v>
      </c>
      <c r="I8943" s="13"/>
      <c r="J8943" s="30"/>
      <c r="K8943" s="17"/>
      <c r="L8943" s="11"/>
      <c r="M8943" s="30"/>
      <c r="N8943" s="13"/>
      <c r="O8943" s="14">
        <v>0</v>
      </c>
      <c r="S8943" s="19">
        <f>143-0</f>
        <v>143</v>
      </c>
      <c r="T8943" s="17"/>
      <c r="U8943" s="11"/>
    </row>
    <row r="8944" spans="1:21" customFormat="1" ht="13.2" x14ac:dyDescent="0.25">
      <c r="A8944">
        <v>9</v>
      </c>
      <c r="B8944">
        <v>26</v>
      </c>
      <c r="C8944" s="3">
        <v>926</v>
      </c>
      <c r="D8944" t="s">
        <v>7</v>
      </c>
      <c r="E8944">
        <v>2002</v>
      </c>
      <c r="G8944" s="23">
        <v>90</v>
      </c>
      <c r="I8944" s="13"/>
      <c r="J8944" s="30"/>
      <c r="K8944" s="17"/>
      <c r="L8944" s="11"/>
      <c r="M8944" s="30"/>
      <c r="N8944" s="13"/>
      <c r="O8944" s="14">
        <v>0</v>
      </c>
      <c r="S8944" s="19">
        <f>105-0</f>
        <v>105</v>
      </c>
      <c r="T8944" s="17"/>
      <c r="U8944" s="11"/>
    </row>
    <row r="8945" spans="1:21" customFormat="1" ht="13.2" x14ac:dyDescent="0.25">
      <c r="A8945">
        <v>9</v>
      </c>
      <c r="B8945">
        <v>27</v>
      </c>
      <c r="C8945" s="3">
        <v>927</v>
      </c>
      <c r="D8945" t="s">
        <v>7</v>
      </c>
      <c r="E8945">
        <v>2002</v>
      </c>
      <c r="G8945" s="23">
        <v>28</v>
      </c>
      <c r="I8945" s="13"/>
      <c r="J8945" s="30"/>
      <c r="K8945" s="17"/>
      <c r="L8945" s="11"/>
      <c r="M8945" s="30"/>
      <c r="N8945" s="13"/>
      <c r="O8945" s="14">
        <v>0</v>
      </c>
      <c r="S8945" s="19">
        <f>31-0</f>
        <v>31</v>
      </c>
      <c r="T8945" s="17"/>
      <c r="U8945" s="11"/>
    </row>
    <row r="8946" spans="1:21" customFormat="1" ht="13.2" x14ac:dyDescent="0.25">
      <c r="A8946">
        <v>9</v>
      </c>
      <c r="B8946">
        <v>28</v>
      </c>
      <c r="C8946" s="3">
        <v>928</v>
      </c>
      <c r="D8946" t="s">
        <v>7</v>
      </c>
      <c r="E8946">
        <v>2002</v>
      </c>
      <c r="G8946" s="23">
        <v>183</v>
      </c>
      <c r="I8946" s="13"/>
      <c r="J8946" s="30"/>
      <c r="K8946" s="17"/>
      <c r="L8946" s="11"/>
      <c r="M8946" s="30"/>
      <c r="N8946" s="13"/>
      <c r="O8946" s="14">
        <v>0</v>
      </c>
      <c r="S8946" s="19">
        <f>188-1</f>
        <v>187</v>
      </c>
      <c r="T8946" s="17"/>
      <c r="U8946" s="11"/>
    </row>
    <row r="8947" spans="1:21" customFormat="1" ht="13.2" x14ac:dyDescent="0.25">
      <c r="A8947">
        <v>9</v>
      </c>
      <c r="B8947">
        <v>29</v>
      </c>
      <c r="C8947" s="3">
        <v>929</v>
      </c>
      <c r="D8947" t="s">
        <v>7</v>
      </c>
      <c r="E8947">
        <v>2002</v>
      </c>
      <c r="G8947" s="23">
        <v>163</v>
      </c>
      <c r="I8947" s="13"/>
      <c r="J8947" s="30"/>
      <c r="K8947" s="17"/>
      <c r="L8947" s="11"/>
      <c r="M8947" s="30"/>
      <c r="N8947" s="13"/>
      <c r="O8947" s="14">
        <v>0</v>
      </c>
      <c r="S8947" s="19">
        <f>157-1</f>
        <v>156</v>
      </c>
      <c r="T8947" s="17"/>
      <c r="U8947" s="11"/>
    </row>
    <row r="8948" spans="1:21" customFormat="1" ht="13.2" x14ac:dyDescent="0.25">
      <c r="A8948">
        <v>9</v>
      </c>
      <c r="B8948">
        <v>30</v>
      </c>
      <c r="C8948" s="3">
        <v>930</v>
      </c>
      <c r="D8948" t="s">
        <v>7</v>
      </c>
      <c r="E8948">
        <v>2002</v>
      </c>
      <c r="G8948" s="23">
        <v>76</v>
      </c>
      <c r="I8948" s="13"/>
      <c r="J8948" s="30"/>
      <c r="K8948" s="17"/>
      <c r="L8948" s="11"/>
      <c r="M8948" s="30"/>
      <c r="N8948" s="13"/>
      <c r="O8948" s="14">
        <v>0</v>
      </c>
      <c r="S8948" s="19">
        <v>79</v>
      </c>
      <c r="T8948" s="17"/>
      <c r="U8948" s="11"/>
    </row>
    <row r="8949" spans="1:21" customFormat="1" ht="13.2" x14ac:dyDescent="0.25">
      <c r="A8949">
        <v>10</v>
      </c>
      <c r="B8949">
        <v>1</v>
      </c>
      <c r="C8949" s="3">
        <v>1001</v>
      </c>
      <c r="D8949" t="s">
        <v>7</v>
      </c>
      <c r="E8949">
        <v>2002</v>
      </c>
      <c r="G8949" s="23">
        <v>111</v>
      </c>
      <c r="I8949" s="13"/>
      <c r="J8949" s="30"/>
      <c r="K8949" s="17"/>
      <c r="L8949" s="11"/>
      <c r="M8949" s="30"/>
      <c r="N8949" s="13"/>
      <c r="O8949" s="14">
        <v>0</v>
      </c>
      <c r="S8949" s="19">
        <v>96</v>
      </c>
      <c r="T8949" s="17"/>
      <c r="U8949" s="11"/>
    </row>
    <row r="8950" spans="1:21" customFormat="1" ht="13.2" x14ac:dyDescent="0.25">
      <c r="A8950">
        <v>10</v>
      </c>
      <c r="B8950">
        <v>2</v>
      </c>
      <c r="C8950" s="3">
        <v>1002</v>
      </c>
      <c r="D8950" t="s">
        <v>7</v>
      </c>
      <c r="E8950">
        <v>2002</v>
      </c>
      <c r="G8950" s="23">
        <v>188</v>
      </c>
      <c r="H8950" s="3">
        <f>SUM(G8944:G8950)</f>
        <v>839</v>
      </c>
      <c r="I8950" s="13"/>
      <c r="J8950" s="30"/>
      <c r="K8950" s="17"/>
      <c r="L8950" s="11"/>
      <c r="M8950" s="30"/>
      <c r="N8950" s="13"/>
      <c r="O8950" s="14">
        <v>1</v>
      </c>
      <c r="S8950" s="19">
        <v>156</v>
      </c>
      <c r="T8950" s="17"/>
      <c r="U8950" s="11"/>
    </row>
    <row r="8951" spans="1:21" customFormat="1" ht="13.2" x14ac:dyDescent="0.25">
      <c r="A8951">
        <v>10</v>
      </c>
      <c r="B8951">
        <v>3</v>
      </c>
      <c r="C8951" s="3">
        <v>1003</v>
      </c>
      <c r="D8951" t="s">
        <v>7</v>
      </c>
      <c r="E8951">
        <v>2002</v>
      </c>
      <c r="G8951" s="23">
        <v>120</v>
      </c>
      <c r="I8951" s="13"/>
      <c r="J8951" s="30"/>
      <c r="K8951" s="17"/>
      <c r="L8951" s="11"/>
      <c r="M8951" s="30"/>
      <c r="N8951" s="13"/>
      <c r="O8951" s="14">
        <v>1</v>
      </c>
      <c r="S8951" s="19">
        <f>919-1</f>
        <v>918</v>
      </c>
      <c r="T8951" s="17"/>
      <c r="U8951" s="11"/>
    </row>
    <row r="8952" spans="1:21" customFormat="1" ht="13.2" x14ac:dyDescent="0.25">
      <c r="A8952">
        <v>10</v>
      </c>
      <c r="B8952">
        <v>4</v>
      </c>
      <c r="C8952" s="3">
        <v>1004</v>
      </c>
      <c r="D8952" t="s">
        <v>7</v>
      </c>
      <c r="E8952">
        <v>2002</v>
      </c>
      <c r="G8952" s="23">
        <v>1181</v>
      </c>
      <c r="I8952" s="13"/>
      <c r="J8952" s="30"/>
      <c r="K8952" s="17"/>
      <c r="L8952" s="11"/>
      <c r="M8952" s="30"/>
      <c r="N8952" s="13"/>
      <c r="O8952" s="14">
        <v>8</v>
      </c>
      <c r="S8952" s="19">
        <f>996-4</f>
        <v>992</v>
      </c>
      <c r="T8952" s="17"/>
      <c r="U8952" s="11"/>
    </row>
    <row r="8953" spans="1:21" customFormat="1" ht="13.2" x14ac:dyDescent="0.25">
      <c r="A8953">
        <v>10</v>
      </c>
      <c r="B8953">
        <v>5</v>
      </c>
      <c r="C8953" s="3">
        <v>1005</v>
      </c>
      <c r="D8953" t="s">
        <v>7</v>
      </c>
      <c r="E8953">
        <v>2002</v>
      </c>
      <c r="G8953" s="23">
        <v>1309</v>
      </c>
      <c r="I8953" s="13"/>
      <c r="J8953" s="30"/>
      <c r="K8953" s="17"/>
      <c r="L8953" s="11"/>
      <c r="M8953" s="30"/>
      <c r="N8953" s="13"/>
      <c r="O8953" s="14">
        <v>11</v>
      </c>
      <c r="S8953" s="19">
        <v>513</v>
      </c>
      <c r="T8953" s="17"/>
      <c r="U8953" s="11"/>
    </row>
    <row r="8954" spans="1:21" customFormat="1" ht="13.2" x14ac:dyDescent="0.25">
      <c r="A8954">
        <v>10</v>
      </c>
      <c r="B8954">
        <v>6</v>
      </c>
      <c r="C8954" s="3">
        <v>1006</v>
      </c>
      <c r="D8954" t="s">
        <v>7</v>
      </c>
      <c r="E8954">
        <v>2002</v>
      </c>
      <c r="G8954" s="23">
        <v>691</v>
      </c>
      <c r="I8954" s="13"/>
      <c r="J8954" s="30"/>
      <c r="K8954" s="17"/>
      <c r="L8954" s="11"/>
      <c r="M8954" s="30"/>
      <c r="N8954" s="13"/>
      <c r="O8954" s="14">
        <v>6</v>
      </c>
      <c r="U8954" s="11"/>
    </row>
    <row r="8955" spans="1:21" customFormat="1" ht="13.2" x14ac:dyDescent="0.25">
      <c r="A8955">
        <v>10</v>
      </c>
      <c r="B8955">
        <v>7</v>
      </c>
      <c r="C8955" s="3">
        <v>1007</v>
      </c>
      <c r="D8955" t="s">
        <v>7</v>
      </c>
      <c r="E8955">
        <v>2002</v>
      </c>
      <c r="G8955" s="23">
        <v>565</v>
      </c>
      <c r="I8955" s="13"/>
      <c r="J8955" s="30"/>
      <c r="K8955" s="17"/>
      <c r="L8955" s="11"/>
      <c r="M8955" s="30"/>
      <c r="N8955" s="13"/>
      <c r="O8955" s="14">
        <v>5</v>
      </c>
      <c r="U8955" s="11"/>
    </row>
    <row r="8956" spans="1:21" customFormat="1" ht="13.2" x14ac:dyDescent="0.25">
      <c r="A8956">
        <v>10</v>
      </c>
      <c r="B8956">
        <v>8</v>
      </c>
      <c r="C8956" s="3">
        <v>1008</v>
      </c>
      <c r="D8956" t="s">
        <v>7</v>
      </c>
      <c r="E8956">
        <v>2002</v>
      </c>
      <c r="G8956" s="23">
        <v>643</v>
      </c>
      <c r="I8956" s="13"/>
      <c r="J8956" s="30"/>
      <c r="K8956" s="17"/>
      <c r="L8956" s="11"/>
      <c r="M8956" s="30"/>
      <c r="N8956" s="13"/>
      <c r="O8956" s="14">
        <v>3</v>
      </c>
      <c r="U8956" s="11"/>
    </row>
    <row r="8957" spans="1:21" customFormat="1" ht="13.2" x14ac:dyDescent="0.25">
      <c r="A8957">
        <v>10</v>
      </c>
      <c r="B8957">
        <v>9</v>
      </c>
      <c r="C8957" s="3">
        <v>1009</v>
      </c>
      <c r="D8957" t="s">
        <v>7</v>
      </c>
      <c r="E8957">
        <v>2002</v>
      </c>
      <c r="G8957" s="23">
        <v>659</v>
      </c>
      <c r="H8957" s="3">
        <f>SUM(G8951:G8957)</f>
        <v>5168</v>
      </c>
      <c r="I8957" s="13"/>
      <c r="J8957" s="30"/>
      <c r="K8957" s="17"/>
      <c r="L8957" s="11"/>
      <c r="M8957" s="30"/>
      <c r="N8957" s="13"/>
      <c r="O8957" s="14">
        <v>0</v>
      </c>
      <c r="U8957" s="11"/>
    </row>
    <row r="8958" spans="1:21" customFormat="1" ht="13.2" x14ac:dyDescent="0.25">
      <c r="A8958">
        <v>10</v>
      </c>
      <c r="B8958">
        <v>10</v>
      </c>
      <c r="C8958" s="3">
        <v>1010</v>
      </c>
      <c r="D8958" t="s">
        <v>7</v>
      </c>
      <c r="E8958">
        <v>2002</v>
      </c>
      <c r="G8958" s="23">
        <v>573</v>
      </c>
      <c r="I8958" s="13"/>
      <c r="J8958" s="30"/>
      <c r="K8958" s="17"/>
      <c r="L8958" s="11"/>
      <c r="M8958" s="30"/>
      <c r="N8958" s="13"/>
      <c r="O8958" s="14">
        <v>7</v>
      </c>
      <c r="U8958" s="11"/>
    </row>
    <row r="8959" spans="1:21" customFormat="1" ht="13.2" x14ac:dyDescent="0.25">
      <c r="A8959">
        <v>10</v>
      </c>
      <c r="B8959">
        <v>11</v>
      </c>
      <c r="C8959" s="3">
        <v>1011</v>
      </c>
      <c r="D8959" t="s">
        <v>7</v>
      </c>
      <c r="E8959">
        <v>2002</v>
      </c>
      <c r="G8959" s="23">
        <v>320</v>
      </c>
      <c r="I8959" s="13"/>
      <c r="J8959" s="30"/>
      <c r="K8959" s="17"/>
      <c r="L8959" s="11"/>
      <c r="M8959" s="30"/>
      <c r="N8959" s="13"/>
      <c r="O8959" s="14">
        <v>8</v>
      </c>
      <c r="U8959" s="11"/>
    </row>
    <row r="8960" spans="1:21" customFormat="1" ht="13.2" x14ac:dyDescent="0.25">
      <c r="A8960">
        <v>10</v>
      </c>
      <c r="B8960">
        <v>12</v>
      </c>
      <c r="C8960" s="3">
        <v>1012</v>
      </c>
      <c r="D8960" t="s">
        <v>7</v>
      </c>
      <c r="E8960">
        <v>2002</v>
      </c>
      <c r="G8960" s="23">
        <v>252</v>
      </c>
      <c r="I8960" s="13"/>
      <c r="J8960" s="30"/>
      <c r="K8960" s="17"/>
      <c r="L8960" s="11"/>
      <c r="M8960" s="30"/>
      <c r="N8960" s="13"/>
      <c r="O8960" s="14">
        <v>9</v>
      </c>
      <c r="U8960" s="11"/>
    </row>
    <row r="8961" spans="1:21" customFormat="1" ht="13.2" x14ac:dyDescent="0.25">
      <c r="A8961">
        <v>10</v>
      </c>
      <c r="B8961">
        <v>13</v>
      </c>
      <c r="C8961" s="3">
        <v>1013</v>
      </c>
      <c r="D8961" t="s">
        <v>7</v>
      </c>
      <c r="E8961">
        <v>2002</v>
      </c>
      <c r="G8961" s="23">
        <v>138</v>
      </c>
      <c r="I8961" s="13"/>
      <c r="J8961" s="30"/>
      <c r="K8961" s="17"/>
      <c r="L8961" s="11"/>
      <c r="M8961" s="30"/>
      <c r="N8961" s="13"/>
      <c r="O8961" s="14">
        <v>7</v>
      </c>
      <c r="U8961" s="11"/>
    </row>
    <row r="8962" spans="1:21" customFormat="1" ht="13.2" x14ac:dyDescent="0.25">
      <c r="A8962">
        <v>10</v>
      </c>
      <c r="B8962">
        <v>14</v>
      </c>
      <c r="C8962" s="3">
        <v>1014</v>
      </c>
      <c r="D8962" t="s">
        <v>7</v>
      </c>
      <c r="E8962">
        <v>2002</v>
      </c>
      <c r="G8962" s="23">
        <v>155</v>
      </c>
      <c r="I8962" s="13"/>
      <c r="J8962" s="30"/>
      <c r="K8962" s="17"/>
      <c r="L8962" s="11"/>
      <c r="M8962" s="30"/>
      <c r="N8962" s="13"/>
      <c r="O8962" s="14">
        <v>10</v>
      </c>
      <c r="U8962" s="11"/>
    </row>
    <row r="8963" spans="1:21" customFormat="1" ht="13.2" x14ac:dyDescent="0.25">
      <c r="A8963">
        <v>10</v>
      </c>
      <c r="B8963">
        <v>15</v>
      </c>
      <c r="C8963" s="3">
        <v>1015</v>
      </c>
      <c r="D8963" t="s">
        <v>7</v>
      </c>
      <c r="E8963">
        <v>2002</v>
      </c>
      <c r="G8963" s="23">
        <v>115</v>
      </c>
      <c r="I8963" s="13"/>
      <c r="J8963" s="30"/>
      <c r="K8963" s="17"/>
      <c r="L8963" s="11"/>
      <c r="M8963" s="30"/>
      <c r="N8963" s="13"/>
      <c r="O8963" s="14">
        <v>9</v>
      </c>
      <c r="U8963" s="11"/>
    </row>
    <row r="8964" spans="1:21" customFormat="1" ht="13.2" x14ac:dyDescent="0.25">
      <c r="A8964">
        <v>10</v>
      </c>
      <c r="B8964">
        <v>16</v>
      </c>
      <c r="C8964" s="3">
        <v>1016</v>
      </c>
      <c r="D8964" t="s">
        <v>7</v>
      </c>
      <c r="E8964">
        <v>2002</v>
      </c>
      <c r="G8964" s="23">
        <v>119</v>
      </c>
      <c r="H8964" s="3">
        <f>SUM(G8958:G8964)</f>
        <v>1672</v>
      </c>
      <c r="I8964" s="13"/>
      <c r="J8964" s="30"/>
      <c r="K8964" s="17"/>
      <c r="L8964" s="11"/>
      <c r="M8964" s="30"/>
      <c r="N8964" s="13"/>
      <c r="O8964" s="14">
        <v>6</v>
      </c>
      <c r="U8964" s="11"/>
    </row>
    <row r="8965" spans="1:21" customFormat="1" ht="13.2" x14ac:dyDescent="0.25">
      <c r="A8965">
        <v>10</v>
      </c>
      <c r="B8965">
        <v>17</v>
      </c>
      <c r="C8965" s="3">
        <v>1017</v>
      </c>
      <c r="D8965" t="s">
        <v>7</v>
      </c>
      <c r="E8965">
        <v>2002</v>
      </c>
      <c r="G8965" s="23">
        <v>112</v>
      </c>
      <c r="I8965" s="13"/>
      <c r="J8965" s="30"/>
      <c r="K8965" s="17"/>
      <c r="L8965" s="11"/>
      <c r="M8965" s="30"/>
      <c r="N8965" s="13"/>
      <c r="O8965" s="14">
        <v>3</v>
      </c>
      <c r="U8965" s="11"/>
    </row>
    <row r="8966" spans="1:21" customFormat="1" ht="13.2" x14ac:dyDescent="0.25">
      <c r="A8966">
        <v>10</v>
      </c>
      <c r="B8966">
        <v>18</v>
      </c>
      <c r="C8966" s="3">
        <v>1018</v>
      </c>
      <c r="D8966" t="s">
        <v>7</v>
      </c>
      <c r="E8966">
        <v>2002</v>
      </c>
      <c r="G8966" s="23">
        <v>144</v>
      </c>
      <c r="I8966" s="13"/>
      <c r="J8966" s="30"/>
      <c r="K8966" s="17"/>
      <c r="L8966" s="11"/>
      <c r="M8966" s="30"/>
      <c r="N8966" s="13"/>
      <c r="O8966" s="14">
        <v>0</v>
      </c>
      <c r="U8966" s="11"/>
    </row>
    <row r="8967" spans="1:21" customFormat="1" ht="13.2" x14ac:dyDescent="0.25">
      <c r="A8967">
        <v>10</v>
      </c>
      <c r="B8967">
        <v>19</v>
      </c>
      <c r="C8967" s="3">
        <v>1019</v>
      </c>
      <c r="D8967" t="s">
        <v>7</v>
      </c>
      <c r="E8967">
        <v>2002</v>
      </c>
      <c r="G8967" s="23">
        <v>103</v>
      </c>
      <c r="I8967" s="13"/>
      <c r="J8967" s="30"/>
      <c r="K8967" s="17"/>
      <c r="L8967" s="11"/>
      <c r="M8967" s="30"/>
      <c r="N8967" s="13"/>
      <c r="O8967" s="14">
        <v>0</v>
      </c>
      <c r="U8967" s="11"/>
    </row>
    <row r="8968" spans="1:21" customFormat="1" ht="13.2" x14ac:dyDescent="0.25">
      <c r="A8968">
        <v>10</v>
      </c>
      <c r="B8968">
        <v>20</v>
      </c>
      <c r="C8968" s="3">
        <v>1020</v>
      </c>
      <c r="D8968" t="s">
        <v>7</v>
      </c>
      <c r="E8968">
        <v>2002</v>
      </c>
      <c r="G8968" s="23">
        <v>140</v>
      </c>
      <c r="I8968" s="13"/>
      <c r="J8968" s="30"/>
      <c r="K8968" s="17"/>
      <c r="L8968" s="11"/>
      <c r="M8968" s="30"/>
      <c r="N8968" s="13"/>
      <c r="O8968" s="14">
        <v>0</v>
      </c>
      <c r="U8968" s="11"/>
    </row>
    <row r="8969" spans="1:21" customFormat="1" ht="13.2" x14ac:dyDescent="0.25">
      <c r="A8969">
        <v>10</v>
      </c>
      <c r="B8969">
        <v>21</v>
      </c>
      <c r="C8969" s="3">
        <v>1021</v>
      </c>
      <c r="D8969" t="s">
        <v>7</v>
      </c>
      <c r="E8969">
        <v>2002</v>
      </c>
      <c r="G8969" s="23">
        <v>3</v>
      </c>
      <c r="I8969" s="13"/>
      <c r="J8969" s="30"/>
      <c r="K8969" s="17"/>
      <c r="L8969" s="11"/>
      <c r="M8969" s="30"/>
      <c r="N8969" s="13"/>
      <c r="O8969" s="14">
        <v>0</v>
      </c>
      <c r="U8969" s="11"/>
    </row>
    <row r="8970" spans="1:21" customFormat="1" ht="13.2" x14ac:dyDescent="0.25">
      <c r="A8970">
        <v>10</v>
      </c>
      <c r="B8970">
        <v>22</v>
      </c>
      <c r="C8970" s="3">
        <v>1022</v>
      </c>
      <c r="D8970" t="s">
        <v>7</v>
      </c>
      <c r="E8970">
        <v>2002</v>
      </c>
      <c r="G8970" s="23">
        <v>13</v>
      </c>
      <c r="I8970" s="13"/>
      <c r="J8970" s="30"/>
      <c r="K8970" s="17"/>
      <c r="L8970" s="11"/>
      <c r="M8970" s="30"/>
      <c r="N8970" s="13"/>
      <c r="O8970" s="14">
        <v>0</v>
      </c>
      <c r="U8970" s="11"/>
    </row>
    <row r="8971" spans="1:21" customFormat="1" ht="13.2" x14ac:dyDescent="0.25">
      <c r="A8971">
        <v>10</v>
      </c>
      <c r="B8971">
        <v>23</v>
      </c>
      <c r="C8971" s="3">
        <v>1023</v>
      </c>
      <c r="D8971" t="s">
        <v>7</v>
      </c>
      <c r="E8971">
        <v>2002</v>
      </c>
      <c r="G8971" s="23">
        <v>18</v>
      </c>
      <c r="H8971" s="3">
        <f>SUM(G8965:G8971)</f>
        <v>533</v>
      </c>
      <c r="I8971" s="13"/>
      <c r="J8971" s="30"/>
      <c r="K8971" s="17"/>
      <c r="L8971" s="11"/>
      <c r="M8971" s="30"/>
      <c r="N8971" s="13"/>
      <c r="O8971" s="14">
        <v>0</v>
      </c>
      <c r="U8971" s="11"/>
    </row>
    <row r="8972" spans="1:21" customFormat="1" ht="13.2" x14ac:dyDescent="0.25">
      <c r="A8972">
        <v>10</v>
      </c>
      <c r="B8972">
        <v>24</v>
      </c>
      <c r="C8972" s="3">
        <v>1024</v>
      </c>
      <c r="D8972" t="s">
        <v>7</v>
      </c>
      <c r="E8972">
        <v>2002</v>
      </c>
      <c r="G8972" s="23">
        <v>10</v>
      </c>
      <c r="I8972" s="13"/>
      <c r="J8972" s="30"/>
      <c r="K8972" s="17"/>
      <c r="L8972" s="11"/>
      <c r="M8972" s="30"/>
      <c r="N8972" s="13"/>
      <c r="O8972" s="14">
        <v>0</v>
      </c>
      <c r="U8972" s="11"/>
    </row>
    <row r="8973" spans="1:21" customFormat="1" ht="13.2" x14ac:dyDescent="0.25">
      <c r="A8973">
        <v>10</v>
      </c>
      <c r="B8973">
        <v>25</v>
      </c>
      <c r="C8973" s="3">
        <v>1025</v>
      </c>
      <c r="D8973" t="s">
        <v>7</v>
      </c>
      <c r="E8973">
        <v>2002</v>
      </c>
      <c r="G8973" s="23">
        <v>8</v>
      </c>
      <c r="I8973" s="13"/>
      <c r="J8973" s="30"/>
      <c r="K8973" s="17"/>
      <c r="L8973" s="11"/>
      <c r="M8973" s="30"/>
      <c r="N8973" s="13"/>
      <c r="O8973" s="14">
        <v>0</v>
      </c>
      <c r="U8973" s="11"/>
    </row>
    <row r="8974" spans="1:21" customFormat="1" ht="13.2" x14ac:dyDescent="0.25">
      <c r="A8974">
        <v>10</v>
      </c>
      <c r="B8974">
        <v>26</v>
      </c>
      <c r="C8974" s="3">
        <v>1026</v>
      </c>
      <c r="D8974" t="s">
        <v>7</v>
      </c>
      <c r="E8974">
        <v>2002</v>
      </c>
      <c r="G8974" s="23">
        <v>9</v>
      </c>
      <c r="I8974" s="13"/>
      <c r="J8974" s="30"/>
      <c r="K8974" s="17"/>
      <c r="L8974" s="11"/>
      <c r="M8974" s="30"/>
      <c r="N8974" s="13"/>
      <c r="O8974" s="14">
        <v>0</v>
      </c>
      <c r="U8974" s="11"/>
    </row>
    <row r="8975" spans="1:21" customFormat="1" ht="13.2" x14ac:dyDescent="0.25">
      <c r="A8975">
        <v>10</v>
      </c>
      <c r="B8975">
        <v>27</v>
      </c>
      <c r="C8975" s="3">
        <v>1027</v>
      </c>
      <c r="D8975" t="s">
        <v>7</v>
      </c>
      <c r="E8975">
        <v>2002</v>
      </c>
      <c r="G8975" s="23">
        <v>15</v>
      </c>
      <c r="I8975" s="13"/>
      <c r="J8975" s="30"/>
      <c r="K8975" s="17"/>
      <c r="L8975" s="11"/>
      <c r="M8975" s="30"/>
      <c r="N8975" s="13"/>
      <c r="O8975" s="14">
        <v>0</v>
      </c>
      <c r="U8975" s="11"/>
    </row>
    <row r="8976" spans="1:21" customFormat="1" ht="13.2" x14ac:dyDescent="0.25">
      <c r="A8976">
        <v>10</v>
      </c>
      <c r="B8976">
        <v>28</v>
      </c>
      <c r="C8976" s="3">
        <v>1028</v>
      </c>
      <c r="D8976" t="s">
        <v>7</v>
      </c>
      <c r="E8976">
        <v>2002</v>
      </c>
      <c r="G8976" s="23">
        <v>25</v>
      </c>
      <c r="I8976" s="13"/>
      <c r="J8976" s="30"/>
      <c r="K8976" s="17"/>
      <c r="L8976" s="11"/>
      <c r="M8976" s="30"/>
      <c r="N8976" s="13"/>
      <c r="O8976" s="14">
        <v>0</v>
      </c>
      <c r="U8976" s="11"/>
    </row>
    <row r="8977" spans="1:21" customFormat="1" ht="13.2" x14ac:dyDescent="0.25">
      <c r="A8977">
        <v>10</v>
      </c>
      <c r="B8977">
        <v>29</v>
      </c>
      <c r="C8977" s="3">
        <v>1029</v>
      </c>
      <c r="D8977" t="s">
        <v>7</v>
      </c>
      <c r="E8977">
        <v>2002</v>
      </c>
      <c r="G8977" s="23">
        <v>36</v>
      </c>
      <c r="I8977" s="13"/>
      <c r="J8977" s="30"/>
      <c r="K8977" s="17"/>
      <c r="L8977" s="11"/>
      <c r="M8977" s="30"/>
      <c r="N8977" s="13"/>
      <c r="O8977" s="14">
        <v>0</v>
      </c>
      <c r="U8977" s="11"/>
    </row>
    <row r="8978" spans="1:21" customFormat="1" ht="13.2" x14ac:dyDescent="0.25">
      <c r="A8978">
        <v>10</v>
      </c>
      <c r="B8978">
        <v>30</v>
      </c>
      <c r="C8978" s="3">
        <v>1030</v>
      </c>
      <c r="D8978" t="s">
        <v>7</v>
      </c>
      <c r="E8978">
        <v>2002</v>
      </c>
      <c r="G8978" s="23">
        <v>15</v>
      </c>
      <c r="H8978" s="3">
        <f>SUM(G8972:G8978)</f>
        <v>118</v>
      </c>
      <c r="I8978" s="13"/>
      <c r="J8978" s="30"/>
      <c r="K8978" s="17"/>
      <c r="L8978" s="11"/>
      <c r="M8978" s="30"/>
      <c r="N8978" s="13"/>
      <c r="O8978" s="14">
        <v>0</v>
      </c>
      <c r="U8978" s="11"/>
    </row>
    <row r="8979" spans="1:21" customFormat="1" ht="13.2" x14ac:dyDescent="0.25">
      <c r="A8979">
        <v>10</v>
      </c>
      <c r="B8979">
        <v>31</v>
      </c>
      <c r="C8979" s="3">
        <v>1031</v>
      </c>
      <c r="D8979" t="s">
        <v>7</v>
      </c>
      <c r="E8979">
        <v>2002</v>
      </c>
      <c r="G8979" s="23">
        <v>20</v>
      </c>
      <c r="I8979" s="13"/>
      <c r="J8979" s="30"/>
      <c r="L8979" s="11"/>
      <c r="M8979" s="30"/>
      <c r="N8979" s="13"/>
      <c r="O8979" s="14">
        <v>0</v>
      </c>
      <c r="U8979" s="11"/>
    </row>
    <row r="8980" spans="1:21" customFormat="1" ht="13.2" x14ac:dyDescent="0.25">
      <c r="A8980">
        <v>11</v>
      </c>
      <c r="B8980">
        <v>1</v>
      </c>
      <c r="C8980" s="3">
        <v>1101</v>
      </c>
      <c r="D8980" t="s">
        <v>7</v>
      </c>
      <c r="E8980">
        <v>2002</v>
      </c>
      <c r="G8980" s="23">
        <v>13</v>
      </c>
      <c r="I8980" s="13"/>
      <c r="J8980" s="30"/>
      <c r="L8980" s="11"/>
      <c r="M8980" s="30"/>
      <c r="N8980" s="13"/>
      <c r="O8980" s="14">
        <v>0</v>
      </c>
      <c r="U8980" s="11"/>
    </row>
    <row r="8981" spans="1:21" customFormat="1" ht="13.2" x14ac:dyDescent="0.25">
      <c r="A8981">
        <v>11</v>
      </c>
      <c r="B8981">
        <v>2</v>
      </c>
      <c r="C8981" s="3">
        <v>1102</v>
      </c>
      <c r="D8981" t="s">
        <v>7</v>
      </c>
      <c r="E8981">
        <v>2002</v>
      </c>
      <c r="G8981" s="23">
        <v>9</v>
      </c>
      <c r="I8981" s="13"/>
      <c r="J8981" s="30"/>
      <c r="L8981" s="11"/>
      <c r="M8981" s="30"/>
      <c r="N8981" s="13"/>
      <c r="O8981" s="14">
        <v>0</v>
      </c>
      <c r="U8981" s="11"/>
    </row>
    <row r="8982" spans="1:21" customFormat="1" ht="13.2" x14ac:dyDescent="0.25">
      <c r="A8982">
        <v>11</v>
      </c>
      <c r="B8982">
        <v>3</v>
      </c>
      <c r="C8982" s="3">
        <v>1103</v>
      </c>
      <c r="D8982" t="s">
        <v>7</v>
      </c>
      <c r="E8982">
        <v>2002</v>
      </c>
      <c r="G8982" s="23">
        <v>9</v>
      </c>
      <c r="I8982" s="13"/>
      <c r="J8982" s="30"/>
      <c r="L8982" s="11"/>
      <c r="M8982" s="30"/>
      <c r="N8982" s="13"/>
      <c r="O8982" s="14">
        <v>0</v>
      </c>
      <c r="U8982" s="11"/>
    </row>
    <row r="8983" spans="1:21" customFormat="1" ht="13.2" x14ac:dyDescent="0.25">
      <c r="A8983">
        <v>11</v>
      </c>
      <c r="B8983">
        <v>4</v>
      </c>
      <c r="C8983" s="3">
        <v>1104</v>
      </c>
      <c r="D8983" t="s">
        <v>7</v>
      </c>
      <c r="E8983">
        <v>2002</v>
      </c>
      <c r="G8983" s="23">
        <v>11</v>
      </c>
      <c r="I8983" s="13"/>
      <c r="J8983" s="30"/>
      <c r="L8983" s="11"/>
      <c r="M8983" s="30"/>
      <c r="N8983" s="13"/>
      <c r="O8983" s="14">
        <v>0</v>
      </c>
      <c r="U8983" s="11"/>
    </row>
    <row r="8984" spans="1:21" customFormat="1" ht="13.2" x14ac:dyDescent="0.25">
      <c r="A8984">
        <v>11</v>
      </c>
      <c r="B8984">
        <v>5</v>
      </c>
      <c r="C8984" s="3">
        <v>1105</v>
      </c>
      <c r="D8984" t="s">
        <v>7</v>
      </c>
      <c r="E8984">
        <v>2002</v>
      </c>
      <c r="G8984" s="23">
        <v>16</v>
      </c>
      <c r="I8984" s="13"/>
      <c r="J8984" s="30"/>
      <c r="L8984" s="11"/>
      <c r="M8984" s="30"/>
      <c r="N8984" s="13"/>
      <c r="O8984" s="14">
        <v>0</v>
      </c>
      <c r="U8984" s="11"/>
    </row>
    <row r="8985" spans="1:21" customFormat="1" ht="13.2" x14ac:dyDescent="0.25">
      <c r="A8985">
        <v>11</v>
      </c>
      <c r="B8985">
        <v>6</v>
      </c>
      <c r="C8985" s="3">
        <v>1106</v>
      </c>
      <c r="D8985" t="s">
        <v>7</v>
      </c>
      <c r="E8985">
        <v>2002</v>
      </c>
      <c r="G8985" s="23">
        <v>983</v>
      </c>
      <c r="H8985" s="3">
        <f>SUM(G8979:G8985)</f>
        <v>1061</v>
      </c>
      <c r="I8985" s="13"/>
      <c r="J8985" s="30"/>
      <c r="L8985" s="11"/>
      <c r="M8985" s="30"/>
      <c r="N8985" s="13"/>
      <c r="O8985" s="14">
        <v>0</v>
      </c>
      <c r="U8985" s="11"/>
    </row>
    <row r="8986" spans="1:21" customFormat="1" ht="13.2" x14ac:dyDescent="0.25">
      <c r="A8986">
        <v>11</v>
      </c>
      <c r="B8986">
        <v>7</v>
      </c>
      <c r="C8986" s="3">
        <v>1107</v>
      </c>
      <c r="D8986" t="s">
        <v>7</v>
      </c>
      <c r="E8986">
        <v>2002</v>
      </c>
      <c r="G8986" s="23">
        <v>910</v>
      </c>
      <c r="I8986" s="13"/>
      <c r="J8986" s="30"/>
      <c r="L8986" s="11"/>
      <c r="M8986" s="30"/>
      <c r="N8986" s="13"/>
      <c r="O8986" s="14">
        <v>0</v>
      </c>
      <c r="U8986" s="11"/>
    </row>
    <row r="8987" spans="1:21" customFormat="1" ht="13.2" x14ac:dyDescent="0.25">
      <c r="A8987">
        <v>11</v>
      </c>
      <c r="B8987">
        <v>8</v>
      </c>
      <c r="C8987" s="3">
        <v>1108</v>
      </c>
      <c r="D8987" t="s">
        <v>7</v>
      </c>
      <c r="E8987">
        <v>2002</v>
      </c>
      <c r="G8987" s="23">
        <v>1182</v>
      </c>
      <c r="I8987" s="13"/>
      <c r="J8987" s="30"/>
      <c r="L8987" s="11"/>
      <c r="M8987" s="30"/>
      <c r="N8987" s="13"/>
      <c r="O8987" s="14">
        <v>0</v>
      </c>
      <c r="U8987" s="11"/>
    </row>
    <row r="8988" spans="1:21" customFormat="1" ht="13.2" x14ac:dyDescent="0.25">
      <c r="A8988">
        <v>11</v>
      </c>
      <c r="B8988">
        <v>9</v>
      </c>
      <c r="C8988" s="3">
        <v>1109</v>
      </c>
      <c r="D8988" t="s">
        <v>7</v>
      </c>
      <c r="E8988">
        <v>2002</v>
      </c>
      <c r="G8988" s="23">
        <v>852</v>
      </c>
      <c r="I8988" s="13"/>
      <c r="J8988" s="30"/>
      <c r="L8988" s="11"/>
      <c r="M8988" s="30"/>
      <c r="N8988" s="13"/>
      <c r="O8988" s="14">
        <v>0</v>
      </c>
      <c r="U8988" s="11"/>
    </row>
    <row r="8989" spans="1:21" customFormat="1" ht="13.2" x14ac:dyDescent="0.25">
      <c r="A8989">
        <v>11</v>
      </c>
      <c r="B8989">
        <v>10</v>
      </c>
      <c r="C8989" s="3">
        <v>1110</v>
      </c>
      <c r="D8989" t="s">
        <v>7</v>
      </c>
      <c r="E8989">
        <v>2002</v>
      </c>
      <c r="G8989" s="25"/>
      <c r="I8989" s="13"/>
      <c r="J8989" s="30"/>
      <c r="L8989" s="11"/>
      <c r="M8989" s="30"/>
      <c r="N8989" s="13"/>
      <c r="O8989" s="14"/>
      <c r="U8989" s="11"/>
    </row>
    <row r="8990" spans="1:21" customFormat="1" ht="13.2" x14ac:dyDescent="0.25">
      <c r="A8990">
        <v>11</v>
      </c>
      <c r="B8990">
        <v>11</v>
      </c>
      <c r="C8990" s="3">
        <v>1111</v>
      </c>
      <c r="D8990" t="s">
        <v>7</v>
      </c>
      <c r="E8990">
        <v>2002</v>
      </c>
      <c r="G8990" s="25"/>
      <c r="I8990" s="13"/>
      <c r="J8990" s="30"/>
      <c r="L8990" s="11"/>
      <c r="M8990" s="30"/>
      <c r="N8990" s="13"/>
      <c r="O8990" s="14"/>
      <c r="U8990" s="11"/>
    </row>
    <row r="8991" spans="1:21" customFormat="1" ht="13.2" x14ac:dyDescent="0.25">
      <c r="A8991">
        <v>11</v>
      </c>
      <c r="B8991">
        <v>12</v>
      </c>
      <c r="C8991" s="3">
        <v>1112</v>
      </c>
      <c r="D8991" t="s">
        <v>7</v>
      </c>
      <c r="E8991">
        <v>2002</v>
      </c>
      <c r="G8991" s="25"/>
      <c r="I8991" s="13"/>
      <c r="J8991" s="30"/>
      <c r="L8991" s="11"/>
      <c r="M8991" s="30"/>
      <c r="N8991" s="13"/>
      <c r="O8991" s="14"/>
      <c r="U8991" s="11"/>
    </row>
    <row r="8992" spans="1:21" customFormat="1" ht="13.2" x14ac:dyDescent="0.25">
      <c r="A8992">
        <v>11</v>
      </c>
      <c r="B8992">
        <v>13</v>
      </c>
      <c r="C8992" s="3">
        <v>1113</v>
      </c>
      <c r="D8992" t="s">
        <v>7</v>
      </c>
      <c r="E8992">
        <v>2002</v>
      </c>
      <c r="G8992" s="25"/>
      <c r="H8992" s="3">
        <f>SUM(G8986:G8992)</f>
        <v>2944</v>
      </c>
      <c r="I8992" s="13"/>
      <c r="J8992" s="30"/>
      <c r="L8992" s="11"/>
      <c r="M8992" s="30"/>
      <c r="N8992" s="13"/>
      <c r="O8992" s="14"/>
      <c r="U8992" s="11"/>
    </row>
    <row r="8993" spans="1:7" customFormat="1" ht="13.2" customHeight="1" x14ac:dyDescent="0.25">
      <c r="A8993">
        <v>4</v>
      </c>
      <c r="B8993">
        <v>1</v>
      </c>
      <c r="C8993" s="3">
        <v>401</v>
      </c>
      <c r="D8993" t="s">
        <v>6</v>
      </c>
      <c r="E8993">
        <v>2001</v>
      </c>
      <c r="G8993" s="10"/>
    </row>
    <row r="8994" spans="1:7" customFormat="1" ht="13.2" customHeight="1" x14ac:dyDescent="0.25">
      <c r="A8994">
        <v>4</v>
      </c>
      <c r="B8994">
        <v>2</v>
      </c>
      <c r="C8994" s="3">
        <v>402</v>
      </c>
      <c r="D8994" t="s">
        <v>6</v>
      </c>
      <c r="E8994">
        <v>2001</v>
      </c>
      <c r="G8994" s="10"/>
    </row>
    <row r="8995" spans="1:7" customFormat="1" ht="13.2" customHeight="1" x14ac:dyDescent="0.25">
      <c r="A8995">
        <v>4</v>
      </c>
      <c r="B8995">
        <v>3</v>
      </c>
      <c r="C8995" s="3">
        <v>403</v>
      </c>
      <c r="D8995" t="s">
        <v>6</v>
      </c>
      <c r="E8995">
        <v>2001</v>
      </c>
      <c r="G8995" s="10"/>
    </row>
    <row r="8996" spans="1:7" customFormat="1" ht="13.2" customHeight="1" x14ac:dyDescent="0.25">
      <c r="A8996">
        <v>4</v>
      </c>
      <c r="B8996">
        <v>4</v>
      </c>
      <c r="C8996" s="3">
        <v>404</v>
      </c>
      <c r="D8996" t="s">
        <v>6</v>
      </c>
      <c r="E8996">
        <v>2001</v>
      </c>
      <c r="G8996" s="10"/>
    </row>
    <row r="8997" spans="1:7" customFormat="1" ht="13.2" customHeight="1" x14ac:dyDescent="0.25">
      <c r="A8997">
        <v>4</v>
      </c>
      <c r="B8997">
        <v>5</v>
      </c>
      <c r="C8997" s="3">
        <v>405</v>
      </c>
      <c r="D8997" t="s">
        <v>6</v>
      </c>
      <c r="E8997">
        <v>2001</v>
      </c>
      <c r="G8997" s="10"/>
    </row>
    <row r="8998" spans="1:7" customFormat="1" ht="13.2" customHeight="1" x14ac:dyDescent="0.25">
      <c r="A8998">
        <v>4</v>
      </c>
      <c r="B8998">
        <v>6</v>
      </c>
      <c r="C8998" s="3">
        <v>406</v>
      </c>
      <c r="D8998" t="s">
        <v>6</v>
      </c>
      <c r="E8998">
        <v>2001</v>
      </c>
      <c r="G8998" s="10"/>
    </row>
    <row r="8999" spans="1:7" customFormat="1" ht="13.2" customHeight="1" x14ac:dyDescent="0.25">
      <c r="A8999">
        <v>4</v>
      </c>
      <c r="B8999">
        <v>7</v>
      </c>
      <c r="C8999" s="3">
        <v>407</v>
      </c>
      <c r="D8999" t="s">
        <v>6</v>
      </c>
      <c r="E8999">
        <v>2001</v>
      </c>
      <c r="G8999" s="10"/>
    </row>
    <row r="9000" spans="1:7" customFormat="1" ht="13.2" customHeight="1" x14ac:dyDescent="0.25">
      <c r="A9000">
        <v>4</v>
      </c>
      <c r="B9000">
        <v>8</v>
      </c>
      <c r="C9000" s="3">
        <v>408</v>
      </c>
      <c r="D9000" t="s">
        <v>6</v>
      </c>
      <c r="E9000">
        <v>2001</v>
      </c>
      <c r="G9000" s="10"/>
    </row>
    <row r="9001" spans="1:7" customFormat="1" ht="13.2" customHeight="1" x14ac:dyDescent="0.25">
      <c r="A9001">
        <v>4</v>
      </c>
      <c r="B9001">
        <v>9</v>
      </c>
      <c r="C9001" s="3">
        <v>409</v>
      </c>
      <c r="D9001" t="s">
        <v>6</v>
      </c>
      <c r="E9001">
        <v>2001</v>
      </c>
      <c r="G9001" s="10"/>
    </row>
    <row r="9002" spans="1:7" customFormat="1" ht="13.2" customHeight="1" x14ac:dyDescent="0.25">
      <c r="A9002">
        <v>4</v>
      </c>
      <c r="B9002">
        <v>10</v>
      </c>
      <c r="C9002" s="3">
        <v>410</v>
      </c>
      <c r="D9002" t="s">
        <v>6</v>
      </c>
      <c r="E9002">
        <v>2001</v>
      </c>
      <c r="G9002" s="10"/>
    </row>
    <row r="9003" spans="1:7" customFormat="1" ht="13.2" customHeight="1" x14ac:dyDescent="0.25">
      <c r="A9003">
        <v>4</v>
      </c>
      <c r="B9003">
        <v>11</v>
      </c>
      <c r="C9003" s="3">
        <v>411</v>
      </c>
      <c r="D9003" t="s">
        <v>6</v>
      </c>
      <c r="E9003">
        <v>2001</v>
      </c>
      <c r="G9003" s="10"/>
    </row>
    <row r="9004" spans="1:7" customFormat="1" ht="13.2" customHeight="1" x14ac:dyDescent="0.25">
      <c r="A9004">
        <v>4</v>
      </c>
      <c r="B9004">
        <v>12</v>
      </c>
      <c r="C9004" s="3">
        <v>412</v>
      </c>
      <c r="D9004" t="s">
        <v>6</v>
      </c>
      <c r="E9004">
        <v>2001</v>
      </c>
      <c r="G9004" s="10"/>
    </row>
    <row r="9005" spans="1:7" customFormat="1" ht="13.2" customHeight="1" x14ac:dyDescent="0.25">
      <c r="A9005">
        <v>4</v>
      </c>
      <c r="B9005">
        <v>13</v>
      </c>
      <c r="C9005" s="3">
        <v>413</v>
      </c>
      <c r="D9005" t="s">
        <v>6</v>
      </c>
      <c r="E9005">
        <v>2001</v>
      </c>
      <c r="G9005" s="10"/>
    </row>
    <row r="9006" spans="1:7" customFormat="1" ht="13.2" customHeight="1" x14ac:dyDescent="0.25">
      <c r="A9006">
        <v>4</v>
      </c>
      <c r="B9006">
        <v>14</v>
      </c>
      <c r="C9006" s="3">
        <v>414</v>
      </c>
      <c r="D9006" t="s">
        <v>6</v>
      </c>
      <c r="E9006">
        <v>2001</v>
      </c>
      <c r="G9006" s="10"/>
    </row>
    <row r="9007" spans="1:7" customFormat="1" ht="13.2" customHeight="1" x14ac:dyDescent="0.25">
      <c r="A9007">
        <v>4</v>
      </c>
      <c r="B9007">
        <v>15</v>
      </c>
      <c r="C9007" s="3">
        <v>415</v>
      </c>
      <c r="D9007" t="s">
        <v>6</v>
      </c>
      <c r="E9007">
        <v>2001</v>
      </c>
      <c r="G9007" s="10"/>
    </row>
    <row r="9008" spans="1:7" customFormat="1" ht="13.2" customHeight="1" x14ac:dyDescent="0.25">
      <c r="A9008">
        <v>4</v>
      </c>
      <c r="B9008">
        <v>16</v>
      </c>
      <c r="C9008" s="3">
        <v>416</v>
      </c>
      <c r="D9008" t="s">
        <v>6</v>
      </c>
      <c r="E9008">
        <v>2001</v>
      </c>
      <c r="G9008" s="10"/>
    </row>
    <row r="9009" spans="1:7" customFormat="1" ht="13.2" customHeight="1" x14ac:dyDescent="0.25">
      <c r="A9009">
        <v>4</v>
      </c>
      <c r="B9009">
        <v>17</v>
      </c>
      <c r="C9009" s="3">
        <v>417</v>
      </c>
      <c r="D9009" t="s">
        <v>6</v>
      </c>
      <c r="E9009">
        <v>2001</v>
      </c>
      <c r="G9009" s="10"/>
    </row>
    <row r="9010" spans="1:7" customFormat="1" ht="13.2" customHeight="1" x14ac:dyDescent="0.25">
      <c r="A9010">
        <v>4</v>
      </c>
      <c r="B9010">
        <v>18</v>
      </c>
      <c r="C9010" s="3">
        <v>418</v>
      </c>
      <c r="D9010" t="s">
        <v>6</v>
      </c>
      <c r="E9010">
        <v>2001</v>
      </c>
      <c r="G9010" s="10"/>
    </row>
    <row r="9011" spans="1:7" customFormat="1" ht="13.2" customHeight="1" x14ac:dyDescent="0.25">
      <c r="A9011">
        <v>4</v>
      </c>
      <c r="B9011">
        <v>19</v>
      </c>
      <c r="C9011" s="3">
        <v>419</v>
      </c>
      <c r="D9011" t="s">
        <v>6</v>
      </c>
      <c r="E9011">
        <v>2001</v>
      </c>
      <c r="G9011" s="10"/>
    </row>
    <row r="9012" spans="1:7" customFormat="1" ht="13.2" customHeight="1" x14ac:dyDescent="0.25">
      <c r="A9012">
        <v>4</v>
      </c>
      <c r="B9012">
        <v>20</v>
      </c>
      <c r="C9012" s="3">
        <v>420</v>
      </c>
      <c r="D9012" t="s">
        <v>6</v>
      </c>
      <c r="E9012">
        <v>2001</v>
      </c>
      <c r="G9012" s="10"/>
    </row>
    <row r="9013" spans="1:7" customFormat="1" ht="13.2" customHeight="1" x14ac:dyDescent="0.25">
      <c r="A9013">
        <v>4</v>
      </c>
      <c r="B9013">
        <v>21</v>
      </c>
      <c r="C9013" s="3">
        <v>421</v>
      </c>
      <c r="D9013" t="s">
        <v>6</v>
      </c>
      <c r="E9013">
        <v>2001</v>
      </c>
      <c r="G9013" s="10"/>
    </row>
    <row r="9014" spans="1:7" customFormat="1" ht="13.2" customHeight="1" x14ac:dyDescent="0.25">
      <c r="A9014">
        <v>4</v>
      </c>
      <c r="B9014">
        <v>22</v>
      </c>
      <c r="C9014" s="3">
        <v>422</v>
      </c>
      <c r="D9014" t="s">
        <v>6</v>
      </c>
      <c r="E9014">
        <v>2001</v>
      </c>
      <c r="G9014" s="10"/>
    </row>
    <row r="9015" spans="1:7" customFormat="1" ht="13.2" customHeight="1" x14ac:dyDescent="0.25">
      <c r="A9015">
        <v>4</v>
      </c>
      <c r="B9015">
        <v>23</v>
      </c>
      <c r="C9015" s="3">
        <v>423</v>
      </c>
      <c r="D9015" t="s">
        <v>6</v>
      </c>
      <c r="E9015">
        <v>2001</v>
      </c>
      <c r="G9015" s="10"/>
    </row>
    <row r="9016" spans="1:7" customFormat="1" ht="13.2" customHeight="1" x14ac:dyDescent="0.25">
      <c r="A9016">
        <v>4</v>
      </c>
      <c r="B9016">
        <v>24</v>
      </c>
      <c r="C9016" s="3">
        <v>424</v>
      </c>
      <c r="D9016" t="s">
        <v>6</v>
      </c>
      <c r="E9016">
        <v>2001</v>
      </c>
      <c r="G9016" s="10"/>
    </row>
    <row r="9017" spans="1:7" customFormat="1" ht="13.2" customHeight="1" x14ac:dyDescent="0.25">
      <c r="A9017">
        <v>4</v>
      </c>
      <c r="B9017">
        <v>25</v>
      </c>
      <c r="C9017" s="3">
        <v>425</v>
      </c>
      <c r="D9017" t="s">
        <v>6</v>
      </c>
      <c r="E9017">
        <v>2001</v>
      </c>
      <c r="G9017" s="10"/>
    </row>
    <row r="9018" spans="1:7" customFormat="1" ht="13.2" customHeight="1" x14ac:dyDescent="0.25">
      <c r="A9018">
        <v>4</v>
      </c>
      <c r="B9018">
        <v>26</v>
      </c>
      <c r="C9018" s="3">
        <v>426</v>
      </c>
      <c r="D9018" t="s">
        <v>6</v>
      </c>
      <c r="E9018">
        <v>2001</v>
      </c>
      <c r="G9018" s="10"/>
    </row>
    <row r="9019" spans="1:7" customFormat="1" ht="13.2" customHeight="1" x14ac:dyDescent="0.25">
      <c r="A9019">
        <v>4</v>
      </c>
      <c r="B9019">
        <v>27</v>
      </c>
      <c r="C9019" s="3">
        <v>427</v>
      </c>
      <c r="D9019" t="s">
        <v>6</v>
      </c>
      <c r="E9019">
        <v>2001</v>
      </c>
      <c r="G9019" s="10"/>
    </row>
    <row r="9020" spans="1:7" customFormat="1" ht="13.2" customHeight="1" x14ac:dyDescent="0.25">
      <c r="A9020">
        <v>4</v>
      </c>
      <c r="B9020">
        <v>28</v>
      </c>
      <c r="C9020" s="3">
        <v>428</v>
      </c>
      <c r="D9020" t="s">
        <v>6</v>
      </c>
      <c r="E9020">
        <v>2001</v>
      </c>
      <c r="G9020" s="10"/>
    </row>
    <row r="9021" spans="1:7" customFormat="1" ht="13.2" customHeight="1" x14ac:dyDescent="0.25">
      <c r="A9021">
        <v>4</v>
      </c>
      <c r="B9021">
        <v>29</v>
      </c>
      <c r="C9021" s="3">
        <v>429</v>
      </c>
      <c r="D9021" t="s">
        <v>6</v>
      </c>
      <c r="E9021">
        <v>2001</v>
      </c>
      <c r="G9021" s="10"/>
    </row>
    <row r="9022" spans="1:7" customFormat="1" ht="13.2" customHeight="1" x14ac:dyDescent="0.25">
      <c r="A9022">
        <v>4</v>
      </c>
      <c r="B9022">
        <v>30</v>
      </c>
      <c r="C9022" s="3">
        <v>430</v>
      </c>
      <c r="D9022" t="s">
        <v>6</v>
      </c>
      <c r="E9022">
        <v>2001</v>
      </c>
      <c r="G9022" s="10"/>
    </row>
    <row r="9023" spans="1:7" customFormat="1" ht="13.2" customHeight="1" x14ac:dyDescent="0.25">
      <c r="A9023">
        <v>5</v>
      </c>
      <c r="B9023">
        <v>1</v>
      </c>
      <c r="C9023" s="3">
        <v>501</v>
      </c>
      <c r="D9023" t="s">
        <v>6</v>
      </c>
      <c r="E9023">
        <v>2001</v>
      </c>
      <c r="G9023" s="10"/>
    </row>
    <row r="9024" spans="1:7" customFormat="1" ht="13.2" customHeight="1" x14ac:dyDescent="0.25">
      <c r="A9024">
        <v>5</v>
      </c>
      <c r="B9024">
        <v>2</v>
      </c>
      <c r="C9024" s="3">
        <v>502</v>
      </c>
      <c r="D9024" t="s">
        <v>6</v>
      </c>
      <c r="E9024">
        <v>2001</v>
      </c>
      <c r="G9024" s="10"/>
    </row>
    <row r="9025" spans="1:7" customFormat="1" ht="13.2" customHeight="1" x14ac:dyDescent="0.25">
      <c r="A9025">
        <v>5</v>
      </c>
      <c r="B9025">
        <v>3</v>
      </c>
      <c r="C9025" s="3">
        <v>503</v>
      </c>
      <c r="D9025" t="s">
        <v>6</v>
      </c>
      <c r="E9025">
        <v>2001</v>
      </c>
      <c r="G9025" s="10"/>
    </row>
    <row r="9026" spans="1:7" customFormat="1" ht="13.2" customHeight="1" x14ac:dyDescent="0.25">
      <c r="A9026">
        <v>5</v>
      </c>
      <c r="B9026">
        <v>4</v>
      </c>
      <c r="C9026" s="3">
        <v>504</v>
      </c>
      <c r="D9026" t="s">
        <v>6</v>
      </c>
      <c r="E9026">
        <v>2001</v>
      </c>
      <c r="G9026" s="10"/>
    </row>
    <row r="9027" spans="1:7" customFormat="1" ht="13.2" customHeight="1" x14ac:dyDescent="0.25">
      <c r="A9027">
        <v>5</v>
      </c>
      <c r="B9027">
        <v>5</v>
      </c>
      <c r="C9027" s="3">
        <v>505</v>
      </c>
      <c r="D9027" t="s">
        <v>6</v>
      </c>
      <c r="E9027">
        <v>2001</v>
      </c>
      <c r="G9027" s="10"/>
    </row>
    <row r="9028" spans="1:7" customFormat="1" ht="13.2" customHeight="1" x14ac:dyDescent="0.25">
      <c r="A9028">
        <v>5</v>
      </c>
      <c r="B9028">
        <v>6</v>
      </c>
      <c r="C9028" s="3">
        <v>506</v>
      </c>
      <c r="D9028" t="s">
        <v>6</v>
      </c>
      <c r="E9028">
        <v>2001</v>
      </c>
      <c r="G9028" s="10"/>
    </row>
    <row r="9029" spans="1:7" customFormat="1" ht="13.2" customHeight="1" x14ac:dyDescent="0.25">
      <c r="A9029">
        <v>5</v>
      </c>
      <c r="B9029">
        <v>7</v>
      </c>
      <c r="C9029" s="3">
        <v>507</v>
      </c>
      <c r="D9029" t="s">
        <v>6</v>
      </c>
      <c r="E9029">
        <v>2001</v>
      </c>
      <c r="G9029" s="10"/>
    </row>
    <row r="9030" spans="1:7" customFormat="1" ht="13.2" customHeight="1" x14ac:dyDescent="0.25">
      <c r="A9030">
        <v>5</v>
      </c>
      <c r="B9030">
        <v>8</v>
      </c>
      <c r="C9030" s="3">
        <v>508</v>
      </c>
      <c r="D9030" t="s">
        <v>6</v>
      </c>
      <c r="E9030">
        <v>2001</v>
      </c>
      <c r="G9030" s="10"/>
    </row>
    <row r="9031" spans="1:7" customFormat="1" ht="13.2" customHeight="1" x14ac:dyDescent="0.25">
      <c r="A9031">
        <v>5</v>
      </c>
      <c r="B9031">
        <v>9</v>
      </c>
      <c r="C9031" s="3">
        <v>509</v>
      </c>
      <c r="D9031" t="s">
        <v>6</v>
      </c>
      <c r="E9031">
        <v>2001</v>
      </c>
      <c r="G9031" s="10"/>
    </row>
    <row r="9032" spans="1:7" customFormat="1" ht="13.2" customHeight="1" x14ac:dyDescent="0.25">
      <c r="A9032">
        <v>5</v>
      </c>
      <c r="B9032">
        <v>10</v>
      </c>
      <c r="C9032" s="3">
        <v>510</v>
      </c>
      <c r="D9032" t="s">
        <v>6</v>
      </c>
      <c r="E9032">
        <v>2001</v>
      </c>
      <c r="G9032" s="10"/>
    </row>
    <row r="9033" spans="1:7" customFormat="1" ht="13.2" customHeight="1" x14ac:dyDescent="0.25">
      <c r="A9033">
        <v>5</v>
      </c>
      <c r="B9033">
        <v>11</v>
      </c>
      <c r="C9033" s="3">
        <v>511</v>
      </c>
      <c r="D9033" t="s">
        <v>6</v>
      </c>
      <c r="E9033">
        <v>2001</v>
      </c>
      <c r="G9033" s="10"/>
    </row>
    <row r="9034" spans="1:7" customFormat="1" ht="13.2" customHeight="1" x14ac:dyDescent="0.25">
      <c r="A9034">
        <v>5</v>
      </c>
      <c r="B9034">
        <v>12</v>
      </c>
      <c r="C9034" s="3">
        <v>512</v>
      </c>
      <c r="D9034" t="s">
        <v>6</v>
      </c>
      <c r="E9034">
        <v>2001</v>
      </c>
      <c r="G9034" s="10"/>
    </row>
    <row r="9035" spans="1:7" customFormat="1" ht="13.2" customHeight="1" x14ac:dyDescent="0.25">
      <c r="A9035">
        <v>5</v>
      </c>
      <c r="B9035">
        <v>13</v>
      </c>
      <c r="C9035" s="3">
        <v>513</v>
      </c>
      <c r="D9035" t="s">
        <v>6</v>
      </c>
      <c r="E9035">
        <v>2001</v>
      </c>
      <c r="G9035" s="10"/>
    </row>
    <row r="9036" spans="1:7" customFormat="1" ht="13.2" customHeight="1" x14ac:dyDescent="0.25">
      <c r="A9036">
        <v>5</v>
      </c>
      <c r="B9036">
        <v>14</v>
      </c>
      <c r="C9036" s="3">
        <v>514</v>
      </c>
      <c r="D9036" t="s">
        <v>6</v>
      </c>
      <c r="E9036">
        <v>2001</v>
      </c>
      <c r="G9036" s="10"/>
    </row>
    <row r="9037" spans="1:7" customFormat="1" ht="13.2" customHeight="1" x14ac:dyDescent="0.25">
      <c r="A9037">
        <v>5</v>
      </c>
      <c r="B9037">
        <v>15</v>
      </c>
      <c r="C9037" s="3">
        <v>515</v>
      </c>
      <c r="D9037" t="s">
        <v>6</v>
      </c>
      <c r="E9037">
        <v>2001</v>
      </c>
      <c r="G9037" s="10"/>
    </row>
    <row r="9038" spans="1:7" customFormat="1" ht="13.2" customHeight="1" x14ac:dyDescent="0.25">
      <c r="A9038">
        <v>5</v>
      </c>
      <c r="B9038">
        <v>16</v>
      </c>
      <c r="C9038" s="3">
        <v>516</v>
      </c>
      <c r="D9038" t="s">
        <v>6</v>
      </c>
      <c r="E9038">
        <v>2001</v>
      </c>
      <c r="G9038" s="10"/>
    </row>
    <row r="9039" spans="1:7" customFormat="1" ht="13.2" customHeight="1" x14ac:dyDescent="0.25">
      <c r="A9039">
        <v>5</v>
      </c>
      <c r="B9039">
        <v>17</v>
      </c>
      <c r="C9039" s="3">
        <v>517</v>
      </c>
      <c r="D9039" t="s">
        <v>6</v>
      </c>
      <c r="E9039">
        <v>2001</v>
      </c>
      <c r="G9039" s="10"/>
    </row>
    <row r="9040" spans="1:7" customFormat="1" ht="13.2" customHeight="1" x14ac:dyDescent="0.25">
      <c r="A9040">
        <v>5</v>
      </c>
      <c r="B9040">
        <v>18</v>
      </c>
      <c r="C9040" s="3">
        <v>518</v>
      </c>
      <c r="D9040" t="s">
        <v>6</v>
      </c>
      <c r="E9040">
        <v>2001</v>
      </c>
      <c r="G9040" s="10"/>
    </row>
    <row r="9041" spans="1:21" customFormat="1" ht="13.2" customHeight="1" x14ac:dyDescent="0.25">
      <c r="A9041">
        <v>5</v>
      </c>
      <c r="B9041">
        <v>19</v>
      </c>
      <c r="C9041" s="3">
        <v>519</v>
      </c>
      <c r="D9041" t="s">
        <v>6</v>
      </c>
      <c r="E9041">
        <v>2001</v>
      </c>
      <c r="G9041" s="10"/>
    </row>
    <row r="9042" spans="1:21" customFormat="1" ht="13.2" customHeight="1" x14ac:dyDescent="0.25">
      <c r="A9042">
        <v>5</v>
      </c>
      <c r="B9042">
        <v>20</v>
      </c>
      <c r="C9042" s="3">
        <v>520</v>
      </c>
      <c r="D9042" t="s">
        <v>6</v>
      </c>
      <c r="E9042">
        <v>2001</v>
      </c>
      <c r="G9042" s="10"/>
    </row>
    <row r="9043" spans="1:21" customFormat="1" ht="13.2" customHeight="1" x14ac:dyDescent="0.25">
      <c r="A9043">
        <v>5</v>
      </c>
      <c r="B9043">
        <v>21</v>
      </c>
      <c r="C9043" s="3">
        <v>521</v>
      </c>
      <c r="D9043" t="s">
        <v>6</v>
      </c>
      <c r="E9043">
        <v>2001</v>
      </c>
      <c r="G9043" s="10"/>
    </row>
    <row r="9044" spans="1:21" customFormat="1" ht="13.2" customHeight="1" x14ac:dyDescent="0.25">
      <c r="A9044">
        <v>5</v>
      </c>
      <c r="B9044">
        <v>22</v>
      </c>
      <c r="C9044" s="3">
        <v>522</v>
      </c>
      <c r="D9044" t="s">
        <v>6</v>
      </c>
      <c r="E9044">
        <v>2001</v>
      </c>
      <c r="G9044" s="10"/>
    </row>
    <row r="9045" spans="1:21" customFormat="1" ht="13.2" customHeight="1" x14ac:dyDescent="0.25">
      <c r="A9045">
        <v>5</v>
      </c>
      <c r="B9045">
        <v>23</v>
      </c>
      <c r="C9045" s="3">
        <v>523</v>
      </c>
      <c r="D9045" t="s">
        <v>6</v>
      </c>
      <c r="E9045">
        <v>2001</v>
      </c>
      <c r="G9045" s="10"/>
    </row>
    <row r="9046" spans="1:21" customFormat="1" ht="13.2" customHeight="1" x14ac:dyDescent="0.25">
      <c r="A9046">
        <v>5</v>
      </c>
      <c r="B9046">
        <v>24</v>
      </c>
      <c r="C9046" s="3">
        <v>524</v>
      </c>
      <c r="D9046" t="s">
        <v>6</v>
      </c>
      <c r="E9046">
        <v>2001</v>
      </c>
      <c r="G9046" s="10"/>
    </row>
    <row r="9047" spans="1:21" customFormat="1" ht="13.2" customHeight="1" x14ac:dyDescent="0.25">
      <c r="A9047">
        <v>5</v>
      </c>
      <c r="B9047">
        <v>25</v>
      </c>
      <c r="C9047" s="3">
        <v>525</v>
      </c>
      <c r="D9047" t="s">
        <v>6</v>
      </c>
      <c r="E9047">
        <v>2001</v>
      </c>
      <c r="G9047" s="10"/>
    </row>
    <row r="9048" spans="1:21" customFormat="1" ht="13.2" customHeight="1" x14ac:dyDescent="0.25">
      <c r="A9048">
        <v>5</v>
      </c>
      <c r="B9048">
        <v>26</v>
      </c>
      <c r="C9048" s="3">
        <v>526</v>
      </c>
      <c r="D9048" t="s">
        <v>6</v>
      </c>
      <c r="E9048">
        <v>2001</v>
      </c>
      <c r="G9048" s="10"/>
    </row>
    <row r="9049" spans="1:21" customFormat="1" ht="13.2" customHeight="1" x14ac:dyDescent="0.25">
      <c r="A9049">
        <v>5</v>
      </c>
      <c r="B9049">
        <v>27</v>
      </c>
      <c r="C9049" s="3">
        <v>527</v>
      </c>
      <c r="D9049" t="s">
        <v>6</v>
      </c>
      <c r="E9049">
        <v>2001</v>
      </c>
      <c r="G9049" s="10"/>
    </row>
    <row r="9050" spans="1:21" customFormat="1" ht="13.2" customHeight="1" x14ac:dyDescent="0.25">
      <c r="A9050">
        <v>5</v>
      </c>
      <c r="B9050">
        <v>28</v>
      </c>
      <c r="C9050" s="3">
        <v>528</v>
      </c>
      <c r="D9050" t="s">
        <v>6</v>
      </c>
      <c r="E9050">
        <v>2001</v>
      </c>
      <c r="G9050" s="10"/>
    </row>
    <row r="9051" spans="1:21" customFormat="1" ht="13.2" x14ac:dyDescent="0.25">
      <c r="A9051">
        <v>5</v>
      </c>
      <c r="B9051">
        <v>29</v>
      </c>
      <c r="C9051" s="3">
        <v>529</v>
      </c>
      <c r="D9051" t="s">
        <v>6</v>
      </c>
      <c r="E9051">
        <v>2001</v>
      </c>
      <c r="G9051" s="238">
        <v>5</v>
      </c>
      <c r="I9051" s="13"/>
      <c r="J9051" s="30"/>
      <c r="K9051" s="13"/>
      <c r="L9051" s="11"/>
      <c r="M9051" s="30"/>
      <c r="N9051" s="13"/>
      <c r="O9051" s="16">
        <v>0</v>
      </c>
      <c r="U9051" s="11"/>
    </row>
    <row r="9052" spans="1:21" customFormat="1" ht="13.2" x14ac:dyDescent="0.25">
      <c r="A9052">
        <v>5</v>
      </c>
      <c r="B9052">
        <v>30</v>
      </c>
      <c r="C9052" s="3">
        <v>530</v>
      </c>
      <c r="D9052" t="s">
        <v>6</v>
      </c>
      <c r="E9052">
        <v>2001</v>
      </c>
      <c r="G9052" s="238">
        <v>14</v>
      </c>
      <c r="H9052">
        <f>SUM(G9051:G9052)</f>
        <v>19</v>
      </c>
      <c r="I9052" s="13"/>
      <c r="J9052" s="30"/>
      <c r="K9052" s="13"/>
      <c r="L9052" s="11"/>
      <c r="M9052" s="30"/>
      <c r="N9052" s="13"/>
      <c r="O9052" s="16">
        <v>0</v>
      </c>
      <c r="U9052" s="11"/>
    </row>
    <row r="9053" spans="1:21" customFormat="1" ht="13.2" x14ac:dyDescent="0.25">
      <c r="A9053">
        <v>5</v>
      </c>
      <c r="B9053">
        <v>31</v>
      </c>
      <c r="C9053" s="3">
        <v>531</v>
      </c>
      <c r="D9053" t="s">
        <v>6</v>
      </c>
      <c r="E9053">
        <v>2001</v>
      </c>
      <c r="G9053" s="238">
        <v>33</v>
      </c>
      <c r="I9053" s="13"/>
      <c r="J9053" s="30"/>
      <c r="K9053" s="13"/>
      <c r="L9053" s="11"/>
      <c r="M9053" s="30"/>
      <c r="N9053" s="13"/>
      <c r="O9053" s="16">
        <v>2</v>
      </c>
      <c r="U9053" s="11"/>
    </row>
    <row r="9054" spans="1:21" customFormat="1" ht="13.2" x14ac:dyDescent="0.25">
      <c r="A9054">
        <v>6</v>
      </c>
      <c r="B9054">
        <v>1</v>
      </c>
      <c r="C9054" s="3">
        <v>601</v>
      </c>
      <c r="D9054" t="s">
        <v>6</v>
      </c>
      <c r="E9054">
        <v>2001</v>
      </c>
      <c r="G9054" s="238">
        <v>49</v>
      </c>
      <c r="I9054" s="13"/>
      <c r="J9054" s="30"/>
      <c r="K9054" s="13"/>
      <c r="L9054" s="11"/>
      <c r="M9054" s="30"/>
      <c r="N9054" s="13"/>
      <c r="O9054" s="16">
        <v>4</v>
      </c>
      <c r="U9054" s="11"/>
    </row>
    <row r="9055" spans="1:21" customFormat="1" ht="13.2" x14ac:dyDescent="0.25">
      <c r="A9055">
        <v>6</v>
      </c>
      <c r="B9055">
        <v>2</v>
      </c>
      <c r="C9055" s="3">
        <v>602</v>
      </c>
      <c r="D9055" t="s">
        <v>6</v>
      </c>
      <c r="E9055">
        <v>2001</v>
      </c>
      <c r="G9055" s="238">
        <v>40</v>
      </c>
      <c r="I9055" s="13"/>
      <c r="J9055" s="30"/>
      <c r="K9055" s="13"/>
      <c r="L9055" s="11"/>
      <c r="M9055" s="30"/>
      <c r="N9055" s="13"/>
      <c r="O9055" s="16">
        <v>4</v>
      </c>
      <c r="U9055" s="11"/>
    </row>
    <row r="9056" spans="1:21" customFormat="1" ht="13.2" x14ac:dyDescent="0.25">
      <c r="A9056">
        <v>6</v>
      </c>
      <c r="B9056">
        <v>2</v>
      </c>
      <c r="C9056" s="3">
        <v>603</v>
      </c>
      <c r="D9056" t="s">
        <v>6</v>
      </c>
      <c r="E9056">
        <v>2001</v>
      </c>
      <c r="G9056" s="238">
        <v>34</v>
      </c>
      <c r="I9056" s="13"/>
      <c r="J9056" s="30"/>
      <c r="K9056" s="13"/>
      <c r="L9056" s="11"/>
      <c r="M9056" s="30"/>
      <c r="N9056" s="13"/>
      <c r="O9056" s="16">
        <v>4</v>
      </c>
      <c r="U9056" s="11"/>
    </row>
    <row r="9057" spans="1:21" customFormat="1" ht="13.2" x14ac:dyDescent="0.25">
      <c r="A9057">
        <v>6</v>
      </c>
      <c r="B9057">
        <v>2</v>
      </c>
      <c r="C9057" s="3">
        <v>604</v>
      </c>
      <c r="D9057" t="s">
        <v>6</v>
      </c>
      <c r="E9057">
        <v>2001</v>
      </c>
      <c r="G9057" s="238">
        <v>60</v>
      </c>
      <c r="I9057" s="13"/>
      <c r="J9057" s="30"/>
      <c r="K9057" s="13"/>
      <c r="L9057" s="11"/>
      <c r="M9057" s="30"/>
      <c r="N9057" s="13"/>
      <c r="O9057" s="16">
        <v>10</v>
      </c>
      <c r="U9057" s="11"/>
    </row>
    <row r="9058" spans="1:21" customFormat="1" ht="13.2" x14ac:dyDescent="0.25">
      <c r="A9058">
        <v>6</v>
      </c>
      <c r="B9058">
        <v>5</v>
      </c>
      <c r="C9058" s="3">
        <v>605</v>
      </c>
      <c r="D9058" t="s">
        <v>6</v>
      </c>
      <c r="E9058">
        <v>2001</v>
      </c>
      <c r="G9058" s="238">
        <v>37</v>
      </c>
      <c r="I9058" s="13"/>
      <c r="J9058" s="30"/>
      <c r="K9058" s="13"/>
      <c r="L9058" s="11"/>
      <c r="M9058" s="30"/>
      <c r="N9058" s="13"/>
      <c r="O9058" s="16">
        <v>8</v>
      </c>
      <c r="U9058" s="11"/>
    </row>
    <row r="9059" spans="1:21" customFormat="1" ht="13.2" x14ac:dyDescent="0.25">
      <c r="A9059">
        <v>6</v>
      </c>
      <c r="B9059">
        <v>6</v>
      </c>
      <c r="C9059" s="3">
        <v>606</v>
      </c>
      <c r="D9059" t="s">
        <v>6</v>
      </c>
      <c r="E9059">
        <v>2001</v>
      </c>
      <c r="G9059" s="238">
        <v>114</v>
      </c>
      <c r="H9059">
        <f>SUM(G9053:G9059)</f>
        <v>367</v>
      </c>
      <c r="I9059" s="13"/>
      <c r="J9059" s="30"/>
      <c r="K9059" s="13"/>
      <c r="L9059" s="11"/>
      <c r="M9059" s="30"/>
      <c r="N9059" s="13"/>
      <c r="O9059" s="16">
        <v>28</v>
      </c>
      <c r="U9059" s="11"/>
    </row>
    <row r="9060" spans="1:21" customFormat="1" ht="13.2" x14ac:dyDescent="0.25">
      <c r="A9060">
        <v>6</v>
      </c>
      <c r="B9060">
        <v>7</v>
      </c>
      <c r="C9060" s="3">
        <v>607</v>
      </c>
      <c r="D9060" t="s">
        <v>6</v>
      </c>
      <c r="E9060">
        <v>2001</v>
      </c>
      <c r="G9060" s="238">
        <v>472</v>
      </c>
      <c r="I9060" s="13"/>
      <c r="J9060" s="30"/>
      <c r="K9060" s="13"/>
      <c r="L9060" s="11"/>
      <c r="M9060" s="30"/>
      <c r="N9060" s="13"/>
      <c r="O9060" s="16">
        <v>12</v>
      </c>
      <c r="U9060" s="11"/>
    </row>
    <row r="9061" spans="1:21" customFormat="1" ht="13.2" x14ac:dyDescent="0.25">
      <c r="A9061">
        <v>6</v>
      </c>
      <c r="B9061">
        <v>8</v>
      </c>
      <c r="C9061" s="3">
        <v>608</v>
      </c>
      <c r="D9061" t="s">
        <v>6</v>
      </c>
      <c r="E9061">
        <v>2001</v>
      </c>
      <c r="G9061" s="238">
        <v>507</v>
      </c>
      <c r="I9061" s="13"/>
      <c r="J9061" s="30"/>
      <c r="K9061" s="13"/>
      <c r="L9061" s="11"/>
      <c r="M9061" s="30"/>
      <c r="N9061" s="13"/>
      <c r="O9061" s="16">
        <v>10</v>
      </c>
      <c r="U9061" s="11"/>
    </row>
    <row r="9062" spans="1:21" customFormat="1" ht="13.2" x14ac:dyDescent="0.25">
      <c r="A9062">
        <v>6</v>
      </c>
      <c r="B9062">
        <v>9</v>
      </c>
      <c r="C9062" s="3">
        <v>609</v>
      </c>
      <c r="D9062" t="s">
        <v>6</v>
      </c>
      <c r="E9062">
        <v>2001</v>
      </c>
      <c r="G9062" s="238">
        <v>323</v>
      </c>
      <c r="I9062" s="13"/>
      <c r="J9062" s="30"/>
      <c r="K9062" s="13"/>
      <c r="L9062" s="11"/>
      <c r="M9062" s="30"/>
      <c r="N9062" s="13"/>
      <c r="O9062" s="16">
        <v>5</v>
      </c>
      <c r="U9062" s="11"/>
    </row>
    <row r="9063" spans="1:21" customFormat="1" ht="13.2" x14ac:dyDescent="0.25">
      <c r="A9063">
        <v>6</v>
      </c>
      <c r="B9063">
        <v>10</v>
      </c>
      <c r="C9063" s="3">
        <v>610</v>
      </c>
      <c r="D9063" t="s">
        <v>6</v>
      </c>
      <c r="E9063">
        <v>2001</v>
      </c>
      <c r="G9063" s="238">
        <v>330</v>
      </c>
      <c r="I9063" s="13"/>
      <c r="J9063" s="30"/>
      <c r="K9063" s="13"/>
      <c r="L9063" s="11"/>
      <c r="M9063" s="30"/>
      <c r="N9063" s="13"/>
      <c r="O9063" s="16">
        <v>3</v>
      </c>
      <c r="U9063" s="11"/>
    </row>
    <row r="9064" spans="1:21" customFormat="1" ht="13.2" x14ac:dyDescent="0.25">
      <c r="A9064">
        <v>6</v>
      </c>
      <c r="B9064">
        <v>11</v>
      </c>
      <c r="C9064" s="3">
        <v>611</v>
      </c>
      <c r="D9064" t="s">
        <v>6</v>
      </c>
      <c r="E9064">
        <v>2001</v>
      </c>
      <c r="G9064" s="238">
        <v>264</v>
      </c>
      <c r="I9064" s="13"/>
      <c r="J9064" s="30"/>
      <c r="K9064" s="13"/>
      <c r="L9064" s="11"/>
      <c r="M9064" s="30"/>
      <c r="N9064" s="13"/>
      <c r="O9064" s="16">
        <v>1</v>
      </c>
      <c r="U9064" s="11"/>
    </row>
    <row r="9065" spans="1:21" customFormat="1" ht="13.2" x14ac:dyDescent="0.25">
      <c r="A9065">
        <v>6</v>
      </c>
      <c r="B9065">
        <v>12</v>
      </c>
      <c r="C9065" s="3">
        <v>612</v>
      </c>
      <c r="D9065" t="s">
        <v>6</v>
      </c>
      <c r="E9065">
        <v>2001</v>
      </c>
      <c r="G9065" s="238">
        <v>638</v>
      </c>
      <c r="I9065" s="13"/>
      <c r="J9065" s="30"/>
      <c r="K9065" s="13"/>
      <c r="L9065" s="11"/>
      <c r="M9065" s="30"/>
      <c r="N9065" s="13"/>
      <c r="O9065" s="16">
        <v>0</v>
      </c>
      <c r="U9065" s="11"/>
    </row>
    <row r="9066" spans="1:21" customFormat="1" ht="13.2" x14ac:dyDescent="0.25">
      <c r="A9066">
        <v>6</v>
      </c>
      <c r="B9066">
        <v>13</v>
      </c>
      <c r="C9066" s="3">
        <v>613</v>
      </c>
      <c r="D9066" t="s">
        <v>6</v>
      </c>
      <c r="E9066">
        <v>2001</v>
      </c>
      <c r="G9066" s="238">
        <v>466</v>
      </c>
      <c r="H9066">
        <f>SUM(G9060:G9066)</f>
        <v>3000</v>
      </c>
      <c r="I9066" s="13"/>
      <c r="J9066" s="30"/>
      <c r="K9066" s="13"/>
      <c r="L9066" s="11"/>
      <c r="M9066" s="30"/>
      <c r="N9066" s="13"/>
      <c r="O9066" s="16">
        <v>0</v>
      </c>
      <c r="U9066" s="11"/>
    </row>
    <row r="9067" spans="1:21" customFormat="1" ht="13.2" x14ac:dyDescent="0.25">
      <c r="A9067">
        <v>6</v>
      </c>
      <c r="B9067">
        <v>14</v>
      </c>
      <c r="C9067" s="3">
        <v>614</v>
      </c>
      <c r="D9067" t="s">
        <v>6</v>
      </c>
      <c r="E9067">
        <v>2001</v>
      </c>
      <c r="G9067" s="238">
        <v>370</v>
      </c>
      <c r="I9067" s="13"/>
      <c r="J9067" s="30"/>
      <c r="K9067" s="13"/>
      <c r="L9067" s="11"/>
      <c r="M9067" s="30"/>
      <c r="N9067" s="13"/>
      <c r="O9067" s="16">
        <v>2</v>
      </c>
      <c r="U9067" s="11"/>
    </row>
    <row r="9068" spans="1:21" customFormat="1" ht="13.2" x14ac:dyDescent="0.25">
      <c r="A9068">
        <v>6</v>
      </c>
      <c r="B9068">
        <v>15</v>
      </c>
      <c r="C9068" s="3">
        <v>615</v>
      </c>
      <c r="D9068" t="s">
        <v>6</v>
      </c>
      <c r="E9068">
        <v>2001</v>
      </c>
      <c r="G9068" s="238">
        <v>408</v>
      </c>
      <c r="I9068" s="13"/>
      <c r="J9068" s="30"/>
      <c r="K9068" s="13"/>
      <c r="L9068" s="11"/>
      <c r="M9068" s="30"/>
      <c r="N9068" s="13"/>
      <c r="O9068" s="16">
        <v>3</v>
      </c>
      <c r="U9068" s="11"/>
    </row>
    <row r="9069" spans="1:21" customFormat="1" ht="13.2" x14ac:dyDescent="0.25">
      <c r="A9069">
        <v>6</v>
      </c>
      <c r="B9069">
        <v>16</v>
      </c>
      <c r="C9069" s="3">
        <v>616</v>
      </c>
      <c r="D9069" t="s">
        <v>6</v>
      </c>
      <c r="E9069">
        <v>2001</v>
      </c>
      <c r="G9069" s="238">
        <v>481</v>
      </c>
      <c r="I9069" s="13"/>
      <c r="J9069" s="30"/>
      <c r="K9069" s="13"/>
      <c r="L9069" s="11"/>
      <c r="M9069" s="30"/>
      <c r="N9069" s="13"/>
      <c r="O9069" s="16">
        <v>6</v>
      </c>
      <c r="U9069" s="11"/>
    </row>
    <row r="9070" spans="1:21" customFormat="1" ht="13.2" x14ac:dyDescent="0.25">
      <c r="A9070">
        <v>6</v>
      </c>
      <c r="B9070">
        <v>17</v>
      </c>
      <c r="C9070" s="3">
        <v>617</v>
      </c>
      <c r="D9070" t="s">
        <v>6</v>
      </c>
      <c r="E9070">
        <v>2001</v>
      </c>
      <c r="G9070" s="238">
        <v>662</v>
      </c>
      <c r="I9070" s="13"/>
      <c r="J9070" s="30"/>
      <c r="K9070" s="13"/>
      <c r="L9070" s="11"/>
      <c r="M9070" s="30"/>
      <c r="N9070" s="13"/>
      <c r="O9070" s="16">
        <v>11</v>
      </c>
      <c r="U9070" s="11"/>
    </row>
    <row r="9071" spans="1:21" customFormat="1" ht="13.2" x14ac:dyDescent="0.25">
      <c r="A9071">
        <v>6</v>
      </c>
      <c r="B9071">
        <v>18</v>
      </c>
      <c r="C9071" s="3">
        <v>618</v>
      </c>
      <c r="D9071" t="s">
        <v>6</v>
      </c>
      <c r="E9071">
        <v>2001</v>
      </c>
      <c r="G9071" s="238">
        <v>712</v>
      </c>
      <c r="I9071" s="13"/>
      <c r="J9071" s="30"/>
      <c r="K9071" s="13"/>
      <c r="L9071" s="11"/>
      <c r="M9071" s="30"/>
      <c r="N9071" s="13"/>
      <c r="O9071" s="16">
        <v>15</v>
      </c>
      <c r="U9071" s="11"/>
    </row>
    <row r="9072" spans="1:21" customFormat="1" ht="13.2" x14ac:dyDescent="0.25">
      <c r="A9072">
        <v>6</v>
      </c>
      <c r="B9072">
        <v>19</v>
      </c>
      <c r="C9072" s="3">
        <v>619</v>
      </c>
      <c r="D9072" t="s">
        <v>6</v>
      </c>
      <c r="E9072">
        <v>2001</v>
      </c>
      <c r="G9072" s="238">
        <v>1263</v>
      </c>
      <c r="I9072" s="13"/>
      <c r="J9072" s="30"/>
      <c r="K9072" s="13"/>
      <c r="L9072" s="11"/>
      <c r="M9072" s="30"/>
      <c r="N9072" s="13"/>
      <c r="O9072" s="16">
        <v>32</v>
      </c>
      <c r="U9072" s="11"/>
    </row>
    <row r="9073" spans="1:21" customFormat="1" ht="13.2" x14ac:dyDescent="0.25">
      <c r="A9073">
        <v>6</v>
      </c>
      <c r="B9073">
        <v>20</v>
      </c>
      <c r="C9073" s="3">
        <v>620</v>
      </c>
      <c r="D9073" t="s">
        <v>6</v>
      </c>
      <c r="E9073">
        <v>2001</v>
      </c>
      <c r="G9073" s="238">
        <v>994</v>
      </c>
      <c r="H9073">
        <f>SUM(G9067:G9073)</f>
        <v>4890</v>
      </c>
      <c r="I9073" s="13"/>
      <c r="J9073" s="30"/>
      <c r="K9073" s="13"/>
      <c r="L9073" s="11"/>
      <c r="M9073" s="30"/>
      <c r="N9073" s="13"/>
      <c r="O9073" s="16">
        <v>0</v>
      </c>
      <c r="U9073" s="11"/>
    </row>
    <row r="9074" spans="1:21" customFormat="1" ht="13.2" x14ac:dyDescent="0.25">
      <c r="A9074">
        <v>6</v>
      </c>
      <c r="B9074">
        <v>21</v>
      </c>
      <c r="C9074" s="3">
        <v>621</v>
      </c>
      <c r="D9074" t="s">
        <v>6</v>
      </c>
      <c r="E9074">
        <v>2001</v>
      </c>
      <c r="G9074" s="23">
        <v>697</v>
      </c>
      <c r="I9074" s="13"/>
      <c r="J9074" s="30"/>
      <c r="K9074" s="13"/>
      <c r="L9074" s="11"/>
      <c r="M9074" s="30"/>
      <c r="N9074" s="13"/>
      <c r="O9074" s="13">
        <v>0</v>
      </c>
      <c r="U9074" s="11"/>
    </row>
    <row r="9075" spans="1:21" customFormat="1" ht="13.2" x14ac:dyDescent="0.25">
      <c r="A9075">
        <v>6</v>
      </c>
      <c r="B9075">
        <v>22</v>
      </c>
      <c r="C9075" s="3">
        <v>622</v>
      </c>
      <c r="D9075" t="s">
        <v>6</v>
      </c>
      <c r="E9075">
        <v>2001</v>
      </c>
      <c r="G9075" s="23">
        <v>652</v>
      </c>
      <c r="I9075" s="13"/>
      <c r="J9075" s="30"/>
      <c r="K9075" s="13"/>
      <c r="L9075" s="11"/>
      <c r="M9075" s="30"/>
      <c r="N9075" s="13"/>
      <c r="O9075" s="14">
        <v>0</v>
      </c>
      <c r="U9075" s="11"/>
    </row>
    <row r="9076" spans="1:21" customFormat="1" ht="13.2" x14ac:dyDescent="0.25">
      <c r="A9076">
        <v>6</v>
      </c>
      <c r="B9076">
        <v>23</v>
      </c>
      <c r="C9076" s="3">
        <v>623</v>
      </c>
      <c r="D9076" t="s">
        <v>6</v>
      </c>
      <c r="E9076">
        <v>2001</v>
      </c>
      <c r="G9076" s="23">
        <v>482</v>
      </c>
      <c r="I9076" s="13"/>
      <c r="J9076" s="30"/>
      <c r="K9076" s="13"/>
      <c r="L9076" s="11"/>
      <c r="M9076" s="30"/>
      <c r="N9076" s="13"/>
      <c r="O9076" s="14">
        <v>0</v>
      </c>
      <c r="U9076" s="11"/>
    </row>
    <row r="9077" spans="1:21" customFormat="1" ht="13.2" x14ac:dyDescent="0.25">
      <c r="A9077">
        <v>6</v>
      </c>
      <c r="B9077">
        <v>24</v>
      </c>
      <c r="C9077" s="3">
        <v>624</v>
      </c>
      <c r="D9077" t="s">
        <v>6</v>
      </c>
      <c r="E9077">
        <v>2001</v>
      </c>
      <c r="G9077" s="23">
        <v>192</v>
      </c>
      <c r="I9077" s="13"/>
      <c r="J9077" s="30"/>
      <c r="K9077" s="13"/>
      <c r="L9077" s="11"/>
      <c r="M9077" s="30"/>
      <c r="N9077" s="13"/>
      <c r="O9077" s="14">
        <v>0</v>
      </c>
      <c r="U9077" s="11"/>
    </row>
    <row r="9078" spans="1:21" customFormat="1" ht="13.2" x14ac:dyDescent="0.25">
      <c r="A9078">
        <v>6</v>
      </c>
      <c r="B9078">
        <v>25</v>
      </c>
      <c r="C9078" s="3">
        <v>625</v>
      </c>
      <c r="D9078" t="s">
        <v>6</v>
      </c>
      <c r="E9078">
        <v>2001</v>
      </c>
      <c r="G9078" s="23">
        <v>383</v>
      </c>
      <c r="I9078" s="13"/>
      <c r="J9078" s="30"/>
      <c r="K9078" s="13"/>
      <c r="L9078" s="11"/>
      <c r="M9078" s="30"/>
      <c r="N9078" s="13"/>
      <c r="O9078" s="14">
        <v>0</v>
      </c>
      <c r="U9078" s="11"/>
    </row>
    <row r="9079" spans="1:21" customFormat="1" ht="13.2" x14ac:dyDescent="0.25">
      <c r="A9079">
        <v>6</v>
      </c>
      <c r="B9079">
        <v>26</v>
      </c>
      <c r="C9079" s="3">
        <v>626</v>
      </c>
      <c r="D9079" t="s">
        <v>6</v>
      </c>
      <c r="E9079">
        <v>2001</v>
      </c>
      <c r="G9079" s="23">
        <v>214</v>
      </c>
      <c r="I9079" s="13"/>
      <c r="J9079" s="30"/>
      <c r="K9079" s="13"/>
      <c r="L9079" s="11"/>
      <c r="M9079" s="30"/>
      <c r="N9079" s="13"/>
      <c r="O9079" s="14">
        <v>0</v>
      </c>
      <c r="U9079" s="11"/>
    </row>
    <row r="9080" spans="1:21" customFormat="1" ht="13.2" x14ac:dyDescent="0.25">
      <c r="A9080">
        <v>6</v>
      </c>
      <c r="B9080">
        <v>27</v>
      </c>
      <c r="C9080" s="3">
        <v>627</v>
      </c>
      <c r="D9080" t="s">
        <v>6</v>
      </c>
      <c r="E9080">
        <v>2001</v>
      </c>
      <c r="G9080" s="23">
        <v>205</v>
      </c>
      <c r="H9080">
        <f>SUM(G9074:G9080)</f>
        <v>2825</v>
      </c>
      <c r="I9080" s="13"/>
      <c r="J9080" s="30"/>
      <c r="K9080" s="13"/>
      <c r="L9080" s="11"/>
      <c r="M9080" s="30"/>
      <c r="N9080" s="13"/>
      <c r="O9080" s="14">
        <v>7</v>
      </c>
      <c r="U9080" s="11"/>
    </row>
    <row r="9081" spans="1:21" customFormat="1" ht="13.2" x14ac:dyDescent="0.25">
      <c r="A9081">
        <v>6</v>
      </c>
      <c r="B9081">
        <v>28</v>
      </c>
      <c r="C9081" s="3">
        <v>628</v>
      </c>
      <c r="D9081" t="s">
        <v>6</v>
      </c>
      <c r="E9081">
        <v>2001</v>
      </c>
      <c r="G9081" s="23">
        <v>104</v>
      </c>
      <c r="I9081" s="13"/>
      <c r="J9081" s="30"/>
      <c r="K9081" s="13"/>
      <c r="L9081" s="11"/>
      <c r="M9081" s="30"/>
      <c r="N9081" s="13"/>
      <c r="O9081" s="14">
        <v>7</v>
      </c>
      <c r="U9081" s="11"/>
    </row>
    <row r="9082" spans="1:21" customFormat="1" ht="13.2" x14ac:dyDescent="0.25">
      <c r="A9082">
        <v>6</v>
      </c>
      <c r="B9082">
        <v>29</v>
      </c>
      <c r="C9082" s="3">
        <v>629</v>
      </c>
      <c r="D9082" t="s">
        <v>6</v>
      </c>
      <c r="E9082">
        <v>2001</v>
      </c>
      <c r="G9082" s="238">
        <v>132</v>
      </c>
      <c r="I9082" s="13"/>
      <c r="J9082" s="30"/>
      <c r="K9082" s="13"/>
      <c r="L9082" s="11"/>
      <c r="M9082" s="30"/>
      <c r="N9082" s="13"/>
      <c r="O9082" s="16">
        <v>15</v>
      </c>
      <c r="U9082" s="11"/>
    </row>
    <row r="9083" spans="1:21" customFormat="1" ht="13.2" x14ac:dyDescent="0.25">
      <c r="A9083">
        <v>6</v>
      </c>
      <c r="B9083">
        <v>30</v>
      </c>
      <c r="C9083" s="3">
        <v>630</v>
      </c>
      <c r="D9083" t="s">
        <v>6</v>
      </c>
      <c r="E9083">
        <v>2001</v>
      </c>
      <c r="G9083" s="238">
        <v>81</v>
      </c>
      <c r="I9083" s="13"/>
      <c r="J9083" s="30"/>
      <c r="K9083" s="13"/>
      <c r="L9083" s="11"/>
      <c r="M9083" s="30"/>
      <c r="N9083" s="13"/>
      <c r="O9083" s="16">
        <v>10</v>
      </c>
      <c r="U9083" s="11"/>
    </row>
    <row r="9084" spans="1:21" customFormat="1" ht="13.2" x14ac:dyDescent="0.25">
      <c r="A9084">
        <v>7</v>
      </c>
      <c r="B9084">
        <v>1</v>
      </c>
      <c r="C9084" s="3">
        <v>701</v>
      </c>
      <c r="D9084" t="s">
        <v>6</v>
      </c>
      <c r="E9084">
        <v>2001</v>
      </c>
      <c r="G9084" s="238">
        <v>164</v>
      </c>
      <c r="I9084" s="13"/>
      <c r="J9084" s="30"/>
      <c r="K9084" s="13"/>
      <c r="L9084" s="11"/>
      <c r="M9084" s="30"/>
      <c r="N9084" s="13"/>
      <c r="O9084" s="16">
        <v>20</v>
      </c>
      <c r="U9084" s="11"/>
    </row>
    <row r="9085" spans="1:21" customFormat="1" ht="13.2" x14ac:dyDescent="0.25">
      <c r="A9085">
        <v>7</v>
      </c>
      <c r="B9085">
        <v>2</v>
      </c>
      <c r="C9085" s="3">
        <v>702</v>
      </c>
      <c r="D9085" t="s">
        <v>6</v>
      </c>
      <c r="E9085">
        <v>2001</v>
      </c>
      <c r="G9085" s="238">
        <v>413</v>
      </c>
      <c r="I9085" s="13"/>
      <c r="J9085" s="30"/>
      <c r="K9085" s="13"/>
      <c r="L9085" s="11"/>
      <c r="M9085" s="30"/>
      <c r="N9085" s="13"/>
      <c r="O9085" s="16">
        <v>54</v>
      </c>
      <c r="U9085" s="11"/>
    </row>
    <row r="9086" spans="1:21" customFormat="1" ht="13.2" x14ac:dyDescent="0.25">
      <c r="A9086">
        <v>7</v>
      </c>
      <c r="B9086">
        <v>3</v>
      </c>
      <c r="C9086" s="3">
        <v>703</v>
      </c>
      <c r="D9086" t="s">
        <v>6</v>
      </c>
      <c r="E9086">
        <v>2001</v>
      </c>
      <c r="G9086" s="238">
        <v>894</v>
      </c>
      <c r="I9086" s="13"/>
      <c r="J9086" s="30"/>
      <c r="K9086" s="13"/>
      <c r="L9086" s="11"/>
      <c r="M9086" s="30"/>
      <c r="N9086" s="13"/>
      <c r="O9086" s="16">
        <v>125</v>
      </c>
      <c r="U9086" s="11"/>
    </row>
    <row r="9087" spans="1:21" customFormat="1" ht="13.2" x14ac:dyDescent="0.25">
      <c r="A9087">
        <v>7</v>
      </c>
      <c r="B9087">
        <v>4</v>
      </c>
      <c r="C9087" s="3">
        <v>704</v>
      </c>
      <c r="D9087" t="s">
        <v>6</v>
      </c>
      <c r="E9087">
        <v>2001</v>
      </c>
      <c r="G9087" s="23">
        <v>1087</v>
      </c>
      <c r="H9087">
        <f>SUM(G9081:G9087)</f>
        <v>2875</v>
      </c>
      <c r="I9087" s="13"/>
      <c r="J9087" s="30"/>
      <c r="K9087" s="13"/>
      <c r="L9087" s="11"/>
      <c r="M9087" s="30"/>
      <c r="N9087" s="13"/>
      <c r="O9087" s="14">
        <v>124</v>
      </c>
      <c r="U9087" s="11"/>
    </row>
    <row r="9088" spans="1:21" customFormat="1" ht="13.2" x14ac:dyDescent="0.25">
      <c r="A9088">
        <v>7</v>
      </c>
      <c r="B9088">
        <v>5</v>
      </c>
      <c r="C9088" s="3">
        <v>705</v>
      </c>
      <c r="D9088" t="s">
        <v>6</v>
      </c>
      <c r="E9088">
        <v>2001</v>
      </c>
      <c r="G9088" s="23">
        <v>737</v>
      </c>
      <c r="I9088" s="13"/>
      <c r="J9088" s="30"/>
      <c r="K9088" s="13"/>
      <c r="L9088" s="11"/>
      <c r="M9088" s="30"/>
      <c r="N9088" s="13"/>
      <c r="O9088" s="14">
        <v>66</v>
      </c>
      <c r="U9088" s="11"/>
    </row>
    <row r="9089" spans="1:21" customFormat="1" ht="13.2" x14ac:dyDescent="0.25">
      <c r="A9089">
        <v>7</v>
      </c>
      <c r="B9089">
        <v>6</v>
      </c>
      <c r="C9089" s="3">
        <v>706</v>
      </c>
      <c r="D9089" t="s">
        <v>6</v>
      </c>
      <c r="E9089">
        <v>2001</v>
      </c>
      <c r="G9089" s="23">
        <v>417</v>
      </c>
      <c r="I9089" s="13"/>
      <c r="J9089" s="30"/>
      <c r="K9089" s="13"/>
      <c r="L9089" s="11"/>
      <c r="M9089" s="30"/>
      <c r="N9089" s="13"/>
      <c r="O9089" s="14">
        <v>28</v>
      </c>
      <c r="U9089" s="11"/>
    </row>
    <row r="9090" spans="1:21" customFormat="1" ht="13.2" x14ac:dyDescent="0.25">
      <c r="A9090">
        <v>7</v>
      </c>
      <c r="B9090">
        <v>7</v>
      </c>
      <c r="C9090" s="3">
        <v>707</v>
      </c>
      <c r="D9090" t="s">
        <v>6</v>
      </c>
      <c r="E9090">
        <v>2001</v>
      </c>
      <c r="G9090" s="23">
        <v>335</v>
      </c>
      <c r="I9090" s="13"/>
      <c r="J9090" s="30"/>
      <c r="K9090" s="13"/>
      <c r="L9090" s="11"/>
      <c r="M9090" s="30"/>
      <c r="N9090" s="13"/>
      <c r="O9090" s="14">
        <v>45</v>
      </c>
      <c r="U9090" s="11"/>
    </row>
    <row r="9091" spans="1:21" customFormat="1" ht="13.2" x14ac:dyDescent="0.25">
      <c r="A9091">
        <v>7</v>
      </c>
      <c r="B9091">
        <v>8</v>
      </c>
      <c r="C9091" s="3">
        <v>708</v>
      </c>
      <c r="D9091" t="s">
        <v>6</v>
      </c>
      <c r="E9091">
        <v>2001</v>
      </c>
      <c r="G9091" s="23">
        <v>340</v>
      </c>
      <c r="I9091" s="13"/>
      <c r="J9091" s="30"/>
      <c r="K9091" s="13"/>
      <c r="L9091" s="11"/>
      <c r="M9091" s="30"/>
      <c r="N9091" s="13"/>
      <c r="O9091" s="14">
        <v>72</v>
      </c>
      <c r="U9091" s="11"/>
    </row>
    <row r="9092" spans="1:21" customFormat="1" ht="13.2" x14ac:dyDescent="0.25">
      <c r="A9092">
        <v>7</v>
      </c>
      <c r="B9092">
        <v>9</v>
      </c>
      <c r="C9092" s="3">
        <v>709</v>
      </c>
      <c r="D9092" t="s">
        <v>6</v>
      </c>
      <c r="E9092">
        <v>2001</v>
      </c>
      <c r="G9092" s="23">
        <v>284</v>
      </c>
      <c r="I9092" s="13"/>
      <c r="J9092" s="30"/>
      <c r="K9092" s="13"/>
      <c r="L9092" s="11"/>
      <c r="M9092" s="30"/>
      <c r="N9092" s="13"/>
      <c r="O9092" s="14">
        <v>85</v>
      </c>
      <c r="U9092" s="11"/>
    </row>
    <row r="9093" spans="1:21" customFormat="1" ht="13.2" x14ac:dyDescent="0.25">
      <c r="A9093">
        <v>7</v>
      </c>
      <c r="B9093">
        <v>10</v>
      </c>
      <c r="C9093" s="3">
        <v>710</v>
      </c>
      <c r="D9093" t="s">
        <v>6</v>
      </c>
      <c r="E9093">
        <v>2001</v>
      </c>
      <c r="G9093" s="23">
        <v>425</v>
      </c>
      <c r="I9093" s="13"/>
      <c r="J9093" s="30"/>
      <c r="K9093" s="13"/>
      <c r="L9093" s="11"/>
      <c r="M9093" s="30"/>
      <c r="N9093" s="13"/>
      <c r="O9093" s="14">
        <v>170</v>
      </c>
      <c r="U9093" s="11"/>
    </row>
    <row r="9094" spans="1:21" customFormat="1" ht="13.2" x14ac:dyDescent="0.25">
      <c r="A9094">
        <v>7</v>
      </c>
      <c r="B9094">
        <v>11</v>
      </c>
      <c r="C9094" s="3">
        <v>711</v>
      </c>
      <c r="D9094" t="s">
        <v>6</v>
      </c>
      <c r="E9094">
        <v>2001</v>
      </c>
      <c r="G9094" s="23">
        <v>231</v>
      </c>
      <c r="H9094">
        <f>SUM(G9088:G9094)</f>
        <v>2769</v>
      </c>
      <c r="I9094" s="13"/>
      <c r="J9094" s="30"/>
      <c r="K9094" s="13"/>
      <c r="L9094" s="11"/>
      <c r="M9094" s="30"/>
      <c r="N9094" s="13"/>
      <c r="O9094" s="14">
        <v>133</v>
      </c>
      <c r="U9094" s="11"/>
    </row>
    <row r="9095" spans="1:21" customFormat="1" ht="13.2" x14ac:dyDescent="0.25">
      <c r="A9095">
        <v>7</v>
      </c>
      <c r="B9095">
        <v>12</v>
      </c>
      <c r="C9095" s="3">
        <v>712</v>
      </c>
      <c r="D9095" t="s">
        <v>6</v>
      </c>
      <c r="E9095">
        <v>2001</v>
      </c>
      <c r="G9095" s="23">
        <v>229</v>
      </c>
      <c r="I9095" s="13"/>
      <c r="J9095" s="30"/>
      <c r="K9095" s="13"/>
      <c r="L9095" s="11"/>
      <c r="M9095" s="30"/>
      <c r="N9095" s="13"/>
      <c r="O9095" s="14">
        <v>183</v>
      </c>
      <c r="U9095" s="11"/>
    </row>
    <row r="9096" spans="1:21" customFormat="1" ht="15" x14ac:dyDescent="0.25">
      <c r="A9096">
        <v>7</v>
      </c>
      <c r="B9096">
        <v>13</v>
      </c>
      <c r="C9096" s="3">
        <v>713</v>
      </c>
      <c r="D9096" t="s">
        <v>6</v>
      </c>
      <c r="E9096">
        <v>2001</v>
      </c>
      <c r="G9096" s="10">
        <f>815+K9096</f>
        <v>953.98865750000004</v>
      </c>
      <c r="I9096" s="13"/>
      <c r="J9096" s="30"/>
      <c r="K9096" s="15">
        <f>(583*1.05*0.478)*0.95/2</f>
        <v>138.98865749999999</v>
      </c>
      <c r="L9096" s="11"/>
      <c r="M9096" s="30"/>
      <c r="N9096" s="13"/>
      <c r="O9096" s="14">
        <v>890</v>
      </c>
      <c r="U9096" s="11"/>
    </row>
    <row r="9097" spans="1:21" customFormat="1" ht="15" x14ac:dyDescent="0.25">
      <c r="A9097">
        <v>7</v>
      </c>
      <c r="B9097">
        <v>14</v>
      </c>
      <c r="C9097" s="3">
        <v>714</v>
      </c>
      <c r="D9097" t="s">
        <v>6</v>
      </c>
      <c r="E9097">
        <v>2001</v>
      </c>
      <c r="G9097" s="10">
        <f>693+K9097</f>
        <v>1022.1670199999999</v>
      </c>
      <c r="I9097" s="13"/>
      <c r="J9097" s="30"/>
      <c r="K9097" s="15">
        <f>(1169*1.04*0.57)*0.95/2</f>
        <v>329.16701999999992</v>
      </c>
      <c r="L9097" s="11"/>
      <c r="M9097" s="30"/>
      <c r="N9097" s="13"/>
      <c r="O9097" s="14">
        <v>519</v>
      </c>
      <c r="U9097" s="11"/>
    </row>
    <row r="9098" spans="1:21" customFormat="1" ht="15" x14ac:dyDescent="0.25">
      <c r="A9098">
        <v>7</v>
      </c>
      <c r="B9098">
        <v>15</v>
      </c>
      <c r="C9098" s="3">
        <v>715</v>
      </c>
      <c r="D9098" t="s">
        <v>6</v>
      </c>
      <c r="E9098">
        <v>2001</v>
      </c>
      <c r="G9098" s="10">
        <f>2306+K9098</f>
        <v>3399.2841656249998</v>
      </c>
      <c r="I9098" s="13"/>
      <c r="J9098" s="30"/>
      <c r="K9098" s="15">
        <f>(3373*1.03*0.6625)*0.95/2</f>
        <v>1093.2841656249998</v>
      </c>
      <c r="L9098" s="11"/>
      <c r="M9098" s="30"/>
      <c r="N9098" s="13"/>
      <c r="O9098" s="14">
        <v>1161</v>
      </c>
      <c r="U9098" s="11"/>
    </row>
    <row r="9099" spans="1:21" customFormat="1" ht="15" x14ac:dyDescent="0.25">
      <c r="A9099">
        <v>7</v>
      </c>
      <c r="B9099">
        <v>16</v>
      </c>
      <c r="C9099" s="3">
        <v>716</v>
      </c>
      <c r="D9099" t="s">
        <v>6</v>
      </c>
      <c r="E9099">
        <v>2001</v>
      </c>
      <c r="G9099" s="10">
        <f>6637+K9099</f>
        <v>9778.1031325000004</v>
      </c>
      <c r="I9099" s="13"/>
      <c r="J9099" s="30"/>
      <c r="K9099" s="15">
        <f>(8587*1.02*0.755)*0.95/2</f>
        <v>3141.1031324999994</v>
      </c>
      <c r="L9099" s="11"/>
      <c r="M9099" s="30"/>
      <c r="N9099" s="13"/>
      <c r="O9099" s="14">
        <v>2113</v>
      </c>
      <c r="U9099" s="11"/>
    </row>
    <row r="9100" spans="1:21" customFormat="1" ht="15" x14ac:dyDescent="0.25">
      <c r="A9100">
        <v>7</v>
      </c>
      <c r="B9100">
        <v>17</v>
      </c>
      <c r="C9100" s="3">
        <v>717</v>
      </c>
      <c r="D9100" t="s">
        <v>6</v>
      </c>
      <c r="E9100">
        <v>2001</v>
      </c>
      <c r="G9100" s="10">
        <f>11280+K9100</f>
        <v>12839.464879249999</v>
      </c>
      <c r="I9100" s="13"/>
      <c r="J9100" s="30"/>
      <c r="K9100" s="15">
        <f>(1869*1.01*0.847)*0.95/2+800</f>
        <v>1559.46487925</v>
      </c>
      <c r="L9100" s="11"/>
      <c r="M9100" s="30"/>
      <c r="N9100" s="13"/>
      <c r="O9100" s="14">
        <v>1959</v>
      </c>
      <c r="U9100" s="11"/>
    </row>
    <row r="9101" spans="1:21" customFormat="1" ht="13.2" x14ac:dyDescent="0.25">
      <c r="A9101">
        <v>7</v>
      </c>
      <c r="B9101">
        <v>18</v>
      </c>
      <c r="C9101" s="3">
        <v>718</v>
      </c>
      <c r="D9101" t="s">
        <v>6</v>
      </c>
      <c r="E9101">
        <v>2001</v>
      </c>
      <c r="G9101" s="23">
        <v>18017</v>
      </c>
      <c r="H9101" s="3">
        <f>SUM(G9095:G9101)</f>
        <v>46239.007854875003</v>
      </c>
      <c r="I9101" s="13"/>
      <c r="J9101" s="30"/>
      <c r="K9101" s="3"/>
      <c r="L9101" s="11"/>
      <c r="M9101" s="30"/>
      <c r="N9101" s="13"/>
      <c r="O9101" s="14">
        <v>7119</v>
      </c>
      <c r="U9101" s="11"/>
    </row>
    <row r="9102" spans="1:21" customFormat="1" ht="13.2" x14ac:dyDescent="0.25">
      <c r="A9102">
        <v>7</v>
      </c>
      <c r="B9102">
        <v>19</v>
      </c>
      <c r="C9102" s="3">
        <v>719</v>
      </c>
      <c r="D9102" t="s">
        <v>6</v>
      </c>
      <c r="E9102">
        <v>2001</v>
      </c>
      <c r="G9102" s="23">
        <v>25280</v>
      </c>
      <c r="I9102" s="13"/>
      <c r="J9102" s="30"/>
      <c r="L9102" s="11"/>
      <c r="M9102" s="30"/>
      <c r="N9102" s="13"/>
      <c r="O9102" s="14">
        <v>6708</v>
      </c>
      <c r="U9102" s="11"/>
    </row>
    <row r="9103" spans="1:21" customFormat="1" ht="13.2" x14ac:dyDescent="0.25">
      <c r="A9103">
        <v>7</v>
      </c>
      <c r="B9103">
        <v>20</v>
      </c>
      <c r="C9103" s="3">
        <v>720</v>
      </c>
      <c r="D9103" t="s">
        <v>6</v>
      </c>
      <c r="E9103">
        <v>2001</v>
      </c>
      <c r="G9103" s="23">
        <v>11959</v>
      </c>
      <c r="I9103" s="13"/>
      <c r="J9103" s="30"/>
      <c r="L9103" s="11"/>
      <c r="M9103" s="30"/>
      <c r="N9103" s="13"/>
      <c r="O9103" s="14">
        <v>1885</v>
      </c>
      <c r="U9103" s="11"/>
    </row>
    <row r="9104" spans="1:21" customFormat="1" ht="13.2" x14ac:dyDescent="0.25">
      <c r="A9104">
        <v>7</v>
      </c>
      <c r="B9104">
        <v>21</v>
      </c>
      <c r="C9104" s="3">
        <v>721</v>
      </c>
      <c r="D9104" t="s">
        <v>6</v>
      </c>
      <c r="E9104">
        <v>2001</v>
      </c>
      <c r="G9104" s="23">
        <v>15946</v>
      </c>
      <c r="I9104" s="13"/>
      <c r="J9104" s="30"/>
      <c r="L9104" s="11"/>
      <c r="M9104" s="30"/>
      <c r="N9104" s="13"/>
      <c r="O9104" s="14">
        <v>3155</v>
      </c>
      <c r="U9104" s="11"/>
    </row>
    <row r="9105" spans="1:21" customFormat="1" ht="13.2" x14ac:dyDescent="0.25">
      <c r="A9105">
        <v>7</v>
      </c>
      <c r="B9105">
        <v>22</v>
      </c>
      <c r="C9105" s="3">
        <v>722</v>
      </c>
      <c r="D9105" t="s">
        <v>6</v>
      </c>
      <c r="E9105">
        <v>2001</v>
      </c>
      <c r="G9105" s="23">
        <v>13434</v>
      </c>
      <c r="I9105" s="13"/>
      <c r="J9105" s="30"/>
      <c r="L9105" s="11"/>
      <c r="M9105" s="30"/>
      <c r="N9105" s="13"/>
      <c r="O9105" s="14">
        <v>3238</v>
      </c>
      <c r="U9105" s="11"/>
    </row>
    <row r="9106" spans="1:21" customFormat="1" ht="13.2" x14ac:dyDescent="0.25">
      <c r="A9106">
        <v>7</v>
      </c>
      <c r="B9106">
        <v>23</v>
      </c>
      <c r="C9106" s="3">
        <v>723</v>
      </c>
      <c r="D9106" t="s">
        <v>6</v>
      </c>
      <c r="E9106">
        <v>2001</v>
      </c>
      <c r="G9106" s="23">
        <v>8892</v>
      </c>
      <c r="I9106" s="13"/>
      <c r="J9106" s="30"/>
      <c r="L9106" s="11"/>
      <c r="M9106" s="30"/>
      <c r="N9106" s="13"/>
      <c r="O9106" s="14">
        <v>2555</v>
      </c>
      <c r="U9106" s="11"/>
    </row>
    <row r="9107" spans="1:21" customFormat="1" ht="13.2" x14ac:dyDescent="0.25">
      <c r="A9107">
        <v>7</v>
      </c>
      <c r="B9107">
        <v>24</v>
      </c>
      <c r="C9107" s="3">
        <v>724</v>
      </c>
      <c r="D9107" t="s">
        <v>6</v>
      </c>
      <c r="E9107">
        <v>2001</v>
      </c>
      <c r="G9107" s="23">
        <v>4355</v>
      </c>
      <c r="I9107" s="13"/>
      <c r="J9107" s="30"/>
      <c r="L9107" s="11"/>
      <c r="M9107" s="30"/>
      <c r="N9107" s="13"/>
      <c r="O9107" s="14">
        <v>1469</v>
      </c>
      <c r="U9107" s="11"/>
    </row>
    <row r="9108" spans="1:21" customFormat="1" ht="13.2" x14ac:dyDescent="0.25">
      <c r="A9108">
        <v>7</v>
      </c>
      <c r="B9108">
        <v>25</v>
      </c>
      <c r="C9108" s="3">
        <v>725</v>
      </c>
      <c r="D9108" t="s">
        <v>6</v>
      </c>
      <c r="E9108">
        <v>2001</v>
      </c>
      <c r="G9108" s="23">
        <v>4073</v>
      </c>
      <c r="H9108">
        <f>SUM(G9102:G9108)</f>
        <v>83939</v>
      </c>
      <c r="I9108" s="13"/>
      <c r="J9108" s="30"/>
      <c r="L9108" s="11"/>
      <c r="M9108" s="30"/>
      <c r="N9108" s="13"/>
      <c r="O9108" s="14">
        <v>1325</v>
      </c>
      <c r="U9108" s="11"/>
    </row>
    <row r="9109" spans="1:21" customFormat="1" ht="13.2" x14ac:dyDescent="0.25">
      <c r="A9109">
        <v>7</v>
      </c>
      <c r="B9109">
        <v>26</v>
      </c>
      <c r="C9109" s="3">
        <v>726</v>
      </c>
      <c r="D9109" t="s">
        <v>6</v>
      </c>
      <c r="E9109">
        <v>2001</v>
      </c>
      <c r="G9109" s="23">
        <v>2978</v>
      </c>
      <c r="I9109" s="13"/>
      <c r="J9109" s="30"/>
      <c r="L9109" s="11"/>
      <c r="M9109" s="30"/>
      <c r="N9109" s="13"/>
      <c r="O9109" s="14">
        <v>935</v>
      </c>
      <c r="U9109" s="11"/>
    </row>
    <row r="9110" spans="1:21" customFormat="1" ht="13.2" x14ac:dyDescent="0.25">
      <c r="A9110">
        <v>7</v>
      </c>
      <c r="B9110">
        <v>27</v>
      </c>
      <c r="C9110" s="3">
        <v>727</v>
      </c>
      <c r="D9110" t="s">
        <v>6</v>
      </c>
      <c r="E9110">
        <v>2001</v>
      </c>
      <c r="G9110" s="23">
        <v>1251</v>
      </c>
      <c r="I9110" s="13"/>
      <c r="J9110" s="30"/>
      <c r="L9110" s="11"/>
      <c r="M9110" s="30"/>
      <c r="N9110" s="13"/>
      <c r="O9110" s="14">
        <v>378</v>
      </c>
      <c r="U9110" s="11"/>
    </row>
    <row r="9111" spans="1:21" customFormat="1" ht="13.2" x14ac:dyDescent="0.25">
      <c r="A9111">
        <v>7</v>
      </c>
      <c r="B9111">
        <v>28</v>
      </c>
      <c r="C9111" s="3">
        <v>728</v>
      </c>
      <c r="D9111" t="s">
        <v>6</v>
      </c>
      <c r="E9111">
        <v>2001</v>
      </c>
      <c r="G9111" s="23">
        <v>672</v>
      </c>
      <c r="I9111" s="13"/>
      <c r="J9111" s="30"/>
      <c r="L9111" s="11"/>
      <c r="M9111" s="30"/>
      <c r="N9111" s="13"/>
      <c r="O9111" s="14">
        <v>219</v>
      </c>
      <c r="U9111" s="11"/>
    </row>
    <row r="9112" spans="1:21" customFormat="1" ht="13.2" x14ac:dyDescent="0.25">
      <c r="A9112">
        <v>7</v>
      </c>
      <c r="B9112">
        <v>29</v>
      </c>
      <c r="C9112" s="3">
        <v>729</v>
      </c>
      <c r="D9112" t="s">
        <v>6</v>
      </c>
      <c r="E9112">
        <v>2001</v>
      </c>
      <c r="G9112" s="23">
        <v>1125</v>
      </c>
      <c r="I9112" s="13"/>
      <c r="J9112" s="30"/>
      <c r="L9112" s="11"/>
      <c r="M9112" s="30"/>
      <c r="N9112" s="13"/>
      <c r="O9112" s="14">
        <v>393</v>
      </c>
      <c r="U9112" s="11"/>
    </row>
    <row r="9113" spans="1:21" customFormat="1" ht="13.2" x14ac:dyDescent="0.25">
      <c r="A9113">
        <v>7</v>
      </c>
      <c r="B9113">
        <v>30</v>
      </c>
      <c r="C9113" s="3">
        <v>730</v>
      </c>
      <c r="D9113" t="s">
        <v>6</v>
      </c>
      <c r="E9113">
        <v>2001</v>
      </c>
      <c r="G9113" s="23">
        <v>2626</v>
      </c>
      <c r="I9113" s="13"/>
      <c r="J9113" s="30"/>
      <c r="L9113" s="11"/>
      <c r="M9113" s="30"/>
      <c r="N9113" s="13"/>
      <c r="O9113" s="14">
        <v>982</v>
      </c>
      <c r="U9113" s="11"/>
    </row>
    <row r="9114" spans="1:21" customFormat="1" ht="13.2" x14ac:dyDescent="0.25">
      <c r="A9114">
        <v>7</v>
      </c>
      <c r="B9114">
        <v>31</v>
      </c>
      <c r="C9114" s="3">
        <v>731</v>
      </c>
      <c r="D9114" t="s">
        <v>6</v>
      </c>
      <c r="E9114">
        <v>2001</v>
      </c>
      <c r="G9114" s="23">
        <v>794</v>
      </c>
      <c r="I9114" s="13"/>
      <c r="J9114" s="30"/>
      <c r="L9114" s="11"/>
      <c r="M9114" s="30"/>
      <c r="N9114" s="13"/>
      <c r="O9114" s="14">
        <v>317</v>
      </c>
      <c r="U9114" s="11"/>
    </row>
    <row r="9115" spans="1:21" customFormat="1" ht="13.2" x14ac:dyDescent="0.25">
      <c r="A9115">
        <v>8</v>
      </c>
      <c r="B9115">
        <v>1</v>
      </c>
      <c r="C9115" s="3">
        <v>801</v>
      </c>
      <c r="D9115" t="s">
        <v>6</v>
      </c>
      <c r="E9115">
        <v>2001</v>
      </c>
      <c r="G9115" s="23">
        <v>1775</v>
      </c>
      <c r="H9115">
        <f>SUM(G9109:G9115)</f>
        <v>11221</v>
      </c>
      <c r="I9115" s="13"/>
      <c r="J9115" s="30"/>
      <c r="L9115" s="11"/>
      <c r="M9115" s="30"/>
      <c r="N9115" s="13"/>
      <c r="O9115" s="14">
        <v>231</v>
      </c>
      <c r="U9115" s="11"/>
    </row>
    <row r="9116" spans="1:21" customFormat="1" ht="13.2" x14ac:dyDescent="0.25">
      <c r="A9116">
        <v>8</v>
      </c>
      <c r="B9116">
        <v>2</v>
      </c>
      <c r="C9116" s="3">
        <v>802</v>
      </c>
      <c r="D9116" t="s">
        <v>6</v>
      </c>
      <c r="E9116">
        <v>2001</v>
      </c>
      <c r="G9116" s="23">
        <v>1471</v>
      </c>
      <c r="I9116" s="13"/>
      <c r="J9116" s="30"/>
      <c r="L9116" s="11"/>
      <c r="M9116" s="30"/>
      <c r="N9116" s="13"/>
      <c r="O9116" s="14">
        <v>767</v>
      </c>
      <c r="U9116" s="11"/>
    </row>
    <row r="9117" spans="1:21" customFormat="1" ht="13.2" x14ac:dyDescent="0.25">
      <c r="A9117">
        <v>8</v>
      </c>
      <c r="B9117">
        <v>3</v>
      </c>
      <c r="C9117" s="3">
        <v>803</v>
      </c>
      <c r="D9117" t="s">
        <v>6</v>
      </c>
      <c r="E9117">
        <v>2001</v>
      </c>
      <c r="G9117" s="23">
        <v>5121</v>
      </c>
      <c r="I9117" s="13"/>
      <c r="J9117" s="30"/>
      <c r="L9117" s="11"/>
      <c r="M9117" s="30"/>
      <c r="N9117" s="13"/>
      <c r="O9117" s="14">
        <v>2830</v>
      </c>
      <c r="U9117" s="11"/>
    </row>
    <row r="9118" spans="1:21" customFormat="1" ht="13.2" x14ac:dyDescent="0.25">
      <c r="A9118">
        <v>8</v>
      </c>
      <c r="B9118">
        <v>4</v>
      </c>
      <c r="C9118" s="3">
        <v>804</v>
      </c>
      <c r="D9118" t="s">
        <v>6</v>
      </c>
      <c r="E9118">
        <v>2001</v>
      </c>
      <c r="G9118" s="23">
        <v>1070</v>
      </c>
      <c r="I9118" s="13"/>
      <c r="J9118" s="30"/>
      <c r="L9118" s="11"/>
      <c r="M9118" s="30"/>
      <c r="N9118" s="13"/>
      <c r="O9118" s="14">
        <v>488</v>
      </c>
      <c r="U9118" s="11"/>
    </row>
    <row r="9119" spans="1:21" customFormat="1" ht="13.2" x14ac:dyDescent="0.25">
      <c r="A9119">
        <v>8</v>
      </c>
      <c r="B9119">
        <v>5</v>
      </c>
      <c r="C9119" s="3">
        <v>805</v>
      </c>
      <c r="D9119" t="s">
        <v>6</v>
      </c>
      <c r="E9119">
        <v>2001</v>
      </c>
      <c r="G9119" s="23">
        <v>4759</v>
      </c>
      <c r="I9119" s="13"/>
      <c r="J9119" s="30"/>
      <c r="L9119" s="11"/>
      <c r="M9119" s="30"/>
      <c r="N9119" s="13"/>
      <c r="O9119" s="14">
        <v>1764</v>
      </c>
      <c r="U9119" s="11"/>
    </row>
    <row r="9120" spans="1:21" customFormat="1" ht="13.2" x14ac:dyDescent="0.25">
      <c r="A9120">
        <v>8</v>
      </c>
      <c r="B9120">
        <v>6</v>
      </c>
      <c r="C9120" s="3">
        <v>806</v>
      </c>
      <c r="D9120" t="s">
        <v>6</v>
      </c>
      <c r="E9120">
        <v>2001</v>
      </c>
      <c r="G9120" s="23">
        <v>9947</v>
      </c>
      <c r="I9120" s="13"/>
      <c r="J9120" s="30"/>
      <c r="L9120" s="11"/>
      <c r="M9120" s="30"/>
      <c r="N9120" s="13"/>
      <c r="O9120" s="14">
        <v>2934</v>
      </c>
      <c r="U9120" s="11"/>
    </row>
    <row r="9121" spans="1:21" customFormat="1" ht="13.2" x14ac:dyDescent="0.25">
      <c r="A9121">
        <v>8</v>
      </c>
      <c r="B9121">
        <v>7</v>
      </c>
      <c r="C9121" s="3">
        <v>807</v>
      </c>
      <c r="D9121" t="s">
        <v>6</v>
      </c>
      <c r="E9121">
        <v>2001</v>
      </c>
      <c r="G9121" s="23">
        <v>2802</v>
      </c>
      <c r="I9121" s="13"/>
      <c r="J9121" s="30"/>
      <c r="L9121" s="11"/>
      <c r="M9121" s="30"/>
      <c r="N9121" s="13"/>
      <c r="O9121" s="14">
        <v>636</v>
      </c>
      <c r="U9121" s="11"/>
    </row>
    <row r="9122" spans="1:21" customFormat="1" ht="13.2" x14ac:dyDescent="0.25">
      <c r="A9122">
        <v>8</v>
      </c>
      <c r="B9122">
        <v>8</v>
      </c>
      <c r="C9122" s="3">
        <v>808</v>
      </c>
      <c r="D9122" t="s">
        <v>6</v>
      </c>
      <c r="E9122">
        <v>2001</v>
      </c>
      <c r="G9122" s="23">
        <v>2549</v>
      </c>
      <c r="H9122">
        <f>SUM(G9116:G9122)</f>
        <v>27719</v>
      </c>
      <c r="I9122" s="13"/>
      <c r="J9122" s="30"/>
      <c r="L9122" s="11"/>
      <c r="M9122" s="30"/>
      <c r="N9122" s="13"/>
      <c r="O9122" s="14">
        <v>709</v>
      </c>
      <c r="U9122" s="11"/>
    </row>
    <row r="9123" spans="1:21" customFormat="1" ht="13.2" x14ac:dyDescent="0.25">
      <c r="A9123">
        <v>8</v>
      </c>
      <c r="B9123">
        <v>9</v>
      </c>
      <c r="C9123" s="3">
        <v>809</v>
      </c>
      <c r="D9123" t="s">
        <v>6</v>
      </c>
      <c r="E9123">
        <v>2001</v>
      </c>
      <c r="G9123" s="23">
        <v>2679</v>
      </c>
      <c r="I9123" s="13"/>
      <c r="J9123" s="30"/>
      <c r="L9123" s="11"/>
      <c r="M9123" s="30"/>
      <c r="N9123" s="13"/>
      <c r="O9123" s="14">
        <v>893</v>
      </c>
      <c r="U9123" s="11"/>
    </row>
    <row r="9124" spans="1:21" customFormat="1" ht="13.2" x14ac:dyDescent="0.25">
      <c r="A9124">
        <v>8</v>
      </c>
      <c r="B9124">
        <v>10</v>
      </c>
      <c r="C9124" s="3">
        <v>810</v>
      </c>
      <c r="D9124" t="s">
        <v>6</v>
      </c>
      <c r="E9124">
        <v>2001</v>
      </c>
      <c r="G9124" s="23">
        <v>2934</v>
      </c>
      <c r="I9124" s="13"/>
      <c r="J9124" s="30"/>
      <c r="L9124" s="11"/>
      <c r="M9124" s="30"/>
      <c r="N9124" s="13"/>
      <c r="O9124" s="14">
        <v>1156</v>
      </c>
      <c r="U9124" s="11"/>
    </row>
    <row r="9125" spans="1:21" customFormat="1" ht="13.2" x14ac:dyDescent="0.25">
      <c r="A9125">
        <v>8</v>
      </c>
      <c r="B9125">
        <v>11</v>
      </c>
      <c r="C9125" s="3">
        <v>811</v>
      </c>
      <c r="D9125" t="s">
        <v>6</v>
      </c>
      <c r="E9125">
        <v>2001</v>
      </c>
      <c r="G9125" s="23">
        <v>1611</v>
      </c>
      <c r="I9125" s="13"/>
      <c r="J9125" s="30"/>
      <c r="L9125" s="11"/>
      <c r="M9125" s="30"/>
      <c r="N9125" s="13"/>
      <c r="O9125" s="14">
        <v>614</v>
      </c>
      <c r="U9125" s="11"/>
    </row>
    <row r="9126" spans="1:21" customFormat="1" ht="13.2" x14ac:dyDescent="0.25">
      <c r="A9126">
        <v>8</v>
      </c>
      <c r="B9126">
        <v>12</v>
      </c>
      <c r="C9126" s="3">
        <v>812</v>
      </c>
      <c r="D9126" t="s">
        <v>6</v>
      </c>
      <c r="E9126">
        <v>2001</v>
      </c>
      <c r="G9126" s="23">
        <v>3105</v>
      </c>
      <c r="I9126" s="13"/>
      <c r="J9126" s="30"/>
      <c r="L9126" s="11"/>
      <c r="M9126" s="30"/>
      <c r="N9126" s="13"/>
      <c r="O9126" s="14">
        <v>1145</v>
      </c>
      <c r="U9126" s="11"/>
    </row>
    <row r="9127" spans="1:21" customFormat="1" ht="13.2" x14ac:dyDescent="0.25">
      <c r="A9127">
        <v>8</v>
      </c>
      <c r="B9127">
        <v>13</v>
      </c>
      <c r="C9127" s="3">
        <v>813</v>
      </c>
      <c r="D9127" t="s">
        <v>6</v>
      </c>
      <c r="E9127">
        <v>2001</v>
      </c>
      <c r="G9127" s="23">
        <v>526</v>
      </c>
      <c r="I9127" s="13"/>
      <c r="J9127" s="30"/>
      <c r="L9127" s="11"/>
      <c r="M9127" s="30"/>
      <c r="N9127" s="13"/>
      <c r="O9127" s="14">
        <v>187</v>
      </c>
      <c r="U9127" s="11"/>
    </row>
    <row r="9128" spans="1:21" customFormat="1" ht="13.2" x14ac:dyDescent="0.25">
      <c r="A9128">
        <v>8</v>
      </c>
      <c r="B9128">
        <v>14</v>
      </c>
      <c r="C9128" s="3">
        <v>814</v>
      </c>
      <c r="D9128" t="s">
        <v>6</v>
      </c>
      <c r="E9128">
        <v>2001</v>
      </c>
      <c r="G9128" s="23">
        <v>3459</v>
      </c>
      <c r="I9128" s="13"/>
      <c r="J9128" s="30"/>
      <c r="L9128" s="11"/>
      <c r="M9128" s="30"/>
      <c r="N9128" s="13"/>
      <c r="O9128" s="14">
        <v>1193</v>
      </c>
      <c r="U9128" s="11"/>
    </row>
    <row r="9129" spans="1:21" customFormat="1" ht="13.2" x14ac:dyDescent="0.25">
      <c r="A9129">
        <v>8</v>
      </c>
      <c r="B9129">
        <v>15</v>
      </c>
      <c r="C9129" s="3">
        <v>815</v>
      </c>
      <c r="D9129" t="s">
        <v>6</v>
      </c>
      <c r="E9129">
        <v>2001</v>
      </c>
      <c r="G9129" s="23">
        <v>462</v>
      </c>
      <c r="H9129">
        <f>SUM(G9123:G9129)</f>
        <v>14776</v>
      </c>
      <c r="I9129" s="13"/>
      <c r="J9129" s="30"/>
      <c r="L9129" s="11"/>
      <c r="M9129" s="30"/>
      <c r="N9129" s="13"/>
      <c r="O9129" s="14">
        <v>126</v>
      </c>
      <c r="U9129" s="11"/>
    </row>
    <row r="9130" spans="1:21" customFormat="1" ht="13.2" x14ac:dyDescent="0.25">
      <c r="A9130">
        <v>8</v>
      </c>
      <c r="B9130">
        <v>16</v>
      </c>
      <c r="C9130" s="3">
        <v>816</v>
      </c>
      <c r="D9130" t="s">
        <v>6</v>
      </c>
      <c r="E9130">
        <v>2001</v>
      </c>
      <c r="G9130" s="23">
        <v>1656</v>
      </c>
      <c r="I9130" s="13"/>
      <c r="J9130" s="30"/>
      <c r="L9130" s="11"/>
      <c r="M9130" s="30"/>
      <c r="N9130" s="13"/>
      <c r="O9130" s="14">
        <v>341</v>
      </c>
      <c r="U9130" s="11"/>
    </row>
    <row r="9131" spans="1:21" customFormat="1" ht="13.2" x14ac:dyDescent="0.25">
      <c r="A9131">
        <v>8</v>
      </c>
      <c r="B9131">
        <v>17</v>
      </c>
      <c r="C9131" s="3">
        <v>817</v>
      </c>
      <c r="D9131" t="s">
        <v>6</v>
      </c>
      <c r="E9131">
        <v>2001</v>
      </c>
      <c r="G9131" s="23">
        <v>4912</v>
      </c>
      <c r="I9131" s="13"/>
      <c r="J9131" s="30"/>
      <c r="L9131" s="11"/>
      <c r="M9131" s="30"/>
      <c r="N9131" s="13"/>
      <c r="O9131" s="14">
        <v>720</v>
      </c>
      <c r="U9131" s="11"/>
    </row>
    <row r="9132" spans="1:21" customFormat="1" ht="13.2" x14ac:dyDescent="0.25">
      <c r="A9132">
        <v>8</v>
      </c>
      <c r="B9132">
        <v>18</v>
      </c>
      <c r="C9132" s="3">
        <v>818</v>
      </c>
      <c r="D9132" t="s">
        <v>6</v>
      </c>
      <c r="E9132">
        <v>2001</v>
      </c>
      <c r="G9132" s="23">
        <v>556</v>
      </c>
      <c r="I9132" s="13"/>
      <c r="J9132" s="30"/>
      <c r="L9132" s="11"/>
      <c r="M9132" s="30"/>
      <c r="N9132" s="13"/>
      <c r="O9132" s="14">
        <v>99</v>
      </c>
      <c r="U9132" s="11"/>
    </row>
    <row r="9133" spans="1:21" customFormat="1" ht="13.2" x14ac:dyDescent="0.25">
      <c r="A9133">
        <v>8</v>
      </c>
      <c r="B9133">
        <v>19</v>
      </c>
      <c r="C9133" s="3">
        <v>819</v>
      </c>
      <c r="D9133" t="s">
        <v>6</v>
      </c>
      <c r="E9133">
        <v>2001</v>
      </c>
      <c r="G9133" s="23">
        <v>527</v>
      </c>
      <c r="I9133" s="13"/>
      <c r="J9133" s="30"/>
      <c r="L9133" s="11"/>
      <c r="M9133" s="30"/>
      <c r="N9133" s="13"/>
      <c r="O9133" s="14">
        <v>111</v>
      </c>
      <c r="U9133" s="11"/>
    </row>
    <row r="9134" spans="1:21" customFormat="1" ht="13.2" x14ac:dyDescent="0.25">
      <c r="A9134">
        <v>8</v>
      </c>
      <c r="B9134">
        <v>20</v>
      </c>
      <c r="C9134" s="3">
        <v>820</v>
      </c>
      <c r="D9134" t="s">
        <v>6</v>
      </c>
      <c r="E9134">
        <v>2001</v>
      </c>
      <c r="G9134" s="23">
        <v>404</v>
      </c>
      <c r="I9134" s="13"/>
      <c r="J9134" s="30"/>
      <c r="L9134" s="11"/>
      <c r="M9134" s="30"/>
      <c r="N9134" s="13"/>
      <c r="O9134" s="12">
        <v>99</v>
      </c>
      <c r="U9134" s="11"/>
    </row>
    <row r="9135" spans="1:21" customFormat="1" ht="13.2" x14ac:dyDescent="0.25">
      <c r="A9135">
        <v>8</v>
      </c>
      <c r="B9135">
        <v>21</v>
      </c>
      <c r="C9135" s="3">
        <v>821</v>
      </c>
      <c r="D9135" t="s">
        <v>6</v>
      </c>
      <c r="E9135">
        <v>2001</v>
      </c>
      <c r="G9135" s="23">
        <v>868</v>
      </c>
      <c r="I9135" s="13"/>
      <c r="J9135" s="30"/>
      <c r="L9135" s="11"/>
      <c r="M9135" s="30"/>
      <c r="N9135" s="13"/>
      <c r="O9135" s="12">
        <v>178</v>
      </c>
      <c r="U9135" s="11"/>
    </row>
    <row r="9136" spans="1:21" customFormat="1" ht="13.2" x14ac:dyDescent="0.25">
      <c r="A9136">
        <v>8</v>
      </c>
      <c r="B9136">
        <v>22</v>
      </c>
      <c r="C9136" s="3">
        <v>822</v>
      </c>
      <c r="D9136" t="s">
        <v>6</v>
      </c>
      <c r="E9136">
        <v>2001</v>
      </c>
      <c r="G9136" s="23">
        <v>15157</v>
      </c>
      <c r="H9136">
        <f>SUM(G9130:G9136)</f>
        <v>24080</v>
      </c>
      <c r="I9136" s="13"/>
      <c r="J9136" s="30"/>
      <c r="L9136" s="11"/>
      <c r="M9136" s="30"/>
      <c r="N9136" s="13"/>
      <c r="O9136" s="12">
        <v>2533</v>
      </c>
      <c r="U9136" s="11"/>
    </row>
    <row r="9137" spans="1:21" customFormat="1" ht="13.2" x14ac:dyDescent="0.25">
      <c r="A9137">
        <v>8</v>
      </c>
      <c r="B9137">
        <v>23</v>
      </c>
      <c r="C9137" s="3">
        <v>823</v>
      </c>
      <c r="D9137" t="s">
        <v>6</v>
      </c>
      <c r="E9137">
        <v>2001</v>
      </c>
      <c r="G9137" s="23">
        <v>2458</v>
      </c>
      <c r="I9137" s="13"/>
      <c r="J9137" s="30"/>
      <c r="L9137" s="11"/>
      <c r="M9137" s="30"/>
      <c r="N9137" s="13"/>
      <c r="O9137" s="12">
        <v>323</v>
      </c>
      <c r="U9137" s="11"/>
    </row>
    <row r="9138" spans="1:21" customFormat="1" ht="13.2" x14ac:dyDescent="0.25">
      <c r="A9138">
        <v>8</v>
      </c>
      <c r="B9138">
        <v>24</v>
      </c>
      <c r="C9138" s="3">
        <v>824</v>
      </c>
      <c r="D9138" t="s">
        <v>6</v>
      </c>
      <c r="E9138">
        <v>2001</v>
      </c>
      <c r="G9138" s="23">
        <v>2735</v>
      </c>
      <c r="I9138" s="13"/>
      <c r="J9138" s="30"/>
      <c r="L9138" s="11"/>
      <c r="M9138" s="30"/>
      <c r="N9138" s="13"/>
      <c r="O9138" s="12">
        <v>268</v>
      </c>
      <c r="U9138" s="11"/>
    </row>
    <row r="9139" spans="1:21" customFormat="1" ht="13.2" x14ac:dyDescent="0.25">
      <c r="A9139">
        <v>8</v>
      </c>
      <c r="B9139">
        <v>25</v>
      </c>
      <c r="C9139" s="3">
        <v>825</v>
      </c>
      <c r="D9139" t="s">
        <v>6</v>
      </c>
      <c r="E9139">
        <v>2001</v>
      </c>
      <c r="G9139" s="23">
        <v>1237</v>
      </c>
      <c r="I9139" s="13"/>
      <c r="J9139" s="30"/>
      <c r="L9139" s="11"/>
      <c r="M9139" s="30"/>
      <c r="N9139" s="13"/>
      <c r="O9139" s="12">
        <v>125</v>
      </c>
      <c r="U9139" s="11"/>
    </row>
    <row r="9140" spans="1:21" customFormat="1" ht="13.2" x14ac:dyDescent="0.25">
      <c r="A9140">
        <v>8</v>
      </c>
      <c r="B9140">
        <v>26</v>
      </c>
      <c r="C9140" s="3">
        <v>826</v>
      </c>
      <c r="D9140" t="s">
        <v>6</v>
      </c>
      <c r="E9140">
        <v>2001</v>
      </c>
      <c r="G9140" s="23">
        <v>1142</v>
      </c>
      <c r="I9140" s="13"/>
      <c r="J9140" s="30"/>
      <c r="L9140" s="11"/>
      <c r="M9140" s="30"/>
      <c r="N9140" s="13"/>
      <c r="O9140" s="12">
        <v>119</v>
      </c>
      <c r="U9140" s="11"/>
    </row>
    <row r="9141" spans="1:21" customFormat="1" ht="13.2" x14ac:dyDescent="0.25">
      <c r="A9141">
        <v>8</v>
      </c>
      <c r="B9141">
        <v>27</v>
      </c>
      <c r="C9141" s="3">
        <v>827</v>
      </c>
      <c r="D9141" t="s">
        <v>6</v>
      </c>
      <c r="E9141">
        <v>2001</v>
      </c>
      <c r="G9141" s="23">
        <v>3622</v>
      </c>
      <c r="I9141" s="13"/>
      <c r="J9141" s="30"/>
      <c r="L9141" s="11"/>
      <c r="M9141" s="30"/>
      <c r="N9141" s="13"/>
      <c r="O9141" s="12">
        <v>389</v>
      </c>
      <c r="U9141" s="11"/>
    </row>
    <row r="9142" spans="1:21" customFormat="1" ht="13.2" x14ac:dyDescent="0.25">
      <c r="A9142">
        <v>8</v>
      </c>
      <c r="B9142">
        <v>28</v>
      </c>
      <c r="C9142" s="3">
        <v>828</v>
      </c>
      <c r="D9142" t="s">
        <v>6</v>
      </c>
      <c r="E9142">
        <v>2001</v>
      </c>
      <c r="G9142" s="23">
        <v>5180</v>
      </c>
      <c r="I9142" s="13"/>
      <c r="J9142" s="30"/>
      <c r="L9142" s="11"/>
      <c r="M9142" s="30"/>
      <c r="N9142" s="13"/>
      <c r="O9142" s="12">
        <v>574</v>
      </c>
      <c r="U9142" s="11"/>
    </row>
    <row r="9143" spans="1:21" customFormat="1" ht="13.2" x14ac:dyDescent="0.25">
      <c r="A9143">
        <v>8</v>
      </c>
      <c r="B9143">
        <v>29</v>
      </c>
      <c r="C9143" s="3">
        <v>829</v>
      </c>
      <c r="D9143" t="s">
        <v>6</v>
      </c>
      <c r="E9143">
        <v>2001</v>
      </c>
      <c r="G9143" s="23">
        <v>4920</v>
      </c>
      <c r="H9143">
        <f>SUM(G9137:G9143)</f>
        <v>21294</v>
      </c>
      <c r="I9143" s="13"/>
      <c r="J9143" s="30"/>
      <c r="L9143" s="11"/>
      <c r="M9143" s="30"/>
      <c r="N9143" s="13"/>
      <c r="O9143" s="12">
        <v>480</v>
      </c>
      <c r="U9143" s="11"/>
    </row>
    <row r="9144" spans="1:21" customFormat="1" ht="13.2" x14ac:dyDescent="0.25">
      <c r="A9144">
        <v>8</v>
      </c>
      <c r="B9144">
        <v>30</v>
      </c>
      <c r="C9144" s="3">
        <v>830</v>
      </c>
      <c r="D9144" t="s">
        <v>6</v>
      </c>
      <c r="E9144">
        <v>2001</v>
      </c>
      <c r="G9144" s="23">
        <v>4681</v>
      </c>
      <c r="I9144" s="13"/>
      <c r="J9144" s="30"/>
      <c r="L9144" s="11"/>
      <c r="M9144" s="30"/>
      <c r="N9144" s="13"/>
      <c r="O9144" s="12">
        <v>397</v>
      </c>
      <c r="U9144" s="11"/>
    </row>
    <row r="9145" spans="1:21" customFormat="1" ht="13.2" x14ac:dyDescent="0.25">
      <c r="A9145">
        <v>8</v>
      </c>
      <c r="B9145">
        <v>31</v>
      </c>
      <c r="C9145" s="3">
        <v>831</v>
      </c>
      <c r="D9145" t="s">
        <v>6</v>
      </c>
      <c r="E9145">
        <v>2001</v>
      </c>
      <c r="G9145" s="23">
        <v>6257</v>
      </c>
      <c r="I9145" s="13"/>
      <c r="J9145" s="30"/>
      <c r="L9145" s="11"/>
      <c r="M9145" s="30"/>
      <c r="N9145" s="13"/>
      <c r="O9145" s="12">
        <v>455</v>
      </c>
      <c r="U9145" s="11"/>
    </row>
    <row r="9146" spans="1:21" customFormat="1" ht="13.2" x14ac:dyDescent="0.25">
      <c r="A9146">
        <v>9</v>
      </c>
      <c r="B9146">
        <v>1</v>
      </c>
      <c r="C9146" s="3">
        <v>901</v>
      </c>
      <c r="D9146" t="s">
        <v>6</v>
      </c>
      <c r="E9146">
        <v>2001</v>
      </c>
      <c r="G9146" s="23">
        <v>2280</v>
      </c>
      <c r="I9146" s="13"/>
      <c r="J9146" s="30"/>
      <c r="L9146" s="11"/>
      <c r="M9146" s="30"/>
      <c r="N9146" s="13"/>
      <c r="O9146" s="12">
        <v>173</v>
      </c>
      <c r="U9146" s="11"/>
    </row>
    <row r="9147" spans="1:21" customFormat="1" ht="13.2" x14ac:dyDescent="0.25">
      <c r="A9147">
        <v>9</v>
      </c>
      <c r="B9147">
        <v>2</v>
      </c>
      <c r="C9147" s="3">
        <v>902</v>
      </c>
      <c r="D9147" t="s">
        <v>6</v>
      </c>
      <c r="E9147">
        <v>2001</v>
      </c>
      <c r="G9147" s="23">
        <v>902</v>
      </c>
      <c r="I9147" s="13"/>
      <c r="J9147" s="30"/>
      <c r="L9147" s="11"/>
      <c r="M9147" s="30"/>
      <c r="N9147" s="13"/>
      <c r="O9147" s="12">
        <v>71</v>
      </c>
      <c r="U9147" s="11"/>
    </row>
    <row r="9148" spans="1:21" customFormat="1" ht="13.2" x14ac:dyDescent="0.25">
      <c r="A9148">
        <v>9</v>
      </c>
      <c r="B9148">
        <v>3</v>
      </c>
      <c r="C9148" s="3">
        <v>903</v>
      </c>
      <c r="D9148" t="s">
        <v>6</v>
      </c>
      <c r="E9148">
        <v>2001</v>
      </c>
      <c r="G9148" s="23">
        <v>2100</v>
      </c>
      <c r="I9148" s="13"/>
      <c r="J9148" s="30"/>
      <c r="L9148" s="11"/>
      <c r="M9148" s="30"/>
      <c r="N9148" s="13"/>
      <c r="O9148" s="12">
        <v>172</v>
      </c>
      <c r="U9148" s="11"/>
    </row>
    <row r="9149" spans="1:21" customFormat="1" ht="13.2" x14ac:dyDescent="0.25">
      <c r="A9149">
        <v>9</v>
      </c>
      <c r="B9149">
        <v>4</v>
      </c>
      <c r="C9149" s="3">
        <v>904</v>
      </c>
      <c r="D9149" t="s">
        <v>6</v>
      </c>
      <c r="E9149">
        <v>2001</v>
      </c>
      <c r="G9149" s="23">
        <v>965</v>
      </c>
      <c r="I9149" s="13"/>
      <c r="J9149" s="30"/>
      <c r="L9149" s="11"/>
      <c r="M9149" s="30"/>
      <c r="N9149" s="13"/>
      <c r="O9149" s="14">
        <v>83</v>
      </c>
      <c r="U9149" s="11"/>
    </row>
    <row r="9150" spans="1:21" customFormat="1" ht="13.2" x14ac:dyDescent="0.25">
      <c r="A9150">
        <v>9</v>
      </c>
      <c r="B9150">
        <v>5</v>
      </c>
      <c r="C9150" s="3">
        <v>905</v>
      </c>
      <c r="D9150" t="s">
        <v>6</v>
      </c>
      <c r="E9150">
        <v>2001</v>
      </c>
      <c r="G9150" s="23">
        <v>794</v>
      </c>
      <c r="H9150">
        <f>SUM(G9144:G9150)</f>
        <v>17979</v>
      </c>
      <c r="I9150" s="13"/>
      <c r="J9150" s="30"/>
      <c r="L9150" s="11"/>
      <c r="M9150" s="30"/>
      <c r="N9150" s="13"/>
      <c r="O9150" s="14">
        <v>68</v>
      </c>
      <c r="U9150" s="11"/>
    </row>
    <row r="9151" spans="1:21" customFormat="1" ht="13.2" x14ac:dyDescent="0.25">
      <c r="A9151">
        <v>9</v>
      </c>
      <c r="B9151">
        <v>6</v>
      </c>
      <c r="C9151" s="3">
        <v>906</v>
      </c>
      <c r="D9151" t="s">
        <v>6</v>
      </c>
      <c r="E9151">
        <v>2001</v>
      </c>
      <c r="G9151" s="23">
        <f>700+2257</f>
        <v>2957</v>
      </c>
      <c r="I9151" s="13"/>
      <c r="J9151" s="30"/>
      <c r="L9151" s="11"/>
      <c r="M9151" s="30"/>
      <c r="N9151" s="13"/>
      <c r="O9151" s="14">
        <v>60</v>
      </c>
      <c r="U9151" s="11" t="s">
        <v>23</v>
      </c>
    </row>
    <row r="9152" spans="1:21" customFormat="1" ht="13.2" x14ac:dyDescent="0.25">
      <c r="A9152">
        <v>9</v>
      </c>
      <c r="B9152">
        <v>7</v>
      </c>
      <c r="C9152" s="3">
        <v>907</v>
      </c>
      <c r="D9152" t="s">
        <v>6</v>
      </c>
      <c r="E9152">
        <v>2001</v>
      </c>
      <c r="F9152" s="18">
        <v>597.40785743215872</v>
      </c>
      <c r="G9152" s="3">
        <f>F9152</f>
        <v>597.40785743215872</v>
      </c>
      <c r="I9152" s="13"/>
      <c r="J9152" s="30"/>
      <c r="M9152" s="30"/>
      <c r="N9152" s="13"/>
      <c r="O9152" s="21">
        <v>40.701314965560421</v>
      </c>
      <c r="U9152" t="s">
        <v>22</v>
      </c>
    </row>
    <row r="9153" spans="1:15" customFormat="1" ht="13.2" x14ac:dyDescent="0.25">
      <c r="A9153">
        <v>9</v>
      </c>
      <c r="B9153">
        <v>8</v>
      </c>
      <c r="C9153" s="3">
        <v>908</v>
      </c>
      <c r="D9153" t="s">
        <v>6</v>
      </c>
      <c r="E9153">
        <v>2001</v>
      </c>
      <c r="F9153" s="18">
        <v>600.44552450384765</v>
      </c>
      <c r="G9153" s="3">
        <f t="shared" ref="G9153:G9206" si="422">F9153</f>
        <v>600.44552450384765</v>
      </c>
      <c r="I9153" s="13"/>
      <c r="J9153" s="30"/>
      <c r="M9153" s="30"/>
      <c r="N9153" s="13"/>
      <c r="O9153" s="21">
        <v>18.785222291797119</v>
      </c>
    </row>
    <row r="9154" spans="1:15" customFormat="1" ht="13.2" x14ac:dyDescent="0.25">
      <c r="A9154">
        <v>9</v>
      </c>
      <c r="B9154">
        <v>9</v>
      </c>
      <c r="C9154" s="3">
        <v>909</v>
      </c>
      <c r="D9154" t="s">
        <v>6</v>
      </c>
      <c r="E9154">
        <v>2001</v>
      </c>
      <c r="F9154" s="18">
        <v>695.62575941676789</v>
      </c>
      <c r="G9154" s="3">
        <f t="shared" si="422"/>
        <v>695.62575941676789</v>
      </c>
      <c r="I9154" s="13"/>
      <c r="J9154" s="30"/>
      <c r="M9154" s="30"/>
      <c r="N9154" s="13"/>
      <c r="O9154" s="21">
        <v>35.483197662283445</v>
      </c>
    </row>
    <row r="9155" spans="1:15" customFormat="1" ht="13.2" x14ac:dyDescent="0.25">
      <c r="A9155">
        <v>9</v>
      </c>
      <c r="B9155">
        <v>10</v>
      </c>
      <c r="C9155" s="3">
        <v>910</v>
      </c>
      <c r="D9155" t="s">
        <v>6</v>
      </c>
      <c r="E9155">
        <v>2001</v>
      </c>
      <c r="F9155" s="18">
        <v>877.88578371810445</v>
      </c>
      <c r="G9155" s="3">
        <f t="shared" si="422"/>
        <v>877.88578371810445</v>
      </c>
      <c r="I9155" s="13"/>
      <c r="J9155" s="30"/>
      <c r="M9155" s="30"/>
      <c r="N9155" s="13"/>
      <c r="O9155" s="21">
        <v>38.614068044249635</v>
      </c>
    </row>
    <row r="9156" spans="1:15" customFormat="1" ht="13.2" x14ac:dyDescent="0.25">
      <c r="A9156">
        <v>9</v>
      </c>
      <c r="B9156">
        <v>11</v>
      </c>
      <c r="C9156" s="3">
        <v>911</v>
      </c>
      <c r="D9156" t="s">
        <v>6</v>
      </c>
      <c r="E9156">
        <v>2001</v>
      </c>
      <c r="F9156" s="18">
        <v>744.22843256379099</v>
      </c>
      <c r="G9156" s="3">
        <f t="shared" si="422"/>
        <v>744.22843256379099</v>
      </c>
      <c r="I9156" s="13"/>
      <c r="J9156" s="30"/>
      <c r="M9156" s="30"/>
      <c r="N9156" s="13"/>
      <c r="O9156" s="21">
        <v>31.308703819661865</v>
      </c>
    </row>
    <row r="9157" spans="1:15" customFormat="1" ht="13.2" x14ac:dyDescent="0.25">
      <c r="A9157">
        <v>9</v>
      </c>
      <c r="B9157">
        <v>12</v>
      </c>
      <c r="C9157" s="3">
        <v>912</v>
      </c>
      <c r="D9157" t="s">
        <v>6</v>
      </c>
      <c r="E9157">
        <v>2001</v>
      </c>
      <c r="F9157" s="18">
        <v>866.74767112191171</v>
      </c>
      <c r="G9157" s="3">
        <f t="shared" si="422"/>
        <v>866.74767112191171</v>
      </c>
      <c r="H9157" s="3">
        <f>SUM(G9151:G9157)</f>
        <v>7339.3410287565812</v>
      </c>
      <c r="I9157" s="13"/>
      <c r="J9157" s="30"/>
      <c r="M9157" s="30"/>
      <c r="N9157" s="13"/>
      <c r="O9157" s="21">
        <v>52.181173032769777</v>
      </c>
    </row>
    <row r="9158" spans="1:15" customFormat="1" ht="13.2" x14ac:dyDescent="0.25">
      <c r="A9158">
        <v>9</v>
      </c>
      <c r="B9158">
        <v>13</v>
      </c>
      <c r="C9158" s="3">
        <v>913</v>
      </c>
      <c r="D9158" t="s">
        <v>6</v>
      </c>
      <c r="E9158">
        <v>2001</v>
      </c>
      <c r="F9158" s="18">
        <v>688.53786958282706</v>
      </c>
      <c r="G9158" s="3">
        <f t="shared" si="422"/>
        <v>688.53786958282706</v>
      </c>
      <c r="I9158" s="13"/>
      <c r="J9158" s="30"/>
      <c r="M9158" s="30"/>
      <c r="N9158" s="13"/>
      <c r="O9158" s="21">
        <v>51.137549572114381</v>
      </c>
    </row>
    <row r="9159" spans="1:15" customFormat="1" ht="13.2" x14ac:dyDescent="0.25">
      <c r="A9159">
        <v>9</v>
      </c>
      <c r="B9159">
        <v>14</v>
      </c>
      <c r="C9159" s="3">
        <v>914</v>
      </c>
      <c r="D9159" t="s">
        <v>6</v>
      </c>
      <c r="E9159">
        <v>2001</v>
      </c>
      <c r="F9159" s="18">
        <v>759.33341433778855</v>
      </c>
      <c r="G9159" s="3">
        <f t="shared" si="422"/>
        <v>759.33341433778855</v>
      </c>
      <c r="I9159" s="13"/>
      <c r="J9159" s="30"/>
      <c r="M9159" s="30"/>
      <c r="N9159" s="13"/>
      <c r="O9159" s="21">
        <v>43.844938426215819</v>
      </c>
    </row>
    <row r="9160" spans="1:15" customFormat="1" ht="13.2" x14ac:dyDescent="0.25">
      <c r="A9160">
        <v>9</v>
      </c>
      <c r="B9160">
        <v>15</v>
      </c>
      <c r="C9160" s="3">
        <v>915</v>
      </c>
      <c r="D9160" t="s">
        <v>6</v>
      </c>
      <c r="E9160">
        <v>2001</v>
      </c>
      <c r="F9160" s="18">
        <v>788.4625354394492</v>
      </c>
      <c r="G9160" s="3">
        <f t="shared" si="422"/>
        <v>788.4625354394492</v>
      </c>
      <c r="I9160" s="13"/>
      <c r="J9160" s="30"/>
      <c r="M9160" s="30"/>
      <c r="N9160" s="13"/>
      <c r="O9160" s="21">
        <v>55.395950740972665</v>
      </c>
    </row>
    <row r="9161" spans="1:15" customFormat="1" ht="13.2" x14ac:dyDescent="0.25">
      <c r="A9161">
        <v>9</v>
      </c>
      <c r="B9161">
        <v>16</v>
      </c>
      <c r="C9161" s="3">
        <v>916</v>
      </c>
      <c r="D9161" t="s">
        <v>6</v>
      </c>
      <c r="E9161">
        <v>2001</v>
      </c>
      <c r="F9161" s="18">
        <v>1434.9658937466124</v>
      </c>
      <c r="G9161" s="3">
        <f t="shared" si="422"/>
        <v>1434.9658937466124</v>
      </c>
      <c r="I9161" s="13"/>
      <c r="J9161" s="30"/>
      <c r="M9161" s="30"/>
      <c r="N9161" s="13"/>
      <c r="O9161" s="21">
        <v>73.213055729492794</v>
      </c>
    </row>
    <row r="9162" spans="1:15" customFormat="1" ht="13.2" x14ac:dyDescent="0.25">
      <c r="A9162">
        <v>9</v>
      </c>
      <c r="B9162">
        <v>17</v>
      </c>
      <c r="C9162" s="3">
        <v>917</v>
      </c>
      <c r="D9162" t="s">
        <v>6</v>
      </c>
      <c r="E9162">
        <v>2001</v>
      </c>
      <c r="F9162" s="18">
        <v>3287.6497475165547</v>
      </c>
      <c r="G9162" s="3">
        <f t="shared" si="422"/>
        <v>3287.6497475165547</v>
      </c>
      <c r="I9162" s="13"/>
      <c r="J9162" s="30"/>
      <c r="M9162" s="30"/>
      <c r="N9162" s="13"/>
      <c r="O9162" s="21">
        <v>138.57390158630764</v>
      </c>
    </row>
    <row r="9163" spans="1:15" customFormat="1" ht="13.2" x14ac:dyDescent="0.25">
      <c r="A9163">
        <v>9</v>
      </c>
      <c r="B9163">
        <v>18</v>
      </c>
      <c r="C9163" s="3">
        <v>918</v>
      </c>
      <c r="D9163" t="s">
        <v>6</v>
      </c>
      <c r="E9163">
        <v>2001</v>
      </c>
      <c r="F9163" s="18">
        <v>4350.2543539894687</v>
      </c>
      <c r="G9163" s="3">
        <f t="shared" si="422"/>
        <v>4350.2543539894687</v>
      </c>
      <c r="I9163" s="13"/>
      <c r="J9163" s="30"/>
      <c r="M9163" s="30"/>
      <c r="N9163" s="13"/>
      <c r="O9163" s="21">
        <v>181.58380296389063</v>
      </c>
    </row>
    <row r="9164" spans="1:15" customFormat="1" ht="13.2" x14ac:dyDescent="0.25">
      <c r="A9164">
        <v>9</v>
      </c>
      <c r="B9164">
        <v>19</v>
      </c>
      <c r="C9164" s="3">
        <v>919</v>
      </c>
      <c r="D9164" t="s">
        <v>6</v>
      </c>
      <c r="E9164">
        <v>2001</v>
      </c>
      <c r="F9164" s="18">
        <v>4224.1575536654509</v>
      </c>
      <c r="G9164" s="3">
        <f t="shared" si="422"/>
        <v>4224.1575536654509</v>
      </c>
      <c r="H9164" s="3">
        <f>SUM(G9158:G9164)</f>
        <v>15533.361368278152</v>
      </c>
      <c r="I9164" s="13"/>
      <c r="J9164" s="30"/>
      <c r="M9164" s="30"/>
      <c r="N9164" s="13"/>
      <c r="O9164" s="21">
        <v>234.28511792945105</v>
      </c>
    </row>
    <row r="9165" spans="1:15" customFormat="1" ht="13.2" x14ac:dyDescent="0.25">
      <c r="A9165">
        <v>9</v>
      </c>
      <c r="B9165">
        <v>20</v>
      </c>
      <c r="C9165" s="3">
        <v>920</v>
      </c>
      <c r="D9165" t="s">
        <v>6</v>
      </c>
      <c r="E9165">
        <v>2001</v>
      </c>
      <c r="F9165" s="18">
        <v>2669.9551965322762</v>
      </c>
      <c r="G9165" s="3">
        <f t="shared" si="422"/>
        <v>2669.9551965322762</v>
      </c>
      <c r="I9165" s="13"/>
      <c r="J9165" s="30"/>
      <c r="M9165" s="30"/>
      <c r="N9165" s="13"/>
      <c r="O9165" s="21">
        <v>170.48060045361009</v>
      </c>
    </row>
    <row r="9166" spans="1:15" customFormat="1" ht="13.2" x14ac:dyDescent="0.25">
      <c r="A9166">
        <v>9</v>
      </c>
      <c r="B9166">
        <v>21</v>
      </c>
      <c r="C9166" s="3">
        <v>921</v>
      </c>
      <c r="D9166" t="s">
        <v>6</v>
      </c>
      <c r="E9166">
        <v>2001</v>
      </c>
      <c r="F9166" s="18">
        <v>4026.9418792459542</v>
      </c>
      <c r="G9166" s="3">
        <f t="shared" si="422"/>
        <v>4026.9418792459542</v>
      </c>
      <c r="I9166" s="13"/>
      <c r="J9166" s="30"/>
      <c r="M9166" s="30"/>
      <c r="N9166" s="13"/>
      <c r="O9166" s="21">
        <v>241.9575216127686</v>
      </c>
    </row>
    <row r="9167" spans="1:15" customFormat="1" ht="13.2" x14ac:dyDescent="0.25">
      <c r="A9167">
        <v>9</v>
      </c>
      <c r="B9167">
        <v>22</v>
      </c>
      <c r="C9167" s="3">
        <v>922</v>
      </c>
      <c r="D9167" t="s">
        <v>6</v>
      </c>
      <c r="E9167">
        <v>2001</v>
      </c>
      <c r="F9167" s="18">
        <v>4676.1028756581609</v>
      </c>
      <c r="G9167" s="3">
        <f t="shared" si="422"/>
        <v>4676.1028756581609</v>
      </c>
      <c r="I9167" s="13"/>
      <c r="J9167" s="30"/>
      <c r="M9167" s="30"/>
      <c r="N9167" s="13"/>
      <c r="O9167" s="21">
        <v>301.24817365894387</v>
      </c>
    </row>
    <row r="9168" spans="1:15" customFormat="1" ht="13.2" x14ac:dyDescent="0.25">
      <c r="A9168">
        <v>9</v>
      </c>
      <c r="B9168">
        <v>23</v>
      </c>
      <c r="C9168" s="3">
        <v>923</v>
      </c>
      <c r="D9168" t="s">
        <v>6</v>
      </c>
      <c r="E9168">
        <v>2001</v>
      </c>
      <c r="F9168" s="18">
        <v>5193.0380720939647</v>
      </c>
      <c r="G9168" s="3">
        <f t="shared" si="422"/>
        <v>5193.0380720939647</v>
      </c>
      <c r="I9168" s="13"/>
      <c r="J9168" s="30"/>
      <c r="M9168" s="30"/>
      <c r="N9168" s="13"/>
      <c r="O9168" s="21">
        <v>366.95282821957835</v>
      </c>
    </row>
    <row r="9169" spans="1:15" customFormat="1" ht="13.2" x14ac:dyDescent="0.25">
      <c r="A9169">
        <v>9</v>
      </c>
      <c r="B9169">
        <v>24</v>
      </c>
      <c r="C9169" s="3">
        <v>924</v>
      </c>
      <c r="D9169" t="s">
        <v>6</v>
      </c>
      <c r="E9169">
        <v>2001</v>
      </c>
      <c r="F9169" s="18">
        <v>5033.9449248097981</v>
      </c>
      <c r="G9169" s="3">
        <f t="shared" si="422"/>
        <v>5033.9449248097981</v>
      </c>
      <c r="I9169" s="13"/>
      <c r="J9169" s="30"/>
      <c r="M9169" s="30"/>
      <c r="N9169" s="13"/>
      <c r="O9169" s="21">
        <v>269.38581896749116</v>
      </c>
    </row>
    <row r="9170" spans="1:15" customFormat="1" ht="13.2" x14ac:dyDescent="0.25">
      <c r="A9170">
        <v>9</v>
      </c>
      <c r="B9170">
        <v>25</v>
      </c>
      <c r="C9170" s="3">
        <v>925</v>
      </c>
      <c r="D9170" t="s">
        <v>6</v>
      </c>
      <c r="E9170">
        <v>2001</v>
      </c>
      <c r="F9170" s="18">
        <v>4945.4678007290404</v>
      </c>
      <c r="G9170" s="3">
        <f t="shared" si="422"/>
        <v>4945.4678007290404</v>
      </c>
      <c r="I9170" s="13"/>
      <c r="J9170" s="30"/>
      <c r="M9170" s="30"/>
      <c r="N9170" s="13"/>
      <c r="O9170" s="21">
        <v>294.15758714255895</v>
      </c>
    </row>
    <row r="9171" spans="1:15" customFormat="1" ht="13.2" x14ac:dyDescent="0.25">
      <c r="A9171">
        <v>9</v>
      </c>
      <c r="B9171">
        <v>26</v>
      </c>
      <c r="C9171" s="3">
        <v>926</v>
      </c>
      <c r="D9171" t="s">
        <v>6</v>
      </c>
      <c r="E9171">
        <v>2001</v>
      </c>
      <c r="F9171" s="18">
        <v>5283.7849584146079</v>
      </c>
      <c r="G9171" s="3">
        <f t="shared" si="422"/>
        <v>5283.7849584146079</v>
      </c>
      <c r="H9171" s="3">
        <f>SUM(G9165:G9171)</f>
        <v>31829.235707483807</v>
      </c>
      <c r="I9171" s="13"/>
      <c r="J9171" s="30"/>
      <c r="M9171" s="30"/>
      <c r="N9171" s="13"/>
      <c r="O9171" s="21">
        <v>241.82803472742324</v>
      </c>
    </row>
    <row r="9172" spans="1:15" customFormat="1" ht="13.2" x14ac:dyDescent="0.25">
      <c r="A9172">
        <v>9</v>
      </c>
      <c r="B9172">
        <v>27</v>
      </c>
      <c r="C9172" s="3">
        <v>927</v>
      </c>
      <c r="D9172" t="s">
        <v>6</v>
      </c>
      <c r="E9172">
        <v>2001</v>
      </c>
      <c r="F9172" s="18">
        <v>2232.0486830372465</v>
      </c>
      <c r="G9172" s="3">
        <f t="shared" si="422"/>
        <v>2232.0486830372465</v>
      </c>
      <c r="I9172" s="13"/>
      <c r="J9172" s="30"/>
      <c r="M9172" s="30"/>
      <c r="N9172" s="13"/>
      <c r="O9172" s="21">
        <v>148.92091721542161</v>
      </c>
    </row>
    <row r="9173" spans="1:15" customFormat="1" ht="13.2" x14ac:dyDescent="0.25">
      <c r="A9173">
        <v>9</v>
      </c>
      <c r="B9173">
        <v>28</v>
      </c>
      <c r="C9173" s="3">
        <v>928</v>
      </c>
      <c r="D9173" t="s">
        <v>6</v>
      </c>
      <c r="E9173">
        <v>2001</v>
      </c>
      <c r="F9173" s="18">
        <v>2763.7338125580823</v>
      </c>
      <c r="G9173" s="3">
        <f t="shared" si="422"/>
        <v>2763.7338125580823</v>
      </c>
      <c r="I9173" s="13"/>
      <c r="J9173" s="30"/>
      <c r="M9173" s="30"/>
      <c r="N9173" s="13"/>
      <c r="O9173" s="21">
        <v>176.8297778514453</v>
      </c>
    </row>
    <row r="9174" spans="1:15" customFormat="1" ht="13.2" x14ac:dyDescent="0.25">
      <c r="A9174">
        <v>9</v>
      </c>
      <c r="B9174">
        <v>29</v>
      </c>
      <c r="C9174" s="3">
        <v>929</v>
      </c>
      <c r="D9174" t="s">
        <v>6</v>
      </c>
      <c r="E9174">
        <v>2001</v>
      </c>
      <c r="F9174" s="18">
        <v>1799.3385986229241</v>
      </c>
      <c r="G9174" s="3">
        <f t="shared" si="422"/>
        <v>1799.3385986229241</v>
      </c>
      <c r="I9174" s="13"/>
      <c r="J9174" s="30"/>
      <c r="M9174" s="30"/>
      <c r="N9174" s="13"/>
      <c r="O9174" s="21">
        <v>168.71133375078273</v>
      </c>
    </row>
    <row r="9175" spans="1:15" customFormat="1" ht="13.2" x14ac:dyDescent="0.25">
      <c r="A9175">
        <v>9</v>
      </c>
      <c r="B9175">
        <v>30</v>
      </c>
      <c r="C9175" s="3">
        <v>930</v>
      </c>
      <c r="D9175" t="s">
        <v>6</v>
      </c>
      <c r="E9175">
        <v>2001</v>
      </c>
      <c r="F9175" s="18">
        <v>1423.1620089104899</v>
      </c>
      <c r="G9175" s="3">
        <f t="shared" si="422"/>
        <v>1423.1620089104899</v>
      </c>
      <c r="I9175" s="13"/>
      <c r="J9175" s="30"/>
      <c r="M9175" s="30"/>
      <c r="N9175" s="13"/>
      <c r="O9175" s="21">
        <v>157.01001878522229</v>
      </c>
    </row>
    <row r="9176" spans="1:15" customFormat="1" ht="13.2" x14ac:dyDescent="0.25">
      <c r="A9176">
        <v>10</v>
      </c>
      <c r="B9176">
        <v>1</v>
      </c>
      <c r="C9176" s="3">
        <v>1001</v>
      </c>
      <c r="D9176" t="s">
        <v>6</v>
      </c>
      <c r="E9176">
        <v>2001</v>
      </c>
      <c r="F9176" s="18">
        <v>1427.0820157365063</v>
      </c>
      <c r="G9176" s="3">
        <f t="shared" si="422"/>
        <v>1427.0820157365063</v>
      </c>
      <c r="I9176" s="13"/>
      <c r="J9176" s="30"/>
      <c r="M9176" s="30"/>
      <c r="N9176" s="13"/>
      <c r="O9176" s="21">
        <v>147.62073016478016</v>
      </c>
    </row>
    <row r="9177" spans="1:15" customFormat="1" ht="13.2" x14ac:dyDescent="0.25">
      <c r="A9177">
        <v>10</v>
      </c>
      <c r="B9177">
        <v>2</v>
      </c>
      <c r="C9177" s="3">
        <v>1002</v>
      </c>
      <c r="D9177" t="s">
        <v>6</v>
      </c>
      <c r="E9177">
        <v>2001</v>
      </c>
      <c r="F9177" s="18">
        <v>1473.6342420720775</v>
      </c>
      <c r="G9177" s="3">
        <f t="shared" si="422"/>
        <v>1473.6342420720775</v>
      </c>
      <c r="I9177" s="13"/>
      <c r="J9177" s="30"/>
      <c r="M9177" s="30"/>
      <c r="N9177" s="13"/>
      <c r="O9177" s="21">
        <v>114.85219742158023</v>
      </c>
    </row>
    <row r="9178" spans="1:15" customFormat="1" ht="13.2" x14ac:dyDescent="0.25">
      <c r="A9178">
        <v>10</v>
      </c>
      <c r="B9178">
        <v>3</v>
      </c>
      <c r="C9178" s="3">
        <v>1003</v>
      </c>
      <c r="D9178" t="s">
        <v>6</v>
      </c>
      <c r="E9178">
        <v>2001</v>
      </c>
      <c r="F9178" s="18">
        <v>1100.7557715674361</v>
      </c>
      <c r="G9178" s="3">
        <f t="shared" si="422"/>
        <v>1100.7557715674361</v>
      </c>
      <c r="H9178" s="3">
        <f>SUM(G9172:G9178)</f>
        <v>12219.755132504763</v>
      </c>
      <c r="I9178" s="13"/>
      <c r="J9178" s="30"/>
      <c r="M9178" s="30"/>
      <c r="N9178" s="13"/>
      <c r="O9178" s="21">
        <v>94.442913796702143</v>
      </c>
    </row>
    <row r="9179" spans="1:15" customFormat="1" ht="13.2" x14ac:dyDescent="0.25">
      <c r="A9179">
        <v>10</v>
      </c>
      <c r="B9179">
        <v>4</v>
      </c>
      <c r="C9179" s="3">
        <v>1004</v>
      </c>
      <c r="D9179" t="s">
        <v>6</v>
      </c>
      <c r="E9179">
        <v>2001</v>
      </c>
      <c r="F9179" s="18">
        <v>980.61528647020691</v>
      </c>
      <c r="G9179" s="3">
        <f t="shared" si="422"/>
        <v>980.61528647020691</v>
      </c>
      <c r="I9179" s="13"/>
      <c r="J9179" s="30"/>
      <c r="M9179" s="30"/>
      <c r="N9179" s="13"/>
      <c r="O9179" s="21">
        <v>85.787043414735962</v>
      </c>
    </row>
    <row r="9180" spans="1:15" customFormat="1" ht="13.2" x14ac:dyDescent="0.25">
      <c r="A9180">
        <v>10</v>
      </c>
      <c r="B9180">
        <v>5</v>
      </c>
      <c r="C9180" s="3">
        <v>1005</v>
      </c>
      <c r="D9180" t="s">
        <v>6</v>
      </c>
      <c r="E9180">
        <v>2001</v>
      </c>
      <c r="F9180" s="18">
        <v>811.06063826036461</v>
      </c>
      <c r="G9180" s="3">
        <f t="shared" si="422"/>
        <v>811.06063826036461</v>
      </c>
      <c r="I9180" s="13"/>
      <c r="J9180" s="30"/>
      <c r="M9180" s="30"/>
      <c r="N9180" s="13"/>
      <c r="O9180" s="21">
        <v>85.2921474789039</v>
      </c>
    </row>
    <row r="9181" spans="1:15" customFormat="1" ht="13.2" x14ac:dyDescent="0.25">
      <c r="A9181">
        <v>10</v>
      </c>
      <c r="B9181">
        <v>6</v>
      </c>
      <c r="C9181" s="3">
        <v>1006</v>
      </c>
      <c r="D9181" t="s">
        <v>6</v>
      </c>
      <c r="E9181">
        <v>2001</v>
      </c>
      <c r="F9181" s="18">
        <v>988.27150473549375</v>
      </c>
      <c r="G9181" s="3">
        <f t="shared" si="422"/>
        <v>988.27150473549375</v>
      </c>
      <c r="I9181" s="13"/>
      <c r="J9181" s="30"/>
      <c r="M9181" s="30"/>
      <c r="N9181" s="13"/>
      <c r="O9181" s="21">
        <v>86.008732146584364</v>
      </c>
    </row>
    <row r="9182" spans="1:15" customFormat="1" ht="13.2" x14ac:dyDescent="0.25">
      <c r="A9182">
        <v>10</v>
      </c>
      <c r="B9182">
        <v>7</v>
      </c>
      <c r="C9182" s="3">
        <v>1007</v>
      </c>
      <c r="D9182" t="s">
        <v>6</v>
      </c>
      <c r="E9182">
        <v>2001</v>
      </c>
      <c r="F9182" s="18">
        <v>598.86350749291216</v>
      </c>
      <c r="G9182" s="3">
        <f t="shared" si="422"/>
        <v>598.86350749291216</v>
      </c>
      <c r="I9182" s="13"/>
      <c r="J9182" s="30"/>
      <c r="M9182" s="30"/>
      <c r="N9182" s="13"/>
      <c r="O9182" s="21">
        <v>49.526821122938841</v>
      </c>
    </row>
    <row r="9183" spans="1:15" customFormat="1" ht="13.2" x14ac:dyDescent="0.25">
      <c r="A9183">
        <v>10</v>
      </c>
      <c r="B9183">
        <v>8</v>
      </c>
      <c r="C9183" s="3">
        <v>1008</v>
      </c>
      <c r="D9183" t="s">
        <v>6</v>
      </c>
      <c r="E9183">
        <v>2001</v>
      </c>
      <c r="F9183" s="18">
        <v>338.14125556905628</v>
      </c>
      <c r="G9183" s="3">
        <f t="shared" si="422"/>
        <v>338.14125556905628</v>
      </c>
      <c r="I9183" s="13"/>
      <c r="J9183" s="30"/>
      <c r="M9183" s="30"/>
      <c r="N9183" s="13"/>
      <c r="O9183" s="21">
        <v>27.316092673763308</v>
      </c>
    </row>
    <row r="9184" spans="1:15" customFormat="1" ht="13.2" x14ac:dyDescent="0.25">
      <c r="A9184">
        <v>10</v>
      </c>
      <c r="B9184">
        <v>9</v>
      </c>
      <c r="C9184" s="3">
        <v>1009</v>
      </c>
      <c r="D9184" t="s">
        <v>6</v>
      </c>
      <c r="E9184">
        <v>2001</v>
      </c>
      <c r="F9184" s="18">
        <v>233.11094426272911</v>
      </c>
      <c r="G9184" s="3">
        <f t="shared" si="422"/>
        <v>233.11094426272911</v>
      </c>
      <c r="I9184" s="13"/>
      <c r="J9184" s="30"/>
      <c r="M9184" s="30"/>
      <c r="N9184" s="13"/>
      <c r="O9184" s="21">
        <v>12.891261061580408</v>
      </c>
    </row>
    <row r="9185" spans="1:15" customFormat="1" ht="13.2" x14ac:dyDescent="0.25">
      <c r="A9185">
        <v>10</v>
      </c>
      <c r="B9185">
        <v>10</v>
      </c>
      <c r="C9185" s="3">
        <v>1010</v>
      </c>
      <c r="D9185" t="s">
        <v>6</v>
      </c>
      <c r="E9185">
        <v>2001</v>
      </c>
      <c r="F9185" s="18">
        <v>426.32882396177018</v>
      </c>
      <c r="G9185" s="3">
        <f t="shared" si="422"/>
        <v>426.32882396177018</v>
      </c>
      <c r="H9185" s="3">
        <f>SUM(G9179:G9185)</f>
        <v>4376.3919607525331</v>
      </c>
      <c r="I9185" s="13"/>
      <c r="J9185" s="30"/>
      <c r="M9185" s="30"/>
      <c r="N9185" s="13"/>
      <c r="O9185" s="21">
        <v>21.717260206803097</v>
      </c>
    </row>
    <row r="9186" spans="1:15" customFormat="1" ht="13.2" x14ac:dyDescent="0.25">
      <c r="A9186">
        <v>10</v>
      </c>
      <c r="B9186">
        <v>11</v>
      </c>
      <c r="C9186" s="3">
        <v>1011</v>
      </c>
      <c r="D9186" t="s">
        <v>6</v>
      </c>
      <c r="E9186">
        <v>2001</v>
      </c>
      <c r="F9186" s="18">
        <v>153.61968408262453</v>
      </c>
      <c r="G9186" s="3">
        <f t="shared" si="422"/>
        <v>153.61968408262453</v>
      </c>
      <c r="H9186" s="3"/>
      <c r="I9186" s="13"/>
      <c r="J9186" s="30"/>
      <c r="M9186" s="30"/>
      <c r="N9186" s="13"/>
      <c r="O9186" s="21">
        <v>11.392611145898559</v>
      </c>
    </row>
    <row r="9187" spans="1:15" customFormat="1" ht="13.2" x14ac:dyDescent="0.25">
      <c r="A9187">
        <v>10</v>
      </c>
      <c r="B9187">
        <v>12</v>
      </c>
      <c r="C9187" s="3">
        <v>1012</v>
      </c>
      <c r="D9187" t="s">
        <v>6</v>
      </c>
      <c r="E9187">
        <v>2001</v>
      </c>
      <c r="F9187" s="18">
        <v>332.47792628594573</v>
      </c>
      <c r="G9187" s="3">
        <f t="shared" si="422"/>
        <v>332.47792628594573</v>
      </c>
      <c r="H9187" s="3"/>
      <c r="I9187" s="13"/>
      <c r="J9187" s="30"/>
      <c r="M9187" s="30"/>
      <c r="N9187" s="13"/>
      <c r="O9187" s="21">
        <v>19.741598831141722</v>
      </c>
    </row>
    <row r="9188" spans="1:15" customFormat="1" ht="13.2" x14ac:dyDescent="0.25">
      <c r="A9188">
        <v>10</v>
      </c>
      <c r="B9188">
        <v>13</v>
      </c>
      <c r="C9188" s="3">
        <v>1013</v>
      </c>
      <c r="D9188" t="s">
        <v>6</v>
      </c>
      <c r="E9188">
        <v>2001</v>
      </c>
      <c r="F9188" s="18">
        <v>304.82659695582061</v>
      </c>
      <c r="G9188" s="3">
        <f t="shared" si="422"/>
        <v>304.82659695582061</v>
      </c>
      <c r="H9188" s="3"/>
      <c r="I9188" s="13"/>
      <c r="J9188" s="30"/>
      <c r="M9188" s="30"/>
      <c r="N9188" s="13"/>
      <c r="O9188" s="21">
        <v>19.981598831141721</v>
      </c>
    </row>
    <row r="9189" spans="1:15" customFormat="1" ht="13.2" x14ac:dyDescent="0.25">
      <c r="A9189">
        <v>10</v>
      </c>
      <c r="B9189">
        <v>14</v>
      </c>
      <c r="C9189" s="3">
        <v>1014</v>
      </c>
      <c r="D9189" t="s">
        <v>6</v>
      </c>
      <c r="E9189">
        <v>2001</v>
      </c>
      <c r="F9189" s="18">
        <v>226.197948142077</v>
      </c>
      <c r="G9189" s="3">
        <f t="shared" si="422"/>
        <v>226.197948142077</v>
      </c>
      <c r="H9189" s="3"/>
      <c r="I9189" s="13"/>
      <c r="J9189" s="30"/>
      <c r="M9189" s="30"/>
      <c r="N9189" s="13"/>
      <c r="O9189" s="21">
        <v>9.5160465087725754</v>
      </c>
    </row>
    <row r="9190" spans="1:15" customFormat="1" ht="13.2" x14ac:dyDescent="0.25">
      <c r="A9190">
        <v>10</v>
      </c>
      <c r="B9190">
        <v>15</v>
      </c>
      <c r="C9190" s="3">
        <v>1015</v>
      </c>
      <c r="D9190" t="s">
        <v>6</v>
      </c>
      <c r="E9190">
        <v>2001</v>
      </c>
      <c r="F9190" s="18">
        <v>246.61158363710004</v>
      </c>
      <c r="G9190" s="3">
        <f t="shared" si="422"/>
        <v>246.61158363710004</v>
      </c>
      <c r="H9190" s="3"/>
      <c r="I9190" s="13"/>
      <c r="J9190" s="30"/>
      <c r="M9190" s="30"/>
      <c r="N9190" s="13"/>
      <c r="O9190" s="21">
        <v>30.090586516384889</v>
      </c>
    </row>
    <row r="9191" spans="1:15" customFormat="1" ht="13.2" x14ac:dyDescent="0.25">
      <c r="A9191">
        <v>10</v>
      </c>
      <c r="B9191">
        <v>16</v>
      </c>
      <c r="C9191" s="3">
        <v>1016</v>
      </c>
      <c r="D9191" t="s">
        <v>6</v>
      </c>
      <c r="E9191">
        <v>2001</v>
      </c>
      <c r="F9191" s="18">
        <v>394.35682462535436</v>
      </c>
      <c r="G9191" s="3">
        <f t="shared" si="422"/>
        <v>394.35682462535436</v>
      </c>
      <c r="H9191" s="3"/>
      <c r="I9191" s="13"/>
      <c r="J9191" s="30"/>
      <c r="M9191" s="30"/>
      <c r="N9191" s="13"/>
      <c r="O9191" s="21">
        <v>48.875808808182008</v>
      </c>
    </row>
    <row r="9192" spans="1:15" customFormat="1" ht="13.2" x14ac:dyDescent="0.25">
      <c r="A9192">
        <v>10</v>
      </c>
      <c r="B9192">
        <v>17</v>
      </c>
      <c r="C9192" s="3">
        <v>1017</v>
      </c>
      <c r="D9192" t="s">
        <v>6</v>
      </c>
      <c r="E9192">
        <v>2001</v>
      </c>
      <c r="F9192" s="18">
        <v>216.26097004455625</v>
      </c>
      <c r="G9192" s="3">
        <f t="shared" si="422"/>
        <v>216.26097004455625</v>
      </c>
      <c r="H9192" s="3">
        <f>SUM(G9186:G9192)</f>
        <v>1874.3515337734784</v>
      </c>
      <c r="I9192" s="13"/>
      <c r="J9192" s="30"/>
      <c r="M9192" s="30"/>
      <c r="N9192" s="13"/>
      <c r="O9192" s="21">
        <v>19.875227476398273</v>
      </c>
    </row>
    <row r="9193" spans="1:15" customFormat="1" ht="13.2" x14ac:dyDescent="0.25">
      <c r="A9193">
        <v>10</v>
      </c>
      <c r="B9193">
        <v>18</v>
      </c>
      <c r="C9193" s="3">
        <v>1018</v>
      </c>
      <c r="D9193" t="s">
        <v>6</v>
      </c>
      <c r="E9193">
        <v>2001</v>
      </c>
      <c r="F9193" s="18">
        <v>217.72816529317018</v>
      </c>
      <c r="G9193" s="3">
        <f t="shared" si="422"/>
        <v>217.72816529317018</v>
      </c>
      <c r="H9193" s="3"/>
      <c r="I9193" s="13"/>
      <c r="J9193" s="30"/>
      <c r="M9193" s="30"/>
      <c r="N9193" s="13"/>
      <c r="O9193" s="21">
        <v>15.62099941450759</v>
      </c>
    </row>
    <row r="9194" spans="1:15" customFormat="1" ht="13.2" x14ac:dyDescent="0.25">
      <c r="A9194">
        <v>10</v>
      </c>
      <c r="B9194">
        <v>19</v>
      </c>
      <c r="C9194" s="3">
        <v>1019</v>
      </c>
      <c r="D9194" t="s">
        <v>6</v>
      </c>
      <c r="E9194">
        <v>2001</v>
      </c>
      <c r="F9194" s="18">
        <v>228.47347104090724</v>
      </c>
      <c r="G9194" s="3">
        <f t="shared" si="422"/>
        <v>228.47347104090724</v>
      </c>
      <c r="H9194" s="3"/>
      <c r="I9194" s="13"/>
      <c r="J9194" s="30"/>
      <c r="M9194" s="30"/>
      <c r="N9194" s="13"/>
      <c r="O9194" s="21">
        <v>25.916092673763305</v>
      </c>
    </row>
    <row r="9195" spans="1:15" customFormat="1" ht="13.2" x14ac:dyDescent="0.25">
      <c r="A9195">
        <v>10</v>
      </c>
      <c r="B9195">
        <v>20</v>
      </c>
      <c r="C9195" s="3">
        <v>1020</v>
      </c>
      <c r="D9195" t="s">
        <v>6</v>
      </c>
      <c r="E9195">
        <v>2001</v>
      </c>
      <c r="F9195" s="18">
        <v>134.56946132037262</v>
      </c>
      <c r="G9195" s="3">
        <f t="shared" si="422"/>
        <v>134.56946132037262</v>
      </c>
      <c r="H9195" s="3"/>
      <c r="I9195" s="13"/>
      <c r="J9195" s="30"/>
      <c r="M9195" s="30"/>
      <c r="N9195" s="13"/>
      <c r="O9195" s="21">
        <v>2.0436234606553958</v>
      </c>
    </row>
    <row r="9196" spans="1:15" customFormat="1" ht="13.2" x14ac:dyDescent="0.25">
      <c r="A9196">
        <v>10</v>
      </c>
      <c r="B9196">
        <v>21</v>
      </c>
      <c r="C9196" s="3">
        <v>1021</v>
      </c>
      <c r="D9196" t="s">
        <v>6</v>
      </c>
      <c r="E9196">
        <v>2001</v>
      </c>
      <c r="F9196" s="18">
        <v>70.072591393168338</v>
      </c>
      <c r="G9196" s="3">
        <f t="shared" si="422"/>
        <v>70.072591393168338</v>
      </c>
      <c r="H9196" s="3"/>
      <c r="I9196" s="13"/>
      <c r="J9196" s="30"/>
      <c r="M9196" s="30"/>
      <c r="N9196" s="13"/>
      <c r="O9196" s="21">
        <v>9.325260160419834</v>
      </c>
    </row>
    <row r="9197" spans="1:15" customFormat="1" ht="13.2" x14ac:dyDescent="0.25">
      <c r="A9197">
        <v>10</v>
      </c>
      <c r="B9197">
        <v>22</v>
      </c>
      <c r="C9197" s="3">
        <v>1022</v>
      </c>
      <c r="D9197" t="s">
        <v>6</v>
      </c>
      <c r="E9197">
        <v>2001</v>
      </c>
      <c r="F9197" s="18">
        <v>104.46536285014393</v>
      </c>
      <c r="G9197" s="3">
        <f t="shared" si="422"/>
        <v>104.46536285014393</v>
      </c>
      <c r="H9197" s="3"/>
      <c r="I9197" s="13"/>
      <c r="J9197" s="30"/>
      <c r="M9197" s="30"/>
      <c r="N9197" s="13"/>
      <c r="O9197" s="21">
        <v>13.491844828100309</v>
      </c>
    </row>
    <row r="9198" spans="1:15" customFormat="1" ht="13.2" x14ac:dyDescent="0.25">
      <c r="A9198">
        <v>10</v>
      </c>
      <c r="B9198">
        <v>23</v>
      </c>
      <c r="C9198" s="3">
        <v>1023</v>
      </c>
      <c r="D9198" t="s">
        <v>6</v>
      </c>
      <c r="E9198">
        <v>2001</v>
      </c>
      <c r="F9198" s="18">
        <v>442.69582827055484</v>
      </c>
      <c r="G9198" s="3">
        <f t="shared" si="422"/>
        <v>442.69582827055484</v>
      </c>
      <c r="H9198" s="3"/>
      <c r="I9198" s="13"/>
      <c r="J9198" s="30"/>
      <c r="M9198" s="30"/>
      <c r="N9198" s="13"/>
      <c r="O9198" s="21">
        <v>42.221456898351072</v>
      </c>
    </row>
    <row r="9199" spans="1:15" customFormat="1" ht="13.2" x14ac:dyDescent="0.25">
      <c r="A9199">
        <v>10</v>
      </c>
      <c r="B9199">
        <v>24</v>
      </c>
      <c r="C9199" s="3">
        <v>1024</v>
      </c>
      <c r="D9199" t="s">
        <v>6</v>
      </c>
      <c r="E9199">
        <v>2001</v>
      </c>
      <c r="F9199" s="18">
        <v>768.71629809639524</v>
      </c>
      <c r="G9199" s="3">
        <f t="shared" si="422"/>
        <v>768.71629809639524</v>
      </c>
      <c r="H9199" s="3">
        <f>SUM(G9193:G9199)</f>
        <v>1966.7211782647123</v>
      </c>
      <c r="O9199" s="21">
        <v>67.195950740972663</v>
      </c>
    </row>
    <row r="9200" spans="1:15" customFormat="1" ht="13.2" x14ac:dyDescent="0.25">
      <c r="A9200">
        <v>10</v>
      </c>
      <c r="B9200">
        <v>25</v>
      </c>
      <c r="C9200" s="3">
        <v>1025</v>
      </c>
      <c r="D9200" t="s">
        <v>6</v>
      </c>
      <c r="E9200">
        <v>2001</v>
      </c>
      <c r="F9200" s="18">
        <v>424.26083434588901</v>
      </c>
      <c r="G9200" s="3">
        <f t="shared" si="422"/>
        <v>424.26083434588901</v>
      </c>
      <c r="H9200" s="3"/>
      <c r="O9200" s="21">
        <v>26.090586516384889</v>
      </c>
    </row>
    <row r="9201" spans="1:21" customFormat="1" ht="13.2" x14ac:dyDescent="0.25">
      <c r="A9201">
        <v>10</v>
      </c>
      <c r="B9201">
        <v>26</v>
      </c>
      <c r="C9201" s="3">
        <v>1026</v>
      </c>
      <c r="D9201" t="s">
        <v>6</v>
      </c>
      <c r="E9201">
        <v>2001</v>
      </c>
      <c r="F9201" s="18">
        <v>166.05913325232888</v>
      </c>
      <c r="G9201" s="3">
        <f t="shared" si="422"/>
        <v>166.05913325232888</v>
      </c>
      <c r="H9201" s="3"/>
      <c r="O9201" s="21">
        <v>8.3489876852431646</v>
      </c>
    </row>
    <row r="9202" spans="1:21" customFormat="1" ht="13.2" x14ac:dyDescent="0.25">
      <c r="A9202">
        <v>10</v>
      </c>
      <c r="B9202">
        <v>27</v>
      </c>
      <c r="C9202" s="3">
        <v>1027</v>
      </c>
      <c r="D9202" t="s">
        <v>6</v>
      </c>
      <c r="E9202">
        <v>2001</v>
      </c>
      <c r="F9202" s="18">
        <v>1028.7565816119886</v>
      </c>
      <c r="G9202" s="3">
        <f t="shared" si="422"/>
        <v>1028.7565816119886</v>
      </c>
      <c r="H9202" s="3"/>
      <c r="O9202" s="21">
        <v>31.308703819661865</v>
      </c>
    </row>
    <row r="9203" spans="1:21" customFormat="1" ht="13.2" x14ac:dyDescent="0.25">
      <c r="A9203">
        <v>10</v>
      </c>
      <c r="B9203">
        <v>28</v>
      </c>
      <c r="C9203" s="3">
        <v>1028</v>
      </c>
      <c r="D9203" t="s">
        <v>6</v>
      </c>
      <c r="E9203">
        <v>2001</v>
      </c>
      <c r="F9203" s="18">
        <v>388.82138517618466</v>
      </c>
      <c r="G9203" s="3">
        <f t="shared" si="422"/>
        <v>388.82138517618466</v>
      </c>
      <c r="H9203" s="3"/>
      <c r="O9203" s="21">
        <v>9.3926111458985595</v>
      </c>
    </row>
    <row r="9204" spans="1:21" customFormat="1" ht="13.2" x14ac:dyDescent="0.25">
      <c r="A9204">
        <v>10</v>
      </c>
      <c r="B9204">
        <v>29</v>
      </c>
      <c r="C9204" s="3">
        <v>1029</v>
      </c>
      <c r="D9204" t="s">
        <v>6</v>
      </c>
      <c r="E9204">
        <v>2001</v>
      </c>
      <c r="F9204" s="18">
        <v>81.004455245038471</v>
      </c>
      <c r="G9204" s="3">
        <f t="shared" si="422"/>
        <v>81.004455245038471</v>
      </c>
      <c r="H9204" s="3"/>
      <c r="O9204" s="21">
        <v>0</v>
      </c>
    </row>
    <row r="9205" spans="1:21" customFormat="1" ht="13.2" x14ac:dyDescent="0.25">
      <c r="A9205">
        <v>10</v>
      </c>
      <c r="B9205">
        <v>30</v>
      </c>
      <c r="C9205" s="3">
        <v>1030</v>
      </c>
      <c r="D9205" t="s">
        <v>6</v>
      </c>
      <c r="E9205">
        <v>2001</v>
      </c>
      <c r="F9205" s="18">
        <v>64.803564196030777</v>
      </c>
      <c r="G9205" s="3">
        <f t="shared" si="422"/>
        <v>64.803564196030777</v>
      </c>
      <c r="H9205" s="3"/>
      <c r="O9205" s="21">
        <v>0</v>
      </c>
    </row>
    <row r="9206" spans="1:21" customFormat="1" ht="13.2" x14ac:dyDescent="0.25">
      <c r="A9206">
        <v>10</v>
      </c>
      <c r="B9206">
        <v>31</v>
      </c>
      <c r="C9206" s="3">
        <v>1031</v>
      </c>
      <c r="D9206" t="s">
        <v>6</v>
      </c>
      <c r="E9206">
        <v>2001</v>
      </c>
      <c r="F9206" s="18">
        <f>209.599027946537+137+91+48+88+30+26+20+22+15</f>
        <v>686.59902794653703</v>
      </c>
      <c r="G9206" s="3">
        <f t="shared" si="422"/>
        <v>686.59902794653703</v>
      </c>
      <c r="H9206" s="3">
        <f>SUM(G9200:G9206)</f>
        <v>2840.3049817739975</v>
      </c>
      <c r="O9206" s="21">
        <f>21.9160926737633+13+3+1+5+2+2+2+1+1</f>
        <v>51.916092673763302</v>
      </c>
      <c r="U9206" t="s">
        <v>24</v>
      </c>
    </row>
    <row r="9207" spans="1:21" customFormat="1" ht="13.2" x14ac:dyDescent="0.25">
      <c r="A9207">
        <v>4</v>
      </c>
      <c r="B9207">
        <v>1</v>
      </c>
      <c r="C9207" s="3">
        <v>401</v>
      </c>
      <c r="D9207" t="s">
        <v>7</v>
      </c>
      <c r="E9207">
        <v>2001</v>
      </c>
      <c r="G9207" s="3"/>
      <c r="O9207" s="3"/>
    </row>
    <row r="9208" spans="1:21" customFormat="1" ht="13.2" x14ac:dyDescent="0.25">
      <c r="A9208">
        <v>4</v>
      </c>
      <c r="B9208">
        <v>2</v>
      </c>
      <c r="C9208" s="3">
        <v>402</v>
      </c>
      <c r="D9208" t="s">
        <v>7</v>
      </c>
      <c r="E9208">
        <v>2001</v>
      </c>
      <c r="G9208" s="3"/>
      <c r="O9208" s="3"/>
    </row>
    <row r="9209" spans="1:21" customFormat="1" ht="13.2" x14ac:dyDescent="0.25">
      <c r="A9209">
        <v>4</v>
      </c>
      <c r="B9209">
        <v>3</v>
      </c>
      <c r="C9209" s="3">
        <v>403</v>
      </c>
      <c r="D9209" t="s">
        <v>7</v>
      </c>
      <c r="E9209">
        <v>2001</v>
      </c>
      <c r="G9209" s="3"/>
      <c r="O9209" s="3"/>
    </row>
    <row r="9210" spans="1:21" customFormat="1" ht="13.2" x14ac:dyDescent="0.25">
      <c r="A9210">
        <v>4</v>
      </c>
      <c r="B9210">
        <v>4</v>
      </c>
      <c r="C9210" s="3">
        <v>404</v>
      </c>
      <c r="D9210" t="s">
        <v>7</v>
      </c>
      <c r="E9210">
        <v>2001</v>
      </c>
      <c r="G9210" s="3"/>
      <c r="O9210" s="3"/>
    </row>
    <row r="9211" spans="1:21" customFormat="1" ht="13.2" x14ac:dyDescent="0.25">
      <c r="A9211">
        <v>4</v>
      </c>
      <c r="B9211">
        <v>5</v>
      </c>
      <c r="C9211" s="3">
        <v>405</v>
      </c>
      <c r="D9211" t="s">
        <v>7</v>
      </c>
      <c r="E9211">
        <v>2001</v>
      </c>
      <c r="G9211" s="3"/>
      <c r="O9211" s="3"/>
    </row>
    <row r="9212" spans="1:21" customFormat="1" ht="13.2" x14ac:dyDescent="0.25">
      <c r="A9212">
        <v>4</v>
      </c>
      <c r="B9212">
        <v>6</v>
      </c>
      <c r="C9212" s="3">
        <v>406</v>
      </c>
      <c r="D9212" t="s">
        <v>7</v>
      </c>
      <c r="E9212">
        <v>2001</v>
      </c>
      <c r="G9212" s="3"/>
      <c r="O9212" s="3"/>
    </row>
    <row r="9213" spans="1:21" customFormat="1" ht="13.2" x14ac:dyDescent="0.25">
      <c r="A9213">
        <v>4</v>
      </c>
      <c r="B9213">
        <v>7</v>
      </c>
      <c r="C9213" s="3">
        <v>407</v>
      </c>
      <c r="D9213" t="s">
        <v>7</v>
      </c>
      <c r="E9213">
        <v>2001</v>
      </c>
      <c r="G9213" s="3"/>
      <c r="O9213" s="3"/>
    </row>
    <row r="9214" spans="1:21" customFormat="1" ht="13.2" x14ac:dyDescent="0.25">
      <c r="A9214">
        <v>4</v>
      </c>
      <c r="B9214">
        <v>8</v>
      </c>
      <c r="C9214" s="3">
        <v>408</v>
      </c>
      <c r="D9214" t="s">
        <v>7</v>
      </c>
      <c r="E9214">
        <v>2001</v>
      </c>
      <c r="G9214" s="3"/>
      <c r="O9214" s="3"/>
    </row>
    <row r="9215" spans="1:21" customFormat="1" ht="13.2" x14ac:dyDescent="0.25">
      <c r="A9215">
        <v>4</v>
      </c>
      <c r="B9215">
        <v>9</v>
      </c>
      <c r="C9215" s="3">
        <v>409</v>
      </c>
      <c r="D9215" t="s">
        <v>7</v>
      </c>
      <c r="E9215">
        <v>2001</v>
      </c>
      <c r="G9215" s="3"/>
      <c r="O9215" s="3"/>
    </row>
    <row r="9216" spans="1:21" customFormat="1" ht="13.2" x14ac:dyDescent="0.25">
      <c r="A9216">
        <v>4</v>
      </c>
      <c r="B9216">
        <v>10</v>
      </c>
      <c r="C9216" s="3">
        <v>410</v>
      </c>
      <c r="D9216" t="s">
        <v>7</v>
      </c>
      <c r="E9216">
        <v>2001</v>
      </c>
      <c r="G9216" s="3"/>
      <c r="O9216" s="3"/>
    </row>
    <row r="9217" spans="1:15" customFormat="1" ht="13.2" x14ac:dyDescent="0.25">
      <c r="A9217">
        <v>4</v>
      </c>
      <c r="B9217">
        <v>11</v>
      </c>
      <c r="C9217" s="3">
        <v>411</v>
      </c>
      <c r="D9217" t="s">
        <v>7</v>
      </c>
      <c r="E9217">
        <v>2001</v>
      </c>
      <c r="G9217" s="3"/>
      <c r="O9217" s="3"/>
    </row>
    <row r="9218" spans="1:15" customFormat="1" ht="13.2" x14ac:dyDescent="0.25">
      <c r="A9218">
        <v>4</v>
      </c>
      <c r="B9218">
        <v>12</v>
      </c>
      <c r="C9218" s="3">
        <v>412</v>
      </c>
      <c r="D9218" t="s">
        <v>7</v>
      </c>
      <c r="E9218">
        <v>2001</v>
      </c>
      <c r="G9218" s="3"/>
      <c r="O9218" s="3"/>
    </row>
    <row r="9219" spans="1:15" customFormat="1" ht="13.2" x14ac:dyDescent="0.25">
      <c r="A9219">
        <v>4</v>
      </c>
      <c r="B9219">
        <v>13</v>
      </c>
      <c r="C9219" s="3">
        <v>413</v>
      </c>
      <c r="D9219" t="s">
        <v>7</v>
      </c>
      <c r="E9219">
        <v>2001</v>
      </c>
      <c r="G9219" s="3"/>
      <c r="O9219" s="3"/>
    </row>
    <row r="9220" spans="1:15" customFormat="1" ht="13.2" x14ac:dyDescent="0.25">
      <c r="A9220">
        <v>4</v>
      </c>
      <c r="B9220">
        <v>14</v>
      </c>
      <c r="C9220" s="3">
        <v>414</v>
      </c>
      <c r="D9220" t="s">
        <v>7</v>
      </c>
      <c r="E9220">
        <v>2001</v>
      </c>
      <c r="G9220" s="3"/>
      <c r="O9220" s="3"/>
    </row>
    <row r="9221" spans="1:15" customFormat="1" ht="13.2" x14ac:dyDescent="0.25">
      <c r="A9221">
        <v>4</v>
      </c>
      <c r="B9221">
        <v>15</v>
      </c>
      <c r="C9221" s="3">
        <v>415</v>
      </c>
      <c r="D9221" t="s">
        <v>7</v>
      </c>
      <c r="E9221">
        <v>2001</v>
      </c>
      <c r="G9221" s="3"/>
      <c r="O9221" s="3"/>
    </row>
    <row r="9222" spans="1:15" customFormat="1" ht="13.2" x14ac:dyDescent="0.25">
      <c r="A9222">
        <v>4</v>
      </c>
      <c r="B9222">
        <v>16</v>
      </c>
      <c r="C9222" s="3">
        <v>416</v>
      </c>
      <c r="D9222" t="s">
        <v>7</v>
      </c>
      <c r="E9222">
        <v>2001</v>
      </c>
      <c r="G9222" s="3"/>
      <c r="O9222" s="3"/>
    </row>
    <row r="9223" spans="1:15" customFormat="1" ht="13.2" x14ac:dyDescent="0.25">
      <c r="A9223">
        <v>4</v>
      </c>
      <c r="B9223">
        <v>17</v>
      </c>
      <c r="C9223" s="3">
        <v>417</v>
      </c>
      <c r="D9223" t="s">
        <v>7</v>
      </c>
      <c r="E9223">
        <v>2001</v>
      </c>
      <c r="G9223" s="3"/>
      <c r="O9223" s="3"/>
    </row>
    <row r="9224" spans="1:15" customFormat="1" ht="13.2" x14ac:dyDescent="0.25">
      <c r="A9224">
        <v>4</v>
      </c>
      <c r="B9224">
        <v>18</v>
      </c>
      <c r="C9224" s="3">
        <v>418</v>
      </c>
      <c r="D9224" t="s">
        <v>7</v>
      </c>
      <c r="E9224">
        <v>2001</v>
      </c>
      <c r="G9224" s="3"/>
      <c r="O9224" s="3"/>
    </row>
    <row r="9225" spans="1:15" customFormat="1" ht="13.2" x14ac:dyDescent="0.25">
      <c r="A9225">
        <v>4</v>
      </c>
      <c r="B9225">
        <v>19</v>
      </c>
      <c r="C9225" s="3">
        <v>419</v>
      </c>
      <c r="D9225" t="s">
        <v>7</v>
      </c>
      <c r="E9225">
        <v>2001</v>
      </c>
      <c r="G9225" s="3"/>
      <c r="O9225" s="3"/>
    </row>
    <row r="9226" spans="1:15" customFormat="1" ht="13.2" x14ac:dyDescent="0.25">
      <c r="A9226">
        <v>4</v>
      </c>
      <c r="B9226">
        <v>20</v>
      </c>
      <c r="C9226" s="3">
        <v>420</v>
      </c>
      <c r="D9226" t="s">
        <v>7</v>
      </c>
      <c r="E9226">
        <v>2001</v>
      </c>
      <c r="G9226" s="3"/>
      <c r="O9226" s="3"/>
    </row>
    <row r="9227" spans="1:15" customFormat="1" ht="13.2" x14ac:dyDescent="0.25">
      <c r="A9227">
        <v>4</v>
      </c>
      <c r="B9227">
        <v>21</v>
      </c>
      <c r="C9227" s="3">
        <v>421</v>
      </c>
      <c r="D9227" t="s">
        <v>7</v>
      </c>
      <c r="E9227">
        <v>2001</v>
      </c>
      <c r="G9227" s="3"/>
      <c r="O9227" s="3"/>
    </row>
    <row r="9228" spans="1:15" customFormat="1" ht="13.2" x14ac:dyDescent="0.25">
      <c r="A9228">
        <v>4</v>
      </c>
      <c r="B9228">
        <v>22</v>
      </c>
      <c r="C9228" s="3">
        <v>422</v>
      </c>
      <c r="D9228" t="s">
        <v>7</v>
      </c>
      <c r="E9228">
        <v>2001</v>
      </c>
      <c r="G9228" s="3"/>
      <c r="O9228" s="3"/>
    </row>
    <row r="9229" spans="1:15" customFormat="1" ht="13.2" x14ac:dyDescent="0.25">
      <c r="A9229">
        <v>4</v>
      </c>
      <c r="B9229">
        <v>23</v>
      </c>
      <c r="C9229" s="3">
        <v>423</v>
      </c>
      <c r="D9229" t="s">
        <v>7</v>
      </c>
      <c r="E9229">
        <v>2001</v>
      </c>
      <c r="G9229" s="3"/>
      <c r="O9229" s="3"/>
    </row>
    <row r="9230" spans="1:15" customFormat="1" ht="13.2" x14ac:dyDescent="0.25">
      <c r="A9230">
        <v>4</v>
      </c>
      <c r="B9230">
        <v>24</v>
      </c>
      <c r="C9230" s="3">
        <v>424</v>
      </c>
      <c r="D9230" t="s">
        <v>7</v>
      </c>
      <c r="E9230">
        <v>2001</v>
      </c>
      <c r="G9230" s="3"/>
      <c r="O9230" s="3"/>
    </row>
    <row r="9231" spans="1:15" customFormat="1" ht="13.2" x14ac:dyDescent="0.25">
      <c r="A9231">
        <v>4</v>
      </c>
      <c r="B9231">
        <v>25</v>
      </c>
      <c r="C9231" s="3">
        <v>425</v>
      </c>
      <c r="D9231" t="s">
        <v>7</v>
      </c>
      <c r="E9231">
        <v>2001</v>
      </c>
      <c r="G9231" s="3"/>
      <c r="O9231" s="3"/>
    </row>
    <row r="9232" spans="1:15" customFormat="1" ht="13.2" x14ac:dyDescent="0.25">
      <c r="A9232">
        <v>4</v>
      </c>
      <c r="B9232">
        <v>26</v>
      </c>
      <c r="C9232" s="3">
        <v>426</v>
      </c>
      <c r="D9232" t="s">
        <v>7</v>
      </c>
      <c r="E9232">
        <v>2001</v>
      </c>
      <c r="G9232" s="3"/>
      <c r="O9232" s="3"/>
    </row>
    <row r="9233" spans="1:15" customFormat="1" ht="13.2" x14ac:dyDescent="0.25">
      <c r="A9233">
        <v>4</v>
      </c>
      <c r="B9233">
        <v>27</v>
      </c>
      <c r="C9233" s="3">
        <v>427</v>
      </c>
      <c r="D9233" t="s">
        <v>7</v>
      </c>
      <c r="E9233">
        <v>2001</v>
      </c>
      <c r="G9233" s="3"/>
      <c r="O9233" s="3"/>
    </row>
    <row r="9234" spans="1:15" customFormat="1" ht="13.2" x14ac:dyDescent="0.25">
      <c r="A9234">
        <v>4</v>
      </c>
      <c r="B9234">
        <v>28</v>
      </c>
      <c r="C9234" s="3">
        <v>428</v>
      </c>
      <c r="D9234" t="s">
        <v>7</v>
      </c>
      <c r="E9234">
        <v>2001</v>
      </c>
      <c r="G9234" s="3"/>
      <c r="O9234" s="3"/>
    </row>
    <row r="9235" spans="1:15" customFormat="1" ht="13.2" x14ac:dyDescent="0.25">
      <c r="A9235">
        <v>4</v>
      </c>
      <c r="B9235">
        <v>29</v>
      </c>
      <c r="C9235" s="3">
        <v>429</v>
      </c>
      <c r="D9235" t="s">
        <v>7</v>
      </c>
      <c r="E9235">
        <v>2001</v>
      </c>
      <c r="G9235" s="3"/>
      <c r="O9235" s="3"/>
    </row>
    <row r="9236" spans="1:15" customFormat="1" ht="13.2" x14ac:dyDescent="0.25">
      <c r="A9236">
        <v>4</v>
      </c>
      <c r="B9236">
        <v>30</v>
      </c>
      <c r="C9236" s="3">
        <v>430</v>
      </c>
      <c r="D9236" t="s">
        <v>7</v>
      </c>
      <c r="E9236">
        <v>2001</v>
      </c>
      <c r="G9236" s="3"/>
      <c r="O9236" s="3"/>
    </row>
    <row r="9237" spans="1:15" customFormat="1" ht="13.2" x14ac:dyDescent="0.25">
      <c r="A9237">
        <v>5</v>
      </c>
      <c r="B9237">
        <v>1</v>
      </c>
      <c r="C9237" s="3">
        <v>501</v>
      </c>
      <c r="D9237" t="s">
        <v>7</v>
      </c>
      <c r="E9237">
        <v>2001</v>
      </c>
      <c r="G9237" s="3"/>
      <c r="O9237" s="3"/>
    </row>
    <row r="9238" spans="1:15" customFormat="1" ht="13.2" x14ac:dyDescent="0.25">
      <c r="A9238">
        <v>5</v>
      </c>
      <c r="B9238">
        <v>2</v>
      </c>
      <c r="C9238" s="3">
        <v>502</v>
      </c>
      <c r="D9238" t="s">
        <v>7</v>
      </c>
      <c r="E9238">
        <v>2001</v>
      </c>
      <c r="G9238" s="3"/>
      <c r="O9238" s="3"/>
    </row>
    <row r="9239" spans="1:15" customFormat="1" ht="13.2" x14ac:dyDescent="0.25">
      <c r="A9239">
        <v>5</v>
      </c>
      <c r="B9239">
        <v>3</v>
      </c>
      <c r="C9239" s="3">
        <v>503</v>
      </c>
      <c r="D9239" t="s">
        <v>7</v>
      </c>
      <c r="E9239">
        <v>2001</v>
      </c>
      <c r="G9239" s="3"/>
      <c r="O9239" s="3"/>
    </row>
    <row r="9240" spans="1:15" customFormat="1" ht="13.2" x14ac:dyDescent="0.25">
      <c r="A9240">
        <v>5</v>
      </c>
      <c r="B9240">
        <v>4</v>
      </c>
      <c r="C9240" s="3">
        <v>504</v>
      </c>
      <c r="D9240" t="s">
        <v>7</v>
      </c>
      <c r="E9240">
        <v>2001</v>
      </c>
      <c r="G9240" s="3"/>
      <c r="O9240" s="3"/>
    </row>
    <row r="9241" spans="1:15" customFormat="1" ht="13.2" x14ac:dyDescent="0.25">
      <c r="A9241">
        <v>5</v>
      </c>
      <c r="B9241">
        <v>5</v>
      </c>
      <c r="C9241" s="3">
        <v>505</v>
      </c>
      <c r="D9241" t="s">
        <v>7</v>
      </c>
      <c r="E9241">
        <v>2001</v>
      </c>
      <c r="G9241" s="3"/>
      <c r="O9241" s="3"/>
    </row>
    <row r="9242" spans="1:15" customFormat="1" ht="13.2" x14ac:dyDescent="0.25">
      <c r="A9242">
        <v>5</v>
      </c>
      <c r="B9242">
        <v>6</v>
      </c>
      <c r="C9242" s="3">
        <v>506</v>
      </c>
      <c r="D9242" t="s">
        <v>7</v>
      </c>
      <c r="E9242">
        <v>2001</v>
      </c>
      <c r="G9242" s="3"/>
      <c r="O9242" s="3"/>
    </row>
    <row r="9243" spans="1:15" customFormat="1" ht="13.2" x14ac:dyDescent="0.25">
      <c r="A9243">
        <v>5</v>
      </c>
      <c r="B9243">
        <v>7</v>
      </c>
      <c r="C9243" s="3">
        <v>507</v>
      </c>
      <c r="D9243" t="s">
        <v>7</v>
      </c>
      <c r="E9243">
        <v>2001</v>
      </c>
      <c r="G9243" s="3"/>
      <c r="O9243" s="3"/>
    </row>
    <row r="9244" spans="1:15" customFormat="1" ht="13.2" x14ac:dyDescent="0.25">
      <c r="A9244">
        <v>5</v>
      </c>
      <c r="B9244">
        <v>8</v>
      </c>
      <c r="C9244" s="3">
        <v>508</v>
      </c>
      <c r="D9244" t="s">
        <v>7</v>
      </c>
      <c r="E9244">
        <v>2001</v>
      </c>
      <c r="G9244" s="3"/>
      <c r="O9244" s="3"/>
    </row>
    <row r="9245" spans="1:15" customFormat="1" ht="13.2" x14ac:dyDescent="0.25">
      <c r="A9245">
        <v>5</v>
      </c>
      <c r="B9245">
        <v>9</v>
      </c>
      <c r="C9245" s="3">
        <v>509</v>
      </c>
      <c r="D9245" t="s">
        <v>7</v>
      </c>
      <c r="E9245">
        <v>2001</v>
      </c>
      <c r="G9245" s="3"/>
      <c r="H9245">
        <f>SUM(G9239:G9245)</f>
        <v>0</v>
      </c>
      <c r="O9245" s="3"/>
    </row>
    <row r="9246" spans="1:15" customFormat="1" ht="13.2" x14ac:dyDescent="0.25">
      <c r="A9246">
        <v>5</v>
      </c>
      <c r="B9246">
        <v>10</v>
      </c>
      <c r="C9246" s="3">
        <v>510</v>
      </c>
      <c r="D9246" t="s">
        <v>7</v>
      </c>
      <c r="E9246">
        <v>2001</v>
      </c>
      <c r="G9246" s="3"/>
      <c r="O9246" s="3"/>
    </row>
    <row r="9247" spans="1:15" customFormat="1" ht="13.2" x14ac:dyDescent="0.25">
      <c r="A9247">
        <v>5</v>
      </c>
      <c r="B9247">
        <v>11</v>
      </c>
      <c r="C9247" s="3">
        <v>511</v>
      </c>
      <c r="D9247" t="s">
        <v>7</v>
      </c>
      <c r="E9247">
        <v>2001</v>
      </c>
      <c r="G9247" s="3"/>
      <c r="O9247" s="3"/>
    </row>
    <row r="9248" spans="1:15" customFormat="1" ht="13.2" x14ac:dyDescent="0.25">
      <c r="A9248">
        <v>5</v>
      </c>
      <c r="B9248">
        <v>12</v>
      </c>
      <c r="C9248" s="3">
        <v>512</v>
      </c>
      <c r="D9248" t="s">
        <v>7</v>
      </c>
      <c r="E9248">
        <v>2001</v>
      </c>
      <c r="G9248" s="3"/>
      <c r="O9248" s="3"/>
    </row>
    <row r="9249" spans="1:21" customFormat="1" ht="13.2" x14ac:dyDescent="0.25">
      <c r="A9249">
        <v>5</v>
      </c>
      <c r="B9249">
        <v>13</v>
      </c>
      <c r="C9249" s="3">
        <v>513</v>
      </c>
      <c r="D9249" t="s">
        <v>7</v>
      </c>
      <c r="E9249">
        <v>2001</v>
      </c>
      <c r="G9249" s="3"/>
      <c r="O9249" s="3"/>
    </row>
    <row r="9250" spans="1:21" customFormat="1" ht="13.2" x14ac:dyDescent="0.25">
      <c r="A9250">
        <v>5</v>
      </c>
      <c r="B9250">
        <v>14</v>
      </c>
      <c r="C9250" s="3">
        <v>514</v>
      </c>
      <c r="D9250" t="s">
        <v>7</v>
      </c>
      <c r="E9250">
        <v>2001</v>
      </c>
      <c r="G9250" s="239">
        <v>7</v>
      </c>
      <c r="I9250" s="13"/>
      <c r="J9250" s="30"/>
      <c r="K9250" s="17"/>
      <c r="L9250" s="11"/>
      <c r="M9250" s="30"/>
      <c r="N9250" s="13"/>
      <c r="O9250" s="16">
        <v>0</v>
      </c>
      <c r="U9250" s="11"/>
    </row>
    <row r="9251" spans="1:21" customFormat="1" ht="13.2" x14ac:dyDescent="0.25">
      <c r="A9251">
        <v>5</v>
      </c>
      <c r="B9251">
        <v>15</v>
      </c>
      <c r="C9251" s="3">
        <v>515</v>
      </c>
      <c r="D9251" t="s">
        <v>7</v>
      </c>
      <c r="E9251">
        <v>2001</v>
      </c>
      <c r="G9251" s="239">
        <v>20</v>
      </c>
      <c r="I9251" s="13"/>
      <c r="J9251" s="30"/>
      <c r="K9251" s="17"/>
      <c r="L9251" s="11"/>
      <c r="M9251" s="30"/>
      <c r="N9251" s="13"/>
      <c r="O9251" s="16">
        <v>0</v>
      </c>
      <c r="U9251" s="11"/>
    </row>
    <row r="9252" spans="1:21" customFormat="1" ht="13.2" x14ac:dyDescent="0.25">
      <c r="A9252">
        <v>5</v>
      </c>
      <c r="B9252">
        <v>16</v>
      </c>
      <c r="C9252" s="3">
        <v>516</v>
      </c>
      <c r="D9252" t="s">
        <v>7</v>
      </c>
      <c r="E9252">
        <v>2001</v>
      </c>
      <c r="G9252" s="239">
        <v>14</v>
      </c>
      <c r="H9252">
        <f>SUM(G9246:G9252)</f>
        <v>41</v>
      </c>
      <c r="I9252" s="13"/>
      <c r="J9252" s="30"/>
      <c r="K9252" s="17"/>
      <c r="L9252" s="11"/>
      <c r="M9252" s="30"/>
      <c r="N9252" s="13"/>
      <c r="O9252" s="16">
        <v>0</v>
      </c>
      <c r="U9252" s="11"/>
    </row>
    <row r="9253" spans="1:21" customFormat="1" ht="13.2" x14ac:dyDescent="0.25">
      <c r="A9253">
        <v>5</v>
      </c>
      <c r="B9253">
        <v>17</v>
      </c>
      <c r="C9253" s="3">
        <v>517</v>
      </c>
      <c r="D9253" t="s">
        <v>7</v>
      </c>
      <c r="E9253">
        <v>2001</v>
      </c>
      <c r="G9253" s="239">
        <v>15</v>
      </c>
      <c r="I9253" s="13"/>
      <c r="J9253" s="30"/>
      <c r="K9253" s="17"/>
      <c r="L9253" s="11"/>
      <c r="M9253" s="30"/>
      <c r="N9253" s="13"/>
      <c r="O9253" s="16">
        <v>0</v>
      </c>
      <c r="U9253" s="11"/>
    </row>
    <row r="9254" spans="1:21" customFormat="1" ht="13.2" x14ac:dyDescent="0.25">
      <c r="A9254">
        <v>5</v>
      </c>
      <c r="B9254">
        <v>18</v>
      </c>
      <c r="C9254" s="3">
        <v>518</v>
      </c>
      <c r="D9254" t="s">
        <v>7</v>
      </c>
      <c r="E9254">
        <v>2001</v>
      </c>
      <c r="G9254" s="239">
        <v>24</v>
      </c>
      <c r="I9254" s="13"/>
      <c r="J9254" s="30"/>
      <c r="K9254" s="17"/>
      <c r="L9254" s="11"/>
      <c r="M9254" s="30"/>
      <c r="N9254" s="13"/>
      <c r="O9254" s="16">
        <v>0</v>
      </c>
      <c r="U9254" s="11"/>
    </row>
    <row r="9255" spans="1:21" customFormat="1" ht="13.2" x14ac:dyDescent="0.25">
      <c r="A9255">
        <v>5</v>
      </c>
      <c r="B9255">
        <v>19</v>
      </c>
      <c r="C9255" s="3">
        <v>519</v>
      </c>
      <c r="D9255" t="s">
        <v>7</v>
      </c>
      <c r="E9255">
        <v>2001</v>
      </c>
      <c r="G9255" s="239">
        <v>22</v>
      </c>
      <c r="I9255" s="13"/>
      <c r="J9255" s="30"/>
      <c r="K9255" s="17"/>
      <c r="L9255" s="11"/>
      <c r="M9255" s="30"/>
      <c r="N9255" s="13"/>
      <c r="O9255" s="16">
        <v>0</v>
      </c>
      <c r="U9255" s="11"/>
    </row>
    <row r="9256" spans="1:21" customFormat="1" ht="13.2" x14ac:dyDescent="0.25">
      <c r="A9256">
        <v>5</v>
      </c>
      <c r="B9256">
        <v>20</v>
      </c>
      <c r="C9256" s="3">
        <v>520</v>
      </c>
      <c r="D9256" t="s">
        <v>7</v>
      </c>
      <c r="E9256">
        <v>2001</v>
      </c>
      <c r="G9256" s="239">
        <v>4</v>
      </c>
      <c r="I9256" s="13"/>
      <c r="J9256" s="30"/>
      <c r="K9256" s="17"/>
      <c r="L9256" s="11"/>
      <c r="M9256" s="30"/>
      <c r="N9256" s="13"/>
      <c r="O9256" s="16">
        <v>0</v>
      </c>
      <c r="U9256" s="11"/>
    </row>
    <row r="9257" spans="1:21" customFormat="1" ht="13.2" x14ac:dyDescent="0.25">
      <c r="A9257">
        <v>5</v>
      </c>
      <c r="B9257">
        <v>21</v>
      </c>
      <c r="C9257" s="3">
        <v>521</v>
      </c>
      <c r="D9257" t="s">
        <v>7</v>
      </c>
      <c r="E9257">
        <v>2001</v>
      </c>
      <c r="G9257" s="239">
        <v>7</v>
      </c>
      <c r="I9257" s="13"/>
      <c r="J9257" s="30"/>
      <c r="K9257" s="17"/>
      <c r="L9257" s="11"/>
      <c r="M9257" s="30"/>
      <c r="N9257" s="13"/>
      <c r="O9257" s="16">
        <v>0</v>
      </c>
      <c r="U9257" s="11"/>
    </row>
    <row r="9258" spans="1:21" customFormat="1" ht="13.2" x14ac:dyDescent="0.25">
      <c r="A9258">
        <v>5</v>
      </c>
      <c r="B9258">
        <v>22</v>
      </c>
      <c r="C9258" s="3">
        <v>522</v>
      </c>
      <c r="D9258" t="s">
        <v>7</v>
      </c>
      <c r="E9258">
        <v>2001</v>
      </c>
      <c r="G9258" s="239">
        <v>18</v>
      </c>
      <c r="I9258" s="13"/>
      <c r="J9258" s="30"/>
      <c r="K9258" s="17"/>
      <c r="L9258" s="11"/>
      <c r="M9258" s="30"/>
      <c r="N9258" s="13"/>
      <c r="O9258" s="16">
        <v>0</v>
      </c>
      <c r="U9258" s="11"/>
    </row>
    <row r="9259" spans="1:21" customFormat="1" ht="13.2" x14ac:dyDescent="0.25">
      <c r="A9259">
        <v>5</v>
      </c>
      <c r="B9259">
        <v>23</v>
      </c>
      <c r="C9259" s="3">
        <v>523</v>
      </c>
      <c r="D9259" t="s">
        <v>7</v>
      </c>
      <c r="E9259">
        <v>2001</v>
      </c>
      <c r="G9259" s="239">
        <v>30</v>
      </c>
      <c r="H9259">
        <f>SUM(G9253:G9259)</f>
        <v>120</v>
      </c>
      <c r="I9259" s="13"/>
      <c r="J9259" s="30"/>
      <c r="K9259" s="17"/>
      <c r="L9259" s="11"/>
      <c r="M9259" s="30"/>
      <c r="N9259" s="13"/>
      <c r="O9259" s="16">
        <v>0</v>
      </c>
      <c r="U9259" s="11"/>
    </row>
    <row r="9260" spans="1:21" customFormat="1" ht="13.2" x14ac:dyDescent="0.25">
      <c r="A9260">
        <v>5</v>
      </c>
      <c r="B9260">
        <v>24</v>
      </c>
      <c r="C9260" s="3">
        <v>524</v>
      </c>
      <c r="D9260" t="s">
        <v>7</v>
      </c>
      <c r="E9260">
        <v>2001</v>
      </c>
      <c r="G9260" s="239">
        <v>32</v>
      </c>
      <c r="I9260" s="13"/>
      <c r="J9260" s="30"/>
      <c r="K9260" s="17"/>
      <c r="L9260" s="11"/>
      <c r="M9260" s="30"/>
      <c r="N9260" s="13"/>
      <c r="O9260" s="16">
        <v>0</v>
      </c>
      <c r="U9260" s="11"/>
    </row>
    <row r="9261" spans="1:21" customFormat="1" ht="13.2" x14ac:dyDescent="0.25">
      <c r="A9261">
        <v>5</v>
      </c>
      <c r="B9261">
        <v>25</v>
      </c>
      <c r="C9261" s="3">
        <v>525</v>
      </c>
      <c r="D9261" t="s">
        <v>7</v>
      </c>
      <c r="E9261">
        <v>2001</v>
      </c>
      <c r="G9261" s="239">
        <v>96</v>
      </c>
      <c r="I9261" s="13"/>
      <c r="J9261" s="30"/>
      <c r="K9261" s="17"/>
      <c r="L9261" s="11"/>
      <c r="M9261" s="30"/>
      <c r="N9261" s="13"/>
      <c r="O9261" s="16">
        <v>0</v>
      </c>
      <c r="U9261" s="11"/>
    </row>
    <row r="9262" spans="1:21" customFormat="1" ht="13.2" x14ac:dyDescent="0.25">
      <c r="A9262">
        <v>5</v>
      </c>
      <c r="B9262">
        <v>26</v>
      </c>
      <c r="C9262" s="3">
        <v>526</v>
      </c>
      <c r="D9262" t="s">
        <v>7</v>
      </c>
      <c r="E9262">
        <v>2001</v>
      </c>
      <c r="G9262" s="239">
        <v>184</v>
      </c>
      <c r="I9262" s="13"/>
      <c r="J9262" s="30"/>
      <c r="K9262" s="17"/>
      <c r="L9262" s="11"/>
      <c r="M9262" s="30"/>
      <c r="N9262" s="13"/>
      <c r="O9262" s="16">
        <v>0</v>
      </c>
      <c r="U9262" s="11"/>
    </row>
    <row r="9263" spans="1:21" customFormat="1" ht="13.2" x14ac:dyDescent="0.25">
      <c r="A9263">
        <v>5</v>
      </c>
      <c r="B9263">
        <v>27</v>
      </c>
      <c r="C9263" s="3">
        <v>527</v>
      </c>
      <c r="D9263" t="s">
        <v>7</v>
      </c>
      <c r="E9263">
        <v>2001</v>
      </c>
      <c r="G9263" s="239">
        <v>151</v>
      </c>
      <c r="I9263" s="13"/>
      <c r="J9263" s="30"/>
      <c r="K9263" s="17"/>
      <c r="L9263" s="11"/>
      <c r="M9263" s="30"/>
      <c r="N9263" s="13"/>
      <c r="O9263" s="16">
        <v>0</v>
      </c>
      <c r="U9263" s="11"/>
    </row>
    <row r="9264" spans="1:21" customFormat="1" ht="13.2" x14ac:dyDescent="0.25">
      <c r="A9264">
        <v>5</v>
      </c>
      <c r="B9264">
        <v>28</v>
      </c>
      <c r="C9264" s="3">
        <v>528</v>
      </c>
      <c r="D9264" t="s">
        <v>7</v>
      </c>
      <c r="E9264">
        <v>2001</v>
      </c>
      <c r="G9264" s="239">
        <v>167</v>
      </c>
      <c r="I9264" s="13"/>
      <c r="J9264" s="30"/>
      <c r="K9264" s="17"/>
      <c r="L9264" s="11"/>
      <c r="M9264" s="30"/>
      <c r="N9264" s="13"/>
      <c r="O9264" s="16">
        <v>0</v>
      </c>
      <c r="U9264" s="11"/>
    </row>
    <row r="9265" spans="1:21" customFormat="1" ht="13.2" x14ac:dyDescent="0.25">
      <c r="A9265">
        <v>5</v>
      </c>
      <c r="B9265">
        <v>29</v>
      </c>
      <c r="C9265" s="3">
        <v>529</v>
      </c>
      <c r="D9265" t="s">
        <v>7</v>
      </c>
      <c r="E9265">
        <v>2001</v>
      </c>
      <c r="G9265" s="239">
        <v>83</v>
      </c>
      <c r="I9265" s="13"/>
      <c r="J9265" s="30"/>
      <c r="K9265" s="17"/>
      <c r="L9265" s="11"/>
      <c r="M9265" s="30"/>
      <c r="N9265" s="13"/>
      <c r="O9265" s="16">
        <v>1</v>
      </c>
      <c r="U9265" s="11"/>
    </row>
    <row r="9266" spans="1:21" customFormat="1" ht="13.2" x14ac:dyDescent="0.25">
      <c r="A9266">
        <v>5</v>
      </c>
      <c r="B9266">
        <v>30</v>
      </c>
      <c r="C9266" s="3">
        <v>530</v>
      </c>
      <c r="D9266" t="s">
        <v>7</v>
      </c>
      <c r="E9266">
        <v>2001</v>
      </c>
      <c r="G9266" s="239">
        <v>68</v>
      </c>
      <c r="H9266">
        <f>SUM(G9260:G9266)</f>
        <v>781</v>
      </c>
      <c r="I9266" s="13"/>
      <c r="J9266" s="30"/>
      <c r="K9266" s="17"/>
      <c r="L9266" s="11"/>
      <c r="M9266" s="30"/>
      <c r="N9266" s="13"/>
      <c r="O9266" s="16">
        <v>1</v>
      </c>
      <c r="U9266" s="11"/>
    </row>
    <row r="9267" spans="1:21" customFormat="1" ht="13.2" x14ac:dyDescent="0.25">
      <c r="A9267">
        <v>5</v>
      </c>
      <c r="B9267">
        <v>31</v>
      </c>
      <c r="C9267" s="3">
        <v>531</v>
      </c>
      <c r="D9267" t="s">
        <v>7</v>
      </c>
      <c r="E9267">
        <v>2001</v>
      </c>
      <c r="G9267" s="239">
        <v>39</v>
      </c>
      <c r="I9267" s="13"/>
      <c r="J9267" s="30"/>
      <c r="K9267" s="17"/>
      <c r="L9267" s="11"/>
      <c r="M9267" s="30"/>
      <c r="N9267" s="13"/>
      <c r="O9267" s="16">
        <v>1</v>
      </c>
      <c r="U9267" s="11"/>
    </row>
    <row r="9268" spans="1:21" customFormat="1" ht="13.2" x14ac:dyDescent="0.25">
      <c r="A9268">
        <v>6</v>
      </c>
      <c r="B9268">
        <v>1</v>
      </c>
      <c r="C9268" s="3">
        <v>601</v>
      </c>
      <c r="D9268" t="s">
        <v>7</v>
      </c>
      <c r="E9268">
        <v>2001</v>
      </c>
      <c r="G9268" s="239">
        <v>84</v>
      </c>
      <c r="I9268" s="13"/>
      <c r="J9268" s="30"/>
      <c r="K9268" s="17"/>
      <c r="L9268" s="11"/>
      <c r="M9268" s="30"/>
      <c r="N9268" s="13"/>
      <c r="O9268" s="16">
        <v>2</v>
      </c>
      <c r="U9268" s="11"/>
    </row>
    <row r="9269" spans="1:21" customFormat="1" ht="13.2" x14ac:dyDescent="0.25">
      <c r="A9269">
        <v>6</v>
      </c>
      <c r="B9269">
        <v>2</v>
      </c>
      <c r="C9269" s="3">
        <v>602</v>
      </c>
      <c r="D9269" t="s">
        <v>7</v>
      </c>
      <c r="E9269">
        <v>2001</v>
      </c>
      <c r="G9269" s="239">
        <v>331</v>
      </c>
      <c r="I9269" s="13"/>
      <c r="J9269" s="30"/>
      <c r="K9269" s="17"/>
      <c r="L9269" s="11"/>
      <c r="M9269" s="30"/>
      <c r="N9269" s="13"/>
      <c r="O9269" s="16">
        <v>12</v>
      </c>
      <c r="U9269" s="11"/>
    </row>
    <row r="9270" spans="1:21" customFormat="1" ht="13.2" x14ac:dyDescent="0.25">
      <c r="A9270">
        <v>6</v>
      </c>
      <c r="B9270">
        <v>3</v>
      </c>
      <c r="C9270" s="3">
        <v>603</v>
      </c>
      <c r="D9270" t="s">
        <v>7</v>
      </c>
      <c r="E9270">
        <v>2001</v>
      </c>
      <c r="G9270" s="239">
        <v>193</v>
      </c>
      <c r="I9270" s="13"/>
      <c r="J9270" s="30"/>
      <c r="K9270" s="17"/>
      <c r="L9270" s="11"/>
      <c r="M9270" s="30"/>
      <c r="N9270" s="13"/>
      <c r="O9270" s="16">
        <v>9</v>
      </c>
      <c r="U9270" s="11"/>
    </row>
    <row r="9271" spans="1:21" customFormat="1" ht="13.2" x14ac:dyDescent="0.25">
      <c r="A9271">
        <v>6</v>
      </c>
      <c r="B9271">
        <v>4</v>
      </c>
      <c r="C9271" s="3">
        <v>604</v>
      </c>
      <c r="D9271" t="s">
        <v>7</v>
      </c>
      <c r="E9271">
        <v>2001</v>
      </c>
      <c r="G9271" s="239">
        <v>181</v>
      </c>
      <c r="I9271" s="13"/>
      <c r="J9271" s="30"/>
      <c r="K9271" s="17"/>
      <c r="L9271" s="11"/>
      <c r="M9271" s="30"/>
      <c r="N9271" s="13"/>
      <c r="O9271" s="16">
        <v>10</v>
      </c>
      <c r="U9271" s="11"/>
    </row>
    <row r="9272" spans="1:21" customFormat="1" ht="13.2" x14ac:dyDescent="0.25">
      <c r="A9272">
        <v>6</v>
      </c>
      <c r="B9272">
        <v>5</v>
      </c>
      <c r="C9272" s="3">
        <v>605</v>
      </c>
      <c r="D9272" t="s">
        <v>7</v>
      </c>
      <c r="E9272">
        <v>2001</v>
      </c>
      <c r="G9272" s="239">
        <v>652</v>
      </c>
      <c r="I9272" s="13"/>
      <c r="J9272" s="30"/>
      <c r="K9272" s="17"/>
      <c r="L9272" s="11"/>
      <c r="M9272" s="30"/>
      <c r="N9272" s="13"/>
      <c r="O9272" s="16">
        <v>60</v>
      </c>
      <c r="U9272" s="11"/>
    </row>
    <row r="9273" spans="1:21" customFormat="1" ht="13.2" x14ac:dyDescent="0.25">
      <c r="A9273">
        <v>6</v>
      </c>
      <c r="B9273">
        <v>6</v>
      </c>
      <c r="C9273" s="3">
        <v>606</v>
      </c>
      <c r="D9273" t="s">
        <v>7</v>
      </c>
      <c r="E9273">
        <v>2001</v>
      </c>
      <c r="G9273" s="239">
        <v>590</v>
      </c>
      <c r="H9273">
        <f>SUM(G9267:G9273)</f>
        <v>2070</v>
      </c>
      <c r="I9273" s="13"/>
      <c r="J9273" s="30"/>
      <c r="K9273" s="17"/>
      <c r="L9273" s="11"/>
      <c r="M9273" s="30"/>
      <c r="N9273" s="13"/>
      <c r="O9273" s="16">
        <v>243</v>
      </c>
      <c r="U9273" s="11"/>
    </row>
    <row r="9274" spans="1:21" customFormat="1" ht="13.2" x14ac:dyDescent="0.25">
      <c r="A9274">
        <v>6</v>
      </c>
      <c r="B9274">
        <v>7</v>
      </c>
      <c r="C9274" s="3">
        <v>607</v>
      </c>
      <c r="D9274" t="s">
        <v>7</v>
      </c>
      <c r="E9274">
        <v>2001</v>
      </c>
      <c r="G9274" s="239">
        <v>309</v>
      </c>
      <c r="I9274" s="13"/>
      <c r="J9274" s="30"/>
      <c r="K9274" s="17"/>
      <c r="L9274" s="11"/>
      <c r="M9274" s="30"/>
      <c r="N9274" s="13"/>
      <c r="O9274" s="16">
        <v>309</v>
      </c>
      <c r="U9274" s="11"/>
    </row>
    <row r="9275" spans="1:21" customFormat="1" ht="13.2" x14ac:dyDescent="0.25">
      <c r="A9275">
        <v>6</v>
      </c>
      <c r="B9275">
        <v>8</v>
      </c>
      <c r="C9275" s="3">
        <v>608</v>
      </c>
      <c r="D9275" t="s">
        <v>7</v>
      </c>
      <c r="E9275">
        <v>2001</v>
      </c>
      <c r="G9275" s="239">
        <v>470</v>
      </c>
      <c r="I9275" s="13"/>
      <c r="J9275" s="30"/>
      <c r="K9275" s="17"/>
      <c r="L9275" s="11"/>
      <c r="M9275" s="30"/>
      <c r="N9275" s="13"/>
      <c r="O9275" s="16">
        <v>314</v>
      </c>
      <c r="U9275" s="11"/>
    </row>
    <row r="9276" spans="1:21" customFormat="1" ht="13.2" x14ac:dyDescent="0.25">
      <c r="A9276">
        <v>6</v>
      </c>
      <c r="B9276">
        <v>9</v>
      </c>
      <c r="C9276" s="3">
        <v>609</v>
      </c>
      <c r="D9276" t="s">
        <v>7</v>
      </c>
      <c r="E9276">
        <v>2001</v>
      </c>
      <c r="G9276" s="239">
        <v>419</v>
      </c>
      <c r="I9276" s="13"/>
      <c r="J9276" s="30"/>
      <c r="K9276" s="17"/>
      <c r="L9276" s="11"/>
      <c r="M9276" s="30"/>
      <c r="N9276" s="13"/>
      <c r="O9276" s="16">
        <v>179</v>
      </c>
      <c r="U9276" s="11"/>
    </row>
    <row r="9277" spans="1:21" customFormat="1" ht="13.2" x14ac:dyDescent="0.25">
      <c r="A9277">
        <v>6</v>
      </c>
      <c r="B9277">
        <v>10</v>
      </c>
      <c r="C9277" s="3">
        <v>610</v>
      </c>
      <c r="D9277" t="s">
        <v>7</v>
      </c>
      <c r="E9277">
        <v>2001</v>
      </c>
      <c r="G9277" s="239">
        <v>494</v>
      </c>
      <c r="I9277" s="13"/>
      <c r="J9277" s="30"/>
      <c r="K9277" s="17"/>
      <c r="L9277" s="11"/>
      <c r="M9277" s="30"/>
      <c r="N9277" s="13"/>
      <c r="O9277" s="16">
        <v>124</v>
      </c>
      <c r="U9277" s="11"/>
    </row>
    <row r="9278" spans="1:21" customFormat="1" ht="13.2" x14ac:dyDescent="0.25">
      <c r="A9278">
        <v>6</v>
      </c>
      <c r="B9278">
        <v>11</v>
      </c>
      <c r="C9278" s="3">
        <v>611</v>
      </c>
      <c r="D9278" t="s">
        <v>7</v>
      </c>
      <c r="E9278">
        <v>2001</v>
      </c>
      <c r="G9278" s="239">
        <v>463</v>
      </c>
      <c r="I9278" s="13"/>
      <c r="J9278" s="30"/>
      <c r="K9278" s="17"/>
      <c r="L9278" s="11"/>
      <c r="M9278" s="30"/>
      <c r="N9278" s="13"/>
      <c r="O9278" s="16">
        <v>51</v>
      </c>
      <c r="U9278" s="11"/>
    </row>
    <row r="9279" spans="1:21" customFormat="1" ht="13.2" x14ac:dyDescent="0.25">
      <c r="A9279">
        <v>6</v>
      </c>
      <c r="B9279">
        <v>12</v>
      </c>
      <c r="C9279" s="3">
        <v>612</v>
      </c>
      <c r="D9279" t="s">
        <v>7</v>
      </c>
      <c r="E9279">
        <v>2001</v>
      </c>
      <c r="G9279" s="239">
        <v>424</v>
      </c>
      <c r="I9279" s="13"/>
      <c r="J9279" s="30"/>
      <c r="K9279" s="17"/>
      <c r="L9279" s="11"/>
      <c r="M9279" s="30"/>
      <c r="N9279" s="13"/>
      <c r="O9279" s="16">
        <v>0</v>
      </c>
      <c r="U9279" s="11"/>
    </row>
    <row r="9280" spans="1:21" customFormat="1" ht="13.2" x14ac:dyDescent="0.25">
      <c r="A9280">
        <v>6</v>
      </c>
      <c r="B9280">
        <v>13</v>
      </c>
      <c r="C9280" s="3">
        <v>613</v>
      </c>
      <c r="D9280" t="s">
        <v>7</v>
      </c>
      <c r="E9280">
        <v>2001</v>
      </c>
      <c r="G9280" s="239">
        <v>548</v>
      </c>
      <c r="H9280">
        <f>SUM(G9274:G9280)</f>
        <v>3127</v>
      </c>
      <c r="I9280" s="13"/>
      <c r="J9280" s="30"/>
      <c r="K9280" s="17"/>
      <c r="L9280" s="11"/>
      <c r="M9280" s="30"/>
      <c r="N9280" s="13"/>
      <c r="O9280" s="16">
        <v>0</v>
      </c>
      <c r="U9280" s="11"/>
    </row>
    <row r="9281" spans="1:21" customFormat="1" ht="13.2" x14ac:dyDescent="0.25">
      <c r="A9281">
        <v>6</v>
      </c>
      <c r="B9281">
        <v>14</v>
      </c>
      <c r="C9281" s="3">
        <v>614</v>
      </c>
      <c r="D9281" t="s">
        <v>7</v>
      </c>
      <c r="E9281">
        <v>2001</v>
      </c>
      <c r="G9281" s="239">
        <v>493</v>
      </c>
      <c r="I9281" s="13"/>
      <c r="J9281" s="30"/>
      <c r="K9281" s="17"/>
      <c r="L9281" s="11"/>
      <c r="M9281" s="30"/>
      <c r="N9281" s="13"/>
      <c r="O9281" s="16">
        <v>36</v>
      </c>
      <c r="U9281" s="11"/>
    </row>
    <row r="9282" spans="1:21" customFormat="1" ht="13.2" x14ac:dyDescent="0.25">
      <c r="A9282">
        <v>6</v>
      </c>
      <c r="B9282">
        <v>15</v>
      </c>
      <c r="C9282" s="3">
        <v>615</v>
      </c>
      <c r="D9282" t="s">
        <v>7</v>
      </c>
      <c r="E9282">
        <v>2001</v>
      </c>
      <c r="G9282" s="239">
        <v>1518</v>
      </c>
      <c r="I9282" s="13"/>
      <c r="J9282" s="30"/>
      <c r="K9282" s="17"/>
      <c r="L9282" s="11"/>
      <c r="M9282" s="30"/>
      <c r="N9282" s="13"/>
      <c r="O9282" s="16">
        <v>242</v>
      </c>
      <c r="U9282" s="11"/>
    </row>
    <row r="9283" spans="1:21" customFormat="1" ht="13.2" x14ac:dyDescent="0.25">
      <c r="A9283">
        <v>6</v>
      </c>
      <c r="B9283">
        <v>16</v>
      </c>
      <c r="C9283" s="3">
        <v>616</v>
      </c>
      <c r="D9283" t="s">
        <v>7</v>
      </c>
      <c r="E9283">
        <v>2001</v>
      </c>
      <c r="G9283" s="239">
        <v>1095</v>
      </c>
      <c r="I9283" s="13"/>
      <c r="J9283" s="30"/>
      <c r="K9283" s="17"/>
      <c r="L9283" s="11"/>
      <c r="M9283" s="30"/>
      <c r="N9283" s="13"/>
      <c r="O9283" s="16">
        <v>284</v>
      </c>
      <c r="U9283" s="11"/>
    </row>
    <row r="9284" spans="1:21" customFormat="1" ht="13.2" x14ac:dyDescent="0.25">
      <c r="A9284">
        <v>6</v>
      </c>
      <c r="B9284">
        <v>17</v>
      </c>
      <c r="C9284" s="3">
        <v>617</v>
      </c>
      <c r="D9284" t="s">
        <v>7</v>
      </c>
      <c r="E9284">
        <v>2001</v>
      </c>
      <c r="G9284" s="239">
        <v>738</v>
      </c>
      <c r="I9284" s="13"/>
      <c r="J9284" s="30"/>
      <c r="K9284" s="17"/>
      <c r="L9284" s="11"/>
      <c r="M9284" s="30"/>
      <c r="N9284" s="13"/>
      <c r="O9284" s="16">
        <v>279</v>
      </c>
      <c r="U9284" s="11"/>
    </row>
    <row r="9285" spans="1:21" customFormat="1" ht="13.2" x14ac:dyDescent="0.25">
      <c r="A9285">
        <v>6</v>
      </c>
      <c r="B9285">
        <v>18</v>
      </c>
      <c r="C9285" s="3">
        <v>618</v>
      </c>
      <c r="D9285" t="s">
        <v>7</v>
      </c>
      <c r="E9285">
        <v>2001</v>
      </c>
      <c r="G9285" s="239">
        <v>768</v>
      </c>
      <c r="I9285" s="13"/>
      <c r="J9285" s="30"/>
      <c r="K9285" s="17"/>
      <c r="L9285" s="11"/>
      <c r="M9285" s="30"/>
      <c r="N9285" s="13"/>
      <c r="O9285" s="16">
        <v>402</v>
      </c>
      <c r="U9285" s="11"/>
    </row>
    <row r="9286" spans="1:21" customFormat="1" ht="13.2" x14ac:dyDescent="0.25">
      <c r="A9286">
        <v>6</v>
      </c>
      <c r="B9286">
        <v>19</v>
      </c>
      <c r="C9286" s="3">
        <v>619</v>
      </c>
      <c r="D9286" t="s">
        <v>7</v>
      </c>
      <c r="E9286">
        <v>2001</v>
      </c>
      <c r="G9286" s="239">
        <v>691</v>
      </c>
      <c r="I9286" s="13"/>
      <c r="J9286" s="30"/>
      <c r="K9286" s="17"/>
      <c r="L9286" s="11"/>
      <c r="M9286" s="30"/>
      <c r="N9286" s="13"/>
      <c r="O9286" s="16">
        <v>484</v>
      </c>
      <c r="U9286" s="11"/>
    </row>
    <row r="9287" spans="1:21" customFormat="1" ht="13.2" x14ac:dyDescent="0.25">
      <c r="A9287">
        <v>6</v>
      </c>
      <c r="B9287">
        <v>20</v>
      </c>
      <c r="C9287" s="3">
        <v>620</v>
      </c>
      <c r="D9287" t="s">
        <v>7</v>
      </c>
      <c r="E9287">
        <v>2001</v>
      </c>
      <c r="G9287" s="239">
        <v>893</v>
      </c>
      <c r="H9287">
        <f>SUM(G9281:G9287)</f>
        <v>6196</v>
      </c>
      <c r="I9287" s="13"/>
      <c r="J9287" s="30"/>
      <c r="K9287" s="17"/>
      <c r="L9287" s="11"/>
      <c r="M9287" s="30"/>
      <c r="N9287" s="13"/>
      <c r="O9287" s="16">
        <v>827</v>
      </c>
      <c r="U9287" s="11"/>
    </row>
    <row r="9288" spans="1:21" customFormat="1" ht="13.2" x14ac:dyDescent="0.25">
      <c r="A9288">
        <v>6</v>
      </c>
      <c r="B9288">
        <v>21</v>
      </c>
      <c r="C9288" s="3">
        <v>621</v>
      </c>
      <c r="D9288" t="s">
        <v>7</v>
      </c>
      <c r="E9288">
        <v>2001</v>
      </c>
      <c r="G9288" s="23">
        <v>615</v>
      </c>
      <c r="I9288" s="13"/>
      <c r="J9288" s="30"/>
      <c r="K9288" s="17"/>
      <c r="L9288" s="11"/>
      <c r="M9288" s="30"/>
      <c r="N9288" s="13"/>
      <c r="O9288" s="14">
        <v>727</v>
      </c>
      <c r="U9288" s="11"/>
    </row>
    <row r="9289" spans="1:21" customFormat="1" ht="13.2" x14ac:dyDescent="0.25">
      <c r="A9289">
        <v>6</v>
      </c>
      <c r="B9289">
        <v>22</v>
      </c>
      <c r="C9289" s="3">
        <v>622</v>
      </c>
      <c r="D9289" t="s">
        <v>7</v>
      </c>
      <c r="E9289">
        <v>2001</v>
      </c>
      <c r="G9289" s="23">
        <v>637</v>
      </c>
      <c r="I9289" s="13"/>
      <c r="J9289" s="30"/>
      <c r="K9289" s="17"/>
      <c r="L9289" s="11"/>
      <c r="M9289" s="30"/>
      <c r="N9289" s="13"/>
      <c r="O9289" s="14">
        <v>964</v>
      </c>
      <c r="U9289" s="11"/>
    </row>
    <row r="9290" spans="1:21" customFormat="1" ht="13.2" x14ac:dyDescent="0.25">
      <c r="A9290">
        <v>6</v>
      </c>
      <c r="B9290">
        <v>23</v>
      </c>
      <c r="C9290" s="3">
        <v>623</v>
      </c>
      <c r="D9290" t="s">
        <v>7</v>
      </c>
      <c r="E9290">
        <v>2001</v>
      </c>
      <c r="G9290" s="23">
        <v>382</v>
      </c>
      <c r="I9290" s="13"/>
      <c r="J9290" s="30"/>
      <c r="K9290" s="17"/>
      <c r="L9290" s="11"/>
      <c r="M9290" s="30"/>
      <c r="N9290" s="13"/>
      <c r="O9290" s="14">
        <v>752</v>
      </c>
      <c r="U9290" s="11"/>
    </row>
    <row r="9291" spans="1:21" customFormat="1" ht="13.2" x14ac:dyDescent="0.25">
      <c r="A9291">
        <v>6</v>
      </c>
      <c r="B9291">
        <v>24</v>
      </c>
      <c r="C9291" s="3">
        <v>624</v>
      </c>
      <c r="D9291" t="s">
        <v>7</v>
      </c>
      <c r="E9291">
        <v>2001</v>
      </c>
      <c r="G9291" s="23">
        <v>233</v>
      </c>
      <c r="I9291" s="13"/>
      <c r="J9291" s="30"/>
      <c r="K9291" s="17"/>
      <c r="L9291" s="11"/>
      <c r="M9291" s="30"/>
      <c r="N9291" s="13"/>
      <c r="O9291" s="14">
        <v>610</v>
      </c>
      <c r="U9291" s="11"/>
    </row>
    <row r="9292" spans="1:21" customFormat="1" ht="13.2" x14ac:dyDescent="0.25">
      <c r="A9292">
        <v>6</v>
      </c>
      <c r="B9292">
        <v>25</v>
      </c>
      <c r="C9292" s="3">
        <v>625</v>
      </c>
      <c r="D9292" t="s">
        <v>7</v>
      </c>
      <c r="E9292">
        <v>2001</v>
      </c>
      <c r="G9292" s="23">
        <v>197</v>
      </c>
      <c r="I9292" s="13"/>
      <c r="J9292" s="30"/>
      <c r="K9292" s="17"/>
      <c r="L9292" s="11"/>
      <c r="M9292" s="30"/>
      <c r="N9292" s="13"/>
      <c r="O9292" s="14">
        <v>718</v>
      </c>
      <c r="U9292" s="11"/>
    </row>
    <row r="9293" spans="1:21" customFormat="1" ht="13.2" x14ac:dyDescent="0.25">
      <c r="A9293">
        <v>6</v>
      </c>
      <c r="B9293">
        <v>26</v>
      </c>
      <c r="C9293" s="3">
        <v>626</v>
      </c>
      <c r="D9293" t="s">
        <v>7</v>
      </c>
      <c r="E9293">
        <v>2001</v>
      </c>
      <c r="G9293" s="23">
        <v>188</v>
      </c>
      <c r="I9293" s="13"/>
      <c r="J9293" s="30"/>
      <c r="K9293" s="17"/>
      <c r="L9293" s="11"/>
      <c r="M9293" s="30"/>
      <c r="N9293" s="13"/>
      <c r="O9293" s="14">
        <v>1024</v>
      </c>
      <c r="U9293" s="11"/>
    </row>
    <row r="9294" spans="1:21" customFormat="1" ht="13.2" x14ac:dyDescent="0.25">
      <c r="A9294">
        <v>6</v>
      </c>
      <c r="B9294">
        <v>27</v>
      </c>
      <c r="C9294" s="3">
        <v>627</v>
      </c>
      <c r="D9294" t="s">
        <v>7</v>
      </c>
      <c r="E9294">
        <v>2001</v>
      </c>
      <c r="G9294" s="23">
        <v>286</v>
      </c>
      <c r="H9294">
        <f>SUM(G9288:G9294)</f>
        <v>2538</v>
      </c>
      <c r="I9294" s="13"/>
      <c r="J9294" s="30"/>
      <c r="K9294" s="17"/>
      <c r="L9294" s="11"/>
      <c r="M9294" s="30"/>
      <c r="N9294" s="13"/>
      <c r="O9294" s="14">
        <v>986</v>
      </c>
      <c r="U9294" s="11"/>
    </row>
    <row r="9295" spans="1:21" customFormat="1" ht="13.2" x14ac:dyDescent="0.25">
      <c r="A9295">
        <v>6</v>
      </c>
      <c r="B9295">
        <v>28</v>
      </c>
      <c r="C9295" s="3">
        <v>628</v>
      </c>
      <c r="D9295" t="s">
        <v>7</v>
      </c>
      <c r="E9295">
        <v>2001</v>
      </c>
      <c r="G9295" s="23">
        <v>200</v>
      </c>
      <c r="I9295" s="13"/>
      <c r="J9295" s="30"/>
      <c r="K9295" s="17"/>
      <c r="L9295" s="11"/>
      <c r="M9295" s="30"/>
      <c r="N9295" s="13"/>
      <c r="O9295" s="14">
        <v>481</v>
      </c>
      <c r="U9295" s="11"/>
    </row>
    <row r="9296" spans="1:21" customFormat="1" ht="13.2" x14ac:dyDescent="0.25">
      <c r="A9296">
        <v>6</v>
      </c>
      <c r="B9296">
        <v>29</v>
      </c>
      <c r="C9296" s="3">
        <v>629</v>
      </c>
      <c r="D9296" t="s">
        <v>7</v>
      </c>
      <c r="E9296">
        <v>2001</v>
      </c>
      <c r="G9296" s="239">
        <v>167</v>
      </c>
      <c r="I9296" s="13"/>
      <c r="J9296" s="30"/>
      <c r="K9296" s="17"/>
      <c r="L9296" s="11"/>
      <c r="M9296" s="30"/>
      <c r="N9296" s="13"/>
      <c r="O9296" s="16">
        <v>292</v>
      </c>
      <c r="U9296" s="11"/>
    </row>
    <row r="9297" spans="1:21" customFormat="1" ht="13.2" x14ac:dyDescent="0.25">
      <c r="A9297">
        <v>6</v>
      </c>
      <c r="B9297">
        <v>30</v>
      </c>
      <c r="C9297" s="3">
        <v>630</v>
      </c>
      <c r="D9297" t="s">
        <v>7</v>
      </c>
      <c r="E9297">
        <v>2001</v>
      </c>
      <c r="G9297" s="239">
        <v>314</v>
      </c>
      <c r="I9297" s="13"/>
      <c r="J9297" s="30"/>
      <c r="K9297" s="17"/>
      <c r="L9297" s="11"/>
      <c r="M9297" s="30"/>
      <c r="N9297" s="13"/>
      <c r="O9297" s="16">
        <v>507</v>
      </c>
      <c r="U9297" s="11"/>
    </row>
    <row r="9298" spans="1:21" customFormat="1" ht="13.2" x14ac:dyDescent="0.25">
      <c r="A9298">
        <v>7</v>
      </c>
      <c r="B9298">
        <v>1</v>
      </c>
      <c r="C9298" s="3">
        <v>701</v>
      </c>
      <c r="D9298" t="s">
        <v>7</v>
      </c>
      <c r="E9298">
        <v>2001</v>
      </c>
      <c r="G9298" s="239">
        <v>785</v>
      </c>
      <c r="I9298" s="13"/>
      <c r="J9298" s="30"/>
      <c r="K9298" s="17"/>
      <c r="L9298" s="11"/>
      <c r="M9298" s="30"/>
      <c r="N9298" s="13"/>
      <c r="O9298" s="16">
        <v>1171</v>
      </c>
      <c r="U9298" s="11"/>
    </row>
    <row r="9299" spans="1:21" customFormat="1" ht="13.2" x14ac:dyDescent="0.25">
      <c r="A9299">
        <v>7</v>
      </c>
      <c r="B9299">
        <v>2</v>
      </c>
      <c r="C9299" s="3">
        <v>702</v>
      </c>
      <c r="D9299" t="s">
        <v>7</v>
      </c>
      <c r="E9299">
        <v>2001</v>
      </c>
      <c r="G9299" s="239">
        <v>696</v>
      </c>
      <c r="I9299" s="13"/>
      <c r="J9299" s="30"/>
      <c r="K9299" s="17"/>
      <c r="L9299" s="11"/>
      <c r="M9299" s="30"/>
      <c r="N9299" s="13"/>
      <c r="O9299" s="16">
        <v>963</v>
      </c>
      <c r="U9299" s="11"/>
    </row>
    <row r="9300" spans="1:21" customFormat="1" ht="13.2" x14ac:dyDescent="0.25">
      <c r="A9300">
        <v>7</v>
      </c>
      <c r="B9300">
        <v>3</v>
      </c>
      <c r="C9300" s="3">
        <v>703</v>
      </c>
      <c r="D9300" t="s">
        <v>7</v>
      </c>
      <c r="E9300">
        <v>2001</v>
      </c>
      <c r="G9300" s="239">
        <v>1206</v>
      </c>
      <c r="I9300" s="13"/>
      <c r="J9300" s="30"/>
      <c r="K9300" s="17"/>
      <c r="L9300" s="11"/>
      <c r="M9300" s="30"/>
      <c r="N9300" s="13"/>
      <c r="O9300" s="16">
        <v>1544</v>
      </c>
      <c r="U9300" s="11"/>
    </row>
    <row r="9301" spans="1:21" customFormat="1" ht="13.2" x14ac:dyDescent="0.25">
      <c r="A9301">
        <v>7</v>
      </c>
      <c r="B9301">
        <v>4</v>
      </c>
      <c r="C9301" s="3">
        <v>704</v>
      </c>
      <c r="D9301" t="s">
        <v>7</v>
      </c>
      <c r="E9301">
        <v>2001</v>
      </c>
      <c r="G9301" s="23">
        <v>613</v>
      </c>
      <c r="H9301">
        <f>SUM(G9295:G9301)</f>
        <v>3981</v>
      </c>
      <c r="I9301" s="13"/>
      <c r="J9301" s="30"/>
      <c r="K9301" s="17"/>
      <c r="L9301" s="11"/>
      <c r="M9301" s="30"/>
      <c r="N9301" s="13"/>
      <c r="O9301" s="14">
        <v>778</v>
      </c>
      <c r="U9301" s="11"/>
    </row>
    <row r="9302" spans="1:21" customFormat="1" ht="13.2" x14ac:dyDescent="0.25">
      <c r="A9302">
        <v>7</v>
      </c>
      <c r="B9302">
        <v>5</v>
      </c>
      <c r="C9302" s="3">
        <v>705</v>
      </c>
      <c r="D9302" t="s">
        <v>7</v>
      </c>
      <c r="E9302">
        <v>2001</v>
      </c>
      <c r="G9302" s="23">
        <v>492</v>
      </c>
      <c r="I9302" s="13"/>
      <c r="J9302" s="30"/>
      <c r="K9302" s="17"/>
      <c r="L9302" s="11"/>
      <c r="M9302" s="30"/>
      <c r="N9302" s="13"/>
      <c r="O9302" s="14">
        <v>618</v>
      </c>
      <c r="U9302" s="11"/>
    </row>
    <row r="9303" spans="1:21" customFormat="1" ht="13.2" x14ac:dyDescent="0.25">
      <c r="A9303">
        <v>7</v>
      </c>
      <c r="B9303">
        <v>6</v>
      </c>
      <c r="C9303" s="3">
        <v>706</v>
      </c>
      <c r="D9303" t="s">
        <v>7</v>
      </c>
      <c r="E9303">
        <v>2001</v>
      </c>
      <c r="G9303" s="23">
        <v>1183</v>
      </c>
      <c r="I9303" s="13"/>
      <c r="J9303" s="30"/>
      <c r="K9303" s="17"/>
      <c r="L9303" s="11"/>
      <c r="M9303" s="30"/>
      <c r="N9303" s="13"/>
      <c r="O9303" s="14">
        <v>1471</v>
      </c>
      <c r="U9303" s="11"/>
    </row>
    <row r="9304" spans="1:21" customFormat="1" ht="13.2" x14ac:dyDescent="0.25">
      <c r="A9304">
        <v>7</v>
      </c>
      <c r="B9304">
        <v>7</v>
      </c>
      <c r="C9304" s="3">
        <v>707</v>
      </c>
      <c r="D9304" t="s">
        <v>7</v>
      </c>
      <c r="E9304">
        <v>2001</v>
      </c>
      <c r="G9304" s="23">
        <v>549</v>
      </c>
      <c r="I9304" s="13"/>
      <c r="J9304" s="30"/>
      <c r="K9304" s="17"/>
      <c r="L9304" s="11"/>
      <c r="M9304" s="30"/>
      <c r="N9304" s="13"/>
      <c r="O9304" s="14">
        <v>563</v>
      </c>
      <c r="U9304" s="11"/>
    </row>
    <row r="9305" spans="1:21" customFormat="1" ht="13.2" x14ac:dyDescent="0.25">
      <c r="A9305">
        <v>7</v>
      </c>
      <c r="B9305">
        <v>8</v>
      </c>
      <c r="C9305" s="3">
        <v>708</v>
      </c>
      <c r="D9305" t="s">
        <v>7</v>
      </c>
      <c r="E9305">
        <v>2001</v>
      </c>
      <c r="G9305" s="23">
        <v>681</v>
      </c>
      <c r="I9305" s="13"/>
      <c r="J9305" s="30"/>
      <c r="K9305" s="17"/>
      <c r="L9305" s="11"/>
      <c r="M9305" s="30"/>
      <c r="N9305" s="13"/>
      <c r="O9305" s="14">
        <v>578</v>
      </c>
      <c r="U9305" s="11"/>
    </row>
    <row r="9306" spans="1:21" customFormat="1" ht="13.2" x14ac:dyDescent="0.25">
      <c r="A9306">
        <v>7</v>
      </c>
      <c r="B9306">
        <v>9</v>
      </c>
      <c r="C9306" s="3">
        <v>709</v>
      </c>
      <c r="D9306" t="s">
        <v>7</v>
      </c>
      <c r="E9306">
        <v>2001</v>
      </c>
      <c r="G9306" s="23">
        <v>544</v>
      </c>
      <c r="I9306" s="13"/>
      <c r="J9306" s="30"/>
      <c r="K9306" s="17"/>
      <c r="L9306" s="11"/>
      <c r="M9306" s="30"/>
      <c r="N9306" s="13"/>
      <c r="O9306" s="14">
        <v>380</v>
      </c>
      <c r="U9306" s="11"/>
    </row>
    <row r="9307" spans="1:21" customFormat="1" ht="13.2" x14ac:dyDescent="0.25">
      <c r="A9307">
        <v>7</v>
      </c>
      <c r="B9307">
        <v>10</v>
      </c>
      <c r="C9307" s="3">
        <v>710</v>
      </c>
      <c r="D9307" t="s">
        <v>7</v>
      </c>
      <c r="E9307">
        <v>2001</v>
      </c>
      <c r="G9307" s="23">
        <v>464</v>
      </c>
      <c r="I9307" s="13"/>
      <c r="J9307" s="30"/>
      <c r="K9307" s="17"/>
      <c r="L9307" s="11"/>
      <c r="M9307" s="30"/>
      <c r="N9307" s="13"/>
      <c r="O9307" s="14">
        <v>265</v>
      </c>
      <c r="U9307" s="11"/>
    </row>
    <row r="9308" spans="1:21" customFormat="1" ht="13.2" x14ac:dyDescent="0.25">
      <c r="A9308">
        <v>7</v>
      </c>
      <c r="B9308">
        <v>11</v>
      </c>
      <c r="C9308" s="3">
        <v>711</v>
      </c>
      <c r="D9308" t="s">
        <v>7</v>
      </c>
      <c r="E9308">
        <v>2001</v>
      </c>
      <c r="G9308" s="23">
        <v>698</v>
      </c>
      <c r="H9308">
        <f>SUM(G9302:G9308)</f>
        <v>4611</v>
      </c>
      <c r="I9308" s="13"/>
      <c r="J9308" s="30"/>
      <c r="K9308" s="17"/>
      <c r="L9308" s="11"/>
      <c r="M9308" s="30"/>
      <c r="N9308" s="13"/>
      <c r="O9308" s="14">
        <v>601</v>
      </c>
      <c r="U9308" s="11"/>
    </row>
    <row r="9309" spans="1:21" customFormat="1" ht="13.2" x14ac:dyDescent="0.25">
      <c r="A9309">
        <v>7</v>
      </c>
      <c r="B9309">
        <v>12</v>
      </c>
      <c r="C9309" s="3">
        <v>712</v>
      </c>
      <c r="D9309" t="s">
        <v>7</v>
      </c>
      <c r="E9309">
        <v>2001</v>
      </c>
      <c r="G9309" s="23">
        <v>2807</v>
      </c>
      <c r="I9309" s="13"/>
      <c r="J9309" s="30"/>
      <c r="K9309" s="17"/>
      <c r="L9309" s="11"/>
      <c r="M9309" s="30"/>
      <c r="N9309" s="13"/>
      <c r="O9309" s="14">
        <v>3594</v>
      </c>
      <c r="U9309" s="11"/>
    </row>
    <row r="9310" spans="1:21" customFormat="1" ht="13.2" x14ac:dyDescent="0.25">
      <c r="A9310">
        <v>7</v>
      </c>
      <c r="B9310">
        <v>13</v>
      </c>
      <c r="C9310" s="3">
        <v>713</v>
      </c>
      <c r="D9310" t="s">
        <v>7</v>
      </c>
      <c r="E9310">
        <v>2001</v>
      </c>
      <c r="G9310" s="23">
        <v>1635</v>
      </c>
      <c r="I9310" s="13"/>
      <c r="J9310" s="30"/>
      <c r="K9310" s="17"/>
      <c r="L9310" s="11"/>
      <c r="M9310" s="30"/>
      <c r="N9310" s="13"/>
      <c r="O9310" s="14">
        <v>3180</v>
      </c>
      <c r="U9310" s="11"/>
    </row>
    <row r="9311" spans="1:21" customFormat="1" ht="13.2" x14ac:dyDescent="0.25">
      <c r="A9311">
        <v>7</v>
      </c>
      <c r="B9311">
        <v>14</v>
      </c>
      <c r="C9311" s="3">
        <v>714</v>
      </c>
      <c r="D9311" t="s">
        <v>7</v>
      </c>
      <c r="E9311">
        <v>2001</v>
      </c>
      <c r="G9311" s="23">
        <v>4341</v>
      </c>
      <c r="I9311" s="13"/>
      <c r="J9311" s="30"/>
      <c r="K9311" s="17"/>
      <c r="L9311" s="11"/>
      <c r="M9311" s="30"/>
      <c r="N9311" s="13"/>
      <c r="O9311" s="14">
        <v>8066</v>
      </c>
      <c r="U9311" s="11"/>
    </row>
    <row r="9312" spans="1:21" customFormat="1" ht="13.2" x14ac:dyDescent="0.25">
      <c r="A9312">
        <v>7</v>
      </c>
      <c r="B9312">
        <v>15</v>
      </c>
      <c r="C9312" s="3">
        <v>715</v>
      </c>
      <c r="D9312" t="s">
        <v>7</v>
      </c>
      <c r="E9312">
        <v>2001</v>
      </c>
      <c r="G9312" s="23">
        <v>6407</v>
      </c>
      <c r="I9312" s="13"/>
      <c r="J9312" s="30"/>
      <c r="K9312" s="17"/>
      <c r="L9312" s="11"/>
      <c r="M9312" s="30"/>
      <c r="N9312" s="13"/>
      <c r="O9312" s="14">
        <v>11379</v>
      </c>
      <c r="U9312" s="11"/>
    </row>
    <row r="9313" spans="1:21" customFormat="1" ht="13.2" x14ac:dyDescent="0.25">
      <c r="A9313">
        <v>7</v>
      </c>
      <c r="B9313">
        <v>16</v>
      </c>
      <c r="C9313" s="3">
        <v>716</v>
      </c>
      <c r="D9313" t="s">
        <v>7</v>
      </c>
      <c r="E9313">
        <v>2001</v>
      </c>
      <c r="G9313" s="23">
        <v>7159</v>
      </c>
      <c r="I9313" s="13"/>
      <c r="J9313" s="30"/>
      <c r="K9313" s="17"/>
      <c r="L9313" s="11"/>
      <c r="M9313" s="30"/>
      <c r="N9313" s="13"/>
      <c r="O9313" s="14">
        <v>12163</v>
      </c>
      <c r="U9313" s="11"/>
    </row>
    <row r="9314" spans="1:21" customFormat="1" ht="13.2" x14ac:dyDescent="0.25">
      <c r="A9314">
        <v>7</v>
      </c>
      <c r="B9314">
        <v>17</v>
      </c>
      <c r="C9314" s="3">
        <v>717</v>
      </c>
      <c r="D9314" t="s">
        <v>7</v>
      </c>
      <c r="E9314">
        <v>2001</v>
      </c>
      <c r="G9314" s="23">
        <v>6687</v>
      </c>
      <c r="I9314" s="13"/>
      <c r="J9314" s="30"/>
      <c r="K9314" s="17"/>
      <c r="L9314" s="11"/>
      <c r="M9314" s="30"/>
      <c r="N9314" s="13"/>
      <c r="O9314" s="14">
        <v>10875</v>
      </c>
      <c r="U9314" s="11"/>
    </row>
    <row r="9315" spans="1:21" customFormat="1" ht="13.2" x14ac:dyDescent="0.25">
      <c r="A9315">
        <v>7</v>
      </c>
      <c r="B9315">
        <v>18</v>
      </c>
      <c r="C9315" s="3">
        <v>718</v>
      </c>
      <c r="D9315" t="s">
        <v>7</v>
      </c>
      <c r="E9315">
        <v>2001</v>
      </c>
      <c r="G9315" s="23">
        <v>7823</v>
      </c>
      <c r="H9315">
        <f>SUM(G9309:G9315)</f>
        <v>36859</v>
      </c>
      <c r="I9315" s="13"/>
      <c r="J9315" s="30"/>
      <c r="K9315" s="17"/>
      <c r="L9315" s="11"/>
      <c r="M9315" s="30"/>
      <c r="N9315" s="13"/>
      <c r="O9315" s="14">
        <v>8015</v>
      </c>
      <c r="U9315" s="11"/>
    </row>
    <row r="9316" spans="1:21" customFormat="1" ht="13.2" x14ac:dyDescent="0.25">
      <c r="A9316">
        <v>7</v>
      </c>
      <c r="B9316">
        <v>19</v>
      </c>
      <c r="C9316" s="3">
        <v>719</v>
      </c>
      <c r="D9316" t="s">
        <v>7</v>
      </c>
      <c r="E9316">
        <v>2001</v>
      </c>
      <c r="G9316" s="23">
        <v>8024</v>
      </c>
      <c r="I9316" s="13"/>
      <c r="J9316" s="30"/>
      <c r="K9316" s="17"/>
      <c r="L9316" s="11"/>
      <c r="M9316" s="30"/>
      <c r="N9316" s="13"/>
      <c r="O9316" s="14">
        <v>6618</v>
      </c>
      <c r="U9316" s="11"/>
    </row>
    <row r="9317" spans="1:21" customFormat="1" ht="13.2" x14ac:dyDescent="0.25">
      <c r="A9317">
        <v>7</v>
      </c>
      <c r="B9317">
        <v>20</v>
      </c>
      <c r="C9317" s="3">
        <v>720</v>
      </c>
      <c r="D9317" t="s">
        <v>7</v>
      </c>
      <c r="E9317">
        <v>2001</v>
      </c>
      <c r="G9317" s="23">
        <v>8737</v>
      </c>
      <c r="I9317" s="13"/>
      <c r="J9317" s="30"/>
      <c r="K9317" s="17"/>
      <c r="L9317" s="11"/>
      <c r="M9317" s="30"/>
      <c r="N9317" s="13"/>
      <c r="O9317" s="14">
        <v>5774</v>
      </c>
      <c r="U9317" s="11"/>
    </row>
    <row r="9318" spans="1:21" customFormat="1" ht="13.2" x14ac:dyDescent="0.25">
      <c r="A9318">
        <v>7</v>
      </c>
      <c r="B9318">
        <v>21</v>
      </c>
      <c r="C9318" s="3">
        <v>721</v>
      </c>
      <c r="D9318" t="s">
        <v>7</v>
      </c>
      <c r="E9318">
        <v>2001</v>
      </c>
      <c r="G9318" s="23">
        <v>5414</v>
      </c>
      <c r="I9318" s="13"/>
      <c r="J9318" s="30"/>
      <c r="K9318" s="17"/>
      <c r="L9318" s="11"/>
      <c r="M9318" s="30"/>
      <c r="N9318" s="13"/>
      <c r="O9318" s="14">
        <v>4102</v>
      </c>
      <c r="U9318" s="11"/>
    </row>
    <row r="9319" spans="1:21" customFormat="1" ht="13.2" x14ac:dyDescent="0.25">
      <c r="A9319">
        <v>7</v>
      </c>
      <c r="B9319">
        <v>22</v>
      </c>
      <c r="C9319" s="3">
        <v>722</v>
      </c>
      <c r="D9319" t="s">
        <v>7</v>
      </c>
      <c r="E9319">
        <v>2001</v>
      </c>
      <c r="G9319" s="23">
        <v>5026</v>
      </c>
      <c r="I9319" s="13"/>
      <c r="J9319" s="30"/>
      <c r="K9319" s="17"/>
      <c r="L9319" s="11"/>
      <c r="M9319" s="30"/>
      <c r="N9319" s="13"/>
      <c r="O9319" s="14">
        <v>4356</v>
      </c>
      <c r="U9319" s="11"/>
    </row>
    <row r="9320" spans="1:21" customFormat="1" ht="13.2" x14ac:dyDescent="0.25">
      <c r="A9320">
        <v>7</v>
      </c>
      <c r="B9320">
        <v>23</v>
      </c>
      <c r="C9320" s="3">
        <v>723</v>
      </c>
      <c r="D9320" t="s">
        <v>7</v>
      </c>
      <c r="E9320">
        <v>2001</v>
      </c>
      <c r="G9320" s="23">
        <v>4192</v>
      </c>
      <c r="I9320" s="13"/>
      <c r="J9320" s="30"/>
      <c r="K9320" s="17"/>
      <c r="L9320" s="11"/>
      <c r="M9320" s="30"/>
      <c r="N9320" s="13"/>
      <c r="O9320" s="14">
        <v>4149</v>
      </c>
      <c r="U9320" s="11"/>
    </row>
    <row r="9321" spans="1:21" customFormat="1" ht="13.2" x14ac:dyDescent="0.25">
      <c r="A9321">
        <v>7</v>
      </c>
      <c r="B9321">
        <v>24</v>
      </c>
      <c r="C9321" s="3">
        <v>724</v>
      </c>
      <c r="D9321" t="s">
        <v>7</v>
      </c>
      <c r="E9321">
        <v>2001</v>
      </c>
      <c r="G9321" s="23">
        <v>1336</v>
      </c>
      <c r="I9321" s="13"/>
      <c r="J9321" s="30"/>
      <c r="K9321" s="17"/>
      <c r="L9321" s="11"/>
      <c r="M9321" s="30"/>
      <c r="N9321" s="13"/>
      <c r="O9321" s="14">
        <v>1510</v>
      </c>
      <c r="U9321" s="11"/>
    </row>
    <row r="9322" spans="1:21" customFormat="1" ht="13.2" x14ac:dyDescent="0.25">
      <c r="A9322">
        <v>7</v>
      </c>
      <c r="B9322">
        <v>25</v>
      </c>
      <c r="C9322" s="3">
        <v>725</v>
      </c>
      <c r="D9322" t="s">
        <v>7</v>
      </c>
      <c r="E9322">
        <v>2001</v>
      </c>
      <c r="G9322" s="23">
        <v>1643</v>
      </c>
      <c r="H9322">
        <f>SUM(G9316:G9322)</f>
        <v>34372</v>
      </c>
      <c r="I9322" s="13"/>
      <c r="J9322" s="30"/>
      <c r="K9322" s="17"/>
      <c r="L9322" s="11"/>
      <c r="M9322" s="30"/>
      <c r="N9322" s="13"/>
      <c r="O9322" s="14">
        <v>2325</v>
      </c>
      <c r="U9322" s="11"/>
    </row>
    <row r="9323" spans="1:21" customFormat="1" ht="13.2" x14ac:dyDescent="0.25">
      <c r="A9323">
        <v>7</v>
      </c>
      <c r="B9323">
        <v>26</v>
      </c>
      <c r="C9323" s="3">
        <v>726</v>
      </c>
      <c r="D9323" t="s">
        <v>7</v>
      </c>
      <c r="E9323">
        <v>2001</v>
      </c>
      <c r="G9323" s="23">
        <v>971</v>
      </c>
      <c r="I9323" s="13"/>
      <c r="J9323" s="30"/>
      <c r="K9323" s="17"/>
      <c r="L9323" s="11"/>
      <c r="M9323" s="30"/>
      <c r="N9323" s="13"/>
      <c r="O9323" s="14">
        <v>1738</v>
      </c>
      <c r="U9323" s="11"/>
    </row>
    <row r="9324" spans="1:21" customFormat="1" ht="13.2" x14ac:dyDescent="0.25">
      <c r="A9324">
        <v>7</v>
      </c>
      <c r="B9324">
        <v>27</v>
      </c>
      <c r="C9324" s="3">
        <v>727</v>
      </c>
      <c r="D9324" t="s">
        <v>7</v>
      </c>
      <c r="E9324">
        <v>2001</v>
      </c>
      <c r="G9324" s="23">
        <v>856</v>
      </c>
      <c r="I9324" s="13"/>
      <c r="J9324" s="30"/>
      <c r="K9324" s="17"/>
      <c r="L9324" s="11"/>
      <c r="M9324" s="30"/>
      <c r="N9324" s="13"/>
      <c r="O9324" s="14">
        <v>1967</v>
      </c>
      <c r="U9324" s="11"/>
    </row>
    <row r="9325" spans="1:21" customFormat="1" ht="13.2" x14ac:dyDescent="0.25">
      <c r="A9325">
        <v>7</v>
      </c>
      <c r="B9325">
        <v>28</v>
      </c>
      <c r="C9325" s="3">
        <v>728</v>
      </c>
      <c r="D9325" t="s">
        <v>7</v>
      </c>
      <c r="E9325">
        <v>2001</v>
      </c>
      <c r="G9325" s="23">
        <v>1297</v>
      </c>
      <c r="I9325" s="13"/>
      <c r="J9325" s="30"/>
      <c r="K9325" s="17"/>
      <c r="L9325" s="11"/>
      <c r="M9325" s="30"/>
      <c r="N9325" s="13"/>
      <c r="O9325" s="14">
        <v>2590</v>
      </c>
      <c r="U9325" s="11"/>
    </row>
    <row r="9326" spans="1:21" customFormat="1" ht="13.2" x14ac:dyDescent="0.25">
      <c r="A9326">
        <v>7</v>
      </c>
      <c r="B9326">
        <v>29</v>
      </c>
      <c r="C9326" s="3">
        <v>729</v>
      </c>
      <c r="D9326" t="s">
        <v>7</v>
      </c>
      <c r="E9326">
        <v>2001</v>
      </c>
      <c r="G9326" s="23">
        <v>1309</v>
      </c>
      <c r="I9326" s="13"/>
      <c r="J9326" s="30"/>
      <c r="K9326" s="17"/>
      <c r="L9326" s="11"/>
      <c r="M9326" s="30"/>
      <c r="N9326" s="13"/>
      <c r="O9326" s="14">
        <v>2286</v>
      </c>
      <c r="U9326" s="11"/>
    </row>
    <row r="9327" spans="1:21" customFormat="1" ht="13.2" x14ac:dyDescent="0.25">
      <c r="A9327">
        <v>7</v>
      </c>
      <c r="B9327">
        <v>30</v>
      </c>
      <c r="C9327" s="3">
        <v>730</v>
      </c>
      <c r="D9327" t="s">
        <v>7</v>
      </c>
      <c r="E9327">
        <v>2001</v>
      </c>
      <c r="G9327" s="23">
        <v>1260</v>
      </c>
      <c r="I9327" s="13"/>
      <c r="J9327" s="30"/>
      <c r="K9327" s="17"/>
      <c r="L9327" s="11"/>
      <c r="M9327" s="30"/>
      <c r="N9327" s="13"/>
      <c r="O9327" s="14">
        <v>1932</v>
      </c>
      <c r="U9327" s="11"/>
    </row>
    <row r="9328" spans="1:21" customFormat="1" ht="13.2" x14ac:dyDescent="0.25">
      <c r="A9328">
        <v>7</v>
      </c>
      <c r="B9328">
        <v>31</v>
      </c>
      <c r="C9328" s="3">
        <v>731</v>
      </c>
      <c r="D9328" t="s">
        <v>7</v>
      </c>
      <c r="E9328">
        <v>2001</v>
      </c>
      <c r="G9328" s="23">
        <v>2934</v>
      </c>
      <c r="I9328" s="13"/>
      <c r="J9328" s="30"/>
      <c r="K9328" s="17"/>
      <c r="L9328" s="11"/>
      <c r="M9328" s="30"/>
      <c r="N9328" s="13"/>
      <c r="O9328" s="14">
        <v>3965</v>
      </c>
      <c r="U9328" s="11"/>
    </row>
    <row r="9329" spans="1:21" customFormat="1" ht="13.2" x14ac:dyDescent="0.25">
      <c r="A9329">
        <v>8</v>
      </c>
      <c r="B9329">
        <v>1</v>
      </c>
      <c r="C9329" s="3">
        <v>801</v>
      </c>
      <c r="D9329" t="s">
        <v>7</v>
      </c>
      <c r="E9329">
        <v>2001</v>
      </c>
      <c r="G9329" s="23">
        <v>3151</v>
      </c>
      <c r="H9329">
        <f>SUM(G9323:G9329)</f>
        <v>11778</v>
      </c>
      <c r="I9329" s="13"/>
      <c r="J9329" s="30"/>
      <c r="K9329" s="17"/>
      <c r="L9329" s="11"/>
      <c r="M9329" s="30"/>
      <c r="N9329" s="13"/>
      <c r="O9329" s="14">
        <v>4517</v>
      </c>
      <c r="U9329" s="11"/>
    </row>
    <row r="9330" spans="1:21" customFormat="1" ht="13.2" x14ac:dyDescent="0.25">
      <c r="A9330">
        <v>8</v>
      </c>
      <c r="B9330">
        <v>2</v>
      </c>
      <c r="C9330" s="3">
        <v>802</v>
      </c>
      <c r="D9330" t="s">
        <v>7</v>
      </c>
      <c r="E9330">
        <v>2001</v>
      </c>
      <c r="G9330" s="23">
        <v>5912</v>
      </c>
      <c r="I9330" s="13"/>
      <c r="J9330" s="30"/>
      <c r="K9330" s="17"/>
      <c r="L9330" s="11"/>
      <c r="M9330" s="30"/>
      <c r="N9330" s="13"/>
      <c r="O9330" s="14">
        <v>8997</v>
      </c>
      <c r="U9330" s="11"/>
    </row>
    <row r="9331" spans="1:21" customFormat="1" ht="13.2" x14ac:dyDescent="0.25">
      <c r="A9331">
        <v>8</v>
      </c>
      <c r="B9331">
        <v>3</v>
      </c>
      <c r="C9331" s="3">
        <v>803</v>
      </c>
      <c r="D9331" t="s">
        <v>7</v>
      </c>
      <c r="E9331">
        <v>2001</v>
      </c>
      <c r="G9331" s="23">
        <v>3278</v>
      </c>
      <c r="I9331" s="13"/>
      <c r="J9331" s="30"/>
      <c r="K9331" s="17"/>
      <c r="L9331" s="11"/>
      <c r="M9331" s="30"/>
      <c r="N9331" s="13"/>
      <c r="O9331" s="14">
        <v>4603</v>
      </c>
      <c r="U9331" s="11"/>
    </row>
    <row r="9332" spans="1:21" customFormat="1" ht="13.2" x14ac:dyDescent="0.25">
      <c r="A9332">
        <v>8</v>
      </c>
      <c r="B9332">
        <v>4</v>
      </c>
      <c r="C9332" s="3">
        <v>804</v>
      </c>
      <c r="D9332" t="s">
        <v>7</v>
      </c>
      <c r="E9332">
        <v>2001</v>
      </c>
      <c r="G9332" s="23">
        <v>3096</v>
      </c>
      <c r="I9332" s="13"/>
      <c r="J9332" s="30"/>
      <c r="K9332" s="17"/>
      <c r="L9332" s="11"/>
      <c r="M9332" s="30"/>
      <c r="N9332" s="13"/>
      <c r="O9332" s="14">
        <v>4015</v>
      </c>
      <c r="U9332" s="11"/>
    </row>
    <row r="9333" spans="1:21" customFormat="1" ht="13.2" x14ac:dyDescent="0.25">
      <c r="A9333">
        <v>8</v>
      </c>
      <c r="B9333">
        <v>5</v>
      </c>
      <c r="C9333" s="3">
        <v>805</v>
      </c>
      <c r="D9333" t="s">
        <v>7</v>
      </c>
      <c r="E9333">
        <v>2001</v>
      </c>
      <c r="G9333" s="23">
        <v>2954</v>
      </c>
      <c r="I9333" s="13"/>
      <c r="J9333" s="30"/>
      <c r="K9333" s="17"/>
      <c r="L9333" s="11"/>
      <c r="M9333" s="30"/>
      <c r="N9333" s="13"/>
      <c r="O9333" s="14">
        <v>3539</v>
      </c>
      <c r="U9333" s="11"/>
    </row>
    <row r="9334" spans="1:21" customFormat="1" ht="13.2" x14ac:dyDescent="0.25">
      <c r="A9334">
        <v>8</v>
      </c>
      <c r="B9334">
        <v>6</v>
      </c>
      <c r="C9334" s="3">
        <v>806</v>
      </c>
      <c r="D9334" t="s">
        <v>7</v>
      </c>
      <c r="E9334">
        <v>2001</v>
      </c>
      <c r="G9334" s="23">
        <v>3681</v>
      </c>
      <c r="I9334" s="13"/>
      <c r="J9334" s="30"/>
      <c r="K9334" s="17"/>
      <c r="L9334" s="11"/>
      <c r="M9334" s="30"/>
      <c r="N9334" s="13"/>
      <c r="O9334" s="14">
        <v>4079</v>
      </c>
      <c r="U9334" s="11"/>
    </row>
    <row r="9335" spans="1:21" customFormat="1" ht="13.2" x14ac:dyDescent="0.25">
      <c r="A9335">
        <v>8</v>
      </c>
      <c r="B9335">
        <v>7</v>
      </c>
      <c r="C9335" s="3">
        <v>807</v>
      </c>
      <c r="D9335" t="s">
        <v>7</v>
      </c>
      <c r="E9335">
        <v>2001</v>
      </c>
      <c r="G9335" s="23">
        <v>2807</v>
      </c>
      <c r="I9335" s="13"/>
      <c r="J9335" s="30"/>
      <c r="K9335" s="17"/>
      <c r="L9335" s="11"/>
      <c r="M9335" s="30"/>
      <c r="N9335" s="13"/>
      <c r="O9335" s="14">
        <v>2877</v>
      </c>
      <c r="U9335" s="11"/>
    </row>
    <row r="9336" spans="1:21" customFormat="1" ht="13.2" x14ac:dyDescent="0.25">
      <c r="A9336">
        <v>8</v>
      </c>
      <c r="B9336">
        <v>8</v>
      </c>
      <c r="C9336" s="3">
        <v>808</v>
      </c>
      <c r="D9336" t="s">
        <v>7</v>
      </c>
      <c r="E9336">
        <v>2001</v>
      </c>
      <c r="G9336" s="23">
        <v>3680</v>
      </c>
      <c r="H9336">
        <f>SUM(G9330:G9336)</f>
        <v>25408</v>
      </c>
      <c r="I9336" s="13"/>
      <c r="J9336" s="30"/>
      <c r="K9336" s="17"/>
      <c r="L9336" s="11"/>
      <c r="M9336" s="30"/>
      <c r="N9336" s="13"/>
      <c r="O9336" s="14">
        <v>3229</v>
      </c>
      <c r="U9336" s="11"/>
    </row>
    <row r="9337" spans="1:21" customFormat="1" ht="13.2" x14ac:dyDescent="0.25">
      <c r="A9337">
        <v>8</v>
      </c>
      <c r="B9337">
        <v>9</v>
      </c>
      <c r="C9337" s="3">
        <v>809</v>
      </c>
      <c r="D9337" t="s">
        <v>7</v>
      </c>
      <c r="E9337">
        <v>2001</v>
      </c>
      <c r="G9337" s="23">
        <v>2418</v>
      </c>
      <c r="I9337" s="13"/>
      <c r="J9337" s="30"/>
      <c r="K9337" s="17"/>
      <c r="L9337" s="11"/>
      <c r="M9337" s="30"/>
      <c r="N9337" s="13"/>
      <c r="O9337" s="14">
        <v>1810</v>
      </c>
      <c r="U9337" s="11"/>
    </row>
    <row r="9338" spans="1:21" customFormat="1" ht="13.2" x14ac:dyDescent="0.25">
      <c r="A9338">
        <v>8</v>
      </c>
      <c r="B9338">
        <v>10</v>
      </c>
      <c r="C9338" s="3">
        <v>810</v>
      </c>
      <c r="D9338" t="s">
        <v>7</v>
      </c>
      <c r="E9338">
        <v>2001</v>
      </c>
      <c r="G9338" s="23">
        <v>1914</v>
      </c>
      <c r="I9338" s="13"/>
      <c r="J9338" s="30"/>
      <c r="K9338" s="17"/>
      <c r="L9338" s="11"/>
      <c r="M9338" s="30"/>
      <c r="N9338" s="13"/>
      <c r="O9338" s="14">
        <v>1217</v>
      </c>
      <c r="U9338" s="11"/>
    </row>
    <row r="9339" spans="1:21" customFormat="1" ht="13.2" x14ac:dyDescent="0.25">
      <c r="A9339">
        <v>8</v>
      </c>
      <c r="B9339">
        <v>11</v>
      </c>
      <c r="C9339" s="3">
        <v>811</v>
      </c>
      <c r="D9339" t="s">
        <v>7</v>
      </c>
      <c r="E9339">
        <v>2001</v>
      </c>
      <c r="G9339" s="23">
        <v>1265</v>
      </c>
      <c r="I9339" s="13"/>
      <c r="J9339" s="30"/>
      <c r="K9339" s="17"/>
      <c r="L9339" s="11"/>
      <c r="M9339" s="30"/>
      <c r="N9339" s="13"/>
      <c r="O9339" s="14">
        <v>842</v>
      </c>
      <c r="U9339" s="11"/>
    </row>
    <row r="9340" spans="1:21" customFormat="1" ht="13.2" x14ac:dyDescent="0.25">
      <c r="A9340">
        <v>8</v>
      </c>
      <c r="B9340">
        <v>12</v>
      </c>
      <c r="C9340" s="3">
        <v>812</v>
      </c>
      <c r="D9340" t="s">
        <v>7</v>
      </c>
      <c r="E9340">
        <v>2001</v>
      </c>
      <c r="G9340" s="23">
        <v>2669</v>
      </c>
      <c r="I9340" s="13"/>
      <c r="J9340" s="30"/>
      <c r="K9340" s="17"/>
      <c r="L9340" s="11"/>
      <c r="M9340" s="30"/>
      <c r="N9340" s="13"/>
      <c r="O9340" s="14">
        <v>1856</v>
      </c>
      <c r="U9340" s="11"/>
    </row>
    <row r="9341" spans="1:21" customFormat="1" ht="13.2" x14ac:dyDescent="0.25">
      <c r="A9341">
        <v>8</v>
      </c>
      <c r="B9341">
        <v>13</v>
      </c>
      <c r="C9341" s="3">
        <v>813</v>
      </c>
      <c r="D9341" t="s">
        <v>7</v>
      </c>
      <c r="E9341">
        <v>2001</v>
      </c>
      <c r="G9341" s="23">
        <v>3510</v>
      </c>
      <c r="I9341" s="13"/>
      <c r="J9341" s="30"/>
      <c r="K9341" s="17"/>
      <c r="L9341" s="11"/>
      <c r="M9341" s="30"/>
      <c r="N9341" s="13"/>
      <c r="O9341" s="14">
        <v>2550</v>
      </c>
      <c r="U9341" s="11"/>
    </row>
    <row r="9342" spans="1:21" customFormat="1" ht="13.2" x14ac:dyDescent="0.25">
      <c r="A9342">
        <v>8</v>
      </c>
      <c r="B9342">
        <v>14</v>
      </c>
      <c r="C9342" s="3">
        <v>814</v>
      </c>
      <c r="D9342" t="s">
        <v>7</v>
      </c>
      <c r="E9342">
        <v>2001</v>
      </c>
      <c r="G9342" s="23">
        <v>2357</v>
      </c>
      <c r="I9342" s="13"/>
      <c r="J9342" s="30"/>
      <c r="K9342" s="17"/>
      <c r="L9342" s="11"/>
      <c r="M9342" s="30"/>
      <c r="N9342" s="13"/>
      <c r="O9342" s="14">
        <v>1787</v>
      </c>
      <c r="U9342" s="11"/>
    </row>
    <row r="9343" spans="1:21" customFormat="1" ht="13.2" x14ac:dyDescent="0.25">
      <c r="A9343">
        <v>8</v>
      </c>
      <c r="B9343">
        <v>15</v>
      </c>
      <c r="C9343" s="3">
        <v>815</v>
      </c>
      <c r="D9343" t="s">
        <v>7</v>
      </c>
      <c r="E9343">
        <v>2001</v>
      </c>
      <c r="G9343" s="23">
        <v>2373</v>
      </c>
      <c r="H9343">
        <f>SUM(G9337:G9343)</f>
        <v>16506</v>
      </c>
      <c r="I9343" s="13"/>
      <c r="J9343" s="30"/>
      <c r="K9343" s="17"/>
      <c r="L9343" s="11"/>
      <c r="M9343" s="30"/>
      <c r="N9343" s="13"/>
      <c r="O9343" s="14">
        <v>1423</v>
      </c>
      <c r="U9343" s="11"/>
    </row>
    <row r="9344" spans="1:21" customFormat="1" ht="13.2" x14ac:dyDescent="0.25">
      <c r="A9344">
        <v>8</v>
      </c>
      <c r="B9344">
        <v>16</v>
      </c>
      <c r="C9344" s="3">
        <v>816</v>
      </c>
      <c r="D9344" t="s">
        <v>7</v>
      </c>
      <c r="E9344">
        <v>2001</v>
      </c>
      <c r="G9344" s="23">
        <v>1094</v>
      </c>
      <c r="I9344" s="13"/>
      <c r="J9344" s="30"/>
      <c r="K9344" s="17"/>
      <c r="L9344" s="11"/>
      <c r="M9344" s="30"/>
      <c r="N9344" s="13"/>
      <c r="O9344" s="14">
        <v>510</v>
      </c>
      <c r="U9344" s="11"/>
    </row>
    <row r="9345" spans="1:21" customFormat="1" ht="13.2" x14ac:dyDescent="0.25">
      <c r="A9345">
        <v>8</v>
      </c>
      <c r="B9345">
        <v>17</v>
      </c>
      <c r="C9345" s="3">
        <v>817</v>
      </c>
      <c r="D9345" t="s">
        <v>7</v>
      </c>
      <c r="E9345">
        <v>2001</v>
      </c>
      <c r="G9345" s="23">
        <v>1345</v>
      </c>
      <c r="I9345" s="13"/>
      <c r="J9345" s="30"/>
      <c r="K9345" s="17"/>
      <c r="L9345" s="11"/>
      <c r="M9345" s="30"/>
      <c r="N9345" s="13"/>
      <c r="O9345" s="14">
        <v>474</v>
      </c>
      <c r="U9345" s="11"/>
    </row>
    <row r="9346" spans="1:21" customFormat="1" ht="13.2" x14ac:dyDescent="0.25">
      <c r="A9346">
        <v>8</v>
      </c>
      <c r="B9346">
        <v>18</v>
      </c>
      <c r="C9346" s="3">
        <v>818</v>
      </c>
      <c r="D9346" t="s">
        <v>7</v>
      </c>
      <c r="E9346">
        <v>2001</v>
      </c>
      <c r="G9346" s="23">
        <v>809</v>
      </c>
      <c r="I9346" s="13"/>
      <c r="J9346" s="30"/>
      <c r="K9346" s="17"/>
      <c r="L9346" s="11"/>
      <c r="M9346" s="30"/>
      <c r="N9346" s="13"/>
      <c r="O9346" s="14">
        <v>289</v>
      </c>
      <c r="U9346" s="11"/>
    </row>
    <row r="9347" spans="1:21" customFormat="1" ht="13.2" x14ac:dyDescent="0.25">
      <c r="A9347">
        <v>8</v>
      </c>
      <c r="B9347">
        <v>19</v>
      </c>
      <c r="C9347" s="3">
        <v>819</v>
      </c>
      <c r="D9347" t="s">
        <v>7</v>
      </c>
      <c r="E9347">
        <v>2001</v>
      </c>
      <c r="G9347" s="23">
        <v>1293</v>
      </c>
      <c r="I9347" s="13"/>
      <c r="J9347" s="30"/>
      <c r="K9347" s="17"/>
      <c r="L9347" s="11"/>
      <c r="M9347" s="30"/>
      <c r="N9347" s="13"/>
      <c r="O9347" s="14">
        <v>468</v>
      </c>
      <c r="U9347" s="11"/>
    </row>
    <row r="9348" spans="1:21" customFormat="1" ht="13.2" x14ac:dyDescent="0.25">
      <c r="A9348">
        <v>8</v>
      </c>
      <c r="B9348">
        <v>20</v>
      </c>
      <c r="C9348" s="3">
        <v>820</v>
      </c>
      <c r="D9348" t="s">
        <v>7</v>
      </c>
      <c r="E9348">
        <v>2001</v>
      </c>
      <c r="G9348" s="23">
        <v>1222</v>
      </c>
      <c r="I9348" s="13"/>
      <c r="J9348" s="30"/>
      <c r="K9348" s="17"/>
      <c r="L9348" s="11"/>
      <c r="M9348" s="30"/>
      <c r="N9348" s="13"/>
      <c r="O9348" s="14">
        <v>449</v>
      </c>
      <c r="U9348" s="11"/>
    </row>
    <row r="9349" spans="1:21" customFormat="1" ht="13.2" x14ac:dyDescent="0.25">
      <c r="A9349">
        <v>8</v>
      </c>
      <c r="B9349">
        <v>21</v>
      </c>
      <c r="C9349" s="3">
        <v>821</v>
      </c>
      <c r="D9349" t="s">
        <v>7</v>
      </c>
      <c r="E9349">
        <v>2001</v>
      </c>
      <c r="G9349" s="23">
        <v>731</v>
      </c>
      <c r="I9349" s="13"/>
      <c r="J9349" s="30"/>
      <c r="K9349" s="17"/>
      <c r="L9349" s="11"/>
      <c r="M9349" s="30"/>
      <c r="N9349" s="13"/>
      <c r="O9349" s="14">
        <v>248</v>
      </c>
      <c r="U9349" s="11"/>
    </row>
    <row r="9350" spans="1:21" customFormat="1" ht="13.2" x14ac:dyDescent="0.25">
      <c r="A9350">
        <v>8</v>
      </c>
      <c r="B9350">
        <v>22</v>
      </c>
      <c r="C9350" s="3">
        <v>822</v>
      </c>
      <c r="D9350" t="s">
        <v>7</v>
      </c>
      <c r="E9350">
        <v>2001</v>
      </c>
      <c r="G9350" s="23">
        <v>1514</v>
      </c>
      <c r="H9350">
        <f>SUM(G9344:G9350)</f>
        <v>8008</v>
      </c>
      <c r="I9350" s="13"/>
      <c r="J9350" s="30"/>
      <c r="K9350" s="17"/>
      <c r="L9350" s="11"/>
      <c r="M9350" s="30"/>
      <c r="N9350" s="13"/>
      <c r="O9350" s="12">
        <v>474</v>
      </c>
      <c r="U9350" s="11"/>
    </row>
    <row r="9351" spans="1:21" customFormat="1" ht="13.2" x14ac:dyDescent="0.25">
      <c r="A9351">
        <v>8</v>
      </c>
      <c r="B9351">
        <v>23</v>
      </c>
      <c r="C9351" s="3">
        <v>823</v>
      </c>
      <c r="D9351" t="s">
        <v>7</v>
      </c>
      <c r="E9351">
        <v>2001</v>
      </c>
      <c r="G9351" s="23">
        <v>873</v>
      </c>
      <c r="I9351" s="13"/>
      <c r="J9351" s="30"/>
      <c r="K9351" s="17"/>
      <c r="L9351" s="11"/>
      <c r="M9351" s="30"/>
      <c r="N9351" s="13"/>
      <c r="O9351" s="12">
        <v>251</v>
      </c>
      <c r="U9351" s="11"/>
    </row>
    <row r="9352" spans="1:21" customFormat="1" ht="13.2" x14ac:dyDescent="0.25">
      <c r="A9352">
        <v>8</v>
      </c>
      <c r="B9352">
        <v>24</v>
      </c>
      <c r="C9352" s="3">
        <v>824</v>
      </c>
      <c r="D9352" t="s">
        <v>7</v>
      </c>
      <c r="E9352">
        <v>2001</v>
      </c>
      <c r="G9352" s="23">
        <v>1353</v>
      </c>
      <c r="I9352" s="13"/>
      <c r="J9352" s="30"/>
      <c r="K9352" s="17"/>
      <c r="L9352" s="11"/>
      <c r="M9352" s="30"/>
      <c r="N9352" s="13"/>
      <c r="O9352" s="12">
        <v>356</v>
      </c>
      <c r="U9352" s="11"/>
    </row>
    <row r="9353" spans="1:21" customFormat="1" ht="13.2" x14ac:dyDescent="0.25">
      <c r="A9353">
        <v>8</v>
      </c>
      <c r="B9353">
        <v>25</v>
      </c>
      <c r="C9353" s="3">
        <v>825</v>
      </c>
      <c r="D9353" t="s">
        <v>7</v>
      </c>
      <c r="E9353">
        <v>2001</v>
      </c>
      <c r="G9353" s="23">
        <v>1557</v>
      </c>
      <c r="I9353" s="13"/>
      <c r="J9353" s="30"/>
      <c r="K9353" s="17"/>
      <c r="L9353" s="11"/>
      <c r="M9353" s="30"/>
      <c r="N9353" s="13"/>
      <c r="O9353" s="12">
        <v>363</v>
      </c>
      <c r="U9353" s="11"/>
    </row>
    <row r="9354" spans="1:21" customFormat="1" ht="13.2" x14ac:dyDescent="0.25">
      <c r="A9354">
        <v>8</v>
      </c>
      <c r="B9354">
        <v>26</v>
      </c>
      <c r="C9354" s="3">
        <v>826</v>
      </c>
      <c r="D9354" t="s">
        <v>7</v>
      </c>
      <c r="E9354">
        <v>2001</v>
      </c>
      <c r="G9354" s="23">
        <v>2104</v>
      </c>
      <c r="I9354" s="13"/>
      <c r="J9354" s="30"/>
      <c r="K9354" s="17"/>
      <c r="L9354" s="11"/>
      <c r="M9354" s="30"/>
      <c r="N9354" s="13"/>
      <c r="O9354" s="12">
        <v>430</v>
      </c>
      <c r="U9354" s="11"/>
    </row>
    <row r="9355" spans="1:21" customFormat="1" ht="13.2" x14ac:dyDescent="0.25">
      <c r="A9355">
        <v>8</v>
      </c>
      <c r="B9355">
        <v>27</v>
      </c>
      <c r="C9355" s="3">
        <v>827</v>
      </c>
      <c r="D9355" t="s">
        <v>7</v>
      </c>
      <c r="E9355">
        <v>2001</v>
      </c>
      <c r="G9355" s="23">
        <v>1613</v>
      </c>
      <c r="I9355" s="13"/>
      <c r="J9355" s="30"/>
      <c r="K9355" s="17"/>
      <c r="L9355" s="11"/>
      <c r="M9355" s="30"/>
      <c r="N9355" s="13"/>
      <c r="O9355" s="12">
        <v>284</v>
      </c>
      <c r="U9355" s="11"/>
    </row>
    <row r="9356" spans="1:21" customFormat="1" ht="13.2" x14ac:dyDescent="0.25">
      <c r="A9356">
        <v>8</v>
      </c>
      <c r="B9356">
        <v>28</v>
      </c>
      <c r="C9356" s="3">
        <v>828</v>
      </c>
      <c r="D9356" t="s">
        <v>7</v>
      </c>
      <c r="E9356">
        <v>2001</v>
      </c>
      <c r="G9356" s="23">
        <v>1318</v>
      </c>
      <c r="I9356" s="13"/>
      <c r="J9356" s="30"/>
      <c r="K9356" s="17"/>
      <c r="L9356" s="11"/>
      <c r="M9356" s="30"/>
      <c r="N9356" s="13"/>
      <c r="O9356" s="12">
        <v>195</v>
      </c>
      <c r="U9356" s="11"/>
    </row>
    <row r="9357" spans="1:21" customFormat="1" ht="13.2" x14ac:dyDescent="0.25">
      <c r="A9357">
        <v>8</v>
      </c>
      <c r="B9357">
        <v>29</v>
      </c>
      <c r="C9357" s="3">
        <v>829</v>
      </c>
      <c r="D9357" t="s">
        <v>7</v>
      </c>
      <c r="E9357">
        <v>2001</v>
      </c>
      <c r="G9357" s="23">
        <v>1185</v>
      </c>
      <c r="H9357">
        <f>SUM(G9351:G9357)</f>
        <v>10003</v>
      </c>
      <c r="I9357" s="13"/>
      <c r="J9357" s="30"/>
      <c r="K9357" s="17"/>
      <c r="L9357" s="11"/>
      <c r="M9357" s="30"/>
      <c r="N9357" s="13"/>
      <c r="O9357" s="12">
        <v>263</v>
      </c>
      <c r="U9357" s="11"/>
    </row>
    <row r="9358" spans="1:21" customFormat="1" ht="13.2" x14ac:dyDescent="0.25">
      <c r="A9358">
        <v>8</v>
      </c>
      <c r="B9358">
        <v>30</v>
      </c>
      <c r="C9358" s="3">
        <v>830</v>
      </c>
      <c r="D9358" t="s">
        <v>7</v>
      </c>
      <c r="E9358">
        <v>2001</v>
      </c>
      <c r="G9358" s="23">
        <v>857</v>
      </c>
      <c r="I9358" s="13"/>
      <c r="J9358" s="30"/>
      <c r="K9358" s="17"/>
      <c r="L9358" s="11"/>
      <c r="M9358" s="30"/>
      <c r="N9358" s="13"/>
      <c r="O9358" s="12">
        <v>265</v>
      </c>
      <c r="U9358" s="11"/>
    </row>
    <row r="9359" spans="1:21" customFormat="1" ht="13.2" x14ac:dyDescent="0.25">
      <c r="A9359">
        <v>8</v>
      </c>
      <c r="B9359">
        <v>31</v>
      </c>
      <c r="C9359" s="3">
        <v>831</v>
      </c>
      <c r="D9359" t="s">
        <v>7</v>
      </c>
      <c r="E9359">
        <v>2001</v>
      </c>
      <c r="G9359" s="23">
        <v>580</v>
      </c>
      <c r="I9359" s="13"/>
      <c r="J9359" s="30"/>
      <c r="K9359" s="17"/>
      <c r="L9359" s="11"/>
      <c r="M9359" s="30"/>
      <c r="N9359" s="13"/>
      <c r="O9359" s="12">
        <v>240</v>
      </c>
      <c r="U9359" s="11"/>
    </row>
    <row r="9360" spans="1:21" customFormat="1" ht="13.2" x14ac:dyDescent="0.25">
      <c r="A9360">
        <v>9</v>
      </c>
      <c r="B9360">
        <v>1</v>
      </c>
      <c r="C9360" s="3">
        <v>901</v>
      </c>
      <c r="D9360" t="s">
        <v>7</v>
      </c>
      <c r="E9360">
        <v>2001</v>
      </c>
      <c r="G9360" s="23">
        <v>380</v>
      </c>
      <c r="I9360" s="13"/>
      <c r="J9360" s="30"/>
      <c r="K9360" s="17"/>
      <c r="L9360" s="11"/>
      <c r="M9360" s="30"/>
      <c r="N9360" s="13"/>
      <c r="O9360" s="12">
        <v>129</v>
      </c>
      <c r="U9360" s="11"/>
    </row>
    <row r="9361" spans="1:21" customFormat="1" ht="13.2" x14ac:dyDescent="0.25">
      <c r="A9361">
        <v>9</v>
      </c>
      <c r="B9361">
        <v>2</v>
      </c>
      <c r="C9361" s="3">
        <v>902</v>
      </c>
      <c r="D9361" t="s">
        <v>7</v>
      </c>
      <c r="E9361">
        <v>2001</v>
      </c>
      <c r="G9361" s="23">
        <v>416</v>
      </c>
      <c r="I9361" s="13"/>
      <c r="J9361" s="30"/>
      <c r="K9361" s="17"/>
      <c r="L9361" s="11"/>
      <c r="M9361" s="30"/>
      <c r="N9361" s="13"/>
      <c r="O9361" s="12">
        <v>113</v>
      </c>
      <c r="U9361" s="11"/>
    </row>
    <row r="9362" spans="1:21" customFormat="1" ht="13.2" x14ac:dyDescent="0.25">
      <c r="A9362">
        <v>9</v>
      </c>
      <c r="B9362">
        <v>3</v>
      </c>
      <c r="C9362" s="3">
        <v>903</v>
      </c>
      <c r="D9362" t="s">
        <v>7</v>
      </c>
      <c r="E9362">
        <v>2001</v>
      </c>
      <c r="G9362" s="23">
        <v>378</v>
      </c>
      <c r="I9362" s="13"/>
      <c r="J9362" s="30"/>
      <c r="K9362" s="17"/>
      <c r="L9362" s="11"/>
      <c r="M9362" s="30"/>
      <c r="N9362" s="13"/>
      <c r="O9362" s="12">
        <v>80</v>
      </c>
      <c r="U9362" s="11"/>
    </row>
    <row r="9363" spans="1:21" customFormat="1" ht="13.2" x14ac:dyDescent="0.25">
      <c r="A9363">
        <v>9</v>
      </c>
      <c r="B9363">
        <v>4</v>
      </c>
      <c r="C9363" s="3">
        <v>904</v>
      </c>
      <c r="D9363" t="s">
        <v>7</v>
      </c>
      <c r="E9363">
        <v>2001</v>
      </c>
      <c r="G9363" s="240">
        <v>398</v>
      </c>
      <c r="I9363" s="13"/>
      <c r="J9363" s="30"/>
      <c r="K9363" s="17"/>
      <c r="L9363" s="11"/>
      <c r="M9363" s="30"/>
      <c r="N9363" s="13"/>
      <c r="O9363" s="14">
        <v>61</v>
      </c>
      <c r="U9363" s="11"/>
    </row>
    <row r="9364" spans="1:21" customFormat="1" ht="13.2" x14ac:dyDescent="0.25">
      <c r="A9364">
        <v>9</v>
      </c>
      <c r="B9364">
        <v>5</v>
      </c>
      <c r="C9364" s="3">
        <v>905</v>
      </c>
      <c r="D9364" t="s">
        <v>7</v>
      </c>
      <c r="E9364">
        <v>2001</v>
      </c>
      <c r="G9364" s="240">
        <v>310</v>
      </c>
      <c r="H9364">
        <f>SUM(G9358:G9364)</f>
        <v>3319</v>
      </c>
      <c r="I9364" s="13"/>
      <c r="J9364" s="30"/>
      <c r="K9364" s="17"/>
      <c r="L9364" s="11"/>
      <c r="M9364" s="30"/>
      <c r="N9364" s="13"/>
      <c r="O9364" s="14">
        <v>51</v>
      </c>
      <c r="U9364" s="11"/>
    </row>
    <row r="9365" spans="1:21" customFormat="1" ht="13.2" x14ac:dyDescent="0.25">
      <c r="A9365">
        <v>9</v>
      </c>
      <c r="B9365">
        <v>6</v>
      </c>
      <c r="C9365" s="3">
        <v>906</v>
      </c>
      <c r="D9365" t="s">
        <v>7</v>
      </c>
      <c r="E9365">
        <v>2001</v>
      </c>
      <c r="G9365" s="240">
        <v>285</v>
      </c>
      <c r="I9365" s="13"/>
      <c r="J9365" s="30"/>
      <c r="K9365" s="17"/>
      <c r="L9365" s="11"/>
      <c r="M9365" s="30"/>
      <c r="N9365" s="13"/>
      <c r="O9365" s="14">
        <v>50</v>
      </c>
      <c r="U9365" s="11"/>
    </row>
    <row r="9366" spans="1:21" customFormat="1" ht="13.2" x14ac:dyDescent="0.25">
      <c r="A9366">
        <v>9</v>
      </c>
      <c r="B9366">
        <v>7</v>
      </c>
      <c r="C9366" s="3">
        <v>907</v>
      </c>
      <c r="D9366" t="s">
        <v>7</v>
      </c>
      <c r="E9366">
        <v>2001</v>
      </c>
      <c r="G9366" s="240">
        <v>290</v>
      </c>
      <c r="I9366" s="13"/>
      <c r="J9366" s="30"/>
      <c r="K9366" s="17"/>
      <c r="L9366" s="11"/>
      <c r="M9366" s="30"/>
      <c r="N9366" s="13"/>
      <c r="O9366" s="14">
        <v>54</v>
      </c>
      <c r="U9366" s="11"/>
    </row>
    <row r="9367" spans="1:21" customFormat="1" ht="13.2" x14ac:dyDescent="0.25">
      <c r="A9367">
        <v>9</v>
      </c>
      <c r="B9367">
        <v>8</v>
      </c>
      <c r="C9367" s="3">
        <v>908</v>
      </c>
      <c r="D9367" t="s">
        <v>7</v>
      </c>
      <c r="E9367">
        <v>2001</v>
      </c>
      <c r="G9367" s="240">
        <v>298</v>
      </c>
      <c r="I9367" s="13"/>
      <c r="J9367" s="30"/>
      <c r="K9367" s="17"/>
      <c r="L9367" s="11"/>
      <c r="M9367" s="30"/>
      <c r="N9367" s="13"/>
      <c r="O9367" s="14">
        <v>59</v>
      </c>
      <c r="U9367" s="11"/>
    </row>
    <row r="9368" spans="1:21" customFormat="1" ht="13.2" x14ac:dyDescent="0.25">
      <c r="A9368">
        <v>9</v>
      </c>
      <c r="B9368">
        <v>9</v>
      </c>
      <c r="C9368" s="3">
        <v>909</v>
      </c>
      <c r="D9368" t="s">
        <v>7</v>
      </c>
      <c r="E9368">
        <v>2001</v>
      </c>
      <c r="G9368" s="240">
        <v>370</v>
      </c>
      <c r="I9368" s="13"/>
      <c r="J9368" s="30"/>
      <c r="K9368" s="17"/>
      <c r="L9368" s="11"/>
      <c r="M9368" s="30"/>
      <c r="N9368" s="13"/>
      <c r="O9368" s="14">
        <v>77</v>
      </c>
      <c r="U9368" s="11"/>
    </row>
    <row r="9369" spans="1:21" customFormat="1" ht="13.2" x14ac:dyDescent="0.25">
      <c r="A9369">
        <v>9</v>
      </c>
      <c r="B9369">
        <v>10</v>
      </c>
      <c r="C9369" s="3">
        <v>910</v>
      </c>
      <c r="D9369" t="s">
        <v>7</v>
      </c>
      <c r="E9369">
        <v>2001</v>
      </c>
      <c r="G9369" s="240">
        <v>384</v>
      </c>
      <c r="I9369" s="13"/>
      <c r="J9369" s="30"/>
      <c r="K9369" s="17"/>
      <c r="L9369" s="11"/>
      <c r="M9369" s="30"/>
      <c r="N9369" s="13"/>
      <c r="O9369" s="14">
        <v>85</v>
      </c>
      <c r="U9369" s="11"/>
    </row>
    <row r="9370" spans="1:21" customFormat="1" ht="13.2" x14ac:dyDescent="0.25">
      <c r="A9370">
        <v>9</v>
      </c>
      <c r="B9370">
        <v>11</v>
      </c>
      <c r="C9370" s="3">
        <v>911</v>
      </c>
      <c r="D9370" t="s">
        <v>7</v>
      </c>
      <c r="E9370">
        <v>2001</v>
      </c>
      <c r="G9370" s="240">
        <v>254</v>
      </c>
      <c r="I9370" s="13"/>
      <c r="J9370" s="30"/>
      <c r="K9370" s="17"/>
      <c r="L9370" s="11"/>
      <c r="M9370" s="30"/>
      <c r="N9370" s="13"/>
      <c r="O9370" s="14">
        <v>59</v>
      </c>
      <c r="U9370" s="11"/>
    </row>
    <row r="9371" spans="1:21" customFormat="1" ht="13.2" x14ac:dyDescent="0.25">
      <c r="A9371">
        <v>9</v>
      </c>
      <c r="B9371">
        <v>12</v>
      </c>
      <c r="C9371" s="3">
        <v>912</v>
      </c>
      <c r="D9371" t="s">
        <v>7</v>
      </c>
      <c r="E9371">
        <v>2001</v>
      </c>
      <c r="G9371" s="240">
        <v>288</v>
      </c>
      <c r="H9371">
        <f>SUM(G9365:G9371)</f>
        <v>2169</v>
      </c>
      <c r="I9371" s="13"/>
      <c r="J9371" s="30"/>
      <c r="K9371" s="17"/>
      <c r="L9371" s="11"/>
      <c r="M9371" s="30"/>
      <c r="N9371" s="13"/>
      <c r="O9371" s="14">
        <v>71</v>
      </c>
      <c r="U9371" s="11"/>
    </row>
    <row r="9372" spans="1:21" customFormat="1" ht="13.2" x14ac:dyDescent="0.25">
      <c r="A9372">
        <v>9</v>
      </c>
      <c r="B9372">
        <v>13</v>
      </c>
      <c r="C9372" s="3">
        <v>913</v>
      </c>
      <c r="D9372" t="s">
        <v>7</v>
      </c>
      <c r="E9372">
        <v>2001</v>
      </c>
      <c r="G9372" s="240">
        <v>267</v>
      </c>
      <c r="I9372" s="13"/>
      <c r="J9372" s="30"/>
      <c r="K9372" s="17"/>
      <c r="L9372" s="11"/>
      <c r="M9372" s="30"/>
      <c r="N9372" s="13"/>
      <c r="O9372" s="14">
        <v>70</v>
      </c>
      <c r="U9372" s="11"/>
    </row>
    <row r="9373" spans="1:21" customFormat="1" ht="13.2" x14ac:dyDescent="0.25">
      <c r="A9373">
        <v>9</v>
      </c>
      <c r="B9373">
        <v>14</v>
      </c>
      <c r="C9373" s="3">
        <v>914</v>
      </c>
      <c r="D9373" t="s">
        <v>7</v>
      </c>
      <c r="E9373">
        <v>2001</v>
      </c>
      <c r="G9373" s="240">
        <v>245</v>
      </c>
      <c r="I9373" s="13"/>
      <c r="J9373" s="30"/>
      <c r="K9373" s="17"/>
      <c r="L9373" s="11"/>
      <c r="M9373" s="30"/>
      <c r="N9373" s="13"/>
      <c r="O9373" s="14">
        <v>67</v>
      </c>
      <c r="U9373" s="11"/>
    </row>
    <row r="9374" spans="1:21" customFormat="1" ht="13.2" x14ac:dyDescent="0.25">
      <c r="A9374">
        <v>9</v>
      </c>
      <c r="B9374">
        <v>15</v>
      </c>
      <c r="C9374" s="3">
        <v>915</v>
      </c>
      <c r="D9374" t="s">
        <v>7</v>
      </c>
      <c r="E9374">
        <v>2001</v>
      </c>
      <c r="G9374" s="240">
        <v>180</v>
      </c>
      <c r="I9374" s="13"/>
      <c r="J9374" s="30"/>
      <c r="K9374" s="17"/>
      <c r="L9374" s="11"/>
      <c r="M9374" s="30"/>
      <c r="N9374" s="13"/>
      <c r="O9374" s="14">
        <v>52</v>
      </c>
      <c r="U9374" s="11"/>
    </row>
    <row r="9375" spans="1:21" customFormat="1" ht="13.2" x14ac:dyDescent="0.25">
      <c r="A9375">
        <v>9</v>
      </c>
      <c r="B9375">
        <v>16</v>
      </c>
      <c r="C9375" s="3">
        <v>916</v>
      </c>
      <c r="D9375" t="s">
        <v>7</v>
      </c>
      <c r="E9375">
        <v>2001</v>
      </c>
      <c r="G9375" s="240">
        <v>470</v>
      </c>
      <c r="I9375" s="13"/>
      <c r="J9375" s="30"/>
      <c r="K9375" s="17"/>
      <c r="L9375" s="11"/>
      <c r="M9375" s="30"/>
      <c r="N9375" s="13"/>
      <c r="O9375" s="14">
        <v>144</v>
      </c>
      <c r="U9375" s="11"/>
    </row>
    <row r="9376" spans="1:21" customFormat="1" ht="13.2" x14ac:dyDescent="0.25">
      <c r="A9376">
        <v>9</v>
      </c>
      <c r="B9376">
        <v>17</v>
      </c>
      <c r="C9376" s="3">
        <v>917</v>
      </c>
      <c r="D9376" t="s">
        <v>7</v>
      </c>
      <c r="E9376">
        <v>2001</v>
      </c>
      <c r="G9376" s="240">
        <v>825</v>
      </c>
      <c r="I9376" s="13"/>
      <c r="J9376" s="30"/>
      <c r="K9376" s="17"/>
      <c r="L9376" s="11"/>
      <c r="M9376" s="30"/>
      <c r="N9376" s="13"/>
      <c r="O9376" s="14">
        <v>266</v>
      </c>
      <c r="U9376" s="11"/>
    </row>
    <row r="9377" spans="1:21" customFormat="1" ht="13.2" x14ac:dyDescent="0.25">
      <c r="A9377">
        <v>9</v>
      </c>
      <c r="B9377">
        <v>18</v>
      </c>
      <c r="C9377" s="3">
        <v>918</v>
      </c>
      <c r="D9377" t="s">
        <v>7</v>
      </c>
      <c r="E9377">
        <v>2001</v>
      </c>
      <c r="G9377" s="240">
        <v>920</v>
      </c>
      <c r="I9377" s="13"/>
      <c r="J9377" s="30"/>
      <c r="K9377" s="17"/>
      <c r="L9377" s="11"/>
      <c r="M9377" s="30"/>
      <c r="N9377" s="13"/>
      <c r="O9377" s="14">
        <v>312</v>
      </c>
      <c r="U9377" s="11"/>
    </row>
    <row r="9378" spans="1:21" customFormat="1" ht="13.2" x14ac:dyDescent="0.25">
      <c r="A9378">
        <v>9</v>
      </c>
      <c r="B9378">
        <v>19</v>
      </c>
      <c r="C9378" s="3">
        <v>919</v>
      </c>
      <c r="D9378" t="s">
        <v>7</v>
      </c>
      <c r="E9378">
        <v>2001</v>
      </c>
      <c r="G9378" s="240">
        <v>1440</v>
      </c>
      <c r="H9378">
        <f>SUM(G9372:G9378)</f>
        <v>4347</v>
      </c>
      <c r="I9378" s="13"/>
      <c r="J9378" s="30"/>
      <c r="K9378" s="17"/>
      <c r="L9378" s="11"/>
      <c r="M9378" s="30"/>
      <c r="N9378" s="13"/>
      <c r="O9378" s="14">
        <v>515</v>
      </c>
      <c r="U9378" s="11"/>
    </row>
    <row r="9379" spans="1:21" customFormat="1" ht="13.2" x14ac:dyDescent="0.25">
      <c r="A9379">
        <v>9</v>
      </c>
      <c r="B9379">
        <v>20</v>
      </c>
      <c r="C9379" s="3">
        <v>920</v>
      </c>
      <c r="D9379" t="s">
        <v>7</v>
      </c>
      <c r="E9379">
        <v>2001</v>
      </c>
      <c r="G9379" s="240">
        <v>1540</v>
      </c>
      <c r="I9379" s="13"/>
      <c r="J9379" s="30"/>
      <c r="K9379" s="17"/>
      <c r="L9379" s="11"/>
      <c r="M9379" s="30"/>
      <c r="N9379" s="13"/>
      <c r="O9379" s="14">
        <v>580</v>
      </c>
      <c r="U9379" s="11"/>
    </row>
    <row r="9380" spans="1:21" customFormat="1" ht="13.2" x14ac:dyDescent="0.25">
      <c r="A9380">
        <v>9</v>
      </c>
      <c r="B9380">
        <v>21</v>
      </c>
      <c r="C9380" s="3">
        <v>921</v>
      </c>
      <c r="D9380" t="s">
        <v>7</v>
      </c>
      <c r="E9380">
        <v>2001</v>
      </c>
      <c r="G9380" s="240">
        <v>1221</v>
      </c>
      <c r="I9380" s="13"/>
      <c r="J9380" s="30"/>
      <c r="K9380" s="17"/>
      <c r="L9380" s="11"/>
      <c r="M9380" s="30"/>
      <c r="N9380" s="13"/>
      <c r="O9380" s="14">
        <v>484</v>
      </c>
      <c r="U9380" s="11"/>
    </row>
    <row r="9381" spans="1:21" customFormat="1" ht="13.2" x14ac:dyDescent="0.25">
      <c r="A9381">
        <v>9</v>
      </c>
      <c r="B9381">
        <v>22</v>
      </c>
      <c r="C9381" s="3">
        <v>922</v>
      </c>
      <c r="D9381" t="s">
        <v>7</v>
      </c>
      <c r="E9381">
        <v>2001</v>
      </c>
      <c r="G9381" s="240">
        <v>1073</v>
      </c>
      <c r="I9381" s="13"/>
      <c r="J9381" s="30"/>
      <c r="K9381" s="17"/>
      <c r="L9381" s="11"/>
      <c r="M9381" s="30"/>
      <c r="N9381" s="13"/>
      <c r="O9381" s="14">
        <v>448</v>
      </c>
      <c r="U9381" s="11"/>
    </row>
    <row r="9382" spans="1:21" customFormat="1" ht="13.2" x14ac:dyDescent="0.25">
      <c r="A9382">
        <v>9</v>
      </c>
      <c r="B9382">
        <v>23</v>
      </c>
      <c r="C9382" s="3">
        <v>923</v>
      </c>
      <c r="D9382" t="s">
        <v>7</v>
      </c>
      <c r="E9382">
        <v>2001</v>
      </c>
      <c r="G9382" s="240">
        <v>964</v>
      </c>
      <c r="I9382" s="13"/>
      <c r="J9382" s="30"/>
      <c r="K9382" s="17"/>
      <c r="L9382" s="11"/>
      <c r="M9382" s="30"/>
      <c r="N9382" s="13"/>
      <c r="O9382" s="14">
        <v>424</v>
      </c>
      <c r="U9382" s="11"/>
    </row>
    <row r="9383" spans="1:21" customFormat="1" ht="13.2" x14ac:dyDescent="0.25">
      <c r="A9383">
        <v>9</v>
      </c>
      <c r="B9383">
        <v>24</v>
      </c>
      <c r="C9383" s="3">
        <v>924</v>
      </c>
      <c r="D9383" t="s">
        <v>7</v>
      </c>
      <c r="E9383">
        <v>2001</v>
      </c>
      <c r="G9383" s="240">
        <v>828</v>
      </c>
      <c r="I9383" s="13"/>
      <c r="J9383" s="30"/>
      <c r="K9383" s="17"/>
      <c r="L9383" s="11"/>
      <c r="M9383" s="30"/>
      <c r="N9383" s="13"/>
      <c r="O9383" s="14">
        <v>383</v>
      </c>
      <c r="U9383" s="11"/>
    </row>
    <row r="9384" spans="1:21" customFormat="1" ht="13.2" x14ac:dyDescent="0.25">
      <c r="A9384">
        <v>9</v>
      </c>
      <c r="B9384">
        <v>25</v>
      </c>
      <c r="C9384" s="3">
        <v>925</v>
      </c>
      <c r="D9384" t="s">
        <v>7</v>
      </c>
      <c r="E9384">
        <v>2001</v>
      </c>
      <c r="G9384" s="240">
        <v>1185</v>
      </c>
      <c r="I9384" s="13"/>
      <c r="J9384" s="30"/>
      <c r="K9384" s="17"/>
      <c r="L9384" s="11"/>
      <c r="M9384" s="30"/>
      <c r="N9384" s="13"/>
      <c r="O9384" s="14">
        <v>577</v>
      </c>
      <c r="U9384" s="11"/>
    </row>
    <row r="9385" spans="1:21" customFormat="1" ht="13.2" x14ac:dyDescent="0.25">
      <c r="A9385">
        <v>9</v>
      </c>
      <c r="B9385">
        <v>26</v>
      </c>
      <c r="C9385" s="3">
        <v>926</v>
      </c>
      <c r="D9385" t="s">
        <v>7</v>
      </c>
      <c r="E9385">
        <v>2001</v>
      </c>
      <c r="G9385" s="240">
        <v>539</v>
      </c>
      <c r="H9385">
        <f>SUM(G9379:G9385)</f>
        <v>7350</v>
      </c>
      <c r="I9385" s="13"/>
      <c r="J9385" s="30"/>
      <c r="K9385" s="17"/>
      <c r="L9385" s="11"/>
      <c r="M9385" s="30"/>
      <c r="N9385" s="13"/>
      <c r="O9385" s="14">
        <v>277</v>
      </c>
      <c r="U9385" s="11"/>
    </row>
    <row r="9386" spans="1:21" customFormat="1" ht="13.2" x14ac:dyDescent="0.25">
      <c r="A9386">
        <v>9</v>
      </c>
      <c r="B9386">
        <v>27</v>
      </c>
      <c r="C9386" s="3">
        <v>927</v>
      </c>
      <c r="D9386" t="s">
        <v>7</v>
      </c>
      <c r="E9386">
        <v>2001</v>
      </c>
      <c r="G9386" s="240">
        <v>527</v>
      </c>
      <c r="I9386" s="13"/>
      <c r="J9386" s="30"/>
      <c r="K9386" s="17"/>
      <c r="L9386" s="11"/>
      <c r="M9386" s="30"/>
      <c r="N9386" s="13"/>
      <c r="O9386" s="14">
        <v>285</v>
      </c>
      <c r="U9386" s="11"/>
    </row>
    <row r="9387" spans="1:21" customFormat="1" ht="13.2" x14ac:dyDescent="0.25">
      <c r="A9387">
        <v>9</v>
      </c>
      <c r="B9387">
        <v>28</v>
      </c>
      <c r="C9387" s="3">
        <v>928</v>
      </c>
      <c r="D9387" t="s">
        <v>7</v>
      </c>
      <c r="E9387">
        <v>2001</v>
      </c>
      <c r="G9387" s="240">
        <v>499</v>
      </c>
      <c r="I9387" s="13"/>
      <c r="J9387" s="30"/>
      <c r="K9387" s="17"/>
      <c r="L9387" s="11"/>
      <c r="M9387" s="30"/>
      <c r="N9387" s="13"/>
      <c r="O9387" s="14">
        <v>284</v>
      </c>
      <c r="U9387" s="11"/>
    </row>
    <row r="9388" spans="1:21" customFormat="1" ht="13.2" x14ac:dyDescent="0.25">
      <c r="A9388">
        <v>9</v>
      </c>
      <c r="B9388">
        <v>29</v>
      </c>
      <c r="C9388" s="3">
        <v>929</v>
      </c>
      <c r="D9388" t="s">
        <v>7</v>
      </c>
      <c r="E9388">
        <v>2001</v>
      </c>
      <c r="G9388" s="240">
        <v>537</v>
      </c>
      <c r="I9388" s="13"/>
      <c r="J9388" s="30"/>
      <c r="K9388" s="17"/>
      <c r="L9388" s="11"/>
      <c r="M9388" s="30"/>
      <c r="N9388" s="13"/>
      <c r="O9388" s="14">
        <v>322</v>
      </c>
      <c r="U9388" s="11"/>
    </row>
    <row r="9389" spans="1:21" customFormat="1" ht="13.2" x14ac:dyDescent="0.25">
      <c r="A9389">
        <v>9</v>
      </c>
      <c r="B9389">
        <v>30</v>
      </c>
      <c r="C9389" s="3">
        <v>930</v>
      </c>
      <c r="D9389" t="s">
        <v>7</v>
      </c>
      <c r="E9389">
        <v>2001</v>
      </c>
      <c r="G9389" s="240">
        <v>401</v>
      </c>
      <c r="I9389" s="13"/>
      <c r="J9389" s="30"/>
      <c r="K9389" s="17"/>
      <c r="L9389" s="11"/>
      <c r="M9389" s="30"/>
      <c r="N9389" s="13"/>
      <c r="O9389" s="14">
        <v>254</v>
      </c>
      <c r="U9389" s="11"/>
    </row>
    <row r="9390" spans="1:21" customFormat="1" ht="13.2" x14ac:dyDescent="0.25">
      <c r="A9390">
        <v>10</v>
      </c>
      <c r="B9390">
        <v>1</v>
      </c>
      <c r="C9390" s="3">
        <v>1001</v>
      </c>
      <c r="D9390" t="s">
        <v>7</v>
      </c>
      <c r="E9390">
        <v>2001</v>
      </c>
      <c r="G9390" s="240">
        <v>281</v>
      </c>
      <c r="I9390" s="13"/>
      <c r="J9390" s="30"/>
      <c r="K9390" s="17"/>
      <c r="L9390" s="11"/>
      <c r="M9390" s="30"/>
      <c r="N9390" s="13"/>
      <c r="O9390" s="14">
        <v>188</v>
      </c>
      <c r="U9390" s="11"/>
    </row>
    <row r="9391" spans="1:21" customFormat="1" ht="13.2" x14ac:dyDescent="0.25">
      <c r="A9391">
        <v>10</v>
      </c>
      <c r="B9391">
        <v>2</v>
      </c>
      <c r="C9391" s="3">
        <v>1002</v>
      </c>
      <c r="D9391" t="s">
        <v>7</v>
      </c>
      <c r="E9391">
        <v>2001</v>
      </c>
      <c r="G9391" s="240">
        <v>146</v>
      </c>
      <c r="I9391" s="13"/>
      <c r="J9391" s="30"/>
      <c r="K9391" s="17"/>
      <c r="L9391" s="11"/>
      <c r="M9391" s="30"/>
      <c r="N9391" s="13"/>
      <c r="O9391" s="14">
        <v>103</v>
      </c>
      <c r="U9391" s="11"/>
    </row>
    <row r="9392" spans="1:21" customFormat="1" ht="13.2" x14ac:dyDescent="0.25">
      <c r="A9392">
        <v>10</v>
      </c>
      <c r="B9392">
        <v>3</v>
      </c>
      <c r="C9392" s="3">
        <v>1003</v>
      </c>
      <c r="D9392" t="s">
        <v>7</v>
      </c>
      <c r="E9392">
        <v>2001</v>
      </c>
      <c r="G9392" s="240">
        <v>19</v>
      </c>
      <c r="H9392">
        <f>SUM(G9386:G9392)</f>
        <v>2410</v>
      </c>
      <c r="I9392" s="13"/>
      <c r="J9392" s="30"/>
      <c r="K9392" s="17"/>
      <c r="L9392" s="11"/>
      <c r="M9392" s="30"/>
      <c r="N9392" s="13"/>
      <c r="O9392" s="14">
        <v>14</v>
      </c>
      <c r="U9392" s="11"/>
    </row>
    <row r="9393" spans="1:21" customFormat="1" ht="13.2" x14ac:dyDescent="0.25">
      <c r="A9393">
        <v>10</v>
      </c>
      <c r="B9393">
        <v>4</v>
      </c>
      <c r="C9393" s="3">
        <v>1004</v>
      </c>
      <c r="D9393" t="s">
        <v>7</v>
      </c>
      <c r="E9393">
        <v>2001</v>
      </c>
      <c r="G9393" s="240">
        <v>90</v>
      </c>
      <c r="I9393" s="13"/>
      <c r="J9393" s="30"/>
      <c r="K9393" s="17"/>
      <c r="L9393" s="11"/>
      <c r="M9393" s="30"/>
      <c r="N9393" s="13"/>
      <c r="O9393" s="14">
        <v>71</v>
      </c>
      <c r="U9393" s="11"/>
    </row>
    <row r="9394" spans="1:21" customFormat="1" ht="13.2" x14ac:dyDescent="0.25">
      <c r="A9394">
        <v>10</v>
      </c>
      <c r="B9394">
        <v>5</v>
      </c>
      <c r="C9394" s="3">
        <v>1005</v>
      </c>
      <c r="D9394" t="s">
        <v>7</v>
      </c>
      <c r="E9394">
        <v>2001</v>
      </c>
      <c r="G9394" s="240">
        <v>224</v>
      </c>
      <c r="I9394" s="13"/>
      <c r="J9394" s="30"/>
      <c r="K9394" s="17"/>
      <c r="L9394" s="11"/>
      <c r="M9394" s="30"/>
      <c r="N9394" s="13"/>
      <c r="O9394" s="14">
        <v>187</v>
      </c>
      <c r="U9394" s="11"/>
    </row>
    <row r="9395" spans="1:21" customFormat="1" ht="13.2" x14ac:dyDescent="0.25">
      <c r="A9395">
        <v>10</v>
      </c>
      <c r="B9395">
        <v>6</v>
      </c>
      <c r="C9395" s="3">
        <v>1006</v>
      </c>
      <c r="D9395" t="s">
        <v>7</v>
      </c>
      <c r="E9395">
        <v>2001</v>
      </c>
      <c r="G9395" s="240">
        <v>132</v>
      </c>
      <c r="I9395" s="13"/>
      <c r="J9395" s="30"/>
      <c r="K9395" s="17"/>
      <c r="L9395" s="11"/>
      <c r="M9395" s="30"/>
      <c r="N9395" s="13"/>
      <c r="O9395" s="14">
        <v>117</v>
      </c>
      <c r="U9395" s="11"/>
    </row>
    <row r="9396" spans="1:21" customFormat="1" ht="13.2" x14ac:dyDescent="0.25">
      <c r="A9396">
        <v>10</v>
      </c>
      <c r="B9396">
        <v>7</v>
      </c>
      <c r="C9396" s="3">
        <v>1007</v>
      </c>
      <c r="D9396" t="s">
        <v>7</v>
      </c>
      <c r="E9396">
        <v>2001</v>
      </c>
      <c r="G9396" s="240">
        <v>100</v>
      </c>
      <c r="I9396" s="13"/>
      <c r="J9396" s="30"/>
      <c r="K9396" s="17"/>
      <c r="L9396" s="11"/>
      <c r="M9396" s="30"/>
      <c r="N9396" s="13"/>
      <c r="O9396" s="14">
        <v>94</v>
      </c>
      <c r="U9396" s="11"/>
    </row>
    <row r="9397" spans="1:21" customFormat="1" ht="13.2" x14ac:dyDescent="0.25">
      <c r="A9397">
        <v>10</v>
      </c>
      <c r="B9397">
        <v>8</v>
      </c>
      <c r="C9397" s="3">
        <v>1008</v>
      </c>
      <c r="D9397" t="s">
        <v>7</v>
      </c>
      <c r="E9397">
        <v>2001</v>
      </c>
      <c r="G9397" s="240">
        <v>61</v>
      </c>
      <c r="I9397" s="13"/>
      <c r="J9397" s="30"/>
      <c r="K9397" s="17"/>
      <c r="L9397" s="11"/>
      <c r="M9397" s="30"/>
      <c r="N9397" s="13"/>
      <c r="O9397" s="14">
        <v>61</v>
      </c>
      <c r="U9397" s="11"/>
    </row>
    <row r="9398" spans="1:21" customFormat="1" ht="13.2" x14ac:dyDescent="0.25">
      <c r="A9398">
        <v>10</v>
      </c>
      <c r="B9398">
        <v>9</v>
      </c>
      <c r="C9398" s="3">
        <v>1009</v>
      </c>
      <c r="D9398" t="s">
        <v>7</v>
      </c>
      <c r="E9398">
        <v>2001</v>
      </c>
      <c r="G9398" s="240">
        <v>43</v>
      </c>
      <c r="I9398" s="13"/>
      <c r="J9398" s="30"/>
      <c r="K9398" s="17"/>
      <c r="L9398" s="11"/>
      <c r="M9398" s="30"/>
      <c r="N9398" s="13"/>
      <c r="O9398" s="14">
        <v>43</v>
      </c>
      <c r="U9398" s="11"/>
    </row>
    <row r="9399" spans="1:21" customFormat="1" ht="13.2" x14ac:dyDescent="0.25">
      <c r="A9399">
        <v>10</v>
      </c>
      <c r="B9399">
        <v>10</v>
      </c>
      <c r="C9399" s="3">
        <v>1010</v>
      </c>
      <c r="D9399" t="s">
        <v>7</v>
      </c>
      <c r="E9399">
        <v>2001</v>
      </c>
      <c r="G9399" s="240">
        <v>44</v>
      </c>
      <c r="H9399">
        <f>SUM(G9393:G9399)</f>
        <v>694</v>
      </c>
      <c r="I9399" s="13"/>
      <c r="J9399" s="30"/>
      <c r="K9399" s="17"/>
      <c r="L9399" s="11"/>
      <c r="M9399" s="30"/>
      <c r="N9399" s="13"/>
      <c r="O9399" s="14">
        <v>44</v>
      </c>
      <c r="U9399" s="11"/>
    </row>
    <row r="9400" spans="1:21" customFormat="1" ht="13.2" x14ac:dyDescent="0.25">
      <c r="A9400">
        <v>10</v>
      </c>
      <c r="B9400">
        <v>11</v>
      </c>
      <c r="C9400" s="3">
        <v>1011</v>
      </c>
      <c r="D9400" t="s">
        <v>7</v>
      </c>
      <c r="E9400">
        <v>2001</v>
      </c>
      <c r="G9400" s="240">
        <v>43</v>
      </c>
      <c r="I9400" s="13"/>
      <c r="J9400" s="30"/>
      <c r="K9400" s="17"/>
      <c r="L9400" s="11"/>
      <c r="M9400" s="30"/>
      <c r="N9400" s="13"/>
      <c r="O9400" s="14">
        <v>43</v>
      </c>
      <c r="U9400" s="11"/>
    </row>
    <row r="9401" spans="1:21" customFormat="1" ht="13.2" x14ac:dyDescent="0.25">
      <c r="A9401">
        <v>10</v>
      </c>
      <c r="B9401">
        <v>12</v>
      </c>
      <c r="C9401" s="3">
        <v>1012</v>
      </c>
      <c r="D9401" t="s">
        <v>7</v>
      </c>
      <c r="E9401">
        <v>2001</v>
      </c>
      <c r="G9401" s="240">
        <v>42</v>
      </c>
      <c r="I9401" s="13"/>
      <c r="J9401" s="30"/>
      <c r="K9401" s="17"/>
      <c r="L9401" s="11"/>
      <c r="M9401" s="30"/>
      <c r="N9401" s="13"/>
      <c r="O9401" s="14">
        <v>42</v>
      </c>
      <c r="U9401" s="11"/>
    </row>
    <row r="9402" spans="1:21" customFormat="1" ht="13.2" x14ac:dyDescent="0.25">
      <c r="A9402">
        <v>10</v>
      </c>
      <c r="B9402">
        <v>13</v>
      </c>
      <c r="C9402" s="3">
        <v>1013</v>
      </c>
      <c r="D9402" t="s">
        <v>7</v>
      </c>
      <c r="E9402">
        <v>2001</v>
      </c>
      <c r="G9402" s="240">
        <v>40</v>
      </c>
      <c r="I9402" s="13"/>
      <c r="J9402" s="30"/>
      <c r="K9402" s="17"/>
      <c r="L9402" s="11"/>
      <c r="M9402" s="30"/>
      <c r="N9402" s="13"/>
      <c r="O9402" s="14">
        <v>40</v>
      </c>
      <c r="U9402" s="11"/>
    </row>
    <row r="9403" spans="1:21" customFormat="1" ht="13.2" x14ac:dyDescent="0.25">
      <c r="A9403">
        <v>10</v>
      </c>
      <c r="B9403">
        <v>14</v>
      </c>
      <c r="C9403" s="3">
        <v>1014</v>
      </c>
      <c r="D9403" t="s">
        <v>7</v>
      </c>
      <c r="E9403">
        <v>2001</v>
      </c>
      <c r="G9403" s="240">
        <v>40</v>
      </c>
      <c r="I9403" s="13"/>
      <c r="J9403" s="30"/>
      <c r="K9403" s="17"/>
      <c r="L9403" s="11"/>
      <c r="M9403" s="30"/>
      <c r="N9403" s="13"/>
      <c r="O9403" s="14">
        <v>40</v>
      </c>
      <c r="U9403" s="11"/>
    </row>
    <row r="9404" spans="1:21" customFormat="1" ht="13.2" x14ac:dyDescent="0.25">
      <c r="A9404">
        <v>10</v>
      </c>
      <c r="B9404">
        <v>15</v>
      </c>
      <c r="C9404" s="3">
        <v>1015</v>
      </c>
      <c r="D9404" t="s">
        <v>7</v>
      </c>
      <c r="E9404">
        <v>2001</v>
      </c>
      <c r="G9404" s="240">
        <v>38</v>
      </c>
      <c r="I9404" s="13"/>
      <c r="J9404" s="30"/>
      <c r="K9404" s="17"/>
      <c r="L9404" s="11"/>
      <c r="M9404" s="30"/>
      <c r="N9404" s="13"/>
      <c r="O9404" s="14">
        <v>38</v>
      </c>
      <c r="U9404" s="11"/>
    </row>
    <row r="9405" spans="1:21" customFormat="1" ht="13.2" x14ac:dyDescent="0.25">
      <c r="A9405">
        <v>10</v>
      </c>
      <c r="B9405">
        <v>16</v>
      </c>
      <c r="C9405" s="3">
        <v>1016</v>
      </c>
      <c r="D9405" t="s">
        <v>7</v>
      </c>
      <c r="E9405">
        <v>2001</v>
      </c>
      <c r="G9405" s="240">
        <v>38</v>
      </c>
      <c r="I9405" s="13"/>
      <c r="J9405" s="30"/>
      <c r="K9405" s="17"/>
      <c r="L9405" s="11"/>
      <c r="M9405" s="30"/>
      <c r="N9405" s="13"/>
      <c r="O9405" s="14">
        <v>38</v>
      </c>
      <c r="U9405" s="11"/>
    </row>
    <row r="9406" spans="1:21" customFormat="1" ht="13.2" x14ac:dyDescent="0.25">
      <c r="A9406">
        <v>10</v>
      </c>
      <c r="B9406">
        <v>17</v>
      </c>
      <c r="C9406" s="3">
        <v>1017</v>
      </c>
      <c r="D9406" t="s">
        <v>7</v>
      </c>
      <c r="E9406">
        <v>2001</v>
      </c>
      <c r="G9406" s="240">
        <v>46</v>
      </c>
      <c r="I9406" s="13"/>
      <c r="J9406" s="30"/>
      <c r="K9406" s="17"/>
      <c r="L9406" s="11"/>
      <c r="M9406" s="30"/>
      <c r="N9406" s="13"/>
      <c r="O9406" s="14">
        <v>46</v>
      </c>
      <c r="U9406" s="11"/>
    </row>
    <row r="9407" spans="1:21" customFormat="1" ht="13.2" x14ac:dyDescent="0.25">
      <c r="A9407">
        <v>10</v>
      </c>
      <c r="B9407">
        <v>18</v>
      </c>
      <c r="C9407" s="3">
        <v>1018</v>
      </c>
      <c r="D9407" t="s">
        <v>7</v>
      </c>
      <c r="E9407">
        <v>2001</v>
      </c>
      <c r="G9407" s="240">
        <v>31</v>
      </c>
      <c r="I9407" s="13"/>
      <c r="J9407" s="30"/>
      <c r="K9407" s="17"/>
      <c r="L9407" s="11"/>
      <c r="M9407" s="30"/>
      <c r="N9407" s="13"/>
      <c r="O9407" s="14">
        <v>31</v>
      </c>
      <c r="U9407" s="11"/>
    </row>
    <row r="9408" spans="1:21" customFormat="1" ht="13.2" x14ac:dyDescent="0.25">
      <c r="A9408">
        <v>10</v>
      </c>
      <c r="B9408">
        <v>19</v>
      </c>
      <c r="C9408" s="3">
        <v>1019</v>
      </c>
      <c r="D9408" t="s">
        <v>7</v>
      </c>
      <c r="E9408">
        <v>2001</v>
      </c>
      <c r="G9408" s="240">
        <v>29</v>
      </c>
      <c r="I9408" s="13"/>
      <c r="J9408" s="30"/>
      <c r="K9408" s="17"/>
      <c r="L9408" s="11"/>
      <c r="M9408" s="30"/>
      <c r="N9408" s="13"/>
      <c r="O9408" s="14">
        <v>29</v>
      </c>
      <c r="U9408" s="11"/>
    </row>
    <row r="9409" spans="1:21" customFormat="1" ht="13.2" x14ac:dyDescent="0.25">
      <c r="A9409">
        <v>10</v>
      </c>
      <c r="B9409">
        <v>20</v>
      </c>
      <c r="C9409" s="3">
        <v>1020</v>
      </c>
      <c r="D9409" t="s">
        <v>7</v>
      </c>
      <c r="E9409">
        <v>2001</v>
      </c>
      <c r="G9409" s="240">
        <v>22</v>
      </c>
      <c r="I9409" s="13"/>
      <c r="J9409" s="30"/>
      <c r="K9409" s="17"/>
      <c r="L9409" s="11"/>
      <c r="M9409" s="30"/>
      <c r="N9409" s="13"/>
      <c r="O9409" s="14">
        <v>22</v>
      </c>
      <c r="U9409" s="11"/>
    </row>
    <row r="9410" spans="1:21" customFormat="1" ht="13.2" x14ac:dyDescent="0.25">
      <c r="A9410">
        <v>10</v>
      </c>
      <c r="B9410">
        <v>21</v>
      </c>
      <c r="C9410" s="3">
        <v>1021</v>
      </c>
      <c r="D9410" t="s">
        <v>7</v>
      </c>
      <c r="E9410">
        <v>2001</v>
      </c>
      <c r="G9410" s="240">
        <v>16</v>
      </c>
      <c r="I9410" s="13"/>
      <c r="J9410" s="30"/>
      <c r="K9410" s="17"/>
      <c r="L9410" s="11"/>
      <c r="M9410" s="30"/>
      <c r="N9410" s="13"/>
      <c r="O9410" s="14">
        <v>16</v>
      </c>
      <c r="U9410" s="11"/>
    </row>
    <row r="9411" spans="1:21" customFormat="1" ht="13.2" x14ac:dyDescent="0.25">
      <c r="A9411">
        <v>10</v>
      </c>
      <c r="B9411">
        <v>22</v>
      </c>
      <c r="C9411" s="3">
        <v>1022</v>
      </c>
      <c r="D9411" t="s">
        <v>7</v>
      </c>
      <c r="E9411">
        <v>2001</v>
      </c>
      <c r="G9411" s="240">
        <v>19</v>
      </c>
      <c r="I9411" s="13"/>
      <c r="J9411" s="30"/>
      <c r="K9411" s="17"/>
      <c r="L9411" s="11"/>
      <c r="M9411" s="30"/>
      <c r="N9411" s="13"/>
      <c r="O9411" s="14">
        <v>19</v>
      </c>
      <c r="U9411" s="11"/>
    </row>
    <row r="9412" spans="1:21" customFormat="1" ht="13.2" x14ac:dyDescent="0.25">
      <c r="A9412">
        <v>10</v>
      </c>
      <c r="B9412">
        <v>23</v>
      </c>
      <c r="C9412" s="3">
        <v>1023</v>
      </c>
      <c r="D9412" t="s">
        <v>7</v>
      </c>
      <c r="E9412">
        <v>2001</v>
      </c>
      <c r="G9412" s="240">
        <v>475</v>
      </c>
      <c r="I9412" s="13"/>
      <c r="J9412" s="30"/>
      <c r="K9412" s="17"/>
      <c r="L9412" s="11"/>
      <c r="M9412" s="30"/>
      <c r="N9412" s="13"/>
      <c r="O9412" s="14">
        <v>475</v>
      </c>
      <c r="U9412" s="11"/>
    </row>
    <row r="9413" spans="1:21" customFormat="1" ht="13.2" x14ac:dyDescent="0.25">
      <c r="A9413">
        <v>10</v>
      </c>
      <c r="B9413">
        <v>24</v>
      </c>
      <c r="C9413" s="3">
        <v>1024</v>
      </c>
      <c r="D9413" t="s">
        <v>7</v>
      </c>
      <c r="E9413">
        <v>2001</v>
      </c>
      <c r="G9413" s="240">
        <v>240</v>
      </c>
      <c r="I9413" s="13"/>
      <c r="J9413" s="30"/>
      <c r="K9413" s="17"/>
      <c r="L9413" s="11"/>
      <c r="M9413" s="30"/>
      <c r="N9413" s="13"/>
      <c r="O9413" s="14">
        <v>240</v>
      </c>
      <c r="U9413" s="11"/>
    </row>
    <row r="9414" spans="1:21" customFormat="1" ht="13.2" x14ac:dyDescent="0.25">
      <c r="A9414">
        <v>10</v>
      </c>
      <c r="B9414">
        <v>25</v>
      </c>
      <c r="C9414" s="3">
        <v>1025</v>
      </c>
      <c r="D9414" t="s">
        <v>7</v>
      </c>
      <c r="E9414">
        <v>2001</v>
      </c>
      <c r="G9414" s="240">
        <v>50</v>
      </c>
      <c r="I9414" s="13"/>
      <c r="J9414" s="30"/>
      <c r="K9414" s="17"/>
      <c r="L9414" s="11"/>
      <c r="M9414" s="30"/>
      <c r="N9414" s="13"/>
      <c r="O9414" s="14">
        <v>50</v>
      </c>
      <c r="U9414" s="11"/>
    </row>
    <row r="9415" spans="1:21" customFormat="1" ht="13.2" x14ac:dyDescent="0.25">
      <c r="A9415">
        <v>10</v>
      </c>
      <c r="B9415">
        <v>26</v>
      </c>
      <c r="C9415" s="3">
        <v>1026</v>
      </c>
      <c r="D9415" t="s">
        <v>7</v>
      </c>
      <c r="E9415">
        <v>2001</v>
      </c>
      <c r="G9415" s="240">
        <v>313</v>
      </c>
      <c r="I9415" s="13"/>
      <c r="J9415" s="30"/>
      <c r="K9415" s="17"/>
      <c r="L9415" s="11"/>
      <c r="M9415" s="30"/>
      <c r="N9415" s="13"/>
      <c r="O9415" s="14">
        <v>313</v>
      </c>
      <c r="U9415" s="11"/>
    </row>
    <row r="9416" spans="1:21" customFormat="1" ht="13.2" x14ac:dyDescent="0.25">
      <c r="A9416">
        <v>10</v>
      </c>
      <c r="B9416">
        <v>27</v>
      </c>
      <c r="C9416" s="3">
        <v>1027</v>
      </c>
      <c r="D9416" t="s">
        <v>7</v>
      </c>
      <c r="E9416">
        <v>2001</v>
      </c>
      <c r="G9416" s="240">
        <v>208</v>
      </c>
      <c r="I9416" s="13"/>
      <c r="J9416" s="30"/>
      <c r="K9416" s="17"/>
      <c r="L9416" s="11"/>
      <c r="M9416" s="30"/>
      <c r="N9416" s="13"/>
      <c r="O9416" s="14">
        <v>208</v>
      </c>
      <c r="U9416" s="11"/>
    </row>
    <row r="9417" spans="1:21" customFormat="1" ht="13.2" x14ac:dyDescent="0.25">
      <c r="A9417">
        <v>10</v>
      </c>
      <c r="B9417">
        <v>28</v>
      </c>
      <c r="C9417" s="3">
        <v>1028</v>
      </c>
      <c r="D9417" t="s">
        <v>7</v>
      </c>
      <c r="E9417">
        <v>2001</v>
      </c>
      <c r="G9417" s="240">
        <v>40</v>
      </c>
      <c r="I9417" s="13"/>
      <c r="J9417" s="30"/>
      <c r="K9417" s="17"/>
      <c r="L9417" s="11"/>
      <c r="M9417" s="30"/>
      <c r="N9417" s="13"/>
      <c r="O9417" s="14">
        <v>40</v>
      </c>
      <c r="U9417" s="11"/>
    </row>
    <row r="9418" spans="1:21" customFormat="1" ht="13.2" x14ac:dyDescent="0.25">
      <c r="A9418">
        <v>10</v>
      </c>
      <c r="B9418">
        <v>29</v>
      </c>
      <c r="C9418" s="3">
        <v>1029</v>
      </c>
      <c r="D9418" t="s">
        <v>7</v>
      </c>
      <c r="E9418">
        <v>2001</v>
      </c>
      <c r="G9418" s="240">
        <v>21</v>
      </c>
      <c r="I9418" s="13"/>
      <c r="J9418" s="30"/>
      <c r="K9418" s="17"/>
      <c r="L9418" s="11"/>
      <c r="M9418" s="30"/>
      <c r="N9418" s="13"/>
      <c r="O9418" s="14">
        <v>21</v>
      </c>
      <c r="U9418" s="11"/>
    </row>
    <row r="9419" spans="1:21" customFormat="1" ht="13.2" x14ac:dyDescent="0.25">
      <c r="A9419">
        <v>10</v>
      </c>
      <c r="B9419">
        <v>30</v>
      </c>
      <c r="C9419" s="3">
        <v>1030</v>
      </c>
      <c r="D9419" t="s">
        <v>7</v>
      </c>
      <c r="E9419">
        <v>2001</v>
      </c>
      <c r="G9419" s="240">
        <v>12</v>
      </c>
      <c r="I9419" s="13"/>
      <c r="J9419" s="30"/>
      <c r="K9419" s="17"/>
      <c r="L9419" s="11"/>
      <c r="M9419" s="30"/>
      <c r="N9419" s="13"/>
      <c r="O9419" s="14">
        <v>12</v>
      </c>
      <c r="U9419" s="11"/>
    </row>
    <row r="9420" spans="1:21" customFormat="1" ht="13.2" x14ac:dyDescent="0.25">
      <c r="A9420">
        <v>10</v>
      </c>
      <c r="B9420">
        <v>31</v>
      </c>
      <c r="C9420" s="3">
        <v>1031</v>
      </c>
      <c r="D9420" t="s">
        <v>7</v>
      </c>
      <c r="E9420">
        <v>2001</v>
      </c>
      <c r="G9420" s="240">
        <v>19</v>
      </c>
      <c r="I9420" s="13"/>
      <c r="J9420" s="30"/>
      <c r="L9420" s="11"/>
      <c r="M9420" s="30"/>
      <c r="N9420" s="13"/>
      <c r="O9420" s="14">
        <v>19</v>
      </c>
      <c r="U9420" s="11"/>
    </row>
    <row r="9421" spans="1:21" customFormat="1" ht="13.2" x14ac:dyDescent="0.25">
      <c r="A9421">
        <v>11</v>
      </c>
      <c r="B9421">
        <v>1</v>
      </c>
      <c r="C9421" s="3">
        <v>1101</v>
      </c>
      <c r="D9421" t="s">
        <v>7</v>
      </c>
      <c r="E9421">
        <v>2001</v>
      </c>
      <c r="G9421" s="240">
        <v>13</v>
      </c>
      <c r="I9421" s="13"/>
      <c r="J9421" s="30"/>
      <c r="L9421" s="11"/>
      <c r="M9421" s="30"/>
      <c r="N9421" s="13"/>
      <c r="O9421" s="14">
        <v>13</v>
      </c>
      <c r="U9421" s="11"/>
    </row>
    <row r="9422" spans="1:21" customFormat="1" ht="13.2" x14ac:dyDescent="0.25">
      <c r="A9422">
        <v>11</v>
      </c>
      <c r="B9422">
        <v>2</v>
      </c>
      <c r="C9422" s="3">
        <v>1102</v>
      </c>
      <c r="D9422" t="s">
        <v>7</v>
      </c>
      <c r="E9422">
        <v>2001</v>
      </c>
      <c r="G9422" s="240">
        <v>15</v>
      </c>
      <c r="I9422" s="13"/>
      <c r="J9422" s="30"/>
      <c r="L9422" s="11"/>
      <c r="M9422" s="30"/>
      <c r="N9422" s="13"/>
      <c r="O9422" s="14">
        <v>15</v>
      </c>
      <c r="U9422" s="11"/>
    </row>
    <row r="9423" spans="1:21" customFormat="1" ht="13.2" x14ac:dyDescent="0.25">
      <c r="A9423">
        <v>11</v>
      </c>
      <c r="B9423">
        <v>3</v>
      </c>
      <c r="C9423" s="3">
        <v>1103</v>
      </c>
      <c r="D9423" t="s">
        <v>7</v>
      </c>
      <c r="E9423">
        <v>2001</v>
      </c>
      <c r="G9423" s="240">
        <v>10</v>
      </c>
      <c r="I9423" s="13"/>
      <c r="J9423" s="30"/>
      <c r="L9423" s="11"/>
      <c r="M9423" s="30"/>
      <c r="N9423" s="13"/>
      <c r="O9423" s="14">
        <v>10</v>
      </c>
      <c r="U9423" s="11"/>
    </row>
    <row r="9424" spans="1:21" customFormat="1" ht="13.2" x14ac:dyDescent="0.25">
      <c r="A9424">
        <v>11</v>
      </c>
      <c r="B9424">
        <v>4</v>
      </c>
      <c r="C9424" s="3">
        <v>1104</v>
      </c>
      <c r="D9424" t="s">
        <v>7</v>
      </c>
      <c r="E9424">
        <v>2001</v>
      </c>
      <c r="G9424" s="240">
        <v>11</v>
      </c>
      <c r="I9424" s="13"/>
      <c r="J9424" s="30"/>
      <c r="L9424" s="11"/>
      <c r="M9424" s="30"/>
      <c r="N9424" s="13"/>
      <c r="O9424" s="14">
        <v>11</v>
      </c>
      <c r="U9424" s="11"/>
    </row>
    <row r="9425" spans="1:21" customFormat="1" ht="13.2" x14ac:dyDescent="0.25">
      <c r="A9425">
        <v>11</v>
      </c>
      <c r="B9425">
        <v>5</v>
      </c>
      <c r="C9425" s="3">
        <v>1105</v>
      </c>
      <c r="D9425" t="s">
        <v>7</v>
      </c>
      <c r="E9425">
        <v>2001</v>
      </c>
      <c r="G9425" s="240">
        <v>24</v>
      </c>
      <c r="I9425" s="13"/>
      <c r="J9425" s="30"/>
      <c r="L9425" s="11"/>
      <c r="M9425" s="30"/>
      <c r="N9425" s="13"/>
      <c r="O9425" s="14">
        <v>24</v>
      </c>
      <c r="U9425" s="11"/>
    </row>
    <row r="9426" spans="1:21" customFormat="1" ht="13.2" x14ac:dyDescent="0.25">
      <c r="A9426">
        <v>11</v>
      </c>
      <c r="B9426">
        <v>6</v>
      </c>
      <c r="C9426" s="3">
        <v>1106</v>
      </c>
      <c r="D9426" t="s">
        <v>7</v>
      </c>
      <c r="E9426">
        <v>2001</v>
      </c>
      <c r="G9426" s="240">
        <v>17</v>
      </c>
      <c r="I9426" s="13"/>
      <c r="J9426" s="30"/>
      <c r="L9426" s="11"/>
      <c r="M9426" s="30"/>
      <c r="N9426" s="13"/>
      <c r="O9426" s="14">
        <v>17</v>
      </c>
      <c r="U9426" s="11"/>
    </row>
    <row r="9427" spans="1:21" customFormat="1" ht="13.2" x14ac:dyDescent="0.25">
      <c r="A9427">
        <v>11</v>
      </c>
      <c r="B9427">
        <v>7</v>
      </c>
      <c r="C9427" s="3">
        <v>1107</v>
      </c>
      <c r="D9427" t="s">
        <v>7</v>
      </c>
      <c r="E9427">
        <v>2001</v>
      </c>
      <c r="G9427" s="240">
        <v>21</v>
      </c>
      <c r="I9427" s="13"/>
      <c r="J9427" s="30"/>
      <c r="L9427" s="11"/>
      <c r="M9427" s="30"/>
      <c r="N9427" s="13"/>
      <c r="O9427" s="14">
        <v>21</v>
      </c>
      <c r="U9427" s="11"/>
    </row>
    <row r="9428" spans="1:21" customFormat="1" ht="13.2" x14ac:dyDescent="0.25">
      <c r="A9428">
        <v>11</v>
      </c>
      <c r="B9428">
        <v>8</v>
      </c>
      <c r="C9428" s="3">
        <v>1108</v>
      </c>
      <c r="D9428" t="s">
        <v>7</v>
      </c>
      <c r="E9428">
        <v>2001</v>
      </c>
      <c r="G9428" s="240">
        <v>14</v>
      </c>
      <c r="I9428" s="13"/>
      <c r="J9428" s="30"/>
      <c r="L9428" s="11"/>
      <c r="M9428" s="30"/>
      <c r="N9428" s="13"/>
      <c r="O9428" s="14">
        <v>14</v>
      </c>
      <c r="U9428" s="11"/>
    </row>
    <row r="9429" spans="1:21" customFormat="1" ht="13.2" x14ac:dyDescent="0.25">
      <c r="A9429">
        <v>11</v>
      </c>
      <c r="B9429">
        <v>9</v>
      </c>
      <c r="C9429" s="3">
        <v>1109</v>
      </c>
      <c r="D9429" t="s">
        <v>7</v>
      </c>
      <c r="E9429">
        <v>2001</v>
      </c>
      <c r="G9429" s="240">
        <v>6</v>
      </c>
      <c r="I9429" s="13"/>
      <c r="J9429" s="30"/>
      <c r="L9429" s="11"/>
      <c r="M9429" s="30"/>
      <c r="N9429" s="13"/>
      <c r="O9429" s="14">
        <v>6</v>
      </c>
      <c r="U9429" s="11"/>
    </row>
    <row r="9430" spans="1:21" customFormat="1" ht="13.2" x14ac:dyDescent="0.25">
      <c r="A9430">
        <v>11</v>
      </c>
      <c r="B9430">
        <v>10</v>
      </c>
      <c r="C9430" s="3">
        <v>1110</v>
      </c>
      <c r="D9430" t="s">
        <v>7</v>
      </c>
      <c r="E9430">
        <v>2001</v>
      </c>
      <c r="G9430" s="240">
        <v>10</v>
      </c>
      <c r="I9430" s="13"/>
      <c r="J9430" s="30"/>
      <c r="L9430" s="11"/>
      <c r="M9430" s="30"/>
      <c r="N9430" s="13"/>
      <c r="O9430" s="14">
        <v>10</v>
      </c>
      <c r="U9430" s="11"/>
    </row>
    <row r="9431" spans="1:21" customFormat="1" ht="13.2" x14ac:dyDescent="0.25">
      <c r="A9431">
        <v>11</v>
      </c>
      <c r="B9431">
        <v>11</v>
      </c>
      <c r="C9431" s="3">
        <v>1111</v>
      </c>
      <c r="D9431" t="s">
        <v>7</v>
      </c>
      <c r="E9431">
        <v>2001</v>
      </c>
      <c r="G9431" s="240">
        <v>8</v>
      </c>
      <c r="I9431" s="13"/>
      <c r="J9431" s="30"/>
      <c r="L9431" s="11"/>
      <c r="M9431" s="30"/>
      <c r="N9431" s="13"/>
      <c r="O9431" s="14">
        <v>8</v>
      </c>
      <c r="U9431" s="11"/>
    </row>
    <row r="9432" spans="1:21" customFormat="1" ht="13.2" x14ac:dyDescent="0.25">
      <c r="A9432">
        <v>11</v>
      </c>
      <c r="B9432">
        <v>12</v>
      </c>
      <c r="C9432" s="3">
        <v>1112</v>
      </c>
      <c r="D9432" t="s">
        <v>7</v>
      </c>
      <c r="E9432">
        <v>2001</v>
      </c>
      <c r="G9432" s="240">
        <v>24</v>
      </c>
      <c r="I9432" s="13"/>
      <c r="J9432" s="30"/>
      <c r="L9432" s="11"/>
      <c r="M9432" s="30"/>
      <c r="N9432" s="13"/>
      <c r="O9432" s="14">
        <v>24</v>
      </c>
      <c r="U9432" s="11"/>
    </row>
    <row r="9433" spans="1:21" customFormat="1" ht="13.2" x14ac:dyDescent="0.25">
      <c r="A9433">
        <v>11</v>
      </c>
      <c r="B9433">
        <v>13</v>
      </c>
      <c r="C9433" s="3">
        <v>1113</v>
      </c>
      <c r="D9433" t="s">
        <v>7</v>
      </c>
      <c r="E9433">
        <v>2001</v>
      </c>
      <c r="G9433" s="240">
        <v>9</v>
      </c>
      <c r="I9433" s="13"/>
      <c r="J9433" s="30"/>
      <c r="L9433" s="11"/>
      <c r="M9433" s="30"/>
      <c r="N9433" s="13"/>
      <c r="O9433" s="14">
        <v>9</v>
      </c>
      <c r="U9433" s="11"/>
    </row>
    <row r="9434" spans="1:21" customFormat="1" ht="13.2" x14ac:dyDescent="0.25">
      <c r="A9434">
        <v>5</v>
      </c>
      <c r="B9434">
        <v>31</v>
      </c>
      <c r="C9434" s="3">
        <v>531</v>
      </c>
      <c r="D9434" t="s">
        <v>6</v>
      </c>
      <c r="E9434">
        <v>2000</v>
      </c>
      <c r="G9434" s="10">
        <v>41</v>
      </c>
      <c r="H9434">
        <f>SUM(G9434)</f>
        <v>41</v>
      </c>
      <c r="K9434" s="3"/>
      <c r="L9434" s="8"/>
      <c r="O9434" s="3">
        <v>0</v>
      </c>
      <c r="U9434" s="8" t="s">
        <v>19</v>
      </c>
    </row>
    <row r="9435" spans="1:21" customFormat="1" ht="13.2" x14ac:dyDescent="0.25">
      <c r="A9435">
        <v>6</v>
      </c>
      <c r="B9435">
        <v>1</v>
      </c>
      <c r="C9435" s="3">
        <v>601</v>
      </c>
      <c r="D9435" t="s">
        <v>6</v>
      </c>
      <c r="E9435">
        <v>2000</v>
      </c>
      <c r="G9435" s="10">
        <v>185</v>
      </c>
      <c r="K9435" s="3"/>
      <c r="O9435" s="3">
        <v>0</v>
      </c>
    </row>
    <row r="9436" spans="1:21" customFormat="1" ht="13.2" x14ac:dyDescent="0.25">
      <c r="A9436">
        <v>6</v>
      </c>
      <c r="B9436">
        <v>2</v>
      </c>
      <c r="C9436" s="3">
        <v>602</v>
      </c>
      <c r="D9436" t="s">
        <v>6</v>
      </c>
      <c r="E9436">
        <v>2000</v>
      </c>
      <c r="G9436" s="10">
        <v>251</v>
      </c>
      <c r="K9436" s="3"/>
      <c r="O9436" s="3">
        <v>0</v>
      </c>
    </row>
    <row r="9437" spans="1:21" customFormat="1" ht="13.2" x14ac:dyDescent="0.25">
      <c r="A9437">
        <v>6</v>
      </c>
      <c r="B9437">
        <v>2</v>
      </c>
      <c r="C9437" s="3">
        <v>603</v>
      </c>
      <c r="D9437" t="s">
        <v>6</v>
      </c>
      <c r="E9437">
        <v>2000</v>
      </c>
      <c r="G9437" s="10">
        <v>273</v>
      </c>
      <c r="K9437" s="3"/>
      <c r="O9437" s="3">
        <v>0</v>
      </c>
    </row>
    <row r="9438" spans="1:21" customFormat="1" ht="13.2" x14ac:dyDescent="0.25">
      <c r="A9438">
        <v>6</v>
      </c>
      <c r="B9438">
        <v>2</v>
      </c>
      <c r="C9438" s="3">
        <v>604</v>
      </c>
      <c r="D9438" t="s">
        <v>6</v>
      </c>
      <c r="E9438">
        <v>2000</v>
      </c>
      <c r="G9438" s="10">
        <v>404</v>
      </c>
      <c r="K9438" s="3"/>
      <c r="O9438" s="3">
        <v>0</v>
      </c>
    </row>
    <row r="9439" spans="1:21" customFormat="1" ht="13.2" x14ac:dyDescent="0.25">
      <c r="A9439">
        <v>6</v>
      </c>
      <c r="B9439">
        <v>5</v>
      </c>
      <c r="C9439" s="3">
        <v>605</v>
      </c>
      <c r="D9439" t="s">
        <v>6</v>
      </c>
      <c r="E9439">
        <v>2000</v>
      </c>
      <c r="G9439" s="10">
        <v>541</v>
      </c>
      <c r="K9439" s="3"/>
      <c r="O9439" s="3">
        <v>0</v>
      </c>
    </row>
    <row r="9440" spans="1:21" customFormat="1" ht="13.2" x14ac:dyDescent="0.25">
      <c r="A9440">
        <v>6</v>
      </c>
      <c r="B9440">
        <v>6</v>
      </c>
      <c r="C9440" s="3">
        <v>606</v>
      </c>
      <c r="D9440" t="s">
        <v>6</v>
      </c>
      <c r="E9440">
        <v>2000</v>
      </c>
      <c r="G9440" s="10">
        <v>746</v>
      </c>
      <c r="K9440" s="3"/>
      <c r="O9440" s="3">
        <v>0</v>
      </c>
    </row>
    <row r="9441" spans="1:15" customFormat="1" ht="13.2" x14ac:dyDescent="0.25">
      <c r="A9441">
        <v>6</v>
      </c>
      <c r="B9441">
        <v>7</v>
      </c>
      <c r="C9441" s="3">
        <v>607</v>
      </c>
      <c r="D9441" t="s">
        <v>6</v>
      </c>
      <c r="E9441">
        <v>2000</v>
      </c>
      <c r="G9441" s="10">
        <v>529</v>
      </c>
      <c r="H9441" s="3">
        <f>SUM(G9435:G9441)</f>
        <v>2929</v>
      </c>
      <c r="K9441" s="3"/>
      <c r="O9441" s="3">
        <v>0</v>
      </c>
    </row>
    <row r="9442" spans="1:15" customFormat="1" ht="13.2" x14ac:dyDescent="0.25">
      <c r="A9442">
        <v>6</v>
      </c>
      <c r="B9442">
        <v>8</v>
      </c>
      <c r="C9442" s="3">
        <v>608</v>
      </c>
      <c r="D9442" t="s">
        <v>6</v>
      </c>
      <c r="E9442">
        <v>2000</v>
      </c>
      <c r="G9442" s="10">
        <v>459</v>
      </c>
      <c r="K9442" s="3"/>
      <c r="O9442" s="3">
        <v>0</v>
      </c>
    </row>
    <row r="9443" spans="1:15" customFormat="1" ht="13.2" x14ac:dyDescent="0.25">
      <c r="A9443">
        <v>6</v>
      </c>
      <c r="B9443">
        <v>9</v>
      </c>
      <c r="C9443" s="3">
        <v>609</v>
      </c>
      <c r="D9443" t="s">
        <v>6</v>
      </c>
      <c r="E9443">
        <v>2000</v>
      </c>
      <c r="G9443" s="10">
        <v>700</v>
      </c>
      <c r="K9443" s="3"/>
      <c r="O9443" s="3">
        <v>0</v>
      </c>
    </row>
    <row r="9444" spans="1:15" customFormat="1" ht="13.2" x14ac:dyDescent="0.25">
      <c r="A9444">
        <v>6</v>
      </c>
      <c r="B9444">
        <v>10</v>
      </c>
      <c r="C9444" s="3">
        <v>610</v>
      </c>
      <c r="D9444" t="s">
        <v>6</v>
      </c>
      <c r="E9444">
        <v>2000</v>
      </c>
      <c r="G9444" s="10">
        <v>617</v>
      </c>
      <c r="K9444" s="3"/>
      <c r="O9444" s="3">
        <v>0</v>
      </c>
    </row>
    <row r="9445" spans="1:15" customFormat="1" ht="13.2" x14ac:dyDescent="0.25">
      <c r="A9445">
        <v>6</v>
      </c>
      <c r="B9445">
        <v>11</v>
      </c>
      <c r="C9445" s="3">
        <v>611</v>
      </c>
      <c r="D9445" t="s">
        <v>6</v>
      </c>
      <c r="E9445">
        <v>2000</v>
      </c>
      <c r="G9445" s="10">
        <v>337</v>
      </c>
      <c r="K9445" s="3"/>
      <c r="O9445" s="3">
        <v>0</v>
      </c>
    </row>
    <row r="9446" spans="1:15" customFormat="1" ht="13.2" x14ac:dyDescent="0.25">
      <c r="A9446">
        <v>6</v>
      </c>
      <c r="B9446">
        <v>12</v>
      </c>
      <c r="C9446" s="3">
        <v>612</v>
      </c>
      <c r="D9446" t="s">
        <v>6</v>
      </c>
      <c r="E9446">
        <v>2000</v>
      </c>
      <c r="G9446" s="10">
        <v>192</v>
      </c>
      <c r="K9446" s="3"/>
      <c r="O9446" s="3">
        <v>0</v>
      </c>
    </row>
    <row r="9447" spans="1:15" customFormat="1" ht="13.2" x14ac:dyDescent="0.25">
      <c r="A9447">
        <v>6</v>
      </c>
      <c r="B9447">
        <v>13</v>
      </c>
      <c r="C9447" s="3">
        <v>613</v>
      </c>
      <c r="D9447" t="s">
        <v>6</v>
      </c>
      <c r="E9447">
        <v>2000</v>
      </c>
      <c r="G9447" s="10">
        <v>251</v>
      </c>
      <c r="K9447" s="3"/>
      <c r="O9447" s="3">
        <v>0</v>
      </c>
    </row>
    <row r="9448" spans="1:15" customFormat="1" ht="13.2" x14ac:dyDescent="0.25">
      <c r="A9448">
        <v>6</v>
      </c>
      <c r="B9448">
        <v>14</v>
      </c>
      <c r="C9448" s="3">
        <v>614</v>
      </c>
      <c r="D9448" t="s">
        <v>6</v>
      </c>
      <c r="E9448">
        <v>2000</v>
      </c>
      <c r="G9448" s="10">
        <v>237</v>
      </c>
      <c r="H9448">
        <f>SUM(G9442:G9448)</f>
        <v>2793</v>
      </c>
      <c r="K9448" s="3"/>
      <c r="O9448" s="3">
        <v>0</v>
      </c>
    </row>
    <row r="9449" spans="1:15" customFormat="1" ht="13.2" x14ac:dyDescent="0.25">
      <c r="A9449">
        <v>6</v>
      </c>
      <c r="B9449">
        <v>15</v>
      </c>
      <c r="C9449" s="3">
        <v>615</v>
      </c>
      <c r="D9449" t="s">
        <v>6</v>
      </c>
      <c r="E9449">
        <v>2000</v>
      </c>
      <c r="G9449" s="10">
        <v>251</v>
      </c>
      <c r="K9449" s="3"/>
      <c r="O9449" s="3">
        <v>0</v>
      </c>
    </row>
    <row r="9450" spans="1:15" customFormat="1" ht="13.2" x14ac:dyDescent="0.25">
      <c r="A9450">
        <v>6</v>
      </c>
      <c r="B9450">
        <v>16</v>
      </c>
      <c r="C9450" s="3">
        <v>616</v>
      </c>
      <c r="D9450" t="s">
        <v>6</v>
      </c>
      <c r="E9450">
        <v>2000</v>
      </c>
      <c r="G9450" s="10">
        <v>636</v>
      </c>
      <c r="K9450" s="3"/>
      <c r="O9450" s="3">
        <v>6</v>
      </c>
    </row>
    <row r="9451" spans="1:15" customFormat="1" ht="13.2" x14ac:dyDescent="0.25">
      <c r="A9451">
        <v>6</v>
      </c>
      <c r="B9451">
        <v>17</v>
      </c>
      <c r="C9451" s="3">
        <v>617</v>
      </c>
      <c r="D9451" t="s">
        <v>6</v>
      </c>
      <c r="E9451">
        <v>2000</v>
      </c>
      <c r="G9451" s="10">
        <v>1092</v>
      </c>
      <c r="K9451" s="3"/>
      <c r="O9451" s="3">
        <v>7</v>
      </c>
    </row>
    <row r="9452" spans="1:15" customFormat="1" ht="13.2" x14ac:dyDescent="0.25">
      <c r="A9452">
        <v>6</v>
      </c>
      <c r="B9452">
        <v>18</v>
      </c>
      <c r="C9452" s="3">
        <v>618</v>
      </c>
      <c r="D9452" t="s">
        <v>6</v>
      </c>
      <c r="E9452">
        <v>2000</v>
      </c>
      <c r="G9452" s="10">
        <v>634</v>
      </c>
      <c r="K9452" s="3"/>
      <c r="O9452" s="3">
        <v>3</v>
      </c>
    </row>
    <row r="9453" spans="1:15" customFormat="1" ht="13.2" x14ac:dyDescent="0.25">
      <c r="A9453">
        <v>6</v>
      </c>
      <c r="B9453">
        <v>19</v>
      </c>
      <c r="C9453" s="3">
        <v>619</v>
      </c>
      <c r="D9453" t="s">
        <v>6</v>
      </c>
      <c r="E9453">
        <v>2000</v>
      </c>
      <c r="G9453" s="10">
        <v>445</v>
      </c>
      <c r="K9453" s="3"/>
      <c r="O9453" s="3">
        <v>1</v>
      </c>
    </row>
    <row r="9454" spans="1:15" customFormat="1" ht="13.2" x14ac:dyDescent="0.25">
      <c r="A9454">
        <v>6</v>
      </c>
      <c r="B9454">
        <v>20</v>
      </c>
      <c r="C9454" s="3">
        <v>620</v>
      </c>
      <c r="D9454" t="s">
        <v>6</v>
      </c>
      <c r="E9454">
        <v>2000</v>
      </c>
      <c r="G9454" s="10">
        <v>419</v>
      </c>
      <c r="K9454" s="3"/>
      <c r="O9454" s="3">
        <v>0</v>
      </c>
    </row>
    <row r="9455" spans="1:15" customFormat="1" ht="13.2" x14ac:dyDescent="0.25">
      <c r="A9455">
        <v>6</v>
      </c>
      <c r="B9455">
        <v>21</v>
      </c>
      <c r="C9455" s="3">
        <v>621</v>
      </c>
      <c r="D9455" t="s">
        <v>6</v>
      </c>
      <c r="E9455">
        <v>2000</v>
      </c>
      <c r="G9455" s="10">
        <v>748</v>
      </c>
      <c r="H9455">
        <f>SUM(G9449:G9455)</f>
        <v>4225</v>
      </c>
      <c r="K9455" s="3"/>
      <c r="O9455" s="3">
        <v>10</v>
      </c>
    </row>
    <row r="9456" spans="1:15" customFormat="1" ht="13.2" x14ac:dyDescent="0.25">
      <c r="A9456">
        <v>6</v>
      </c>
      <c r="B9456">
        <v>22</v>
      </c>
      <c r="C9456" s="3">
        <v>622</v>
      </c>
      <c r="D9456" t="s">
        <v>6</v>
      </c>
      <c r="E9456">
        <v>2000</v>
      </c>
      <c r="G9456" s="10">
        <v>1637</v>
      </c>
      <c r="K9456" s="3"/>
      <c r="O9456" s="3">
        <v>45</v>
      </c>
    </row>
    <row r="9457" spans="1:15" customFormat="1" ht="13.2" x14ac:dyDescent="0.25">
      <c r="A9457">
        <v>6</v>
      </c>
      <c r="B9457">
        <v>23</v>
      </c>
      <c r="C9457" s="3">
        <v>623</v>
      </c>
      <c r="D9457" t="s">
        <v>6</v>
      </c>
      <c r="E9457">
        <v>2000</v>
      </c>
      <c r="G9457" s="10">
        <v>451</v>
      </c>
      <c r="K9457" s="3"/>
      <c r="O9457" s="3">
        <v>19</v>
      </c>
    </row>
    <row r="9458" spans="1:15" customFormat="1" ht="13.2" x14ac:dyDescent="0.25">
      <c r="A9458">
        <v>6</v>
      </c>
      <c r="B9458">
        <v>24</v>
      </c>
      <c r="C9458" s="3">
        <v>624</v>
      </c>
      <c r="D9458" t="s">
        <v>6</v>
      </c>
      <c r="E9458">
        <v>2000</v>
      </c>
      <c r="G9458" s="10">
        <v>529</v>
      </c>
      <c r="K9458" s="3"/>
      <c r="O9458" s="3">
        <v>23</v>
      </c>
    </row>
    <row r="9459" spans="1:15" customFormat="1" ht="13.2" x14ac:dyDescent="0.25">
      <c r="A9459">
        <v>6</v>
      </c>
      <c r="B9459">
        <v>25</v>
      </c>
      <c r="C9459" s="3">
        <v>625</v>
      </c>
      <c r="D9459" t="s">
        <v>6</v>
      </c>
      <c r="E9459">
        <v>2000</v>
      </c>
      <c r="G9459" s="10">
        <v>2139</v>
      </c>
      <c r="K9459" s="3"/>
      <c r="O9459" s="3">
        <v>93</v>
      </c>
    </row>
    <row r="9460" spans="1:15" customFormat="1" ht="13.2" x14ac:dyDescent="0.25">
      <c r="A9460">
        <v>6</v>
      </c>
      <c r="B9460">
        <v>26</v>
      </c>
      <c r="C9460" s="3">
        <v>626</v>
      </c>
      <c r="D9460" t="s">
        <v>6</v>
      </c>
      <c r="E9460">
        <v>2000</v>
      </c>
      <c r="G9460" s="10">
        <v>1883</v>
      </c>
      <c r="K9460" s="3"/>
      <c r="O9460" s="3">
        <v>78</v>
      </c>
    </row>
    <row r="9461" spans="1:15" customFormat="1" ht="13.2" x14ac:dyDescent="0.25">
      <c r="A9461">
        <v>6</v>
      </c>
      <c r="B9461">
        <v>27</v>
      </c>
      <c r="C9461" s="3">
        <v>627</v>
      </c>
      <c r="D9461" t="s">
        <v>6</v>
      </c>
      <c r="E9461">
        <v>2000</v>
      </c>
      <c r="G9461" s="10">
        <v>1674</v>
      </c>
      <c r="K9461" s="3"/>
      <c r="O9461" s="3">
        <v>76</v>
      </c>
    </row>
    <row r="9462" spans="1:15" customFormat="1" ht="13.2" x14ac:dyDescent="0.25">
      <c r="A9462">
        <v>6</v>
      </c>
      <c r="B9462">
        <v>28</v>
      </c>
      <c r="C9462" s="3">
        <v>628</v>
      </c>
      <c r="D9462" t="s">
        <v>6</v>
      </c>
      <c r="E9462">
        <v>2000</v>
      </c>
      <c r="G9462" s="10">
        <v>1636</v>
      </c>
      <c r="H9462">
        <f>SUM(G9456:G9462)</f>
        <v>9949</v>
      </c>
      <c r="K9462" s="3"/>
      <c r="O9462" s="3">
        <v>143</v>
      </c>
    </row>
    <row r="9463" spans="1:15" customFormat="1" ht="13.2" x14ac:dyDescent="0.25">
      <c r="A9463">
        <v>6</v>
      </c>
      <c r="B9463">
        <v>29</v>
      </c>
      <c r="C9463" s="3">
        <v>629</v>
      </c>
      <c r="D9463" t="s">
        <v>6</v>
      </c>
      <c r="E9463">
        <v>2000</v>
      </c>
      <c r="G9463" s="10">
        <v>1131</v>
      </c>
      <c r="K9463" s="3"/>
      <c r="O9463" s="3">
        <v>140</v>
      </c>
    </row>
    <row r="9464" spans="1:15" customFormat="1" ht="13.2" x14ac:dyDescent="0.25">
      <c r="A9464">
        <v>6</v>
      </c>
      <c r="B9464">
        <v>30</v>
      </c>
      <c r="C9464" s="3">
        <v>630</v>
      </c>
      <c r="D9464" t="s">
        <v>6</v>
      </c>
      <c r="E9464">
        <v>2000</v>
      </c>
      <c r="G9464" s="10">
        <v>553</v>
      </c>
      <c r="K9464" s="3"/>
      <c r="O9464" s="3">
        <v>100</v>
      </c>
    </row>
    <row r="9465" spans="1:15" customFormat="1" ht="13.2" x14ac:dyDescent="0.25">
      <c r="A9465">
        <v>7</v>
      </c>
      <c r="B9465">
        <v>1</v>
      </c>
      <c r="C9465" s="3">
        <v>701</v>
      </c>
      <c r="D9465" t="s">
        <v>6</v>
      </c>
      <c r="E9465">
        <v>2000</v>
      </c>
      <c r="G9465" s="10">
        <v>643</v>
      </c>
      <c r="K9465" s="3"/>
      <c r="O9465" s="3">
        <v>98</v>
      </c>
    </row>
    <row r="9466" spans="1:15" customFormat="1" ht="13.2" x14ac:dyDescent="0.25">
      <c r="A9466">
        <v>7</v>
      </c>
      <c r="B9466">
        <v>2</v>
      </c>
      <c r="C9466" s="3">
        <v>702</v>
      </c>
      <c r="D9466" t="s">
        <v>6</v>
      </c>
      <c r="E9466">
        <v>2000</v>
      </c>
      <c r="G9466" s="10">
        <v>509</v>
      </c>
      <c r="K9466" s="3"/>
      <c r="O9466" s="3">
        <v>63</v>
      </c>
    </row>
    <row r="9467" spans="1:15" customFormat="1" ht="13.2" x14ac:dyDescent="0.25">
      <c r="A9467">
        <v>7</v>
      </c>
      <c r="B9467">
        <v>3</v>
      </c>
      <c r="C9467" s="3">
        <v>703</v>
      </c>
      <c r="D9467" t="s">
        <v>6</v>
      </c>
      <c r="E9467">
        <v>2000</v>
      </c>
      <c r="G9467" s="10">
        <v>314</v>
      </c>
      <c r="K9467" s="3"/>
      <c r="O9467" s="3">
        <v>23</v>
      </c>
    </row>
    <row r="9468" spans="1:15" customFormat="1" ht="13.2" x14ac:dyDescent="0.25">
      <c r="A9468">
        <v>7</v>
      </c>
      <c r="B9468">
        <v>4</v>
      </c>
      <c r="C9468" s="3">
        <v>704</v>
      </c>
      <c r="D9468" t="s">
        <v>6</v>
      </c>
      <c r="E9468">
        <v>2000</v>
      </c>
      <c r="G9468" s="10">
        <v>233</v>
      </c>
      <c r="K9468" s="3"/>
      <c r="O9468" s="3">
        <v>16</v>
      </c>
    </row>
    <row r="9469" spans="1:15" customFormat="1" ht="13.2" x14ac:dyDescent="0.25">
      <c r="A9469">
        <v>7</v>
      </c>
      <c r="B9469">
        <v>5</v>
      </c>
      <c r="C9469" s="3">
        <v>705</v>
      </c>
      <c r="D9469" t="s">
        <v>6</v>
      </c>
      <c r="E9469">
        <v>2000</v>
      </c>
      <c r="G9469" s="10">
        <v>194</v>
      </c>
      <c r="H9469">
        <f>SUM(G9463:G9469)</f>
        <v>3577</v>
      </c>
      <c r="K9469" s="3"/>
      <c r="O9469" s="3">
        <v>9</v>
      </c>
    </row>
    <row r="9470" spans="1:15" customFormat="1" ht="13.2" x14ac:dyDescent="0.25">
      <c r="A9470">
        <v>7</v>
      </c>
      <c r="B9470">
        <v>6</v>
      </c>
      <c r="C9470" s="3">
        <v>706</v>
      </c>
      <c r="D9470" t="s">
        <v>6</v>
      </c>
      <c r="E9470">
        <v>2000</v>
      </c>
      <c r="G9470" s="10">
        <v>476</v>
      </c>
      <c r="K9470" s="3"/>
      <c r="O9470" s="3">
        <v>11</v>
      </c>
    </row>
    <row r="9471" spans="1:15" customFormat="1" ht="13.2" x14ac:dyDescent="0.25">
      <c r="A9471">
        <v>7</v>
      </c>
      <c r="B9471">
        <v>7</v>
      </c>
      <c r="C9471" s="3">
        <v>707</v>
      </c>
      <c r="D9471" t="s">
        <v>6</v>
      </c>
      <c r="E9471">
        <v>2000</v>
      </c>
      <c r="G9471" s="10">
        <v>1001</v>
      </c>
      <c r="K9471" s="3"/>
      <c r="O9471" s="3">
        <v>0</v>
      </c>
    </row>
    <row r="9472" spans="1:15" customFormat="1" ht="13.2" x14ac:dyDescent="0.25">
      <c r="A9472">
        <v>7</v>
      </c>
      <c r="B9472">
        <v>8</v>
      </c>
      <c r="C9472" s="3">
        <v>708</v>
      </c>
      <c r="D9472" t="s">
        <v>6</v>
      </c>
      <c r="E9472">
        <v>2000</v>
      </c>
      <c r="G9472" s="10">
        <v>1615</v>
      </c>
      <c r="K9472" s="3"/>
      <c r="O9472" s="3">
        <v>94</v>
      </c>
    </row>
    <row r="9473" spans="1:15" customFormat="1" ht="13.2" x14ac:dyDescent="0.25">
      <c r="A9473">
        <v>7</v>
      </c>
      <c r="B9473">
        <v>9</v>
      </c>
      <c r="C9473" s="3">
        <v>709</v>
      </c>
      <c r="D9473" t="s">
        <v>6</v>
      </c>
      <c r="E9473">
        <v>2000</v>
      </c>
      <c r="G9473" s="10">
        <v>1308</v>
      </c>
      <c r="K9473" s="3"/>
      <c r="O9473" s="3">
        <v>161</v>
      </c>
    </row>
    <row r="9474" spans="1:15" customFormat="1" ht="13.2" x14ac:dyDescent="0.25">
      <c r="A9474">
        <v>7</v>
      </c>
      <c r="B9474">
        <v>10</v>
      </c>
      <c r="C9474" s="3">
        <v>710</v>
      </c>
      <c r="D9474" t="s">
        <v>6</v>
      </c>
      <c r="E9474">
        <v>2000</v>
      </c>
      <c r="G9474" s="10">
        <v>2037</v>
      </c>
      <c r="K9474" s="3"/>
      <c r="O9474" s="3">
        <v>363</v>
      </c>
    </row>
    <row r="9475" spans="1:15" customFormat="1" ht="13.2" x14ac:dyDescent="0.25">
      <c r="A9475">
        <v>7</v>
      </c>
      <c r="B9475">
        <v>11</v>
      </c>
      <c r="C9475" s="3">
        <v>711</v>
      </c>
      <c r="D9475" t="s">
        <v>6</v>
      </c>
      <c r="E9475">
        <v>2000</v>
      </c>
      <c r="G9475" s="10">
        <v>1295</v>
      </c>
      <c r="K9475" s="3"/>
      <c r="O9475" s="3">
        <v>363</v>
      </c>
    </row>
    <row r="9476" spans="1:15" customFormat="1" ht="13.2" x14ac:dyDescent="0.25">
      <c r="A9476">
        <v>7</v>
      </c>
      <c r="B9476">
        <v>12</v>
      </c>
      <c r="C9476" s="3">
        <v>712</v>
      </c>
      <c r="D9476" t="s">
        <v>6</v>
      </c>
      <c r="E9476">
        <v>2000</v>
      </c>
      <c r="G9476" s="10">
        <v>1224</v>
      </c>
      <c r="H9476">
        <f>SUM(G9470:G9476)</f>
        <v>8956</v>
      </c>
      <c r="K9476" s="3"/>
      <c r="O9476" s="3">
        <v>272</v>
      </c>
    </row>
    <row r="9477" spans="1:15" customFormat="1" ht="13.2" x14ac:dyDescent="0.25">
      <c r="A9477">
        <v>7</v>
      </c>
      <c r="B9477">
        <v>13</v>
      </c>
      <c r="C9477" s="3">
        <v>713</v>
      </c>
      <c r="D9477" t="s">
        <v>6</v>
      </c>
      <c r="E9477">
        <v>2000</v>
      </c>
      <c r="G9477" s="10">
        <v>1405</v>
      </c>
      <c r="K9477" s="3"/>
      <c r="O9477" s="3">
        <v>239</v>
      </c>
    </row>
    <row r="9478" spans="1:15" customFormat="1" ht="13.2" x14ac:dyDescent="0.25">
      <c r="A9478">
        <v>7</v>
      </c>
      <c r="B9478">
        <v>14</v>
      </c>
      <c r="C9478" s="3">
        <v>714</v>
      </c>
      <c r="D9478" t="s">
        <v>6</v>
      </c>
      <c r="E9478">
        <v>2000</v>
      </c>
      <c r="G9478" s="10">
        <v>1558</v>
      </c>
      <c r="K9478" s="3"/>
      <c r="O9478" s="3">
        <v>167</v>
      </c>
    </row>
    <row r="9479" spans="1:15" customFormat="1" ht="13.2" x14ac:dyDescent="0.25">
      <c r="A9479">
        <v>7</v>
      </c>
      <c r="B9479">
        <v>15</v>
      </c>
      <c r="C9479" s="3">
        <v>715</v>
      </c>
      <c r="D9479" t="s">
        <v>6</v>
      </c>
      <c r="E9479">
        <v>2000</v>
      </c>
      <c r="G9479" s="10">
        <v>1618</v>
      </c>
      <c r="K9479" s="3"/>
      <c r="O9479" s="3">
        <v>278</v>
      </c>
    </row>
    <row r="9480" spans="1:15" customFormat="1" ht="13.2" x14ac:dyDescent="0.25">
      <c r="A9480">
        <v>7</v>
      </c>
      <c r="B9480">
        <v>16</v>
      </c>
      <c r="C9480" s="3">
        <v>716</v>
      </c>
      <c r="D9480" t="s">
        <v>6</v>
      </c>
      <c r="E9480">
        <v>2000</v>
      </c>
      <c r="G9480" s="10">
        <v>1314</v>
      </c>
      <c r="K9480" s="3"/>
      <c r="O9480" s="3">
        <v>367</v>
      </c>
    </row>
    <row r="9481" spans="1:15" customFormat="1" ht="13.2" x14ac:dyDescent="0.25">
      <c r="A9481">
        <v>7</v>
      </c>
      <c r="B9481">
        <v>17</v>
      </c>
      <c r="C9481" s="3">
        <v>717</v>
      </c>
      <c r="D9481" t="s">
        <v>6</v>
      </c>
      <c r="E9481">
        <v>2000</v>
      </c>
      <c r="G9481" s="10">
        <v>1576</v>
      </c>
      <c r="K9481" s="3"/>
      <c r="O9481" s="3">
        <v>363</v>
      </c>
    </row>
    <row r="9482" spans="1:15" customFormat="1" ht="13.2" x14ac:dyDescent="0.25">
      <c r="A9482">
        <v>7</v>
      </c>
      <c r="B9482">
        <v>18</v>
      </c>
      <c r="C9482" s="3">
        <v>718</v>
      </c>
      <c r="D9482" t="s">
        <v>6</v>
      </c>
      <c r="E9482">
        <v>2000</v>
      </c>
      <c r="G9482" s="10">
        <v>1241</v>
      </c>
      <c r="K9482" s="3"/>
      <c r="O9482" s="3">
        <v>281</v>
      </c>
    </row>
    <row r="9483" spans="1:15" customFormat="1" ht="13.2" x14ac:dyDescent="0.25">
      <c r="A9483">
        <v>7</v>
      </c>
      <c r="B9483">
        <v>19</v>
      </c>
      <c r="C9483" s="3">
        <v>719</v>
      </c>
      <c r="D9483" t="s">
        <v>6</v>
      </c>
      <c r="E9483">
        <v>2000</v>
      </c>
      <c r="G9483" s="10">
        <v>460</v>
      </c>
      <c r="H9483">
        <f>SUM(G9477:G9483)</f>
        <v>9172</v>
      </c>
      <c r="K9483" s="3"/>
      <c r="O9483" s="3">
        <v>125</v>
      </c>
    </row>
    <row r="9484" spans="1:15" customFormat="1" ht="13.2" x14ac:dyDescent="0.25">
      <c r="A9484">
        <v>7</v>
      </c>
      <c r="B9484">
        <v>20</v>
      </c>
      <c r="C9484" s="3">
        <v>720</v>
      </c>
      <c r="D9484" t="s">
        <v>6</v>
      </c>
      <c r="E9484">
        <v>2000</v>
      </c>
      <c r="G9484" s="10">
        <v>657</v>
      </c>
      <c r="K9484" s="3"/>
      <c r="O9484" s="3">
        <v>231</v>
      </c>
    </row>
    <row r="9485" spans="1:15" customFormat="1" ht="13.2" x14ac:dyDescent="0.25">
      <c r="A9485">
        <v>7</v>
      </c>
      <c r="B9485">
        <v>21</v>
      </c>
      <c r="C9485" s="3">
        <v>721</v>
      </c>
      <c r="D9485" t="s">
        <v>6</v>
      </c>
      <c r="E9485">
        <v>2000</v>
      </c>
      <c r="G9485" s="10">
        <v>-47</v>
      </c>
      <c r="K9485" s="3"/>
      <c r="O9485" s="3">
        <v>-18</v>
      </c>
    </row>
    <row r="9486" spans="1:15" customFormat="1" ht="13.2" x14ac:dyDescent="0.25">
      <c r="A9486">
        <v>7</v>
      </c>
      <c r="B9486">
        <v>22</v>
      </c>
      <c r="C9486" s="3">
        <v>722</v>
      </c>
      <c r="D9486" t="s">
        <v>6</v>
      </c>
      <c r="E9486">
        <v>2000</v>
      </c>
      <c r="G9486" s="10">
        <v>2299</v>
      </c>
      <c r="K9486" s="3"/>
      <c r="O9486" s="3">
        <v>972</v>
      </c>
    </row>
    <row r="9487" spans="1:15" customFormat="1" ht="13.2" x14ac:dyDescent="0.25">
      <c r="A9487">
        <v>7</v>
      </c>
      <c r="B9487">
        <v>23</v>
      </c>
      <c r="C9487" s="3">
        <v>723</v>
      </c>
      <c r="D9487" t="s">
        <v>6</v>
      </c>
      <c r="E9487">
        <v>2000</v>
      </c>
      <c r="G9487" s="10">
        <v>1513</v>
      </c>
      <c r="K9487" s="3"/>
      <c r="O9487" s="3">
        <v>608</v>
      </c>
    </row>
    <row r="9488" spans="1:15" customFormat="1" ht="13.2" x14ac:dyDescent="0.25">
      <c r="A9488">
        <v>7</v>
      </c>
      <c r="B9488">
        <v>24</v>
      </c>
      <c r="C9488" s="3">
        <v>724</v>
      </c>
      <c r="D9488" t="s">
        <v>6</v>
      </c>
      <c r="E9488">
        <v>2000</v>
      </c>
      <c r="G9488" s="10">
        <v>873</v>
      </c>
      <c r="K9488" s="3"/>
      <c r="O9488" s="3">
        <v>311</v>
      </c>
    </row>
    <row r="9489" spans="1:15" customFormat="1" ht="13.2" x14ac:dyDescent="0.25">
      <c r="A9489">
        <v>7</v>
      </c>
      <c r="B9489">
        <v>25</v>
      </c>
      <c r="C9489" s="3">
        <v>725</v>
      </c>
      <c r="D9489" t="s">
        <v>6</v>
      </c>
      <c r="E9489">
        <v>2000</v>
      </c>
      <c r="G9489" s="10">
        <v>1026</v>
      </c>
      <c r="K9489" s="3"/>
      <c r="O9489" s="3">
        <v>371</v>
      </c>
    </row>
    <row r="9490" spans="1:15" customFormat="1" ht="13.2" x14ac:dyDescent="0.25">
      <c r="A9490">
        <v>7</v>
      </c>
      <c r="B9490">
        <v>26</v>
      </c>
      <c r="C9490" s="3">
        <v>726</v>
      </c>
      <c r="D9490" t="s">
        <v>6</v>
      </c>
      <c r="E9490">
        <v>2000</v>
      </c>
      <c r="G9490" s="10">
        <v>1214</v>
      </c>
      <c r="H9490">
        <f>SUM(G9484:G9490)</f>
        <v>7535</v>
      </c>
      <c r="K9490" s="3"/>
      <c r="O9490" s="3">
        <v>446</v>
      </c>
    </row>
    <row r="9491" spans="1:15" customFormat="1" ht="13.2" x14ac:dyDescent="0.25">
      <c r="A9491">
        <v>7</v>
      </c>
      <c r="B9491">
        <v>27</v>
      </c>
      <c r="C9491" s="3">
        <v>727</v>
      </c>
      <c r="D9491" t="s">
        <v>6</v>
      </c>
      <c r="E9491">
        <v>2000</v>
      </c>
      <c r="G9491" s="10">
        <v>1296</v>
      </c>
      <c r="K9491" s="3"/>
      <c r="O9491" s="3">
        <v>483</v>
      </c>
    </row>
    <row r="9492" spans="1:15" customFormat="1" ht="13.2" x14ac:dyDescent="0.25">
      <c r="A9492">
        <v>7</v>
      </c>
      <c r="B9492">
        <v>28</v>
      </c>
      <c r="C9492" s="3">
        <v>728</v>
      </c>
      <c r="D9492" t="s">
        <v>6</v>
      </c>
      <c r="E9492">
        <v>2000</v>
      </c>
      <c r="G9492" s="10">
        <v>578</v>
      </c>
      <c r="K9492" s="3"/>
      <c r="O9492" s="3">
        <v>216</v>
      </c>
    </row>
    <row r="9493" spans="1:15" customFormat="1" ht="13.2" x14ac:dyDescent="0.25">
      <c r="A9493">
        <v>7</v>
      </c>
      <c r="B9493">
        <v>29</v>
      </c>
      <c r="C9493" s="3">
        <v>729</v>
      </c>
      <c r="D9493" t="s">
        <v>6</v>
      </c>
      <c r="E9493">
        <v>2000</v>
      </c>
      <c r="G9493" s="10">
        <v>350</v>
      </c>
      <c r="K9493" s="3"/>
      <c r="O9493" s="3">
        <v>120</v>
      </c>
    </row>
    <row r="9494" spans="1:15" customFormat="1" ht="13.2" x14ac:dyDescent="0.25">
      <c r="A9494">
        <v>7</v>
      </c>
      <c r="B9494">
        <v>30</v>
      </c>
      <c r="C9494" s="3">
        <v>730</v>
      </c>
      <c r="D9494" t="s">
        <v>6</v>
      </c>
      <c r="E9494">
        <v>2000</v>
      </c>
      <c r="G9494" s="10">
        <v>340</v>
      </c>
      <c r="K9494" s="3"/>
      <c r="O9494" s="3">
        <v>104</v>
      </c>
    </row>
    <row r="9495" spans="1:15" customFormat="1" ht="13.2" x14ac:dyDescent="0.25">
      <c r="A9495">
        <v>7</v>
      </c>
      <c r="B9495">
        <v>31</v>
      </c>
      <c r="C9495" s="3">
        <v>731</v>
      </c>
      <c r="D9495" t="s">
        <v>6</v>
      </c>
      <c r="E9495">
        <v>2000</v>
      </c>
      <c r="G9495" s="10">
        <v>495</v>
      </c>
      <c r="K9495" s="3"/>
      <c r="O9495" s="3">
        <v>121</v>
      </c>
    </row>
    <row r="9496" spans="1:15" customFormat="1" ht="13.2" x14ac:dyDescent="0.25">
      <c r="A9496">
        <v>8</v>
      </c>
      <c r="B9496">
        <v>1</v>
      </c>
      <c r="C9496" s="3">
        <v>801</v>
      </c>
      <c r="D9496" t="s">
        <v>6</v>
      </c>
      <c r="E9496">
        <v>2000</v>
      </c>
      <c r="G9496" s="10">
        <v>500</v>
      </c>
      <c r="K9496" s="3"/>
      <c r="O9496" s="3">
        <v>117</v>
      </c>
    </row>
    <row r="9497" spans="1:15" customFormat="1" ht="13.2" x14ac:dyDescent="0.25">
      <c r="A9497">
        <v>8</v>
      </c>
      <c r="B9497">
        <v>2</v>
      </c>
      <c r="C9497" s="3">
        <v>802</v>
      </c>
      <c r="D9497" t="s">
        <v>6</v>
      </c>
      <c r="E9497">
        <v>2000</v>
      </c>
      <c r="G9497" s="10">
        <v>414</v>
      </c>
      <c r="H9497">
        <f>SUM(G9491:G9497)</f>
        <v>3973</v>
      </c>
      <c r="K9497" s="3"/>
      <c r="O9497" s="3">
        <v>82</v>
      </c>
    </row>
    <row r="9498" spans="1:15" customFormat="1" ht="13.2" x14ac:dyDescent="0.25">
      <c r="A9498">
        <v>8</v>
      </c>
      <c r="B9498">
        <v>3</v>
      </c>
      <c r="C9498" s="3">
        <v>803</v>
      </c>
      <c r="D9498" t="s">
        <v>6</v>
      </c>
      <c r="E9498">
        <v>2000</v>
      </c>
      <c r="G9498" s="10">
        <v>230</v>
      </c>
      <c r="K9498" s="3"/>
      <c r="O9498" s="3">
        <v>38</v>
      </c>
    </row>
    <row r="9499" spans="1:15" customFormat="1" ht="13.2" x14ac:dyDescent="0.25">
      <c r="A9499">
        <v>8</v>
      </c>
      <c r="B9499">
        <v>4</v>
      </c>
      <c r="C9499" s="3">
        <v>804</v>
      </c>
      <c r="D9499" t="s">
        <v>6</v>
      </c>
      <c r="E9499">
        <v>2000</v>
      </c>
      <c r="G9499" s="10">
        <v>297</v>
      </c>
      <c r="K9499" s="3"/>
      <c r="O9499" s="3">
        <v>39</v>
      </c>
    </row>
    <row r="9500" spans="1:15" customFormat="1" ht="13.2" x14ac:dyDescent="0.25">
      <c r="A9500">
        <v>8</v>
      </c>
      <c r="B9500">
        <v>5</v>
      </c>
      <c r="C9500" s="3">
        <v>805</v>
      </c>
      <c r="D9500" t="s">
        <v>6</v>
      </c>
      <c r="E9500">
        <v>2000</v>
      </c>
      <c r="G9500" s="10">
        <v>363</v>
      </c>
      <c r="K9500" s="3"/>
      <c r="O9500" s="3">
        <v>42</v>
      </c>
    </row>
    <row r="9501" spans="1:15" customFormat="1" ht="13.2" x14ac:dyDescent="0.25">
      <c r="A9501">
        <v>8</v>
      </c>
      <c r="B9501">
        <v>6</v>
      </c>
      <c r="C9501" s="3">
        <v>806</v>
      </c>
      <c r="D9501" t="s">
        <v>6</v>
      </c>
      <c r="E9501">
        <v>2000</v>
      </c>
      <c r="G9501" s="10">
        <v>320</v>
      </c>
      <c r="K9501" s="3"/>
      <c r="O9501" s="3">
        <v>34</v>
      </c>
    </row>
    <row r="9502" spans="1:15" customFormat="1" ht="13.2" x14ac:dyDescent="0.25">
      <c r="A9502">
        <v>8</v>
      </c>
      <c r="B9502">
        <v>7</v>
      </c>
      <c r="C9502" s="3">
        <v>807</v>
      </c>
      <c r="D9502" t="s">
        <v>6</v>
      </c>
      <c r="E9502">
        <v>2000</v>
      </c>
      <c r="G9502" s="10">
        <v>365</v>
      </c>
      <c r="K9502" s="3"/>
      <c r="O9502" s="3">
        <v>26</v>
      </c>
    </row>
    <row r="9503" spans="1:15" customFormat="1" ht="13.2" x14ac:dyDescent="0.25">
      <c r="A9503">
        <v>8</v>
      </c>
      <c r="B9503">
        <v>8</v>
      </c>
      <c r="C9503" s="3">
        <v>808</v>
      </c>
      <c r="D9503" t="s">
        <v>6</v>
      </c>
      <c r="E9503">
        <v>2000</v>
      </c>
      <c r="G9503" s="10">
        <v>281</v>
      </c>
      <c r="K9503" s="3"/>
      <c r="O9503" s="3">
        <v>23</v>
      </c>
    </row>
    <row r="9504" spans="1:15" customFormat="1" ht="13.2" x14ac:dyDescent="0.25">
      <c r="A9504">
        <v>8</v>
      </c>
      <c r="B9504">
        <v>9</v>
      </c>
      <c r="C9504" s="3">
        <v>809</v>
      </c>
      <c r="D9504" t="s">
        <v>6</v>
      </c>
      <c r="E9504">
        <v>2000</v>
      </c>
      <c r="G9504" s="10">
        <v>378</v>
      </c>
      <c r="H9504">
        <f>SUM(G9498:G9504)</f>
        <v>2234</v>
      </c>
      <c r="K9504" s="3"/>
      <c r="O9504" s="3">
        <v>110</v>
      </c>
    </row>
    <row r="9505" spans="1:15" customFormat="1" ht="13.2" x14ac:dyDescent="0.25">
      <c r="A9505">
        <v>8</v>
      </c>
      <c r="B9505">
        <v>10</v>
      </c>
      <c r="C9505" s="3">
        <v>810</v>
      </c>
      <c r="D9505" t="s">
        <v>6</v>
      </c>
      <c r="E9505">
        <v>2000</v>
      </c>
      <c r="G9505" s="10">
        <v>146</v>
      </c>
      <c r="K9505" s="3"/>
      <c r="O9505" s="3">
        <v>87</v>
      </c>
    </row>
    <row r="9506" spans="1:15" customFormat="1" ht="13.2" x14ac:dyDescent="0.25">
      <c r="A9506">
        <v>8</v>
      </c>
      <c r="B9506">
        <v>11</v>
      </c>
      <c r="C9506" s="3">
        <v>811</v>
      </c>
      <c r="D9506" t="s">
        <v>6</v>
      </c>
      <c r="E9506">
        <v>2000</v>
      </c>
      <c r="G9506" s="10">
        <v>102</v>
      </c>
      <c r="K9506" s="3"/>
      <c r="O9506" s="3">
        <v>111</v>
      </c>
    </row>
    <row r="9507" spans="1:15" customFormat="1" ht="13.2" x14ac:dyDescent="0.25">
      <c r="A9507">
        <v>8</v>
      </c>
      <c r="B9507">
        <v>12</v>
      </c>
      <c r="C9507" s="3">
        <v>812</v>
      </c>
      <c r="D9507" t="s">
        <v>6</v>
      </c>
      <c r="E9507">
        <v>2000</v>
      </c>
      <c r="G9507" s="10">
        <v>137</v>
      </c>
      <c r="K9507" s="3"/>
      <c r="O9507" s="3">
        <v>138</v>
      </c>
    </row>
    <row r="9508" spans="1:15" customFormat="1" ht="13.2" x14ac:dyDescent="0.25">
      <c r="A9508">
        <v>8</v>
      </c>
      <c r="B9508">
        <v>13</v>
      </c>
      <c r="C9508" s="3">
        <v>813</v>
      </c>
      <c r="D9508" t="s">
        <v>6</v>
      </c>
      <c r="E9508">
        <v>2000</v>
      </c>
      <c r="G9508" s="10">
        <v>96</v>
      </c>
      <c r="K9508" s="3"/>
      <c r="O9508" s="3">
        <v>88</v>
      </c>
    </row>
    <row r="9509" spans="1:15" customFormat="1" ht="13.2" x14ac:dyDescent="0.25">
      <c r="A9509">
        <v>8</v>
      </c>
      <c r="B9509">
        <v>14</v>
      </c>
      <c r="C9509" s="3">
        <v>814</v>
      </c>
      <c r="D9509" t="s">
        <v>6</v>
      </c>
      <c r="E9509">
        <v>2000</v>
      </c>
      <c r="G9509" s="10">
        <v>206</v>
      </c>
      <c r="K9509" s="3"/>
      <c r="O9509" s="3">
        <v>160</v>
      </c>
    </row>
    <row r="9510" spans="1:15" customFormat="1" ht="13.2" x14ac:dyDescent="0.25">
      <c r="A9510">
        <v>8</v>
      </c>
      <c r="B9510">
        <v>15</v>
      </c>
      <c r="C9510" s="3">
        <v>815</v>
      </c>
      <c r="D9510" t="s">
        <v>6</v>
      </c>
      <c r="E9510">
        <v>2000</v>
      </c>
      <c r="G9510" s="10">
        <v>252</v>
      </c>
      <c r="K9510" s="3"/>
      <c r="O9510" s="3">
        <v>194</v>
      </c>
    </row>
    <row r="9511" spans="1:15" customFormat="1" ht="13.2" x14ac:dyDescent="0.25">
      <c r="A9511">
        <v>8</v>
      </c>
      <c r="B9511">
        <v>16</v>
      </c>
      <c r="C9511" s="3">
        <v>816</v>
      </c>
      <c r="D9511" t="s">
        <v>6</v>
      </c>
      <c r="E9511">
        <v>2000</v>
      </c>
      <c r="G9511" s="10">
        <v>231</v>
      </c>
      <c r="H9511">
        <f>SUM(G9505:G9511)</f>
        <v>1170</v>
      </c>
      <c r="K9511" s="3"/>
      <c r="O9511" s="3">
        <v>100</v>
      </c>
    </row>
    <row r="9512" spans="1:15" customFormat="1" ht="13.2" x14ac:dyDescent="0.25">
      <c r="A9512">
        <v>8</v>
      </c>
      <c r="B9512">
        <v>17</v>
      </c>
      <c r="C9512" s="3">
        <v>817</v>
      </c>
      <c r="D9512" t="s">
        <v>6</v>
      </c>
      <c r="E9512">
        <v>2000</v>
      </c>
      <c r="G9512" s="10">
        <v>255</v>
      </c>
      <c r="K9512" s="3"/>
      <c r="O9512" s="3">
        <v>54</v>
      </c>
    </row>
    <row r="9513" spans="1:15" customFormat="1" ht="13.2" x14ac:dyDescent="0.25">
      <c r="A9513">
        <v>8</v>
      </c>
      <c r="B9513">
        <v>18</v>
      </c>
      <c r="C9513" s="3">
        <v>818</v>
      </c>
      <c r="D9513" t="s">
        <v>6</v>
      </c>
      <c r="E9513">
        <v>2000</v>
      </c>
      <c r="G9513" s="10">
        <v>279</v>
      </c>
      <c r="K9513" s="3"/>
      <c r="O9513" s="3">
        <v>51</v>
      </c>
    </row>
    <row r="9514" spans="1:15" customFormat="1" ht="13.2" x14ac:dyDescent="0.25">
      <c r="A9514">
        <v>8</v>
      </c>
      <c r="B9514">
        <v>19</v>
      </c>
      <c r="C9514" s="3">
        <v>819</v>
      </c>
      <c r="D9514" t="s">
        <v>6</v>
      </c>
      <c r="E9514">
        <v>2000</v>
      </c>
      <c r="G9514" s="10">
        <v>373</v>
      </c>
      <c r="K9514" s="3"/>
      <c r="O9514" s="3">
        <v>72</v>
      </c>
    </row>
    <row r="9515" spans="1:15" customFormat="1" ht="13.2" x14ac:dyDescent="0.25">
      <c r="A9515">
        <v>8</v>
      </c>
      <c r="B9515">
        <v>20</v>
      </c>
      <c r="C9515" s="3">
        <v>820</v>
      </c>
      <c r="D9515" t="s">
        <v>6</v>
      </c>
      <c r="E9515">
        <v>2000</v>
      </c>
      <c r="G9515" s="10">
        <v>370</v>
      </c>
      <c r="K9515" s="3"/>
      <c r="O9515" s="3">
        <v>76</v>
      </c>
    </row>
    <row r="9516" spans="1:15" customFormat="1" ht="13.2" x14ac:dyDescent="0.25">
      <c r="A9516">
        <v>8</v>
      </c>
      <c r="B9516">
        <v>21</v>
      </c>
      <c r="C9516" s="3">
        <v>821</v>
      </c>
      <c r="D9516" t="s">
        <v>6</v>
      </c>
      <c r="E9516">
        <v>2000</v>
      </c>
      <c r="G9516" s="10">
        <v>386</v>
      </c>
      <c r="K9516" s="3"/>
      <c r="O9516" s="3">
        <v>84</v>
      </c>
    </row>
    <row r="9517" spans="1:15" customFormat="1" ht="13.2" x14ac:dyDescent="0.25">
      <c r="A9517">
        <v>8</v>
      </c>
      <c r="B9517">
        <v>22</v>
      </c>
      <c r="C9517" s="3">
        <v>822</v>
      </c>
      <c r="D9517" t="s">
        <v>6</v>
      </c>
      <c r="E9517">
        <v>2000</v>
      </c>
      <c r="G9517" s="10">
        <v>536</v>
      </c>
      <c r="K9517" s="3"/>
      <c r="O9517" s="3">
        <v>124</v>
      </c>
    </row>
    <row r="9518" spans="1:15" customFormat="1" ht="13.2" x14ac:dyDescent="0.25">
      <c r="A9518">
        <v>8</v>
      </c>
      <c r="B9518">
        <v>23</v>
      </c>
      <c r="C9518" s="3">
        <v>823</v>
      </c>
      <c r="D9518" t="s">
        <v>6</v>
      </c>
      <c r="E9518">
        <v>2000</v>
      </c>
      <c r="G9518" s="10">
        <v>477</v>
      </c>
      <c r="H9518">
        <f>SUM(G9512:G9518)</f>
        <v>2676</v>
      </c>
      <c r="K9518" s="3"/>
      <c r="O9518" s="3">
        <v>108</v>
      </c>
    </row>
    <row r="9519" spans="1:15" customFormat="1" ht="13.2" x14ac:dyDescent="0.25">
      <c r="A9519">
        <v>8</v>
      </c>
      <c r="B9519">
        <v>24</v>
      </c>
      <c r="C9519" s="3">
        <v>824</v>
      </c>
      <c r="D9519" t="s">
        <v>6</v>
      </c>
      <c r="E9519">
        <v>2000</v>
      </c>
      <c r="G9519" s="10">
        <v>287</v>
      </c>
      <c r="K9519" s="3"/>
      <c r="O9519" s="3">
        <v>70</v>
      </c>
    </row>
    <row r="9520" spans="1:15" customFormat="1" ht="13.2" x14ac:dyDescent="0.25">
      <c r="A9520">
        <v>8</v>
      </c>
      <c r="B9520">
        <v>25</v>
      </c>
      <c r="C9520" s="3">
        <v>825</v>
      </c>
      <c r="D9520" t="s">
        <v>6</v>
      </c>
      <c r="E9520">
        <v>2000</v>
      </c>
      <c r="G9520" s="10">
        <v>150</v>
      </c>
      <c r="K9520" s="3"/>
      <c r="O9520" s="3">
        <v>37</v>
      </c>
    </row>
    <row r="9521" spans="1:17" customFormat="1" ht="13.2" x14ac:dyDescent="0.25">
      <c r="A9521">
        <v>8</v>
      </c>
      <c r="B9521">
        <v>26</v>
      </c>
      <c r="C9521" s="3">
        <v>826</v>
      </c>
      <c r="D9521" t="s">
        <v>6</v>
      </c>
      <c r="E9521">
        <v>2000</v>
      </c>
      <c r="G9521" s="10">
        <v>223</v>
      </c>
      <c r="K9521" s="3"/>
      <c r="O9521" s="3">
        <v>34</v>
      </c>
    </row>
    <row r="9522" spans="1:17" customFormat="1" ht="13.2" x14ac:dyDescent="0.25">
      <c r="A9522">
        <v>8</v>
      </c>
      <c r="B9522">
        <v>27</v>
      </c>
      <c r="C9522" s="3">
        <v>827</v>
      </c>
      <c r="D9522" t="s">
        <v>6</v>
      </c>
      <c r="E9522">
        <v>2000</v>
      </c>
      <c r="G9522" s="10">
        <v>148</v>
      </c>
      <c r="K9522" s="3"/>
      <c r="O9522" s="3">
        <v>11</v>
      </c>
    </row>
    <row r="9523" spans="1:17" customFormat="1" ht="13.2" x14ac:dyDescent="0.25">
      <c r="A9523">
        <v>8</v>
      </c>
      <c r="B9523">
        <v>28</v>
      </c>
      <c r="C9523" s="3">
        <v>828</v>
      </c>
      <c r="D9523" t="s">
        <v>6</v>
      </c>
      <c r="E9523">
        <v>2000</v>
      </c>
      <c r="G9523" s="10">
        <v>196</v>
      </c>
      <c r="K9523" s="3"/>
      <c r="O9523" s="3">
        <v>0</v>
      </c>
    </row>
    <row r="9524" spans="1:17" customFormat="1" ht="13.2" x14ac:dyDescent="0.25">
      <c r="A9524">
        <v>8</v>
      </c>
      <c r="B9524">
        <v>29</v>
      </c>
      <c r="C9524" s="3">
        <v>829</v>
      </c>
      <c r="D9524" t="s">
        <v>6</v>
      </c>
      <c r="E9524">
        <v>2000</v>
      </c>
      <c r="G9524" s="10">
        <v>287</v>
      </c>
      <c r="K9524" s="3"/>
      <c r="O9524" s="3">
        <v>32</v>
      </c>
    </row>
    <row r="9525" spans="1:17" customFormat="1" ht="13.2" x14ac:dyDescent="0.25">
      <c r="A9525">
        <v>8</v>
      </c>
      <c r="B9525">
        <v>30</v>
      </c>
      <c r="C9525" s="3">
        <v>830</v>
      </c>
      <c r="D9525" t="s">
        <v>6</v>
      </c>
      <c r="E9525">
        <v>2000</v>
      </c>
      <c r="G9525" s="10">
        <v>173</v>
      </c>
      <c r="H9525">
        <f>SUM(G9519:G9525)</f>
        <v>1464</v>
      </c>
      <c r="K9525" s="3"/>
      <c r="O9525" s="3">
        <v>18</v>
      </c>
    </row>
    <row r="9526" spans="1:17" customFormat="1" ht="13.2" x14ac:dyDescent="0.25">
      <c r="A9526">
        <v>8</v>
      </c>
      <c r="B9526">
        <v>31</v>
      </c>
      <c r="C9526" s="3">
        <v>831</v>
      </c>
      <c r="D9526" t="s">
        <v>6</v>
      </c>
      <c r="E9526">
        <v>2000</v>
      </c>
      <c r="G9526" s="10">
        <v>130</v>
      </c>
      <c r="K9526" s="3"/>
      <c r="O9526" s="3">
        <v>14</v>
      </c>
    </row>
    <row r="9527" spans="1:17" customFormat="1" ht="13.2" x14ac:dyDescent="0.25">
      <c r="A9527">
        <v>9</v>
      </c>
      <c r="B9527">
        <v>1</v>
      </c>
      <c r="C9527" s="3">
        <v>901</v>
      </c>
      <c r="D9527" t="s">
        <v>6</v>
      </c>
      <c r="E9527">
        <v>2000</v>
      </c>
      <c r="G9527" s="10">
        <v>107</v>
      </c>
      <c r="K9527" s="3"/>
      <c r="O9527" s="3">
        <v>12</v>
      </c>
    </row>
    <row r="9528" spans="1:17" customFormat="1" ht="13.2" x14ac:dyDescent="0.25">
      <c r="A9528">
        <v>9</v>
      </c>
      <c r="B9528">
        <v>2</v>
      </c>
      <c r="C9528" s="3">
        <v>902</v>
      </c>
      <c r="D9528" t="s">
        <v>6</v>
      </c>
      <c r="E9528">
        <v>2000</v>
      </c>
      <c r="G9528" s="10">
        <v>91</v>
      </c>
      <c r="K9528" s="3"/>
      <c r="O9528" s="3">
        <v>10</v>
      </c>
    </row>
    <row r="9529" spans="1:17" customFormat="1" ht="13.2" x14ac:dyDescent="0.25">
      <c r="A9529">
        <v>9</v>
      </c>
      <c r="B9529">
        <v>3</v>
      </c>
      <c r="C9529" s="3">
        <v>903</v>
      </c>
      <c r="D9529" t="s">
        <v>6</v>
      </c>
      <c r="E9529">
        <v>2000</v>
      </c>
      <c r="G9529" s="10">
        <v>32</v>
      </c>
      <c r="K9529" s="3"/>
      <c r="O9529" s="3">
        <v>4</v>
      </c>
    </row>
    <row r="9530" spans="1:17" customFormat="1" ht="13.2" x14ac:dyDescent="0.25">
      <c r="A9530">
        <v>9</v>
      </c>
      <c r="B9530">
        <v>4</v>
      </c>
      <c r="C9530" s="3">
        <v>904</v>
      </c>
      <c r="D9530" t="s">
        <v>6</v>
      </c>
      <c r="E9530">
        <v>2000</v>
      </c>
      <c r="G9530" s="10">
        <v>21</v>
      </c>
      <c r="K9530" s="3"/>
      <c r="O9530" s="3">
        <v>2</v>
      </c>
    </row>
    <row r="9531" spans="1:17" customFormat="1" ht="13.2" x14ac:dyDescent="0.25">
      <c r="A9531">
        <v>9</v>
      </c>
      <c r="B9531">
        <v>5</v>
      </c>
      <c r="C9531" s="3">
        <v>905</v>
      </c>
      <c r="D9531" t="s">
        <v>6</v>
      </c>
      <c r="E9531">
        <v>2000</v>
      </c>
      <c r="G9531" s="10">
        <v>0</v>
      </c>
      <c r="K9531" s="3"/>
      <c r="O9531" s="3">
        <v>0</v>
      </c>
    </row>
    <row r="9532" spans="1:17" customFormat="1" ht="13.2" x14ac:dyDescent="0.25">
      <c r="A9532">
        <v>9</v>
      </c>
      <c r="B9532">
        <v>6</v>
      </c>
      <c r="C9532" s="3">
        <v>906</v>
      </c>
      <c r="D9532" t="s">
        <v>6</v>
      </c>
      <c r="E9532">
        <v>2000</v>
      </c>
      <c r="G9532" s="10">
        <v>7</v>
      </c>
      <c r="H9532">
        <f>SUM(G9526:G9532)</f>
        <v>388</v>
      </c>
      <c r="K9532" s="3"/>
      <c r="O9532" s="3">
        <v>0</v>
      </c>
      <c r="Q9532">
        <v>0</v>
      </c>
    </row>
    <row r="9533" spans="1:17" customFormat="1" ht="13.2" x14ac:dyDescent="0.25">
      <c r="A9533">
        <v>9</v>
      </c>
      <c r="B9533">
        <v>7</v>
      </c>
      <c r="C9533" s="3">
        <v>907</v>
      </c>
      <c r="D9533" t="s">
        <v>6</v>
      </c>
      <c r="E9533">
        <v>2000</v>
      </c>
      <c r="G9533" s="10">
        <v>11</v>
      </c>
      <c r="K9533" s="3"/>
      <c r="O9533" s="3">
        <v>0</v>
      </c>
      <c r="Q9533">
        <v>1</v>
      </c>
    </row>
    <row r="9534" spans="1:17" customFormat="1" ht="13.2" x14ac:dyDescent="0.25">
      <c r="A9534">
        <v>9</v>
      </c>
      <c r="B9534">
        <v>8</v>
      </c>
      <c r="C9534" s="3">
        <v>908</v>
      </c>
      <c r="D9534" t="s">
        <v>6</v>
      </c>
      <c r="E9534">
        <v>2000</v>
      </c>
      <c r="G9534" s="10">
        <v>25</v>
      </c>
      <c r="K9534" s="3"/>
      <c r="O9534" s="3">
        <v>0</v>
      </c>
      <c r="Q9534">
        <v>2</v>
      </c>
    </row>
    <row r="9535" spans="1:17" customFormat="1" ht="13.2" x14ac:dyDescent="0.25">
      <c r="A9535">
        <v>9</v>
      </c>
      <c r="B9535">
        <v>9</v>
      </c>
      <c r="C9535" s="3">
        <v>909</v>
      </c>
      <c r="D9535" t="s">
        <v>6</v>
      </c>
      <c r="E9535">
        <v>2000</v>
      </c>
      <c r="G9535" s="10">
        <v>16</v>
      </c>
      <c r="K9535" s="3"/>
      <c r="O9535" s="3">
        <v>0</v>
      </c>
      <c r="Q9535">
        <v>11</v>
      </c>
    </row>
    <row r="9536" spans="1:17" customFormat="1" ht="13.2" x14ac:dyDescent="0.25">
      <c r="A9536">
        <v>9</v>
      </c>
      <c r="B9536">
        <v>10</v>
      </c>
      <c r="C9536" s="3">
        <v>910</v>
      </c>
      <c r="D9536" t="s">
        <v>6</v>
      </c>
      <c r="E9536">
        <v>2000</v>
      </c>
      <c r="G9536" s="10">
        <v>34</v>
      </c>
      <c r="K9536" s="3"/>
      <c r="O9536" s="3">
        <v>0</v>
      </c>
      <c r="Q9536">
        <v>1</v>
      </c>
    </row>
    <row r="9537" spans="1:17" customFormat="1" ht="13.2" x14ac:dyDescent="0.25">
      <c r="A9537">
        <v>9</v>
      </c>
      <c r="B9537">
        <v>11</v>
      </c>
      <c r="C9537" s="3">
        <v>911</v>
      </c>
      <c r="D9537" t="s">
        <v>6</v>
      </c>
      <c r="E9537">
        <v>2000</v>
      </c>
      <c r="G9537" s="10">
        <v>43</v>
      </c>
      <c r="K9537" s="3"/>
      <c r="O9537" s="3">
        <v>0</v>
      </c>
      <c r="Q9537">
        <v>4</v>
      </c>
    </row>
    <row r="9538" spans="1:17" customFormat="1" ht="13.2" x14ac:dyDescent="0.25">
      <c r="A9538">
        <v>9</v>
      </c>
      <c r="B9538">
        <v>12</v>
      </c>
      <c r="C9538" s="3">
        <v>912</v>
      </c>
      <c r="D9538" t="s">
        <v>6</v>
      </c>
      <c r="E9538">
        <v>2000</v>
      </c>
      <c r="G9538" s="10">
        <v>69</v>
      </c>
      <c r="K9538" s="3"/>
      <c r="O9538" s="3">
        <v>0</v>
      </c>
      <c r="Q9538">
        <v>4</v>
      </c>
    </row>
    <row r="9539" spans="1:17" customFormat="1" ht="13.2" x14ac:dyDescent="0.25">
      <c r="A9539">
        <v>9</v>
      </c>
      <c r="B9539">
        <v>13</v>
      </c>
      <c r="C9539" s="3">
        <v>913</v>
      </c>
      <c r="D9539" t="s">
        <v>6</v>
      </c>
      <c r="E9539">
        <v>2000</v>
      </c>
      <c r="G9539" s="10">
        <v>74</v>
      </c>
      <c r="H9539">
        <f>SUM(G9533:G9539)</f>
        <v>272</v>
      </c>
      <c r="K9539" s="3"/>
      <c r="O9539" s="3">
        <v>0</v>
      </c>
      <c r="Q9539">
        <v>8</v>
      </c>
    </row>
    <row r="9540" spans="1:17" customFormat="1" ht="13.2" x14ac:dyDescent="0.25">
      <c r="A9540">
        <v>9</v>
      </c>
      <c r="B9540">
        <v>14</v>
      </c>
      <c r="C9540" s="3">
        <v>914</v>
      </c>
      <c r="D9540" t="s">
        <v>6</v>
      </c>
      <c r="E9540">
        <v>2000</v>
      </c>
      <c r="G9540" s="10">
        <v>8</v>
      </c>
      <c r="K9540" s="3"/>
      <c r="O9540" s="3">
        <v>0</v>
      </c>
      <c r="Q9540">
        <v>15</v>
      </c>
    </row>
    <row r="9541" spans="1:17" customFormat="1" ht="13.2" x14ac:dyDescent="0.25">
      <c r="A9541">
        <v>9</v>
      </c>
      <c r="B9541">
        <v>15</v>
      </c>
      <c r="C9541" s="3">
        <v>915</v>
      </c>
      <c r="D9541" t="s">
        <v>6</v>
      </c>
      <c r="E9541">
        <v>2000</v>
      </c>
      <c r="F9541">
        <v>6</v>
      </c>
      <c r="G9541" s="3">
        <f>F9541</f>
        <v>6</v>
      </c>
      <c r="O9541" s="3"/>
    </row>
    <row r="9542" spans="1:17" customFormat="1" ht="13.2" x14ac:dyDescent="0.25">
      <c r="A9542">
        <v>9</v>
      </c>
      <c r="B9542">
        <v>16</v>
      </c>
      <c r="C9542" s="3">
        <v>916</v>
      </c>
      <c r="D9542" t="s">
        <v>6</v>
      </c>
      <c r="E9542">
        <v>2000</v>
      </c>
      <c r="F9542">
        <v>4</v>
      </c>
      <c r="G9542" s="3">
        <f t="shared" ref="G9542:G9588" si="423">F9542</f>
        <v>4</v>
      </c>
      <c r="O9542" s="3"/>
    </row>
    <row r="9543" spans="1:17" customFormat="1" ht="13.2" x14ac:dyDescent="0.25">
      <c r="A9543">
        <v>9</v>
      </c>
      <c r="B9543">
        <v>17</v>
      </c>
      <c r="C9543" s="3">
        <v>917</v>
      </c>
      <c r="D9543" t="s">
        <v>6</v>
      </c>
      <c r="E9543">
        <v>2000</v>
      </c>
      <c r="F9543">
        <v>3</v>
      </c>
      <c r="G9543" s="3">
        <f t="shared" si="423"/>
        <v>3</v>
      </c>
      <c r="O9543" s="3"/>
    </row>
    <row r="9544" spans="1:17" customFormat="1" ht="13.2" x14ac:dyDescent="0.25">
      <c r="A9544">
        <v>9</v>
      </c>
      <c r="B9544">
        <v>18</v>
      </c>
      <c r="C9544" s="3">
        <v>918</v>
      </c>
      <c r="D9544" t="s">
        <v>6</v>
      </c>
      <c r="E9544">
        <v>2000</v>
      </c>
      <c r="F9544">
        <v>8</v>
      </c>
      <c r="G9544" s="3">
        <f t="shared" si="423"/>
        <v>8</v>
      </c>
      <c r="O9544" s="3"/>
    </row>
    <row r="9545" spans="1:17" customFormat="1" ht="13.2" x14ac:dyDescent="0.25">
      <c r="A9545">
        <v>9</v>
      </c>
      <c r="B9545">
        <v>19</v>
      </c>
      <c r="C9545" s="3">
        <v>919</v>
      </c>
      <c r="D9545" t="s">
        <v>6</v>
      </c>
      <c r="E9545">
        <v>2000</v>
      </c>
      <c r="F9545">
        <v>9</v>
      </c>
      <c r="G9545" s="3">
        <f t="shared" si="423"/>
        <v>9</v>
      </c>
      <c r="O9545" s="3"/>
    </row>
    <row r="9546" spans="1:17" customFormat="1" ht="13.2" x14ac:dyDescent="0.25">
      <c r="A9546">
        <v>9</v>
      </c>
      <c r="B9546">
        <v>20</v>
      </c>
      <c r="C9546" s="3">
        <v>920</v>
      </c>
      <c r="D9546" t="s">
        <v>6</v>
      </c>
      <c r="E9546">
        <v>2000</v>
      </c>
      <c r="F9546">
        <v>1</v>
      </c>
      <c r="G9546" s="3">
        <f t="shared" si="423"/>
        <v>1</v>
      </c>
      <c r="O9546" s="3"/>
    </row>
    <row r="9547" spans="1:17" customFormat="1" ht="13.2" x14ac:dyDescent="0.25">
      <c r="A9547">
        <v>9</v>
      </c>
      <c r="B9547">
        <v>21</v>
      </c>
      <c r="C9547" s="3">
        <v>921</v>
      </c>
      <c r="D9547" t="s">
        <v>6</v>
      </c>
      <c r="E9547">
        <v>2000</v>
      </c>
      <c r="F9547">
        <v>17</v>
      </c>
      <c r="G9547" s="3">
        <f t="shared" si="423"/>
        <v>17</v>
      </c>
      <c r="O9547" s="3"/>
    </row>
    <row r="9548" spans="1:17" customFormat="1" ht="13.2" x14ac:dyDescent="0.25">
      <c r="A9548">
        <v>9</v>
      </c>
      <c r="B9548">
        <v>22</v>
      </c>
      <c r="C9548" s="3">
        <v>922</v>
      </c>
      <c r="D9548" t="s">
        <v>6</v>
      </c>
      <c r="E9548">
        <v>2000</v>
      </c>
      <c r="F9548">
        <v>18</v>
      </c>
      <c r="G9548" s="3">
        <f t="shared" si="423"/>
        <v>18</v>
      </c>
      <c r="O9548" s="3"/>
    </row>
    <row r="9549" spans="1:17" customFormat="1" ht="13.2" x14ac:dyDescent="0.25">
      <c r="A9549">
        <v>9</v>
      </c>
      <c r="B9549">
        <v>23</v>
      </c>
      <c r="C9549" s="3">
        <v>923</v>
      </c>
      <c r="D9549" t="s">
        <v>6</v>
      </c>
      <c r="E9549">
        <v>2000</v>
      </c>
      <c r="F9549">
        <v>2</v>
      </c>
      <c r="G9549" s="3">
        <f t="shared" si="423"/>
        <v>2</v>
      </c>
      <c r="O9549" s="3"/>
    </row>
    <row r="9550" spans="1:17" customFormat="1" ht="13.2" x14ac:dyDescent="0.25">
      <c r="A9550">
        <v>9</v>
      </c>
      <c r="B9550">
        <v>24</v>
      </c>
      <c r="C9550" s="3">
        <v>924</v>
      </c>
      <c r="D9550" t="s">
        <v>6</v>
      </c>
      <c r="E9550">
        <v>2000</v>
      </c>
      <c r="F9550">
        <v>0</v>
      </c>
      <c r="G9550" s="3">
        <f t="shared" si="423"/>
        <v>0</v>
      </c>
      <c r="O9550" s="3"/>
    </row>
    <row r="9551" spans="1:17" customFormat="1" ht="13.2" x14ac:dyDescent="0.25">
      <c r="A9551">
        <v>9</v>
      </c>
      <c r="B9551">
        <v>25</v>
      </c>
      <c r="C9551" s="3">
        <v>925</v>
      </c>
      <c r="D9551" t="s">
        <v>6</v>
      </c>
      <c r="E9551">
        <v>2000</v>
      </c>
      <c r="F9551">
        <v>2</v>
      </c>
      <c r="G9551" s="3">
        <f t="shared" si="423"/>
        <v>2</v>
      </c>
      <c r="O9551" s="3"/>
    </row>
    <row r="9552" spans="1:17" customFormat="1" ht="13.2" x14ac:dyDescent="0.25">
      <c r="A9552">
        <v>9</v>
      </c>
      <c r="B9552">
        <v>26</v>
      </c>
      <c r="C9552" s="3">
        <v>926</v>
      </c>
      <c r="D9552" t="s">
        <v>6</v>
      </c>
      <c r="E9552">
        <v>2000</v>
      </c>
      <c r="F9552">
        <v>1</v>
      </c>
      <c r="G9552" s="3">
        <f t="shared" si="423"/>
        <v>1</v>
      </c>
      <c r="O9552" s="3"/>
    </row>
    <row r="9553" spans="1:15" customFormat="1" ht="13.2" x14ac:dyDescent="0.25">
      <c r="A9553">
        <v>9</v>
      </c>
      <c r="B9553">
        <v>27</v>
      </c>
      <c r="C9553" s="3">
        <v>927</v>
      </c>
      <c r="D9553" t="s">
        <v>6</v>
      </c>
      <c r="E9553">
        <v>2000</v>
      </c>
      <c r="F9553">
        <v>0</v>
      </c>
      <c r="G9553" s="3">
        <f t="shared" si="423"/>
        <v>0</v>
      </c>
      <c r="O9553" s="3"/>
    </row>
    <row r="9554" spans="1:15" customFormat="1" ht="13.2" x14ac:dyDescent="0.25">
      <c r="A9554">
        <v>9</v>
      </c>
      <c r="B9554">
        <v>28</v>
      </c>
      <c r="C9554" s="3">
        <v>928</v>
      </c>
      <c r="D9554" t="s">
        <v>6</v>
      </c>
      <c r="E9554">
        <v>2000</v>
      </c>
      <c r="F9554">
        <v>1</v>
      </c>
      <c r="G9554" s="3">
        <f t="shared" si="423"/>
        <v>1</v>
      </c>
      <c r="O9554" s="3"/>
    </row>
    <row r="9555" spans="1:15" customFormat="1" ht="13.2" x14ac:dyDescent="0.25">
      <c r="A9555">
        <v>9</v>
      </c>
      <c r="B9555">
        <v>29</v>
      </c>
      <c r="C9555" s="3">
        <v>929</v>
      </c>
      <c r="D9555" t="s">
        <v>6</v>
      </c>
      <c r="E9555">
        <v>2000</v>
      </c>
      <c r="F9555">
        <v>0</v>
      </c>
      <c r="G9555" s="3">
        <f t="shared" si="423"/>
        <v>0</v>
      </c>
      <c r="O9555" s="3"/>
    </row>
    <row r="9556" spans="1:15" customFormat="1" ht="13.2" x14ac:dyDescent="0.25">
      <c r="A9556">
        <v>9</v>
      </c>
      <c r="B9556">
        <v>30</v>
      </c>
      <c r="C9556" s="3">
        <v>930</v>
      </c>
      <c r="D9556" t="s">
        <v>6</v>
      </c>
      <c r="E9556">
        <v>2000</v>
      </c>
      <c r="F9556">
        <v>1</v>
      </c>
      <c r="G9556" s="3">
        <f t="shared" si="423"/>
        <v>1</v>
      </c>
      <c r="O9556" s="3"/>
    </row>
    <row r="9557" spans="1:15" customFormat="1" ht="13.2" x14ac:dyDescent="0.25">
      <c r="A9557">
        <v>10</v>
      </c>
      <c r="B9557">
        <v>1</v>
      </c>
      <c r="C9557" s="3">
        <v>1001</v>
      </c>
      <c r="D9557" t="s">
        <v>6</v>
      </c>
      <c r="E9557">
        <v>2000</v>
      </c>
      <c r="F9557">
        <v>1</v>
      </c>
      <c r="G9557" s="3">
        <f t="shared" si="423"/>
        <v>1</v>
      </c>
      <c r="O9557" s="3"/>
    </row>
    <row r="9558" spans="1:15" customFormat="1" ht="13.2" x14ac:dyDescent="0.25">
      <c r="A9558">
        <v>10</v>
      </c>
      <c r="B9558">
        <v>2</v>
      </c>
      <c r="C9558" s="3">
        <v>1002</v>
      </c>
      <c r="D9558" t="s">
        <v>6</v>
      </c>
      <c r="E9558">
        <v>2000</v>
      </c>
      <c r="F9558">
        <v>0</v>
      </c>
      <c r="G9558" s="3">
        <f t="shared" si="423"/>
        <v>0</v>
      </c>
      <c r="O9558" s="3"/>
    </row>
    <row r="9559" spans="1:15" customFormat="1" ht="13.5" customHeight="1" x14ac:dyDescent="0.25">
      <c r="A9559">
        <v>10</v>
      </c>
      <c r="B9559">
        <v>3</v>
      </c>
      <c r="C9559" s="3">
        <v>1003</v>
      </c>
      <c r="D9559" t="s">
        <v>6</v>
      </c>
      <c r="E9559">
        <v>2000</v>
      </c>
      <c r="F9559">
        <v>1</v>
      </c>
      <c r="G9559" s="3">
        <f t="shared" si="423"/>
        <v>1</v>
      </c>
      <c r="O9559" s="3"/>
    </row>
    <row r="9560" spans="1:15" customFormat="1" ht="13.5" customHeight="1" x14ac:dyDescent="0.25">
      <c r="A9560">
        <v>10</v>
      </c>
      <c r="B9560">
        <f>B9559+1</f>
        <v>4</v>
      </c>
      <c r="C9560" s="3">
        <f>C9559+1</f>
        <v>1004</v>
      </c>
      <c r="D9560" t="s">
        <v>6</v>
      </c>
      <c r="E9560">
        <v>2000</v>
      </c>
      <c r="F9560">
        <v>0</v>
      </c>
      <c r="G9560" s="3">
        <f t="shared" si="423"/>
        <v>0</v>
      </c>
      <c r="O9560" s="3"/>
    </row>
    <row r="9561" spans="1:15" customFormat="1" ht="13.5" customHeight="1" x14ac:dyDescent="0.25">
      <c r="A9561">
        <v>10</v>
      </c>
      <c r="B9561">
        <f t="shared" ref="B9561:B9587" si="424">B9560+1</f>
        <v>5</v>
      </c>
      <c r="C9561" s="3">
        <f t="shared" ref="C9561:C9587" si="425">C9560+1</f>
        <v>1005</v>
      </c>
      <c r="D9561" t="s">
        <v>6</v>
      </c>
      <c r="E9561">
        <v>2000</v>
      </c>
      <c r="F9561">
        <v>0</v>
      </c>
      <c r="G9561" s="3">
        <f t="shared" si="423"/>
        <v>0</v>
      </c>
      <c r="O9561" s="3"/>
    </row>
    <row r="9562" spans="1:15" customFormat="1" ht="13.5" customHeight="1" x14ac:dyDescent="0.25">
      <c r="A9562">
        <v>10</v>
      </c>
      <c r="B9562">
        <f t="shared" si="424"/>
        <v>6</v>
      </c>
      <c r="C9562" s="3">
        <f t="shared" si="425"/>
        <v>1006</v>
      </c>
      <c r="D9562" t="s">
        <v>6</v>
      </c>
      <c r="E9562">
        <v>2000</v>
      </c>
      <c r="F9562">
        <v>0</v>
      </c>
      <c r="G9562" s="3">
        <f t="shared" si="423"/>
        <v>0</v>
      </c>
      <c r="O9562" s="3"/>
    </row>
    <row r="9563" spans="1:15" customFormat="1" ht="13.5" customHeight="1" x14ac:dyDescent="0.25">
      <c r="A9563">
        <v>10</v>
      </c>
      <c r="B9563">
        <f t="shared" si="424"/>
        <v>7</v>
      </c>
      <c r="C9563" s="3">
        <f t="shared" si="425"/>
        <v>1007</v>
      </c>
      <c r="D9563" t="s">
        <v>6</v>
      </c>
      <c r="E9563">
        <v>2000</v>
      </c>
      <c r="F9563">
        <v>1</v>
      </c>
      <c r="G9563" s="3">
        <f t="shared" si="423"/>
        <v>1</v>
      </c>
      <c r="O9563" s="3"/>
    </row>
    <row r="9564" spans="1:15" customFormat="1" ht="13.5" customHeight="1" x14ac:dyDescent="0.25">
      <c r="A9564">
        <v>10</v>
      </c>
      <c r="B9564">
        <f t="shared" si="424"/>
        <v>8</v>
      </c>
      <c r="C9564" s="3">
        <f t="shared" si="425"/>
        <v>1008</v>
      </c>
      <c r="D9564" t="s">
        <v>6</v>
      </c>
      <c r="E9564">
        <v>2000</v>
      </c>
      <c r="F9564">
        <v>0</v>
      </c>
      <c r="G9564" s="3">
        <f t="shared" si="423"/>
        <v>0</v>
      </c>
      <c r="O9564" s="3"/>
    </row>
    <row r="9565" spans="1:15" customFormat="1" ht="13.5" customHeight="1" x14ac:dyDescent="0.25">
      <c r="A9565">
        <v>10</v>
      </c>
      <c r="B9565">
        <f t="shared" si="424"/>
        <v>9</v>
      </c>
      <c r="C9565" s="3">
        <f t="shared" si="425"/>
        <v>1009</v>
      </c>
      <c r="D9565" t="s">
        <v>6</v>
      </c>
      <c r="E9565">
        <v>2000</v>
      </c>
      <c r="F9565">
        <v>0</v>
      </c>
      <c r="G9565" s="3">
        <f t="shared" si="423"/>
        <v>0</v>
      </c>
      <c r="O9565" s="3"/>
    </row>
    <row r="9566" spans="1:15" customFormat="1" ht="13.5" customHeight="1" x14ac:dyDescent="0.25">
      <c r="A9566">
        <v>10</v>
      </c>
      <c r="B9566">
        <f t="shared" si="424"/>
        <v>10</v>
      </c>
      <c r="C9566" s="3">
        <f t="shared" si="425"/>
        <v>1010</v>
      </c>
      <c r="D9566" t="s">
        <v>6</v>
      </c>
      <c r="E9566">
        <v>2000</v>
      </c>
      <c r="F9566">
        <v>1</v>
      </c>
      <c r="G9566" s="3">
        <f t="shared" si="423"/>
        <v>1</v>
      </c>
      <c r="O9566" s="3"/>
    </row>
    <row r="9567" spans="1:15" customFormat="1" ht="13.5" customHeight="1" x14ac:dyDescent="0.25">
      <c r="A9567">
        <v>10</v>
      </c>
      <c r="B9567">
        <f t="shared" si="424"/>
        <v>11</v>
      </c>
      <c r="C9567" s="3">
        <f t="shared" si="425"/>
        <v>1011</v>
      </c>
      <c r="D9567" t="s">
        <v>6</v>
      </c>
      <c r="E9567">
        <v>2000</v>
      </c>
      <c r="F9567">
        <v>0</v>
      </c>
      <c r="G9567" s="3">
        <f t="shared" si="423"/>
        <v>0</v>
      </c>
      <c r="O9567" s="3"/>
    </row>
    <row r="9568" spans="1:15" customFormat="1" ht="13.5" customHeight="1" x14ac:dyDescent="0.25">
      <c r="A9568">
        <v>10</v>
      </c>
      <c r="B9568">
        <f t="shared" si="424"/>
        <v>12</v>
      </c>
      <c r="C9568" s="3">
        <f t="shared" si="425"/>
        <v>1012</v>
      </c>
      <c r="D9568" t="s">
        <v>6</v>
      </c>
      <c r="E9568">
        <v>2000</v>
      </c>
      <c r="F9568">
        <v>0</v>
      </c>
      <c r="G9568" s="3">
        <f t="shared" si="423"/>
        <v>0</v>
      </c>
      <c r="O9568" s="3"/>
    </row>
    <row r="9569" spans="1:15" customFormat="1" ht="13.5" customHeight="1" x14ac:dyDescent="0.25">
      <c r="A9569">
        <v>10</v>
      </c>
      <c r="B9569">
        <f t="shared" si="424"/>
        <v>13</v>
      </c>
      <c r="C9569" s="3">
        <f t="shared" si="425"/>
        <v>1013</v>
      </c>
      <c r="D9569" t="s">
        <v>6</v>
      </c>
      <c r="E9569">
        <v>2000</v>
      </c>
      <c r="F9569">
        <v>0</v>
      </c>
      <c r="G9569" s="3">
        <f t="shared" si="423"/>
        <v>0</v>
      </c>
      <c r="O9569" s="3"/>
    </row>
    <row r="9570" spans="1:15" customFormat="1" ht="13.5" customHeight="1" x14ac:dyDescent="0.25">
      <c r="A9570">
        <v>10</v>
      </c>
      <c r="B9570">
        <f t="shared" si="424"/>
        <v>14</v>
      </c>
      <c r="C9570" s="3">
        <f t="shared" si="425"/>
        <v>1014</v>
      </c>
      <c r="D9570" t="s">
        <v>6</v>
      </c>
      <c r="E9570">
        <v>2000</v>
      </c>
      <c r="F9570">
        <v>2</v>
      </c>
      <c r="G9570" s="3">
        <f t="shared" si="423"/>
        <v>2</v>
      </c>
      <c r="O9570" s="3"/>
    </row>
    <row r="9571" spans="1:15" customFormat="1" ht="13.5" customHeight="1" x14ac:dyDescent="0.25">
      <c r="A9571">
        <v>10</v>
      </c>
      <c r="B9571">
        <f t="shared" si="424"/>
        <v>15</v>
      </c>
      <c r="C9571" s="3">
        <f t="shared" si="425"/>
        <v>1015</v>
      </c>
      <c r="D9571" t="s">
        <v>6</v>
      </c>
      <c r="E9571">
        <v>2000</v>
      </c>
      <c r="F9571">
        <v>2</v>
      </c>
      <c r="G9571" s="3">
        <f t="shared" si="423"/>
        <v>2</v>
      </c>
      <c r="O9571" s="3"/>
    </row>
    <row r="9572" spans="1:15" customFormat="1" ht="13.5" customHeight="1" x14ac:dyDescent="0.25">
      <c r="A9572">
        <v>10</v>
      </c>
      <c r="B9572">
        <f t="shared" si="424"/>
        <v>16</v>
      </c>
      <c r="C9572" s="3">
        <f t="shared" si="425"/>
        <v>1016</v>
      </c>
      <c r="D9572" t="s">
        <v>6</v>
      </c>
      <c r="E9572">
        <v>2000</v>
      </c>
      <c r="F9572">
        <v>0</v>
      </c>
      <c r="G9572" s="3">
        <f t="shared" si="423"/>
        <v>0</v>
      </c>
      <c r="O9572" s="3"/>
    </row>
    <row r="9573" spans="1:15" customFormat="1" ht="13.5" customHeight="1" x14ac:dyDescent="0.25">
      <c r="A9573">
        <v>10</v>
      </c>
      <c r="B9573">
        <f t="shared" si="424"/>
        <v>17</v>
      </c>
      <c r="C9573" s="3">
        <f t="shared" si="425"/>
        <v>1017</v>
      </c>
      <c r="D9573" t="s">
        <v>6</v>
      </c>
      <c r="E9573">
        <v>2000</v>
      </c>
      <c r="F9573">
        <v>0</v>
      </c>
      <c r="G9573" s="3">
        <f t="shared" si="423"/>
        <v>0</v>
      </c>
      <c r="O9573" s="3"/>
    </row>
    <row r="9574" spans="1:15" customFormat="1" ht="13.5" customHeight="1" x14ac:dyDescent="0.25">
      <c r="A9574">
        <v>10</v>
      </c>
      <c r="B9574">
        <f t="shared" si="424"/>
        <v>18</v>
      </c>
      <c r="C9574" s="3">
        <f t="shared" si="425"/>
        <v>1018</v>
      </c>
      <c r="D9574" t="s">
        <v>6</v>
      </c>
      <c r="E9574">
        <v>2000</v>
      </c>
      <c r="F9574">
        <v>0</v>
      </c>
      <c r="G9574" s="3">
        <f t="shared" si="423"/>
        <v>0</v>
      </c>
      <c r="O9574" s="3"/>
    </row>
    <row r="9575" spans="1:15" customFormat="1" ht="13.5" customHeight="1" x14ac:dyDescent="0.25">
      <c r="A9575">
        <v>10</v>
      </c>
      <c r="B9575">
        <f t="shared" si="424"/>
        <v>19</v>
      </c>
      <c r="C9575" s="3">
        <f t="shared" si="425"/>
        <v>1019</v>
      </c>
      <c r="D9575" t="s">
        <v>6</v>
      </c>
      <c r="E9575">
        <v>2000</v>
      </c>
      <c r="F9575">
        <v>0</v>
      </c>
      <c r="G9575" s="3">
        <f t="shared" si="423"/>
        <v>0</v>
      </c>
      <c r="O9575" s="3"/>
    </row>
    <row r="9576" spans="1:15" customFormat="1" ht="13.5" customHeight="1" x14ac:dyDescent="0.25">
      <c r="A9576">
        <v>10</v>
      </c>
      <c r="B9576">
        <f t="shared" si="424"/>
        <v>20</v>
      </c>
      <c r="C9576" s="3">
        <f t="shared" si="425"/>
        <v>1020</v>
      </c>
      <c r="D9576" t="s">
        <v>6</v>
      </c>
      <c r="E9576">
        <v>2000</v>
      </c>
      <c r="F9576">
        <v>2</v>
      </c>
      <c r="G9576" s="3">
        <f t="shared" si="423"/>
        <v>2</v>
      </c>
      <c r="O9576" s="3"/>
    </row>
    <row r="9577" spans="1:15" customFormat="1" ht="13.5" customHeight="1" x14ac:dyDescent="0.25">
      <c r="A9577">
        <v>10</v>
      </c>
      <c r="B9577">
        <f t="shared" si="424"/>
        <v>21</v>
      </c>
      <c r="C9577" s="3">
        <f t="shared" si="425"/>
        <v>1021</v>
      </c>
      <c r="D9577" t="s">
        <v>6</v>
      </c>
      <c r="E9577">
        <v>2000</v>
      </c>
      <c r="F9577">
        <v>10</v>
      </c>
      <c r="G9577" s="3">
        <f t="shared" si="423"/>
        <v>10</v>
      </c>
      <c r="O9577" s="3"/>
    </row>
    <row r="9578" spans="1:15" customFormat="1" ht="13.5" customHeight="1" x14ac:dyDescent="0.25">
      <c r="A9578">
        <v>10</v>
      </c>
      <c r="B9578">
        <f t="shared" si="424"/>
        <v>22</v>
      </c>
      <c r="C9578" s="3">
        <f t="shared" si="425"/>
        <v>1022</v>
      </c>
      <c r="D9578" t="s">
        <v>6</v>
      </c>
      <c r="E9578">
        <v>2000</v>
      </c>
      <c r="F9578">
        <v>0</v>
      </c>
      <c r="G9578" s="3">
        <f t="shared" si="423"/>
        <v>0</v>
      </c>
      <c r="O9578" s="3"/>
    </row>
    <row r="9579" spans="1:15" customFormat="1" ht="13.5" customHeight="1" x14ac:dyDescent="0.25">
      <c r="A9579">
        <v>10</v>
      </c>
      <c r="B9579">
        <f t="shared" si="424"/>
        <v>23</v>
      </c>
      <c r="C9579" s="3">
        <f t="shared" si="425"/>
        <v>1023</v>
      </c>
      <c r="D9579" t="s">
        <v>6</v>
      </c>
      <c r="E9579">
        <v>2000</v>
      </c>
      <c r="F9579">
        <v>0</v>
      </c>
      <c r="G9579" s="3">
        <f t="shared" si="423"/>
        <v>0</v>
      </c>
      <c r="O9579" s="3"/>
    </row>
    <row r="9580" spans="1:15" customFormat="1" ht="13.5" customHeight="1" x14ac:dyDescent="0.25">
      <c r="A9580">
        <v>10</v>
      </c>
      <c r="B9580">
        <f t="shared" si="424"/>
        <v>24</v>
      </c>
      <c r="C9580" s="3">
        <f t="shared" si="425"/>
        <v>1024</v>
      </c>
      <c r="D9580" t="s">
        <v>6</v>
      </c>
      <c r="E9580">
        <v>2000</v>
      </c>
      <c r="F9580">
        <v>0</v>
      </c>
      <c r="G9580" s="3">
        <f t="shared" si="423"/>
        <v>0</v>
      </c>
      <c r="O9580" s="3"/>
    </row>
    <row r="9581" spans="1:15" customFormat="1" ht="13.5" customHeight="1" x14ac:dyDescent="0.25">
      <c r="A9581">
        <v>10</v>
      </c>
      <c r="B9581">
        <f t="shared" si="424"/>
        <v>25</v>
      </c>
      <c r="C9581" s="3">
        <f t="shared" si="425"/>
        <v>1025</v>
      </c>
      <c r="D9581" t="s">
        <v>6</v>
      </c>
      <c r="E9581">
        <v>2000</v>
      </c>
      <c r="F9581">
        <v>1</v>
      </c>
      <c r="G9581" s="3">
        <f t="shared" si="423"/>
        <v>1</v>
      </c>
      <c r="O9581" s="3"/>
    </row>
    <row r="9582" spans="1:15" customFormat="1" ht="13.5" customHeight="1" x14ac:dyDescent="0.25">
      <c r="A9582">
        <v>10</v>
      </c>
      <c r="B9582">
        <f t="shared" si="424"/>
        <v>26</v>
      </c>
      <c r="C9582" s="3">
        <f t="shared" si="425"/>
        <v>1026</v>
      </c>
      <c r="D9582" t="s">
        <v>6</v>
      </c>
      <c r="E9582">
        <v>2000</v>
      </c>
      <c r="F9582">
        <v>1</v>
      </c>
      <c r="G9582" s="3">
        <f t="shared" si="423"/>
        <v>1</v>
      </c>
      <c r="O9582" s="3"/>
    </row>
    <row r="9583" spans="1:15" customFormat="1" ht="13.5" customHeight="1" x14ac:dyDescent="0.25">
      <c r="A9583">
        <v>10</v>
      </c>
      <c r="B9583">
        <f t="shared" si="424"/>
        <v>27</v>
      </c>
      <c r="C9583" s="3">
        <f t="shared" si="425"/>
        <v>1027</v>
      </c>
      <c r="D9583" t="s">
        <v>6</v>
      </c>
      <c r="E9583">
        <v>2000</v>
      </c>
      <c r="F9583">
        <v>1</v>
      </c>
      <c r="G9583" s="3">
        <f t="shared" si="423"/>
        <v>1</v>
      </c>
      <c r="O9583" s="3"/>
    </row>
    <row r="9584" spans="1:15" customFormat="1" ht="13.5" customHeight="1" x14ac:dyDescent="0.25">
      <c r="A9584">
        <v>10</v>
      </c>
      <c r="B9584">
        <f t="shared" si="424"/>
        <v>28</v>
      </c>
      <c r="C9584" s="3">
        <f t="shared" si="425"/>
        <v>1028</v>
      </c>
      <c r="D9584" t="s">
        <v>6</v>
      </c>
      <c r="E9584">
        <v>2000</v>
      </c>
      <c r="F9584">
        <v>2</v>
      </c>
      <c r="G9584" s="3">
        <f t="shared" si="423"/>
        <v>2</v>
      </c>
      <c r="O9584" s="3"/>
    </row>
    <row r="9585" spans="1:21" customFormat="1" ht="13.5" customHeight="1" x14ac:dyDescent="0.25">
      <c r="A9585">
        <v>10</v>
      </c>
      <c r="B9585">
        <f t="shared" si="424"/>
        <v>29</v>
      </c>
      <c r="C9585" s="3">
        <f t="shared" si="425"/>
        <v>1029</v>
      </c>
      <c r="D9585" t="s">
        <v>6</v>
      </c>
      <c r="E9585">
        <v>2000</v>
      </c>
      <c r="F9585">
        <v>0</v>
      </c>
      <c r="G9585" s="3">
        <f t="shared" si="423"/>
        <v>0</v>
      </c>
      <c r="O9585" s="3"/>
    </row>
    <row r="9586" spans="1:21" customFormat="1" ht="13.5" customHeight="1" x14ac:dyDescent="0.25">
      <c r="A9586">
        <v>10</v>
      </c>
      <c r="B9586">
        <f t="shared" si="424"/>
        <v>30</v>
      </c>
      <c r="C9586" s="3">
        <f t="shared" si="425"/>
        <v>1030</v>
      </c>
      <c r="D9586" t="s">
        <v>6</v>
      </c>
      <c r="E9586">
        <v>2000</v>
      </c>
      <c r="F9586">
        <v>0</v>
      </c>
      <c r="G9586" s="3">
        <f t="shared" si="423"/>
        <v>0</v>
      </c>
      <c r="O9586" s="3"/>
    </row>
    <row r="9587" spans="1:21" customFormat="1" ht="13.5" customHeight="1" x14ac:dyDescent="0.25">
      <c r="A9587">
        <v>10</v>
      </c>
      <c r="B9587">
        <f t="shared" si="424"/>
        <v>31</v>
      </c>
      <c r="C9587" s="3">
        <f t="shared" si="425"/>
        <v>1031</v>
      </c>
      <c r="D9587" t="s">
        <v>6</v>
      </c>
      <c r="E9587">
        <v>2000</v>
      </c>
      <c r="F9587">
        <v>0</v>
      </c>
      <c r="G9587" s="3">
        <f t="shared" si="423"/>
        <v>0</v>
      </c>
      <c r="O9587" s="3"/>
    </row>
    <row r="9588" spans="1:21" customFormat="1" ht="13.5" customHeight="1" x14ac:dyDescent="0.25">
      <c r="A9588">
        <v>11</v>
      </c>
      <c r="B9588">
        <v>1</v>
      </c>
      <c r="C9588" s="3">
        <v>1101</v>
      </c>
      <c r="D9588" t="s">
        <v>6</v>
      </c>
      <c r="E9588">
        <v>2000</v>
      </c>
      <c r="F9588">
        <v>1</v>
      </c>
      <c r="G9588" s="3">
        <f t="shared" si="423"/>
        <v>1</v>
      </c>
      <c r="O9588" s="3"/>
    </row>
    <row r="9589" spans="1:21" customFormat="1" ht="13.2" x14ac:dyDescent="0.25">
      <c r="A9589">
        <v>5</v>
      </c>
      <c r="B9589">
        <v>26</v>
      </c>
      <c r="C9589" s="3">
        <v>526</v>
      </c>
      <c r="D9589" t="s">
        <v>7</v>
      </c>
      <c r="E9589">
        <v>2000</v>
      </c>
      <c r="G9589" s="10">
        <v>236</v>
      </c>
      <c r="O9589" s="3">
        <v>11</v>
      </c>
    </row>
    <row r="9590" spans="1:21" customFormat="1" ht="13.2" x14ac:dyDescent="0.25">
      <c r="A9590">
        <v>5</v>
      </c>
      <c r="B9590">
        <v>27</v>
      </c>
      <c r="C9590" s="3">
        <v>527</v>
      </c>
      <c r="D9590" t="s">
        <v>7</v>
      </c>
      <c r="E9590">
        <v>2000</v>
      </c>
      <c r="G9590" s="10">
        <v>214</v>
      </c>
      <c r="O9590" s="3">
        <v>10</v>
      </c>
    </row>
    <row r="9591" spans="1:21" customFormat="1" ht="13.2" x14ac:dyDescent="0.25">
      <c r="A9591">
        <v>5</v>
      </c>
      <c r="B9591">
        <v>28</v>
      </c>
      <c r="C9591" s="3">
        <v>528</v>
      </c>
      <c r="D9591" t="s">
        <v>7</v>
      </c>
      <c r="E9591">
        <v>2000</v>
      </c>
      <c r="G9591" s="10">
        <v>619</v>
      </c>
      <c r="O9591" s="3">
        <v>29</v>
      </c>
    </row>
    <row r="9592" spans="1:21" customFormat="1" ht="13.2" x14ac:dyDescent="0.25">
      <c r="A9592">
        <v>5</v>
      </c>
      <c r="B9592">
        <v>29</v>
      </c>
      <c r="C9592" s="3">
        <v>529</v>
      </c>
      <c r="D9592" t="s">
        <v>7</v>
      </c>
      <c r="E9592">
        <v>2000</v>
      </c>
      <c r="G9592" s="10">
        <v>391</v>
      </c>
      <c r="O9592" s="3">
        <v>19</v>
      </c>
    </row>
    <row r="9593" spans="1:21" customFormat="1" ht="13.2" x14ac:dyDescent="0.25">
      <c r="A9593">
        <v>5</v>
      </c>
      <c r="B9593">
        <v>30</v>
      </c>
      <c r="C9593" s="3">
        <v>530</v>
      </c>
      <c r="D9593" t="s">
        <v>7</v>
      </c>
      <c r="E9593">
        <v>2000</v>
      </c>
      <c r="G9593" s="10">
        <v>485</v>
      </c>
      <c r="O9593" s="3">
        <v>23</v>
      </c>
    </row>
    <row r="9594" spans="1:21" customFormat="1" ht="13.2" x14ac:dyDescent="0.25">
      <c r="A9594">
        <v>5</v>
      </c>
      <c r="B9594">
        <v>31</v>
      </c>
      <c r="C9594" s="3">
        <v>531</v>
      </c>
      <c r="D9594" t="s">
        <v>7</v>
      </c>
      <c r="E9594">
        <v>2000</v>
      </c>
      <c r="G9594" s="10">
        <v>301</v>
      </c>
      <c r="H9594">
        <f>SUM(G9559:G9594)</f>
        <v>2271</v>
      </c>
      <c r="O9594" s="3">
        <v>11</v>
      </c>
    </row>
    <row r="9595" spans="1:21" customFormat="1" ht="13.2" x14ac:dyDescent="0.25">
      <c r="A9595">
        <v>6</v>
      </c>
      <c r="B9595">
        <v>1</v>
      </c>
      <c r="C9595" s="3">
        <v>601</v>
      </c>
      <c r="D9595" t="s">
        <v>7</v>
      </c>
      <c r="E9595">
        <v>2000</v>
      </c>
      <c r="G9595" s="10">
        <v>267</v>
      </c>
      <c r="O9595" s="3">
        <v>9</v>
      </c>
    </row>
    <row r="9596" spans="1:21" customFormat="1" ht="13.2" x14ac:dyDescent="0.25">
      <c r="A9596">
        <v>6</v>
      </c>
      <c r="B9596">
        <v>2</v>
      </c>
      <c r="C9596" s="3">
        <v>602</v>
      </c>
      <c r="D9596" t="s">
        <v>7</v>
      </c>
      <c r="E9596">
        <v>2000</v>
      </c>
      <c r="G9596" s="10">
        <v>263</v>
      </c>
      <c r="O9596" s="3">
        <v>7</v>
      </c>
    </row>
    <row r="9597" spans="1:21" customFormat="1" ht="13.2" x14ac:dyDescent="0.25">
      <c r="A9597">
        <v>6</v>
      </c>
      <c r="B9597">
        <v>3</v>
      </c>
      <c r="C9597" s="3">
        <v>603</v>
      </c>
      <c r="D9597" t="s">
        <v>7</v>
      </c>
      <c r="E9597">
        <v>2000</v>
      </c>
      <c r="G9597" s="10">
        <v>257</v>
      </c>
      <c r="O9597" s="3">
        <v>6</v>
      </c>
    </row>
    <row r="9598" spans="1:21" customFormat="1" ht="13.2" x14ac:dyDescent="0.25">
      <c r="A9598">
        <v>6</v>
      </c>
      <c r="B9598">
        <v>4</v>
      </c>
      <c r="C9598" s="3">
        <v>604</v>
      </c>
      <c r="D9598" t="s">
        <v>7</v>
      </c>
      <c r="E9598">
        <v>2000</v>
      </c>
      <c r="G9598" s="10">
        <v>254</v>
      </c>
      <c r="O9598" s="3">
        <v>4</v>
      </c>
    </row>
    <row r="9599" spans="1:21" customFormat="1" ht="13.2" x14ac:dyDescent="0.25">
      <c r="A9599">
        <v>6</v>
      </c>
      <c r="B9599">
        <v>5</v>
      </c>
      <c r="C9599" s="3">
        <v>605</v>
      </c>
      <c r="D9599" t="s">
        <v>7</v>
      </c>
      <c r="E9599">
        <v>2000</v>
      </c>
      <c r="G9599" s="10">
        <v>980</v>
      </c>
      <c r="O9599" s="3">
        <v>8</v>
      </c>
    </row>
    <row r="9600" spans="1:21" customFormat="1" ht="13.2" x14ac:dyDescent="0.25">
      <c r="A9600">
        <v>6</v>
      </c>
      <c r="B9600">
        <v>6</v>
      </c>
      <c r="C9600" s="3">
        <v>606</v>
      </c>
      <c r="D9600" t="s">
        <v>7</v>
      </c>
      <c r="E9600">
        <v>2000</v>
      </c>
      <c r="G9600" s="10">
        <v>750</v>
      </c>
      <c r="O9600" s="3">
        <v>10</v>
      </c>
      <c r="U9600" t="s">
        <v>15</v>
      </c>
    </row>
    <row r="9601" spans="1:15" customFormat="1" ht="13.2" x14ac:dyDescent="0.25">
      <c r="A9601">
        <v>6</v>
      </c>
      <c r="B9601">
        <v>7</v>
      </c>
      <c r="C9601" s="3">
        <v>607</v>
      </c>
      <c r="D9601" t="s">
        <v>7</v>
      </c>
      <c r="E9601">
        <v>2000</v>
      </c>
      <c r="G9601" s="10">
        <v>666</v>
      </c>
      <c r="H9601">
        <f>SUM(G9595:G9601)</f>
        <v>3437</v>
      </c>
      <c r="O9601" s="3">
        <v>13</v>
      </c>
    </row>
    <row r="9602" spans="1:15" customFormat="1" ht="13.2" x14ac:dyDescent="0.25">
      <c r="A9602">
        <v>6</v>
      </c>
      <c r="B9602">
        <v>8</v>
      </c>
      <c r="C9602" s="3">
        <v>608</v>
      </c>
      <c r="D9602" t="s">
        <v>7</v>
      </c>
      <c r="E9602">
        <v>2000</v>
      </c>
      <c r="G9602" s="10">
        <v>700</v>
      </c>
      <c r="O9602" s="3">
        <v>17</v>
      </c>
    </row>
    <row r="9603" spans="1:15" customFormat="1" ht="13.2" x14ac:dyDescent="0.25">
      <c r="A9603">
        <v>6</v>
      </c>
      <c r="B9603">
        <v>9</v>
      </c>
      <c r="C9603" s="3">
        <v>609</v>
      </c>
      <c r="D9603" t="s">
        <v>7</v>
      </c>
      <c r="E9603">
        <v>2000</v>
      </c>
      <c r="G9603" s="10">
        <v>993</v>
      </c>
      <c r="O9603" s="3">
        <v>23</v>
      </c>
    </row>
    <row r="9604" spans="1:15" customFormat="1" ht="13.2" x14ac:dyDescent="0.25">
      <c r="A9604">
        <v>6</v>
      </c>
      <c r="B9604">
        <v>10</v>
      </c>
      <c r="C9604" s="3">
        <v>610</v>
      </c>
      <c r="D9604" t="s">
        <v>7</v>
      </c>
      <c r="E9604">
        <v>2000</v>
      </c>
      <c r="G9604" s="10">
        <v>1121</v>
      </c>
      <c r="O9604" s="3">
        <v>24</v>
      </c>
    </row>
    <row r="9605" spans="1:15" customFormat="1" ht="13.2" x14ac:dyDescent="0.25">
      <c r="A9605">
        <v>6</v>
      </c>
      <c r="B9605">
        <v>11</v>
      </c>
      <c r="C9605" s="3">
        <v>611</v>
      </c>
      <c r="D9605" t="s">
        <v>7</v>
      </c>
      <c r="E9605">
        <v>2000</v>
      </c>
      <c r="G9605" s="10">
        <v>904</v>
      </c>
      <c r="O9605" s="3">
        <v>19</v>
      </c>
    </row>
    <row r="9606" spans="1:15" customFormat="1" ht="13.2" x14ac:dyDescent="0.25">
      <c r="A9606">
        <v>6</v>
      </c>
      <c r="B9606">
        <v>12</v>
      </c>
      <c r="C9606" s="3">
        <v>612</v>
      </c>
      <c r="D9606" t="s">
        <v>7</v>
      </c>
      <c r="E9606">
        <v>2000</v>
      </c>
      <c r="G9606" s="10">
        <v>563</v>
      </c>
      <c r="O9606" s="3">
        <v>10</v>
      </c>
    </row>
    <row r="9607" spans="1:15" customFormat="1" ht="13.2" x14ac:dyDescent="0.25">
      <c r="A9607">
        <v>6</v>
      </c>
      <c r="B9607">
        <v>13</v>
      </c>
      <c r="C9607" s="3">
        <v>613</v>
      </c>
      <c r="D9607" t="s">
        <v>7</v>
      </c>
      <c r="E9607">
        <v>2000</v>
      </c>
      <c r="G9607" s="10">
        <v>353</v>
      </c>
      <c r="O9607" s="3">
        <v>6</v>
      </c>
    </row>
    <row r="9608" spans="1:15" customFormat="1" ht="13.2" x14ac:dyDescent="0.25">
      <c r="A9608">
        <v>6</v>
      </c>
      <c r="B9608">
        <v>14</v>
      </c>
      <c r="C9608" s="3">
        <v>614</v>
      </c>
      <c r="D9608" t="s">
        <v>7</v>
      </c>
      <c r="E9608">
        <v>2000</v>
      </c>
      <c r="G9608" s="10">
        <v>156</v>
      </c>
      <c r="H9608">
        <f>SUM(G9602:G9608)</f>
        <v>4790</v>
      </c>
      <c r="O9608" s="3">
        <v>2</v>
      </c>
    </row>
    <row r="9609" spans="1:15" customFormat="1" ht="13.2" x14ac:dyDescent="0.25">
      <c r="A9609">
        <v>6</v>
      </c>
      <c r="B9609">
        <v>15</v>
      </c>
      <c r="C9609" s="3">
        <v>615</v>
      </c>
      <c r="D9609" t="s">
        <v>7</v>
      </c>
      <c r="E9609">
        <v>2000</v>
      </c>
      <c r="G9609" s="10">
        <v>214</v>
      </c>
      <c r="O9609" s="3">
        <v>1</v>
      </c>
    </row>
    <row r="9610" spans="1:15" customFormat="1" ht="13.2" x14ac:dyDescent="0.25">
      <c r="A9610">
        <v>6</v>
      </c>
      <c r="B9610">
        <v>16</v>
      </c>
      <c r="C9610" s="3">
        <v>616</v>
      </c>
      <c r="D9610" t="s">
        <v>7</v>
      </c>
      <c r="E9610">
        <v>2000</v>
      </c>
      <c r="G9610" s="10">
        <v>307</v>
      </c>
      <c r="O9610" s="3">
        <v>0</v>
      </c>
    </row>
    <row r="9611" spans="1:15" customFormat="1" ht="13.2" x14ac:dyDescent="0.25">
      <c r="A9611">
        <v>6</v>
      </c>
      <c r="B9611">
        <v>17</v>
      </c>
      <c r="C9611" s="3">
        <v>617</v>
      </c>
      <c r="D9611" t="s">
        <v>7</v>
      </c>
      <c r="E9611">
        <v>2000</v>
      </c>
      <c r="G9611" s="10">
        <v>837</v>
      </c>
      <c r="O9611" s="3">
        <v>18</v>
      </c>
    </row>
    <row r="9612" spans="1:15" customFormat="1" ht="13.2" x14ac:dyDescent="0.25">
      <c r="A9612">
        <v>6</v>
      </c>
      <c r="B9612">
        <v>18</v>
      </c>
      <c r="C9612" s="3">
        <v>618</v>
      </c>
      <c r="D9612" t="s">
        <v>7</v>
      </c>
      <c r="E9612">
        <v>2000</v>
      </c>
      <c r="G9612" s="10">
        <v>1460</v>
      </c>
      <c r="O9612" s="3">
        <v>63</v>
      </c>
    </row>
    <row r="9613" spans="1:15" customFormat="1" ht="13.2" x14ac:dyDescent="0.25">
      <c r="A9613">
        <v>6</v>
      </c>
      <c r="B9613">
        <v>19</v>
      </c>
      <c r="C9613" s="3">
        <v>619</v>
      </c>
      <c r="D9613" t="s">
        <v>7</v>
      </c>
      <c r="E9613">
        <v>2000</v>
      </c>
      <c r="G9613" s="10">
        <v>692</v>
      </c>
      <c r="O9613" s="3">
        <v>44</v>
      </c>
    </row>
    <row r="9614" spans="1:15" customFormat="1" ht="13.2" x14ac:dyDescent="0.25">
      <c r="A9614">
        <v>6</v>
      </c>
      <c r="B9614">
        <v>20</v>
      </c>
      <c r="C9614" s="3">
        <v>620</v>
      </c>
      <c r="D9614" t="s">
        <v>7</v>
      </c>
      <c r="E9614">
        <v>2000</v>
      </c>
      <c r="G9614" s="10">
        <v>347</v>
      </c>
      <c r="O9614" s="3">
        <v>32</v>
      </c>
    </row>
    <row r="9615" spans="1:15" customFormat="1" ht="13.2" x14ac:dyDescent="0.25">
      <c r="A9615">
        <v>6</v>
      </c>
      <c r="B9615">
        <v>21</v>
      </c>
      <c r="C9615" s="3">
        <v>621</v>
      </c>
      <c r="D9615" t="s">
        <v>7</v>
      </c>
      <c r="E9615">
        <v>2000</v>
      </c>
      <c r="G9615" s="10">
        <v>3230</v>
      </c>
      <c r="H9615">
        <f>SUM(G9609:G9615)</f>
        <v>7087</v>
      </c>
      <c r="O9615" s="3">
        <v>271</v>
      </c>
    </row>
    <row r="9616" spans="1:15" customFormat="1" ht="13.2" x14ac:dyDescent="0.25">
      <c r="A9616">
        <v>6</v>
      </c>
      <c r="B9616">
        <v>22</v>
      </c>
      <c r="C9616" s="3">
        <v>622</v>
      </c>
      <c r="D9616" t="s">
        <v>7</v>
      </c>
      <c r="E9616">
        <v>2000</v>
      </c>
      <c r="G9616" s="10">
        <v>1748</v>
      </c>
      <c r="O9616" s="3">
        <v>134</v>
      </c>
    </row>
    <row r="9617" spans="1:15" customFormat="1" ht="13.2" x14ac:dyDescent="0.25">
      <c r="A9617">
        <v>6</v>
      </c>
      <c r="B9617">
        <v>23</v>
      </c>
      <c r="C9617" s="3">
        <v>623</v>
      </c>
      <c r="D9617" t="s">
        <v>7</v>
      </c>
      <c r="E9617">
        <v>2000</v>
      </c>
      <c r="G9617" s="10">
        <v>2350</v>
      </c>
      <c r="O9617" s="3">
        <v>164</v>
      </c>
    </row>
    <row r="9618" spans="1:15" customFormat="1" ht="13.2" x14ac:dyDescent="0.25">
      <c r="A9618">
        <v>6</v>
      </c>
      <c r="B9618">
        <v>24</v>
      </c>
      <c r="C9618" s="3">
        <v>624</v>
      </c>
      <c r="D9618" t="s">
        <v>7</v>
      </c>
      <c r="E9618">
        <v>2000</v>
      </c>
      <c r="G9618" s="10">
        <v>1594</v>
      </c>
      <c r="O9618" s="3">
        <v>130</v>
      </c>
    </row>
    <row r="9619" spans="1:15" customFormat="1" ht="13.2" x14ac:dyDescent="0.25">
      <c r="A9619">
        <v>6</v>
      </c>
      <c r="B9619">
        <v>25</v>
      </c>
      <c r="C9619" s="3">
        <v>625</v>
      </c>
      <c r="D9619" t="s">
        <v>7</v>
      </c>
      <c r="E9619">
        <v>2000</v>
      </c>
      <c r="G9619" s="10">
        <v>2678</v>
      </c>
      <c r="O9619" s="3">
        <v>251</v>
      </c>
    </row>
    <row r="9620" spans="1:15" customFormat="1" ht="13.2" x14ac:dyDescent="0.25">
      <c r="A9620">
        <v>6</v>
      </c>
      <c r="B9620">
        <v>26</v>
      </c>
      <c r="C9620" s="3">
        <v>626</v>
      </c>
      <c r="D9620" t="s">
        <v>7</v>
      </c>
      <c r="E9620">
        <v>2000</v>
      </c>
      <c r="G9620" s="10">
        <v>2701</v>
      </c>
      <c r="O9620" s="3">
        <v>278</v>
      </c>
    </row>
    <row r="9621" spans="1:15" customFormat="1" ht="13.2" x14ac:dyDescent="0.25">
      <c r="A9621">
        <v>6</v>
      </c>
      <c r="B9621">
        <v>27</v>
      </c>
      <c r="C9621" s="3">
        <v>627</v>
      </c>
      <c r="D9621" t="s">
        <v>7</v>
      </c>
      <c r="E9621">
        <v>2000</v>
      </c>
      <c r="G9621" s="10">
        <v>2183</v>
      </c>
      <c r="O9621" s="3">
        <v>259</v>
      </c>
    </row>
    <row r="9622" spans="1:15" customFormat="1" ht="13.2" x14ac:dyDescent="0.25">
      <c r="A9622">
        <v>6</v>
      </c>
      <c r="B9622">
        <v>28</v>
      </c>
      <c r="C9622" s="3">
        <v>628</v>
      </c>
      <c r="D9622" t="s">
        <v>7</v>
      </c>
      <c r="E9622">
        <v>2000</v>
      </c>
      <c r="G9622" s="10">
        <v>1137</v>
      </c>
      <c r="H9622">
        <f>SUM(G9616:G9622)</f>
        <v>14391</v>
      </c>
      <c r="O9622" s="3">
        <v>133</v>
      </c>
    </row>
    <row r="9623" spans="1:15" customFormat="1" ht="13.2" x14ac:dyDescent="0.25">
      <c r="A9623">
        <v>6</v>
      </c>
      <c r="B9623">
        <v>29</v>
      </c>
      <c r="C9623" s="3">
        <v>629</v>
      </c>
      <c r="D9623" t="s">
        <v>7</v>
      </c>
      <c r="E9623">
        <v>2000</v>
      </c>
      <c r="G9623" s="10">
        <v>750</v>
      </c>
      <c r="O9623" s="3">
        <v>81</v>
      </c>
    </row>
    <row r="9624" spans="1:15" customFormat="1" ht="13.2" x14ac:dyDescent="0.25">
      <c r="A9624">
        <v>6</v>
      </c>
      <c r="B9624">
        <v>30</v>
      </c>
      <c r="C9624" s="3">
        <v>630</v>
      </c>
      <c r="D9624" t="s">
        <v>7</v>
      </c>
      <c r="E9624">
        <v>2000</v>
      </c>
      <c r="G9624" s="10">
        <v>1269</v>
      </c>
      <c r="O9624" s="3">
        <v>143</v>
      </c>
    </row>
    <row r="9625" spans="1:15" customFormat="1" ht="13.2" x14ac:dyDescent="0.25">
      <c r="A9625">
        <v>7</v>
      </c>
      <c r="B9625">
        <v>1</v>
      </c>
      <c r="C9625" s="3">
        <v>701</v>
      </c>
      <c r="D9625" t="s">
        <v>7</v>
      </c>
      <c r="E9625">
        <v>2000</v>
      </c>
      <c r="G9625" s="10">
        <v>882</v>
      </c>
      <c r="O9625" s="3">
        <v>136</v>
      </c>
    </row>
    <row r="9626" spans="1:15" customFormat="1" ht="13.2" x14ac:dyDescent="0.25">
      <c r="A9626">
        <v>7</v>
      </c>
      <c r="B9626">
        <v>2</v>
      </c>
      <c r="C9626" s="3">
        <v>702</v>
      </c>
      <c r="D9626" t="s">
        <v>7</v>
      </c>
      <c r="E9626">
        <v>2000</v>
      </c>
      <c r="G9626" s="10">
        <v>422</v>
      </c>
      <c r="O9626" s="3">
        <v>84</v>
      </c>
    </row>
    <row r="9627" spans="1:15" customFormat="1" ht="13.2" x14ac:dyDescent="0.25">
      <c r="A9627">
        <v>7</v>
      </c>
      <c r="B9627">
        <v>3</v>
      </c>
      <c r="C9627" s="3">
        <v>703</v>
      </c>
      <c r="D9627" t="s">
        <v>7</v>
      </c>
      <c r="E9627">
        <v>2000</v>
      </c>
      <c r="G9627" s="10">
        <v>558</v>
      </c>
      <c r="O9627" s="3">
        <v>122</v>
      </c>
    </row>
    <row r="9628" spans="1:15" customFormat="1" ht="13.2" x14ac:dyDescent="0.25">
      <c r="A9628">
        <v>7</v>
      </c>
      <c r="B9628">
        <v>4</v>
      </c>
      <c r="C9628" s="3">
        <v>704</v>
      </c>
      <c r="D9628" t="s">
        <v>7</v>
      </c>
      <c r="E9628">
        <v>2000</v>
      </c>
      <c r="G9628" s="10">
        <v>1704</v>
      </c>
      <c r="O9628" s="3">
        <v>241</v>
      </c>
    </row>
    <row r="9629" spans="1:15" customFormat="1" ht="13.2" x14ac:dyDescent="0.25">
      <c r="A9629">
        <v>7</v>
      </c>
      <c r="B9629">
        <v>5</v>
      </c>
      <c r="C9629" s="3">
        <v>705</v>
      </c>
      <c r="D9629" t="s">
        <v>7</v>
      </c>
      <c r="E9629">
        <v>2000</v>
      </c>
      <c r="G9629" s="10">
        <v>2605</v>
      </c>
      <c r="H9629">
        <f>SUM(G9623:G9629)</f>
        <v>8190</v>
      </c>
      <c r="O9629" s="3">
        <v>421</v>
      </c>
    </row>
    <row r="9630" spans="1:15" customFormat="1" ht="13.2" x14ac:dyDescent="0.25">
      <c r="A9630">
        <v>7</v>
      </c>
      <c r="B9630">
        <v>6</v>
      </c>
      <c r="C9630" s="3">
        <v>706</v>
      </c>
      <c r="D9630" t="s">
        <v>7</v>
      </c>
      <c r="E9630">
        <v>2000</v>
      </c>
      <c r="G9630" s="10">
        <v>3751</v>
      </c>
      <c r="O9630" s="3">
        <v>683</v>
      </c>
    </row>
    <row r="9631" spans="1:15" customFormat="1" ht="13.2" x14ac:dyDescent="0.25">
      <c r="A9631">
        <v>7</v>
      </c>
      <c r="B9631">
        <v>7</v>
      </c>
      <c r="C9631" s="3">
        <v>707</v>
      </c>
      <c r="D9631" t="s">
        <v>7</v>
      </c>
      <c r="E9631">
        <v>2000</v>
      </c>
      <c r="G9631" s="10">
        <v>3620</v>
      </c>
      <c r="O9631" s="3">
        <v>734</v>
      </c>
    </row>
    <row r="9632" spans="1:15" customFormat="1" ht="13.2" x14ac:dyDescent="0.25">
      <c r="A9632">
        <v>7</v>
      </c>
      <c r="B9632">
        <v>8</v>
      </c>
      <c r="C9632" s="3">
        <v>708</v>
      </c>
      <c r="D9632" t="s">
        <v>7</v>
      </c>
      <c r="E9632">
        <v>2000</v>
      </c>
      <c r="G9632" s="10">
        <v>3696</v>
      </c>
      <c r="O9632" s="3">
        <v>782</v>
      </c>
    </row>
    <row r="9633" spans="1:15" customFormat="1" ht="13.2" x14ac:dyDescent="0.25">
      <c r="A9633">
        <v>7</v>
      </c>
      <c r="B9633">
        <v>9</v>
      </c>
      <c r="C9633" s="3">
        <v>709</v>
      </c>
      <c r="D9633" t="s">
        <v>7</v>
      </c>
      <c r="E9633">
        <v>2000</v>
      </c>
      <c r="G9633" s="10">
        <v>4245</v>
      </c>
      <c r="O9633" s="3">
        <v>934</v>
      </c>
    </row>
    <row r="9634" spans="1:15" customFormat="1" ht="13.2" x14ac:dyDescent="0.25">
      <c r="A9634">
        <v>7</v>
      </c>
      <c r="B9634">
        <v>10</v>
      </c>
      <c r="C9634" s="3">
        <v>710</v>
      </c>
      <c r="D9634" t="s">
        <v>7</v>
      </c>
      <c r="E9634">
        <v>2000</v>
      </c>
      <c r="G9634" s="10">
        <v>3355</v>
      </c>
      <c r="O9634" s="3">
        <v>752</v>
      </c>
    </row>
    <row r="9635" spans="1:15" customFormat="1" ht="13.2" x14ac:dyDescent="0.25">
      <c r="A9635">
        <v>7</v>
      </c>
      <c r="B9635">
        <v>11</v>
      </c>
      <c r="C9635" s="3">
        <v>711</v>
      </c>
      <c r="D9635" t="s">
        <v>7</v>
      </c>
      <c r="E9635">
        <v>2000</v>
      </c>
      <c r="G9635" s="10">
        <v>2159</v>
      </c>
      <c r="O9635" s="3">
        <v>512</v>
      </c>
    </row>
    <row r="9636" spans="1:15" customFormat="1" ht="13.2" x14ac:dyDescent="0.25">
      <c r="A9636">
        <v>7</v>
      </c>
      <c r="B9636">
        <v>12</v>
      </c>
      <c r="C9636" s="3">
        <v>712</v>
      </c>
      <c r="D9636" t="s">
        <v>7</v>
      </c>
      <c r="E9636">
        <v>2000</v>
      </c>
      <c r="G9636" s="10">
        <v>3438</v>
      </c>
      <c r="H9636">
        <f>SUM(G9630:G9636)</f>
        <v>24264</v>
      </c>
      <c r="O9636" s="3">
        <v>851</v>
      </c>
    </row>
    <row r="9637" spans="1:15" customFormat="1" ht="13.2" x14ac:dyDescent="0.25">
      <c r="A9637">
        <v>7</v>
      </c>
      <c r="B9637">
        <v>13</v>
      </c>
      <c r="C9637" s="3">
        <v>713</v>
      </c>
      <c r="D9637" t="s">
        <v>7</v>
      </c>
      <c r="E9637">
        <v>2000</v>
      </c>
      <c r="G9637" s="10">
        <v>4310</v>
      </c>
      <c r="O9637" s="3">
        <v>1112</v>
      </c>
    </row>
    <row r="9638" spans="1:15" customFormat="1" ht="13.2" x14ac:dyDescent="0.25">
      <c r="A9638">
        <v>7</v>
      </c>
      <c r="B9638">
        <v>14</v>
      </c>
      <c r="C9638" s="3">
        <v>714</v>
      </c>
      <c r="D9638" t="s">
        <v>7</v>
      </c>
      <c r="E9638">
        <v>2000</v>
      </c>
      <c r="G9638" s="10">
        <v>2168</v>
      </c>
      <c r="O9638" s="3">
        <v>582</v>
      </c>
    </row>
    <row r="9639" spans="1:15" customFormat="1" ht="13.2" x14ac:dyDescent="0.25">
      <c r="A9639">
        <v>7</v>
      </c>
      <c r="B9639">
        <v>15</v>
      </c>
      <c r="C9639" s="3">
        <v>715</v>
      </c>
      <c r="D9639" t="s">
        <v>7</v>
      </c>
      <c r="E9639">
        <v>2000</v>
      </c>
      <c r="G9639" s="10">
        <v>4153</v>
      </c>
      <c r="O9639" s="3">
        <v>1375</v>
      </c>
    </row>
    <row r="9640" spans="1:15" customFormat="1" ht="13.2" x14ac:dyDescent="0.25">
      <c r="A9640">
        <v>7</v>
      </c>
      <c r="B9640">
        <v>16</v>
      </c>
      <c r="C9640" s="3">
        <v>716</v>
      </c>
      <c r="D9640" t="s">
        <v>7</v>
      </c>
      <c r="E9640">
        <v>2000</v>
      </c>
      <c r="G9640" s="10">
        <v>3619</v>
      </c>
      <c r="O9640" s="3">
        <v>1447</v>
      </c>
    </row>
    <row r="9641" spans="1:15" customFormat="1" ht="13.2" x14ac:dyDescent="0.25">
      <c r="A9641">
        <v>7</v>
      </c>
      <c r="B9641">
        <v>17</v>
      </c>
      <c r="C9641" s="3">
        <v>717</v>
      </c>
      <c r="D9641" t="s">
        <v>7</v>
      </c>
      <c r="E9641">
        <v>2000</v>
      </c>
      <c r="G9641" s="10">
        <v>1484</v>
      </c>
      <c r="O9641" s="3">
        <v>680</v>
      </c>
    </row>
    <row r="9642" spans="1:15" customFormat="1" ht="13.2" x14ac:dyDescent="0.25">
      <c r="A9642">
        <v>7</v>
      </c>
      <c r="B9642">
        <v>18</v>
      </c>
      <c r="C9642" s="3">
        <v>718</v>
      </c>
      <c r="D9642" t="s">
        <v>7</v>
      </c>
      <c r="E9642">
        <v>2000</v>
      </c>
      <c r="G9642" s="10">
        <v>919</v>
      </c>
      <c r="O9642" s="3">
        <v>515</v>
      </c>
    </row>
    <row r="9643" spans="1:15" customFormat="1" ht="13.2" x14ac:dyDescent="0.25">
      <c r="A9643">
        <v>7</v>
      </c>
      <c r="B9643">
        <v>19</v>
      </c>
      <c r="C9643" s="3">
        <v>719</v>
      </c>
      <c r="D9643" t="s">
        <v>7</v>
      </c>
      <c r="E9643">
        <v>2000</v>
      </c>
      <c r="G9643" s="10">
        <v>994</v>
      </c>
      <c r="H9643">
        <f>SUM(G9637:G9643)</f>
        <v>17647</v>
      </c>
      <c r="O9643" s="3">
        <v>408</v>
      </c>
    </row>
    <row r="9644" spans="1:15" customFormat="1" ht="13.2" x14ac:dyDescent="0.25">
      <c r="A9644">
        <v>7</v>
      </c>
      <c r="B9644">
        <v>20</v>
      </c>
      <c r="C9644" s="3">
        <v>720</v>
      </c>
      <c r="D9644" t="s">
        <v>7</v>
      </c>
      <c r="E9644">
        <v>2000</v>
      </c>
      <c r="G9644" s="10">
        <v>2356</v>
      </c>
      <c r="O9644" s="3">
        <v>674</v>
      </c>
    </row>
    <row r="9645" spans="1:15" customFormat="1" ht="13.2" x14ac:dyDescent="0.25">
      <c r="A9645">
        <v>7</v>
      </c>
      <c r="B9645">
        <v>21</v>
      </c>
      <c r="C9645" s="3">
        <v>721</v>
      </c>
      <c r="D9645" t="s">
        <v>7</v>
      </c>
      <c r="E9645">
        <v>2000</v>
      </c>
      <c r="G9645" s="10">
        <v>1110</v>
      </c>
      <c r="O9645" s="3">
        <v>202</v>
      </c>
    </row>
    <row r="9646" spans="1:15" customFormat="1" ht="13.2" x14ac:dyDescent="0.25">
      <c r="A9646">
        <v>7</v>
      </c>
      <c r="B9646">
        <v>22</v>
      </c>
      <c r="C9646" s="3">
        <v>722</v>
      </c>
      <c r="D9646" t="s">
        <v>7</v>
      </c>
      <c r="E9646">
        <v>2000</v>
      </c>
      <c r="G9646" s="10">
        <v>1015</v>
      </c>
      <c r="O9646" s="3">
        <v>152</v>
      </c>
    </row>
    <row r="9647" spans="1:15" customFormat="1" ht="13.2" x14ac:dyDescent="0.25">
      <c r="A9647">
        <v>7</v>
      </c>
      <c r="B9647">
        <v>23</v>
      </c>
      <c r="C9647" s="3">
        <v>723</v>
      </c>
      <c r="D9647" t="s">
        <v>7</v>
      </c>
      <c r="E9647">
        <v>2000</v>
      </c>
      <c r="G9647" s="10">
        <v>641</v>
      </c>
      <c r="O9647" s="3">
        <v>77</v>
      </c>
    </row>
    <row r="9648" spans="1:15" customFormat="1" ht="13.2" x14ac:dyDescent="0.25">
      <c r="A9648">
        <v>7</v>
      </c>
      <c r="B9648">
        <v>24</v>
      </c>
      <c r="C9648" s="3">
        <v>724</v>
      </c>
      <c r="D9648" t="s">
        <v>7</v>
      </c>
      <c r="E9648">
        <v>2000</v>
      </c>
      <c r="G9648" s="10">
        <v>1289</v>
      </c>
      <c r="O9648" s="3">
        <v>107</v>
      </c>
    </row>
    <row r="9649" spans="1:15" customFormat="1" ht="13.2" x14ac:dyDescent="0.25">
      <c r="A9649">
        <v>7</v>
      </c>
      <c r="B9649">
        <v>25</v>
      </c>
      <c r="C9649" s="3">
        <v>725</v>
      </c>
      <c r="D9649" t="s">
        <v>7</v>
      </c>
      <c r="E9649">
        <v>2000</v>
      </c>
      <c r="G9649" s="10">
        <v>1434</v>
      </c>
      <c r="O9649" s="3">
        <v>90</v>
      </c>
    </row>
    <row r="9650" spans="1:15" customFormat="1" ht="13.2" x14ac:dyDescent="0.25">
      <c r="A9650">
        <v>7</v>
      </c>
      <c r="B9650">
        <v>26</v>
      </c>
      <c r="C9650" s="3">
        <v>726</v>
      </c>
      <c r="D9650" t="s">
        <v>7</v>
      </c>
      <c r="E9650">
        <v>2000</v>
      </c>
      <c r="G9650" s="10">
        <v>925</v>
      </c>
      <c r="H9650">
        <f>SUM(G9644:G9650)</f>
        <v>8770</v>
      </c>
      <c r="O9650" s="3">
        <v>109</v>
      </c>
    </row>
    <row r="9651" spans="1:15" customFormat="1" ht="13.2" x14ac:dyDescent="0.25">
      <c r="A9651">
        <v>7</v>
      </c>
      <c r="B9651">
        <v>27</v>
      </c>
      <c r="C9651" s="3">
        <v>727</v>
      </c>
      <c r="D9651" t="s">
        <v>7</v>
      </c>
      <c r="E9651">
        <v>2000</v>
      </c>
      <c r="G9651" s="10">
        <v>511</v>
      </c>
      <c r="O9651" s="3">
        <v>91</v>
      </c>
    </row>
    <row r="9652" spans="1:15" customFormat="1" ht="13.2" x14ac:dyDescent="0.25">
      <c r="A9652">
        <v>7</v>
      </c>
      <c r="B9652">
        <v>28</v>
      </c>
      <c r="C9652" s="3">
        <v>728</v>
      </c>
      <c r="D9652" t="s">
        <v>7</v>
      </c>
      <c r="E9652">
        <v>2000</v>
      </c>
      <c r="G9652" s="10">
        <v>516</v>
      </c>
      <c r="O9652" s="3">
        <v>126</v>
      </c>
    </row>
    <row r="9653" spans="1:15" customFormat="1" ht="13.2" x14ac:dyDescent="0.25">
      <c r="A9653">
        <v>7</v>
      </c>
      <c r="B9653">
        <v>29</v>
      </c>
      <c r="C9653" s="3">
        <v>729</v>
      </c>
      <c r="D9653" t="s">
        <v>7</v>
      </c>
      <c r="E9653">
        <v>2000</v>
      </c>
      <c r="G9653" s="10">
        <v>778</v>
      </c>
      <c r="O9653" s="3">
        <v>227</v>
      </c>
    </row>
    <row r="9654" spans="1:15" customFormat="1" ht="13.2" x14ac:dyDescent="0.25">
      <c r="A9654">
        <v>7</v>
      </c>
      <c r="B9654">
        <v>30</v>
      </c>
      <c r="C9654" s="3">
        <v>730</v>
      </c>
      <c r="D9654" t="s">
        <v>7</v>
      </c>
      <c r="E9654">
        <v>2000</v>
      </c>
      <c r="G9654" s="10">
        <v>1085</v>
      </c>
      <c r="O9654" s="3">
        <v>373</v>
      </c>
    </row>
    <row r="9655" spans="1:15" customFormat="1" ht="13.2" x14ac:dyDescent="0.25">
      <c r="A9655">
        <v>7</v>
      </c>
      <c r="B9655">
        <v>31</v>
      </c>
      <c r="C9655" s="3">
        <v>731</v>
      </c>
      <c r="D9655" t="s">
        <v>7</v>
      </c>
      <c r="E9655">
        <v>2000</v>
      </c>
      <c r="G9655" s="10">
        <v>1109</v>
      </c>
      <c r="O9655" s="3">
        <v>420</v>
      </c>
    </row>
    <row r="9656" spans="1:15" customFormat="1" ht="13.2" x14ac:dyDescent="0.25">
      <c r="A9656">
        <v>8</v>
      </c>
      <c r="B9656">
        <v>1</v>
      </c>
      <c r="C9656" s="3">
        <v>801</v>
      </c>
      <c r="D9656" t="s">
        <v>7</v>
      </c>
      <c r="E9656">
        <v>2000</v>
      </c>
      <c r="G9656" s="10">
        <v>550</v>
      </c>
      <c r="O9656" s="3">
        <v>250</v>
      </c>
    </row>
    <row r="9657" spans="1:15" customFormat="1" ht="13.2" x14ac:dyDescent="0.25">
      <c r="A9657">
        <v>8</v>
      </c>
      <c r="B9657">
        <v>2</v>
      </c>
      <c r="C9657" s="3">
        <v>802</v>
      </c>
      <c r="D9657" t="s">
        <v>7</v>
      </c>
      <c r="E9657">
        <v>2000</v>
      </c>
      <c r="G9657" s="10">
        <v>391</v>
      </c>
      <c r="O9657" s="3">
        <v>198</v>
      </c>
    </row>
    <row r="9658" spans="1:15" customFormat="1" ht="13.2" x14ac:dyDescent="0.25">
      <c r="A9658">
        <v>8</v>
      </c>
      <c r="B9658">
        <v>3</v>
      </c>
      <c r="C9658" s="3">
        <v>803</v>
      </c>
      <c r="D9658" t="s">
        <v>7</v>
      </c>
      <c r="E9658">
        <v>2000</v>
      </c>
      <c r="G9658" s="10">
        <v>388</v>
      </c>
      <c r="O9658" s="3">
        <v>218</v>
      </c>
    </row>
    <row r="9659" spans="1:15" customFormat="1" ht="13.2" x14ac:dyDescent="0.25">
      <c r="A9659">
        <v>8</v>
      </c>
      <c r="B9659">
        <v>4</v>
      </c>
      <c r="C9659" s="3">
        <v>804</v>
      </c>
      <c r="D9659" t="s">
        <v>7</v>
      </c>
      <c r="E9659">
        <v>2000</v>
      </c>
      <c r="G9659" s="10">
        <v>327</v>
      </c>
      <c r="O9659" s="3">
        <v>204</v>
      </c>
    </row>
    <row r="9660" spans="1:15" customFormat="1" ht="13.2" x14ac:dyDescent="0.25">
      <c r="A9660">
        <v>8</v>
      </c>
      <c r="B9660">
        <v>5</v>
      </c>
      <c r="C9660" s="3">
        <v>805</v>
      </c>
      <c r="D9660" t="s">
        <v>7</v>
      </c>
      <c r="E9660">
        <v>2000</v>
      </c>
      <c r="G9660" s="10">
        <v>235</v>
      </c>
      <c r="O9660" s="3">
        <v>157</v>
      </c>
    </row>
    <row r="9661" spans="1:15" customFormat="1" ht="13.2" x14ac:dyDescent="0.25">
      <c r="A9661">
        <v>8</v>
      </c>
      <c r="B9661">
        <v>6</v>
      </c>
      <c r="C9661" s="3">
        <v>806</v>
      </c>
      <c r="D9661" t="s">
        <v>7</v>
      </c>
      <c r="E9661">
        <v>2000</v>
      </c>
      <c r="G9661" s="10">
        <v>237</v>
      </c>
      <c r="O9661" s="3">
        <v>170</v>
      </c>
    </row>
    <row r="9662" spans="1:15" customFormat="1" ht="13.2" x14ac:dyDescent="0.25">
      <c r="A9662">
        <v>8</v>
      </c>
      <c r="B9662">
        <v>7</v>
      </c>
      <c r="C9662" s="3">
        <v>807</v>
      </c>
      <c r="D9662" t="s">
        <v>7</v>
      </c>
      <c r="E9662">
        <v>2000</v>
      </c>
      <c r="G9662" s="10">
        <v>238</v>
      </c>
      <c r="O9662" s="3">
        <v>109</v>
      </c>
    </row>
    <row r="9663" spans="1:15" customFormat="1" ht="13.2" x14ac:dyDescent="0.25">
      <c r="A9663">
        <v>8</v>
      </c>
      <c r="B9663">
        <v>8</v>
      </c>
      <c r="C9663" s="3">
        <v>808</v>
      </c>
      <c r="D9663" t="s">
        <v>7</v>
      </c>
      <c r="E9663">
        <v>2000</v>
      </c>
      <c r="G9663" s="10">
        <v>153</v>
      </c>
      <c r="O9663" s="3">
        <v>126</v>
      </c>
    </row>
    <row r="9664" spans="1:15" customFormat="1" ht="13.2" x14ac:dyDescent="0.25">
      <c r="A9664">
        <v>8</v>
      </c>
      <c r="B9664">
        <v>9</v>
      </c>
      <c r="C9664" s="3">
        <v>809</v>
      </c>
      <c r="D9664" t="s">
        <v>7</v>
      </c>
      <c r="E9664">
        <v>2000</v>
      </c>
      <c r="G9664" s="10">
        <v>90</v>
      </c>
      <c r="O9664" s="3">
        <v>80</v>
      </c>
    </row>
    <row r="9665" spans="1:15" customFormat="1" ht="13.2" x14ac:dyDescent="0.25">
      <c r="A9665">
        <v>8</v>
      </c>
      <c r="B9665">
        <v>10</v>
      </c>
      <c r="C9665" s="3">
        <v>810</v>
      </c>
      <c r="D9665" t="s">
        <v>7</v>
      </c>
      <c r="E9665">
        <v>2000</v>
      </c>
      <c r="G9665" s="10">
        <v>112</v>
      </c>
      <c r="O9665" s="3">
        <v>108</v>
      </c>
    </row>
    <row r="9666" spans="1:15" customFormat="1" ht="13.2" x14ac:dyDescent="0.25">
      <c r="A9666">
        <v>8</v>
      </c>
      <c r="B9666">
        <v>11</v>
      </c>
      <c r="C9666" s="3">
        <v>811</v>
      </c>
      <c r="D9666" t="s">
        <v>7</v>
      </c>
      <c r="E9666">
        <v>2000</v>
      </c>
      <c r="G9666" s="10">
        <v>133</v>
      </c>
      <c r="O9666" s="3">
        <v>138</v>
      </c>
    </row>
    <row r="9667" spans="1:15" customFormat="1" ht="13.2" x14ac:dyDescent="0.25">
      <c r="A9667">
        <v>8</v>
      </c>
      <c r="B9667">
        <v>12</v>
      </c>
      <c r="C9667" s="3">
        <v>812</v>
      </c>
      <c r="D9667" t="s">
        <v>7</v>
      </c>
      <c r="E9667">
        <v>2000</v>
      </c>
      <c r="G9667" s="10">
        <v>321</v>
      </c>
      <c r="O9667" s="3">
        <v>257</v>
      </c>
    </row>
    <row r="9668" spans="1:15" customFormat="1" ht="13.2" x14ac:dyDescent="0.25">
      <c r="A9668">
        <v>8</v>
      </c>
      <c r="B9668">
        <v>13</v>
      </c>
      <c r="C9668" s="3">
        <v>813</v>
      </c>
      <c r="D9668" t="s">
        <v>7</v>
      </c>
      <c r="E9668">
        <v>2000</v>
      </c>
      <c r="G9668" s="10">
        <v>383</v>
      </c>
      <c r="O9668" s="3">
        <v>235</v>
      </c>
    </row>
    <row r="9669" spans="1:15" customFormat="1" ht="13.2" x14ac:dyDescent="0.25">
      <c r="A9669">
        <v>8</v>
      </c>
      <c r="B9669">
        <v>14</v>
      </c>
      <c r="C9669" s="3">
        <v>814</v>
      </c>
      <c r="D9669" t="s">
        <v>7</v>
      </c>
      <c r="E9669">
        <v>2000</v>
      </c>
      <c r="G9669" s="10">
        <v>862</v>
      </c>
      <c r="O9669" s="3">
        <v>363</v>
      </c>
    </row>
    <row r="9670" spans="1:15" customFormat="1" ht="13.2" x14ac:dyDescent="0.25">
      <c r="A9670">
        <v>8</v>
      </c>
      <c r="B9670">
        <v>15</v>
      </c>
      <c r="C9670" s="3">
        <v>815</v>
      </c>
      <c r="D9670" t="s">
        <v>7</v>
      </c>
      <c r="E9670">
        <v>2000</v>
      </c>
      <c r="G9670" s="10">
        <v>940</v>
      </c>
      <c r="O9670" s="3">
        <v>313</v>
      </c>
    </row>
    <row r="9671" spans="1:15" customFormat="1" ht="13.2" x14ac:dyDescent="0.25">
      <c r="A9671">
        <v>8</v>
      </c>
      <c r="B9671">
        <v>16</v>
      </c>
      <c r="C9671" s="3">
        <v>816</v>
      </c>
      <c r="D9671" t="s">
        <v>7</v>
      </c>
      <c r="E9671">
        <v>2000</v>
      </c>
      <c r="G9671" s="10">
        <v>156</v>
      </c>
      <c r="O9671" s="3">
        <v>120</v>
      </c>
    </row>
    <row r="9672" spans="1:15" customFormat="1" ht="13.2" x14ac:dyDescent="0.25">
      <c r="A9672">
        <v>8</v>
      </c>
      <c r="B9672">
        <v>17</v>
      </c>
      <c r="C9672" s="3">
        <v>817</v>
      </c>
      <c r="D9672" t="s">
        <v>7</v>
      </c>
      <c r="E9672">
        <v>2000</v>
      </c>
      <c r="G9672" s="10">
        <v>71</v>
      </c>
      <c r="O9672" s="3">
        <v>13</v>
      </c>
    </row>
    <row r="9673" spans="1:15" customFormat="1" ht="13.2" x14ac:dyDescent="0.25">
      <c r="A9673">
        <v>8</v>
      </c>
      <c r="B9673">
        <v>18</v>
      </c>
      <c r="C9673" s="3">
        <v>818</v>
      </c>
      <c r="D9673" t="s">
        <v>7</v>
      </c>
      <c r="E9673">
        <v>2000</v>
      </c>
      <c r="G9673" s="10">
        <v>457</v>
      </c>
      <c r="O9673" s="3">
        <v>211</v>
      </c>
    </row>
    <row r="9674" spans="1:15" customFormat="1" ht="13.2" x14ac:dyDescent="0.25">
      <c r="A9674">
        <v>8</v>
      </c>
      <c r="B9674">
        <v>19</v>
      </c>
      <c r="C9674" s="3">
        <v>819</v>
      </c>
      <c r="D9674" t="s">
        <v>7</v>
      </c>
      <c r="E9674">
        <v>2000</v>
      </c>
      <c r="G9674" s="10">
        <v>387</v>
      </c>
      <c r="O9674" s="3">
        <v>172</v>
      </c>
    </row>
    <row r="9675" spans="1:15" customFormat="1" ht="13.2" x14ac:dyDescent="0.25">
      <c r="A9675">
        <v>8</v>
      </c>
      <c r="B9675">
        <v>20</v>
      </c>
      <c r="C9675" s="3">
        <v>820</v>
      </c>
      <c r="D9675" t="s">
        <v>7</v>
      </c>
      <c r="E9675">
        <v>2000</v>
      </c>
      <c r="G9675" s="10">
        <v>486</v>
      </c>
      <c r="O9675" s="3">
        <v>209</v>
      </c>
    </row>
    <row r="9676" spans="1:15" customFormat="1" ht="13.2" x14ac:dyDescent="0.25">
      <c r="A9676">
        <v>8</v>
      </c>
      <c r="B9676">
        <v>21</v>
      </c>
      <c r="C9676" s="3">
        <v>821</v>
      </c>
      <c r="D9676" t="s">
        <v>7</v>
      </c>
      <c r="E9676">
        <v>2000</v>
      </c>
      <c r="G9676" s="10">
        <v>583</v>
      </c>
      <c r="O9676" s="3">
        <v>241</v>
      </c>
    </row>
    <row r="9677" spans="1:15" customFormat="1" ht="13.2" x14ac:dyDescent="0.25">
      <c r="A9677">
        <v>8</v>
      </c>
      <c r="B9677">
        <v>22</v>
      </c>
      <c r="C9677" s="3">
        <v>822</v>
      </c>
      <c r="D9677" t="s">
        <v>7</v>
      </c>
      <c r="E9677">
        <v>2000</v>
      </c>
      <c r="G9677" s="10">
        <v>329</v>
      </c>
      <c r="O9677" s="3">
        <v>132</v>
      </c>
    </row>
    <row r="9678" spans="1:15" customFormat="1" ht="13.2" x14ac:dyDescent="0.25">
      <c r="A9678">
        <v>8</v>
      </c>
      <c r="B9678">
        <v>23</v>
      </c>
      <c r="C9678" s="3">
        <v>823</v>
      </c>
      <c r="D9678" t="s">
        <v>7</v>
      </c>
      <c r="E9678">
        <v>2000</v>
      </c>
      <c r="G9678" s="10">
        <v>219</v>
      </c>
      <c r="O9678" s="3">
        <v>101</v>
      </c>
    </row>
    <row r="9679" spans="1:15" customFormat="1" ht="13.2" x14ac:dyDescent="0.25">
      <c r="A9679">
        <v>8</v>
      </c>
      <c r="B9679">
        <v>24</v>
      </c>
      <c r="C9679" s="3">
        <v>824</v>
      </c>
      <c r="D9679" t="s">
        <v>7</v>
      </c>
      <c r="E9679">
        <v>2000</v>
      </c>
      <c r="G9679" s="10">
        <v>184</v>
      </c>
      <c r="O9679" s="3">
        <v>158</v>
      </c>
    </row>
    <row r="9680" spans="1:15" customFormat="1" ht="13.2" x14ac:dyDescent="0.25">
      <c r="A9680">
        <v>8</v>
      </c>
      <c r="B9680">
        <v>25</v>
      </c>
      <c r="C9680" s="3">
        <v>825</v>
      </c>
      <c r="D9680" t="s">
        <v>7</v>
      </c>
      <c r="E9680">
        <v>2000</v>
      </c>
      <c r="G9680" s="10">
        <v>40</v>
      </c>
      <c r="O9680" s="3">
        <v>67</v>
      </c>
    </row>
    <row r="9681" spans="1:15" customFormat="1" ht="13.2" x14ac:dyDescent="0.25">
      <c r="A9681">
        <v>8</v>
      </c>
      <c r="B9681">
        <v>26</v>
      </c>
      <c r="C9681" s="3">
        <v>826</v>
      </c>
      <c r="D9681" t="s">
        <v>7</v>
      </c>
      <c r="E9681">
        <v>2000</v>
      </c>
      <c r="G9681" s="10">
        <v>20</v>
      </c>
      <c r="O9681" s="3">
        <v>33</v>
      </c>
    </row>
    <row r="9682" spans="1:15" customFormat="1" ht="13.2" x14ac:dyDescent="0.25">
      <c r="A9682">
        <v>8</v>
      </c>
      <c r="B9682">
        <v>27</v>
      </c>
      <c r="C9682" s="3">
        <v>827</v>
      </c>
      <c r="D9682" t="s">
        <v>7</v>
      </c>
      <c r="E9682">
        <v>2000</v>
      </c>
      <c r="G9682" s="10">
        <v>2</v>
      </c>
      <c r="O9682" s="3">
        <v>3</v>
      </c>
    </row>
    <row r="9683" spans="1:15" customFormat="1" ht="13.2" x14ac:dyDescent="0.25">
      <c r="A9683">
        <v>8</v>
      </c>
      <c r="B9683">
        <v>28</v>
      </c>
      <c r="C9683" s="3">
        <v>828</v>
      </c>
      <c r="D9683" t="s">
        <v>7</v>
      </c>
      <c r="E9683">
        <v>2000</v>
      </c>
      <c r="G9683" s="10">
        <v>0</v>
      </c>
      <c r="O9683" s="3">
        <v>0</v>
      </c>
    </row>
    <row r="9684" spans="1:15" customFormat="1" ht="13.2" x14ac:dyDescent="0.25">
      <c r="A9684">
        <v>8</v>
      </c>
      <c r="B9684">
        <v>29</v>
      </c>
      <c r="C9684" s="3">
        <v>829</v>
      </c>
      <c r="D9684" t="s">
        <v>7</v>
      </c>
      <c r="E9684">
        <v>2000</v>
      </c>
      <c r="G9684" s="10">
        <v>125</v>
      </c>
      <c r="O9684" s="3">
        <v>0</v>
      </c>
    </row>
    <row r="9685" spans="1:15" customFormat="1" ht="13.2" x14ac:dyDescent="0.25">
      <c r="A9685">
        <v>8</v>
      </c>
      <c r="B9685">
        <v>30</v>
      </c>
      <c r="C9685" s="3">
        <v>830</v>
      </c>
      <c r="D9685" t="s">
        <v>7</v>
      </c>
      <c r="E9685">
        <v>2000</v>
      </c>
      <c r="G9685" s="10">
        <v>99</v>
      </c>
      <c r="O9685" s="3">
        <v>0</v>
      </c>
    </row>
    <row r="9686" spans="1:15" customFormat="1" ht="13.2" x14ac:dyDescent="0.25">
      <c r="A9686">
        <v>8</v>
      </c>
      <c r="B9686">
        <v>31</v>
      </c>
      <c r="C9686" s="3">
        <v>831</v>
      </c>
      <c r="D9686" t="s">
        <v>7</v>
      </c>
      <c r="E9686">
        <v>2000</v>
      </c>
      <c r="G9686" s="10">
        <v>78</v>
      </c>
      <c r="O9686" s="3">
        <v>0</v>
      </c>
    </row>
    <row r="9687" spans="1:15" customFormat="1" ht="13.2" x14ac:dyDescent="0.25">
      <c r="A9687">
        <v>9</v>
      </c>
      <c r="B9687">
        <v>1</v>
      </c>
      <c r="C9687" s="3">
        <v>901</v>
      </c>
      <c r="D9687" t="s">
        <v>7</v>
      </c>
      <c r="E9687">
        <v>2000</v>
      </c>
      <c r="G9687" s="10">
        <v>116</v>
      </c>
      <c r="O9687" s="3">
        <v>0</v>
      </c>
    </row>
    <row r="9688" spans="1:15" customFormat="1" ht="13.2" x14ac:dyDescent="0.25">
      <c r="A9688">
        <v>9</v>
      </c>
      <c r="B9688">
        <v>2</v>
      </c>
      <c r="C9688" s="3">
        <v>902</v>
      </c>
      <c r="D9688" t="s">
        <v>7</v>
      </c>
      <c r="E9688">
        <v>2000</v>
      </c>
      <c r="G9688" s="10">
        <v>110</v>
      </c>
      <c r="O9688" s="3">
        <v>0</v>
      </c>
    </row>
    <row r="9689" spans="1:15" customFormat="1" ht="13.2" x14ac:dyDescent="0.25">
      <c r="A9689">
        <v>9</v>
      </c>
      <c r="B9689">
        <v>3</v>
      </c>
      <c r="C9689" s="3">
        <v>903</v>
      </c>
      <c r="D9689" t="s">
        <v>7</v>
      </c>
      <c r="E9689">
        <v>2000</v>
      </c>
      <c r="G9689" s="10">
        <v>57</v>
      </c>
      <c r="O9689" s="3">
        <v>0</v>
      </c>
    </row>
    <row r="9690" spans="1:15" customFormat="1" ht="13.2" x14ac:dyDescent="0.25">
      <c r="A9690">
        <v>9</v>
      </c>
      <c r="B9690">
        <v>4</v>
      </c>
      <c r="C9690" s="3">
        <v>904</v>
      </c>
      <c r="D9690" t="s">
        <v>7</v>
      </c>
      <c r="E9690">
        <v>2000</v>
      </c>
      <c r="G9690" s="10">
        <v>82</v>
      </c>
      <c r="O9690" s="3">
        <v>0</v>
      </c>
    </row>
    <row r="9691" spans="1:15" customFormat="1" ht="13.2" x14ac:dyDescent="0.25">
      <c r="A9691">
        <v>9</v>
      </c>
      <c r="B9691">
        <v>5</v>
      </c>
      <c r="C9691" s="3">
        <v>905</v>
      </c>
      <c r="D9691" t="s">
        <v>7</v>
      </c>
      <c r="E9691">
        <v>2000</v>
      </c>
      <c r="G9691" s="10">
        <v>80</v>
      </c>
      <c r="O9691" s="3">
        <v>0</v>
      </c>
    </row>
    <row r="9692" spans="1:15" customFormat="1" ht="13.2" x14ac:dyDescent="0.25">
      <c r="A9692">
        <v>9</v>
      </c>
      <c r="B9692">
        <v>6</v>
      </c>
      <c r="C9692" s="3">
        <v>906</v>
      </c>
      <c r="D9692" t="s">
        <v>7</v>
      </c>
      <c r="E9692">
        <v>2000</v>
      </c>
      <c r="G9692" s="10">
        <v>70</v>
      </c>
      <c r="O9692" s="3">
        <v>0</v>
      </c>
    </row>
    <row r="9693" spans="1:15" customFormat="1" ht="13.2" x14ac:dyDescent="0.25">
      <c r="A9693">
        <v>9</v>
      </c>
      <c r="B9693">
        <v>7</v>
      </c>
      <c r="C9693" s="3">
        <v>907</v>
      </c>
      <c r="D9693" t="s">
        <v>7</v>
      </c>
      <c r="E9693">
        <v>2000</v>
      </c>
      <c r="G9693" s="10">
        <v>63</v>
      </c>
      <c r="O9693" s="3">
        <v>0</v>
      </c>
    </row>
    <row r="9694" spans="1:15" customFormat="1" ht="13.2" x14ac:dyDescent="0.25">
      <c r="A9694">
        <v>9</v>
      </c>
      <c r="B9694">
        <v>8</v>
      </c>
      <c r="C9694" s="3">
        <v>908</v>
      </c>
      <c r="D9694" t="s">
        <v>7</v>
      </c>
      <c r="E9694">
        <v>2000</v>
      </c>
      <c r="G9694" s="10">
        <v>81</v>
      </c>
      <c r="O9694" s="3">
        <v>0</v>
      </c>
    </row>
    <row r="9695" spans="1:15" customFormat="1" ht="13.2" x14ac:dyDescent="0.25">
      <c r="A9695">
        <v>9</v>
      </c>
      <c r="B9695">
        <v>9</v>
      </c>
      <c r="C9695" s="3">
        <v>909</v>
      </c>
      <c r="D9695" t="s">
        <v>7</v>
      </c>
      <c r="E9695">
        <v>2000</v>
      </c>
      <c r="G9695" s="10">
        <v>14</v>
      </c>
      <c r="O9695" s="3">
        <v>0</v>
      </c>
    </row>
    <row r="9696" spans="1:15" customFormat="1" ht="13.2" x14ac:dyDescent="0.25">
      <c r="A9696">
        <v>9</v>
      </c>
      <c r="B9696">
        <v>10</v>
      </c>
      <c r="C9696" s="3">
        <v>910</v>
      </c>
      <c r="D9696" t="s">
        <v>7</v>
      </c>
      <c r="E9696">
        <v>2000</v>
      </c>
      <c r="G9696" s="10">
        <v>76</v>
      </c>
      <c r="O9696" s="3">
        <v>0</v>
      </c>
    </row>
    <row r="9697" spans="1:15" customFormat="1" ht="13.2" x14ac:dyDescent="0.25">
      <c r="A9697">
        <v>9</v>
      </c>
      <c r="B9697">
        <v>11</v>
      </c>
      <c r="C9697" s="3">
        <v>911</v>
      </c>
      <c r="D9697" t="s">
        <v>7</v>
      </c>
      <c r="E9697">
        <v>2000</v>
      </c>
      <c r="G9697" s="10">
        <v>6</v>
      </c>
      <c r="O9697" s="3">
        <v>0</v>
      </c>
    </row>
    <row r="9698" spans="1:15" customFormat="1" ht="13.2" x14ac:dyDescent="0.25">
      <c r="A9698">
        <v>9</v>
      </c>
      <c r="B9698">
        <v>12</v>
      </c>
      <c r="C9698" s="3">
        <v>912</v>
      </c>
      <c r="D9698" t="s">
        <v>7</v>
      </c>
      <c r="E9698">
        <v>2000</v>
      </c>
      <c r="G9698" s="10">
        <v>0</v>
      </c>
      <c r="O9698" s="3">
        <v>0</v>
      </c>
    </row>
    <row r="9699" spans="1:15" customFormat="1" ht="13.2" x14ac:dyDescent="0.25">
      <c r="A9699">
        <v>9</v>
      </c>
      <c r="B9699">
        <v>13</v>
      </c>
      <c r="C9699" s="3">
        <v>913</v>
      </c>
      <c r="D9699" t="s">
        <v>7</v>
      </c>
      <c r="E9699">
        <v>2000</v>
      </c>
      <c r="G9699" s="10">
        <v>1</v>
      </c>
      <c r="O9699" s="3">
        <v>3</v>
      </c>
    </row>
    <row r="9700" spans="1:15" customFormat="1" ht="13.2" x14ac:dyDescent="0.25">
      <c r="A9700">
        <v>9</v>
      </c>
      <c r="B9700">
        <v>14</v>
      </c>
      <c r="C9700" s="3">
        <v>914</v>
      </c>
      <c r="D9700" t="s">
        <v>7</v>
      </c>
      <c r="E9700">
        <v>2000</v>
      </c>
      <c r="G9700" s="10">
        <v>3</v>
      </c>
      <c r="O9700" s="3">
        <v>9</v>
      </c>
    </row>
    <row r="9701" spans="1:15" customFormat="1" ht="13.2" x14ac:dyDescent="0.25">
      <c r="A9701">
        <v>9</v>
      </c>
      <c r="B9701">
        <v>15</v>
      </c>
      <c r="C9701" s="3">
        <v>915</v>
      </c>
      <c r="D9701" t="s">
        <v>7</v>
      </c>
      <c r="E9701">
        <v>2000</v>
      </c>
      <c r="G9701" s="10">
        <v>4</v>
      </c>
      <c r="O9701" s="3">
        <v>11</v>
      </c>
    </row>
    <row r="9702" spans="1:15" customFormat="1" ht="13.2" x14ac:dyDescent="0.25">
      <c r="A9702">
        <v>9</v>
      </c>
      <c r="B9702">
        <v>16</v>
      </c>
      <c r="C9702" s="3">
        <v>916</v>
      </c>
      <c r="D9702" t="s">
        <v>7</v>
      </c>
      <c r="E9702">
        <v>2000</v>
      </c>
      <c r="G9702" s="10">
        <v>3</v>
      </c>
      <c r="O9702" s="3">
        <v>8</v>
      </c>
    </row>
    <row r="9703" spans="1:15" customFormat="1" ht="13.2" x14ac:dyDescent="0.25">
      <c r="A9703">
        <v>9</v>
      </c>
      <c r="B9703">
        <v>17</v>
      </c>
      <c r="C9703" s="3">
        <v>917</v>
      </c>
      <c r="D9703" t="s">
        <v>7</v>
      </c>
      <c r="E9703">
        <v>2000</v>
      </c>
      <c r="G9703" s="10">
        <v>1</v>
      </c>
      <c r="O9703" s="3">
        <v>3</v>
      </c>
    </row>
    <row r="9704" spans="1:15" customFormat="1" ht="13.2" x14ac:dyDescent="0.25">
      <c r="A9704">
        <v>9</v>
      </c>
      <c r="B9704">
        <v>18</v>
      </c>
      <c r="C9704" s="3">
        <v>918</v>
      </c>
      <c r="D9704" t="s">
        <v>7</v>
      </c>
      <c r="E9704">
        <v>2000</v>
      </c>
      <c r="G9704" s="10">
        <v>0</v>
      </c>
      <c r="O9704" s="3">
        <v>1</v>
      </c>
    </row>
    <row r="9705" spans="1:15" customFormat="1" ht="13.2" x14ac:dyDescent="0.25">
      <c r="A9705">
        <v>9</v>
      </c>
      <c r="B9705">
        <v>19</v>
      </c>
      <c r="C9705" s="3">
        <v>919</v>
      </c>
      <c r="D9705" t="s">
        <v>7</v>
      </c>
      <c r="E9705">
        <v>2000</v>
      </c>
      <c r="G9705" s="10">
        <v>0</v>
      </c>
      <c r="O9705" s="3">
        <v>0</v>
      </c>
    </row>
    <row r="9706" spans="1:15" customFormat="1" ht="13.2" x14ac:dyDescent="0.25">
      <c r="A9706">
        <v>9</v>
      </c>
      <c r="B9706">
        <v>20</v>
      </c>
      <c r="C9706" s="3">
        <v>920</v>
      </c>
      <c r="D9706" t="s">
        <v>7</v>
      </c>
      <c r="E9706">
        <v>2000</v>
      </c>
      <c r="G9706" s="10">
        <v>0</v>
      </c>
      <c r="O9706" s="3">
        <v>0</v>
      </c>
    </row>
    <row r="9707" spans="1:15" customFormat="1" ht="13.2" x14ac:dyDescent="0.25">
      <c r="A9707">
        <v>9</v>
      </c>
      <c r="B9707">
        <v>21</v>
      </c>
      <c r="C9707" s="3">
        <v>921</v>
      </c>
      <c r="D9707" t="s">
        <v>7</v>
      </c>
      <c r="E9707">
        <v>2000</v>
      </c>
      <c r="G9707" s="10">
        <v>0</v>
      </c>
      <c r="O9707" s="3">
        <v>0</v>
      </c>
    </row>
    <row r="9708" spans="1:15" customFormat="1" ht="13.2" x14ac:dyDescent="0.25">
      <c r="A9708">
        <v>9</v>
      </c>
      <c r="B9708">
        <v>22</v>
      </c>
      <c r="C9708" s="3">
        <v>922</v>
      </c>
      <c r="D9708" t="s">
        <v>7</v>
      </c>
      <c r="E9708">
        <v>2000</v>
      </c>
      <c r="G9708" s="10">
        <v>22</v>
      </c>
      <c r="O9708" s="3">
        <v>0</v>
      </c>
    </row>
    <row r="9709" spans="1:15" customFormat="1" ht="13.2" x14ac:dyDescent="0.25">
      <c r="A9709">
        <v>9</v>
      </c>
      <c r="B9709">
        <v>23</v>
      </c>
      <c r="C9709" s="3">
        <v>923</v>
      </c>
      <c r="D9709" t="s">
        <v>7</v>
      </c>
      <c r="E9709">
        <v>2000</v>
      </c>
      <c r="G9709" s="10">
        <v>29</v>
      </c>
      <c r="O9709" s="3">
        <v>0</v>
      </c>
    </row>
    <row r="9710" spans="1:15" customFormat="1" ht="13.2" x14ac:dyDescent="0.25">
      <c r="A9710">
        <v>9</v>
      </c>
      <c r="B9710">
        <v>24</v>
      </c>
      <c r="C9710" s="3">
        <v>924</v>
      </c>
      <c r="D9710" t="s">
        <v>7</v>
      </c>
      <c r="E9710">
        <v>2000</v>
      </c>
      <c r="G9710" s="10">
        <v>30</v>
      </c>
      <c r="O9710" s="3">
        <v>0</v>
      </c>
    </row>
    <row r="9711" spans="1:15" customFormat="1" ht="13.2" x14ac:dyDescent="0.25">
      <c r="A9711">
        <v>9</v>
      </c>
      <c r="B9711">
        <v>25</v>
      </c>
      <c r="C9711" s="3">
        <v>925</v>
      </c>
      <c r="D9711" t="s">
        <v>7</v>
      </c>
      <c r="E9711">
        <v>2000</v>
      </c>
      <c r="G9711" s="10">
        <v>37</v>
      </c>
      <c r="O9711" s="3">
        <v>0</v>
      </c>
    </row>
    <row r="9712" spans="1:15" customFormat="1" ht="13.2" x14ac:dyDescent="0.25">
      <c r="A9712">
        <v>9</v>
      </c>
      <c r="B9712">
        <v>26</v>
      </c>
      <c r="C9712" s="3">
        <v>926</v>
      </c>
      <c r="D9712" t="s">
        <v>7</v>
      </c>
      <c r="E9712">
        <v>2000</v>
      </c>
      <c r="G9712" s="10">
        <v>59</v>
      </c>
      <c r="O9712" s="3">
        <v>0</v>
      </c>
    </row>
    <row r="9713" spans="1:15" customFormat="1" ht="13.2" x14ac:dyDescent="0.25">
      <c r="A9713">
        <v>9</v>
      </c>
      <c r="B9713">
        <v>27</v>
      </c>
      <c r="C9713" s="3">
        <v>927</v>
      </c>
      <c r="D9713" t="s">
        <v>7</v>
      </c>
      <c r="E9713">
        <v>2000</v>
      </c>
      <c r="G9713" s="10">
        <v>54</v>
      </c>
      <c r="O9713" s="3">
        <v>0</v>
      </c>
    </row>
    <row r="9714" spans="1:15" customFormat="1" ht="13.2" x14ac:dyDescent="0.25">
      <c r="A9714">
        <v>9</v>
      </c>
      <c r="B9714">
        <v>28</v>
      </c>
      <c r="C9714" s="3">
        <v>928</v>
      </c>
      <c r="D9714" t="s">
        <v>7</v>
      </c>
      <c r="E9714">
        <v>2000</v>
      </c>
      <c r="G9714" s="10">
        <v>44</v>
      </c>
      <c r="O9714" s="3">
        <v>0</v>
      </c>
    </row>
    <row r="9715" spans="1:15" customFormat="1" ht="13.2" x14ac:dyDescent="0.25">
      <c r="A9715">
        <v>9</v>
      </c>
      <c r="B9715">
        <v>29</v>
      </c>
      <c r="C9715" s="3">
        <v>929</v>
      </c>
      <c r="D9715" t="s">
        <v>7</v>
      </c>
      <c r="E9715">
        <v>2000</v>
      </c>
      <c r="G9715" s="10">
        <v>34</v>
      </c>
      <c r="O9715" s="3">
        <v>0</v>
      </c>
    </row>
    <row r="9716" spans="1:15" customFormat="1" ht="13.2" x14ac:dyDescent="0.25">
      <c r="A9716">
        <v>9</v>
      </c>
      <c r="B9716">
        <v>30</v>
      </c>
      <c r="C9716" s="3">
        <v>930</v>
      </c>
      <c r="D9716" t="s">
        <v>7</v>
      </c>
      <c r="E9716">
        <v>2000</v>
      </c>
      <c r="G9716" s="10">
        <v>14</v>
      </c>
      <c r="O9716" s="3">
        <v>0</v>
      </c>
    </row>
    <row r="9717" spans="1:15" customFormat="1" ht="13.2" x14ac:dyDescent="0.25">
      <c r="A9717">
        <v>10</v>
      </c>
      <c r="B9717">
        <v>1</v>
      </c>
      <c r="C9717" s="3">
        <v>1001</v>
      </c>
      <c r="D9717" t="s">
        <v>7</v>
      </c>
      <c r="E9717">
        <v>2000</v>
      </c>
      <c r="G9717" s="10">
        <v>32</v>
      </c>
      <c r="O9717" s="3">
        <v>0</v>
      </c>
    </row>
    <row r="9718" spans="1:15" customFormat="1" ht="13.2" x14ac:dyDescent="0.25">
      <c r="A9718">
        <v>10</v>
      </c>
      <c r="B9718">
        <v>2</v>
      </c>
      <c r="C9718" s="3">
        <v>1002</v>
      </c>
      <c r="D9718" t="s">
        <v>7</v>
      </c>
      <c r="E9718">
        <v>2000</v>
      </c>
      <c r="G9718" s="10">
        <v>7</v>
      </c>
      <c r="O9718" s="3">
        <v>0</v>
      </c>
    </row>
    <row r="9719" spans="1:15" customFormat="1" ht="13.2" x14ac:dyDescent="0.25">
      <c r="A9719">
        <v>10</v>
      </c>
      <c r="B9719">
        <v>3</v>
      </c>
      <c r="C9719" s="3">
        <v>1003</v>
      </c>
      <c r="D9719" t="s">
        <v>7</v>
      </c>
      <c r="E9719">
        <v>2000</v>
      </c>
      <c r="G9719" s="10">
        <v>1</v>
      </c>
      <c r="O9719" s="3">
        <v>0</v>
      </c>
    </row>
    <row r="9720" spans="1:15" customFormat="1" ht="13.2" x14ac:dyDescent="0.25">
      <c r="A9720">
        <v>10</v>
      </c>
      <c r="B9720">
        <v>4</v>
      </c>
      <c r="C9720" s="3">
        <v>1004</v>
      </c>
      <c r="D9720" t="s">
        <v>7</v>
      </c>
      <c r="E9720">
        <v>2000</v>
      </c>
      <c r="G9720" s="10">
        <v>0</v>
      </c>
      <c r="O9720" s="3">
        <v>0</v>
      </c>
    </row>
    <row r="9721" spans="1:15" customFormat="1" ht="13.2" x14ac:dyDescent="0.25">
      <c r="A9721">
        <v>10</v>
      </c>
      <c r="B9721">
        <v>5</v>
      </c>
      <c r="C9721" s="3">
        <v>1005</v>
      </c>
      <c r="D9721" t="s">
        <v>7</v>
      </c>
      <c r="E9721">
        <v>2000</v>
      </c>
      <c r="G9721" s="10">
        <v>0</v>
      </c>
      <c r="O9721" s="3">
        <v>0</v>
      </c>
    </row>
    <row r="9722" spans="1:15" customFormat="1" ht="13.2" x14ac:dyDescent="0.25">
      <c r="A9722">
        <v>10</v>
      </c>
      <c r="B9722">
        <v>6</v>
      </c>
      <c r="C9722" s="3">
        <v>1006</v>
      </c>
      <c r="D9722" t="s">
        <v>7</v>
      </c>
      <c r="E9722">
        <v>2000</v>
      </c>
      <c r="G9722" s="10">
        <v>0</v>
      </c>
      <c r="O9722" s="3">
        <v>0</v>
      </c>
    </row>
    <row r="9723" spans="1:15" customFormat="1" ht="13.2" x14ac:dyDescent="0.25">
      <c r="A9723">
        <v>10</v>
      </c>
      <c r="B9723">
        <v>7</v>
      </c>
      <c r="C9723" s="3">
        <v>1007</v>
      </c>
      <c r="D9723" t="s">
        <v>7</v>
      </c>
      <c r="E9723">
        <v>2000</v>
      </c>
      <c r="G9723" s="10">
        <v>0</v>
      </c>
      <c r="O9723" s="3">
        <v>0</v>
      </c>
    </row>
    <row r="9724" spans="1:15" customFormat="1" ht="13.2" x14ac:dyDescent="0.25">
      <c r="A9724">
        <v>10</v>
      </c>
      <c r="B9724">
        <v>8</v>
      </c>
      <c r="C9724" s="3">
        <v>1008</v>
      </c>
      <c r="D9724" t="s">
        <v>7</v>
      </c>
      <c r="E9724">
        <v>2000</v>
      </c>
      <c r="G9724" s="10">
        <v>0</v>
      </c>
      <c r="O9724" s="3">
        <v>0</v>
      </c>
    </row>
    <row r="9725" spans="1:15" customFormat="1" ht="13.2" x14ac:dyDescent="0.25">
      <c r="A9725">
        <v>10</v>
      </c>
      <c r="B9725">
        <v>9</v>
      </c>
      <c r="C9725" s="3">
        <v>1009</v>
      </c>
      <c r="D9725" t="s">
        <v>7</v>
      </c>
      <c r="E9725">
        <v>2000</v>
      </c>
      <c r="G9725" s="10">
        <v>0</v>
      </c>
      <c r="O9725" s="3">
        <v>0</v>
      </c>
    </row>
    <row r="9726" spans="1:15" customFormat="1" ht="13.2" x14ac:dyDescent="0.25">
      <c r="A9726">
        <v>10</v>
      </c>
      <c r="B9726">
        <v>10</v>
      </c>
      <c r="C9726" s="3">
        <v>1010</v>
      </c>
      <c r="D9726" t="s">
        <v>7</v>
      </c>
      <c r="E9726">
        <v>2000</v>
      </c>
      <c r="G9726" s="10">
        <v>0</v>
      </c>
      <c r="O9726" s="3">
        <v>0</v>
      </c>
    </row>
    <row r="9727" spans="1:15" customFormat="1" ht="13.2" x14ac:dyDescent="0.25">
      <c r="A9727">
        <v>10</v>
      </c>
      <c r="B9727">
        <v>11</v>
      </c>
      <c r="C9727" s="3">
        <v>1011</v>
      </c>
      <c r="D9727" t="s">
        <v>7</v>
      </c>
      <c r="E9727">
        <v>2000</v>
      </c>
      <c r="G9727" s="10">
        <v>0</v>
      </c>
      <c r="O9727" s="3">
        <v>0</v>
      </c>
    </row>
    <row r="9728" spans="1:15" customFormat="1" ht="13.2" x14ac:dyDescent="0.25">
      <c r="A9728">
        <v>10</v>
      </c>
      <c r="B9728">
        <v>12</v>
      </c>
      <c r="C9728" s="3">
        <v>1012</v>
      </c>
      <c r="D9728" t="s">
        <v>7</v>
      </c>
      <c r="E9728">
        <v>2000</v>
      </c>
      <c r="G9728" s="10">
        <v>0</v>
      </c>
      <c r="O9728" s="3">
        <v>0</v>
      </c>
    </row>
    <row r="9729" spans="1:15" customFormat="1" ht="13.2" x14ac:dyDescent="0.25">
      <c r="A9729">
        <v>10</v>
      </c>
      <c r="B9729">
        <v>13</v>
      </c>
      <c r="C9729" s="3">
        <v>1013</v>
      </c>
      <c r="D9729" t="s">
        <v>7</v>
      </c>
      <c r="E9729">
        <v>2000</v>
      </c>
      <c r="G9729" s="10">
        <v>0</v>
      </c>
      <c r="O9729" s="3">
        <v>0</v>
      </c>
    </row>
    <row r="9730" spans="1:15" customFormat="1" ht="13.2" x14ac:dyDescent="0.25">
      <c r="A9730">
        <v>10</v>
      </c>
      <c r="B9730">
        <v>14</v>
      </c>
      <c r="C9730" s="3">
        <v>1014</v>
      </c>
      <c r="D9730" t="s">
        <v>7</v>
      </c>
      <c r="E9730">
        <v>2000</v>
      </c>
      <c r="G9730" s="10">
        <v>0</v>
      </c>
      <c r="O9730" s="3">
        <v>0</v>
      </c>
    </row>
    <row r="9731" spans="1:15" customFormat="1" ht="13.2" x14ac:dyDescent="0.25">
      <c r="A9731">
        <v>10</v>
      </c>
      <c r="B9731">
        <v>15</v>
      </c>
      <c r="C9731" s="3">
        <v>1015</v>
      </c>
      <c r="D9731" t="s">
        <v>7</v>
      </c>
      <c r="E9731">
        <v>2000</v>
      </c>
      <c r="G9731" s="10">
        <v>0</v>
      </c>
      <c r="O9731" s="3">
        <v>0</v>
      </c>
    </row>
    <row r="9732" spans="1:15" customFormat="1" ht="13.2" x14ac:dyDescent="0.25">
      <c r="A9732">
        <v>10</v>
      </c>
      <c r="B9732">
        <v>16</v>
      </c>
      <c r="C9732" s="3">
        <v>1016</v>
      </c>
      <c r="D9732" t="s">
        <v>7</v>
      </c>
      <c r="E9732">
        <v>2000</v>
      </c>
      <c r="G9732" s="10">
        <v>20</v>
      </c>
      <c r="O9732" s="3">
        <v>0</v>
      </c>
    </row>
    <row r="9733" spans="1:15" customFormat="1" ht="13.2" x14ac:dyDescent="0.25">
      <c r="A9733">
        <v>10</v>
      </c>
      <c r="B9733">
        <v>17</v>
      </c>
      <c r="C9733" s="3">
        <v>1017</v>
      </c>
      <c r="D9733" t="s">
        <v>7</v>
      </c>
      <c r="E9733">
        <v>2000</v>
      </c>
      <c r="G9733" s="10">
        <v>59</v>
      </c>
      <c r="O9733" s="3">
        <v>0</v>
      </c>
    </row>
    <row r="9734" spans="1:15" customFormat="1" ht="13.2" x14ac:dyDescent="0.25">
      <c r="A9734">
        <v>10</v>
      </c>
      <c r="B9734">
        <v>18</v>
      </c>
      <c r="C9734" s="3">
        <v>1018</v>
      </c>
      <c r="D9734" t="s">
        <v>7</v>
      </c>
      <c r="E9734">
        <v>2000</v>
      </c>
      <c r="G9734" s="10">
        <v>10</v>
      </c>
      <c r="O9734" s="3">
        <v>0</v>
      </c>
    </row>
    <row r="9735" spans="1:15" customFormat="1" ht="13.2" x14ac:dyDescent="0.25">
      <c r="A9735">
        <v>10</v>
      </c>
      <c r="B9735">
        <v>19</v>
      </c>
      <c r="C9735" s="3">
        <v>1019</v>
      </c>
      <c r="D9735" t="s">
        <v>7</v>
      </c>
      <c r="E9735">
        <v>2000</v>
      </c>
      <c r="G9735" s="10">
        <v>0</v>
      </c>
      <c r="O9735" s="3">
        <v>0</v>
      </c>
    </row>
    <row r="9736" spans="1:15" customFormat="1" ht="13.2" x14ac:dyDescent="0.25">
      <c r="A9736">
        <v>10</v>
      </c>
      <c r="B9736">
        <v>20</v>
      </c>
      <c r="C9736" s="3">
        <v>1020</v>
      </c>
      <c r="D9736" t="s">
        <v>7</v>
      </c>
      <c r="E9736">
        <v>2000</v>
      </c>
      <c r="G9736" s="10">
        <v>0</v>
      </c>
      <c r="O9736" s="3">
        <v>0</v>
      </c>
    </row>
    <row r="9737" spans="1:15" customFormat="1" ht="13.2" x14ac:dyDescent="0.25">
      <c r="A9737">
        <v>10</v>
      </c>
      <c r="B9737">
        <v>21</v>
      </c>
      <c r="C9737" s="3">
        <v>1021</v>
      </c>
      <c r="D9737" t="s">
        <v>7</v>
      </c>
      <c r="E9737">
        <v>2000</v>
      </c>
      <c r="G9737" s="10">
        <v>0</v>
      </c>
      <c r="O9737" s="3">
        <v>0</v>
      </c>
    </row>
    <row r="9738" spans="1:15" customFormat="1" ht="13.2" x14ac:dyDescent="0.25">
      <c r="A9738">
        <v>10</v>
      </c>
      <c r="B9738">
        <v>22</v>
      </c>
      <c r="C9738" s="3">
        <v>1022</v>
      </c>
      <c r="D9738" t="s">
        <v>7</v>
      </c>
      <c r="E9738">
        <v>2000</v>
      </c>
      <c r="G9738" s="10">
        <v>0</v>
      </c>
      <c r="O9738" s="3">
        <v>0</v>
      </c>
    </row>
    <row r="9739" spans="1:15" customFormat="1" ht="13.2" x14ac:dyDescent="0.25">
      <c r="A9739">
        <v>10</v>
      </c>
      <c r="B9739">
        <v>23</v>
      </c>
      <c r="C9739" s="3">
        <v>1023</v>
      </c>
      <c r="D9739" t="s">
        <v>7</v>
      </c>
      <c r="E9739">
        <v>2000</v>
      </c>
      <c r="G9739" s="10">
        <v>0</v>
      </c>
      <c r="O9739" s="3">
        <v>0</v>
      </c>
    </row>
    <row r="9740" spans="1:15" customFormat="1" ht="13.2" x14ac:dyDescent="0.25">
      <c r="A9740">
        <v>10</v>
      </c>
      <c r="B9740">
        <v>24</v>
      </c>
      <c r="C9740" s="3">
        <v>1024</v>
      </c>
      <c r="D9740" t="s">
        <v>7</v>
      </c>
      <c r="E9740">
        <v>2000</v>
      </c>
      <c r="G9740" s="10">
        <v>0</v>
      </c>
      <c r="O9740" s="3">
        <v>0</v>
      </c>
    </row>
    <row r="9741" spans="1:15" customFormat="1" ht="13.2" x14ac:dyDescent="0.25">
      <c r="A9741">
        <v>10</v>
      </c>
      <c r="B9741">
        <v>25</v>
      </c>
      <c r="C9741" s="3">
        <v>1025</v>
      </c>
      <c r="D9741" t="s">
        <v>7</v>
      </c>
      <c r="E9741">
        <v>2000</v>
      </c>
      <c r="G9741" s="10">
        <v>0</v>
      </c>
      <c r="O9741" s="3">
        <v>0</v>
      </c>
    </row>
    <row r="9742" spans="1:15" customFormat="1" ht="13.2" x14ac:dyDescent="0.25">
      <c r="A9742">
        <v>10</v>
      </c>
      <c r="B9742">
        <v>26</v>
      </c>
      <c r="C9742" s="3">
        <v>1026</v>
      </c>
      <c r="D9742" t="s">
        <v>7</v>
      </c>
      <c r="E9742">
        <v>2000</v>
      </c>
      <c r="G9742" s="10">
        <v>0</v>
      </c>
      <c r="O9742" s="3">
        <v>0</v>
      </c>
    </row>
    <row r="9743" spans="1:15" customFormat="1" ht="13.2" x14ac:dyDescent="0.25">
      <c r="A9743">
        <v>10</v>
      </c>
      <c r="B9743">
        <v>27</v>
      </c>
      <c r="C9743" s="3">
        <v>1027</v>
      </c>
      <c r="D9743" t="s">
        <v>7</v>
      </c>
      <c r="E9743">
        <v>2000</v>
      </c>
      <c r="G9743" s="10">
        <v>0</v>
      </c>
      <c r="O9743" s="3">
        <v>0</v>
      </c>
    </row>
    <row r="9744" spans="1:15" customFormat="1" ht="13.2" x14ac:dyDescent="0.25">
      <c r="A9744">
        <v>10</v>
      </c>
      <c r="B9744">
        <v>28</v>
      </c>
      <c r="C9744" s="3">
        <v>1028</v>
      </c>
      <c r="D9744" t="s">
        <v>7</v>
      </c>
      <c r="E9744">
        <v>2000</v>
      </c>
      <c r="G9744" s="10">
        <v>0</v>
      </c>
      <c r="O9744" s="3">
        <v>0</v>
      </c>
    </row>
    <row r="9745" spans="1:21" customFormat="1" ht="13.2" x14ac:dyDescent="0.25">
      <c r="A9745">
        <v>10</v>
      </c>
      <c r="B9745">
        <v>29</v>
      </c>
      <c r="C9745" s="3">
        <v>1029</v>
      </c>
      <c r="D9745" t="s">
        <v>7</v>
      </c>
      <c r="E9745">
        <v>2000</v>
      </c>
      <c r="G9745" s="10"/>
      <c r="O9745" s="3"/>
    </row>
    <row r="9746" spans="1:21" customFormat="1" ht="13.2" x14ac:dyDescent="0.25">
      <c r="A9746">
        <v>10</v>
      </c>
      <c r="B9746">
        <v>30</v>
      </c>
      <c r="C9746" s="3">
        <v>1030</v>
      </c>
      <c r="D9746" t="s">
        <v>7</v>
      </c>
      <c r="E9746">
        <v>2000</v>
      </c>
      <c r="G9746" s="10"/>
      <c r="O9746" s="3"/>
    </row>
    <row r="9747" spans="1:21" customFormat="1" ht="13.2" x14ac:dyDescent="0.25">
      <c r="A9747">
        <v>10</v>
      </c>
      <c r="B9747">
        <v>31</v>
      </c>
      <c r="C9747" s="3">
        <v>1031</v>
      </c>
      <c r="D9747" t="s">
        <v>7</v>
      </c>
      <c r="E9747">
        <v>2000</v>
      </c>
      <c r="G9747" s="10"/>
      <c r="O9747" s="3"/>
    </row>
    <row r="9748" spans="1:21" customFormat="1" ht="13.2" x14ac:dyDescent="0.25">
      <c r="A9748">
        <v>5</v>
      </c>
      <c r="B9748">
        <v>25</v>
      </c>
      <c r="C9748" s="3">
        <v>525</v>
      </c>
      <c r="D9748" t="s">
        <v>6</v>
      </c>
      <c r="E9748">
        <v>99</v>
      </c>
      <c r="G9748" s="10">
        <v>0</v>
      </c>
      <c r="L9748" s="8"/>
      <c r="O9748" s="3"/>
      <c r="U9748" s="8" t="s">
        <v>18</v>
      </c>
    </row>
    <row r="9749" spans="1:21" customFormat="1" ht="13.2" x14ac:dyDescent="0.25">
      <c r="A9749">
        <v>5</v>
      </c>
      <c r="B9749">
        <v>26</v>
      </c>
      <c r="C9749" s="3">
        <v>526</v>
      </c>
      <c r="D9749" t="s">
        <v>6</v>
      </c>
      <c r="E9749">
        <v>99</v>
      </c>
      <c r="G9749" s="10">
        <v>2</v>
      </c>
      <c r="O9749" s="3"/>
    </row>
    <row r="9750" spans="1:21" customFormat="1" ht="13.2" x14ac:dyDescent="0.25">
      <c r="A9750">
        <v>5</v>
      </c>
      <c r="B9750">
        <v>27</v>
      </c>
      <c r="C9750" s="3">
        <v>527</v>
      </c>
      <c r="D9750" t="s">
        <v>6</v>
      </c>
      <c r="E9750">
        <v>99</v>
      </c>
      <c r="G9750" s="10">
        <v>2</v>
      </c>
      <c r="O9750" s="3"/>
    </row>
    <row r="9751" spans="1:21" customFormat="1" ht="13.2" x14ac:dyDescent="0.25">
      <c r="A9751">
        <v>5</v>
      </c>
      <c r="B9751">
        <v>28</v>
      </c>
      <c r="C9751" s="3">
        <v>528</v>
      </c>
      <c r="D9751" t="s">
        <v>6</v>
      </c>
      <c r="E9751">
        <v>99</v>
      </c>
      <c r="G9751" s="10">
        <v>12</v>
      </c>
      <c r="H9751" s="8"/>
      <c r="O9751" s="3"/>
    </row>
    <row r="9752" spans="1:21" customFormat="1" ht="13.2" x14ac:dyDescent="0.25">
      <c r="A9752">
        <v>5</v>
      </c>
      <c r="B9752">
        <v>29</v>
      </c>
      <c r="C9752" s="3">
        <v>529</v>
      </c>
      <c r="D9752" t="s">
        <v>6</v>
      </c>
      <c r="E9752">
        <v>99</v>
      </c>
      <c r="G9752" s="10">
        <v>18</v>
      </c>
      <c r="O9752" s="3"/>
    </row>
    <row r="9753" spans="1:21" customFormat="1" ht="13.2" x14ac:dyDescent="0.25">
      <c r="A9753">
        <v>5</v>
      </c>
      <c r="B9753">
        <v>30</v>
      </c>
      <c r="C9753" s="3">
        <v>530</v>
      </c>
      <c r="D9753" t="s">
        <v>6</v>
      </c>
      <c r="E9753">
        <v>99</v>
      </c>
      <c r="G9753" s="10">
        <v>19</v>
      </c>
      <c r="O9753" s="3"/>
    </row>
    <row r="9754" spans="1:21" customFormat="1" ht="13.2" x14ac:dyDescent="0.25">
      <c r="A9754">
        <v>5</v>
      </c>
      <c r="B9754">
        <v>31</v>
      </c>
      <c r="C9754" s="3">
        <v>531</v>
      </c>
      <c r="D9754" t="s">
        <v>6</v>
      </c>
      <c r="E9754">
        <v>99</v>
      </c>
      <c r="G9754" s="10">
        <v>18</v>
      </c>
      <c r="O9754" s="3"/>
    </row>
    <row r="9755" spans="1:21" customFormat="1" ht="13.2" x14ac:dyDescent="0.25">
      <c r="A9755">
        <v>6</v>
      </c>
      <c r="B9755">
        <v>1</v>
      </c>
      <c r="C9755" s="3">
        <v>601</v>
      </c>
      <c r="D9755" t="s">
        <v>6</v>
      </c>
      <c r="E9755">
        <v>99</v>
      </c>
      <c r="G9755" s="10">
        <v>20</v>
      </c>
      <c r="O9755" s="3"/>
    </row>
    <row r="9756" spans="1:21" customFormat="1" ht="13.2" x14ac:dyDescent="0.25">
      <c r="A9756">
        <v>6</v>
      </c>
      <c r="B9756">
        <v>2</v>
      </c>
      <c r="C9756" s="3">
        <v>602</v>
      </c>
      <c r="D9756" t="s">
        <v>6</v>
      </c>
      <c r="E9756">
        <v>99</v>
      </c>
      <c r="G9756" s="10">
        <v>44</v>
      </c>
      <c r="O9756" s="3"/>
    </row>
    <row r="9757" spans="1:21" customFormat="1" ht="13.2" x14ac:dyDescent="0.25">
      <c r="A9757">
        <v>6</v>
      </c>
      <c r="B9757">
        <v>3</v>
      </c>
      <c r="C9757" s="3">
        <v>603</v>
      </c>
      <c r="D9757" t="s">
        <v>6</v>
      </c>
      <c r="E9757">
        <v>99</v>
      </c>
      <c r="G9757" s="10">
        <v>38</v>
      </c>
      <c r="O9757" s="3"/>
    </row>
    <row r="9758" spans="1:21" customFormat="1" ht="13.2" x14ac:dyDescent="0.25">
      <c r="A9758">
        <v>6</v>
      </c>
      <c r="B9758">
        <v>4</v>
      </c>
      <c r="C9758" s="3">
        <v>604</v>
      </c>
      <c r="D9758" t="s">
        <v>6</v>
      </c>
      <c r="E9758">
        <v>99</v>
      </c>
      <c r="G9758" s="10">
        <v>41</v>
      </c>
      <c r="O9758" s="3"/>
    </row>
    <row r="9759" spans="1:21" customFormat="1" ht="13.2" x14ac:dyDescent="0.25">
      <c r="A9759">
        <v>6</v>
      </c>
      <c r="B9759">
        <v>5</v>
      </c>
      <c r="C9759" s="3">
        <v>605</v>
      </c>
      <c r="D9759" t="s">
        <v>6</v>
      </c>
      <c r="E9759">
        <v>99</v>
      </c>
      <c r="G9759" s="10">
        <v>66</v>
      </c>
      <c r="O9759" s="3"/>
    </row>
    <row r="9760" spans="1:21" customFormat="1" ht="13.2" x14ac:dyDescent="0.25">
      <c r="A9760">
        <v>6</v>
      </c>
      <c r="B9760">
        <v>6</v>
      </c>
      <c r="C9760" s="3">
        <v>606</v>
      </c>
      <c r="D9760" t="s">
        <v>6</v>
      </c>
      <c r="E9760">
        <v>99</v>
      </c>
      <c r="G9760" s="10">
        <v>88</v>
      </c>
      <c r="O9760" s="3"/>
    </row>
    <row r="9761" spans="1:15" customFormat="1" ht="13.2" x14ac:dyDescent="0.25">
      <c r="A9761">
        <v>6</v>
      </c>
      <c r="B9761">
        <v>7</v>
      </c>
      <c r="C9761" s="3">
        <v>607</v>
      </c>
      <c r="D9761" t="s">
        <v>6</v>
      </c>
      <c r="E9761">
        <v>99</v>
      </c>
      <c r="G9761" s="10">
        <v>70</v>
      </c>
      <c r="O9761" s="3"/>
    </row>
    <row r="9762" spans="1:15" customFormat="1" ht="13.2" x14ac:dyDescent="0.25">
      <c r="A9762">
        <v>6</v>
      </c>
      <c r="B9762">
        <v>8</v>
      </c>
      <c r="C9762" s="3">
        <v>608</v>
      </c>
      <c r="D9762" t="s">
        <v>6</v>
      </c>
      <c r="E9762">
        <v>99</v>
      </c>
      <c r="G9762" s="10">
        <v>92</v>
      </c>
      <c r="O9762" s="3"/>
    </row>
    <row r="9763" spans="1:15" customFormat="1" ht="13.2" x14ac:dyDescent="0.25">
      <c r="A9763">
        <v>6</v>
      </c>
      <c r="B9763">
        <v>9</v>
      </c>
      <c r="C9763" s="3">
        <v>609</v>
      </c>
      <c r="D9763" t="s">
        <v>6</v>
      </c>
      <c r="E9763">
        <v>99</v>
      </c>
      <c r="G9763" s="10">
        <v>117.93889567632145</v>
      </c>
      <c r="O9763" s="3"/>
    </row>
    <row r="9764" spans="1:15" customFormat="1" ht="13.2" x14ac:dyDescent="0.25">
      <c r="A9764">
        <v>6</v>
      </c>
      <c r="B9764">
        <v>10</v>
      </c>
      <c r="C9764" s="3">
        <v>610</v>
      </c>
      <c r="D9764" t="s">
        <v>6</v>
      </c>
      <c r="E9764">
        <v>99</v>
      </c>
      <c r="G9764" s="10">
        <v>169.5771602485415</v>
      </c>
      <c r="O9764" s="3"/>
    </row>
    <row r="9765" spans="1:15" customFormat="1" ht="13.2" x14ac:dyDescent="0.25">
      <c r="A9765">
        <v>6</v>
      </c>
      <c r="B9765">
        <v>11</v>
      </c>
      <c r="C9765" s="3">
        <v>611</v>
      </c>
      <c r="D9765" t="s">
        <v>6</v>
      </c>
      <c r="E9765">
        <v>99</v>
      </c>
      <c r="G9765" s="10">
        <v>336.31111111111102</v>
      </c>
      <c r="O9765" s="3"/>
    </row>
    <row r="9766" spans="1:15" customFormat="1" ht="13.2" x14ac:dyDescent="0.25">
      <c r="A9766">
        <v>6</v>
      </c>
      <c r="B9766">
        <v>12</v>
      </c>
      <c r="C9766" s="3">
        <v>612</v>
      </c>
      <c r="D9766" t="s">
        <v>6</v>
      </c>
      <c r="E9766">
        <v>99</v>
      </c>
      <c r="G9766" s="10">
        <v>1000.9125681817532</v>
      </c>
      <c r="O9766" s="3"/>
    </row>
    <row r="9767" spans="1:15" customFormat="1" ht="13.2" x14ac:dyDescent="0.25">
      <c r="A9767">
        <v>6</v>
      </c>
      <c r="B9767">
        <v>13</v>
      </c>
      <c r="C9767" s="3">
        <v>613</v>
      </c>
      <c r="D9767" t="s">
        <v>6</v>
      </c>
      <c r="E9767">
        <v>99</v>
      </c>
      <c r="G9767" s="10">
        <v>1569.3103696626026</v>
      </c>
      <c r="O9767" s="3"/>
    </row>
    <row r="9768" spans="1:15" customFormat="1" ht="13.2" x14ac:dyDescent="0.25">
      <c r="A9768">
        <v>6</v>
      </c>
      <c r="B9768">
        <v>14</v>
      </c>
      <c r="C9768" s="3">
        <v>614</v>
      </c>
      <c r="D9768" t="s">
        <v>6</v>
      </c>
      <c r="E9768">
        <v>99</v>
      </c>
      <c r="G9768" s="10">
        <v>1465.5494576043686</v>
      </c>
      <c r="O9768" s="3"/>
    </row>
    <row r="9769" spans="1:15" customFormat="1" ht="13.2" x14ac:dyDescent="0.25">
      <c r="A9769">
        <v>6</v>
      </c>
      <c r="B9769">
        <v>15</v>
      </c>
      <c r="C9769" s="3">
        <v>615</v>
      </c>
      <c r="D9769" t="s">
        <v>6</v>
      </c>
      <c r="E9769">
        <v>99</v>
      </c>
      <c r="G9769" s="10">
        <v>1293</v>
      </c>
      <c r="O9769" s="3"/>
    </row>
    <row r="9770" spans="1:15" customFormat="1" ht="13.2" x14ac:dyDescent="0.25">
      <c r="A9770">
        <v>6</v>
      </c>
      <c r="B9770">
        <v>16</v>
      </c>
      <c r="C9770" s="3">
        <v>616</v>
      </c>
      <c r="D9770" t="s">
        <v>6</v>
      </c>
      <c r="E9770">
        <v>99</v>
      </c>
      <c r="G9770" s="10">
        <v>1055.3835993818523</v>
      </c>
      <c r="O9770" s="3"/>
    </row>
    <row r="9771" spans="1:15" customFormat="1" ht="13.2" x14ac:dyDescent="0.25">
      <c r="A9771">
        <v>6</v>
      </c>
      <c r="B9771">
        <v>17</v>
      </c>
      <c r="C9771" s="3">
        <v>617</v>
      </c>
      <c r="D9771" t="s">
        <v>6</v>
      </c>
      <c r="E9771">
        <v>99</v>
      </c>
      <c r="G9771" s="10">
        <v>840.02016995725569</v>
      </c>
      <c r="O9771" s="3"/>
    </row>
    <row r="9772" spans="1:15" customFormat="1" ht="13.2" x14ac:dyDescent="0.25">
      <c r="A9772">
        <v>6</v>
      </c>
      <c r="B9772">
        <v>18</v>
      </c>
      <c r="C9772" s="3">
        <v>618</v>
      </c>
      <c r="D9772" t="s">
        <v>6</v>
      </c>
      <c r="E9772">
        <v>99</v>
      </c>
      <c r="G9772" s="10">
        <v>747.643115942029</v>
      </c>
      <c r="O9772" s="3"/>
    </row>
    <row r="9773" spans="1:15" customFormat="1" ht="13.2" x14ac:dyDescent="0.25">
      <c r="A9773">
        <v>6</v>
      </c>
      <c r="B9773">
        <v>19</v>
      </c>
      <c r="C9773" s="3">
        <v>619</v>
      </c>
      <c r="D9773" t="s">
        <v>6</v>
      </c>
      <c r="E9773">
        <v>99</v>
      </c>
      <c r="G9773" s="10">
        <v>645.67497205928498</v>
      </c>
      <c r="O9773" s="3"/>
    </row>
    <row r="9774" spans="1:15" customFormat="1" ht="13.2" x14ac:dyDescent="0.25">
      <c r="A9774">
        <v>6</v>
      </c>
      <c r="B9774">
        <v>20</v>
      </c>
      <c r="C9774" s="3">
        <v>620</v>
      </c>
      <c r="D9774" t="s">
        <v>6</v>
      </c>
      <c r="E9774">
        <v>99</v>
      </c>
      <c r="G9774" s="10">
        <v>1285.0344507038553</v>
      </c>
      <c r="O9774" s="3"/>
    </row>
    <row r="9775" spans="1:15" customFormat="1" ht="13.2" x14ac:dyDescent="0.25">
      <c r="A9775">
        <v>6</v>
      </c>
      <c r="B9775">
        <v>21</v>
      </c>
      <c r="C9775" s="3">
        <v>621</v>
      </c>
      <c r="D9775" t="s">
        <v>6</v>
      </c>
      <c r="E9775">
        <v>99</v>
      </c>
      <c r="G9775" s="10">
        <v>1009.983602610021</v>
      </c>
      <c r="O9775" s="3"/>
    </row>
    <row r="9776" spans="1:15" customFormat="1" ht="13.2" x14ac:dyDescent="0.25">
      <c r="A9776">
        <v>6</v>
      </c>
      <c r="B9776">
        <v>22</v>
      </c>
      <c r="C9776" s="3">
        <v>622</v>
      </c>
      <c r="D9776" t="s">
        <v>6</v>
      </c>
      <c r="E9776">
        <v>99</v>
      </c>
      <c r="G9776" s="10">
        <v>849.90015421208068</v>
      </c>
      <c r="O9776" s="3"/>
    </row>
    <row r="9777" spans="1:15" customFormat="1" ht="13.2" x14ac:dyDescent="0.25">
      <c r="A9777">
        <v>6</v>
      </c>
      <c r="B9777">
        <v>23</v>
      </c>
      <c r="C9777" s="3">
        <v>623</v>
      </c>
      <c r="D9777" t="s">
        <v>6</v>
      </c>
      <c r="E9777">
        <v>99</v>
      </c>
      <c r="G9777" s="10">
        <v>1001.4267946760963</v>
      </c>
      <c r="O9777" s="3"/>
    </row>
    <row r="9778" spans="1:15" customFormat="1" ht="13.2" x14ac:dyDescent="0.25">
      <c r="A9778">
        <v>6</v>
      </c>
      <c r="B9778">
        <v>24</v>
      </c>
      <c r="C9778" s="3">
        <v>624</v>
      </c>
      <c r="D9778" t="s">
        <v>6</v>
      </c>
      <c r="E9778">
        <v>99</v>
      </c>
      <c r="G9778" s="10">
        <v>1532.2201275531606</v>
      </c>
      <c r="O9778" s="3"/>
    </row>
    <row r="9779" spans="1:15" customFormat="1" ht="13.2" x14ac:dyDescent="0.25">
      <c r="A9779">
        <v>6</v>
      </c>
      <c r="B9779">
        <v>25</v>
      </c>
      <c r="C9779" s="3">
        <v>625</v>
      </c>
      <c r="D9779" t="s">
        <v>6</v>
      </c>
      <c r="E9779">
        <v>99</v>
      </c>
      <c r="G9779" s="10">
        <v>5361.7777777777783</v>
      </c>
      <c r="O9779" s="3"/>
    </row>
    <row r="9780" spans="1:15" customFormat="1" ht="13.2" x14ac:dyDescent="0.25">
      <c r="A9780">
        <v>6</v>
      </c>
      <c r="B9780">
        <v>26</v>
      </c>
      <c r="C9780" s="3">
        <v>626</v>
      </c>
      <c r="D9780" t="s">
        <v>6</v>
      </c>
      <c r="E9780">
        <v>99</v>
      </c>
      <c r="G9780" s="10">
        <v>8452.7684084263237</v>
      </c>
      <c r="O9780" s="3"/>
    </row>
    <row r="9781" spans="1:15" customFormat="1" ht="13.2" x14ac:dyDescent="0.25">
      <c r="A9781">
        <v>6</v>
      </c>
      <c r="B9781">
        <v>27</v>
      </c>
      <c r="C9781" s="3">
        <v>627</v>
      </c>
      <c r="D9781" t="s">
        <v>6</v>
      </c>
      <c r="E9781">
        <v>99</v>
      </c>
      <c r="G9781" s="10">
        <v>6456.943741690905</v>
      </c>
      <c r="O9781" s="3"/>
    </row>
    <row r="9782" spans="1:15" customFormat="1" ht="13.2" x14ac:dyDescent="0.25">
      <c r="A9782">
        <v>6</v>
      </c>
      <c r="B9782">
        <v>28</v>
      </c>
      <c r="C9782" s="3">
        <v>628</v>
      </c>
      <c r="D9782" t="s">
        <v>6</v>
      </c>
      <c r="E9782">
        <v>99</v>
      </c>
      <c r="G9782" s="10">
        <v>4107.6823529411758</v>
      </c>
      <c r="O9782" s="3"/>
    </row>
    <row r="9783" spans="1:15" customFormat="1" ht="13.2" x14ac:dyDescent="0.25">
      <c r="A9783">
        <v>6</v>
      </c>
      <c r="B9783">
        <v>29</v>
      </c>
      <c r="C9783" s="3">
        <v>629</v>
      </c>
      <c r="D9783" t="s">
        <v>6</v>
      </c>
      <c r="E9783">
        <v>99</v>
      </c>
      <c r="G9783" s="10">
        <v>7556.839716642542</v>
      </c>
      <c r="O9783" s="3"/>
    </row>
    <row r="9784" spans="1:15" customFormat="1" ht="13.2" x14ac:dyDescent="0.25">
      <c r="A9784">
        <v>6</v>
      </c>
      <c r="B9784">
        <v>30</v>
      </c>
      <c r="C9784" s="3">
        <v>630</v>
      </c>
      <c r="D9784" t="s">
        <v>6</v>
      </c>
      <c r="E9784">
        <v>99</v>
      </c>
      <c r="G9784" s="10">
        <v>9261.5202239220816</v>
      </c>
      <c r="O9784" s="3"/>
    </row>
    <row r="9785" spans="1:15" customFormat="1" ht="13.2" x14ac:dyDescent="0.25">
      <c r="A9785">
        <v>7</v>
      </c>
      <c r="B9785">
        <v>1</v>
      </c>
      <c r="C9785" s="3">
        <v>701</v>
      </c>
      <c r="D9785" t="s">
        <v>6</v>
      </c>
      <c r="E9785">
        <v>99</v>
      </c>
      <c r="G9785" s="10">
        <v>8808.7058997688</v>
      </c>
      <c r="O9785" s="3"/>
    </row>
    <row r="9786" spans="1:15" customFormat="1" ht="13.2" x14ac:dyDescent="0.25">
      <c r="A9786">
        <v>7</v>
      </c>
      <c r="B9786">
        <v>2</v>
      </c>
      <c r="C9786" s="3">
        <v>702</v>
      </c>
      <c r="D9786" t="s">
        <v>6</v>
      </c>
      <c r="E9786">
        <v>99</v>
      </c>
      <c r="G9786" s="10">
        <v>11579.915855293841</v>
      </c>
      <c r="O9786" s="3"/>
    </row>
    <row r="9787" spans="1:15" customFormat="1" ht="13.2" x14ac:dyDescent="0.25">
      <c r="A9787">
        <v>7</v>
      </c>
      <c r="B9787">
        <v>3</v>
      </c>
      <c r="C9787" s="3">
        <v>703</v>
      </c>
      <c r="D9787" t="s">
        <v>6</v>
      </c>
      <c r="E9787">
        <v>99</v>
      </c>
      <c r="G9787" s="10">
        <v>10293.707030069045</v>
      </c>
      <c r="O9787" s="3"/>
    </row>
    <row r="9788" spans="1:15" customFormat="1" ht="13.2" x14ac:dyDescent="0.25">
      <c r="A9788">
        <v>7</v>
      </c>
      <c r="B9788">
        <v>4</v>
      </c>
      <c r="C9788" s="3">
        <v>704</v>
      </c>
      <c r="D9788" t="s">
        <v>6</v>
      </c>
      <c r="E9788">
        <v>99</v>
      </c>
      <c r="G9788" s="10">
        <v>4192.1135724263831</v>
      </c>
      <c r="O9788" s="3"/>
    </row>
    <row r="9789" spans="1:15" customFormat="1" ht="13.2" x14ac:dyDescent="0.25">
      <c r="A9789">
        <v>7</v>
      </c>
      <c r="B9789">
        <v>5</v>
      </c>
      <c r="C9789" s="3">
        <v>705</v>
      </c>
      <c r="D9789" t="s">
        <v>6</v>
      </c>
      <c r="E9789">
        <v>99</v>
      </c>
      <c r="G9789" s="10">
        <v>10431.602475040541</v>
      </c>
      <c r="O9789" s="3"/>
    </row>
    <row r="9790" spans="1:15" customFormat="1" ht="13.2" x14ac:dyDescent="0.25">
      <c r="A9790">
        <v>7</v>
      </c>
      <c r="B9790">
        <v>6</v>
      </c>
      <c r="C9790" s="3">
        <v>706</v>
      </c>
      <c r="D9790" t="s">
        <v>6</v>
      </c>
      <c r="E9790">
        <v>99</v>
      </c>
      <c r="G9790" s="10">
        <v>12413.092689266683</v>
      </c>
      <c r="O9790" s="3"/>
    </row>
    <row r="9791" spans="1:15" customFormat="1" ht="13.2" x14ac:dyDescent="0.25">
      <c r="A9791">
        <v>7</v>
      </c>
      <c r="B9791">
        <v>7</v>
      </c>
      <c r="C9791" s="3">
        <v>707</v>
      </c>
      <c r="D9791" t="s">
        <v>6</v>
      </c>
      <c r="E9791">
        <v>99</v>
      </c>
      <c r="G9791" s="10">
        <v>11855.567649047956</v>
      </c>
      <c r="O9791" s="3"/>
    </row>
    <row r="9792" spans="1:15" customFormat="1" ht="13.2" x14ac:dyDescent="0.25">
      <c r="A9792">
        <v>7</v>
      </c>
      <c r="B9792">
        <v>8</v>
      </c>
      <c r="C9792" s="3">
        <v>708</v>
      </c>
      <c r="D9792" t="s">
        <v>6</v>
      </c>
      <c r="E9792">
        <v>99</v>
      </c>
      <c r="G9792" s="10">
        <v>9204.8978943614347</v>
      </c>
      <c r="O9792" s="3"/>
    </row>
    <row r="9793" spans="1:15" customFormat="1" ht="13.2" x14ac:dyDescent="0.25">
      <c r="A9793">
        <v>7</v>
      </c>
      <c r="B9793">
        <v>9</v>
      </c>
      <c r="C9793" s="3">
        <v>709</v>
      </c>
      <c r="D9793" t="s">
        <v>6</v>
      </c>
      <c r="E9793">
        <v>99</v>
      </c>
      <c r="G9793" s="10">
        <v>9622.3887213506023</v>
      </c>
      <c r="O9793" s="3"/>
    </row>
    <row r="9794" spans="1:15" customFormat="1" ht="13.2" x14ac:dyDescent="0.25">
      <c r="A9794">
        <v>7</v>
      </c>
      <c r="B9794">
        <v>10</v>
      </c>
      <c r="C9794" s="3">
        <v>710</v>
      </c>
      <c r="D9794" t="s">
        <v>6</v>
      </c>
      <c r="E9794">
        <v>99</v>
      </c>
      <c r="G9794" s="10">
        <v>9567.9653248097711</v>
      </c>
      <c r="O9794" s="3"/>
    </row>
    <row r="9795" spans="1:15" customFormat="1" ht="13.2" x14ac:dyDescent="0.25">
      <c r="A9795">
        <v>7</v>
      </c>
      <c r="B9795">
        <v>11</v>
      </c>
      <c r="C9795" s="3">
        <v>711</v>
      </c>
      <c r="D9795" t="s">
        <v>6</v>
      </c>
      <c r="E9795">
        <v>99</v>
      </c>
      <c r="G9795" s="10">
        <v>8596.4733654326101</v>
      </c>
      <c r="O9795" s="3"/>
    </row>
    <row r="9796" spans="1:15" customFormat="1" ht="13.2" x14ac:dyDescent="0.25">
      <c r="A9796">
        <v>7</v>
      </c>
      <c r="B9796">
        <v>12</v>
      </c>
      <c r="C9796" s="3">
        <v>712</v>
      </c>
      <c r="D9796" t="s">
        <v>6</v>
      </c>
      <c r="E9796">
        <v>99</v>
      </c>
      <c r="G9796" s="10">
        <v>7262.3301897406473</v>
      </c>
      <c r="O9796" s="3"/>
    </row>
    <row r="9797" spans="1:15" customFormat="1" ht="13.2" x14ac:dyDescent="0.25">
      <c r="A9797">
        <v>7</v>
      </c>
      <c r="B9797">
        <v>13</v>
      </c>
      <c r="C9797" s="3">
        <v>713</v>
      </c>
      <c r="D9797" t="s">
        <v>6</v>
      </c>
      <c r="E9797">
        <v>99</v>
      </c>
      <c r="G9797" s="10">
        <v>2977.5829251794889</v>
      </c>
      <c r="O9797" s="3"/>
    </row>
    <row r="9798" spans="1:15" customFormat="1" ht="13.2" x14ac:dyDescent="0.25">
      <c r="A9798">
        <v>7</v>
      </c>
      <c r="B9798">
        <v>14</v>
      </c>
      <c r="C9798" s="3">
        <v>714</v>
      </c>
      <c r="D9798" t="s">
        <v>6</v>
      </c>
      <c r="E9798">
        <v>99</v>
      </c>
      <c r="G9798" s="10">
        <v>1547.029999913249</v>
      </c>
      <c r="O9798" s="3"/>
    </row>
    <row r="9799" spans="1:15" customFormat="1" ht="13.2" x14ac:dyDescent="0.25">
      <c r="A9799">
        <v>7</v>
      </c>
      <c r="B9799">
        <v>15</v>
      </c>
      <c r="C9799" s="3">
        <v>715</v>
      </c>
      <c r="D9799" t="s">
        <v>6</v>
      </c>
      <c r="E9799">
        <v>99</v>
      </c>
      <c r="G9799" s="10">
        <v>1678.5658631927504</v>
      </c>
      <c r="O9799" s="3"/>
    </row>
    <row r="9800" spans="1:15" customFormat="1" ht="13.2" x14ac:dyDescent="0.25">
      <c r="A9800">
        <v>7</v>
      </c>
      <c r="B9800">
        <v>16</v>
      </c>
      <c r="C9800" s="3">
        <v>716</v>
      </c>
      <c r="D9800" t="s">
        <v>6</v>
      </c>
      <c r="E9800">
        <v>99</v>
      </c>
      <c r="G9800" s="10">
        <v>1732.4993042175263</v>
      </c>
      <c r="O9800" s="3"/>
    </row>
    <row r="9801" spans="1:15" customFormat="1" ht="13.2" x14ac:dyDescent="0.25">
      <c r="A9801">
        <v>7</v>
      </c>
      <c r="B9801">
        <v>17</v>
      </c>
      <c r="C9801" s="3">
        <v>717</v>
      </c>
      <c r="D9801" t="s">
        <v>6</v>
      </c>
      <c r="E9801">
        <v>99</v>
      </c>
      <c r="G9801" s="10">
        <v>4187.9385629766139</v>
      </c>
      <c r="O9801" s="3"/>
    </row>
    <row r="9802" spans="1:15" customFormat="1" ht="13.2" x14ac:dyDescent="0.25">
      <c r="A9802">
        <v>7</v>
      </c>
      <c r="B9802">
        <v>18</v>
      </c>
      <c r="C9802" s="3">
        <v>718</v>
      </c>
      <c r="D9802" t="s">
        <v>6</v>
      </c>
      <c r="E9802">
        <v>99</v>
      </c>
      <c r="G9802" s="10">
        <v>2546.5159745017727</v>
      </c>
      <c r="O9802" s="3"/>
    </row>
    <row r="9803" spans="1:15" customFormat="1" ht="13.2" x14ac:dyDescent="0.25">
      <c r="A9803">
        <v>7</v>
      </c>
      <c r="B9803">
        <v>19</v>
      </c>
      <c r="C9803" s="3">
        <v>719</v>
      </c>
      <c r="D9803" t="s">
        <v>6</v>
      </c>
      <c r="E9803">
        <v>99</v>
      </c>
      <c r="G9803" s="10">
        <v>1987.4410521986019</v>
      </c>
      <c r="O9803" s="3"/>
    </row>
    <row r="9804" spans="1:15" customFormat="1" ht="13.2" x14ac:dyDescent="0.25">
      <c r="A9804">
        <v>7</v>
      </c>
      <c r="B9804">
        <v>20</v>
      </c>
      <c r="C9804" s="3">
        <v>720</v>
      </c>
      <c r="D9804" t="s">
        <v>6</v>
      </c>
      <c r="E9804">
        <v>99</v>
      </c>
      <c r="G9804" s="10">
        <v>2930.075724983586</v>
      </c>
      <c r="O9804" s="3"/>
    </row>
    <row r="9805" spans="1:15" customFormat="1" ht="13.2" x14ac:dyDescent="0.25">
      <c r="A9805">
        <v>7</v>
      </c>
      <c r="B9805">
        <v>21</v>
      </c>
      <c r="C9805" s="3">
        <v>721</v>
      </c>
      <c r="D9805" t="s">
        <v>6</v>
      </c>
      <c r="E9805">
        <v>99</v>
      </c>
      <c r="G9805" s="10">
        <v>1639.5683976832013</v>
      </c>
      <c r="O9805" s="3"/>
    </row>
    <row r="9806" spans="1:15" customFormat="1" ht="13.2" x14ac:dyDescent="0.25">
      <c r="A9806">
        <v>7</v>
      </c>
      <c r="B9806">
        <v>22</v>
      </c>
      <c r="C9806" s="3">
        <v>722</v>
      </c>
      <c r="D9806" t="s">
        <v>6</v>
      </c>
      <c r="E9806">
        <v>99</v>
      </c>
      <c r="G9806" s="10">
        <v>2205.6912512885942</v>
      </c>
      <c r="O9806" s="3"/>
    </row>
    <row r="9807" spans="1:15" customFormat="1" ht="13.2" x14ac:dyDescent="0.25">
      <c r="A9807">
        <v>7</v>
      </c>
      <c r="B9807">
        <v>23</v>
      </c>
      <c r="C9807" s="3">
        <v>723</v>
      </c>
      <c r="D9807" t="s">
        <v>6</v>
      </c>
      <c r="E9807">
        <v>99</v>
      </c>
      <c r="G9807" s="10">
        <v>3255.2834566476495</v>
      </c>
      <c r="O9807" s="3"/>
    </row>
    <row r="9808" spans="1:15" customFormat="1" ht="13.2" x14ac:dyDescent="0.25">
      <c r="A9808">
        <v>7</v>
      </c>
      <c r="B9808">
        <v>24</v>
      </c>
      <c r="C9808" s="3">
        <v>724</v>
      </c>
      <c r="D9808" t="s">
        <v>6</v>
      </c>
      <c r="E9808">
        <v>99</v>
      </c>
      <c r="G9808" s="10">
        <v>1418.9424806536788</v>
      </c>
      <c r="O9808" s="3"/>
    </row>
    <row r="9809" spans="1:15" customFormat="1" ht="13.2" x14ac:dyDescent="0.25">
      <c r="A9809">
        <v>7</v>
      </c>
      <c r="B9809">
        <v>25</v>
      </c>
      <c r="C9809" s="3">
        <v>725</v>
      </c>
      <c r="D9809" t="s">
        <v>6</v>
      </c>
      <c r="E9809">
        <v>99</v>
      </c>
      <c r="G9809" s="10">
        <v>1122.0669478807783</v>
      </c>
      <c r="O9809" s="3"/>
    </row>
    <row r="9810" spans="1:15" customFormat="1" ht="13.2" x14ac:dyDescent="0.25">
      <c r="A9810">
        <v>7</v>
      </c>
      <c r="B9810">
        <v>26</v>
      </c>
      <c r="C9810" s="3">
        <v>726</v>
      </c>
      <c r="D9810" t="s">
        <v>6</v>
      </c>
      <c r="E9810">
        <v>99</v>
      </c>
      <c r="G9810" s="10">
        <v>1593.8039104983814</v>
      </c>
      <c r="O9810" s="3"/>
    </row>
    <row r="9811" spans="1:15" customFormat="1" ht="13.2" x14ac:dyDescent="0.25">
      <c r="A9811">
        <v>7</v>
      </c>
      <c r="B9811">
        <v>27</v>
      </c>
      <c r="C9811" s="3">
        <v>727</v>
      </c>
      <c r="D9811" t="s">
        <v>6</v>
      </c>
      <c r="E9811">
        <v>99</v>
      </c>
      <c r="G9811" s="10">
        <v>1179.7725978455044</v>
      </c>
      <c r="O9811" s="3"/>
    </row>
    <row r="9812" spans="1:15" customFormat="1" ht="13.2" x14ac:dyDescent="0.25">
      <c r="A9812">
        <v>7</v>
      </c>
      <c r="B9812">
        <v>28</v>
      </c>
      <c r="C9812" s="3">
        <v>728</v>
      </c>
      <c r="D9812" t="s">
        <v>6</v>
      </c>
      <c r="E9812">
        <v>99</v>
      </c>
      <c r="G9812" s="10">
        <v>1380.5142837322037</v>
      </c>
      <c r="O9812" s="3"/>
    </row>
    <row r="9813" spans="1:15" customFormat="1" ht="13.2" x14ac:dyDescent="0.25">
      <c r="A9813">
        <v>7</v>
      </c>
      <c r="B9813">
        <v>29</v>
      </c>
      <c r="C9813" s="3">
        <v>729</v>
      </c>
      <c r="D9813" t="s">
        <v>6</v>
      </c>
      <c r="E9813">
        <v>99</v>
      </c>
      <c r="G9813" s="10">
        <v>1298.2934822991685</v>
      </c>
      <c r="O9813" s="3"/>
    </row>
    <row r="9814" spans="1:15" customFormat="1" ht="13.2" x14ac:dyDescent="0.25">
      <c r="A9814">
        <v>7</v>
      </c>
      <c r="B9814">
        <v>30</v>
      </c>
      <c r="C9814" s="3">
        <v>730</v>
      </c>
      <c r="D9814" t="s">
        <v>6</v>
      </c>
      <c r="E9814">
        <v>99</v>
      </c>
      <c r="G9814" s="10">
        <v>544.89653568937456</v>
      </c>
      <c r="O9814" s="3"/>
    </row>
    <row r="9815" spans="1:15" customFormat="1" ht="13.2" x14ac:dyDescent="0.25">
      <c r="A9815">
        <v>7</v>
      </c>
      <c r="B9815">
        <v>31</v>
      </c>
      <c r="C9815" s="3">
        <v>731</v>
      </c>
      <c r="D9815" t="s">
        <v>6</v>
      </c>
      <c r="E9815">
        <v>99</v>
      </c>
      <c r="G9815" s="10">
        <v>588.72978739061205</v>
      </c>
      <c r="O9815" s="3"/>
    </row>
    <row r="9816" spans="1:15" customFormat="1" ht="13.2" x14ac:dyDescent="0.25">
      <c r="A9816">
        <v>8</v>
      </c>
      <c r="B9816">
        <v>1</v>
      </c>
      <c r="C9816" s="3">
        <v>801</v>
      </c>
      <c r="D9816" t="s">
        <v>6</v>
      </c>
      <c r="E9816">
        <v>99</v>
      </c>
      <c r="G9816" s="10">
        <v>438.78428276435682</v>
      </c>
      <c r="O9816" s="3"/>
    </row>
    <row r="9817" spans="1:15" customFormat="1" ht="13.2" x14ac:dyDescent="0.25">
      <c r="A9817">
        <v>8</v>
      </c>
      <c r="B9817">
        <v>2</v>
      </c>
      <c r="C9817" s="3">
        <v>802</v>
      </c>
      <c r="D9817" t="s">
        <v>6</v>
      </c>
      <c r="E9817">
        <v>99</v>
      </c>
      <c r="G9817" s="10">
        <v>269.52272175698351</v>
      </c>
      <c r="O9817" s="3"/>
    </row>
    <row r="9818" spans="1:15" customFormat="1" ht="13.2" x14ac:dyDescent="0.25">
      <c r="A9818">
        <v>8</v>
      </c>
      <c r="B9818">
        <v>3</v>
      </c>
      <c r="C9818" s="3">
        <v>803</v>
      </c>
      <c r="D9818" t="s">
        <v>6</v>
      </c>
      <c r="E9818">
        <v>99</v>
      </c>
      <c r="G9818" s="10">
        <v>415.32162467423791</v>
      </c>
      <c r="O9818" s="3"/>
    </row>
    <row r="9819" spans="1:15" customFormat="1" ht="13.2" x14ac:dyDescent="0.25">
      <c r="A9819">
        <v>8</v>
      </c>
      <c r="B9819">
        <v>4</v>
      </c>
      <c r="C9819" s="3">
        <v>804</v>
      </c>
      <c r="D9819" t="s">
        <v>6</v>
      </c>
      <c r="E9819">
        <v>99</v>
      </c>
      <c r="G9819" s="10">
        <v>405.5434751631243</v>
      </c>
      <c r="O9819" s="3"/>
    </row>
    <row r="9820" spans="1:15" customFormat="1" ht="13.2" x14ac:dyDescent="0.25">
      <c r="A9820">
        <v>8</v>
      </c>
      <c r="B9820">
        <v>5</v>
      </c>
      <c r="C9820" s="3">
        <v>805</v>
      </c>
      <c r="D9820" t="s">
        <v>6</v>
      </c>
      <c r="E9820">
        <v>99</v>
      </c>
      <c r="G9820" s="10">
        <v>486.73529411764707</v>
      </c>
      <c r="O9820" s="3"/>
    </row>
    <row r="9821" spans="1:15" customFormat="1" ht="13.2" x14ac:dyDescent="0.25">
      <c r="A9821">
        <v>8</v>
      </c>
      <c r="B9821">
        <v>6</v>
      </c>
      <c r="C9821" s="3">
        <v>806</v>
      </c>
      <c r="D9821" t="s">
        <v>6</v>
      </c>
      <c r="E9821">
        <v>99</v>
      </c>
      <c r="G9821" s="10">
        <v>342.91764730215073</v>
      </c>
      <c r="O9821" s="3"/>
    </row>
    <row r="9822" spans="1:15" customFormat="1" ht="13.2" x14ac:dyDescent="0.25">
      <c r="A9822">
        <v>8</v>
      </c>
      <c r="B9822">
        <v>7</v>
      </c>
      <c r="C9822" s="3">
        <v>807</v>
      </c>
      <c r="D9822" t="s">
        <v>6</v>
      </c>
      <c r="E9822">
        <v>99</v>
      </c>
      <c r="G9822" s="10">
        <v>230.94411763072006</v>
      </c>
      <c r="O9822" s="3"/>
    </row>
    <row r="9823" spans="1:15" customFormat="1" ht="13.2" x14ac:dyDescent="0.25">
      <c r="A9823">
        <v>8</v>
      </c>
      <c r="B9823">
        <v>8</v>
      </c>
      <c r="C9823" s="3">
        <v>808</v>
      </c>
      <c r="D9823" t="s">
        <v>6</v>
      </c>
      <c r="E9823">
        <v>99</v>
      </c>
      <c r="G9823" s="10">
        <v>144.14705878794194</v>
      </c>
      <c r="O9823" s="3"/>
    </row>
    <row r="9824" spans="1:15" customFormat="1" ht="13.2" x14ac:dyDescent="0.25">
      <c r="A9824">
        <v>8</v>
      </c>
      <c r="B9824">
        <v>9</v>
      </c>
      <c r="C9824" s="3">
        <v>809</v>
      </c>
      <c r="D9824" t="s">
        <v>6</v>
      </c>
      <c r="E9824">
        <v>99</v>
      </c>
      <c r="G9824" s="10">
        <v>193.42941168308249</v>
      </c>
      <c r="O9824" s="3"/>
    </row>
    <row r="9825" spans="1:15" customFormat="1" ht="13.2" x14ac:dyDescent="0.25">
      <c r="A9825">
        <v>8</v>
      </c>
      <c r="B9825">
        <v>10</v>
      </c>
      <c r="C9825" s="3">
        <v>810</v>
      </c>
      <c r="D9825" t="s">
        <v>6</v>
      </c>
      <c r="E9825">
        <v>99</v>
      </c>
      <c r="G9825" s="10">
        <v>169</v>
      </c>
      <c r="O9825" s="3"/>
    </row>
    <row r="9826" spans="1:15" customFormat="1" ht="13.2" x14ac:dyDescent="0.25">
      <c r="A9826">
        <v>8</v>
      </c>
      <c r="B9826">
        <v>11</v>
      </c>
      <c r="C9826" s="3">
        <v>811</v>
      </c>
      <c r="D9826" t="s">
        <v>6</v>
      </c>
      <c r="E9826">
        <v>99</v>
      </c>
      <c r="G9826" s="10">
        <v>144.37777787446976</v>
      </c>
      <c r="O9826" s="3"/>
    </row>
    <row r="9827" spans="1:15" customFormat="1" ht="13.2" x14ac:dyDescent="0.25">
      <c r="A9827">
        <v>8</v>
      </c>
      <c r="B9827">
        <v>12</v>
      </c>
      <c r="C9827" s="3">
        <v>812</v>
      </c>
      <c r="D9827" t="s">
        <v>6</v>
      </c>
      <c r="E9827">
        <v>99</v>
      </c>
      <c r="G9827" s="10">
        <v>166.22222244739532</v>
      </c>
      <c r="O9827" s="3"/>
    </row>
    <row r="9828" spans="1:15" customFormat="1" ht="13.2" x14ac:dyDescent="0.25">
      <c r="A9828">
        <v>8</v>
      </c>
      <c r="B9828">
        <v>13</v>
      </c>
      <c r="C9828" s="3">
        <v>813</v>
      </c>
      <c r="D9828" t="s">
        <v>6</v>
      </c>
      <c r="E9828">
        <v>99</v>
      </c>
      <c r="G9828" s="10">
        <v>138.23333333333335</v>
      </c>
      <c r="O9828" s="3"/>
    </row>
    <row r="9829" spans="1:15" customFormat="1" ht="13.2" x14ac:dyDescent="0.25">
      <c r="A9829">
        <v>8</v>
      </c>
      <c r="B9829">
        <v>14</v>
      </c>
      <c r="C9829" s="3">
        <v>814</v>
      </c>
      <c r="D9829" t="s">
        <v>6</v>
      </c>
      <c r="E9829">
        <v>99</v>
      </c>
      <c r="G9829" s="10">
        <v>86.775000000000006</v>
      </c>
      <c r="O9829" s="3"/>
    </row>
    <row r="9830" spans="1:15" customFormat="1" ht="13.2" x14ac:dyDescent="0.25">
      <c r="A9830">
        <v>8</v>
      </c>
      <c r="B9830">
        <v>15</v>
      </c>
      <c r="C9830" s="3">
        <v>815</v>
      </c>
      <c r="D9830" t="s">
        <v>6</v>
      </c>
      <c r="E9830">
        <v>99</v>
      </c>
      <c r="G9830" s="10">
        <v>57.033333356380474</v>
      </c>
      <c r="O9830" s="3"/>
    </row>
    <row r="9831" spans="1:15" customFormat="1" ht="13.2" x14ac:dyDescent="0.25">
      <c r="A9831">
        <v>8</v>
      </c>
      <c r="B9831">
        <v>16</v>
      </c>
      <c r="C9831" s="3">
        <v>816</v>
      </c>
      <c r="D9831" t="s">
        <v>6</v>
      </c>
      <c r="E9831">
        <v>99</v>
      </c>
      <c r="G9831" s="10">
        <v>57.566666676998146</v>
      </c>
      <c r="O9831" s="3"/>
    </row>
    <row r="9832" spans="1:15" customFormat="1" ht="13.2" x14ac:dyDescent="0.25">
      <c r="A9832">
        <v>8</v>
      </c>
      <c r="B9832">
        <v>17</v>
      </c>
      <c r="C9832" s="3">
        <v>817</v>
      </c>
      <c r="D9832" t="s">
        <v>6</v>
      </c>
      <c r="E9832">
        <v>99</v>
      </c>
      <c r="G9832" s="10">
        <v>65</v>
      </c>
      <c r="O9832" s="3"/>
    </row>
    <row r="9833" spans="1:15" customFormat="1" ht="13.2" x14ac:dyDescent="0.25">
      <c r="A9833">
        <v>8</v>
      </c>
      <c r="B9833">
        <v>18</v>
      </c>
      <c r="C9833" s="3">
        <v>818</v>
      </c>
      <c r="D9833" t="s">
        <v>6</v>
      </c>
      <c r="E9833">
        <v>99</v>
      </c>
      <c r="G9833" s="10">
        <v>39.416666803359995</v>
      </c>
      <c r="O9833" s="3"/>
    </row>
    <row r="9834" spans="1:15" customFormat="1" ht="13.2" x14ac:dyDescent="0.25">
      <c r="A9834">
        <v>8</v>
      </c>
      <c r="B9834">
        <v>19</v>
      </c>
      <c r="C9834" s="3">
        <v>819</v>
      </c>
      <c r="D9834" t="s">
        <v>6</v>
      </c>
      <c r="E9834">
        <v>99</v>
      </c>
      <c r="G9834" s="10">
        <v>59.166667118072532</v>
      </c>
      <c r="O9834" s="3"/>
    </row>
    <row r="9835" spans="1:15" customFormat="1" ht="13.2" x14ac:dyDescent="0.25">
      <c r="A9835">
        <v>8</v>
      </c>
      <c r="B9835">
        <v>20</v>
      </c>
      <c r="C9835" s="3">
        <v>820</v>
      </c>
      <c r="D9835" t="s">
        <v>6</v>
      </c>
      <c r="E9835">
        <v>99</v>
      </c>
      <c r="G9835" s="10">
        <v>30.75</v>
      </c>
      <c r="O9835" s="3"/>
    </row>
    <row r="9836" spans="1:15" customFormat="1" ht="13.2" x14ac:dyDescent="0.25">
      <c r="A9836">
        <v>8</v>
      </c>
      <c r="B9836">
        <v>21</v>
      </c>
      <c r="C9836" s="3">
        <v>821</v>
      </c>
      <c r="D9836" t="s">
        <v>6</v>
      </c>
      <c r="E9836">
        <v>99</v>
      </c>
      <c r="G9836" s="10">
        <v>26.91666645050049</v>
      </c>
      <c r="O9836" s="3"/>
    </row>
    <row r="9837" spans="1:15" customFormat="1" ht="13.2" x14ac:dyDescent="0.25">
      <c r="A9837">
        <v>8</v>
      </c>
      <c r="B9837">
        <v>22</v>
      </c>
      <c r="C9837" s="3">
        <v>822</v>
      </c>
      <c r="D9837" t="s">
        <v>6</v>
      </c>
      <c r="E9837">
        <v>99</v>
      </c>
      <c r="G9837" s="10">
        <v>26.666666259765631</v>
      </c>
      <c r="O9837" s="3"/>
    </row>
    <row r="9838" spans="1:15" customFormat="1" ht="13.2" x14ac:dyDescent="0.25">
      <c r="A9838">
        <v>8</v>
      </c>
      <c r="B9838">
        <v>23</v>
      </c>
      <c r="C9838" s="3">
        <v>823</v>
      </c>
      <c r="D9838" t="s">
        <v>6</v>
      </c>
      <c r="E9838">
        <v>99</v>
      </c>
      <c r="G9838" s="10">
        <v>28.875</v>
      </c>
      <c r="O9838" s="3"/>
    </row>
    <row r="9839" spans="1:15" customFormat="1" ht="13.2" x14ac:dyDescent="0.25">
      <c r="A9839">
        <v>8</v>
      </c>
      <c r="B9839">
        <v>24</v>
      </c>
      <c r="C9839" s="3">
        <v>824</v>
      </c>
      <c r="D9839" t="s">
        <v>6</v>
      </c>
      <c r="E9839">
        <v>99</v>
      </c>
      <c r="G9839" s="10">
        <v>30.416666469573975</v>
      </c>
      <c r="O9839" s="3"/>
    </row>
    <row r="9840" spans="1:15" customFormat="1" ht="13.2" x14ac:dyDescent="0.25">
      <c r="A9840">
        <v>8</v>
      </c>
      <c r="B9840">
        <v>25</v>
      </c>
      <c r="C9840" s="3">
        <v>825</v>
      </c>
      <c r="D9840" t="s">
        <v>6</v>
      </c>
      <c r="E9840">
        <v>99</v>
      </c>
      <c r="G9840" s="10">
        <v>43.124999642372138</v>
      </c>
      <c r="O9840" s="3"/>
    </row>
    <row r="9841" spans="1:17" customFormat="1" ht="13.2" x14ac:dyDescent="0.25">
      <c r="A9841">
        <v>8</v>
      </c>
      <c r="B9841">
        <v>26</v>
      </c>
      <c r="C9841" s="3">
        <v>826</v>
      </c>
      <c r="D9841" t="s">
        <v>6</v>
      </c>
      <c r="E9841">
        <v>99</v>
      </c>
      <c r="G9841" s="10">
        <v>62</v>
      </c>
      <c r="O9841" s="3"/>
    </row>
    <row r="9842" spans="1:17" customFormat="1" ht="13.2" x14ac:dyDescent="0.25">
      <c r="A9842">
        <v>8</v>
      </c>
      <c r="B9842">
        <v>27</v>
      </c>
      <c r="C9842" s="3">
        <v>827</v>
      </c>
      <c r="D9842" t="s">
        <v>6</v>
      </c>
      <c r="E9842">
        <v>99</v>
      </c>
      <c r="G9842" s="10">
        <v>39</v>
      </c>
      <c r="O9842" s="3"/>
    </row>
    <row r="9843" spans="1:17" customFormat="1" ht="13.2" x14ac:dyDescent="0.25">
      <c r="A9843">
        <v>8</v>
      </c>
      <c r="B9843">
        <v>28</v>
      </c>
      <c r="C9843" s="3">
        <v>828</v>
      </c>
      <c r="D9843" t="s">
        <v>6</v>
      </c>
      <c r="E9843">
        <v>99</v>
      </c>
      <c r="G9843" s="10">
        <v>36</v>
      </c>
      <c r="O9843" s="3"/>
    </row>
    <row r="9844" spans="1:17" customFormat="1" ht="13.2" x14ac:dyDescent="0.25">
      <c r="A9844">
        <v>8</v>
      </c>
      <c r="B9844">
        <v>29</v>
      </c>
      <c r="C9844" s="3">
        <v>829</v>
      </c>
      <c r="D9844" t="s">
        <v>6</v>
      </c>
      <c r="E9844">
        <v>99</v>
      </c>
      <c r="G9844" s="10">
        <v>24</v>
      </c>
      <c r="O9844" s="3"/>
    </row>
    <row r="9845" spans="1:17" customFormat="1" ht="13.2" x14ac:dyDescent="0.25">
      <c r="A9845">
        <v>8</v>
      </c>
      <c r="B9845">
        <v>30</v>
      </c>
      <c r="C9845" s="3">
        <v>830</v>
      </c>
      <c r="D9845" t="s">
        <v>6</v>
      </c>
      <c r="E9845">
        <v>99</v>
      </c>
      <c r="G9845" s="10">
        <v>47</v>
      </c>
      <c r="O9845" s="3"/>
    </row>
    <row r="9846" spans="1:17" customFormat="1" ht="13.2" x14ac:dyDescent="0.25">
      <c r="A9846">
        <v>8</v>
      </c>
      <c r="B9846">
        <v>31</v>
      </c>
      <c r="C9846" s="3">
        <v>831</v>
      </c>
      <c r="D9846" t="s">
        <v>6</v>
      </c>
      <c r="E9846">
        <v>99</v>
      </c>
      <c r="G9846" s="10">
        <v>33</v>
      </c>
      <c r="O9846" s="3"/>
    </row>
    <row r="9847" spans="1:17" customFormat="1" ht="13.2" x14ac:dyDescent="0.25">
      <c r="A9847">
        <v>9</v>
      </c>
      <c r="B9847">
        <v>1</v>
      </c>
      <c r="C9847" s="3">
        <v>901</v>
      </c>
      <c r="D9847" t="s">
        <v>6</v>
      </c>
      <c r="E9847">
        <v>99</v>
      </c>
      <c r="G9847" s="10">
        <v>44</v>
      </c>
      <c r="O9847" s="3"/>
    </row>
    <row r="9848" spans="1:17" customFormat="1" ht="13.2" x14ac:dyDescent="0.25">
      <c r="A9848">
        <v>9</v>
      </c>
      <c r="B9848">
        <v>2</v>
      </c>
      <c r="C9848" s="3">
        <v>902</v>
      </c>
      <c r="D9848" t="s">
        <v>6</v>
      </c>
      <c r="E9848">
        <v>99</v>
      </c>
      <c r="G9848" s="10">
        <v>37</v>
      </c>
      <c r="O9848" s="3"/>
    </row>
    <row r="9849" spans="1:17" customFormat="1" ht="13.2" x14ac:dyDescent="0.25">
      <c r="A9849">
        <v>9</v>
      </c>
      <c r="B9849">
        <v>3</v>
      </c>
      <c r="C9849" s="3">
        <v>903</v>
      </c>
      <c r="D9849" t="s">
        <v>6</v>
      </c>
      <c r="E9849">
        <v>99</v>
      </c>
      <c r="G9849" s="10">
        <v>36</v>
      </c>
      <c r="O9849" s="3"/>
      <c r="Q9849">
        <v>1</v>
      </c>
    </row>
    <row r="9850" spans="1:17" customFormat="1" ht="13.2" x14ac:dyDescent="0.25">
      <c r="A9850">
        <v>9</v>
      </c>
      <c r="B9850">
        <v>4</v>
      </c>
      <c r="C9850" s="3">
        <v>904</v>
      </c>
      <c r="D9850" t="s">
        <v>6</v>
      </c>
      <c r="E9850">
        <v>99</v>
      </c>
      <c r="G9850" s="10">
        <v>34</v>
      </c>
      <c r="O9850" s="3"/>
      <c r="Q9850">
        <v>12</v>
      </c>
    </row>
    <row r="9851" spans="1:17" customFormat="1" ht="13.2" x14ac:dyDescent="0.25">
      <c r="A9851">
        <v>9</v>
      </c>
      <c r="B9851">
        <v>5</v>
      </c>
      <c r="C9851" s="3">
        <v>905</v>
      </c>
      <c r="D9851" t="s">
        <v>6</v>
      </c>
      <c r="E9851">
        <v>99</v>
      </c>
      <c r="G9851" s="10">
        <v>42</v>
      </c>
      <c r="O9851" s="3"/>
      <c r="Q9851">
        <v>59</v>
      </c>
    </row>
    <row r="9852" spans="1:17" customFormat="1" ht="13.2" x14ac:dyDescent="0.25">
      <c r="A9852">
        <v>9</v>
      </c>
      <c r="B9852">
        <v>6</v>
      </c>
      <c r="C9852" s="3">
        <v>906</v>
      </c>
      <c r="D9852" t="s">
        <v>6</v>
      </c>
      <c r="E9852">
        <v>99</v>
      </c>
      <c r="F9852">
        <v>21</v>
      </c>
      <c r="G9852" s="3">
        <f>F9852</f>
        <v>21</v>
      </c>
      <c r="O9852" s="3"/>
      <c r="P9852" s="10">
        <v>48</v>
      </c>
    </row>
    <row r="9853" spans="1:17" customFormat="1" ht="13.2" x14ac:dyDescent="0.25">
      <c r="A9853">
        <v>9</v>
      </c>
      <c r="B9853">
        <v>7</v>
      </c>
      <c r="C9853" s="3">
        <v>907</v>
      </c>
      <c r="D9853" t="s">
        <v>6</v>
      </c>
      <c r="E9853">
        <v>99</v>
      </c>
      <c r="F9853">
        <v>23</v>
      </c>
      <c r="G9853" s="3">
        <f t="shared" ref="G9853:G9913" si="426">F9853</f>
        <v>23</v>
      </c>
      <c r="O9853" s="3"/>
      <c r="P9853" s="10">
        <v>27</v>
      </c>
    </row>
    <row r="9854" spans="1:17" customFormat="1" ht="13.2" x14ac:dyDescent="0.25">
      <c r="A9854">
        <v>9</v>
      </c>
      <c r="B9854">
        <v>8</v>
      </c>
      <c r="C9854" s="3">
        <v>908</v>
      </c>
      <c r="D9854" t="s">
        <v>6</v>
      </c>
      <c r="E9854">
        <v>99</v>
      </c>
      <c r="F9854">
        <v>15</v>
      </c>
      <c r="G9854" s="3">
        <f t="shared" si="426"/>
        <v>15</v>
      </c>
      <c r="O9854" s="3"/>
      <c r="P9854" s="10">
        <v>42</v>
      </c>
    </row>
    <row r="9855" spans="1:17" customFormat="1" ht="13.2" x14ac:dyDescent="0.25">
      <c r="A9855">
        <v>9</v>
      </c>
      <c r="B9855">
        <v>9</v>
      </c>
      <c r="C9855" s="3">
        <v>909</v>
      </c>
      <c r="D9855" t="s">
        <v>6</v>
      </c>
      <c r="E9855">
        <v>99</v>
      </c>
      <c r="F9855">
        <v>7</v>
      </c>
      <c r="G9855" s="3">
        <f t="shared" si="426"/>
        <v>7</v>
      </c>
      <c r="O9855" s="3"/>
      <c r="P9855" s="10">
        <v>34</v>
      </c>
    </row>
    <row r="9856" spans="1:17" customFormat="1" ht="13.2" x14ac:dyDescent="0.25">
      <c r="A9856">
        <v>9</v>
      </c>
      <c r="B9856">
        <v>10</v>
      </c>
      <c r="C9856" s="3">
        <v>910</v>
      </c>
      <c r="D9856" t="s">
        <v>6</v>
      </c>
      <c r="E9856">
        <v>99</v>
      </c>
      <c r="F9856">
        <v>9</v>
      </c>
      <c r="G9856" s="3">
        <f t="shared" si="426"/>
        <v>9</v>
      </c>
      <c r="O9856" s="3"/>
      <c r="P9856" s="10">
        <v>26</v>
      </c>
    </row>
    <row r="9857" spans="1:16" customFormat="1" ht="13.2" x14ac:dyDescent="0.25">
      <c r="A9857">
        <v>9</v>
      </c>
      <c r="B9857">
        <v>11</v>
      </c>
      <c r="C9857" s="3">
        <v>911</v>
      </c>
      <c r="D9857" t="s">
        <v>6</v>
      </c>
      <c r="E9857">
        <v>99</v>
      </c>
      <c r="F9857">
        <v>7</v>
      </c>
      <c r="G9857" s="3">
        <f t="shared" si="426"/>
        <v>7</v>
      </c>
      <c r="O9857" s="3"/>
      <c r="P9857" s="10">
        <v>27</v>
      </c>
    </row>
    <row r="9858" spans="1:16" customFormat="1" ht="13.2" x14ac:dyDescent="0.25">
      <c r="A9858">
        <v>9</v>
      </c>
      <c r="B9858">
        <v>12</v>
      </c>
      <c r="C9858" s="3">
        <v>912</v>
      </c>
      <c r="D9858" t="s">
        <v>6</v>
      </c>
      <c r="E9858">
        <v>99</v>
      </c>
      <c r="F9858">
        <v>3</v>
      </c>
      <c r="G9858" s="3">
        <f t="shared" si="426"/>
        <v>3</v>
      </c>
      <c r="O9858" s="3"/>
      <c r="P9858" s="10">
        <v>12</v>
      </c>
    </row>
    <row r="9859" spans="1:16" customFormat="1" ht="13.2" x14ac:dyDescent="0.25">
      <c r="A9859">
        <v>9</v>
      </c>
      <c r="B9859">
        <v>13</v>
      </c>
      <c r="C9859" s="3">
        <v>913</v>
      </c>
      <c r="D9859" t="s">
        <v>6</v>
      </c>
      <c r="E9859">
        <v>99</v>
      </c>
      <c r="F9859">
        <v>2</v>
      </c>
      <c r="G9859" s="3">
        <f t="shared" si="426"/>
        <v>2</v>
      </c>
      <c r="O9859" s="3"/>
      <c r="P9859" s="10">
        <v>21</v>
      </c>
    </row>
    <row r="9860" spans="1:16" customFormat="1" ht="13.2" x14ac:dyDescent="0.25">
      <c r="A9860">
        <v>9</v>
      </c>
      <c r="B9860">
        <v>14</v>
      </c>
      <c r="C9860" s="3">
        <v>914</v>
      </c>
      <c r="D9860" t="s">
        <v>6</v>
      </c>
      <c r="E9860">
        <v>99</v>
      </c>
      <c r="F9860">
        <v>6</v>
      </c>
      <c r="G9860" s="3">
        <f t="shared" si="426"/>
        <v>6</v>
      </c>
      <c r="O9860" s="3"/>
      <c r="P9860" s="10">
        <v>24</v>
      </c>
    </row>
    <row r="9861" spans="1:16" customFormat="1" ht="13.2" x14ac:dyDescent="0.25">
      <c r="A9861">
        <v>9</v>
      </c>
      <c r="B9861">
        <v>15</v>
      </c>
      <c r="C9861" s="3">
        <v>915</v>
      </c>
      <c r="D9861" t="s">
        <v>6</v>
      </c>
      <c r="E9861">
        <v>99</v>
      </c>
      <c r="F9861">
        <v>20</v>
      </c>
      <c r="G9861" s="3">
        <f t="shared" si="426"/>
        <v>20</v>
      </c>
      <c r="O9861" s="3"/>
      <c r="P9861" s="10">
        <v>60</v>
      </c>
    </row>
    <row r="9862" spans="1:16" customFormat="1" ht="13.2" x14ac:dyDescent="0.25">
      <c r="A9862">
        <v>9</v>
      </c>
      <c r="B9862">
        <v>16</v>
      </c>
      <c r="C9862" s="3">
        <v>916</v>
      </c>
      <c r="D9862" t="s">
        <v>6</v>
      </c>
      <c r="E9862">
        <v>99</v>
      </c>
      <c r="F9862">
        <v>10</v>
      </c>
      <c r="G9862" s="3">
        <f t="shared" si="426"/>
        <v>10</v>
      </c>
      <c r="O9862" s="3"/>
      <c r="P9862" s="10">
        <v>94</v>
      </c>
    </row>
    <row r="9863" spans="1:16" customFormat="1" ht="13.2" x14ac:dyDescent="0.25">
      <c r="A9863">
        <v>9</v>
      </c>
      <c r="B9863">
        <v>17</v>
      </c>
      <c r="C9863" s="3">
        <v>917</v>
      </c>
      <c r="D9863" t="s">
        <v>6</v>
      </c>
      <c r="E9863">
        <v>99</v>
      </c>
      <c r="F9863">
        <v>0</v>
      </c>
      <c r="G9863" s="3">
        <f t="shared" si="426"/>
        <v>0</v>
      </c>
      <c r="O9863" s="3"/>
      <c r="P9863" s="10">
        <v>52</v>
      </c>
    </row>
    <row r="9864" spans="1:16" customFormat="1" ht="13.2" x14ac:dyDescent="0.25">
      <c r="A9864">
        <v>9</v>
      </c>
      <c r="B9864">
        <v>18</v>
      </c>
      <c r="C9864" s="3">
        <v>918</v>
      </c>
      <c r="D9864" t="s">
        <v>6</v>
      </c>
      <c r="E9864">
        <v>99</v>
      </c>
      <c r="F9864">
        <v>11</v>
      </c>
      <c r="G9864" s="3">
        <f t="shared" si="426"/>
        <v>11</v>
      </c>
      <c r="O9864" s="3"/>
      <c r="P9864" s="10">
        <v>39</v>
      </c>
    </row>
    <row r="9865" spans="1:16" customFormat="1" ht="13.2" x14ac:dyDescent="0.25">
      <c r="A9865">
        <v>9</v>
      </c>
      <c r="B9865">
        <v>19</v>
      </c>
      <c r="C9865" s="3">
        <v>919</v>
      </c>
      <c r="D9865" t="s">
        <v>6</v>
      </c>
      <c r="E9865">
        <v>99</v>
      </c>
      <c r="F9865">
        <v>3</v>
      </c>
      <c r="G9865" s="3">
        <f t="shared" si="426"/>
        <v>3</v>
      </c>
      <c r="O9865" s="3"/>
      <c r="P9865" s="10">
        <v>28</v>
      </c>
    </row>
    <row r="9866" spans="1:16" customFormat="1" ht="13.2" x14ac:dyDescent="0.25">
      <c r="A9866">
        <v>9</v>
      </c>
      <c r="B9866">
        <v>20</v>
      </c>
      <c r="C9866" s="3">
        <v>920</v>
      </c>
      <c r="D9866" t="s">
        <v>6</v>
      </c>
      <c r="E9866">
        <v>99</v>
      </c>
      <c r="F9866">
        <v>1</v>
      </c>
      <c r="G9866" s="3">
        <f t="shared" si="426"/>
        <v>1</v>
      </c>
      <c r="O9866" s="3"/>
      <c r="P9866" s="10">
        <v>21</v>
      </c>
    </row>
    <row r="9867" spans="1:16" customFormat="1" ht="13.2" x14ac:dyDescent="0.25">
      <c r="A9867">
        <v>9</v>
      </c>
      <c r="B9867">
        <v>21</v>
      </c>
      <c r="C9867" s="3">
        <v>921</v>
      </c>
      <c r="D9867" t="s">
        <v>6</v>
      </c>
      <c r="E9867">
        <v>99</v>
      </c>
      <c r="F9867">
        <v>4</v>
      </c>
      <c r="G9867" s="3">
        <f t="shared" si="426"/>
        <v>4</v>
      </c>
      <c r="O9867" s="3"/>
      <c r="P9867" s="10">
        <v>30</v>
      </c>
    </row>
    <row r="9868" spans="1:16" customFormat="1" ht="13.2" x14ac:dyDescent="0.25">
      <c r="A9868">
        <v>9</v>
      </c>
      <c r="B9868">
        <v>22</v>
      </c>
      <c r="C9868" s="3">
        <v>922</v>
      </c>
      <c r="D9868" t="s">
        <v>6</v>
      </c>
      <c r="E9868">
        <v>99</v>
      </c>
      <c r="F9868">
        <v>3</v>
      </c>
      <c r="G9868" s="3">
        <f t="shared" si="426"/>
        <v>3</v>
      </c>
      <c r="O9868" s="3"/>
      <c r="P9868" s="10">
        <v>39</v>
      </c>
    </row>
    <row r="9869" spans="1:16" customFormat="1" ht="13.2" x14ac:dyDescent="0.25">
      <c r="A9869">
        <v>9</v>
      </c>
      <c r="B9869">
        <v>23</v>
      </c>
      <c r="C9869" s="3">
        <v>923</v>
      </c>
      <c r="D9869" t="s">
        <v>6</v>
      </c>
      <c r="E9869">
        <v>99</v>
      </c>
      <c r="F9869">
        <v>3</v>
      </c>
      <c r="G9869" s="3">
        <f t="shared" si="426"/>
        <v>3</v>
      </c>
      <c r="O9869" s="3"/>
      <c r="P9869" s="10">
        <v>37</v>
      </c>
    </row>
    <row r="9870" spans="1:16" customFormat="1" ht="13.2" x14ac:dyDescent="0.25">
      <c r="A9870">
        <v>9</v>
      </c>
      <c r="B9870">
        <v>24</v>
      </c>
      <c r="C9870" s="3">
        <v>924</v>
      </c>
      <c r="D9870" t="s">
        <v>6</v>
      </c>
      <c r="E9870">
        <v>99</v>
      </c>
      <c r="F9870">
        <v>2</v>
      </c>
      <c r="G9870" s="3">
        <f t="shared" si="426"/>
        <v>2</v>
      </c>
      <c r="O9870" s="3"/>
      <c r="P9870" s="10">
        <v>50</v>
      </c>
    </row>
    <row r="9871" spans="1:16" customFormat="1" ht="13.2" x14ac:dyDescent="0.25">
      <c r="A9871">
        <v>9</v>
      </c>
      <c r="B9871">
        <v>25</v>
      </c>
      <c r="C9871" s="3">
        <v>925</v>
      </c>
      <c r="D9871" t="s">
        <v>6</v>
      </c>
      <c r="E9871">
        <v>99</v>
      </c>
      <c r="F9871">
        <v>4</v>
      </c>
      <c r="G9871" s="3">
        <f t="shared" si="426"/>
        <v>4</v>
      </c>
      <c r="O9871" s="3"/>
      <c r="P9871" s="10">
        <v>103</v>
      </c>
    </row>
    <row r="9872" spans="1:16" customFormat="1" ht="13.2" x14ac:dyDescent="0.25">
      <c r="A9872">
        <v>9</v>
      </c>
      <c r="B9872">
        <v>26</v>
      </c>
      <c r="C9872" s="3">
        <v>926</v>
      </c>
      <c r="D9872" t="s">
        <v>6</v>
      </c>
      <c r="E9872">
        <v>99</v>
      </c>
      <c r="F9872">
        <v>13</v>
      </c>
      <c r="G9872" s="3">
        <f t="shared" si="426"/>
        <v>13</v>
      </c>
      <c r="O9872" s="3"/>
      <c r="P9872" s="10">
        <v>66</v>
      </c>
    </row>
    <row r="9873" spans="1:16" customFormat="1" ht="13.2" x14ac:dyDescent="0.25">
      <c r="A9873">
        <v>9</v>
      </c>
      <c r="B9873">
        <v>27</v>
      </c>
      <c r="C9873" s="3">
        <v>927</v>
      </c>
      <c r="D9873" t="s">
        <v>6</v>
      </c>
      <c r="E9873">
        <v>99</v>
      </c>
      <c r="F9873">
        <v>0</v>
      </c>
      <c r="G9873" s="3">
        <f t="shared" si="426"/>
        <v>0</v>
      </c>
      <c r="O9873" s="3"/>
      <c r="P9873" s="10">
        <v>47</v>
      </c>
    </row>
    <row r="9874" spans="1:16" customFormat="1" ht="13.2" x14ac:dyDescent="0.25">
      <c r="A9874">
        <v>9</v>
      </c>
      <c r="B9874">
        <v>28</v>
      </c>
      <c r="C9874" s="3">
        <v>928</v>
      </c>
      <c r="D9874" t="s">
        <v>6</v>
      </c>
      <c r="E9874">
        <v>99</v>
      </c>
      <c r="F9874">
        <v>12</v>
      </c>
      <c r="G9874" s="3">
        <f t="shared" si="426"/>
        <v>12</v>
      </c>
      <c r="O9874" s="3"/>
      <c r="P9874" s="10">
        <v>66</v>
      </c>
    </row>
    <row r="9875" spans="1:16" customFormat="1" ht="13.2" x14ac:dyDescent="0.25">
      <c r="A9875">
        <v>9</v>
      </c>
      <c r="B9875">
        <v>29</v>
      </c>
      <c r="C9875" s="3">
        <v>929</v>
      </c>
      <c r="D9875" t="s">
        <v>6</v>
      </c>
      <c r="E9875">
        <v>99</v>
      </c>
      <c r="F9875">
        <v>8</v>
      </c>
      <c r="G9875" s="3">
        <f t="shared" si="426"/>
        <v>8</v>
      </c>
      <c r="O9875" s="3"/>
      <c r="P9875" s="10">
        <v>27</v>
      </c>
    </row>
    <row r="9876" spans="1:16" customFormat="1" ht="13.2" x14ac:dyDescent="0.25">
      <c r="A9876">
        <v>9</v>
      </c>
      <c r="B9876">
        <v>30</v>
      </c>
      <c r="C9876" s="3">
        <v>930</v>
      </c>
      <c r="D9876" t="s">
        <v>6</v>
      </c>
      <c r="E9876">
        <v>99</v>
      </c>
      <c r="F9876">
        <v>1</v>
      </c>
      <c r="G9876" s="3">
        <f t="shared" si="426"/>
        <v>1</v>
      </c>
      <c r="O9876" s="3"/>
      <c r="P9876" s="10">
        <v>5</v>
      </c>
    </row>
    <row r="9877" spans="1:16" customFormat="1" ht="13.2" x14ac:dyDescent="0.25">
      <c r="A9877">
        <v>10</v>
      </c>
      <c r="B9877">
        <v>1</v>
      </c>
      <c r="C9877" s="3">
        <v>1001</v>
      </c>
      <c r="D9877" t="s">
        <v>6</v>
      </c>
      <c r="E9877">
        <v>99</v>
      </c>
      <c r="F9877">
        <v>6</v>
      </c>
      <c r="G9877" s="3">
        <f t="shared" si="426"/>
        <v>6</v>
      </c>
      <c r="O9877" s="3"/>
    </row>
    <row r="9878" spans="1:16" customFormat="1" ht="13.2" x14ac:dyDescent="0.25">
      <c r="A9878">
        <v>10</v>
      </c>
      <c r="B9878">
        <v>2</v>
      </c>
      <c r="C9878" s="3">
        <v>1002</v>
      </c>
      <c r="D9878" t="s">
        <v>6</v>
      </c>
      <c r="E9878">
        <v>99</v>
      </c>
      <c r="F9878">
        <v>2</v>
      </c>
      <c r="G9878" s="3">
        <f t="shared" si="426"/>
        <v>2</v>
      </c>
      <c r="O9878" s="3"/>
    </row>
    <row r="9879" spans="1:16" customFormat="1" ht="13.2" x14ac:dyDescent="0.25">
      <c r="A9879">
        <v>10</v>
      </c>
      <c r="B9879">
        <v>3</v>
      </c>
      <c r="C9879" s="3">
        <v>1003</v>
      </c>
      <c r="D9879" t="s">
        <v>6</v>
      </c>
      <c r="E9879">
        <v>99</v>
      </c>
      <c r="F9879">
        <v>2</v>
      </c>
      <c r="G9879" s="3">
        <f t="shared" si="426"/>
        <v>2</v>
      </c>
      <c r="O9879" s="3"/>
    </row>
    <row r="9880" spans="1:16" customFormat="1" ht="13.2" x14ac:dyDescent="0.25">
      <c r="A9880">
        <v>10</v>
      </c>
      <c r="B9880">
        <f>B9879+1</f>
        <v>4</v>
      </c>
      <c r="C9880" s="3">
        <f>C9879+1</f>
        <v>1004</v>
      </c>
      <c r="D9880" t="s">
        <v>6</v>
      </c>
      <c r="E9880">
        <v>99</v>
      </c>
      <c r="F9880">
        <v>0</v>
      </c>
      <c r="G9880" s="3">
        <f t="shared" si="426"/>
        <v>0</v>
      </c>
      <c r="O9880" s="3"/>
    </row>
    <row r="9881" spans="1:16" customFormat="1" ht="13.2" x14ac:dyDescent="0.25">
      <c r="A9881">
        <v>10</v>
      </c>
      <c r="B9881">
        <f t="shared" ref="B9881:B9907" si="427">B9880+1</f>
        <v>5</v>
      </c>
      <c r="C9881" s="3">
        <f t="shared" ref="C9881:C9907" si="428">C9880+1</f>
        <v>1005</v>
      </c>
      <c r="D9881" t="s">
        <v>6</v>
      </c>
      <c r="E9881">
        <v>99</v>
      </c>
      <c r="F9881">
        <v>0</v>
      </c>
      <c r="G9881" s="3">
        <f t="shared" si="426"/>
        <v>0</v>
      </c>
      <c r="O9881" s="3"/>
    </row>
    <row r="9882" spans="1:16" customFormat="1" ht="13.2" x14ac:dyDescent="0.25">
      <c r="A9882">
        <v>10</v>
      </c>
      <c r="B9882">
        <f t="shared" si="427"/>
        <v>6</v>
      </c>
      <c r="C9882" s="3">
        <f t="shared" si="428"/>
        <v>1006</v>
      </c>
      <c r="D9882" t="s">
        <v>6</v>
      </c>
      <c r="E9882">
        <v>99</v>
      </c>
      <c r="F9882">
        <v>0</v>
      </c>
      <c r="G9882" s="3">
        <f t="shared" si="426"/>
        <v>0</v>
      </c>
      <c r="O9882" s="3"/>
    </row>
    <row r="9883" spans="1:16" customFormat="1" ht="13.2" x14ac:dyDescent="0.25">
      <c r="A9883">
        <v>10</v>
      </c>
      <c r="B9883">
        <f t="shared" si="427"/>
        <v>7</v>
      </c>
      <c r="C9883" s="3">
        <f t="shared" si="428"/>
        <v>1007</v>
      </c>
      <c r="D9883" t="s">
        <v>6</v>
      </c>
      <c r="E9883">
        <v>99</v>
      </c>
      <c r="F9883">
        <v>3</v>
      </c>
      <c r="G9883" s="3">
        <f t="shared" si="426"/>
        <v>3</v>
      </c>
      <c r="O9883" s="3"/>
    </row>
    <row r="9884" spans="1:16" customFormat="1" ht="13.2" x14ac:dyDescent="0.25">
      <c r="A9884">
        <v>10</v>
      </c>
      <c r="B9884">
        <f t="shared" si="427"/>
        <v>8</v>
      </c>
      <c r="C9884" s="3">
        <f t="shared" si="428"/>
        <v>1008</v>
      </c>
      <c r="D9884" t="s">
        <v>6</v>
      </c>
      <c r="E9884">
        <v>99</v>
      </c>
      <c r="F9884">
        <v>0</v>
      </c>
      <c r="G9884" s="3">
        <f t="shared" si="426"/>
        <v>0</v>
      </c>
      <c r="O9884" s="3"/>
    </row>
    <row r="9885" spans="1:16" customFormat="1" ht="13.2" x14ac:dyDescent="0.25">
      <c r="A9885">
        <v>10</v>
      </c>
      <c r="B9885">
        <f t="shared" si="427"/>
        <v>9</v>
      </c>
      <c r="C9885" s="3">
        <f t="shared" si="428"/>
        <v>1009</v>
      </c>
      <c r="D9885" t="s">
        <v>6</v>
      </c>
      <c r="E9885">
        <v>99</v>
      </c>
      <c r="F9885">
        <v>3</v>
      </c>
      <c r="G9885" s="3">
        <f t="shared" si="426"/>
        <v>3</v>
      </c>
      <c r="O9885" s="3"/>
    </row>
    <row r="9886" spans="1:16" customFormat="1" ht="13.2" x14ac:dyDescent="0.25">
      <c r="A9886">
        <v>10</v>
      </c>
      <c r="B9886">
        <f t="shared" si="427"/>
        <v>10</v>
      </c>
      <c r="C9886" s="3">
        <f t="shared" si="428"/>
        <v>1010</v>
      </c>
      <c r="D9886" t="s">
        <v>6</v>
      </c>
      <c r="E9886">
        <v>99</v>
      </c>
      <c r="F9886">
        <v>10</v>
      </c>
      <c r="G9886" s="3">
        <f t="shared" si="426"/>
        <v>10</v>
      </c>
      <c r="O9886" s="3"/>
    </row>
    <row r="9887" spans="1:16" customFormat="1" ht="13.2" x14ac:dyDescent="0.25">
      <c r="A9887">
        <v>10</v>
      </c>
      <c r="B9887">
        <f t="shared" si="427"/>
        <v>11</v>
      </c>
      <c r="C9887" s="3">
        <f t="shared" si="428"/>
        <v>1011</v>
      </c>
      <c r="D9887" t="s">
        <v>6</v>
      </c>
      <c r="E9887">
        <v>99</v>
      </c>
      <c r="F9887">
        <v>1</v>
      </c>
      <c r="G9887" s="3">
        <f t="shared" si="426"/>
        <v>1</v>
      </c>
      <c r="O9887" s="3"/>
    </row>
    <row r="9888" spans="1:16" customFormat="1" ht="13.2" x14ac:dyDescent="0.25">
      <c r="A9888">
        <v>10</v>
      </c>
      <c r="B9888">
        <f t="shared" si="427"/>
        <v>12</v>
      </c>
      <c r="C9888" s="3">
        <f t="shared" si="428"/>
        <v>1012</v>
      </c>
      <c r="D9888" t="s">
        <v>6</v>
      </c>
      <c r="E9888">
        <v>99</v>
      </c>
      <c r="F9888">
        <v>4</v>
      </c>
      <c r="G9888" s="3">
        <f t="shared" si="426"/>
        <v>4</v>
      </c>
      <c r="O9888" s="3"/>
    </row>
    <row r="9889" spans="1:15" customFormat="1" ht="13.2" x14ac:dyDescent="0.25">
      <c r="A9889">
        <v>10</v>
      </c>
      <c r="B9889">
        <f t="shared" si="427"/>
        <v>13</v>
      </c>
      <c r="C9889" s="3">
        <f t="shared" si="428"/>
        <v>1013</v>
      </c>
      <c r="D9889" t="s">
        <v>6</v>
      </c>
      <c r="E9889">
        <v>99</v>
      </c>
      <c r="F9889">
        <v>0</v>
      </c>
      <c r="G9889" s="3">
        <f t="shared" si="426"/>
        <v>0</v>
      </c>
      <c r="O9889" s="3"/>
    </row>
    <row r="9890" spans="1:15" customFormat="1" ht="13.2" x14ac:dyDescent="0.25">
      <c r="A9890">
        <v>10</v>
      </c>
      <c r="B9890">
        <f t="shared" si="427"/>
        <v>14</v>
      </c>
      <c r="C9890" s="3">
        <f t="shared" si="428"/>
        <v>1014</v>
      </c>
      <c r="D9890" t="s">
        <v>6</v>
      </c>
      <c r="E9890">
        <v>99</v>
      </c>
      <c r="F9890">
        <v>0</v>
      </c>
      <c r="G9890" s="3">
        <f t="shared" si="426"/>
        <v>0</v>
      </c>
      <c r="O9890" s="3"/>
    </row>
    <row r="9891" spans="1:15" customFormat="1" ht="13.2" x14ac:dyDescent="0.25">
      <c r="A9891">
        <v>10</v>
      </c>
      <c r="B9891">
        <f t="shared" si="427"/>
        <v>15</v>
      </c>
      <c r="C9891" s="3">
        <f t="shared" si="428"/>
        <v>1015</v>
      </c>
      <c r="D9891" t="s">
        <v>6</v>
      </c>
      <c r="E9891">
        <v>99</v>
      </c>
      <c r="F9891">
        <v>18</v>
      </c>
      <c r="G9891" s="3">
        <f t="shared" si="426"/>
        <v>18</v>
      </c>
      <c r="O9891" s="3"/>
    </row>
    <row r="9892" spans="1:15" customFormat="1" ht="13.2" x14ac:dyDescent="0.25">
      <c r="A9892">
        <v>10</v>
      </c>
      <c r="B9892">
        <f t="shared" si="427"/>
        <v>16</v>
      </c>
      <c r="C9892" s="3">
        <f t="shared" si="428"/>
        <v>1016</v>
      </c>
      <c r="D9892" t="s">
        <v>6</v>
      </c>
      <c r="E9892">
        <v>99</v>
      </c>
      <c r="F9892">
        <v>10</v>
      </c>
      <c r="G9892" s="3">
        <f t="shared" si="426"/>
        <v>10</v>
      </c>
      <c r="O9892" s="3"/>
    </row>
    <row r="9893" spans="1:15" customFormat="1" ht="13.2" x14ac:dyDescent="0.25">
      <c r="A9893">
        <v>10</v>
      </c>
      <c r="B9893">
        <f t="shared" si="427"/>
        <v>17</v>
      </c>
      <c r="C9893" s="3">
        <f t="shared" si="428"/>
        <v>1017</v>
      </c>
      <c r="D9893" t="s">
        <v>6</v>
      </c>
      <c r="E9893">
        <v>99</v>
      </c>
      <c r="F9893">
        <v>1</v>
      </c>
      <c r="G9893" s="3">
        <f t="shared" si="426"/>
        <v>1</v>
      </c>
      <c r="O9893" s="3"/>
    </row>
    <row r="9894" spans="1:15" customFormat="1" ht="13.2" x14ac:dyDescent="0.25">
      <c r="A9894">
        <v>10</v>
      </c>
      <c r="B9894">
        <f t="shared" si="427"/>
        <v>18</v>
      </c>
      <c r="C9894" s="3">
        <f t="shared" si="428"/>
        <v>1018</v>
      </c>
      <c r="D9894" t="s">
        <v>6</v>
      </c>
      <c r="E9894">
        <v>99</v>
      </c>
      <c r="F9894">
        <v>3</v>
      </c>
      <c r="G9894" s="3">
        <f t="shared" si="426"/>
        <v>3</v>
      </c>
      <c r="O9894" s="3"/>
    </row>
    <row r="9895" spans="1:15" customFormat="1" ht="13.2" x14ac:dyDescent="0.25">
      <c r="A9895">
        <v>10</v>
      </c>
      <c r="B9895">
        <f t="shared" si="427"/>
        <v>19</v>
      </c>
      <c r="C9895" s="3">
        <f t="shared" si="428"/>
        <v>1019</v>
      </c>
      <c r="D9895" t="s">
        <v>6</v>
      </c>
      <c r="E9895">
        <v>99</v>
      </c>
      <c r="F9895">
        <v>2</v>
      </c>
      <c r="G9895" s="3">
        <f t="shared" si="426"/>
        <v>2</v>
      </c>
      <c r="O9895" s="3"/>
    </row>
    <row r="9896" spans="1:15" customFormat="1" ht="13.2" x14ac:dyDescent="0.25">
      <c r="A9896">
        <v>10</v>
      </c>
      <c r="B9896">
        <f t="shared" si="427"/>
        <v>20</v>
      </c>
      <c r="C9896" s="3">
        <f t="shared" si="428"/>
        <v>1020</v>
      </c>
      <c r="D9896" t="s">
        <v>6</v>
      </c>
      <c r="E9896">
        <v>99</v>
      </c>
      <c r="F9896">
        <v>2</v>
      </c>
      <c r="G9896" s="3">
        <f t="shared" si="426"/>
        <v>2</v>
      </c>
      <c r="O9896" s="3"/>
    </row>
    <row r="9897" spans="1:15" customFormat="1" ht="13.2" x14ac:dyDescent="0.25">
      <c r="A9897">
        <v>10</v>
      </c>
      <c r="B9897">
        <f t="shared" si="427"/>
        <v>21</v>
      </c>
      <c r="C9897" s="3">
        <f t="shared" si="428"/>
        <v>1021</v>
      </c>
      <c r="D9897" t="s">
        <v>6</v>
      </c>
      <c r="E9897">
        <v>99</v>
      </c>
      <c r="F9897">
        <v>0</v>
      </c>
      <c r="G9897" s="3">
        <f t="shared" si="426"/>
        <v>0</v>
      </c>
      <c r="O9897" s="3"/>
    </row>
    <row r="9898" spans="1:15" customFormat="1" ht="13.2" x14ac:dyDescent="0.25">
      <c r="A9898">
        <v>10</v>
      </c>
      <c r="B9898">
        <f t="shared" si="427"/>
        <v>22</v>
      </c>
      <c r="C9898" s="3">
        <f t="shared" si="428"/>
        <v>1022</v>
      </c>
      <c r="D9898" t="s">
        <v>6</v>
      </c>
      <c r="E9898">
        <v>99</v>
      </c>
      <c r="F9898">
        <v>3</v>
      </c>
      <c r="G9898" s="3">
        <f t="shared" si="426"/>
        <v>3</v>
      </c>
      <c r="O9898" s="3"/>
    </row>
    <row r="9899" spans="1:15" customFormat="1" ht="13.2" x14ac:dyDescent="0.25">
      <c r="A9899">
        <v>10</v>
      </c>
      <c r="B9899">
        <f t="shared" si="427"/>
        <v>23</v>
      </c>
      <c r="C9899" s="3">
        <f t="shared" si="428"/>
        <v>1023</v>
      </c>
      <c r="D9899" t="s">
        <v>6</v>
      </c>
      <c r="E9899">
        <v>99</v>
      </c>
      <c r="F9899">
        <v>1</v>
      </c>
      <c r="G9899" s="3">
        <f t="shared" si="426"/>
        <v>1</v>
      </c>
      <c r="O9899" s="3"/>
    </row>
    <row r="9900" spans="1:15" customFormat="1" ht="13.2" x14ac:dyDescent="0.25">
      <c r="A9900">
        <v>10</v>
      </c>
      <c r="B9900">
        <f t="shared" si="427"/>
        <v>24</v>
      </c>
      <c r="C9900" s="3">
        <f t="shared" si="428"/>
        <v>1024</v>
      </c>
      <c r="D9900" t="s">
        <v>6</v>
      </c>
      <c r="E9900">
        <v>99</v>
      </c>
      <c r="F9900">
        <v>1</v>
      </c>
      <c r="G9900" s="3">
        <f t="shared" si="426"/>
        <v>1</v>
      </c>
      <c r="O9900" s="3"/>
    </row>
    <row r="9901" spans="1:15" customFormat="1" ht="13.2" x14ac:dyDescent="0.25">
      <c r="A9901">
        <v>10</v>
      </c>
      <c r="B9901">
        <f t="shared" si="427"/>
        <v>25</v>
      </c>
      <c r="C9901" s="3">
        <f t="shared" si="428"/>
        <v>1025</v>
      </c>
      <c r="D9901" t="s">
        <v>6</v>
      </c>
      <c r="E9901">
        <v>99</v>
      </c>
      <c r="F9901">
        <v>0</v>
      </c>
      <c r="G9901" s="3">
        <f t="shared" si="426"/>
        <v>0</v>
      </c>
      <c r="O9901" s="3"/>
    </row>
    <row r="9902" spans="1:15" customFormat="1" ht="13.2" x14ac:dyDescent="0.25">
      <c r="A9902">
        <v>10</v>
      </c>
      <c r="B9902">
        <f t="shared" si="427"/>
        <v>26</v>
      </c>
      <c r="C9902" s="3">
        <f t="shared" si="428"/>
        <v>1026</v>
      </c>
      <c r="D9902" t="s">
        <v>6</v>
      </c>
      <c r="E9902">
        <v>99</v>
      </c>
      <c r="F9902">
        <v>0</v>
      </c>
      <c r="G9902" s="3">
        <f t="shared" si="426"/>
        <v>0</v>
      </c>
      <c r="O9902" s="3"/>
    </row>
    <row r="9903" spans="1:15" customFormat="1" ht="13.2" x14ac:dyDescent="0.25">
      <c r="A9903">
        <v>10</v>
      </c>
      <c r="B9903">
        <f t="shared" si="427"/>
        <v>27</v>
      </c>
      <c r="C9903" s="3">
        <f t="shared" si="428"/>
        <v>1027</v>
      </c>
      <c r="D9903" t="s">
        <v>6</v>
      </c>
      <c r="E9903">
        <v>99</v>
      </c>
      <c r="F9903">
        <v>1</v>
      </c>
      <c r="G9903" s="3">
        <f t="shared" si="426"/>
        <v>1</v>
      </c>
      <c r="O9903" s="3"/>
    </row>
    <row r="9904" spans="1:15" customFormat="1" ht="13.2" x14ac:dyDescent="0.25">
      <c r="A9904">
        <v>10</v>
      </c>
      <c r="B9904">
        <f t="shared" si="427"/>
        <v>28</v>
      </c>
      <c r="C9904" s="3">
        <f t="shared" si="428"/>
        <v>1028</v>
      </c>
      <c r="D9904" t="s">
        <v>6</v>
      </c>
      <c r="E9904">
        <v>99</v>
      </c>
      <c r="F9904">
        <v>2</v>
      </c>
      <c r="G9904" s="3">
        <f t="shared" si="426"/>
        <v>2</v>
      </c>
      <c r="O9904" s="3"/>
    </row>
    <row r="9905" spans="1:21" customFormat="1" ht="13.2" x14ac:dyDescent="0.25">
      <c r="A9905">
        <v>10</v>
      </c>
      <c r="B9905">
        <f t="shared" si="427"/>
        <v>29</v>
      </c>
      <c r="C9905" s="3">
        <f t="shared" si="428"/>
        <v>1029</v>
      </c>
      <c r="D9905" t="s">
        <v>6</v>
      </c>
      <c r="E9905">
        <v>99</v>
      </c>
      <c r="F9905">
        <v>0</v>
      </c>
      <c r="G9905" s="3">
        <f t="shared" si="426"/>
        <v>0</v>
      </c>
      <c r="O9905" s="3"/>
    </row>
    <row r="9906" spans="1:21" customFormat="1" ht="13.2" x14ac:dyDescent="0.25">
      <c r="A9906">
        <v>10</v>
      </c>
      <c r="B9906">
        <f t="shared" si="427"/>
        <v>30</v>
      </c>
      <c r="C9906" s="3">
        <f t="shared" si="428"/>
        <v>1030</v>
      </c>
      <c r="D9906" t="s">
        <v>6</v>
      </c>
      <c r="E9906">
        <v>99</v>
      </c>
      <c r="F9906">
        <v>3</v>
      </c>
      <c r="G9906" s="3">
        <f t="shared" si="426"/>
        <v>3</v>
      </c>
      <c r="O9906" s="3"/>
    </row>
    <row r="9907" spans="1:21" customFormat="1" ht="13.2" x14ac:dyDescent="0.25">
      <c r="A9907">
        <v>10</v>
      </c>
      <c r="B9907">
        <f t="shared" si="427"/>
        <v>31</v>
      </c>
      <c r="C9907" s="3">
        <f t="shared" si="428"/>
        <v>1031</v>
      </c>
      <c r="D9907" t="s">
        <v>6</v>
      </c>
      <c r="E9907">
        <v>99</v>
      </c>
      <c r="F9907">
        <v>6</v>
      </c>
      <c r="G9907" s="3">
        <f t="shared" si="426"/>
        <v>6</v>
      </c>
      <c r="O9907" s="3"/>
    </row>
    <row r="9908" spans="1:21" customFormat="1" ht="13.2" x14ac:dyDescent="0.25">
      <c r="A9908">
        <v>11</v>
      </c>
      <c r="B9908">
        <v>1</v>
      </c>
      <c r="C9908" s="3">
        <v>1101</v>
      </c>
      <c r="D9908" t="s">
        <v>6</v>
      </c>
      <c r="E9908">
        <v>99</v>
      </c>
      <c r="F9908">
        <v>1</v>
      </c>
      <c r="G9908" s="3">
        <f t="shared" si="426"/>
        <v>1</v>
      </c>
      <c r="O9908" s="3"/>
    </row>
    <row r="9909" spans="1:21" customFormat="1" ht="13.2" x14ac:dyDescent="0.25">
      <c r="A9909">
        <v>11</v>
      </c>
      <c r="B9909">
        <v>2</v>
      </c>
      <c r="C9909" s="3">
        <v>1102</v>
      </c>
      <c r="D9909" t="s">
        <v>6</v>
      </c>
      <c r="E9909">
        <v>99</v>
      </c>
      <c r="F9909">
        <v>2</v>
      </c>
      <c r="G9909" s="3">
        <f t="shared" si="426"/>
        <v>2</v>
      </c>
      <c r="O9909" s="3"/>
    </row>
    <row r="9910" spans="1:21" customFormat="1" ht="13.2" x14ac:dyDescent="0.25">
      <c r="A9910">
        <v>11</v>
      </c>
      <c r="B9910">
        <v>3</v>
      </c>
      <c r="C9910" s="3">
        <f>C9909+1</f>
        <v>1103</v>
      </c>
      <c r="D9910" t="s">
        <v>6</v>
      </c>
      <c r="E9910">
        <v>99</v>
      </c>
      <c r="F9910">
        <v>5</v>
      </c>
      <c r="G9910" s="3">
        <f t="shared" si="426"/>
        <v>5</v>
      </c>
      <c r="O9910" s="3"/>
    </row>
    <row r="9911" spans="1:21" customFormat="1" ht="13.2" x14ac:dyDescent="0.25">
      <c r="A9911">
        <v>11</v>
      </c>
      <c r="B9911">
        <v>4</v>
      </c>
      <c r="C9911" s="3">
        <f>C9910+1</f>
        <v>1104</v>
      </c>
      <c r="D9911" t="s">
        <v>6</v>
      </c>
      <c r="E9911">
        <v>99</v>
      </c>
      <c r="F9911">
        <v>4</v>
      </c>
      <c r="G9911" s="3">
        <f t="shared" si="426"/>
        <v>4</v>
      </c>
      <c r="O9911" s="3"/>
    </row>
    <row r="9912" spans="1:21" customFormat="1" ht="13.2" x14ac:dyDescent="0.25">
      <c r="A9912">
        <v>11</v>
      </c>
      <c r="B9912">
        <v>5</v>
      </c>
      <c r="C9912" s="3">
        <f>C9911+1</f>
        <v>1105</v>
      </c>
      <c r="D9912" t="s">
        <v>6</v>
      </c>
      <c r="E9912">
        <v>99</v>
      </c>
      <c r="F9912">
        <v>2</v>
      </c>
      <c r="G9912" s="3">
        <f t="shared" si="426"/>
        <v>2</v>
      </c>
      <c r="O9912" s="3"/>
    </row>
    <row r="9913" spans="1:21" customFormat="1" ht="13.2" x14ac:dyDescent="0.25">
      <c r="A9913">
        <v>11</v>
      </c>
      <c r="B9913">
        <v>6</v>
      </c>
      <c r="C9913" s="3">
        <f>C9912+1</f>
        <v>1106</v>
      </c>
      <c r="D9913" t="s">
        <v>6</v>
      </c>
      <c r="E9913">
        <v>99</v>
      </c>
      <c r="F9913">
        <v>3</v>
      </c>
      <c r="G9913" s="3">
        <f t="shared" si="426"/>
        <v>3</v>
      </c>
      <c r="O9913" s="3"/>
    </row>
    <row r="9914" spans="1:21" customFormat="1" ht="13.2" x14ac:dyDescent="0.25">
      <c r="A9914">
        <v>5</v>
      </c>
      <c r="B9914">
        <v>24</v>
      </c>
      <c r="C9914" s="3">
        <v>524</v>
      </c>
      <c r="D9914" t="s">
        <v>7</v>
      </c>
      <c r="E9914">
        <v>99</v>
      </c>
      <c r="G9914" s="10">
        <v>20.622222853766552</v>
      </c>
      <c r="L9914" s="8"/>
      <c r="O9914" s="3">
        <v>0.71111111534966309</v>
      </c>
      <c r="U9914" s="8" t="s">
        <v>16</v>
      </c>
    </row>
    <row r="9915" spans="1:21" customFormat="1" ht="13.2" x14ac:dyDescent="0.25">
      <c r="A9915">
        <v>5</v>
      </c>
      <c r="B9915">
        <v>25</v>
      </c>
      <c r="C9915" s="3">
        <v>525</v>
      </c>
      <c r="D9915" t="s">
        <v>7</v>
      </c>
      <c r="E9915">
        <v>99</v>
      </c>
      <c r="G9915" s="10">
        <v>128.88889283604092</v>
      </c>
      <c r="O9915" s="3">
        <v>4.4444444709353945</v>
      </c>
    </row>
    <row r="9916" spans="1:21" customFormat="1" ht="13.2" x14ac:dyDescent="0.25">
      <c r="A9916">
        <v>5</v>
      </c>
      <c r="B9916">
        <v>26</v>
      </c>
      <c r="C9916" s="3">
        <v>526</v>
      </c>
      <c r="D9916" t="s">
        <v>7</v>
      </c>
      <c r="E9916">
        <v>99</v>
      </c>
      <c r="G9916" s="10">
        <v>110.84444783899519</v>
      </c>
      <c r="H9916" s="9"/>
      <c r="O9916" s="3">
        <v>3.8222222450044399</v>
      </c>
    </row>
    <row r="9917" spans="1:21" customFormat="1" ht="13.2" x14ac:dyDescent="0.25">
      <c r="A9917">
        <v>5</v>
      </c>
      <c r="B9917">
        <v>27</v>
      </c>
      <c r="C9917" s="3">
        <v>527</v>
      </c>
      <c r="D9917" t="s">
        <v>7</v>
      </c>
      <c r="E9917">
        <v>99</v>
      </c>
      <c r="G9917" s="10">
        <v>140.4888931912846</v>
      </c>
      <c r="O9917" s="3">
        <v>4.8444444733195802</v>
      </c>
    </row>
    <row r="9918" spans="1:21" customFormat="1" ht="13.2" x14ac:dyDescent="0.25">
      <c r="A9918">
        <v>5</v>
      </c>
      <c r="B9918">
        <v>28</v>
      </c>
      <c r="C9918" s="3">
        <v>528</v>
      </c>
      <c r="D9918" t="s">
        <v>7</v>
      </c>
      <c r="E9918">
        <v>99</v>
      </c>
      <c r="G9918" s="10">
        <v>64.444446418020462</v>
      </c>
      <c r="O9918" s="3">
        <v>2.2222222354676977</v>
      </c>
    </row>
    <row r="9919" spans="1:21" customFormat="1" ht="13.2" x14ac:dyDescent="0.25">
      <c r="A9919">
        <v>5</v>
      </c>
      <c r="B9919">
        <v>29</v>
      </c>
      <c r="C9919" s="3">
        <v>529</v>
      </c>
      <c r="D9919" t="s">
        <v>7</v>
      </c>
      <c r="E9919">
        <v>99</v>
      </c>
      <c r="G9919" s="10">
        <v>119.86667033751806</v>
      </c>
      <c r="O9919" s="3">
        <v>4.1333333579699181</v>
      </c>
    </row>
    <row r="9920" spans="1:21" customFormat="1" ht="13.2" x14ac:dyDescent="0.25">
      <c r="A9920">
        <v>5</v>
      </c>
      <c r="B9920">
        <v>30</v>
      </c>
      <c r="C9920" s="3">
        <v>530</v>
      </c>
      <c r="D9920" t="s">
        <v>7</v>
      </c>
      <c r="E9920">
        <v>99</v>
      </c>
      <c r="G9920" s="10">
        <v>155.95556033160952</v>
      </c>
      <c r="O9920" s="3">
        <v>5.3777778098318274</v>
      </c>
    </row>
    <row r="9921" spans="1:15" customFormat="1" ht="13.2" x14ac:dyDescent="0.25">
      <c r="A9921">
        <v>5</v>
      </c>
      <c r="B9921">
        <v>31</v>
      </c>
      <c r="C9921" s="3">
        <v>531</v>
      </c>
      <c r="D9921" t="s">
        <v>7</v>
      </c>
      <c r="E9921">
        <v>99</v>
      </c>
      <c r="G9921" s="10">
        <v>232</v>
      </c>
      <c r="O9921" s="3">
        <v>8</v>
      </c>
    </row>
    <row r="9922" spans="1:15" customFormat="1" ht="13.2" x14ac:dyDescent="0.25">
      <c r="A9922">
        <v>6</v>
      </c>
      <c r="B9922">
        <v>1</v>
      </c>
      <c r="C9922" s="3">
        <v>601</v>
      </c>
      <c r="D9922" t="s">
        <v>7</v>
      </c>
      <c r="E9922">
        <v>99</v>
      </c>
      <c r="G9922" s="10">
        <v>171.55833342790601</v>
      </c>
      <c r="H9922" s="8"/>
      <c r="O9922" s="3">
        <v>6.9416665720939639</v>
      </c>
    </row>
    <row r="9923" spans="1:15" customFormat="1" ht="13.2" x14ac:dyDescent="0.25">
      <c r="A9923">
        <v>6</v>
      </c>
      <c r="B9923">
        <v>2</v>
      </c>
      <c r="C9923" s="3">
        <v>602</v>
      </c>
      <c r="D9923" t="s">
        <v>7</v>
      </c>
      <c r="E9923">
        <v>99</v>
      </c>
      <c r="G9923" s="10">
        <v>235.74353367675238</v>
      </c>
      <c r="O9923" s="3">
        <v>10.964814835897158</v>
      </c>
    </row>
    <row r="9924" spans="1:15" customFormat="1" ht="13.2" x14ac:dyDescent="0.25">
      <c r="A9924">
        <v>6</v>
      </c>
      <c r="B9924">
        <v>3</v>
      </c>
      <c r="C9924" s="3">
        <v>603</v>
      </c>
      <c r="D9924" t="s">
        <v>7</v>
      </c>
      <c r="E9924">
        <v>99</v>
      </c>
      <c r="G9924" s="10">
        <v>179.88646395802499</v>
      </c>
      <c r="O9924" s="3">
        <v>9.4677086293697332</v>
      </c>
    </row>
    <row r="9925" spans="1:15" customFormat="1" ht="13.2" x14ac:dyDescent="0.25">
      <c r="A9925">
        <v>6</v>
      </c>
      <c r="B9925">
        <v>4</v>
      </c>
      <c r="C9925" s="3">
        <v>604</v>
      </c>
      <c r="D9925" t="s">
        <v>7</v>
      </c>
      <c r="E9925">
        <v>99</v>
      </c>
      <c r="G9925" s="10">
        <v>198.33333333333334</v>
      </c>
      <c r="O9925" s="3">
        <v>11.666666666666664</v>
      </c>
    </row>
    <row r="9926" spans="1:15" customFormat="1" ht="13.2" x14ac:dyDescent="0.25">
      <c r="A9926">
        <v>6</v>
      </c>
      <c r="B9926">
        <v>5</v>
      </c>
      <c r="C9926" s="3">
        <v>605</v>
      </c>
      <c r="D9926" t="s">
        <v>7</v>
      </c>
      <c r="E9926">
        <v>99</v>
      </c>
      <c r="G9926" s="10">
        <v>492.55294264941404</v>
      </c>
      <c r="O9926" s="3">
        <v>37.617497785995447</v>
      </c>
    </row>
    <row r="9927" spans="1:15" customFormat="1" ht="13.2" x14ac:dyDescent="0.25">
      <c r="A9927">
        <v>6</v>
      </c>
      <c r="B9927">
        <v>6</v>
      </c>
      <c r="C9927" s="3">
        <v>606</v>
      </c>
      <c r="D9927" t="s">
        <v>7</v>
      </c>
      <c r="E9927">
        <v>99</v>
      </c>
      <c r="G9927" s="10">
        <v>799.07889464253185</v>
      </c>
      <c r="O9927" s="3">
        <v>75.523330422699644</v>
      </c>
    </row>
    <row r="9928" spans="1:15" customFormat="1" ht="13.2" x14ac:dyDescent="0.25">
      <c r="A9928">
        <v>6</v>
      </c>
      <c r="B9928">
        <v>7</v>
      </c>
      <c r="C9928" s="3">
        <v>607</v>
      </c>
      <c r="D9928" t="s">
        <v>7</v>
      </c>
      <c r="E9928">
        <v>99</v>
      </c>
      <c r="G9928" s="10">
        <v>637.87561232520113</v>
      </c>
      <c r="O9928" s="3">
        <v>68.857354813089316</v>
      </c>
    </row>
    <row r="9929" spans="1:15" customFormat="1" ht="13.2" x14ac:dyDescent="0.25">
      <c r="A9929">
        <v>6</v>
      </c>
      <c r="B9929">
        <v>8</v>
      </c>
      <c r="C9929" s="3">
        <v>608</v>
      </c>
      <c r="D9929" t="s">
        <v>7</v>
      </c>
      <c r="E9929">
        <v>99</v>
      </c>
      <c r="G9929" s="10">
        <v>438.41642228739005</v>
      </c>
      <c r="O9929" s="3">
        <v>58.174486803519059</v>
      </c>
    </row>
    <row r="9930" spans="1:15" customFormat="1" ht="13.2" x14ac:dyDescent="0.25">
      <c r="A9930">
        <v>6</v>
      </c>
      <c r="B9930">
        <v>9</v>
      </c>
      <c r="C9930" s="3">
        <v>609</v>
      </c>
      <c r="D9930" t="s">
        <v>7</v>
      </c>
      <c r="E9930">
        <v>99</v>
      </c>
      <c r="G9930" s="10">
        <v>414.50196324581236</v>
      </c>
      <c r="O9930" s="3">
        <v>67.812708985861775</v>
      </c>
    </row>
    <row r="9931" spans="1:15" customFormat="1" ht="13.2" x14ac:dyDescent="0.25">
      <c r="A9931">
        <v>6</v>
      </c>
      <c r="B9931">
        <v>10</v>
      </c>
      <c r="C9931" s="3">
        <v>610</v>
      </c>
      <c r="D9931" t="s">
        <v>7</v>
      </c>
      <c r="E9931">
        <v>99</v>
      </c>
      <c r="G9931" s="10">
        <v>407.03789112824705</v>
      </c>
      <c r="O9931" s="3">
        <v>79.878219864184587</v>
      </c>
    </row>
    <row r="9932" spans="1:15" customFormat="1" ht="13.2" x14ac:dyDescent="0.25">
      <c r="A9932">
        <v>6</v>
      </c>
      <c r="B9932">
        <v>11</v>
      </c>
      <c r="C9932" s="3">
        <v>611</v>
      </c>
      <c r="D9932" t="s">
        <v>7</v>
      </c>
      <c r="E9932">
        <v>99</v>
      </c>
      <c r="G9932" s="10">
        <v>510.5</v>
      </c>
      <c r="O9932" s="3">
        <v>117.80769230769232</v>
      </c>
    </row>
    <row r="9933" spans="1:15" customFormat="1" ht="13.2" x14ac:dyDescent="0.25">
      <c r="A9933">
        <v>6</v>
      </c>
      <c r="B9933">
        <v>12</v>
      </c>
      <c r="C9933" s="3">
        <v>612</v>
      </c>
      <c r="D9933" t="s">
        <v>7</v>
      </c>
      <c r="E9933">
        <v>99</v>
      </c>
      <c r="G9933" s="10">
        <v>1952.7259373012603</v>
      </c>
      <c r="O9933" s="3">
        <v>476.10336429442748</v>
      </c>
    </row>
    <row r="9934" spans="1:15" customFormat="1" ht="13.2" x14ac:dyDescent="0.25">
      <c r="A9934">
        <v>6</v>
      </c>
      <c r="B9934">
        <v>13</v>
      </c>
      <c r="C9934" s="3">
        <v>613</v>
      </c>
      <c r="D9934" t="s">
        <v>7</v>
      </c>
      <c r="E9934">
        <v>99</v>
      </c>
      <c r="G9934" s="10">
        <v>3856.711985527576</v>
      </c>
      <c r="O9934" s="3">
        <v>991.7139964708681</v>
      </c>
    </row>
    <row r="9935" spans="1:15" customFormat="1" ht="13.2" x14ac:dyDescent="0.25">
      <c r="A9935">
        <v>6</v>
      </c>
      <c r="B9935">
        <v>14</v>
      </c>
      <c r="C9935" s="3">
        <v>614</v>
      </c>
      <c r="D9935" t="s">
        <v>7</v>
      </c>
      <c r="E9935">
        <v>99</v>
      </c>
      <c r="G9935" s="10">
        <v>2158.2178481824662</v>
      </c>
      <c r="O9935" s="3">
        <v>569.1825162164896</v>
      </c>
    </row>
    <row r="9936" spans="1:15" customFormat="1" ht="13.2" x14ac:dyDescent="0.25">
      <c r="A9936">
        <v>6</v>
      </c>
      <c r="B9936">
        <v>15</v>
      </c>
      <c r="C9936" s="3">
        <v>615</v>
      </c>
      <c r="D9936" t="s">
        <v>7</v>
      </c>
      <c r="E9936">
        <v>99</v>
      </c>
      <c r="G9936" s="10">
        <v>1994.542022565018</v>
      </c>
      <c r="O9936" s="3">
        <v>567.77637366139732</v>
      </c>
    </row>
    <row r="9937" spans="1:15" customFormat="1" ht="13.2" x14ac:dyDescent="0.25">
      <c r="A9937">
        <v>6</v>
      </c>
      <c r="B9937">
        <v>16</v>
      </c>
      <c r="C9937" s="3">
        <v>616</v>
      </c>
      <c r="D9937" t="s">
        <v>7</v>
      </c>
      <c r="E9937">
        <v>99</v>
      </c>
      <c r="G9937" s="10">
        <v>1355.7572244731346</v>
      </c>
      <c r="O9937" s="3">
        <v>294.94203206621012</v>
      </c>
    </row>
    <row r="9938" spans="1:15" customFormat="1" ht="13.2" x14ac:dyDescent="0.25">
      <c r="A9938">
        <v>6</v>
      </c>
      <c r="B9938">
        <v>17</v>
      </c>
      <c r="C9938" s="3">
        <v>617</v>
      </c>
      <c r="D9938" t="s">
        <v>7</v>
      </c>
      <c r="E9938">
        <v>99</v>
      </c>
      <c r="G9938" s="10">
        <v>2646.5622575063076</v>
      </c>
      <c r="O9938" s="3">
        <v>409.79335137421185</v>
      </c>
    </row>
    <row r="9939" spans="1:15" customFormat="1" ht="13.2" x14ac:dyDescent="0.25">
      <c r="A9939">
        <v>6</v>
      </c>
      <c r="B9939">
        <v>18</v>
      </c>
      <c r="C9939" s="3">
        <v>618</v>
      </c>
      <c r="D9939" t="s">
        <v>7</v>
      </c>
      <c r="E9939">
        <v>99</v>
      </c>
      <c r="G9939" s="10">
        <v>2599.9410256410251</v>
      </c>
      <c r="O9939" s="3">
        <v>266.03333333333336</v>
      </c>
    </row>
    <row r="9940" spans="1:15" customFormat="1" ht="13.2" x14ac:dyDescent="0.25">
      <c r="A9940">
        <v>6</v>
      </c>
      <c r="B9940">
        <v>19</v>
      </c>
      <c r="C9940" s="3">
        <v>619</v>
      </c>
      <c r="D9940" t="s">
        <v>7</v>
      </c>
      <c r="E9940">
        <v>99</v>
      </c>
      <c r="G9940" s="10">
        <v>2810.6467938456785</v>
      </c>
      <c r="O9940" s="3">
        <v>270.75259291789445</v>
      </c>
    </row>
    <row r="9941" spans="1:15" customFormat="1" ht="13.2" x14ac:dyDescent="0.25">
      <c r="A9941">
        <v>6</v>
      </c>
      <c r="B9941">
        <v>20</v>
      </c>
      <c r="C9941" s="3">
        <v>620</v>
      </c>
      <c r="D9941" t="s">
        <v>7</v>
      </c>
      <c r="E9941">
        <v>99</v>
      </c>
      <c r="G9941" s="10">
        <v>3241.1695492294652</v>
      </c>
      <c r="O9941" s="3">
        <v>292.89005660740344</v>
      </c>
    </row>
    <row r="9942" spans="1:15" customFormat="1" ht="13.2" x14ac:dyDescent="0.25">
      <c r="A9942">
        <v>6</v>
      </c>
      <c r="B9942">
        <v>21</v>
      </c>
      <c r="C9942" s="3">
        <v>621</v>
      </c>
      <c r="D9942" t="s">
        <v>7</v>
      </c>
      <c r="E9942">
        <v>99</v>
      </c>
      <c r="G9942" s="10">
        <v>2603.3170996844719</v>
      </c>
      <c r="O9942" s="3">
        <v>212.70867241025476</v>
      </c>
    </row>
    <row r="9943" spans="1:15" customFormat="1" ht="13.2" x14ac:dyDescent="0.25">
      <c r="A9943">
        <v>6</v>
      </c>
      <c r="B9943">
        <v>22</v>
      </c>
      <c r="C9943" s="3">
        <v>622</v>
      </c>
      <c r="D9943" t="s">
        <v>7</v>
      </c>
      <c r="E9943">
        <v>99</v>
      </c>
      <c r="G9943" s="10">
        <v>2412.724157462475</v>
      </c>
      <c r="O9943" s="3">
        <v>189.70574907958084</v>
      </c>
    </row>
    <row r="9944" spans="1:15" customFormat="1" ht="13.2" x14ac:dyDescent="0.25">
      <c r="A9944">
        <v>6</v>
      </c>
      <c r="B9944">
        <v>23</v>
      </c>
      <c r="C9944" s="3">
        <v>623</v>
      </c>
      <c r="D9944" t="s">
        <v>7</v>
      </c>
      <c r="E9944">
        <v>99</v>
      </c>
      <c r="G9944" s="10">
        <v>2453.2442979555494</v>
      </c>
      <c r="O9944" s="3">
        <v>232.9372884292238</v>
      </c>
    </row>
    <row r="9945" spans="1:15" customFormat="1" ht="13.2" x14ac:dyDescent="0.25">
      <c r="A9945">
        <v>6</v>
      </c>
      <c r="B9945">
        <v>24</v>
      </c>
      <c r="C9945" s="3">
        <v>624</v>
      </c>
      <c r="D9945" t="s">
        <v>7</v>
      </c>
      <c r="E9945">
        <v>99</v>
      </c>
      <c r="G9945" s="10">
        <v>2705.5642356202716</v>
      </c>
      <c r="O9945" s="3">
        <v>295.71023447059457</v>
      </c>
    </row>
    <row r="9946" spans="1:15" customFormat="1" ht="13.2" x14ac:dyDescent="0.25">
      <c r="A9946">
        <v>6</v>
      </c>
      <c r="B9946">
        <v>25</v>
      </c>
      <c r="C9946" s="3">
        <v>625</v>
      </c>
      <c r="D9946" t="s">
        <v>7</v>
      </c>
      <c r="E9946">
        <v>99</v>
      </c>
      <c r="G9946" s="10">
        <v>3843.8374324379156</v>
      </c>
      <c r="O9946" s="3">
        <v>495.43615246774527</v>
      </c>
    </row>
    <row r="9947" spans="1:15" customFormat="1" ht="13.2" x14ac:dyDescent="0.25">
      <c r="A9947">
        <v>6</v>
      </c>
      <c r="B9947">
        <v>26</v>
      </c>
      <c r="C9947" s="3">
        <v>626</v>
      </c>
      <c r="D9947" t="s">
        <v>7</v>
      </c>
      <c r="E9947">
        <v>99</v>
      </c>
      <c r="G9947" s="10">
        <v>3355.0649919085172</v>
      </c>
      <c r="O9947" s="3">
        <v>334.70993856862492</v>
      </c>
    </row>
    <row r="9948" spans="1:15" customFormat="1" ht="13.2" x14ac:dyDescent="0.25">
      <c r="A9948">
        <v>6</v>
      </c>
      <c r="B9948">
        <v>27</v>
      </c>
      <c r="C9948" s="3">
        <v>627</v>
      </c>
      <c r="D9948" t="s">
        <v>7</v>
      </c>
      <c r="E9948">
        <v>99</v>
      </c>
      <c r="G9948" s="10">
        <v>4274.7471549723023</v>
      </c>
      <c r="O9948" s="3">
        <v>307.3009583737969</v>
      </c>
    </row>
    <row r="9949" spans="1:15" customFormat="1" ht="13.2" x14ac:dyDescent="0.25">
      <c r="A9949">
        <v>6</v>
      </c>
      <c r="B9949">
        <v>28</v>
      </c>
      <c r="C9949" s="3">
        <v>628</v>
      </c>
      <c r="D9949" t="s">
        <v>7</v>
      </c>
      <c r="E9949">
        <v>99</v>
      </c>
      <c r="G9949" s="10">
        <v>3425.9088582417248</v>
      </c>
      <c r="O9949" s="3">
        <v>153.1890878060581</v>
      </c>
    </row>
    <row r="9950" spans="1:15" customFormat="1" ht="13.2" x14ac:dyDescent="0.25">
      <c r="A9950">
        <v>6</v>
      </c>
      <c r="B9950">
        <v>29</v>
      </c>
      <c r="C9950" s="3">
        <v>629</v>
      </c>
      <c r="D9950" t="s">
        <v>7</v>
      </c>
      <c r="E9950">
        <v>99</v>
      </c>
      <c r="G9950" s="10">
        <v>5330.5923765443167</v>
      </c>
      <c r="O9950" s="3">
        <v>107.4886469098419</v>
      </c>
    </row>
    <row r="9951" spans="1:15" customFormat="1" ht="13.2" x14ac:dyDescent="0.25">
      <c r="A9951">
        <v>6</v>
      </c>
      <c r="B9951">
        <v>30</v>
      </c>
      <c r="C9951" s="3">
        <v>630</v>
      </c>
      <c r="D9951" t="s">
        <v>7</v>
      </c>
      <c r="E9951">
        <v>99</v>
      </c>
      <c r="G9951" s="10">
        <v>4060.7636849123942</v>
      </c>
      <c r="O9951" s="3">
        <v>78.227565602590005</v>
      </c>
    </row>
    <row r="9952" spans="1:15" customFormat="1" ht="13.2" x14ac:dyDescent="0.25">
      <c r="A9952">
        <v>7</v>
      </c>
      <c r="B9952">
        <v>1</v>
      </c>
      <c r="C9952" s="3">
        <v>701</v>
      </c>
      <c r="D9952" t="s">
        <v>7</v>
      </c>
      <c r="E9952">
        <v>99</v>
      </c>
      <c r="G9952" s="10">
        <v>4332.1903579556592</v>
      </c>
      <c r="O9952" s="3">
        <v>78.502565113341475</v>
      </c>
    </row>
    <row r="9953" spans="1:15" customFormat="1" ht="13.2" x14ac:dyDescent="0.25">
      <c r="A9953">
        <v>7</v>
      </c>
      <c r="B9953">
        <v>2</v>
      </c>
      <c r="C9953" s="3">
        <v>702</v>
      </c>
      <c r="D9953" t="s">
        <v>7</v>
      </c>
      <c r="E9953">
        <v>99</v>
      </c>
      <c r="G9953" s="10">
        <v>7111.1065043532026</v>
      </c>
      <c r="O9953" s="3">
        <v>124.11356745805253</v>
      </c>
    </row>
    <row r="9954" spans="1:15" customFormat="1" ht="13.2" x14ac:dyDescent="0.25">
      <c r="A9954">
        <v>7</v>
      </c>
      <c r="B9954">
        <v>3</v>
      </c>
      <c r="C9954" s="3">
        <v>703</v>
      </c>
      <c r="D9954" t="s">
        <v>7</v>
      </c>
      <c r="E9954">
        <v>99</v>
      </c>
      <c r="G9954" s="10">
        <v>3016.0324893053385</v>
      </c>
      <c r="O9954" s="3">
        <v>49.916868847975387</v>
      </c>
    </row>
    <row r="9955" spans="1:15" customFormat="1" ht="13.2" x14ac:dyDescent="0.25">
      <c r="A9955">
        <v>7</v>
      </c>
      <c r="B9955">
        <v>4</v>
      </c>
      <c r="C9955" s="3">
        <v>704</v>
      </c>
      <c r="D9955" t="s">
        <v>7</v>
      </c>
      <c r="E9955">
        <v>99</v>
      </c>
      <c r="G9955" s="10">
        <v>4461.6738792107417</v>
      </c>
      <c r="O9955" s="3">
        <v>69.821342078214144</v>
      </c>
    </row>
    <row r="9956" spans="1:15" customFormat="1" ht="13.2" x14ac:dyDescent="0.25">
      <c r="A9956">
        <v>7</v>
      </c>
      <c r="B9956">
        <v>5</v>
      </c>
      <c r="C9956" s="3">
        <v>705</v>
      </c>
      <c r="D9956" t="s">
        <v>7</v>
      </c>
      <c r="E9956">
        <v>99</v>
      </c>
      <c r="G9956" s="10">
        <v>4297.3370141934602</v>
      </c>
      <c r="O9956" s="3">
        <v>62.276770816565858</v>
      </c>
    </row>
    <row r="9957" spans="1:15" customFormat="1" ht="13.2" x14ac:dyDescent="0.25">
      <c r="A9957">
        <v>7</v>
      </c>
      <c r="B9957">
        <v>6</v>
      </c>
      <c r="C9957" s="3">
        <v>706</v>
      </c>
      <c r="D9957" t="s">
        <v>7</v>
      </c>
      <c r="E9957">
        <v>99</v>
      </c>
      <c r="G9957" s="10">
        <v>5345.7607330818973</v>
      </c>
      <c r="O9957" s="3">
        <v>74.045082437015367</v>
      </c>
    </row>
    <row r="9958" spans="1:15" customFormat="1" ht="13.2" x14ac:dyDescent="0.25">
      <c r="A9958">
        <v>7</v>
      </c>
      <c r="B9958">
        <v>7</v>
      </c>
      <c r="C9958" s="3">
        <v>707</v>
      </c>
      <c r="D9958" t="s">
        <v>7</v>
      </c>
      <c r="E9958">
        <v>99</v>
      </c>
      <c r="G9958" s="10">
        <v>6851.2685765138203</v>
      </c>
      <c r="O9958" s="3">
        <v>151.71669363027877</v>
      </c>
    </row>
    <row r="9959" spans="1:15" customFormat="1" ht="13.2" x14ac:dyDescent="0.25">
      <c r="A9959">
        <v>7</v>
      </c>
      <c r="B9959">
        <v>8</v>
      </c>
      <c r="C9959" s="3">
        <v>708</v>
      </c>
      <c r="D9959" t="s">
        <v>7</v>
      </c>
      <c r="E9959">
        <v>99</v>
      </c>
      <c r="G9959" s="10">
        <v>4755.6253106731556</v>
      </c>
      <c r="O9959" s="3">
        <v>143.87100528295895</v>
      </c>
    </row>
    <row r="9960" spans="1:15" customFormat="1" ht="13.2" x14ac:dyDescent="0.25">
      <c r="A9960">
        <v>7</v>
      </c>
      <c r="B9960">
        <v>9</v>
      </c>
      <c r="C9960" s="3">
        <v>709</v>
      </c>
      <c r="D9960" t="s">
        <v>7</v>
      </c>
      <c r="E9960">
        <v>99</v>
      </c>
      <c r="G9960" s="10">
        <v>3754.1789527139299</v>
      </c>
      <c r="O9960" s="3">
        <v>146.64192357473013</v>
      </c>
    </row>
    <row r="9961" spans="1:15" customFormat="1" ht="13.2" x14ac:dyDescent="0.25">
      <c r="A9961">
        <v>7</v>
      </c>
      <c r="B9961">
        <v>10</v>
      </c>
      <c r="C9961" s="3">
        <v>710</v>
      </c>
      <c r="D9961" t="s">
        <v>7</v>
      </c>
      <c r="E9961">
        <v>99</v>
      </c>
      <c r="G9961" s="10">
        <v>3586.9109419131719</v>
      </c>
      <c r="O9961" s="3">
        <v>155.84993855710309</v>
      </c>
    </row>
    <row r="9962" spans="1:15" customFormat="1" ht="13.2" x14ac:dyDescent="0.25">
      <c r="A9962">
        <v>7</v>
      </c>
      <c r="B9962">
        <v>11</v>
      </c>
      <c r="C9962" s="3">
        <v>711</v>
      </c>
      <c r="D9962" t="s">
        <v>7</v>
      </c>
      <c r="E9962">
        <v>99</v>
      </c>
      <c r="G9962" s="10">
        <v>3413.8307066023658</v>
      </c>
      <c r="O9962" s="3">
        <v>163.14929389354484</v>
      </c>
    </row>
    <row r="9963" spans="1:15" customFormat="1" ht="13.2" x14ac:dyDescent="0.25">
      <c r="A9963">
        <v>7</v>
      </c>
      <c r="B9963">
        <v>12</v>
      </c>
      <c r="C9963" s="3">
        <v>712</v>
      </c>
      <c r="D9963" t="s">
        <v>7</v>
      </c>
      <c r="E9963">
        <v>99</v>
      </c>
      <c r="G9963" s="10">
        <v>3231.023709638067</v>
      </c>
      <c r="O9963" s="3">
        <v>164.53913058524546</v>
      </c>
    </row>
    <row r="9964" spans="1:15" customFormat="1" ht="13.2" x14ac:dyDescent="0.25">
      <c r="A9964">
        <v>7</v>
      </c>
      <c r="B9964">
        <v>13</v>
      </c>
      <c r="C9964" s="3">
        <v>713</v>
      </c>
      <c r="D9964" t="s">
        <v>7</v>
      </c>
      <c r="E9964">
        <v>99</v>
      </c>
      <c r="G9964" s="10">
        <v>2279.6835942086418</v>
      </c>
      <c r="O9964" s="3">
        <v>125.76401058177764</v>
      </c>
    </row>
    <row r="9965" spans="1:15" customFormat="1" ht="13.2" x14ac:dyDescent="0.25">
      <c r="A9965">
        <v>7</v>
      </c>
      <c r="B9965">
        <v>14</v>
      </c>
      <c r="C9965" s="3">
        <v>714</v>
      </c>
      <c r="D9965" t="s">
        <v>7</v>
      </c>
      <c r="E9965">
        <v>99</v>
      </c>
      <c r="G9965" s="10">
        <v>2766.2023474183975</v>
      </c>
      <c r="O9965" s="3">
        <v>169.86252031651117</v>
      </c>
    </row>
    <row r="9966" spans="1:15" customFormat="1" ht="13.2" x14ac:dyDescent="0.25">
      <c r="A9966">
        <v>7</v>
      </c>
      <c r="B9966">
        <v>15</v>
      </c>
      <c r="C9966" s="3">
        <v>715</v>
      </c>
      <c r="D9966" t="s">
        <v>7</v>
      </c>
      <c r="E9966">
        <v>99</v>
      </c>
      <c r="G9966" s="10">
        <v>1983.498755142439</v>
      </c>
      <c r="O9966" s="3">
        <v>128.01008541847406</v>
      </c>
    </row>
    <row r="9967" spans="1:15" customFormat="1" ht="13.2" x14ac:dyDescent="0.25">
      <c r="A9967">
        <v>7</v>
      </c>
      <c r="B9967">
        <v>16</v>
      </c>
      <c r="C9967" s="3">
        <v>716</v>
      </c>
      <c r="D9967" t="s">
        <v>7</v>
      </c>
      <c r="E9967">
        <v>99</v>
      </c>
      <c r="G9967" s="10">
        <v>1498.7119664356624</v>
      </c>
      <c r="O9967" s="3">
        <v>106.69101863896429</v>
      </c>
    </row>
    <row r="9968" spans="1:15" customFormat="1" ht="13.2" x14ac:dyDescent="0.25">
      <c r="A9968">
        <v>7</v>
      </c>
      <c r="B9968">
        <v>17</v>
      </c>
      <c r="C9968" s="3">
        <v>717</v>
      </c>
      <c r="D9968" t="s">
        <v>7</v>
      </c>
      <c r="E9968">
        <v>99</v>
      </c>
      <c r="G9968" s="10">
        <v>1586.2527222452795</v>
      </c>
      <c r="O9968" s="3">
        <v>109.18031861203585</v>
      </c>
    </row>
    <row r="9969" spans="1:15" customFormat="1" ht="13.2" x14ac:dyDescent="0.25">
      <c r="A9969">
        <v>7</v>
      </c>
      <c r="B9969">
        <v>18</v>
      </c>
      <c r="C9969" s="3">
        <v>718</v>
      </c>
      <c r="D9969" t="s">
        <v>7</v>
      </c>
      <c r="E9969">
        <v>99</v>
      </c>
      <c r="G9969" s="10">
        <v>2091.5817335233733</v>
      </c>
      <c r="O9969" s="3">
        <v>139.04847186946429</v>
      </c>
    </row>
    <row r="9970" spans="1:15" customFormat="1" ht="13.2" x14ac:dyDescent="0.25">
      <c r="A9970">
        <v>7</v>
      </c>
      <c r="B9970">
        <v>19</v>
      </c>
      <c r="C9970" s="3">
        <v>719</v>
      </c>
      <c r="D9970" t="s">
        <v>7</v>
      </c>
      <c r="E9970">
        <v>99</v>
      </c>
      <c r="G9970" s="10">
        <v>1818.0159450194858</v>
      </c>
      <c r="O9970" s="3">
        <v>112.18421524548307</v>
      </c>
    </row>
    <row r="9971" spans="1:15" customFormat="1" ht="13.2" x14ac:dyDescent="0.25">
      <c r="A9971">
        <v>7</v>
      </c>
      <c r="B9971">
        <v>20</v>
      </c>
      <c r="C9971" s="3">
        <v>720</v>
      </c>
      <c r="D9971" t="s">
        <v>7</v>
      </c>
      <c r="E9971">
        <v>99</v>
      </c>
      <c r="G9971" s="10">
        <v>2283.4889487870619</v>
      </c>
      <c r="O9971" s="3">
        <v>141.02533692722369</v>
      </c>
    </row>
    <row r="9972" spans="1:15" customFormat="1" ht="13.2" x14ac:dyDescent="0.25">
      <c r="A9972">
        <v>7</v>
      </c>
      <c r="B9972">
        <v>21</v>
      </c>
      <c r="C9972" s="3">
        <v>721</v>
      </c>
      <c r="D9972" t="s">
        <v>7</v>
      </c>
      <c r="E9972">
        <v>99</v>
      </c>
      <c r="G9972" s="10">
        <v>2417.6326452691319</v>
      </c>
      <c r="O9972" s="3">
        <v>146.69619737079034</v>
      </c>
    </row>
    <row r="9973" spans="1:15" customFormat="1" ht="13.2" x14ac:dyDescent="0.25">
      <c r="A9973">
        <v>7</v>
      </c>
      <c r="B9973">
        <v>22</v>
      </c>
      <c r="C9973" s="3">
        <v>722</v>
      </c>
      <c r="D9973" t="s">
        <v>7</v>
      </c>
      <c r="E9973">
        <v>99</v>
      </c>
      <c r="G9973" s="10">
        <v>1530.401620782246</v>
      </c>
      <c r="O9973" s="3">
        <v>88.269331537852693</v>
      </c>
    </row>
    <row r="9974" spans="1:15" customFormat="1" ht="13.2" x14ac:dyDescent="0.25">
      <c r="A9974">
        <v>7</v>
      </c>
      <c r="B9974">
        <v>23</v>
      </c>
      <c r="C9974" s="3">
        <v>723</v>
      </c>
      <c r="D9974" t="s">
        <v>7</v>
      </c>
      <c r="E9974">
        <v>99</v>
      </c>
      <c r="G9974" s="10">
        <v>1607.9322938276753</v>
      </c>
      <c r="O9974" s="3">
        <v>93.926442231804643</v>
      </c>
    </row>
    <row r="9975" spans="1:15" customFormat="1" ht="13.2" x14ac:dyDescent="0.25">
      <c r="A9975">
        <v>7</v>
      </c>
      <c r="B9975">
        <v>24</v>
      </c>
      <c r="C9975" s="3">
        <v>724</v>
      </c>
      <c r="D9975" t="s">
        <v>7</v>
      </c>
      <c r="E9975">
        <v>99</v>
      </c>
      <c r="G9975" s="10">
        <v>1277.3315313963749</v>
      </c>
      <c r="O9975" s="3">
        <v>65.990474471583482</v>
      </c>
    </row>
    <row r="9976" spans="1:15" customFormat="1" ht="13.2" x14ac:dyDescent="0.25">
      <c r="A9976">
        <v>7</v>
      </c>
      <c r="B9976">
        <v>25</v>
      </c>
      <c r="C9976" s="3">
        <v>725</v>
      </c>
      <c r="D9976" t="s">
        <v>7</v>
      </c>
      <c r="E9976">
        <v>99</v>
      </c>
      <c r="G9976" s="10">
        <v>815.2726794179132</v>
      </c>
      <c r="O9976" s="3">
        <v>36.684570223505261</v>
      </c>
    </row>
    <row r="9977" spans="1:15" customFormat="1" ht="13.2" x14ac:dyDescent="0.25">
      <c r="A9977">
        <v>7</v>
      </c>
      <c r="B9977">
        <v>26</v>
      </c>
      <c r="C9977" s="3">
        <v>726</v>
      </c>
      <c r="D9977" t="s">
        <v>7</v>
      </c>
      <c r="E9977">
        <v>99</v>
      </c>
      <c r="G9977" s="10">
        <v>920.06666834980331</v>
      </c>
      <c r="O9977" s="3">
        <v>32.770209711491248</v>
      </c>
    </row>
    <row r="9978" spans="1:15" customFormat="1" ht="13.2" x14ac:dyDescent="0.25">
      <c r="A9978">
        <v>7</v>
      </c>
      <c r="B9978">
        <v>27</v>
      </c>
      <c r="C9978" s="3">
        <v>727</v>
      </c>
      <c r="D9978" t="s">
        <v>7</v>
      </c>
      <c r="E9978">
        <v>99</v>
      </c>
      <c r="G9978" s="10">
        <v>818.28857388316123</v>
      </c>
      <c r="O9978" s="3">
        <v>26.11559278350515</v>
      </c>
    </row>
    <row r="9979" spans="1:15" customFormat="1" ht="13.2" x14ac:dyDescent="0.25">
      <c r="A9979">
        <v>7</v>
      </c>
      <c r="B9979">
        <v>28</v>
      </c>
      <c r="C9979" s="3">
        <v>728</v>
      </c>
      <c r="D9979" t="s">
        <v>7</v>
      </c>
      <c r="E9979">
        <v>99</v>
      </c>
      <c r="G9979" s="10">
        <v>1122.3327708126317</v>
      </c>
      <c r="O9979" s="3">
        <v>53.117270839094473</v>
      </c>
    </row>
    <row r="9980" spans="1:15" customFormat="1" ht="13.2" x14ac:dyDescent="0.25">
      <c r="A9980">
        <v>7</v>
      </c>
      <c r="B9980">
        <v>29</v>
      </c>
      <c r="C9980" s="3">
        <v>729</v>
      </c>
      <c r="D9980" t="s">
        <v>7</v>
      </c>
      <c r="E9980">
        <v>99</v>
      </c>
      <c r="G9980" s="10">
        <v>1089.6780282781749</v>
      </c>
      <c r="O9980" s="3">
        <v>68.875941581902225</v>
      </c>
    </row>
    <row r="9981" spans="1:15" customFormat="1" ht="13.2" x14ac:dyDescent="0.25">
      <c r="A9981">
        <v>7</v>
      </c>
      <c r="B9981">
        <v>30</v>
      </c>
      <c r="C9981" s="3">
        <v>730</v>
      </c>
      <c r="D9981" t="s">
        <v>7</v>
      </c>
      <c r="E9981">
        <v>99</v>
      </c>
      <c r="G9981" s="10">
        <v>821.95673825085589</v>
      </c>
      <c r="O9981" s="3">
        <v>65.328976034858414</v>
      </c>
    </row>
    <row r="9982" spans="1:15" customFormat="1" ht="13.2" x14ac:dyDescent="0.25">
      <c r="A9982">
        <v>7</v>
      </c>
      <c r="B9982">
        <v>31</v>
      </c>
      <c r="C9982" s="3">
        <v>731</v>
      </c>
      <c r="D9982" t="s">
        <v>7</v>
      </c>
      <c r="E9982">
        <v>99</v>
      </c>
      <c r="G9982" s="10">
        <v>530.77684341594636</v>
      </c>
      <c r="O9982" s="3">
        <v>44.369172139206349</v>
      </c>
    </row>
    <row r="9983" spans="1:15" customFormat="1" ht="13.2" x14ac:dyDescent="0.25">
      <c r="A9983">
        <v>8</v>
      </c>
      <c r="B9983">
        <v>1</v>
      </c>
      <c r="C9983" s="3">
        <v>801</v>
      </c>
      <c r="D9983" t="s">
        <v>7</v>
      </c>
      <c r="E9983">
        <v>99</v>
      </c>
      <c r="G9983" s="10">
        <v>723.24282130222377</v>
      </c>
      <c r="O9983" s="3">
        <v>63.399856046935788</v>
      </c>
    </row>
    <row r="9984" spans="1:15" customFormat="1" ht="13.2" x14ac:dyDescent="0.25">
      <c r="A9984">
        <v>8</v>
      </c>
      <c r="B9984">
        <v>2</v>
      </c>
      <c r="C9984" s="3">
        <v>802</v>
      </c>
      <c r="D9984" t="s">
        <v>7</v>
      </c>
      <c r="E9984">
        <v>99</v>
      </c>
      <c r="G9984" s="10">
        <v>548.36253642097188</v>
      </c>
      <c r="O9984" s="3">
        <v>50.329022024490477</v>
      </c>
    </row>
    <row r="9985" spans="1:15" customFormat="1" ht="13.2" x14ac:dyDescent="0.25">
      <c r="A9985">
        <v>8</v>
      </c>
      <c r="B9985">
        <v>3</v>
      </c>
      <c r="C9985" s="3">
        <v>803</v>
      </c>
      <c r="D9985" t="s">
        <v>7</v>
      </c>
      <c r="E9985">
        <v>99</v>
      </c>
      <c r="G9985" s="10">
        <v>591.68456168704699</v>
      </c>
      <c r="O9985" s="3">
        <v>56.774498879861952</v>
      </c>
    </row>
    <row r="9986" spans="1:15" customFormat="1" ht="13.2" x14ac:dyDescent="0.25">
      <c r="A9986">
        <v>8</v>
      </c>
      <c r="B9986">
        <v>4</v>
      </c>
      <c r="C9986" s="3">
        <v>804</v>
      </c>
      <c r="D9986" t="s">
        <v>7</v>
      </c>
      <c r="E9986">
        <v>99</v>
      </c>
      <c r="G9986" s="10">
        <v>611.09364382496369</v>
      </c>
      <c r="O9986" s="3">
        <v>61.220508886751567</v>
      </c>
    </row>
    <row r="9987" spans="1:15" customFormat="1" ht="13.2" x14ac:dyDescent="0.25">
      <c r="A9987">
        <v>8</v>
      </c>
      <c r="B9987">
        <v>5</v>
      </c>
      <c r="C9987" s="3">
        <v>805</v>
      </c>
      <c r="D9987" t="s">
        <v>7</v>
      </c>
      <c r="E9987">
        <v>99</v>
      </c>
      <c r="G9987" s="10">
        <v>665.35932567300779</v>
      </c>
      <c r="O9987" s="3">
        <v>69.402476414021478</v>
      </c>
    </row>
    <row r="9988" spans="1:15" customFormat="1" ht="13.2" x14ac:dyDescent="0.25">
      <c r="A9988">
        <v>8</v>
      </c>
      <c r="B9988">
        <v>6</v>
      </c>
      <c r="C9988" s="3">
        <v>806</v>
      </c>
      <c r="D9988" t="s">
        <v>7</v>
      </c>
      <c r="E9988">
        <v>99</v>
      </c>
      <c r="G9988" s="10">
        <v>560.06410081844263</v>
      </c>
      <c r="O9988" s="3">
        <v>50.684146506582728</v>
      </c>
    </row>
    <row r="9989" spans="1:15" customFormat="1" ht="13.2" x14ac:dyDescent="0.25">
      <c r="A9989">
        <v>8</v>
      </c>
      <c r="B9989">
        <v>7</v>
      </c>
      <c r="C9989" s="3">
        <v>807</v>
      </c>
      <c r="D9989" t="s">
        <v>7</v>
      </c>
      <c r="E9989">
        <v>99</v>
      </c>
      <c r="G9989" s="10">
        <v>490.61765086041055</v>
      </c>
      <c r="O9989" s="3">
        <v>37.728158987192927</v>
      </c>
    </row>
    <row r="9990" spans="1:15" customFormat="1" ht="13.2" x14ac:dyDescent="0.25">
      <c r="A9990">
        <v>8</v>
      </c>
      <c r="B9990">
        <v>8</v>
      </c>
      <c r="C9990" s="3">
        <v>808</v>
      </c>
      <c r="D9990" t="s">
        <v>7</v>
      </c>
      <c r="E9990">
        <v>99</v>
      </c>
      <c r="G9990" s="10">
        <v>371.87480954788202</v>
      </c>
      <c r="O9990" s="3">
        <v>23.67262732560939</v>
      </c>
    </row>
    <row r="9991" spans="1:15" customFormat="1" ht="13.2" x14ac:dyDescent="0.25">
      <c r="A9991">
        <v>8</v>
      </c>
      <c r="B9991">
        <v>9</v>
      </c>
      <c r="C9991" s="3">
        <v>809</v>
      </c>
      <c r="D9991" t="s">
        <v>7</v>
      </c>
      <c r="E9991">
        <v>99</v>
      </c>
      <c r="G9991" s="10">
        <v>334.22700995348561</v>
      </c>
      <c r="O9991" s="3">
        <v>16.96465380544355</v>
      </c>
    </row>
    <row r="9992" spans="1:15" customFormat="1" ht="13.2" x14ac:dyDescent="0.25">
      <c r="A9992">
        <v>8</v>
      </c>
      <c r="B9992">
        <v>10</v>
      </c>
      <c r="C9992" s="3">
        <v>810</v>
      </c>
      <c r="D9992" t="s">
        <v>7</v>
      </c>
      <c r="E9992">
        <v>99</v>
      </c>
      <c r="G9992" s="10">
        <v>501.33790627210726</v>
      </c>
      <c r="O9992" s="3">
        <v>19.106549740386285</v>
      </c>
    </row>
    <row r="9993" spans="1:15" customFormat="1" ht="13.2" x14ac:dyDescent="0.25">
      <c r="A9993">
        <v>8</v>
      </c>
      <c r="B9993">
        <v>11</v>
      </c>
      <c r="C9993" s="3">
        <v>811</v>
      </c>
      <c r="D9993" t="s">
        <v>7</v>
      </c>
      <c r="E9993">
        <v>99</v>
      </c>
      <c r="G9993" s="10">
        <v>509.54723269436181</v>
      </c>
      <c r="O9993" s="3">
        <v>32.731995223165114</v>
      </c>
    </row>
    <row r="9994" spans="1:15" customFormat="1" ht="13.2" x14ac:dyDescent="0.25">
      <c r="A9994">
        <v>8</v>
      </c>
      <c r="B9994">
        <v>12</v>
      </c>
      <c r="C9994" s="3">
        <v>812</v>
      </c>
      <c r="D9994" t="s">
        <v>7</v>
      </c>
      <c r="E9994">
        <v>99</v>
      </c>
      <c r="G9994" s="10">
        <v>509.85137467509702</v>
      </c>
      <c r="O9994" s="3">
        <v>46.830621260735711</v>
      </c>
    </row>
    <row r="9995" spans="1:15" customFormat="1" ht="13.2" x14ac:dyDescent="0.25">
      <c r="A9995">
        <v>8</v>
      </c>
      <c r="B9995">
        <v>13</v>
      </c>
      <c r="C9995" s="3">
        <v>813</v>
      </c>
      <c r="D9995" t="s">
        <v>7</v>
      </c>
      <c r="E9995">
        <v>99</v>
      </c>
      <c r="G9995" s="10">
        <v>420.01833013034758</v>
      </c>
      <c r="O9995" s="3">
        <v>50.895643591243328</v>
      </c>
    </row>
    <row r="9996" spans="1:15" customFormat="1" ht="13.2" x14ac:dyDescent="0.25">
      <c r="A9996">
        <v>8</v>
      </c>
      <c r="B9996">
        <v>14</v>
      </c>
      <c r="C9996" s="3">
        <v>814</v>
      </c>
      <c r="D9996" t="s">
        <v>7</v>
      </c>
      <c r="E9996">
        <v>99</v>
      </c>
      <c r="G9996" s="10">
        <v>271.00158647630161</v>
      </c>
      <c r="O9996" s="3">
        <v>33.113651386703992</v>
      </c>
    </row>
    <row r="9997" spans="1:15" customFormat="1" ht="13.2" x14ac:dyDescent="0.25">
      <c r="A9997">
        <v>8</v>
      </c>
      <c r="B9997">
        <v>15</v>
      </c>
      <c r="C9997" s="3">
        <v>815</v>
      </c>
      <c r="D9997" t="s">
        <v>7</v>
      </c>
      <c r="E9997">
        <v>99</v>
      </c>
      <c r="G9997" s="10">
        <v>225.10661364590885</v>
      </c>
      <c r="O9997" s="3">
        <v>27.742671122122875</v>
      </c>
    </row>
    <row r="9998" spans="1:15" customFormat="1" ht="13.2" x14ac:dyDescent="0.25">
      <c r="A9998">
        <v>8</v>
      </c>
      <c r="B9998">
        <v>16</v>
      </c>
      <c r="C9998" s="3">
        <v>816</v>
      </c>
      <c r="D9998" t="s">
        <v>7</v>
      </c>
      <c r="E9998">
        <v>99</v>
      </c>
      <c r="G9998" s="10">
        <v>245.72806475380415</v>
      </c>
      <c r="O9998" s="3">
        <v>27.31975011665622</v>
      </c>
    </row>
    <row r="9999" spans="1:15" customFormat="1" ht="13.2" x14ac:dyDescent="0.25">
      <c r="A9999">
        <v>8</v>
      </c>
      <c r="B9999">
        <v>17</v>
      </c>
      <c r="C9999" s="3">
        <v>817</v>
      </c>
      <c r="D9999" t="s">
        <v>7</v>
      </c>
      <c r="E9999">
        <v>99</v>
      </c>
      <c r="G9999" s="10">
        <v>216.23424947145875</v>
      </c>
      <c r="O9999" s="3">
        <v>27.130514446793512</v>
      </c>
    </row>
    <row r="10000" spans="1:15" customFormat="1" ht="13.2" x14ac:dyDescent="0.25">
      <c r="A10000">
        <v>8</v>
      </c>
      <c r="B10000">
        <v>18</v>
      </c>
      <c r="C10000" s="3">
        <v>818</v>
      </c>
      <c r="D10000" t="s">
        <v>7</v>
      </c>
      <c r="E10000">
        <v>99</v>
      </c>
      <c r="G10000" s="10">
        <v>238.6289524755569</v>
      </c>
      <c r="O10000" s="3">
        <v>33.820587551021141</v>
      </c>
    </row>
    <row r="10001" spans="1:15" customFormat="1" ht="13.2" x14ac:dyDescent="0.25">
      <c r="A10001">
        <v>8</v>
      </c>
      <c r="B10001">
        <v>19</v>
      </c>
      <c r="C10001" s="3">
        <v>819</v>
      </c>
      <c r="D10001" t="s">
        <v>7</v>
      </c>
      <c r="E10001">
        <v>99</v>
      </c>
      <c r="G10001" s="10">
        <v>202.41347194092509</v>
      </c>
      <c r="O10001" s="3">
        <v>32.009320898779784</v>
      </c>
    </row>
    <row r="10002" spans="1:15" customFormat="1" ht="13.2" x14ac:dyDescent="0.25">
      <c r="A10002">
        <v>8</v>
      </c>
      <c r="B10002">
        <v>20</v>
      </c>
      <c r="C10002" s="3">
        <v>820</v>
      </c>
      <c r="D10002" t="s">
        <v>7</v>
      </c>
      <c r="E10002">
        <v>99</v>
      </c>
      <c r="G10002" s="10">
        <v>90.182692307692292</v>
      </c>
      <c r="O10002" s="3">
        <v>15.754807692307693</v>
      </c>
    </row>
    <row r="10003" spans="1:15" customFormat="1" ht="13.2" x14ac:dyDescent="0.25">
      <c r="A10003">
        <v>8</v>
      </c>
      <c r="B10003">
        <v>21</v>
      </c>
      <c r="C10003" s="3">
        <v>821</v>
      </c>
      <c r="D10003" t="s">
        <v>7</v>
      </c>
      <c r="E10003">
        <v>99</v>
      </c>
      <c r="G10003" s="10">
        <v>118.66892285333495</v>
      </c>
      <c r="O10003" s="3">
        <v>17.980767513467754</v>
      </c>
    </row>
    <row r="10004" spans="1:15" customFormat="1" ht="13.2" x14ac:dyDescent="0.25">
      <c r="A10004">
        <v>8</v>
      </c>
      <c r="B10004">
        <v>22</v>
      </c>
      <c r="C10004" s="3">
        <v>822</v>
      </c>
      <c r="D10004" t="s">
        <v>7</v>
      </c>
      <c r="E10004">
        <v>99</v>
      </c>
      <c r="G10004" s="10">
        <v>145.71078293554922</v>
      </c>
      <c r="O10004" s="3">
        <v>18.791667133371032</v>
      </c>
    </row>
    <row r="10005" spans="1:15" customFormat="1" ht="13.2" x14ac:dyDescent="0.25">
      <c r="A10005">
        <v>8</v>
      </c>
      <c r="B10005">
        <v>23</v>
      </c>
      <c r="C10005" s="3">
        <v>823</v>
      </c>
      <c r="D10005" t="s">
        <v>7</v>
      </c>
      <c r="E10005">
        <v>99</v>
      </c>
      <c r="G10005" s="10">
        <v>170.9642878205525</v>
      </c>
      <c r="O10005" s="3">
        <v>18.29474960627817</v>
      </c>
    </row>
    <row r="10006" spans="1:15" customFormat="1" ht="13.2" x14ac:dyDescent="0.25">
      <c r="A10006">
        <v>8</v>
      </c>
      <c r="B10006">
        <v>24</v>
      </c>
      <c r="C10006" s="3">
        <v>824</v>
      </c>
      <c r="D10006" t="s">
        <v>7</v>
      </c>
      <c r="E10006">
        <v>99</v>
      </c>
      <c r="G10006" s="10">
        <v>140.78595152236025</v>
      </c>
      <c r="O10006" s="3">
        <v>9.1438607100140192</v>
      </c>
    </row>
    <row r="10007" spans="1:15" customFormat="1" ht="13.2" x14ac:dyDescent="0.25">
      <c r="A10007">
        <v>8</v>
      </c>
      <c r="B10007">
        <v>25</v>
      </c>
      <c r="C10007" s="3">
        <v>825</v>
      </c>
      <c r="D10007" t="s">
        <v>7</v>
      </c>
      <c r="E10007">
        <v>99</v>
      </c>
      <c r="G10007" s="10">
        <v>180.97098351902108</v>
      </c>
      <c r="O10007" s="3">
        <v>11.72682298063296</v>
      </c>
    </row>
    <row r="10008" spans="1:15" customFormat="1" ht="13.2" x14ac:dyDescent="0.25">
      <c r="A10008">
        <v>8</v>
      </c>
      <c r="B10008">
        <v>26</v>
      </c>
      <c r="C10008" s="3">
        <v>826</v>
      </c>
      <c r="D10008" t="s">
        <v>7</v>
      </c>
      <c r="E10008">
        <v>99</v>
      </c>
      <c r="G10008" s="10">
        <v>134.62408632091891</v>
      </c>
      <c r="O10008" s="3">
        <v>5.9911242603550283</v>
      </c>
    </row>
    <row r="10009" spans="1:15" customFormat="1" ht="13.2" x14ac:dyDescent="0.25">
      <c r="A10009">
        <v>8</v>
      </c>
      <c r="B10009">
        <v>27</v>
      </c>
      <c r="C10009" s="3">
        <v>827</v>
      </c>
      <c r="D10009" t="s">
        <v>7</v>
      </c>
      <c r="E10009">
        <v>99</v>
      </c>
      <c r="G10009" s="10">
        <v>116.90259070545426</v>
      </c>
      <c r="O10009" s="3">
        <v>5.3221197572856864</v>
      </c>
    </row>
    <row r="10010" spans="1:15" customFormat="1" ht="13.2" x14ac:dyDescent="0.25">
      <c r="A10010">
        <v>8</v>
      </c>
      <c r="B10010">
        <v>28</v>
      </c>
      <c r="C10010" s="3">
        <v>828</v>
      </c>
      <c r="D10010" t="s">
        <v>7</v>
      </c>
      <c r="E10010">
        <v>99</v>
      </c>
      <c r="G10010" s="10">
        <v>115.638523141984</v>
      </c>
      <c r="O10010" s="3">
        <v>5.3932006917157036</v>
      </c>
    </row>
    <row r="10011" spans="1:15" customFormat="1" ht="13.2" x14ac:dyDescent="0.25">
      <c r="A10011">
        <v>8</v>
      </c>
      <c r="B10011">
        <v>29</v>
      </c>
      <c r="C10011" s="3">
        <v>829</v>
      </c>
      <c r="D10011" t="s">
        <v>7</v>
      </c>
      <c r="E10011">
        <v>99</v>
      </c>
      <c r="G10011" s="10">
        <v>128.97627623364338</v>
      </c>
      <c r="O10011" s="3">
        <v>6.1717362797701103</v>
      </c>
    </row>
    <row r="10012" spans="1:15" customFormat="1" ht="13.2" x14ac:dyDescent="0.25">
      <c r="A10012">
        <v>8</v>
      </c>
      <c r="B10012">
        <v>30</v>
      </c>
      <c r="C10012" s="3">
        <v>830</v>
      </c>
      <c r="D10012" t="s">
        <v>7</v>
      </c>
      <c r="E10012">
        <v>99</v>
      </c>
      <c r="G10012" s="10">
        <v>92.831349206349202</v>
      </c>
      <c r="O10012" s="3">
        <v>4.5654761904761907</v>
      </c>
    </row>
    <row r="10013" spans="1:15" customFormat="1" ht="13.2" x14ac:dyDescent="0.25">
      <c r="A10013">
        <v>8</v>
      </c>
      <c r="B10013">
        <v>31</v>
      </c>
      <c r="C10013" s="3">
        <v>831</v>
      </c>
      <c r="D10013" t="s">
        <v>7</v>
      </c>
      <c r="E10013">
        <v>99</v>
      </c>
      <c r="G10013" s="10">
        <v>105.41865365503321</v>
      </c>
      <c r="O10013" s="3">
        <v>5.1845239502475344</v>
      </c>
    </row>
    <row r="10014" spans="1:15" customFormat="1" ht="13.2" x14ac:dyDescent="0.25">
      <c r="A10014">
        <v>9</v>
      </c>
      <c r="B10014">
        <v>1</v>
      </c>
      <c r="C10014" s="3">
        <v>901</v>
      </c>
      <c r="D10014" t="s">
        <v>7</v>
      </c>
      <c r="E10014">
        <v>99</v>
      </c>
      <c r="G10014" s="10">
        <v>159.7013932236697</v>
      </c>
      <c r="O10014" s="3">
        <v>7.8541668798526105</v>
      </c>
    </row>
    <row r="10015" spans="1:15" customFormat="1" ht="13.2" x14ac:dyDescent="0.25">
      <c r="A10015">
        <v>9</v>
      </c>
      <c r="B10015">
        <v>2</v>
      </c>
      <c r="C10015" s="3">
        <v>902</v>
      </c>
      <c r="D10015" t="s">
        <v>7</v>
      </c>
      <c r="E10015">
        <v>99</v>
      </c>
      <c r="G10015" s="10">
        <v>116.43254284287254</v>
      </c>
      <c r="O10015" s="3">
        <v>5.7261906316166815</v>
      </c>
    </row>
    <row r="10016" spans="1:15" customFormat="1" ht="13.2" x14ac:dyDescent="0.25">
      <c r="A10016">
        <v>9</v>
      </c>
      <c r="B10016">
        <v>3</v>
      </c>
      <c r="C10016" s="3">
        <v>903</v>
      </c>
      <c r="D10016" t="s">
        <v>7</v>
      </c>
      <c r="E10016">
        <v>99</v>
      </c>
      <c r="G10016" s="10">
        <v>126.65972566015184</v>
      </c>
      <c r="O10016" s="3">
        <v>6.2291668357451728</v>
      </c>
    </row>
    <row r="10017" spans="1:15" customFormat="1" ht="13.2" x14ac:dyDescent="0.25">
      <c r="A10017">
        <v>9</v>
      </c>
      <c r="B10017">
        <v>4</v>
      </c>
      <c r="C10017" s="3">
        <v>904</v>
      </c>
      <c r="D10017" t="s">
        <v>7</v>
      </c>
      <c r="E10017">
        <v>99</v>
      </c>
      <c r="G10017" s="10">
        <v>132.16667025407151</v>
      </c>
      <c r="O10017" s="3">
        <v>6.5000001764297455</v>
      </c>
    </row>
    <row r="10018" spans="1:15" customFormat="1" ht="13.2" x14ac:dyDescent="0.25">
      <c r="A10018">
        <v>9</v>
      </c>
      <c r="B10018">
        <v>5</v>
      </c>
      <c r="C10018" s="3">
        <v>905</v>
      </c>
      <c r="D10018" t="s">
        <v>7</v>
      </c>
      <c r="E10018">
        <v>99</v>
      </c>
      <c r="G10018" s="10">
        <v>128.23313840127179</v>
      </c>
      <c r="O10018" s="3">
        <v>6.306547790226479</v>
      </c>
    </row>
    <row r="10019" spans="1:15" customFormat="1" ht="13.2" x14ac:dyDescent="0.25">
      <c r="A10019">
        <v>9</v>
      </c>
      <c r="B10019">
        <v>6</v>
      </c>
      <c r="C10019" s="3">
        <v>906</v>
      </c>
      <c r="D10019" t="s">
        <v>7</v>
      </c>
      <c r="E10019">
        <v>99</v>
      </c>
      <c r="G10019" s="10">
        <v>83.390875279354631</v>
      </c>
      <c r="O10019" s="3">
        <v>4.1011905875092438</v>
      </c>
    </row>
    <row r="10020" spans="1:15" customFormat="1" ht="13.2" x14ac:dyDescent="0.25">
      <c r="A10020">
        <v>9</v>
      </c>
      <c r="B10020">
        <v>7</v>
      </c>
      <c r="C10020" s="3">
        <v>907</v>
      </c>
      <c r="D10020" t="s">
        <v>7</v>
      </c>
      <c r="E10020">
        <v>99</v>
      </c>
      <c r="G10020" s="10">
        <v>73.163692462075318</v>
      </c>
      <c r="O10020" s="3">
        <v>3.5982143833807525</v>
      </c>
    </row>
    <row r="10021" spans="1:15" customFormat="1" ht="13.2" x14ac:dyDescent="0.25">
      <c r="A10021">
        <v>9</v>
      </c>
      <c r="B10021">
        <v>8</v>
      </c>
      <c r="C10021" s="3">
        <v>908</v>
      </c>
      <c r="D10021" t="s">
        <v>7</v>
      </c>
      <c r="E10021">
        <v>99</v>
      </c>
      <c r="G10021" s="10">
        <v>94.404764467193928</v>
      </c>
      <c r="O10021" s="3">
        <v>4.6428572688783891</v>
      </c>
    </row>
    <row r="10022" spans="1:15" customFormat="1" ht="13.2" x14ac:dyDescent="0.25">
      <c r="A10022">
        <v>9</v>
      </c>
      <c r="B10022">
        <v>9</v>
      </c>
      <c r="C10022" s="3">
        <v>909</v>
      </c>
      <c r="D10022" t="s">
        <v>7</v>
      </c>
      <c r="E10022">
        <v>99</v>
      </c>
      <c r="G10022" s="10">
        <v>104.63194728447327</v>
      </c>
      <c r="O10022" s="3">
        <v>5.1458334730068813</v>
      </c>
    </row>
    <row r="10023" spans="1:15" customFormat="1" ht="13.2" x14ac:dyDescent="0.25">
      <c r="A10023">
        <v>9</v>
      </c>
      <c r="B10023">
        <v>10</v>
      </c>
      <c r="C10023" s="3">
        <v>910</v>
      </c>
      <c r="D10023" t="s">
        <v>7</v>
      </c>
      <c r="E10023">
        <v>99</v>
      </c>
      <c r="G10023" s="10">
        <v>82.604168908794676</v>
      </c>
      <c r="O10023" s="3">
        <v>4.0625001102685907</v>
      </c>
    </row>
    <row r="10024" spans="1:15" customFormat="1" ht="13.2" x14ac:dyDescent="0.25">
      <c r="A10024">
        <v>9</v>
      </c>
      <c r="B10024">
        <v>11</v>
      </c>
      <c r="C10024" s="3">
        <v>911</v>
      </c>
      <c r="D10024" t="s">
        <v>7</v>
      </c>
      <c r="E10024">
        <v>99</v>
      </c>
      <c r="G10024" s="10">
        <v>113.28571736063272</v>
      </c>
      <c r="O10024" s="3">
        <v>5.5714287226540673</v>
      </c>
    </row>
    <row r="10025" spans="1:15" customFormat="1" ht="13.2" x14ac:dyDescent="0.25">
      <c r="A10025">
        <v>9</v>
      </c>
      <c r="B10025">
        <v>12</v>
      </c>
      <c r="C10025" s="3">
        <v>912</v>
      </c>
      <c r="D10025" t="s">
        <v>7</v>
      </c>
      <c r="E10025">
        <v>99</v>
      </c>
      <c r="G10025" s="10">
        <v>120.36607469567228</v>
      </c>
      <c r="O10025" s="3">
        <v>5.9196430178199471</v>
      </c>
    </row>
    <row r="10026" spans="1:15" customFormat="1" ht="13.2" x14ac:dyDescent="0.25">
      <c r="A10026">
        <v>9</v>
      </c>
      <c r="B10026">
        <v>13</v>
      </c>
      <c r="C10026" s="3">
        <v>913</v>
      </c>
      <c r="D10026" t="s">
        <v>7</v>
      </c>
      <c r="E10026">
        <v>99</v>
      </c>
      <c r="G10026" s="10">
        <v>147.90079766527052</v>
      </c>
      <c r="O10026" s="3">
        <v>7.2738097212428112</v>
      </c>
    </row>
    <row r="10027" spans="1:15" customFormat="1" ht="13.2" x14ac:dyDescent="0.25">
      <c r="A10027">
        <v>9</v>
      </c>
      <c r="B10027">
        <v>14</v>
      </c>
      <c r="C10027" s="3">
        <v>914</v>
      </c>
      <c r="D10027" t="s">
        <v>7</v>
      </c>
      <c r="E10027">
        <v>99</v>
      </c>
      <c r="G10027" s="10">
        <v>101.48512180223348</v>
      </c>
      <c r="O10027" s="3">
        <v>4.991071564044268</v>
      </c>
    </row>
    <row r="10028" spans="1:15" customFormat="1" ht="13.2" x14ac:dyDescent="0.25">
      <c r="A10028">
        <v>9</v>
      </c>
      <c r="B10028">
        <v>15</v>
      </c>
      <c r="C10028" s="3">
        <v>915</v>
      </c>
      <c r="D10028" t="s">
        <v>7</v>
      </c>
      <c r="E10028">
        <v>99</v>
      </c>
      <c r="G10028" s="10">
        <v>110.92559824895288</v>
      </c>
      <c r="O10028" s="3">
        <v>5.4553572909321071</v>
      </c>
    </row>
    <row r="10029" spans="1:15" customFormat="1" ht="13.2" x14ac:dyDescent="0.25">
      <c r="A10029">
        <v>9</v>
      </c>
      <c r="B10029">
        <v>16</v>
      </c>
      <c r="C10029" s="3">
        <v>916</v>
      </c>
      <c r="D10029" t="s">
        <v>7</v>
      </c>
      <c r="E10029">
        <v>99</v>
      </c>
      <c r="G10029" s="10">
        <v>97.551589949433705</v>
      </c>
      <c r="O10029" s="3">
        <v>4.7976191778410033</v>
      </c>
    </row>
    <row r="10030" spans="1:15" customFormat="1" ht="13.2" x14ac:dyDescent="0.25">
      <c r="A10030">
        <v>9</v>
      </c>
      <c r="B10030">
        <v>17</v>
      </c>
      <c r="C10030" s="3">
        <v>917</v>
      </c>
      <c r="D10030" t="s">
        <v>7</v>
      </c>
      <c r="E10030">
        <v>99</v>
      </c>
      <c r="G10030" s="10">
        <v>73.950398832635244</v>
      </c>
      <c r="O10030" s="3">
        <v>3.6369048606214052</v>
      </c>
    </row>
    <row r="10031" spans="1:15" customFormat="1" ht="13.2" x14ac:dyDescent="0.25">
      <c r="A10031">
        <v>9</v>
      </c>
      <c r="B10031">
        <v>18</v>
      </c>
      <c r="C10031" s="3">
        <v>918</v>
      </c>
      <c r="D10031" t="s">
        <v>7</v>
      </c>
      <c r="E10031">
        <v>99</v>
      </c>
      <c r="G10031" s="10">
        <v>27.534722969598224</v>
      </c>
      <c r="O10031" s="3">
        <v>1.3541667034228639</v>
      </c>
    </row>
    <row r="10032" spans="1:15" customFormat="1" ht="13.2" x14ac:dyDescent="0.25">
      <c r="A10032">
        <v>9</v>
      </c>
      <c r="B10032">
        <v>19</v>
      </c>
      <c r="C10032" s="3">
        <v>919</v>
      </c>
      <c r="D10032" t="s">
        <v>7</v>
      </c>
      <c r="E10032">
        <v>99</v>
      </c>
      <c r="G10032" s="10">
        <v>24.387897487358426</v>
      </c>
      <c r="O10032" s="3">
        <v>1.1994047944602508</v>
      </c>
    </row>
    <row r="10033" spans="1:15" customFormat="1" ht="13.2" x14ac:dyDescent="0.25">
      <c r="A10033">
        <v>9</v>
      </c>
      <c r="B10033">
        <v>20</v>
      </c>
      <c r="C10033" s="3">
        <v>920</v>
      </c>
      <c r="D10033" t="s">
        <v>7</v>
      </c>
      <c r="E10033">
        <v>99</v>
      </c>
      <c r="G10033" s="10">
        <v>31.004299160386143</v>
      </c>
      <c r="O10033" s="3">
        <v>1.5248015980517775</v>
      </c>
    </row>
    <row r="10034" spans="1:15" customFormat="1" ht="13.2" x14ac:dyDescent="0.25">
      <c r="A10034">
        <v>9</v>
      </c>
      <c r="B10034">
        <v>21</v>
      </c>
      <c r="C10034" s="3">
        <v>921</v>
      </c>
      <c r="D10034" t="s">
        <v>7</v>
      </c>
      <c r="E10034">
        <v>99</v>
      </c>
      <c r="G10034" s="10">
        <v>37.620702310491502</v>
      </c>
      <c r="O10034" s="3">
        <v>1.850198474286467</v>
      </c>
    </row>
    <row r="10035" spans="1:15" customFormat="1" ht="13.2" x14ac:dyDescent="0.25">
      <c r="A10035">
        <v>9</v>
      </c>
      <c r="B10035">
        <v>22</v>
      </c>
      <c r="C10035" s="3">
        <v>922</v>
      </c>
      <c r="D10035" t="s">
        <v>7</v>
      </c>
      <c r="E10035">
        <v>99</v>
      </c>
      <c r="G10035" s="10">
        <v>44.237104341065788</v>
      </c>
      <c r="O10035" s="3">
        <v>2.1755952954622515</v>
      </c>
    </row>
    <row r="10036" spans="1:15" customFormat="1" ht="13.2" x14ac:dyDescent="0.25">
      <c r="A10036">
        <v>9</v>
      </c>
      <c r="B10036">
        <v>23</v>
      </c>
      <c r="C10036" s="3">
        <v>923</v>
      </c>
      <c r="D10036" t="s">
        <v>7</v>
      </c>
      <c r="E10036">
        <v>99</v>
      </c>
      <c r="G10036" s="10">
        <v>50.853506078569112</v>
      </c>
      <c r="O10036" s="3">
        <v>2.5009921022247101</v>
      </c>
    </row>
    <row r="10037" spans="1:15" customFormat="1" ht="13.2" x14ac:dyDescent="0.25">
      <c r="A10037">
        <v>9</v>
      </c>
      <c r="B10037">
        <v>24</v>
      </c>
      <c r="C10037" s="3">
        <v>924</v>
      </c>
      <c r="D10037" t="s">
        <v>7</v>
      </c>
      <c r="E10037">
        <v>99</v>
      </c>
      <c r="G10037" s="10">
        <v>57.46990875389951</v>
      </c>
      <c r="O10037" s="3">
        <v>2.8263889551098118</v>
      </c>
    </row>
    <row r="10038" spans="1:15" customFormat="1" ht="13.2" x14ac:dyDescent="0.25">
      <c r="A10038">
        <v>9</v>
      </c>
      <c r="B10038">
        <v>25</v>
      </c>
      <c r="C10038" s="3">
        <v>925</v>
      </c>
      <c r="D10038" t="s">
        <v>7</v>
      </c>
      <c r="E10038">
        <v>99</v>
      </c>
      <c r="G10038" s="10">
        <v>64.086311241664475</v>
      </c>
      <c r="O10038" s="3">
        <v>3.1517857987703848</v>
      </c>
    </row>
    <row r="10039" spans="1:15" customFormat="1" ht="13.2" x14ac:dyDescent="0.25">
      <c r="A10039">
        <v>9</v>
      </c>
      <c r="B10039">
        <v>26</v>
      </c>
      <c r="C10039" s="3">
        <v>926</v>
      </c>
      <c r="D10039" t="s">
        <v>7</v>
      </c>
      <c r="E10039">
        <v>99</v>
      </c>
      <c r="G10039" s="10">
        <v>70.702713752875141</v>
      </c>
      <c r="O10039" s="3">
        <v>3.4771826435840238</v>
      </c>
    </row>
    <row r="10040" spans="1:15" customFormat="1" ht="13.2" x14ac:dyDescent="0.25">
      <c r="A10040">
        <v>9</v>
      </c>
      <c r="B10040">
        <v>27</v>
      </c>
      <c r="C10040" s="3">
        <v>927</v>
      </c>
      <c r="D10040" t="s">
        <v>7</v>
      </c>
      <c r="E10040">
        <v>99</v>
      </c>
      <c r="G10040" s="10">
        <v>77.319115888954983</v>
      </c>
      <c r="O10040" s="3">
        <v>3.8025794699486055</v>
      </c>
    </row>
    <row r="10041" spans="1:15" customFormat="1" ht="13.2" x14ac:dyDescent="0.25">
      <c r="A10041">
        <v>9</v>
      </c>
      <c r="B10041">
        <v>28</v>
      </c>
      <c r="C10041" s="3">
        <v>928</v>
      </c>
      <c r="D10041" t="s">
        <v>7</v>
      </c>
      <c r="E10041">
        <v>99</v>
      </c>
      <c r="G10041" s="10">
        <v>83.935518165708856</v>
      </c>
      <c r="O10041" s="3">
        <v>4.1279763032315833</v>
      </c>
    </row>
    <row r="10042" spans="1:15" customFormat="1" ht="13.2" x14ac:dyDescent="0.25">
      <c r="A10042">
        <v>9</v>
      </c>
      <c r="B10042">
        <v>29</v>
      </c>
      <c r="C10042" s="3">
        <v>929</v>
      </c>
      <c r="D10042" t="s">
        <v>7</v>
      </c>
      <c r="E10042">
        <v>99</v>
      </c>
      <c r="G10042" s="10">
        <v>90.551920208005996</v>
      </c>
      <c r="O10042" s="3">
        <v>4.4533731249839006</v>
      </c>
    </row>
    <row r="10043" spans="1:15" customFormat="1" ht="13.2" x14ac:dyDescent="0.25">
      <c r="A10043">
        <v>9</v>
      </c>
      <c r="B10043">
        <v>30</v>
      </c>
      <c r="C10043" s="3">
        <v>930</v>
      </c>
      <c r="D10043" t="s">
        <v>7</v>
      </c>
      <c r="E10043">
        <v>99</v>
      </c>
      <c r="G10043" s="10">
        <v>97.16832220341179</v>
      </c>
      <c r="O10043" s="3">
        <v>4.7787699444300857</v>
      </c>
    </row>
    <row r="10044" spans="1:15" customFormat="1" ht="13.2" x14ac:dyDescent="0.25">
      <c r="A10044">
        <v>10</v>
      </c>
      <c r="B10044">
        <v>1</v>
      </c>
      <c r="C10044" s="3">
        <v>1001</v>
      </c>
      <c r="D10044" t="s">
        <v>7</v>
      </c>
      <c r="E10044">
        <v>99</v>
      </c>
      <c r="G10044" s="3"/>
      <c r="O10044" s="3"/>
    </row>
    <row r="10045" spans="1:15" customFormat="1" ht="13.2" x14ac:dyDescent="0.25">
      <c r="A10045">
        <v>10</v>
      </c>
      <c r="B10045">
        <v>2</v>
      </c>
      <c r="C10045" s="3">
        <v>1002</v>
      </c>
      <c r="D10045" t="s">
        <v>7</v>
      </c>
      <c r="E10045">
        <v>99</v>
      </c>
      <c r="G10045" s="3"/>
      <c r="O10045" s="3"/>
    </row>
    <row r="10046" spans="1:15" customFormat="1" ht="13.2" x14ac:dyDescent="0.25">
      <c r="A10046">
        <v>10</v>
      </c>
      <c r="B10046">
        <v>3</v>
      </c>
      <c r="C10046" s="3">
        <v>1003</v>
      </c>
      <c r="D10046" t="s">
        <v>7</v>
      </c>
      <c r="E10046">
        <v>99</v>
      </c>
      <c r="G10046" s="3"/>
      <c r="O10046" s="3"/>
    </row>
    <row r="10047" spans="1:15" customFormat="1" ht="13.2" x14ac:dyDescent="0.25">
      <c r="A10047">
        <v>10</v>
      </c>
      <c r="B10047">
        <v>4</v>
      </c>
      <c r="C10047" s="3">
        <v>1004</v>
      </c>
      <c r="D10047" t="s">
        <v>7</v>
      </c>
      <c r="E10047">
        <v>99</v>
      </c>
      <c r="G10047" s="3"/>
      <c r="O10047" s="3"/>
    </row>
    <row r="10048" spans="1:15" customFormat="1" ht="13.2" x14ac:dyDescent="0.25">
      <c r="A10048">
        <v>10</v>
      </c>
      <c r="B10048">
        <v>5</v>
      </c>
      <c r="C10048" s="3">
        <v>1005</v>
      </c>
      <c r="D10048" t="s">
        <v>7</v>
      </c>
      <c r="E10048">
        <v>99</v>
      </c>
      <c r="G10048" s="3"/>
      <c r="O10048" s="3"/>
    </row>
    <row r="10049" spans="1:21" customFormat="1" ht="13.2" x14ac:dyDescent="0.25">
      <c r="A10049">
        <v>10</v>
      </c>
      <c r="B10049">
        <v>6</v>
      </c>
      <c r="C10049" s="3">
        <v>1006</v>
      </c>
      <c r="D10049" t="s">
        <v>7</v>
      </c>
      <c r="E10049">
        <v>99</v>
      </c>
      <c r="G10049" s="3"/>
      <c r="O10049" s="3"/>
    </row>
    <row r="10050" spans="1:21" customFormat="1" ht="13.2" x14ac:dyDescent="0.25">
      <c r="A10050">
        <v>10</v>
      </c>
      <c r="B10050">
        <v>7</v>
      </c>
      <c r="C10050" s="3">
        <v>1007</v>
      </c>
      <c r="D10050" t="s">
        <v>7</v>
      </c>
      <c r="E10050">
        <v>99</v>
      </c>
      <c r="G10050" s="3"/>
      <c r="O10050" s="3"/>
    </row>
    <row r="10051" spans="1:21" customFormat="1" ht="13.2" x14ac:dyDescent="0.25">
      <c r="A10051">
        <v>10</v>
      </c>
      <c r="B10051">
        <v>8</v>
      </c>
      <c r="C10051" s="3">
        <v>1008</v>
      </c>
      <c r="D10051" t="s">
        <v>7</v>
      </c>
      <c r="E10051">
        <v>99</v>
      </c>
      <c r="G10051" s="3"/>
      <c r="O10051" s="3"/>
    </row>
    <row r="10052" spans="1:21" customFormat="1" ht="13.2" x14ac:dyDescent="0.25">
      <c r="A10052">
        <v>10</v>
      </c>
      <c r="B10052">
        <v>9</v>
      </c>
      <c r="C10052" s="3">
        <v>1009</v>
      </c>
      <c r="D10052" t="s">
        <v>7</v>
      </c>
      <c r="E10052">
        <v>99</v>
      </c>
      <c r="G10052" s="3"/>
      <c r="O10052" s="3"/>
    </row>
    <row r="10053" spans="1:21" customFormat="1" ht="13.2" x14ac:dyDescent="0.25">
      <c r="A10053">
        <v>10</v>
      </c>
      <c r="B10053">
        <v>10</v>
      </c>
      <c r="C10053" s="3">
        <v>1010</v>
      </c>
      <c r="D10053" t="s">
        <v>7</v>
      </c>
      <c r="E10053">
        <v>99</v>
      </c>
      <c r="G10053" s="3"/>
      <c r="O10053" s="3"/>
    </row>
    <row r="10054" spans="1:21" customFormat="1" ht="13.2" x14ac:dyDescent="0.25">
      <c r="A10054">
        <v>10</v>
      </c>
      <c r="B10054">
        <v>11</v>
      </c>
      <c r="C10054" s="3">
        <v>1011</v>
      </c>
      <c r="D10054" t="s">
        <v>7</v>
      </c>
      <c r="E10054">
        <v>99</v>
      </c>
      <c r="G10054" s="3"/>
      <c r="O10054" s="3"/>
    </row>
    <row r="10055" spans="1:21" customFormat="1" ht="13.2" x14ac:dyDescent="0.25">
      <c r="A10055">
        <v>10</v>
      </c>
      <c r="B10055">
        <v>12</v>
      </c>
      <c r="C10055" s="3">
        <v>1012</v>
      </c>
      <c r="D10055" t="s">
        <v>7</v>
      </c>
      <c r="E10055">
        <v>99</v>
      </c>
      <c r="G10055" s="3"/>
      <c r="O10055" s="3"/>
    </row>
    <row r="10056" spans="1:21" customFormat="1" ht="13.2" x14ac:dyDescent="0.25">
      <c r="A10056">
        <v>10</v>
      </c>
      <c r="B10056">
        <v>13</v>
      </c>
      <c r="C10056" s="3">
        <v>1013</v>
      </c>
      <c r="D10056" t="s">
        <v>7</v>
      </c>
      <c r="E10056">
        <v>99</v>
      </c>
      <c r="G10056" s="3"/>
      <c r="O10056" s="3"/>
    </row>
    <row r="10057" spans="1:21" customFormat="1" ht="13.2" x14ac:dyDescent="0.25">
      <c r="A10057">
        <v>10</v>
      </c>
      <c r="B10057">
        <v>14</v>
      </c>
      <c r="C10057" s="3">
        <v>1014</v>
      </c>
      <c r="D10057" t="s">
        <v>7</v>
      </c>
      <c r="E10057">
        <v>99</v>
      </c>
      <c r="G10057" s="3"/>
      <c r="O10057" s="3"/>
    </row>
    <row r="10058" spans="1:21" customFormat="1" ht="13.2" x14ac:dyDescent="0.25">
      <c r="A10058">
        <v>10</v>
      </c>
      <c r="B10058">
        <v>15</v>
      </c>
      <c r="C10058" s="3">
        <v>1015</v>
      </c>
      <c r="D10058" t="s">
        <v>7</v>
      </c>
      <c r="E10058">
        <v>99</v>
      </c>
      <c r="G10058" s="3"/>
      <c r="O10058" s="3"/>
    </row>
    <row r="10059" spans="1:21" customFormat="1" ht="13.2" x14ac:dyDescent="0.25">
      <c r="A10059">
        <v>10</v>
      </c>
      <c r="B10059">
        <v>16</v>
      </c>
      <c r="C10059" s="3">
        <v>1016</v>
      </c>
      <c r="D10059" t="s">
        <v>7</v>
      </c>
      <c r="E10059">
        <v>99</v>
      </c>
      <c r="G10059" s="3"/>
      <c r="O10059" s="3"/>
    </row>
    <row r="10060" spans="1:21" customFormat="1" ht="13.2" x14ac:dyDescent="0.25">
      <c r="A10060">
        <v>10</v>
      </c>
      <c r="B10060">
        <v>17</v>
      </c>
      <c r="C10060" s="3">
        <v>1017</v>
      </c>
      <c r="D10060" t="s">
        <v>7</v>
      </c>
      <c r="E10060">
        <v>99</v>
      </c>
      <c r="G10060" s="3"/>
      <c r="O10060" s="3"/>
    </row>
    <row r="10061" spans="1:21" customFormat="1" ht="13.2" x14ac:dyDescent="0.25">
      <c r="A10061">
        <v>10</v>
      </c>
      <c r="B10061">
        <v>18</v>
      </c>
      <c r="C10061" s="3">
        <v>1018</v>
      </c>
      <c r="D10061" t="s">
        <v>7</v>
      </c>
      <c r="E10061">
        <v>99</v>
      </c>
      <c r="G10061" s="3"/>
      <c r="O10061" s="3"/>
    </row>
    <row r="10062" spans="1:21" customFormat="1" ht="13.2" x14ac:dyDescent="0.25">
      <c r="A10062">
        <v>10</v>
      </c>
      <c r="B10062">
        <v>19</v>
      </c>
      <c r="C10062" s="3">
        <v>1019</v>
      </c>
      <c r="D10062" t="s">
        <v>7</v>
      </c>
      <c r="E10062">
        <v>99</v>
      </c>
      <c r="G10062" s="3"/>
      <c r="O10062" s="3"/>
    </row>
    <row r="10063" spans="1:21" customFormat="1" ht="13.2" x14ac:dyDescent="0.25">
      <c r="A10063">
        <v>5</v>
      </c>
      <c r="B10063">
        <v>21</v>
      </c>
      <c r="C10063" s="3">
        <v>521</v>
      </c>
      <c r="D10063" t="s">
        <v>6</v>
      </c>
      <c r="E10063">
        <v>98</v>
      </c>
      <c r="G10063" s="94">
        <v>0</v>
      </c>
      <c r="I10063" s="52">
        <v>0</v>
      </c>
      <c r="K10063" s="3"/>
      <c r="L10063" s="52">
        <v>0</v>
      </c>
      <c r="M10063" s="3"/>
      <c r="O10063" s="52">
        <v>0</v>
      </c>
    </row>
    <row r="10064" spans="1:21" customFormat="1" ht="13.2" x14ac:dyDescent="0.25">
      <c r="A10064">
        <v>5</v>
      </c>
      <c r="B10064">
        <v>22</v>
      </c>
      <c r="C10064" s="3">
        <v>522</v>
      </c>
      <c r="D10064" t="s">
        <v>6</v>
      </c>
      <c r="E10064">
        <v>98</v>
      </c>
      <c r="G10064" s="94">
        <v>1</v>
      </c>
      <c r="I10064" s="52">
        <v>1</v>
      </c>
      <c r="K10064" s="3"/>
      <c r="L10064" s="52">
        <v>0</v>
      </c>
      <c r="M10064" s="3"/>
      <c r="O10064" s="52">
        <v>0</v>
      </c>
      <c r="U10064" s="8" t="s">
        <v>17</v>
      </c>
    </row>
    <row r="10065" spans="1:19" customFormat="1" ht="13.2" x14ac:dyDescent="0.25">
      <c r="A10065">
        <v>5</v>
      </c>
      <c r="B10065">
        <v>23</v>
      </c>
      <c r="C10065" s="3">
        <v>523</v>
      </c>
      <c r="D10065" t="s">
        <v>6</v>
      </c>
      <c r="E10065">
        <v>98</v>
      </c>
      <c r="G10065" s="94">
        <v>12</v>
      </c>
      <c r="I10065" s="52">
        <v>12</v>
      </c>
      <c r="K10065" s="3"/>
      <c r="L10065" s="52">
        <v>0</v>
      </c>
      <c r="M10065" s="3"/>
      <c r="O10065" s="52">
        <v>0</v>
      </c>
    </row>
    <row r="10066" spans="1:19" customFormat="1" ht="13.2" x14ac:dyDescent="0.25">
      <c r="A10066">
        <v>5</v>
      </c>
      <c r="B10066">
        <v>24</v>
      </c>
      <c r="C10066" s="3">
        <v>524</v>
      </c>
      <c r="D10066" t="s">
        <v>6</v>
      </c>
      <c r="E10066">
        <v>98</v>
      </c>
      <c r="G10066" s="94">
        <v>9</v>
      </c>
      <c r="I10066" s="52">
        <v>9</v>
      </c>
      <c r="K10066" s="3"/>
      <c r="L10066" s="52">
        <v>0</v>
      </c>
      <c r="M10066" s="3"/>
      <c r="O10066" s="52">
        <v>0</v>
      </c>
    </row>
    <row r="10067" spans="1:19" customFormat="1" ht="13.2" x14ac:dyDescent="0.25">
      <c r="A10067">
        <v>5</v>
      </c>
      <c r="B10067">
        <v>25</v>
      </c>
      <c r="C10067" s="3">
        <v>525</v>
      </c>
      <c r="D10067" t="s">
        <v>6</v>
      </c>
      <c r="E10067">
        <v>98</v>
      </c>
      <c r="G10067" s="94">
        <v>22</v>
      </c>
      <c r="I10067" s="52">
        <v>22</v>
      </c>
      <c r="K10067" s="3"/>
      <c r="L10067" s="52">
        <v>0</v>
      </c>
      <c r="M10067" s="3"/>
      <c r="O10067" s="52">
        <v>0</v>
      </c>
      <c r="Q10067" s="3"/>
      <c r="R10067" s="3"/>
      <c r="S10067" s="3"/>
    </row>
    <row r="10068" spans="1:19" customFormat="1" ht="13.2" x14ac:dyDescent="0.25">
      <c r="A10068">
        <v>5</v>
      </c>
      <c r="B10068">
        <v>26</v>
      </c>
      <c r="C10068" s="3">
        <v>526</v>
      </c>
      <c r="D10068" t="s">
        <v>6</v>
      </c>
      <c r="E10068">
        <v>98</v>
      </c>
      <c r="G10068" s="94">
        <v>13</v>
      </c>
      <c r="I10068" s="52">
        <v>13</v>
      </c>
      <c r="K10068" s="3"/>
      <c r="L10068" s="52">
        <v>0</v>
      </c>
      <c r="M10068" s="3"/>
      <c r="O10068" s="52">
        <v>0</v>
      </c>
    </row>
    <row r="10069" spans="1:19" customFormat="1" ht="13.2" x14ac:dyDescent="0.25">
      <c r="A10069">
        <v>5</v>
      </c>
      <c r="B10069">
        <v>27</v>
      </c>
      <c r="C10069" s="3">
        <v>527</v>
      </c>
      <c r="D10069" t="s">
        <v>6</v>
      </c>
      <c r="E10069">
        <v>98</v>
      </c>
      <c r="G10069" s="94">
        <v>31</v>
      </c>
      <c r="H10069">
        <f>SUM(G10063:G10069)</f>
        <v>88</v>
      </c>
      <c r="I10069" s="52">
        <v>31</v>
      </c>
      <c r="K10069" s="3"/>
      <c r="L10069" s="52">
        <v>0</v>
      </c>
      <c r="M10069" s="3"/>
      <c r="O10069" s="52">
        <v>0</v>
      </c>
    </row>
    <row r="10070" spans="1:19" customFormat="1" ht="13.2" x14ac:dyDescent="0.25">
      <c r="A10070">
        <v>5</v>
      </c>
      <c r="B10070">
        <v>28</v>
      </c>
      <c r="C10070" s="3">
        <v>528</v>
      </c>
      <c r="D10070" t="s">
        <v>6</v>
      </c>
      <c r="E10070">
        <v>98</v>
      </c>
      <c r="G10070" s="94">
        <v>12</v>
      </c>
      <c r="I10070" s="52">
        <v>12</v>
      </c>
      <c r="K10070" s="3"/>
      <c r="L10070" s="52">
        <v>0</v>
      </c>
      <c r="M10070" s="3"/>
      <c r="O10070" s="52">
        <v>0</v>
      </c>
    </row>
    <row r="10071" spans="1:19" customFormat="1" ht="13.2" x14ac:dyDescent="0.25">
      <c r="A10071">
        <v>5</v>
      </c>
      <c r="B10071">
        <v>29</v>
      </c>
      <c r="C10071" s="3">
        <v>529</v>
      </c>
      <c r="D10071" t="s">
        <v>6</v>
      </c>
      <c r="E10071">
        <v>98</v>
      </c>
      <c r="G10071" s="94">
        <v>11</v>
      </c>
      <c r="I10071" s="52">
        <v>11</v>
      </c>
      <c r="K10071" s="3"/>
      <c r="L10071" s="52">
        <v>0</v>
      </c>
      <c r="M10071" s="3"/>
      <c r="O10071" s="52">
        <v>0</v>
      </c>
    </row>
    <row r="10072" spans="1:19" customFormat="1" ht="13.2" x14ac:dyDescent="0.25">
      <c r="A10072">
        <v>5</v>
      </c>
      <c r="B10072">
        <v>30</v>
      </c>
      <c r="C10072" s="3">
        <v>530</v>
      </c>
      <c r="D10072" t="s">
        <v>6</v>
      </c>
      <c r="E10072">
        <v>98</v>
      </c>
      <c r="G10072" s="94">
        <v>36</v>
      </c>
      <c r="I10072" s="52">
        <v>36</v>
      </c>
      <c r="K10072" s="3"/>
      <c r="L10072" s="52">
        <v>0</v>
      </c>
      <c r="M10072" s="3"/>
      <c r="O10072" s="52">
        <v>0</v>
      </c>
    </row>
    <row r="10073" spans="1:19" customFormat="1" ht="13.2" x14ac:dyDescent="0.25">
      <c r="A10073">
        <v>5</v>
      </c>
      <c r="B10073">
        <v>31</v>
      </c>
      <c r="C10073" s="3">
        <v>531</v>
      </c>
      <c r="D10073" t="s">
        <v>6</v>
      </c>
      <c r="E10073">
        <v>98</v>
      </c>
      <c r="G10073" s="94">
        <v>68</v>
      </c>
      <c r="I10073" s="52">
        <v>68</v>
      </c>
      <c r="K10073" s="3"/>
      <c r="L10073" s="52">
        <v>0</v>
      </c>
      <c r="M10073" s="3"/>
      <c r="O10073" s="52">
        <v>0</v>
      </c>
    </row>
    <row r="10074" spans="1:19" customFormat="1" ht="13.2" x14ac:dyDescent="0.25">
      <c r="A10074">
        <v>6</v>
      </c>
      <c r="B10074">
        <v>1</v>
      </c>
      <c r="C10074" s="3">
        <v>601</v>
      </c>
      <c r="D10074" t="s">
        <v>6</v>
      </c>
      <c r="E10074">
        <v>98</v>
      </c>
      <c r="G10074" s="94">
        <v>24</v>
      </c>
      <c r="I10074" s="52">
        <v>24</v>
      </c>
      <c r="K10074" s="3"/>
      <c r="L10074" s="52">
        <v>0</v>
      </c>
      <c r="M10074" s="3"/>
      <c r="O10074" s="52">
        <v>0</v>
      </c>
    </row>
    <row r="10075" spans="1:19" customFormat="1" ht="13.2" x14ac:dyDescent="0.25">
      <c r="A10075">
        <v>6</v>
      </c>
      <c r="B10075">
        <v>2</v>
      </c>
      <c r="C10075" s="3">
        <v>602</v>
      </c>
      <c r="D10075" t="s">
        <v>6</v>
      </c>
      <c r="E10075">
        <v>98</v>
      </c>
      <c r="G10075" s="94">
        <v>68</v>
      </c>
      <c r="I10075" s="52">
        <v>68</v>
      </c>
      <c r="K10075" s="3"/>
      <c r="L10075" s="52">
        <v>0</v>
      </c>
      <c r="M10075" s="3"/>
      <c r="O10075" s="52">
        <v>0</v>
      </c>
    </row>
    <row r="10076" spans="1:19" customFormat="1" ht="13.2" x14ac:dyDescent="0.25">
      <c r="A10076">
        <v>6</v>
      </c>
      <c r="B10076">
        <v>3</v>
      </c>
      <c r="C10076" s="3">
        <v>603</v>
      </c>
      <c r="D10076" t="s">
        <v>6</v>
      </c>
      <c r="E10076">
        <v>98</v>
      </c>
      <c r="G10076" s="94">
        <v>98</v>
      </c>
      <c r="H10076">
        <f>SUM(G10070:G10076)</f>
        <v>317</v>
      </c>
      <c r="I10076" s="52">
        <v>98</v>
      </c>
      <c r="K10076" s="3"/>
      <c r="L10076" s="52">
        <v>10</v>
      </c>
      <c r="M10076" s="3"/>
      <c r="O10076" s="52">
        <v>10</v>
      </c>
    </row>
    <row r="10077" spans="1:19" customFormat="1" ht="13.2" x14ac:dyDescent="0.25">
      <c r="A10077">
        <v>6</v>
      </c>
      <c r="B10077">
        <v>4</v>
      </c>
      <c r="C10077" s="3">
        <v>604</v>
      </c>
      <c r="D10077" t="s">
        <v>6</v>
      </c>
      <c r="E10077">
        <v>98</v>
      </c>
      <c r="G10077" s="94">
        <v>184</v>
      </c>
      <c r="I10077" s="52">
        <v>184</v>
      </c>
      <c r="K10077" s="3"/>
      <c r="L10077" s="52">
        <v>16</v>
      </c>
      <c r="M10077" s="3"/>
      <c r="O10077" s="52">
        <v>16</v>
      </c>
    </row>
    <row r="10078" spans="1:19" customFormat="1" ht="13.2" x14ac:dyDescent="0.25">
      <c r="A10078">
        <v>6</v>
      </c>
      <c r="B10078">
        <v>5</v>
      </c>
      <c r="C10078" s="3">
        <v>605</v>
      </c>
      <c r="D10078" t="s">
        <v>6</v>
      </c>
      <c r="E10078">
        <v>98</v>
      </c>
      <c r="G10078" s="94">
        <v>94</v>
      </c>
      <c r="I10078" s="52">
        <v>94</v>
      </c>
      <c r="K10078" s="3"/>
      <c r="L10078" s="52">
        <v>7</v>
      </c>
      <c r="M10078" s="3"/>
      <c r="O10078" s="52">
        <v>7</v>
      </c>
    </row>
    <row r="10079" spans="1:19" customFormat="1" ht="13.2" x14ac:dyDescent="0.25">
      <c r="A10079">
        <v>6</v>
      </c>
      <c r="B10079">
        <v>6</v>
      </c>
      <c r="C10079" s="3">
        <v>606</v>
      </c>
      <c r="D10079" t="s">
        <v>6</v>
      </c>
      <c r="E10079">
        <v>98</v>
      </c>
      <c r="G10079" s="94">
        <v>245</v>
      </c>
      <c r="I10079" s="52">
        <v>245</v>
      </c>
      <c r="K10079" s="3"/>
      <c r="L10079" s="52">
        <v>13</v>
      </c>
      <c r="M10079" s="3"/>
      <c r="O10079" s="52">
        <v>13</v>
      </c>
    </row>
    <row r="10080" spans="1:19" customFormat="1" ht="13.2" x14ac:dyDescent="0.25">
      <c r="A10080">
        <v>6</v>
      </c>
      <c r="B10080">
        <v>7</v>
      </c>
      <c r="C10080" s="3">
        <v>607</v>
      </c>
      <c r="D10080" t="s">
        <v>6</v>
      </c>
      <c r="E10080">
        <v>98</v>
      </c>
      <c r="G10080" s="94">
        <v>223</v>
      </c>
      <c r="I10080" s="52">
        <v>223</v>
      </c>
      <c r="K10080" s="3"/>
      <c r="L10080" s="52">
        <v>9</v>
      </c>
      <c r="M10080" s="3"/>
      <c r="O10080" s="52">
        <v>9</v>
      </c>
    </row>
    <row r="10081" spans="1:15" customFormat="1" ht="13.2" x14ac:dyDescent="0.25">
      <c r="A10081">
        <v>6</v>
      </c>
      <c r="B10081">
        <v>8</v>
      </c>
      <c r="C10081" s="3">
        <v>608</v>
      </c>
      <c r="D10081" t="s">
        <v>6</v>
      </c>
      <c r="E10081">
        <v>98</v>
      </c>
      <c r="G10081" s="94">
        <v>461</v>
      </c>
      <c r="I10081" s="52">
        <v>461</v>
      </c>
      <c r="K10081" s="3"/>
      <c r="L10081" s="52">
        <v>12</v>
      </c>
      <c r="M10081" s="3"/>
      <c r="O10081" s="52">
        <v>12</v>
      </c>
    </row>
    <row r="10082" spans="1:15" customFormat="1" ht="13.2" x14ac:dyDescent="0.25">
      <c r="A10082">
        <v>6</v>
      </c>
      <c r="B10082">
        <v>9</v>
      </c>
      <c r="C10082" s="3">
        <v>609</v>
      </c>
      <c r="D10082" t="s">
        <v>6</v>
      </c>
      <c r="E10082">
        <v>98</v>
      </c>
      <c r="G10082" s="94">
        <v>568</v>
      </c>
      <c r="I10082" s="52">
        <v>568</v>
      </c>
      <c r="K10082" s="3"/>
      <c r="L10082" s="52">
        <v>14</v>
      </c>
      <c r="M10082" s="3"/>
      <c r="O10082" s="52">
        <v>14</v>
      </c>
    </row>
    <row r="10083" spans="1:15" customFormat="1" ht="13.2" x14ac:dyDescent="0.25">
      <c r="A10083">
        <v>6</v>
      </c>
      <c r="B10083">
        <v>10</v>
      </c>
      <c r="C10083" s="3">
        <v>610</v>
      </c>
      <c r="D10083" t="s">
        <v>6</v>
      </c>
      <c r="E10083">
        <v>98</v>
      </c>
      <c r="G10083" s="94">
        <v>657</v>
      </c>
      <c r="H10083">
        <f>SUM(G10077:G10083)</f>
        <v>2432</v>
      </c>
      <c r="I10083" s="52">
        <v>657</v>
      </c>
      <c r="K10083" s="3"/>
      <c r="L10083" s="52">
        <v>16</v>
      </c>
      <c r="M10083" s="3"/>
      <c r="O10083" s="52">
        <v>16</v>
      </c>
    </row>
    <row r="10084" spans="1:15" customFormat="1" ht="13.2" x14ac:dyDescent="0.25">
      <c r="A10084">
        <v>6</v>
      </c>
      <c r="B10084">
        <v>11</v>
      </c>
      <c r="C10084" s="3">
        <v>611</v>
      </c>
      <c r="D10084" t="s">
        <v>6</v>
      </c>
      <c r="E10084">
        <v>98</v>
      </c>
      <c r="G10084" s="94">
        <v>662</v>
      </c>
      <c r="I10084" s="52">
        <v>662</v>
      </c>
      <c r="K10084" s="3"/>
      <c r="L10084" s="52">
        <v>15</v>
      </c>
      <c r="M10084" s="3"/>
      <c r="O10084" s="52">
        <v>15</v>
      </c>
    </row>
    <row r="10085" spans="1:15" customFormat="1" ht="13.2" x14ac:dyDescent="0.25">
      <c r="A10085">
        <v>6</v>
      </c>
      <c r="B10085">
        <v>12</v>
      </c>
      <c r="C10085" s="3">
        <v>612</v>
      </c>
      <c r="D10085" t="s">
        <v>6</v>
      </c>
      <c r="E10085">
        <v>98</v>
      </c>
      <c r="G10085" s="94">
        <v>727</v>
      </c>
      <c r="I10085" s="52">
        <v>727</v>
      </c>
      <c r="K10085" s="3"/>
      <c r="L10085" s="52">
        <v>15</v>
      </c>
      <c r="M10085" s="3"/>
      <c r="O10085" s="52">
        <v>15</v>
      </c>
    </row>
    <row r="10086" spans="1:15" customFormat="1" ht="13.2" x14ac:dyDescent="0.25">
      <c r="A10086">
        <v>6</v>
      </c>
      <c r="B10086">
        <v>13</v>
      </c>
      <c r="C10086" s="3">
        <v>613</v>
      </c>
      <c r="D10086" t="s">
        <v>6</v>
      </c>
      <c r="E10086">
        <v>98</v>
      </c>
      <c r="G10086" s="94">
        <v>912</v>
      </c>
      <c r="I10086" s="52">
        <v>912</v>
      </c>
      <c r="K10086" s="3"/>
      <c r="L10086" s="52">
        <v>18</v>
      </c>
      <c r="M10086" s="3"/>
      <c r="O10086" s="52">
        <v>18</v>
      </c>
    </row>
    <row r="10087" spans="1:15" customFormat="1" ht="13.2" x14ac:dyDescent="0.25">
      <c r="A10087">
        <v>6</v>
      </c>
      <c r="B10087">
        <v>14</v>
      </c>
      <c r="C10087" s="3">
        <v>614</v>
      </c>
      <c r="D10087" t="s">
        <v>6</v>
      </c>
      <c r="E10087">
        <v>98</v>
      </c>
      <c r="G10087" s="94">
        <v>994</v>
      </c>
      <c r="I10087" s="52">
        <v>994</v>
      </c>
      <c r="K10087" s="3"/>
      <c r="L10087" s="52">
        <v>18</v>
      </c>
      <c r="M10087" s="3"/>
      <c r="O10087" s="52">
        <v>18</v>
      </c>
    </row>
    <row r="10088" spans="1:15" customFormat="1" ht="13.2" x14ac:dyDescent="0.25">
      <c r="A10088">
        <v>6</v>
      </c>
      <c r="B10088">
        <v>15</v>
      </c>
      <c r="C10088" s="3">
        <v>615</v>
      </c>
      <c r="D10088" t="s">
        <v>6</v>
      </c>
      <c r="E10088">
        <v>98</v>
      </c>
      <c r="G10088" s="94">
        <v>741</v>
      </c>
      <c r="I10088" s="52">
        <v>741</v>
      </c>
      <c r="K10088" s="3"/>
      <c r="L10088" s="52">
        <v>12</v>
      </c>
      <c r="M10088" s="3"/>
      <c r="O10088" s="52">
        <v>12</v>
      </c>
    </row>
    <row r="10089" spans="1:15" customFormat="1" ht="13.2" x14ac:dyDescent="0.25">
      <c r="A10089">
        <v>6</v>
      </c>
      <c r="B10089">
        <v>16</v>
      </c>
      <c r="C10089" s="3">
        <v>616</v>
      </c>
      <c r="D10089" t="s">
        <v>6</v>
      </c>
      <c r="E10089">
        <v>98</v>
      </c>
      <c r="G10089" s="94">
        <v>669</v>
      </c>
      <c r="I10089" s="52">
        <v>669</v>
      </c>
      <c r="K10089" s="3"/>
      <c r="L10089" s="52">
        <v>10</v>
      </c>
      <c r="M10089" s="3"/>
      <c r="O10089" s="52">
        <v>10</v>
      </c>
    </row>
    <row r="10090" spans="1:15" customFormat="1" ht="13.2" x14ac:dyDescent="0.25">
      <c r="A10090">
        <v>6</v>
      </c>
      <c r="B10090">
        <v>17</v>
      </c>
      <c r="C10090" s="3">
        <v>617</v>
      </c>
      <c r="D10090" t="s">
        <v>6</v>
      </c>
      <c r="E10090">
        <v>98</v>
      </c>
      <c r="G10090" s="94">
        <v>765</v>
      </c>
      <c r="H10090">
        <f>SUM(G10084:G10090)</f>
        <v>5470</v>
      </c>
      <c r="I10090" s="52">
        <v>765</v>
      </c>
      <c r="K10090" s="3"/>
      <c r="L10090" s="52">
        <v>27</v>
      </c>
      <c r="M10090" s="3"/>
      <c r="O10090" s="52">
        <v>27</v>
      </c>
    </row>
    <row r="10091" spans="1:15" customFormat="1" ht="13.2" x14ac:dyDescent="0.25">
      <c r="A10091">
        <v>6</v>
      </c>
      <c r="B10091">
        <v>18</v>
      </c>
      <c r="C10091" s="3">
        <v>618</v>
      </c>
      <c r="D10091" t="s">
        <v>6</v>
      </c>
      <c r="E10091">
        <v>98</v>
      </c>
      <c r="G10091" s="94">
        <v>1512</v>
      </c>
      <c r="I10091" s="52">
        <v>1512</v>
      </c>
      <c r="K10091" s="3"/>
      <c r="L10091" s="52">
        <v>99</v>
      </c>
      <c r="M10091" s="3"/>
      <c r="O10091" s="52">
        <v>99</v>
      </c>
    </row>
    <row r="10092" spans="1:15" customFormat="1" ht="13.2" x14ac:dyDescent="0.25">
      <c r="A10092">
        <v>6</v>
      </c>
      <c r="B10092">
        <v>19</v>
      </c>
      <c r="C10092" s="3">
        <v>619</v>
      </c>
      <c r="D10092" t="s">
        <v>6</v>
      </c>
      <c r="E10092">
        <v>98</v>
      </c>
      <c r="G10092" s="94">
        <v>2827</v>
      </c>
      <c r="I10092" s="52">
        <v>2827</v>
      </c>
      <c r="K10092" s="3"/>
      <c r="L10092" s="52">
        <v>173</v>
      </c>
      <c r="M10092" s="3"/>
      <c r="O10092" s="52">
        <v>173</v>
      </c>
    </row>
    <row r="10093" spans="1:15" customFormat="1" ht="13.2" x14ac:dyDescent="0.25">
      <c r="A10093">
        <v>6</v>
      </c>
      <c r="B10093">
        <v>20</v>
      </c>
      <c r="C10093" s="3">
        <v>620</v>
      </c>
      <c r="D10093" t="s">
        <v>6</v>
      </c>
      <c r="E10093">
        <v>98</v>
      </c>
      <c r="G10093" s="94">
        <v>2582</v>
      </c>
      <c r="I10093" s="52">
        <v>2582</v>
      </c>
      <c r="K10093" s="3"/>
      <c r="L10093" s="52">
        <v>148</v>
      </c>
      <c r="M10093" s="3"/>
      <c r="O10093" s="52">
        <v>148</v>
      </c>
    </row>
    <row r="10094" spans="1:15" customFormat="1" ht="13.2" x14ac:dyDescent="0.25">
      <c r="A10094">
        <v>6</v>
      </c>
      <c r="B10094">
        <v>21</v>
      </c>
      <c r="C10094" s="3">
        <v>621</v>
      </c>
      <c r="D10094" t="s">
        <v>6</v>
      </c>
      <c r="E10094">
        <v>98</v>
      </c>
      <c r="G10094" s="94">
        <v>817</v>
      </c>
      <c r="I10094" s="52">
        <v>817</v>
      </c>
      <c r="K10094" s="3"/>
      <c r="L10094" s="52">
        <v>44</v>
      </c>
      <c r="M10094" s="3"/>
      <c r="O10094" s="52">
        <v>44</v>
      </c>
    </row>
    <row r="10095" spans="1:15" customFormat="1" ht="13.2" x14ac:dyDescent="0.25">
      <c r="A10095">
        <v>6</v>
      </c>
      <c r="B10095">
        <v>22</v>
      </c>
      <c r="C10095" s="3">
        <v>622</v>
      </c>
      <c r="D10095" t="s">
        <v>6</v>
      </c>
      <c r="E10095">
        <v>98</v>
      </c>
      <c r="G10095" s="94">
        <v>4143</v>
      </c>
      <c r="I10095" s="52">
        <v>4143</v>
      </c>
      <c r="K10095" s="3"/>
      <c r="L10095" s="52">
        <v>205</v>
      </c>
      <c r="M10095" s="3"/>
      <c r="O10095" s="52">
        <v>205</v>
      </c>
    </row>
    <row r="10096" spans="1:15" customFormat="1" ht="13.2" x14ac:dyDescent="0.25">
      <c r="A10096">
        <v>6</v>
      </c>
      <c r="B10096">
        <v>23</v>
      </c>
      <c r="C10096" s="3">
        <v>623</v>
      </c>
      <c r="D10096" t="s">
        <v>6</v>
      </c>
      <c r="E10096">
        <v>98</v>
      </c>
      <c r="G10096" s="94">
        <v>2344</v>
      </c>
      <c r="I10096" s="52">
        <v>2344</v>
      </c>
      <c r="K10096" s="3"/>
      <c r="L10096" s="52">
        <v>107</v>
      </c>
      <c r="M10096" s="3"/>
      <c r="O10096" s="52">
        <v>107</v>
      </c>
    </row>
    <row r="10097" spans="1:15" customFormat="1" ht="13.2" x14ac:dyDescent="0.25">
      <c r="A10097">
        <v>6</v>
      </c>
      <c r="B10097">
        <v>24</v>
      </c>
      <c r="C10097" s="3">
        <v>624</v>
      </c>
      <c r="D10097" t="s">
        <v>6</v>
      </c>
      <c r="E10097">
        <v>98</v>
      </c>
      <c r="G10097" s="94">
        <v>1215</v>
      </c>
      <c r="H10097">
        <f>SUM(G10091:G10097)</f>
        <v>15440</v>
      </c>
      <c r="I10097" s="52">
        <v>1215</v>
      </c>
      <c r="K10097" s="3"/>
      <c r="L10097" s="52">
        <v>51</v>
      </c>
      <c r="M10097" s="3"/>
      <c r="O10097" s="52">
        <v>51</v>
      </c>
    </row>
    <row r="10098" spans="1:15" customFormat="1" ht="13.2" x14ac:dyDescent="0.25">
      <c r="A10098">
        <v>6</v>
      </c>
      <c r="B10098">
        <v>25</v>
      </c>
      <c r="C10098" s="3">
        <v>625</v>
      </c>
      <c r="D10098" t="s">
        <v>6</v>
      </c>
      <c r="E10098">
        <v>98</v>
      </c>
      <c r="G10098" s="94">
        <v>1723</v>
      </c>
      <c r="I10098" s="52">
        <v>1723</v>
      </c>
      <c r="K10098" s="3"/>
      <c r="L10098" s="52">
        <v>66</v>
      </c>
      <c r="M10098" s="3"/>
      <c r="O10098" s="52">
        <v>66</v>
      </c>
    </row>
    <row r="10099" spans="1:15" customFormat="1" ht="13.2" x14ac:dyDescent="0.25">
      <c r="A10099">
        <v>6</v>
      </c>
      <c r="B10099">
        <v>26</v>
      </c>
      <c r="C10099" s="3">
        <v>626</v>
      </c>
      <c r="D10099" t="s">
        <v>6</v>
      </c>
      <c r="E10099">
        <v>98</v>
      </c>
      <c r="G10099" s="94">
        <v>2713</v>
      </c>
      <c r="I10099" s="52">
        <v>2713</v>
      </c>
      <c r="K10099" s="3"/>
      <c r="L10099" s="52">
        <v>94</v>
      </c>
      <c r="M10099" s="3"/>
      <c r="O10099" s="52">
        <v>94</v>
      </c>
    </row>
    <row r="10100" spans="1:15" customFormat="1" ht="13.2" x14ac:dyDescent="0.25">
      <c r="A10100">
        <v>6</v>
      </c>
      <c r="B10100">
        <v>27</v>
      </c>
      <c r="C10100" s="3">
        <v>627</v>
      </c>
      <c r="D10100" t="s">
        <v>6</v>
      </c>
      <c r="E10100">
        <v>98</v>
      </c>
      <c r="G10100" s="94">
        <v>883</v>
      </c>
      <c r="I10100" s="52">
        <v>883</v>
      </c>
      <c r="K10100" s="3"/>
      <c r="L10100" s="52">
        <v>27</v>
      </c>
      <c r="M10100" s="3"/>
      <c r="O10100" s="52">
        <v>27</v>
      </c>
    </row>
    <row r="10101" spans="1:15" customFormat="1" ht="13.2" x14ac:dyDescent="0.25">
      <c r="A10101">
        <v>6</v>
      </c>
      <c r="B10101">
        <v>28</v>
      </c>
      <c r="C10101" s="3">
        <v>628</v>
      </c>
      <c r="D10101" t="s">
        <v>6</v>
      </c>
      <c r="E10101">
        <v>98</v>
      </c>
      <c r="G10101" s="94">
        <v>395</v>
      </c>
      <c r="I10101" s="52">
        <v>395</v>
      </c>
      <c r="K10101" s="3"/>
      <c r="L10101" s="52">
        <v>11</v>
      </c>
      <c r="M10101" s="3"/>
      <c r="O10101" s="52">
        <v>11</v>
      </c>
    </row>
    <row r="10102" spans="1:15" customFormat="1" ht="13.2" x14ac:dyDescent="0.25">
      <c r="A10102">
        <v>6</v>
      </c>
      <c r="B10102">
        <v>29</v>
      </c>
      <c r="C10102" s="3">
        <v>629</v>
      </c>
      <c r="D10102" t="s">
        <v>6</v>
      </c>
      <c r="E10102">
        <v>98</v>
      </c>
      <c r="G10102" s="94">
        <v>2556</v>
      </c>
      <c r="I10102" s="52">
        <v>2556</v>
      </c>
      <c r="K10102" s="3"/>
      <c r="L10102" s="52">
        <v>61</v>
      </c>
      <c r="M10102" s="3"/>
      <c r="O10102" s="52">
        <v>61</v>
      </c>
    </row>
    <row r="10103" spans="1:15" customFormat="1" ht="13.2" x14ac:dyDescent="0.25">
      <c r="A10103">
        <v>6</v>
      </c>
      <c r="B10103">
        <v>30</v>
      </c>
      <c r="C10103" s="3">
        <v>630</v>
      </c>
      <c r="D10103" t="s">
        <v>6</v>
      </c>
      <c r="E10103">
        <v>98</v>
      </c>
      <c r="G10103" s="94">
        <v>4446</v>
      </c>
      <c r="I10103" s="52">
        <v>4446</v>
      </c>
      <c r="K10103" s="3"/>
      <c r="L10103" s="52">
        <v>91</v>
      </c>
      <c r="M10103" s="3"/>
      <c r="O10103" s="52">
        <v>91</v>
      </c>
    </row>
    <row r="10104" spans="1:15" customFormat="1" ht="13.2" x14ac:dyDescent="0.25">
      <c r="A10104">
        <v>7</v>
      </c>
      <c r="B10104">
        <v>1</v>
      </c>
      <c r="C10104" s="3">
        <v>701</v>
      </c>
      <c r="D10104" t="s">
        <v>6</v>
      </c>
      <c r="E10104">
        <v>98</v>
      </c>
      <c r="G10104" s="94">
        <v>2220</v>
      </c>
      <c r="H10104">
        <f>SUM(G10098:G10104)</f>
        <v>14936</v>
      </c>
      <c r="I10104" s="52">
        <v>2220</v>
      </c>
      <c r="K10104" s="3"/>
      <c r="L10104" s="52">
        <v>38</v>
      </c>
      <c r="M10104" s="3"/>
      <c r="O10104" s="52">
        <v>38</v>
      </c>
    </row>
    <row r="10105" spans="1:15" customFormat="1" ht="13.2" x14ac:dyDescent="0.25">
      <c r="A10105">
        <v>7</v>
      </c>
      <c r="B10105">
        <v>2</v>
      </c>
      <c r="C10105" s="3">
        <v>702</v>
      </c>
      <c r="D10105" t="s">
        <v>6</v>
      </c>
      <c r="E10105">
        <v>98</v>
      </c>
      <c r="G10105" s="94">
        <v>1829</v>
      </c>
      <c r="I10105" s="52">
        <v>1829</v>
      </c>
      <c r="K10105" s="3"/>
      <c r="L10105" s="52">
        <v>25</v>
      </c>
      <c r="M10105" s="3"/>
      <c r="O10105" s="52">
        <v>25</v>
      </c>
    </row>
    <row r="10106" spans="1:15" customFormat="1" ht="13.2" x14ac:dyDescent="0.25">
      <c r="A10106">
        <v>7</v>
      </c>
      <c r="B10106">
        <v>3</v>
      </c>
      <c r="C10106" s="3">
        <v>703</v>
      </c>
      <c r="D10106" t="s">
        <v>6</v>
      </c>
      <c r="E10106">
        <v>98</v>
      </c>
      <c r="G10106" s="94">
        <v>2116</v>
      </c>
      <c r="I10106" s="52">
        <v>2116</v>
      </c>
      <c r="K10106" s="3"/>
      <c r="L10106" s="52">
        <v>22</v>
      </c>
      <c r="M10106" s="3"/>
      <c r="O10106" s="52">
        <v>22</v>
      </c>
    </row>
    <row r="10107" spans="1:15" customFormat="1" ht="13.2" x14ac:dyDescent="0.25">
      <c r="A10107">
        <v>7</v>
      </c>
      <c r="B10107">
        <v>4</v>
      </c>
      <c r="C10107" s="3">
        <v>704</v>
      </c>
      <c r="D10107" t="s">
        <v>6</v>
      </c>
      <c r="E10107">
        <v>98</v>
      </c>
      <c r="G10107" s="94">
        <v>970</v>
      </c>
      <c r="I10107" s="52">
        <v>970</v>
      </c>
      <c r="K10107" s="3"/>
      <c r="L10107" s="52">
        <v>7</v>
      </c>
      <c r="M10107" s="3"/>
      <c r="O10107" s="52">
        <v>7</v>
      </c>
    </row>
    <row r="10108" spans="1:15" customFormat="1" ht="13.2" x14ac:dyDescent="0.25">
      <c r="A10108">
        <v>7</v>
      </c>
      <c r="B10108">
        <v>5</v>
      </c>
      <c r="C10108" s="3">
        <v>705</v>
      </c>
      <c r="D10108" t="s">
        <v>6</v>
      </c>
      <c r="E10108">
        <v>98</v>
      </c>
      <c r="G10108" s="94">
        <v>267</v>
      </c>
      <c r="I10108" s="52">
        <v>267</v>
      </c>
      <c r="K10108" s="3"/>
      <c r="L10108" s="52">
        <v>1</v>
      </c>
      <c r="M10108" s="3"/>
      <c r="O10108" s="52">
        <v>1</v>
      </c>
    </row>
    <row r="10109" spans="1:15" customFormat="1" ht="13.2" x14ac:dyDescent="0.25">
      <c r="A10109">
        <v>7</v>
      </c>
      <c r="B10109">
        <v>6</v>
      </c>
      <c r="C10109" s="3">
        <v>706</v>
      </c>
      <c r="D10109" t="s">
        <v>6</v>
      </c>
      <c r="E10109">
        <v>98</v>
      </c>
      <c r="G10109" s="94">
        <v>231</v>
      </c>
      <c r="I10109" s="52">
        <v>231</v>
      </c>
      <c r="K10109" s="3"/>
      <c r="L10109" s="52">
        <v>0</v>
      </c>
      <c r="M10109" s="3"/>
      <c r="O10109" s="52">
        <v>0</v>
      </c>
    </row>
    <row r="10110" spans="1:15" customFormat="1" ht="13.2" x14ac:dyDescent="0.25">
      <c r="A10110">
        <v>7</v>
      </c>
      <c r="B10110">
        <v>7</v>
      </c>
      <c r="C10110" s="3">
        <v>707</v>
      </c>
      <c r="D10110" t="s">
        <v>6</v>
      </c>
      <c r="E10110">
        <v>98</v>
      </c>
      <c r="G10110" s="94">
        <v>601</v>
      </c>
      <c r="I10110" s="52">
        <v>601</v>
      </c>
      <c r="K10110" s="3"/>
      <c r="L10110" s="52">
        <v>23</v>
      </c>
      <c r="M10110" s="3"/>
      <c r="O10110" s="52">
        <v>23</v>
      </c>
    </row>
    <row r="10111" spans="1:15" customFormat="1" ht="13.2" x14ac:dyDescent="0.25">
      <c r="A10111">
        <v>7</v>
      </c>
      <c r="B10111">
        <v>8</v>
      </c>
      <c r="C10111" s="3">
        <v>708</v>
      </c>
      <c r="D10111" t="s">
        <v>6</v>
      </c>
      <c r="E10111">
        <v>98</v>
      </c>
      <c r="G10111" s="94">
        <v>3498</v>
      </c>
      <c r="H10111">
        <f>SUM(G10105:G10111)</f>
        <v>9512</v>
      </c>
      <c r="I10111" s="52">
        <v>3498</v>
      </c>
      <c r="K10111" s="3"/>
      <c r="L10111" s="52">
        <v>280</v>
      </c>
      <c r="M10111" s="3"/>
      <c r="O10111" s="52">
        <v>280</v>
      </c>
    </row>
    <row r="10112" spans="1:15" customFormat="1" ht="13.2" x14ac:dyDescent="0.25">
      <c r="A10112">
        <v>7</v>
      </c>
      <c r="B10112">
        <v>9</v>
      </c>
      <c r="C10112" s="3">
        <v>709</v>
      </c>
      <c r="D10112" t="s">
        <v>6</v>
      </c>
      <c r="E10112">
        <v>98</v>
      </c>
      <c r="G10112" s="94">
        <v>3633</v>
      </c>
      <c r="I10112" s="52">
        <v>3633</v>
      </c>
      <c r="K10112" s="3"/>
      <c r="L10112" s="52">
        <v>454</v>
      </c>
      <c r="M10112" s="3"/>
      <c r="O10112" s="52">
        <v>454</v>
      </c>
    </row>
    <row r="10113" spans="1:15" customFormat="1" ht="13.2" x14ac:dyDescent="0.25">
      <c r="A10113">
        <v>7</v>
      </c>
      <c r="B10113">
        <v>10</v>
      </c>
      <c r="C10113" s="3">
        <v>710</v>
      </c>
      <c r="D10113" t="s">
        <v>6</v>
      </c>
      <c r="E10113">
        <v>98</v>
      </c>
      <c r="G10113" s="94">
        <v>2834</v>
      </c>
      <c r="I10113" s="52">
        <v>2834</v>
      </c>
      <c r="K10113" s="3"/>
      <c r="L10113" s="52">
        <v>302</v>
      </c>
      <c r="M10113" s="3"/>
      <c r="O10113" s="52">
        <v>302</v>
      </c>
    </row>
    <row r="10114" spans="1:15" customFormat="1" ht="13.2" x14ac:dyDescent="0.25">
      <c r="A10114">
        <v>7</v>
      </c>
      <c r="B10114">
        <v>11</v>
      </c>
      <c r="C10114" s="3">
        <v>711</v>
      </c>
      <c r="D10114" t="s">
        <v>6</v>
      </c>
      <c r="E10114">
        <v>98</v>
      </c>
      <c r="G10114" s="94">
        <v>1306</v>
      </c>
      <c r="I10114" s="52">
        <v>1306</v>
      </c>
      <c r="K10114" s="3"/>
      <c r="L10114" s="52">
        <v>116</v>
      </c>
      <c r="M10114" s="3"/>
      <c r="O10114" s="52">
        <v>116</v>
      </c>
    </row>
    <row r="10115" spans="1:15" customFormat="1" ht="13.2" x14ac:dyDescent="0.25">
      <c r="A10115">
        <v>7</v>
      </c>
      <c r="B10115">
        <v>12</v>
      </c>
      <c r="C10115" s="3">
        <v>712</v>
      </c>
      <c r="D10115" t="s">
        <v>6</v>
      </c>
      <c r="E10115">
        <v>98</v>
      </c>
      <c r="G10115" s="94">
        <v>987</v>
      </c>
      <c r="I10115" s="52">
        <v>987</v>
      </c>
      <c r="K10115" s="3"/>
      <c r="L10115" s="52">
        <v>136</v>
      </c>
      <c r="M10115" s="3"/>
      <c r="O10115" s="52">
        <v>136</v>
      </c>
    </row>
    <row r="10116" spans="1:15" customFormat="1" ht="13.2" x14ac:dyDescent="0.25">
      <c r="A10116">
        <v>7</v>
      </c>
      <c r="B10116">
        <v>13</v>
      </c>
      <c r="C10116" s="3">
        <v>713</v>
      </c>
      <c r="D10116" t="s">
        <v>6</v>
      </c>
      <c r="E10116">
        <v>98</v>
      </c>
      <c r="G10116" s="94">
        <v>1210</v>
      </c>
      <c r="I10116" s="52">
        <v>1210</v>
      </c>
      <c r="K10116" s="3"/>
      <c r="L10116" s="52">
        <v>233</v>
      </c>
      <c r="M10116" s="3"/>
      <c r="O10116" s="52">
        <v>233</v>
      </c>
    </row>
    <row r="10117" spans="1:15" customFormat="1" ht="13.2" x14ac:dyDescent="0.25">
      <c r="A10117">
        <v>7</v>
      </c>
      <c r="B10117">
        <v>14</v>
      </c>
      <c r="C10117" s="3">
        <v>714</v>
      </c>
      <c r="D10117" t="s">
        <v>6</v>
      </c>
      <c r="E10117">
        <v>98</v>
      </c>
      <c r="G10117" s="94">
        <v>1081</v>
      </c>
      <c r="I10117" s="52">
        <v>1081</v>
      </c>
      <c r="K10117" s="3"/>
      <c r="L10117" s="52">
        <v>274</v>
      </c>
      <c r="M10117" s="3"/>
      <c r="O10117" s="52">
        <v>274</v>
      </c>
    </row>
    <row r="10118" spans="1:15" customFormat="1" ht="13.2" x14ac:dyDescent="0.25">
      <c r="A10118">
        <v>7</v>
      </c>
      <c r="B10118">
        <v>15</v>
      </c>
      <c r="C10118" s="3">
        <v>715</v>
      </c>
      <c r="D10118" t="s">
        <v>6</v>
      </c>
      <c r="E10118">
        <v>98</v>
      </c>
      <c r="G10118" s="94">
        <v>5449</v>
      </c>
      <c r="H10118">
        <f>SUM(G10112:G10118)</f>
        <v>16500</v>
      </c>
      <c r="I10118" s="52">
        <v>5449</v>
      </c>
      <c r="K10118" s="3"/>
      <c r="L10118" s="52">
        <v>529</v>
      </c>
      <c r="M10118" s="3"/>
      <c r="O10118" s="52">
        <v>529</v>
      </c>
    </row>
    <row r="10119" spans="1:15" customFormat="1" ht="13.2" x14ac:dyDescent="0.25">
      <c r="A10119">
        <v>7</v>
      </c>
      <c r="B10119">
        <v>16</v>
      </c>
      <c r="C10119" s="3">
        <v>716</v>
      </c>
      <c r="D10119" t="s">
        <v>6</v>
      </c>
      <c r="E10119">
        <v>98</v>
      </c>
      <c r="G10119" s="94">
        <v>16718</v>
      </c>
      <c r="I10119" s="52">
        <v>16718</v>
      </c>
      <c r="K10119" s="3"/>
      <c r="L10119" s="52">
        <v>1894</v>
      </c>
      <c r="M10119" s="3"/>
      <c r="O10119" s="52">
        <v>1894</v>
      </c>
    </row>
    <row r="10120" spans="1:15" customFormat="1" ht="13.2" x14ac:dyDescent="0.25">
      <c r="A10120">
        <v>7</v>
      </c>
      <c r="B10120">
        <v>17</v>
      </c>
      <c r="C10120" s="3">
        <v>717</v>
      </c>
      <c r="D10120" t="s">
        <v>6</v>
      </c>
      <c r="E10120">
        <v>98</v>
      </c>
      <c r="G10120" s="94">
        <v>9974</v>
      </c>
      <c r="I10120" s="52">
        <v>9974</v>
      </c>
      <c r="K10120" s="3"/>
      <c r="L10120" s="52">
        <v>1297</v>
      </c>
      <c r="M10120" s="3"/>
      <c r="O10120" s="52">
        <v>1297</v>
      </c>
    </row>
    <row r="10121" spans="1:15" customFormat="1" ht="13.2" x14ac:dyDescent="0.25">
      <c r="A10121">
        <v>7</v>
      </c>
      <c r="B10121">
        <v>18</v>
      </c>
      <c r="C10121" s="3">
        <v>718</v>
      </c>
      <c r="D10121" t="s">
        <v>6</v>
      </c>
      <c r="E10121">
        <v>98</v>
      </c>
      <c r="G10121" s="94">
        <v>6777</v>
      </c>
      <c r="I10121" s="52">
        <v>6777</v>
      </c>
      <c r="K10121" s="3"/>
      <c r="L10121" s="52">
        <v>998</v>
      </c>
      <c r="M10121" s="3"/>
      <c r="O10121" s="52">
        <v>998</v>
      </c>
    </row>
    <row r="10122" spans="1:15" customFormat="1" ht="13.2" x14ac:dyDescent="0.25">
      <c r="A10122">
        <v>7</v>
      </c>
      <c r="B10122">
        <v>19</v>
      </c>
      <c r="C10122" s="3">
        <v>719</v>
      </c>
      <c r="D10122" t="s">
        <v>6</v>
      </c>
      <c r="E10122">
        <v>98</v>
      </c>
      <c r="G10122" s="94">
        <v>6783</v>
      </c>
      <c r="I10122" s="52">
        <v>6783</v>
      </c>
      <c r="K10122" s="3"/>
      <c r="L10122" s="52">
        <v>1119</v>
      </c>
      <c r="M10122" s="3"/>
      <c r="O10122" s="52">
        <v>1119</v>
      </c>
    </row>
    <row r="10123" spans="1:15" customFormat="1" ht="13.2" x14ac:dyDescent="0.25">
      <c r="A10123">
        <v>7</v>
      </c>
      <c r="B10123">
        <v>20</v>
      </c>
      <c r="C10123" s="3">
        <v>720</v>
      </c>
      <c r="D10123" t="s">
        <v>6</v>
      </c>
      <c r="E10123">
        <v>98</v>
      </c>
      <c r="G10123" s="94">
        <v>3187</v>
      </c>
      <c r="I10123" s="52">
        <v>3187</v>
      </c>
      <c r="K10123" s="3"/>
      <c r="L10123" s="52">
        <v>584</v>
      </c>
      <c r="M10123" s="3"/>
      <c r="O10123" s="52">
        <v>584</v>
      </c>
    </row>
    <row r="10124" spans="1:15" customFormat="1" ht="13.2" x14ac:dyDescent="0.25">
      <c r="A10124">
        <v>7</v>
      </c>
      <c r="B10124">
        <v>21</v>
      </c>
      <c r="C10124" s="3">
        <v>721</v>
      </c>
      <c r="D10124" t="s">
        <v>6</v>
      </c>
      <c r="E10124">
        <v>98</v>
      </c>
      <c r="G10124" s="94">
        <v>2476</v>
      </c>
      <c r="I10124" s="52">
        <v>2476</v>
      </c>
      <c r="K10124" s="3"/>
      <c r="L10124" s="52">
        <v>501</v>
      </c>
      <c r="M10124" s="3"/>
      <c r="O10124" s="52">
        <v>501</v>
      </c>
    </row>
    <row r="10125" spans="1:15" customFormat="1" ht="13.2" x14ac:dyDescent="0.25">
      <c r="A10125">
        <v>7</v>
      </c>
      <c r="B10125">
        <v>22</v>
      </c>
      <c r="C10125" s="3">
        <v>722</v>
      </c>
      <c r="D10125" t="s">
        <v>6</v>
      </c>
      <c r="E10125">
        <v>98</v>
      </c>
      <c r="G10125" s="94">
        <v>2379</v>
      </c>
      <c r="H10125">
        <f>SUM(G10119:G10125)</f>
        <v>48294</v>
      </c>
      <c r="I10125" s="52">
        <v>2379</v>
      </c>
      <c r="K10125" s="3"/>
      <c r="L10125" s="52">
        <v>521</v>
      </c>
      <c r="M10125" s="3"/>
      <c r="O10125" s="52">
        <v>521</v>
      </c>
    </row>
    <row r="10126" spans="1:15" customFormat="1" ht="13.2" x14ac:dyDescent="0.25">
      <c r="A10126">
        <v>7</v>
      </c>
      <c r="B10126">
        <v>23</v>
      </c>
      <c r="C10126" s="3">
        <v>723</v>
      </c>
      <c r="D10126" t="s">
        <v>6</v>
      </c>
      <c r="E10126">
        <v>98</v>
      </c>
      <c r="G10126" s="94">
        <v>1778</v>
      </c>
      <c r="I10126" s="52">
        <v>1778</v>
      </c>
      <c r="K10126" s="3"/>
      <c r="L10126" s="52">
        <v>420</v>
      </c>
      <c r="M10126" s="3"/>
      <c r="O10126" s="52">
        <v>420</v>
      </c>
    </row>
    <row r="10127" spans="1:15" customFormat="1" ht="13.2" x14ac:dyDescent="0.25">
      <c r="A10127">
        <v>7</v>
      </c>
      <c r="B10127">
        <v>24</v>
      </c>
      <c r="C10127" s="3">
        <v>724</v>
      </c>
      <c r="D10127" t="s">
        <v>6</v>
      </c>
      <c r="E10127">
        <v>98</v>
      </c>
      <c r="G10127" s="94">
        <v>572</v>
      </c>
      <c r="I10127" s="52">
        <v>572</v>
      </c>
      <c r="K10127" s="3"/>
      <c r="L10127" s="52">
        <v>157</v>
      </c>
      <c r="M10127" s="3"/>
      <c r="O10127" s="52">
        <v>157</v>
      </c>
    </row>
    <row r="10128" spans="1:15" customFormat="1" ht="13.2" x14ac:dyDescent="0.25">
      <c r="A10128">
        <v>7</v>
      </c>
      <c r="B10128">
        <v>25</v>
      </c>
      <c r="C10128" s="3">
        <v>725</v>
      </c>
      <c r="D10128" t="s">
        <v>6</v>
      </c>
      <c r="E10128">
        <v>98</v>
      </c>
      <c r="G10128" s="94">
        <v>190</v>
      </c>
      <c r="I10128" s="52">
        <v>190</v>
      </c>
      <c r="K10128" s="3"/>
      <c r="L10128" s="52">
        <v>60</v>
      </c>
      <c r="M10128" s="3"/>
      <c r="O10128" s="52">
        <v>60</v>
      </c>
    </row>
    <row r="10129" spans="1:15" customFormat="1" ht="13.2" x14ac:dyDescent="0.25">
      <c r="A10129">
        <v>7</v>
      </c>
      <c r="B10129">
        <v>26</v>
      </c>
      <c r="C10129" s="3">
        <v>726</v>
      </c>
      <c r="D10129" t="s">
        <v>6</v>
      </c>
      <c r="E10129">
        <v>98</v>
      </c>
      <c r="G10129" s="94">
        <v>687</v>
      </c>
      <c r="I10129" s="52">
        <v>687</v>
      </c>
      <c r="K10129" s="3"/>
      <c r="L10129" s="52">
        <v>249</v>
      </c>
      <c r="M10129" s="3"/>
      <c r="O10129" s="52">
        <v>249</v>
      </c>
    </row>
    <row r="10130" spans="1:15" customFormat="1" ht="13.2" x14ac:dyDescent="0.25">
      <c r="A10130">
        <v>7</v>
      </c>
      <c r="B10130">
        <v>27</v>
      </c>
      <c r="C10130" s="3">
        <v>727</v>
      </c>
      <c r="D10130" t="s">
        <v>6</v>
      </c>
      <c r="E10130">
        <v>98</v>
      </c>
      <c r="G10130" s="94">
        <v>735</v>
      </c>
      <c r="I10130" s="52">
        <v>735</v>
      </c>
      <c r="K10130" s="3"/>
      <c r="L10130" s="52">
        <v>302</v>
      </c>
      <c r="M10130" s="3"/>
      <c r="O10130" s="52">
        <v>302</v>
      </c>
    </row>
    <row r="10131" spans="1:15" customFormat="1" ht="13.2" x14ac:dyDescent="0.25">
      <c r="A10131">
        <v>7</v>
      </c>
      <c r="B10131">
        <v>28</v>
      </c>
      <c r="C10131" s="3">
        <v>728</v>
      </c>
      <c r="D10131" t="s">
        <v>6</v>
      </c>
      <c r="E10131">
        <v>98</v>
      </c>
      <c r="G10131" s="94">
        <v>158</v>
      </c>
      <c r="I10131" s="52">
        <v>158</v>
      </c>
      <c r="K10131" s="3"/>
      <c r="L10131" s="52">
        <v>73</v>
      </c>
      <c r="M10131" s="3"/>
      <c r="O10131" s="52">
        <v>73</v>
      </c>
    </row>
    <row r="10132" spans="1:15" customFormat="1" ht="13.2" x14ac:dyDescent="0.25">
      <c r="A10132">
        <v>7</v>
      </c>
      <c r="B10132">
        <v>29</v>
      </c>
      <c r="C10132" s="3">
        <v>729</v>
      </c>
      <c r="D10132" t="s">
        <v>6</v>
      </c>
      <c r="E10132">
        <v>98</v>
      </c>
      <c r="G10132" s="94">
        <v>142</v>
      </c>
      <c r="H10132">
        <f>SUM(G10126:G10132)</f>
        <v>4262</v>
      </c>
      <c r="I10132" s="52">
        <v>142</v>
      </c>
      <c r="K10132" s="3"/>
      <c r="L10132" s="52">
        <v>61</v>
      </c>
      <c r="M10132" s="3"/>
      <c r="O10132" s="52">
        <v>61</v>
      </c>
    </row>
    <row r="10133" spans="1:15" customFormat="1" ht="13.2" x14ac:dyDescent="0.25">
      <c r="A10133">
        <v>7</v>
      </c>
      <c r="B10133">
        <v>30</v>
      </c>
      <c r="C10133" s="3">
        <v>730</v>
      </c>
      <c r="D10133" t="s">
        <v>6</v>
      </c>
      <c r="E10133">
        <v>98</v>
      </c>
      <c r="G10133" s="94">
        <v>157</v>
      </c>
      <c r="I10133" s="52">
        <v>157</v>
      </c>
      <c r="K10133" s="3"/>
      <c r="L10133" s="52">
        <v>76</v>
      </c>
      <c r="M10133" s="3"/>
      <c r="O10133" s="52">
        <v>76</v>
      </c>
    </row>
    <row r="10134" spans="1:15" customFormat="1" ht="13.2" x14ac:dyDescent="0.25">
      <c r="A10134">
        <v>7</v>
      </c>
      <c r="B10134">
        <v>31</v>
      </c>
      <c r="C10134" s="3">
        <v>731</v>
      </c>
      <c r="D10134" t="s">
        <v>6</v>
      </c>
      <c r="E10134">
        <v>98</v>
      </c>
      <c r="G10134" s="94">
        <v>215</v>
      </c>
      <c r="I10134" s="52">
        <v>215</v>
      </c>
      <c r="K10134" s="3"/>
      <c r="L10134" s="52">
        <v>114</v>
      </c>
      <c r="M10134" s="3"/>
      <c r="O10134" s="52">
        <v>114</v>
      </c>
    </row>
    <row r="10135" spans="1:15" customFormat="1" ht="13.2" x14ac:dyDescent="0.25">
      <c r="A10135">
        <v>8</v>
      </c>
      <c r="B10135">
        <v>1</v>
      </c>
      <c r="C10135" s="3">
        <v>801</v>
      </c>
      <c r="D10135" t="s">
        <v>6</v>
      </c>
      <c r="E10135">
        <v>98</v>
      </c>
      <c r="G10135" s="94">
        <v>106</v>
      </c>
      <c r="I10135" s="52">
        <v>106</v>
      </c>
      <c r="K10135" s="3"/>
      <c r="L10135" s="52">
        <v>62</v>
      </c>
      <c r="M10135" s="3"/>
      <c r="O10135" s="52">
        <v>62</v>
      </c>
    </row>
    <row r="10136" spans="1:15" customFormat="1" ht="13.2" x14ac:dyDescent="0.25">
      <c r="A10136">
        <v>8</v>
      </c>
      <c r="B10136">
        <v>2</v>
      </c>
      <c r="C10136" s="3">
        <v>802</v>
      </c>
      <c r="D10136" t="s">
        <v>6</v>
      </c>
      <c r="E10136">
        <v>98</v>
      </c>
      <c r="G10136" s="94">
        <v>204</v>
      </c>
      <c r="I10136" s="52">
        <v>204</v>
      </c>
      <c r="K10136" s="3"/>
      <c r="L10136" s="52">
        <v>131</v>
      </c>
      <c r="M10136" s="3"/>
      <c r="O10136" s="52">
        <v>131</v>
      </c>
    </row>
    <row r="10137" spans="1:15" customFormat="1" ht="13.2" x14ac:dyDescent="0.25">
      <c r="A10137">
        <v>8</v>
      </c>
      <c r="B10137">
        <v>3</v>
      </c>
      <c r="C10137" s="3">
        <v>803</v>
      </c>
      <c r="D10137" t="s">
        <v>6</v>
      </c>
      <c r="E10137">
        <v>98</v>
      </c>
      <c r="G10137" s="94">
        <v>213</v>
      </c>
      <c r="I10137" s="52">
        <v>213</v>
      </c>
      <c r="K10137" s="3"/>
      <c r="L10137" s="52">
        <v>150</v>
      </c>
      <c r="M10137" s="3"/>
      <c r="O10137" s="52">
        <v>150</v>
      </c>
    </row>
    <row r="10138" spans="1:15" customFormat="1" ht="13.2" x14ac:dyDescent="0.25">
      <c r="A10138">
        <v>8</v>
      </c>
      <c r="B10138">
        <v>4</v>
      </c>
      <c r="C10138" s="3">
        <v>804</v>
      </c>
      <c r="D10138" t="s">
        <v>6</v>
      </c>
      <c r="E10138">
        <v>98</v>
      </c>
      <c r="G10138" s="94">
        <v>141</v>
      </c>
      <c r="I10138" s="52">
        <v>141</v>
      </c>
      <c r="K10138" s="3"/>
      <c r="L10138" s="52">
        <v>109</v>
      </c>
      <c r="M10138" s="3"/>
      <c r="O10138" s="52">
        <v>109</v>
      </c>
    </row>
    <row r="10139" spans="1:15" customFormat="1" ht="13.2" x14ac:dyDescent="0.25">
      <c r="A10139">
        <v>8</v>
      </c>
      <c r="B10139">
        <v>5</v>
      </c>
      <c r="C10139" s="3">
        <v>805</v>
      </c>
      <c r="D10139" t="s">
        <v>6</v>
      </c>
      <c r="E10139">
        <v>98</v>
      </c>
      <c r="G10139" s="94">
        <v>122</v>
      </c>
      <c r="H10139">
        <f>SUM(G10133:G10139)</f>
        <v>1158</v>
      </c>
      <c r="I10139" s="52">
        <v>122</v>
      </c>
      <c r="K10139" s="3"/>
      <c r="L10139" s="52">
        <v>114</v>
      </c>
      <c r="M10139" s="3"/>
      <c r="O10139" s="52">
        <v>114</v>
      </c>
    </row>
    <row r="10140" spans="1:15" customFormat="1" ht="13.2" x14ac:dyDescent="0.25">
      <c r="A10140">
        <v>8</v>
      </c>
      <c r="B10140">
        <v>6</v>
      </c>
      <c r="C10140" s="3">
        <v>806</v>
      </c>
      <c r="D10140" t="s">
        <v>6</v>
      </c>
      <c r="E10140">
        <v>98</v>
      </c>
      <c r="G10140" s="94">
        <v>167</v>
      </c>
      <c r="I10140" s="52">
        <v>167</v>
      </c>
      <c r="K10140" s="3"/>
      <c r="L10140" s="52">
        <v>123</v>
      </c>
      <c r="M10140" s="3"/>
      <c r="O10140" s="52">
        <v>123</v>
      </c>
    </row>
    <row r="10141" spans="1:15" customFormat="1" ht="13.2" x14ac:dyDescent="0.25">
      <c r="A10141">
        <v>8</v>
      </c>
      <c r="B10141">
        <v>7</v>
      </c>
      <c r="C10141" s="3">
        <v>807</v>
      </c>
      <c r="D10141" t="s">
        <v>6</v>
      </c>
      <c r="E10141">
        <v>98</v>
      </c>
      <c r="G10141" s="94">
        <v>649</v>
      </c>
      <c r="I10141" s="52">
        <v>649</v>
      </c>
      <c r="K10141" s="3"/>
      <c r="L10141" s="52">
        <v>373</v>
      </c>
      <c r="M10141" s="3"/>
      <c r="O10141" s="52">
        <v>373</v>
      </c>
    </row>
    <row r="10142" spans="1:15" customFormat="1" ht="13.2" x14ac:dyDescent="0.25">
      <c r="A10142">
        <v>8</v>
      </c>
      <c r="B10142">
        <v>8</v>
      </c>
      <c r="C10142" s="3">
        <v>808</v>
      </c>
      <c r="D10142" t="s">
        <v>6</v>
      </c>
      <c r="E10142">
        <v>98</v>
      </c>
      <c r="G10142" s="94">
        <v>1157</v>
      </c>
      <c r="I10142" s="52">
        <v>1157</v>
      </c>
      <c r="K10142" s="3"/>
      <c r="L10142" s="52">
        <v>509</v>
      </c>
      <c r="M10142" s="3"/>
      <c r="O10142" s="52">
        <v>509</v>
      </c>
    </row>
    <row r="10143" spans="1:15" customFormat="1" ht="13.2" x14ac:dyDescent="0.25">
      <c r="A10143">
        <v>8</v>
      </c>
      <c r="B10143">
        <v>9</v>
      </c>
      <c r="C10143" s="3">
        <v>809</v>
      </c>
      <c r="D10143" t="s">
        <v>6</v>
      </c>
      <c r="E10143">
        <v>98</v>
      </c>
      <c r="G10143" s="94">
        <v>1957</v>
      </c>
      <c r="I10143" s="52">
        <v>1957</v>
      </c>
      <c r="K10143" s="3"/>
      <c r="L10143" s="52">
        <v>639</v>
      </c>
      <c r="M10143" s="3"/>
      <c r="O10143" s="52">
        <v>639</v>
      </c>
    </row>
    <row r="10144" spans="1:15" customFormat="1" ht="13.2" x14ac:dyDescent="0.25">
      <c r="A10144">
        <v>8</v>
      </c>
      <c r="B10144">
        <v>10</v>
      </c>
      <c r="C10144" s="3">
        <v>810</v>
      </c>
      <c r="D10144" t="s">
        <v>6</v>
      </c>
      <c r="E10144">
        <v>98</v>
      </c>
      <c r="G10144" s="94">
        <v>2011</v>
      </c>
      <c r="I10144" s="52">
        <v>2011</v>
      </c>
      <c r="K10144" s="3"/>
      <c r="L10144" s="52">
        <v>462</v>
      </c>
      <c r="M10144" s="3"/>
      <c r="O10144" s="52">
        <v>462</v>
      </c>
    </row>
    <row r="10145" spans="1:15" customFormat="1" ht="13.2" x14ac:dyDescent="0.25">
      <c r="A10145">
        <v>8</v>
      </c>
      <c r="B10145">
        <v>11</v>
      </c>
      <c r="C10145" s="3">
        <v>811</v>
      </c>
      <c r="D10145" t="s">
        <v>6</v>
      </c>
      <c r="E10145">
        <v>98</v>
      </c>
      <c r="G10145" s="94">
        <v>2230</v>
      </c>
      <c r="I10145" s="52">
        <v>2230</v>
      </c>
      <c r="K10145" s="3"/>
      <c r="L10145" s="52">
        <v>326</v>
      </c>
      <c r="M10145" s="3"/>
      <c r="O10145" s="52">
        <v>326</v>
      </c>
    </row>
    <row r="10146" spans="1:15" customFormat="1" ht="13.2" x14ac:dyDescent="0.25">
      <c r="A10146">
        <v>8</v>
      </c>
      <c r="B10146">
        <v>12</v>
      </c>
      <c r="C10146" s="3">
        <v>812</v>
      </c>
      <c r="D10146" t="s">
        <v>6</v>
      </c>
      <c r="E10146">
        <v>98</v>
      </c>
      <c r="G10146" s="94">
        <v>989</v>
      </c>
      <c r="H10146">
        <f>SUM(G10140:G10146)</f>
        <v>9160</v>
      </c>
      <c r="I10146" s="52">
        <v>989</v>
      </c>
      <c r="K10146" s="3"/>
      <c r="L10146" s="52">
        <v>322</v>
      </c>
      <c r="M10146" s="3"/>
      <c r="O10146" s="52">
        <v>322</v>
      </c>
    </row>
    <row r="10147" spans="1:15" customFormat="1" ht="13.2" x14ac:dyDescent="0.25">
      <c r="A10147">
        <v>8</v>
      </c>
      <c r="B10147">
        <v>13</v>
      </c>
      <c r="C10147" s="3">
        <v>813</v>
      </c>
      <c r="D10147" t="s">
        <v>6</v>
      </c>
      <c r="E10147">
        <v>98</v>
      </c>
      <c r="G10147" s="94">
        <v>1606</v>
      </c>
      <c r="I10147" s="52">
        <v>1606</v>
      </c>
      <c r="K10147" s="3"/>
      <c r="L10147" s="52">
        <v>572</v>
      </c>
      <c r="M10147" s="3"/>
      <c r="O10147" s="52">
        <v>572</v>
      </c>
    </row>
    <row r="10148" spans="1:15" customFormat="1" ht="13.2" x14ac:dyDescent="0.25">
      <c r="A10148">
        <v>8</v>
      </c>
      <c r="B10148">
        <v>14</v>
      </c>
      <c r="C10148" s="3">
        <v>814</v>
      </c>
      <c r="D10148" t="s">
        <v>6</v>
      </c>
      <c r="E10148">
        <v>98</v>
      </c>
      <c r="G10148" s="94">
        <v>611</v>
      </c>
      <c r="I10148" s="52">
        <v>611</v>
      </c>
      <c r="K10148" s="3"/>
      <c r="L10148" s="52">
        <v>203</v>
      </c>
      <c r="M10148" s="3"/>
      <c r="O10148" s="52">
        <v>203</v>
      </c>
    </row>
    <row r="10149" spans="1:15" customFormat="1" ht="13.2" x14ac:dyDescent="0.25">
      <c r="A10149">
        <v>8</v>
      </c>
      <c r="B10149">
        <v>15</v>
      </c>
      <c r="C10149" s="3">
        <v>815</v>
      </c>
      <c r="D10149" t="s">
        <v>6</v>
      </c>
      <c r="E10149">
        <v>98</v>
      </c>
      <c r="G10149" s="94">
        <v>468</v>
      </c>
      <c r="I10149" s="52">
        <v>468</v>
      </c>
      <c r="K10149" s="3"/>
      <c r="L10149" s="52">
        <v>145</v>
      </c>
      <c r="M10149" s="3"/>
      <c r="O10149" s="52">
        <v>145</v>
      </c>
    </row>
    <row r="10150" spans="1:15" customFormat="1" ht="13.2" x14ac:dyDescent="0.25">
      <c r="A10150">
        <v>8</v>
      </c>
      <c r="B10150">
        <v>16</v>
      </c>
      <c r="C10150" s="3">
        <v>816</v>
      </c>
      <c r="D10150" t="s">
        <v>6</v>
      </c>
      <c r="E10150">
        <v>98</v>
      </c>
      <c r="G10150" s="94">
        <v>380</v>
      </c>
      <c r="I10150" s="52">
        <v>380</v>
      </c>
      <c r="K10150" s="3"/>
      <c r="L10150" s="52">
        <v>109</v>
      </c>
      <c r="M10150" s="3"/>
      <c r="O10150" s="52">
        <v>109</v>
      </c>
    </row>
    <row r="10151" spans="1:15" customFormat="1" ht="13.2" x14ac:dyDescent="0.25">
      <c r="A10151">
        <v>8</v>
      </c>
      <c r="B10151">
        <v>17</v>
      </c>
      <c r="C10151" s="3">
        <v>817</v>
      </c>
      <c r="D10151" t="s">
        <v>6</v>
      </c>
      <c r="E10151">
        <v>98</v>
      </c>
      <c r="G10151" s="94">
        <v>821</v>
      </c>
      <c r="I10151" s="52">
        <v>821</v>
      </c>
      <c r="K10151" s="3"/>
      <c r="L10151" s="52">
        <v>219</v>
      </c>
      <c r="M10151" s="3"/>
      <c r="O10151" s="52">
        <v>219</v>
      </c>
    </row>
    <row r="10152" spans="1:15" customFormat="1" ht="13.2" x14ac:dyDescent="0.25">
      <c r="A10152">
        <v>8</v>
      </c>
      <c r="B10152">
        <v>18</v>
      </c>
      <c r="C10152" s="3">
        <v>818</v>
      </c>
      <c r="D10152" t="s">
        <v>6</v>
      </c>
      <c r="E10152">
        <v>98</v>
      </c>
      <c r="G10152" s="94">
        <v>2048</v>
      </c>
      <c r="I10152" s="52">
        <v>2048</v>
      </c>
      <c r="K10152" s="3"/>
      <c r="L10152" s="52">
        <v>505</v>
      </c>
      <c r="M10152" s="3"/>
      <c r="O10152" s="52">
        <v>505</v>
      </c>
    </row>
    <row r="10153" spans="1:15" customFormat="1" ht="13.2" x14ac:dyDescent="0.25">
      <c r="A10153">
        <v>8</v>
      </c>
      <c r="B10153">
        <v>19</v>
      </c>
      <c r="C10153" s="3">
        <v>819</v>
      </c>
      <c r="D10153" t="s">
        <v>6</v>
      </c>
      <c r="E10153">
        <v>98</v>
      </c>
      <c r="G10153" s="94">
        <v>2051</v>
      </c>
      <c r="H10153">
        <f>SUM(G10147:G10153)</f>
        <v>7985</v>
      </c>
      <c r="I10153" s="52">
        <v>2051</v>
      </c>
      <c r="K10153" s="3"/>
      <c r="L10153" s="52">
        <v>423</v>
      </c>
      <c r="M10153" s="3"/>
      <c r="O10153" s="52">
        <v>423</v>
      </c>
    </row>
    <row r="10154" spans="1:15" customFormat="1" ht="13.2" x14ac:dyDescent="0.25">
      <c r="A10154">
        <v>8</v>
      </c>
      <c r="B10154">
        <v>20</v>
      </c>
      <c r="C10154" s="3">
        <v>820</v>
      </c>
      <c r="D10154" t="s">
        <v>6</v>
      </c>
      <c r="E10154">
        <v>98</v>
      </c>
      <c r="G10154" s="94">
        <v>2095</v>
      </c>
      <c r="I10154" s="52">
        <v>2095</v>
      </c>
      <c r="K10154" s="3"/>
      <c r="L10154" s="52">
        <v>308</v>
      </c>
      <c r="M10154" s="3"/>
      <c r="O10154" s="52">
        <v>308</v>
      </c>
    </row>
    <row r="10155" spans="1:15" customFormat="1" ht="13.2" x14ac:dyDescent="0.25">
      <c r="A10155">
        <v>8</v>
      </c>
      <c r="B10155">
        <v>21</v>
      </c>
      <c r="C10155" s="3">
        <v>821</v>
      </c>
      <c r="D10155" t="s">
        <v>6</v>
      </c>
      <c r="E10155">
        <v>98</v>
      </c>
      <c r="G10155" s="94">
        <v>1131</v>
      </c>
      <c r="I10155" s="52">
        <v>1131</v>
      </c>
      <c r="K10155" s="3"/>
      <c r="L10155" s="52">
        <v>195</v>
      </c>
      <c r="M10155" s="3"/>
      <c r="O10155" s="52">
        <v>195</v>
      </c>
    </row>
    <row r="10156" spans="1:15" customFormat="1" ht="13.2" x14ac:dyDescent="0.25">
      <c r="A10156">
        <v>8</v>
      </c>
      <c r="B10156">
        <v>22</v>
      </c>
      <c r="C10156" s="3">
        <v>822</v>
      </c>
      <c r="D10156" t="s">
        <v>6</v>
      </c>
      <c r="E10156">
        <v>98</v>
      </c>
      <c r="G10156" s="94">
        <v>2476</v>
      </c>
      <c r="I10156" s="52">
        <v>2476</v>
      </c>
      <c r="K10156" s="3"/>
      <c r="L10156" s="52">
        <v>493</v>
      </c>
      <c r="M10156" s="3"/>
      <c r="O10156" s="52">
        <v>493</v>
      </c>
    </row>
    <row r="10157" spans="1:15" customFormat="1" ht="13.2" x14ac:dyDescent="0.25">
      <c r="A10157">
        <v>8</v>
      </c>
      <c r="B10157">
        <v>23</v>
      </c>
      <c r="C10157" s="3">
        <v>823</v>
      </c>
      <c r="D10157" t="s">
        <v>6</v>
      </c>
      <c r="E10157">
        <v>98</v>
      </c>
      <c r="G10157" s="94">
        <v>1180</v>
      </c>
      <c r="I10157" s="52">
        <v>1180</v>
      </c>
      <c r="K10157" s="3"/>
      <c r="L10157" s="52">
        <v>268</v>
      </c>
      <c r="M10157" s="3"/>
      <c r="O10157" s="52">
        <v>268</v>
      </c>
    </row>
    <row r="10158" spans="1:15" customFormat="1" ht="13.2" x14ac:dyDescent="0.25">
      <c r="A10158">
        <v>8</v>
      </c>
      <c r="B10158">
        <v>24</v>
      </c>
      <c r="C10158" s="3">
        <v>824</v>
      </c>
      <c r="D10158" t="s">
        <v>6</v>
      </c>
      <c r="E10158">
        <v>98</v>
      </c>
      <c r="G10158" s="94">
        <v>1383</v>
      </c>
      <c r="I10158" s="52">
        <v>1383</v>
      </c>
      <c r="K10158" s="3"/>
      <c r="L10158" s="52">
        <v>356</v>
      </c>
      <c r="M10158" s="3"/>
      <c r="O10158" s="52">
        <v>356</v>
      </c>
    </row>
    <row r="10159" spans="1:15" customFormat="1" ht="13.2" x14ac:dyDescent="0.25">
      <c r="A10159">
        <v>8</v>
      </c>
      <c r="B10159">
        <v>25</v>
      </c>
      <c r="C10159" s="3">
        <v>825</v>
      </c>
      <c r="D10159" t="s">
        <v>6</v>
      </c>
      <c r="E10159">
        <v>98</v>
      </c>
      <c r="G10159" s="94">
        <v>673</v>
      </c>
      <c r="I10159" s="52">
        <v>673</v>
      </c>
      <c r="K10159" s="3"/>
      <c r="L10159" s="52">
        <v>194</v>
      </c>
      <c r="M10159" s="3"/>
      <c r="O10159" s="52">
        <v>194</v>
      </c>
    </row>
    <row r="10160" spans="1:15" customFormat="1" ht="13.2" x14ac:dyDescent="0.25">
      <c r="A10160">
        <v>8</v>
      </c>
      <c r="B10160">
        <v>26</v>
      </c>
      <c r="C10160" s="3">
        <v>826</v>
      </c>
      <c r="D10160" t="s">
        <v>6</v>
      </c>
      <c r="E10160">
        <v>98</v>
      </c>
      <c r="G10160" s="94">
        <v>3232</v>
      </c>
      <c r="H10160">
        <f>SUM(G10154:G10160)</f>
        <v>12170</v>
      </c>
      <c r="I10160" s="52">
        <v>3232</v>
      </c>
      <c r="K10160" s="3"/>
      <c r="L10160" s="52">
        <v>238</v>
      </c>
      <c r="M10160" s="3"/>
      <c r="O10160" s="52">
        <v>238</v>
      </c>
    </row>
    <row r="10161" spans="1:21" customFormat="1" ht="13.2" x14ac:dyDescent="0.25">
      <c r="A10161">
        <v>8</v>
      </c>
      <c r="B10161">
        <v>27</v>
      </c>
      <c r="C10161" s="3">
        <v>827</v>
      </c>
      <c r="D10161" t="s">
        <v>6</v>
      </c>
      <c r="E10161">
        <v>98</v>
      </c>
      <c r="G10161" s="94">
        <v>1126</v>
      </c>
      <c r="I10161" s="52">
        <v>1126</v>
      </c>
      <c r="K10161" s="3"/>
      <c r="L10161" s="52">
        <v>225</v>
      </c>
      <c r="M10161" s="3"/>
      <c r="O10161" s="52">
        <v>225</v>
      </c>
    </row>
    <row r="10162" spans="1:21" customFormat="1" ht="13.2" x14ac:dyDescent="0.25">
      <c r="A10162">
        <v>8</v>
      </c>
      <c r="B10162">
        <v>28</v>
      </c>
      <c r="C10162" s="3">
        <v>828</v>
      </c>
      <c r="D10162" t="s">
        <v>6</v>
      </c>
      <c r="E10162">
        <v>98</v>
      </c>
      <c r="G10162" s="94">
        <v>1787</v>
      </c>
      <c r="I10162" s="52">
        <v>1787</v>
      </c>
      <c r="K10162" s="3"/>
      <c r="L10162" s="52">
        <v>316</v>
      </c>
      <c r="M10162" s="3"/>
      <c r="O10162" s="52">
        <v>316</v>
      </c>
    </row>
    <row r="10163" spans="1:21" customFormat="1" ht="13.2" x14ac:dyDescent="0.25">
      <c r="A10163">
        <v>8</v>
      </c>
      <c r="B10163">
        <v>29</v>
      </c>
      <c r="C10163" s="3">
        <v>829</v>
      </c>
      <c r="D10163" t="s">
        <v>6</v>
      </c>
      <c r="E10163">
        <v>98</v>
      </c>
      <c r="G10163" s="94">
        <v>1462</v>
      </c>
      <c r="I10163" s="52">
        <v>1462</v>
      </c>
      <c r="K10163" s="3"/>
      <c r="L10163" s="52">
        <v>227</v>
      </c>
      <c r="M10163" s="3"/>
      <c r="O10163" s="52">
        <v>227</v>
      </c>
    </row>
    <row r="10164" spans="1:21" customFormat="1" ht="13.2" x14ac:dyDescent="0.25">
      <c r="A10164">
        <v>8</v>
      </c>
      <c r="B10164">
        <v>30</v>
      </c>
      <c r="C10164" s="3">
        <v>830</v>
      </c>
      <c r="D10164" t="s">
        <v>6</v>
      </c>
      <c r="E10164">
        <v>98</v>
      </c>
      <c r="G10164" s="94">
        <v>1079</v>
      </c>
      <c r="I10164" s="52">
        <v>1079</v>
      </c>
      <c r="K10164" s="3"/>
      <c r="L10164" s="52">
        <v>144</v>
      </c>
      <c r="M10164" s="3"/>
      <c r="O10164" s="52">
        <v>144</v>
      </c>
    </row>
    <row r="10165" spans="1:21" customFormat="1" ht="13.2" x14ac:dyDescent="0.25">
      <c r="A10165">
        <v>8</v>
      </c>
      <c r="B10165">
        <v>31</v>
      </c>
      <c r="C10165" s="3">
        <v>831</v>
      </c>
      <c r="D10165" t="s">
        <v>6</v>
      </c>
      <c r="E10165">
        <v>98</v>
      </c>
      <c r="G10165" s="94">
        <v>1512</v>
      </c>
      <c r="I10165" s="52">
        <v>1512</v>
      </c>
      <c r="K10165" s="3"/>
      <c r="L10165" s="52">
        <v>171</v>
      </c>
      <c r="M10165" s="3"/>
      <c r="O10165" s="52">
        <v>171</v>
      </c>
    </row>
    <row r="10166" spans="1:21" customFormat="1" ht="13.2" x14ac:dyDescent="0.25">
      <c r="A10166">
        <v>9</v>
      </c>
      <c r="B10166">
        <v>1</v>
      </c>
      <c r="C10166" s="3">
        <v>901</v>
      </c>
      <c r="D10166" t="s">
        <v>6</v>
      </c>
      <c r="E10166">
        <v>98</v>
      </c>
      <c r="G10166" s="94">
        <v>671</v>
      </c>
      <c r="I10166" s="52">
        <v>671</v>
      </c>
      <c r="K10166" s="3"/>
      <c r="L10166" s="52">
        <v>63</v>
      </c>
      <c r="M10166" s="3"/>
      <c r="O10166" s="52">
        <v>63</v>
      </c>
    </row>
    <row r="10167" spans="1:21" customFormat="1" ht="13.2" x14ac:dyDescent="0.25">
      <c r="A10167">
        <v>9</v>
      </c>
      <c r="B10167">
        <v>2</v>
      </c>
      <c r="C10167" s="3">
        <v>902</v>
      </c>
      <c r="D10167" t="s">
        <v>6</v>
      </c>
      <c r="E10167">
        <v>98</v>
      </c>
      <c r="F10167">
        <f>Q10167</f>
        <v>3609</v>
      </c>
      <c r="G10167" s="3">
        <v>3609</v>
      </c>
      <c r="H10167">
        <f>SUM(G10161:G10167)</f>
        <v>11246</v>
      </c>
      <c r="I10167" s="50"/>
      <c r="K10167" s="3"/>
      <c r="L10167" s="50"/>
      <c r="M10167" s="3"/>
      <c r="O10167" s="51">
        <v>57</v>
      </c>
      <c r="P10167" s="50">
        <v>671</v>
      </c>
      <c r="Q10167" s="6">
        <v>3609</v>
      </c>
      <c r="R10167" s="51">
        <v>57</v>
      </c>
      <c r="U10167" t="s">
        <v>35</v>
      </c>
    </row>
    <row r="10168" spans="1:21" customFormat="1" ht="13.2" x14ac:dyDescent="0.25">
      <c r="A10168">
        <v>9</v>
      </c>
      <c r="B10168">
        <v>3</v>
      </c>
      <c r="C10168" s="3">
        <v>903</v>
      </c>
      <c r="D10168" t="s">
        <v>6</v>
      </c>
      <c r="E10168">
        <v>98</v>
      </c>
      <c r="F10168">
        <f t="shared" ref="F10168:F10231" si="429">Q10168</f>
        <v>1079</v>
      </c>
      <c r="G10168" s="3">
        <v>1079</v>
      </c>
      <c r="I10168" s="50"/>
      <c r="K10168" s="3"/>
      <c r="L10168" s="50"/>
      <c r="O10168">
        <v>140</v>
      </c>
      <c r="P10168" s="50">
        <v>509</v>
      </c>
      <c r="Q10168" s="6">
        <v>1079</v>
      </c>
      <c r="R10168">
        <v>140</v>
      </c>
    </row>
    <row r="10169" spans="1:21" customFormat="1" ht="13.2" x14ac:dyDescent="0.25">
      <c r="A10169">
        <v>9</v>
      </c>
      <c r="B10169">
        <v>4</v>
      </c>
      <c r="C10169" s="3">
        <v>904</v>
      </c>
      <c r="D10169" t="s">
        <v>6</v>
      </c>
      <c r="E10169">
        <v>98</v>
      </c>
      <c r="F10169">
        <f t="shared" si="429"/>
        <v>1216</v>
      </c>
      <c r="G10169" s="3">
        <v>1216</v>
      </c>
      <c r="I10169" s="50"/>
      <c r="K10169" s="3"/>
      <c r="L10169" s="50"/>
      <c r="O10169">
        <v>176</v>
      </c>
      <c r="P10169" s="50">
        <v>1025</v>
      </c>
      <c r="Q10169" s="6">
        <v>1216</v>
      </c>
      <c r="R10169">
        <v>176</v>
      </c>
    </row>
    <row r="10170" spans="1:21" customFormat="1" ht="13.2" x14ac:dyDescent="0.25">
      <c r="A10170">
        <v>9</v>
      </c>
      <c r="B10170">
        <v>5</v>
      </c>
      <c r="C10170" s="3">
        <v>905</v>
      </c>
      <c r="D10170" t="s">
        <v>6</v>
      </c>
      <c r="E10170">
        <v>98</v>
      </c>
      <c r="F10170">
        <f t="shared" si="429"/>
        <v>949</v>
      </c>
      <c r="G10170" s="3">
        <v>949</v>
      </c>
      <c r="I10170" s="50"/>
      <c r="K10170" s="3"/>
      <c r="L10170" s="50"/>
      <c r="O10170">
        <v>199</v>
      </c>
      <c r="P10170" s="50">
        <v>654</v>
      </c>
      <c r="Q10170" s="6">
        <v>949</v>
      </c>
      <c r="R10170">
        <v>199</v>
      </c>
    </row>
    <row r="10171" spans="1:21" customFormat="1" ht="13.2" x14ac:dyDescent="0.25">
      <c r="A10171">
        <v>9</v>
      </c>
      <c r="B10171">
        <v>6</v>
      </c>
      <c r="C10171" s="3">
        <v>906</v>
      </c>
      <c r="D10171" t="s">
        <v>6</v>
      </c>
      <c r="E10171">
        <v>98</v>
      </c>
      <c r="F10171">
        <f t="shared" si="429"/>
        <v>925</v>
      </c>
      <c r="G10171" s="3">
        <v>925</v>
      </c>
      <c r="I10171" s="50"/>
      <c r="K10171" s="3"/>
      <c r="L10171" s="50"/>
      <c r="O10171">
        <v>153</v>
      </c>
      <c r="P10171" s="50">
        <v>1147</v>
      </c>
      <c r="Q10171" s="3">
        <v>925</v>
      </c>
      <c r="R10171">
        <v>153</v>
      </c>
    </row>
    <row r="10172" spans="1:21" customFormat="1" ht="13.2" x14ac:dyDescent="0.25">
      <c r="A10172">
        <v>9</v>
      </c>
      <c r="B10172">
        <v>7</v>
      </c>
      <c r="C10172" s="3">
        <v>907</v>
      </c>
      <c r="D10172" t="s">
        <v>6</v>
      </c>
      <c r="E10172">
        <v>98</v>
      </c>
      <c r="F10172">
        <f t="shared" si="429"/>
        <v>2033</v>
      </c>
      <c r="G10172" s="3">
        <v>2033</v>
      </c>
      <c r="I10172" s="50"/>
      <c r="K10172" s="3"/>
      <c r="L10172" s="50"/>
      <c r="O10172">
        <v>361</v>
      </c>
      <c r="P10172" s="50">
        <v>1067</v>
      </c>
      <c r="Q10172" s="6">
        <v>2033</v>
      </c>
      <c r="R10172">
        <v>361</v>
      </c>
    </row>
    <row r="10173" spans="1:21" customFormat="1" ht="13.2" x14ac:dyDescent="0.25">
      <c r="A10173">
        <v>9</v>
      </c>
      <c r="B10173">
        <v>8</v>
      </c>
      <c r="C10173" s="3">
        <v>908</v>
      </c>
      <c r="D10173" t="s">
        <v>6</v>
      </c>
      <c r="E10173">
        <v>98</v>
      </c>
      <c r="F10173">
        <f t="shared" si="429"/>
        <v>1342</v>
      </c>
      <c r="G10173" s="3">
        <v>1342</v>
      </c>
      <c r="I10173" s="50"/>
      <c r="K10173" s="3"/>
      <c r="L10173" s="50"/>
      <c r="O10173">
        <v>166</v>
      </c>
      <c r="P10173" s="50">
        <v>1481</v>
      </c>
      <c r="Q10173" s="6">
        <v>1342</v>
      </c>
      <c r="R10173">
        <v>166</v>
      </c>
    </row>
    <row r="10174" spans="1:21" customFormat="1" ht="13.2" x14ac:dyDescent="0.25">
      <c r="A10174">
        <v>9</v>
      </c>
      <c r="B10174">
        <v>9</v>
      </c>
      <c r="C10174" s="3">
        <v>909</v>
      </c>
      <c r="D10174" t="s">
        <v>6</v>
      </c>
      <c r="E10174">
        <v>98</v>
      </c>
      <c r="F10174">
        <f t="shared" si="429"/>
        <v>1240</v>
      </c>
      <c r="G10174" s="3">
        <v>1240</v>
      </c>
      <c r="H10174">
        <f>SUM(G10168:G10174)</f>
        <v>8784</v>
      </c>
      <c r="I10174" s="50"/>
      <c r="K10174" s="3"/>
      <c r="L10174" s="50"/>
      <c r="O10174">
        <v>219</v>
      </c>
      <c r="P10174" s="50">
        <v>1607</v>
      </c>
      <c r="Q10174" s="6">
        <v>1240</v>
      </c>
      <c r="R10174">
        <v>219</v>
      </c>
    </row>
    <row r="10175" spans="1:21" customFormat="1" ht="13.2" x14ac:dyDescent="0.25">
      <c r="A10175">
        <v>9</v>
      </c>
      <c r="B10175">
        <v>10</v>
      </c>
      <c r="C10175" s="3">
        <v>910</v>
      </c>
      <c r="D10175" t="s">
        <v>6</v>
      </c>
      <c r="E10175">
        <v>98</v>
      </c>
      <c r="F10175">
        <f t="shared" si="429"/>
        <v>1962</v>
      </c>
      <c r="G10175" s="3">
        <v>1962</v>
      </c>
      <c r="I10175" s="50"/>
      <c r="K10175" s="3"/>
      <c r="L10175" s="50"/>
      <c r="O10175">
        <v>247</v>
      </c>
      <c r="P10175" s="50">
        <v>666</v>
      </c>
      <c r="Q10175" s="6">
        <v>1962</v>
      </c>
      <c r="R10175">
        <v>247</v>
      </c>
    </row>
    <row r="10176" spans="1:21" customFormat="1" ht="13.2" x14ac:dyDescent="0.25">
      <c r="A10176">
        <v>9</v>
      </c>
      <c r="B10176">
        <v>11</v>
      </c>
      <c r="C10176" s="3">
        <v>911</v>
      </c>
      <c r="D10176" t="s">
        <v>6</v>
      </c>
      <c r="E10176">
        <v>98</v>
      </c>
      <c r="F10176">
        <f t="shared" si="429"/>
        <v>811</v>
      </c>
      <c r="G10176" s="3">
        <v>811</v>
      </c>
      <c r="I10176" s="50"/>
      <c r="K10176" s="3"/>
      <c r="L10176" s="50"/>
      <c r="O10176">
        <v>116</v>
      </c>
      <c r="P10176" s="50">
        <v>931</v>
      </c>
      <c r="Q10176" s="6">
        <v>811</v>
      </c>
      <c r="R10176">
        <v>116</v>
      </c>
    </row>
    <row r="10177" spans="1:18" customFormat="1" ht="13.2" x14ac:dyDescent="0.25">
      <c r="A10177">
        <v>9</v>
      </c>
      <c r="B10177">
        <v>12</v>
      </c>
      <c r="C10177" s="3">
        <v>912</v>
      </c>
      <c r="D10177" t="s">
        <v>6</v>
      </c>
      <c r="E10177">
        <v>98</v>
      </c>
      <c r="F10177">
        <f t="shared" si="429"/>
        <v>3007</v>
      </c>
      <c r="G10177" s="3">
        <v>3007</v>
      </c>
      <c r="I10177" s="50"/>
      <c r="K10177" s="3"/>
      <c r="L10177" s="50"/>
      <c r="O10177">
        <v>365</v>
      </c>
      <c r="P10177" s="50">
        <v>1453</v>
      </c>
      <c r="Q10177" s="6">
        <v>3007</v>
      </c>
      <c r="R10177">
        <v>365</v>
      </c>
    </row>
    <row r="10178" spans="1:18" customFormat="1" ht="13.2" x14ac:dyDescent="0.25">
      <c r="A10178">
        <v>9</v>
      </c>
      <c r="B10178">
        <v>13</v>
      </c>
      <c r="C10178" s="3">
        <v>913</v>
      </c>
      <c r="D10178" t="s">
        <v>6</v>
      </c>
      <c r="E10178">
        <v>98</v>
      </c>
      <c r="F10178">
        <f t="shared" si="429"/>
        <v>3942</v>
      </c>
      <c r="G10178" s="3">
        <v>3942</v>
      </c>
      <c r="I10178" s="50"/>
      <c r="K10178" s="3"/>
      <c r="L10178" s="50"/>
      <c r="O10178">
        <v>501</v>
      </c>
      <c r="P10178" s="50">
        <v>2925</v>
      </c>
      <c r="Q10178" s="6">
        <v>3942</v>
      </c>
      <c r="R10178">
        <v>501</v>
      </c>
    </row>
    <row r="10179" spans="1:18" customFormat="1" ht="13.2" x14ac:dyDescent="0.25">
      <c r="A10179">
        <v>9</v>
      </c>
      <c r="B10179">
        <v>14</v>
      </c>
      <c r="C10179" s="3">
        <v>914</v>
      </c>
      <c r="D10179" t="s">
        <v>6</v>
      </c>
      <c r="E10179">
        <v>98</v>
      </c>
      <c r="F10179">
        <f t="shared" si="429"/>
        <v>2816</v>
      </c>
      <c r="G10179" s="3">
        <v>2816</v>
      </c>
      <c r="I10179" s="50"/>
      <c r="K10179" s="3"/>
      <c r="L10179" s="50"/>
      <c r="O10179">
        <v>527</v>
      </c>
      <c r="P10179" s="50">
        <v>3479</v>
      </c>
      <c r="Q10179" s="6">
        <v>2816</v>
      </c>
      <c r="R10179">
        <v>527</v>
      </c>
    </row>
    <row r="10180" spans="1:18" customFormat="1" ht="13.2" x14ac:dyDescent="0.25">
      <c r="A10180">
        <v>9</v>
      </c>
      <c r="B10180">
        <v>15</v>
      </c>
      <c r="C10180" s="3">
        <v>915</v>
      </c>
      <c r="D10180" t="s">
        <v>6</v>
      </c>
      <c r="E10180">
        <v>98</v>
      </c>
      <c r="F10180">
        <f t="shared" si="429"/>
        <v>3341</v>
      </c>
      <c r="G10180" s="3">
        <v>3341</v>
      </c>
      <c r="I10180" s="50"/>
      <c r="K10180" s="3"/>
      <c r="L10180" s="50"/>
      <c r="O10180">
        <v>643</v>
      </c>
      <c r="P10180" s="50">
        <v>5127</v>
      </c>
      <c r="Q10180" s="6">
        <v>3341</v>
      </c>
      <c r="R10180">
        <v>643</v>
      </c>
    </row>
    <row r="10181" spans="1:18" customFormat="1" ht="13.2" x14ac:dyDescent="0.25">
      <c r="A10181">
        <v>9</v>
      </c>
      <c r="B10181">
        <v>16</v>
      </c>
      <c r="C10181" s="3">
        <v>916</v>
      </c>
      <c r="D10181" t="s">
        <v>6</v>
      </c>
      <c r="E10181">
        <v>98</v>
      </c>
      <c r="F10181">
        <f t="shared" si="429"/>
        <v>2384</v>
      </c>
      <c r="G10181" s="3">
        <v>2384</v>
      </c>
      <c r="H10181">
        <f>SUM(G10175:G10181)</f>
        <v>18263</v>
      </c>
      <c r="I10181" s="50"/>
      <c r="K10181" s="3"/>
      <c r="L10181" s="50"/>
      <c r="O10181">
        <v>388</v>
      </c>
      <c r="P10181" s="50">
        <v>3060</v>
      </c>
      <c r="Q10181" s="6">
        <v>2384</v>
      </c>
      <c r="R10181">
        <v>388</v>
      </c>
    </row>
    <row r="10182" spans="1:18" customFormat="1" ht="13.2" x14ac:dyDescent="0.25">
      <c r="A10182">
        <v>9</v>
      </c>
      <c r="B10182">
        <v>17</v>
      </c>
      <c r="C10182" s="3">
        <v>917</v>
      </c>
      <c r="D10182" t="s">
        <v>6</v>
      </c>
      <c r="E10182">
        <v>98</v>
      </c>
      <c r="F10182">
        <f t="shared" si="429"/>
        <v>2485</v>
      </c>
      <c r="G10182" s="3">
        <v>2485</v>
      </c>
      <c r="I10182" s="50"/>
      <c r="K10182" s="3"/>
      <c r="L10182" s="50"/>
      <c r="O10182">
        <v>454</v>
      </c>
      <c r="P10182" s="50">
        <v>3275</v>
      </c>
      <c r="Q10182" s="6">
        <v>2485</v>
      </c>
      <c r="R10182">
        <v>454</v>
      </c>
    </row>
    <row r="10183" spans="1:18" customFormat="1" ht="13.2" x14ac:dyDescent="0.25">
      <c r="A10183">
        <v>9</v>
      </c>
      <c r="B10183">
        <v>18</v>
      </c>
      <c r="C10183" s="3">
        <v>918</v>
      </c>
      <c r="D10183" t="s">
        <v>6</v>
      </c>
      <c r="E10183">
        <v>98</v>
      </c>
      <c r="F10183">
        <f t="shared" si="429"/>
        <v>2458</v>
      </c>
      <c r="G10183" s="3">
        <v>2458</v>
      </c>
      <c r="I10183" s="50"/>
      <c r="K10183" s="3"/>
      <c r="L10183" s="50"/>
      <c r="O10183">
        <v>400</v>
      </c>
      <c r="P10183" s="50">
        <v>2383</v>
      </c>
      <c r="Q10183" s="6">
        <v>2458</v>
      </c>
      <c r="R10183">
        <v>400</v>
      </c>
    </row>
    <row r="10184" spans="1:18" customFormat="1" ht="13.2" x14ac:dyDescent="0.25">
      <c r="A10184">
        <v>9</v>
      </c>
      <c r="B10184">
        <v>19</v>
      </c>
      <c r="C10184" s="3">
        <v>919</v>
      </c>
      <c r="D10184" t="s">
        <v>6</v>
      </c>
      <c r="E10184">
        <v>98</v>
      </c>
      <c r="F10184">
        <f t="shared" si="429"/>
        <v>2163</v>
      </c>
      <c r="G10184" s="3">
        <v>2163</v>
      </c>
      <c r="I10184" s="50"/>
      <c r="K10184" s="3"/>
      <c r="L10184" s="50"/>
      <c r="O10184">
        <v>383</v>
      </c>
      <c r="P10184" s="50">
        <v>1625</v>
      </c>
      <c r="Q10184" s="6">
        <v>2163</v>
      </c>
      <c r="R10184">
        <v>383</v>
      </c>
    </row>
    <row r="10185" spans="1:18" customFormat="1" ht="13.2" x14ac:dyDescent="0.25">
      <c r="A10185">
        <v>9</v>
      </c>
      <c r="B10185">
        <v>20</v>
      </c>
      <c r="C10185" s="3">
        <v>920</v>
      </c>
      <c r="D10185" t="s">
        <v>6</v>
      </c>
      <c r="E10185">
        <v>98</v>
      </c>
      <c r="F10185">
        <f t="shared" si="429"/>
        <v>1302</v>
      </c>
      <c r="G10185" s="3">
        <v>1302</v>
      </c>
      <c r="I10185" s="50"/>
      <c r="K10185" s="3"/>
      <c r="L10185" s="50"/>
      <c r="O10185">
        <v>310</v>
      </c>
      <c r="P10185" s="50">
        <v>1829</v>
      </c>
      <c r="Q10185" s="6">
        <v>1302</v>
      </c>
      <c r="R10185">
        <v>310</v>
      </c>
    </row>
    <row r="10186" spans="1:18" customFormat="1" ht="13.2" x14ac:dyDescent="0.25">
      <c r="A10186">
        <v>9</v>
      </c>
      <c r="B10186">
        <v>21</v>
      </c>
      <c r="C10186" s="3">
        <v>921</v>
      </c>
      <c r="D10186" t="s">
        <v>6</v>
      </c>
      <c r="E10186">
        <v>98</v>
      </c>
      <c r="F10186">
        <f t="shared" si="429"/>
        <v>1368</v>
      </c>
      <c r="G10186" s="3">
        <v>1368</v>
      </c>
      <c r="I10186" s="50"/>
      <c r="K10186" s="3"/>
      <c r="L10186" s="50"/>
      <c r="O10186">
        <v>342</v>
      </c>
      <c r="P10186" s="50">
        <v>1813</v>
      </c>
      <c r="Q10186" s="6">
        <v>1368</v>
      </c>
      <c r="R10186">
        <v>342</v>
      </c>
    </row>
    <row r="10187" spans="1:18" customFormat="1" ht="13.2" x14ac:dyDescent="0.25">
      <c r="A10187">
        <v>9</v>
      </c>
      <c r="B10187">
        <v>22</v>
      </c>
      <c r="C10187" s="3">
        <v>922</v>
      </c>
      <c r="D10187" t="s">
        <v>6</v>
      </c>
      <c r="E10187">
        <v>98</v>
      </c>
      <c r="F10187">
        <f t="shared" si="429"/>
        <v>1102</v>
      </c>
      <c r="G10187" s="3">
        <v>1102</v>
      </c>
      <c r="I10187" s="50"/>
      <c r="K10187" s="3"/>
      <c r="L10187" s="50"/>
      <c r="O10187">
        <v>238</v>
      </c>
      <c r="P10187" s="50">
        <v>1435</v>
      </c>
      <c r="Q10187" s="6">
        <v>1102</v>
      </c>
      <c r="R10187">
        <v>238</v>
      </c>
    </row>
    <row r="10188" spans="1:18" customFormat="1" ht="13.2" x14ac:dyDescent="0.25">
      <c r="A10188">
        <v>9</v>
      </c>
      <c r="B10188">
        <v>23</v>
      </c>
      <c r="C10188" s="3">
        <v>923</v>
      </c>
      <c r="D10188" t="s">
        <v>6</v>
      </c>
      <c r="E10188">
        <v>98</v>
      </c>
      <c r="F10188">
        <f t="shared" si="429"/>
        <v>1035</v>
      </c>
      <c r="G10188" s="3">
        <v>1035</v>
      </c>
      <c r="H10188">
        <f>SUM(G10182:G10188)</f>
        <v>11913</v>
      </c>
      <c r="I10188" s="50"/>
      <c r="K10188" s="3"/>
      <c r="L10188" s="50"/>
      <c r="O10188">
        <v>200</v>
      </c>
      <c r="P10188" s="50">
        <v>1080</v>
      </c>
      <c r="Q10188" s="6">
        <v>1035</v>
      </c>
      <c r="R10188">
        <v>200</v>
      </c>
    </row>
    <row r="10189" spans="1:18" customFormat="1" ht="13.2" x14ac:dyDescent="0.25">
      <c r="A10189">
        <v>9</v>
      </c>
      <c r="B10189">
        <v>24</v>
      </c>
      <c r="C10189" s="3">
        <v>924</v>
      </c>
      <c r="D10189" t="s">
        <v>6</v>
      </c>
      <c r="E10189">
        <v>98</v>
      </c>
      <c r="F10189">
        <f t="shared" si="429"/>
        <v>1472</v>
      </c>
      <c r="G10189" s="3">
        <v>1472</v>
      </c>
      <c r="I10189" s="50"/>
      <c r="K10189" s="3"/>
      <c r="L10189" s="50"/>
      <c r="O10189">
        <v>293</v>
      </c>
      <c r="P10189" s="50">
        <v>1521</v>
      </c>
      <c r="Q10189" s="6">
        <v>1472</v>
      </c>
      <c r="R10189">
        <v>293</v>
      </c>
    </row>
    <row r="10190" spans="1:18" customFormat="1" ht="13.2" x14ac:dyDescent="0.25">
      <c r="A10190">
        <v>9</v>
      </c>
      <c r="B10190">
        <v>25</v>
      </c>
      <c r="C10190" s="3">
        <v>925</v>
      </c>
      <c r="D10190" t="s">
        <v>6</v>
      </c>
      <c r="E10190">
        <v>98</v>
      </c>
      <c r="F10190">
        <f t="shared" si="429"/>
        <v>1546</v>
      </c>
      <c r="G10190" s="3">
        <v>1546</v>
      </c>
      <c r="I10190" s="50"/>
      <c r="K10190" s="3"/>
      <c r="L10190" s="50"/>
      <c r="O10190">
        <v>333</v>
      </c>
      <c r="P10190" s="50">
        <v>1400</v>
      </c>
      <c r="Q10190" s="6">
        <v>1546</v>
      </c>
      <c r="R10190">
        <v>333</v>
      </c>
    </row>
    <row r="10191" spans="1:18" customFormat="1" ht="13.2" x14ac:dyDescent="0.25">
      <c r="A10191">
        <v>9</v>
      </c>
      <c r="B10191">
        <v>26</v>
      </c>
      <c r="C10191" s="3">
        <v>926</v>
      </c>
      <c r="D10191" t="s">
        <v>6</v>
      </c>
      <c r="E10191">
        <v>98</v>
      </c>
      <c r="F10191">
        <f t="shared" si="429"/>
        <v>1560</v>
      </c>
      <c r="G10191" s="3">
        <v>1560</v>
      </c>
      <c r="I10191" s="50"/>
      <c r="K10191" s="3"/>
      <c r="L10191" s="50"/>
      <c r="O10191">
        <v>196</v>
      </c>
      <c r="P10191" s="50">
        <v>1318</v>
      </c>
      <c r="Q10191" s="6">
        <v>1560</v>
      </c>
      <c r="R10191">
        <v>196</v>
      </c>
    </row>
    <row r="10192" spans="1:18" customFormat="1" ht="13.2" x14ac:dyDescent="0.25">
      <c r="A10192">
        <v>9</v>
      </c>
      <c r="B10192">
        <v>27</v>
      </c>
      <c r="C10192" s="3">
        <v>927</v>
      </c>
      <c r="D10192" t="s">
        <v>6</v>
      </c>
      <c r="E10192">
        <v>98</v>
      </c>
      <c r="F10192">
        <f t="shared" si="429"/>
        <v>2095</v>
      </c>
      <c r="G10192" s="3">
        <v>2095</v>
      </c>
      <c r="I10192" s="50"/>
      <c r="K10192" s="3"/>
      <c r="L10192" s="50"/>
      <c r="O10192">
        <v>198</v>
      </c>
      <c r="P10192" s="50">
        <v>1514</v>
      </c>
      <c r="Q10192" s="6">
        <v>2095</v>
      </c>
      <c r="R10192">
        <v>198</v>
      </c>
    </row>
    <row r="10193" spans="1:18" customFormat="1" ht="13.2" x14ac:dyDescent="0.25">
      <c r="A10193">
        <v>9</v>
      </c>
      <c r="B10193">
        <v>28</v>
      </c>
      <c r="C10193" s="3">
        <v>928</v>
      </c>
      <c r="D10193" t="s">
        <v>6</v>
      </c>
      <c r="E10193">
        <v>98</v>
      </c>
      <c r="F10193">
        <f t="shared" si="429"/>
        <v>2196</v>
      </c>
      <c r="G10193" s="3">
        <v>2196</v>
      </c>
      <c r="I10193" s="50"/>
      <c r="K10193" s="3"/>
      <c r="L10193" s="50"/>
      <c r="O10193">
        <v>239</v>
      </c>
      <c r="P10193" s="50">
        <v>1677</v>
      </c>
      <c r="Q10193" s="6">
        <v>2196</v>
      </c>
      <c r="R10193">
        <v>239</v>
      </c>
    </row>
    <row r="10194" spans="1:18" customFormat="1" ht="13.2" x14ac:dyDescent="0.25">
      <c r="A10194">
        <v>9</v>
      </c>
      <c r="B10194">
        <v>29</v>
      </c>
      <c r="C10194" s="3">
        <v>929</v>
      </c>
      <c r="D10194" t="s">
        <v>6</v>
      </c>
      <c r="E10194">
        <v>98</v>
      </c>
      <c r="F10194">
        <f t="shared" si="429"/>
        <v>2283</v>
      </c>
      <c r="G10194" s="3">
        <v>2283</v>
      </c>
      <c r="I10194" s="50"/>
      <c r="K10194" s="3"/>
      <c r="L10194" s="50"/>
      <c r="O10194">
        <v>309</v>
      </c>
      <c r="P10194" s="50">
        <v>1279</v>
      </c>
      <c r="Q10194" s="6">
        <v>2283</v>
      </c>
      <c r="R10194">
        <v>309</v>
      </c>
    </row>
    <row r="10195" spans="1:18" customFormat="1" ht="13.2" x14ac:dyDescent="0.25">
      <c r="A10195">
        <v>9</v>
      </c>
      <c r="B10195">
        <v>30</v>
      </c>
      <c r="C10195" s="3">
        <v>930</v>
      </c>
      <c r="D10195" t="s">
        <v>6</v>
      </c>
      <c r="E10195">
        <v>98</v>
      </c>
      <c r="F10195">
        <f t="shared" si="429"/>
        <v>2703</v>
      </c>
      <c r="G10195" s="3">
        <v>2703</v>
      </c>
      <c r="H10195">
        <f>SUM(G10189:G10195)</f>
        <v>13855</v>
      </c>
      <c r="O10195">
        <v>308</v>
      </c>
      <c r="Q10195" s="6">
        <v>2703</v>
      </c>
      <c r="R10195">
        <v>308</v>
      </c>
    </row>
    <row r="10196" spans="1:18" customFormat="1" ht="13.2" x14ac:dyDescent="0.25">
      <c r="A10196">
        <v>10</v>
      </c>
      <c r="B10196">
        <v>1</v>
      </c>
      <c r="C10196" s="3">
        <v>1001</v>
      </c>
      <c r="D10196" t="s">
        <v>6</v>
      </c>
      <c r="E10196">
        <v>98</v>
      </c>
      <c r="F10196">
        <f t="shared" si="429"/>
        <v>2696</v>
      </c>
      <c r="G10196" s="3">
        <v>2696</v>
      </c>
      <c r="O10196">
        <v>312</v>
      </c>
      <c r="Q10196" s="6">
        <v>2696</v>
      </c>
      <c r="R10196">
        <v>312</v>
      </c>
    </row>
    <row r="10197" spans="1:18" customFormat="1" ht="13.2" x14ac:dyDescent="0.25">
      <c r="A10197">
        <v>10</v>
      </c>
      <c r="B10197">
        <v>2</v>
      </c>
      <c r="C10197" s="3">
        <v>1002</v>
      </c>
      <c r="D10197" t="s">
        <v>6</v>
      </c>
      <c r="E10197">
        <v>98</v>
      </c>
      <c r="F10197">
        <f t="shared" si="429"/>
        <v>1933</v>
      </c>
      <c r="G10197" s="3">
        <v>1933</v>
      </c>
      <c r="O10197">
        <v>279</v>
      </c>
      <c r="Q10197" s="6">
        <v>1933</v>
      </c>
      <c r="R10197">
        <v>279</v>
      </c>
    </row>
    <row r="10198" spans="1:18" customFormat="1" ht="13.2" x14ac:dyDescent="0.25">
      <c r="A10198">
        <v>10</v>
      </c>
      <c r="B10198">
        <v>3</v>
      </c>
      <c r="C10198" s="3">
        <v>1003</v>
      </c>
      <c r="D10198" t="s">
        <v>6</v>
      </c>
      <c r="E10198">
        <v>98</v>
      </c>
      <c r="F10198">
        <f t="shared" si="429"/>
        <v>1802</v>
      </c>
      <c r="G10198" s="3">
        <v>1802</v>
      </c>
      <c r="O10198">
        <v>239</v>
      </c>
      <c r="Q10198" s="6">
        <v>1802</v>
      </c>
      <c r="R10198">
        <v>239</v>
      </c>
    </row>
    <row r="10199" spans="1:18" customFormat="1" ht="13.2" x14ac:dyDescent="0.25">
      <c r="A10199">
        <v>10</v>
      </c>
      <c r="B10199">
        <v>4</v>
      </c>
      <c r="C10199" s="3">
        <v>1004</v>
      </c>
      <c r="D10199" t="s">
        <v>6</v>
      </c>
      <c r="E10199">
        <v>98</v>
      </c>
      <c r="F10199">
        <f t="shared" si="429"/>
        <v>1667</v>
      </c>
      <c r="G10199" s="3">
        <v>1667</v>
      </c>
      <c r="O10199">
        <v>315</v>
      </c>
      <c r="Q10199" s="6">
        <v>1667</v>
      </c>
      <c r="R10199">
        <v>315</v>
      </c>
    </row>
    <row r="10200" spans="1:18" customFormat="1" ht="13.2" x14ac:dyDescent="0.25">
      <c r="A10200">
        <v>10</v>
      </c>
      <c r="B10200">
        <v>5</v>
      </c>
      <c r="C10200" s="3">
        <v>1005</v>
      </c>
      <c r="D10200" t="s">
        <v>6</v>
      </c>
      <c r="E10200">
        <v>98</v>
      </c>
      <c r="F10200">
        <f t="shared" si="429"/>
        <v>1782</v>
      </c>
      <c r="G10200" s="3">
        <v>1782</v>
      </c>
      <c r="O10200">
        <v>319</v>
      </c>
      <c r="Q10200" s="6">
        <v>1782</v>
      </c>
      <c r="R10200">
        <v>319</v>
      </c>
    </row>
    <row r="10201" spans="1:18" customFormat="1" ht="13.2" x14ac:dyDescent="0.25">
      <c r="A10201">
        <v>10</v>
      </c>
      <c r="B10201">
        <v>6</v>
      </c>
      <c r="C10201" s="3">
        <v>1006</v>
      </c>
      <c r="D10201" t="s">
        <v>6</v>
      </c>
      <c r="E10201">
        <v>98</v>
      </c>
      <c r="F10201">
        <f t="shared" si="429"/>
        <v>1782</v>
      </c>
      <c r="G10201" s="3">
        <v>1782</v>
      </c>
      <c r="O10201">
        <v>227</v>
      </c>
      <c r="Q10201" s="6">
        <v>1782</v>
      </c>
      <c r="R10201">
        <v>227</v>
      </c>
    </row>
    <row r="10202" spans="1:18" customFormat="1" ht="13.2" x14ac:dyDescent="0.25">
      <c r="A10202">
        <v>10</v>
      </c>
      <c r="B10202">
        <v>7</v>
      </c>
      <c r="C10202" s="3">
        <v>1007</v>
      </c>
      <c r="D10202" t="s">
        <v>6</v>
      </c>
      <c r="E10202">
        <v>98</v>
      </c>
      <c r="F10202">
        <f t="shared" si="429"/>
        <v>1476</v>
      </c>
      <c r="G10202" s="3">
        <v>1476</v>
      </c>
      <c r="O10202">
        <v>236</v>
      </c>
      <c r="Q10202" s="6">
        <v>1476</v>
      </c>
      <c r="R10202">
        <v>236</v>
      </c>
    </row>
    <row r="10203" spans="1:18" customFormat="1" ht="13.2" x14ac:dyDescent="0.25">
      <c r="A10203">
        <v>10</v>
      </c>
      <c r="B10203">
        <v>8</v>
      </c>
      <c r="C10203" s="3">
        <v>1008</v>
      </c>
      <c r="D10203" t="s">
        <v>6</v>
      </c>
      <c r="E10203">
        <v>98</v>
      </c>
      <c r="F10203">
        <f t="shared" si="429"/>
        <v>1336</v>
      </c>
      <c r="G10203" s="3">
        <v>1336</v>
      </c>
      <c r="O10203">
        <v>160</v>
      </c>
      <c r="Q10203" s="6">
        <v>1336</v>
      </c>
      <c r="R10203">
        <v>160</v>
      </c>
    </row>
    <row r="10204" spans="1:18" customFormat="1" ht="13.2" x14ac:dyDescent="0.25">
      <c r="A10204">
        <v>10</v>
      </c>
      <c r="B10204">
        <v>9</v>
      </c>
      <c r="C10204" s="3">
        <v>1009</v>
      </c>
      <c r="D10204" t="s">
        <v>6</v>
      </c>
      <c r="E10204">
        <v>98</v>
      </c>
      <c r="F10204">
        <f t="shared" si="429"/>
        <v>1369</v>
      </c>
      <c r="G10204" s="3">
        <v>1369</v>
      </c>
      <c r="O10204">
        <v>261</v>
      </c>
      <c r="Q10204" s="6">
        <v>1369</v>
      </c>
      <c r="R10204">
        <v>261</v>
      </c>
    </row>
    <row r="10205" spans="1:18" customFormat="1" ht="13.2" x14ac:dyDescent="0.25">
      <c r="A10205">
        <v>10</v>
      </c>
      <c r="B10205">
        <v>10</v>
      </c>
      <c r="C10205" s="3">
        <v>1010</v>
      </c>
      <c r="D10205" t="s">
        <v>6</v>
      </c>
      <c r="E10205">
        <v>98</v>
      </c>
      <c r="F10205">
        <f t="shared" si="429"/>
        <v>1114</v>
      </c>
      <c r="G10205" s="3">
        <v>1114</v>
      </c>
      <c r="O10205">
        <v>109</v>
      </c>
      <c r="Q10205" s="6">
        <v>1114</v>
      </c>
      <c r="R10205">
        <v>109</v>
      </c>
    </row>
    <row r="10206" spans="1:18" customFormat="1" ht="13.2" x14ac:dyDescent="0.25">
      <c r="A10206">
        <v>10</v>
      </c>
      <c r="B10206">
        <v>11</v>
      </c>
      <c r="C10206" s="3">
        <v>1011</v>
      </c>
      <c r="D10206" t="s">
        <v>6</v>
      </c>
      <c r="E10206">
        <v>98</v>
      </c>
      <c r="F10206">
        <f t="shared" si="429"/>
        <v>872</v>
      </c>
      <c r="G10206" s="3">
        <v>872</v>
      </c>
      <c r="O10206">
        <v>136</v>
      </c>
      <c r="Q10206" s="6">
        <v>872</v>
      </c>
      <c r="R10206">
        <v>136</v>
      </c>
    </row>
    <row r="10207" spans="1:18" customFormat="1" ht="13.2" x14ac:dyDescent="0.25">
      <c r="A10207">
        <v>10</v>
      </c>
      <c r="B10207">
        <v>12</v>
      </c>
      <c r="C10207" s="3">
        <v>1012</v>
      </c>
      <c r="D10207" t="s">
        <v>6</v>
      </c>
      <c r="E10207">
        <v>98</v>
      </c>
      <c r="F10207">
        <f t="shared" si="429"/>
        <v>1089</v>
      </c>
      <c r="G10207" s="3">
        <v>1089</v>
      </c>
      <c r="O10207">
        <v>155</v>
      </c>
      <c r="Q10207" s="6">
        <v>1089</v>
      </c>
      <c r="R10207">
        <v>155</v>
      </c>
    </row>
    <row r="10208" spans="1:18" customFormat="1" ht="13.2" x14ac:dyDescent="0.25">
      <c r="A10208">
        <v>10</v>
      </c>
      <c r="B10208">
        <v>13</v>
      </c>
      <c r="C10208" s="3">
        <v>1013</v>
      </c>
      <c r="D10208" t="s">
        <v>6</v>
      </c>
      <c r="E10208">
        <v>98</v>
      </c>
      <c r="F10208">
        <f t="shared" si="429"/>
        <v>1873</v>
      </c>
      <c r="G10208" s="3">
        <v>1873</v>
      </c>
      <c r="O10208">
        <v>304</v>
      </c>
      <c r="Q10208" s="6">
        <v>1873</v>
      </c>
      <c r="R10208">
        <v>304</v>
      </c>
    </row>
    <row r="10209" spans="1:18" customFormat="1" ht="13.2" x14ac:dyDescent="0.25">
      <c r="A10209">
        <v>10</v>
      </c>
      <c r="B10209">
        <v>14</v>
      </c>
      <c r="C10209" s="3">
        <v>1014</v>
      </c>
      <c r="D10209" t="s">
        <v>6</v>
      </c>
      <c r="E10209">
        <v>98</v>
      </c>
      <c r="F10209">
        <f t="shared" si="429"/>
        <v>1104</v>
      </c>
      <c r="G10209" s="3">
        <v>1104</v>
      </c>
      <c r="O10209">
        <v>211</v>
      </c>
      <c r="Q10209" s="6">
        <v>1104</v>
      </c>
      <c r="R10209">
        <v>211</v>
      </c>
    </row>
    <row r="10210" spans="1:18" customFormat="1" ht="13.2" x14ac:dyDescent="0.25">
      <c r="A10210">
        <v>10</v>
      </c>
      <c r="B10210">
        <v>15</v>
      </c>
      <c r="C10210" s="3">
        <v>1015</v>
      </c>
      <c r="D10210" t="s">
        <v>6</v>
      </c>
      <c r="E10210">
        <v>98</v>
      </c>
      <c r="F10210">
        <f t="shared" si="429"/>
        <v>727</v>
      </c>
      <c r="G10210" s="3">
        <v>727</v>
      </c>
      <c r="O10210">
        <v>102</v>
      </c>
      <c r="Q10210" s="6">
        <v>727</v>
      </c>
      <c r="R10210">
        <v>102</v>
      </c>
    </row>
    <row r="10211" spans="1:18" customFormat="1" ht="13.2" x14ac:dyDescent="0.25">
      <c r="A10211">
        <v>10</v>
      </c>
      <c r="B10211">
        <v>16</v>
      </c>
      <c r="C10211" s="3">
        <v>1016</v>
      </c>
      <c r="D10211" t="s">
        <v>6</v>
      </c>
      <c r="E10211">
        <v>98</v>
      </c>
      <c r="F10211">
        <f t="shared" si="429"/>
        <v>856</v>
      </c>
      <c r="G10211" s="3">
        <v>856</v>
      </c>
      <c r="O10211">
        <v>83</v>
      </c>
      <c r="Q10211" s="6">
        <v>856</v>
      </c>
      <c r="R10211">
        <v>83</v>
      </c>
    </row>
    <row r="10212" spans="1:18" customFormat="1" ht="13.2" x14ac:dyDescent="0.25">
      <c r="A10212">
        <v>10</v>
      </c>
      <c r="B10212">
        <v>17</v>
      </c>
      <c r="C10212" s="3">
        <v>1017</v>
      </c>
      <c r="D10212" t="s">
        <v>6</v>
      </c>
      <c r="E10212">
        <v>98</v>
      </c>
      <c r="F10212">
        <f t="shared" si="429"/>
        <v>1132</v>
      </c>
      <c r="G10212" s="3">
        <v>1132</v>
      </c>
      <c r="O10212">
        <v>108</v>
      </c>
      <c r="Q10212" s="6">
        <v>1132</v>
      </c>
      <c r="R10212">
        <v>108</v>
      </c>
    </row>
    <row r="10213" spans="1:18" customFormat="1" ht="13.2" x14ac:dyDescent="0.25">
      <c r="A10213">
        <v>10</v>
      </c>
      <c r="B10213">
        <v>18</v>
      </c>
      <c r="C10213" s="3">
        <v>1018</v>
      </c>
      <c r="D10213" t="s">
        <v>6</v>
      </c>
      <c r="E10213">
        <v>98</v>
      </c>
      <c r="F10213">
        <f t="shared" si="429"/>
        <v>854</v>
      </c>
      <c r="G10213" s="3">
        <v>854</v>
      </c>
      <c r="O10213">
        <v>82</v>
      </c>
      <c r="Q10213" s="6">
        <v>854</v>
      </c>
      <c r="R10213">
        <v>82</v>
      </c>
    </row>
    <row r="10214" spans="1:18" customFormat="1" ht="13.2" x14ac:dyDescent="0.25">
      <c r="A10214">
        <v>10</v>
      </c>
      <c r="B10214">
        <v>19</v>
      </c>
      <c r="C10214" s="3">
        <v>1019</v>
      </c>
      <c r="D10214" t="s">
        <v>6</v>
      </c>
      <c r="E10214">
        <v>98</v>
      </c>
      <c r="F10214">
        <f t="shared" si="429"/>
        <v>490</v>
      </c>
      <c r="G10214" s="3">
        <v>490</v>
      </c>
      <c r="O10214">
        <v>38</v>
      </c>
      <c r="Q10214" s="6">
        <v>490</v>
      </c>
      <c r="R10214">
        <v>38</v>
      </c>
    </row>
    <row r="10215" spans="1:18" customFormat="1" ht="13.2" x14ac:dyDescent="0.25">
      <c r="A10215">
        <v>10</v>
      </c>
      <c r="B10215">
        <v>20</v>
      </c>
      <c r="C10215" s="3">
        <v>1020</v>
      </c>
      <c r="D10215" t="s">
        <v>6</v>
      </c>
      <c r="E10215">
        <v>98</v>
      </c>
      <c r="F10215">
        <f t="shared" si="429"/>
        <v>426</v>
      </c>
      <c r="G10215" s="3">
        <v>426</v>
      </c>
      <c r="O10215">
        <v>60</v>
      </c>
      <c r="Q10215" s="6">
        <v>426</v>
      </c>
      <c r="R10215">
        <v>60</v>
      </c>
    </row>
    <row r="10216" spans="1:18" customFormat="1" ht="13.2" x14ac:dyDescent="0.25">
      <c r="A10216">
        <v>10</v>
      </c>
      <c r="B10216">
        <v>21</v>
      </c>
      <c r="C10216" s="3">
        <v>1021</v>
      </c>
      <c r="D10216" t="s">
        <v>6</v>
      </c>
      <c r="E10216">
        <v>98</v>
      </c>
      <c r="F10216">
        <f t="shared" si="429"/>
        <v>441</v>
      </c>
      <c r="G10216" s="3">
        <v>441</v>
      </c>
      <c r="O10216">
        <v>31</v>
      </c>
      <c r="Q10216" s="6">
        <v>441</v>
      </c>
      <c r="R10216">
        <v>31</v>
      </c>
    </row>
    <row r="10217" spans="1:18" customFormat="1" ht="13.2" x14ac:dyDescent="0.25">
      <c r="A10217">
        <v>10</v>
      </c>
      <c r="B10217">
        <v>22</v>
      </c>
      <c r="C10217" s="3">
        <v>1022</v>
      </c>
      <c r="D10217" t="s">
        <v>6</v>
      </c>
      <c r="E10217">
        <v>98</v>
      </c>
      <c r="F10217">
        <f t="shared" si="429"/>
        <v>294</v>
      </c>
      <c r="G10217" s="3">
        <v>294</v>
      </c>
      <c r="O10217">
        <v>7</v>
      </c>
      <c r="Q10217" s="6">
        <v>294</v>
      </c>
      <c r="R10217">
        <v>7</v>
      </c>
    </row>
    <row r="10218" spans="1:18" customFormat="1" ht="13.2" x14ac:dyDescent="0.25">
      <c r="A10218">
        <v>10</v>
      </c>
      <c r="B10218">
        <v>23</v>
      </c>
      <c r="C10218" s="3">
        <v>1023</v>
      </c>
      <c r="D10218" t="s">
        <v>6</v>
      </c>
      <c r="E10218">
        <v>98</v>
      </c>
      <c r="F10218">
        <f t="shared" si="429"/>
        <v>231</v>
      </c>
      <c r="G10218" s="3">
        <v>231</v>
      </c>
      <c r="O10218">
        <v>40</v>
      </c>
      <c r="Q10218" s="6">
        <v>231</v>
      </c>
      <c r="R10218">
        <v>40</v>
      </c>
    </row>
    <row r="10219" spans="1:18" customFormat="1" ht="13.2" x14ac:dyDescent="0.25">
      <c r="A10219">
        <v>10</v>
      </c>
      <c r="B10219">
        <v>24</v>
      </c>
      <c r="C10219" s="3">
        <v>1024</v>
      </c>
      <c r="D10219" t="s">
        <v>6</v>
      </c>
      <c r="E10219">
        <v>98</v>
      </c>
      <c r="F10219">
        <f t="shared" si="429"/>
        <v>237</v>
      </c>
      <c r="G10219" s="3">
        <v>237</v>
      </c>
      <c r="O10219">
        <v>20</v>
      </c>
      <c r="Q10219" s="6">
        <v>237</v>
      </c>
      <c r="R10219">
        <v>20</v>
      </c>
    </row>
    <row r="10220" spans="1:18" customFormat="1" ht="13.2" x14ac:dyDescent="0.25">
      <c r="A10220">
        <v>10</v>
      </c>
      <c r="B10220">
        <v>25</v>
      </c>
      <c r="C10220" s="3">
        <v>1025</v>
      </c>
      <c r="D10220" t="s">
        <v>6</v>
      </c>
      <c r="E10220">
        <v>98</v>
      </c>
      <c r="F10220">
        <f t="shared" si="429"/>
        <v>179</v>
      </c>
      <c r="G10220" s="3">
        <v>179</v>
      </c>
      <c r="O10220">
        <v>17</v>
      </c>
      <c r="Q10220" s="6">
        <v>179</v>
      </c>
      <c r="R10220">
        <v>17</v>
      </c>
    </row>
    <row r="10221" spans="1:18" customFormat="1" ht="13.2" x14ac:dyDescent="0.25">
      <c r="A10221">
        <v>10</v>
      </c>
      <c r="B10221">
        <v>26</v>
      </c>
      <c r="C10221" s="3">
        <v>1026</v>
      </c>
      <c r="D10221" t="s">
        <v>6</v>
      </c>
      <c r="E10221">
        <v>98</v>
      </c>
      <c r="F10221">
        <f t="shared" si="429"/>
        <v>137</v>
      </c>
      <c r="G10221" s="3">
        <v>137</v>
      </c>
      <c r="O10221">
        <v>5</v>
      </c>
      <c r="Q10221" s="6">
        <v>137</v>
      </c>
      <c r="R10221">
        <v>5</v>
      </c>
    </row>
    <row r="10222" spans="1:18" customFormat="1" ht="13.2" x14ac:dyDescent="0.25">
      <c r="A10222">
        <v>10</v>
      </c>
      <c r="B10222">
        <v>27</v>
      </c>
      <c r="C10222" s="3">
        <v>1027</v>
      </c>
      <c r="D10222" t="s">
        <v>6</v>
      </c>
      <c r="E10222">
        <v>98</v>
      </c>
      <c r="F10222">
        <f t="shared" si="429"/>
        <v>240</v>
      </c>
      <c r="G10222" s="3">
        <v>240</v>
      </c>
      <c r="O10222">
        <v>22</v>
      </c>
      <c r="Q10222" s="6">
        <v>240</v>
      </c>
      <c r="R10222">
        <v>22</v>
      </c>
    </row>
    <row r="10223" spans="1:18" customFormat="1" ht="13.2" x14ac:dyDescent="0.25">
      <c r="A10223">
        <v>10</v>
      </c>
      <c r="B10223">
        <v>28</v>
      </c>
      <c r="C10223" s="3">
        <v>1028</v>
      </c>
      <c r="D10223" t="s">
        <v>6</v>
      </c>
      <c r="E10223">
        <v>98</v>
      </c>
      <c r="F10223">
        <f t="shared" si="429"/>
        <v>156</v>
      </c>
      <c r="G10223" s="3">
        <v>156</v>
      </c>
      <c r="O10223">
        <v>15</v>
      </c>
      <c r="Q10223" s="6">
        <v>156</v>
      </c>
      <c r="R10223">
        <v>15</v>
      </c>
    </row>
    <row r="10224" spans="1:18" customFormat="1" ht="13.2" x14ac:dyDescent="0.25">
      <c r="A10224">
        <v>10</v>
      </c>
      <c r="B10224">
        <v>29</v>
      </c>
      <c r="C10224" s="3">
        <v>1029</v>
      </c>
      <c r="D10224" t="s">
        <v>6</v>
      </c>
      <c r="E10224">
        <v>98</v>
      </c>
      <c r="F10224">
        <f t="shared" si="429"/>
        <v>120</v>
      </c>
      <c r="G10224" s="3">
        <v>120</v>
      </c>
      <c r="O10224">
        <v>26</v>
      </c>
      <c r="Q10224" s="6">
        <v>120</v>
      </c>
      <c r="R10224">
        <v>26</v>
      </c>
    </row>
    <row r="10225" spans="1:18" customFormat="1" ht="13.2" x14ac:dyDescent="0.25">
      <c r="A10225">
        <v>10</v>
      </c>
      <c r="B10225">
        <v>30</v>
      </c>
      <c r="C10225" s="3">
        <v>1030</v>
      </c>
      <c r="D10225" t="s">
        <v>6</v>
      </c>
      <c r="E10225">
        <v>98</v>
      </c>
      <c r="F10225">
        <f t="shared" si="429"/>
        <v>92</v>
      </c>
      <c r="G10225" s="3">
        <v>92</v>
      </c>
      <c r="O10225">
        <v>16</v>
      </c>
      <c r="Q10225" s="6">
        <v>92</v>
      </c>
      <c r="R10225">
        <v>16</v>
      </c>
    </row>
    <row r="10226" spans="1:18" customFormat="1" ht="13.2" x14ac:dyDescent="0.25">
      <c r="A10226">
        <v>10</v>
      </c>
      <c r="B10226">
        <v>31</v>
      </c>
      <c r="C10226" s="3">
        <v>1031</v>
      </c>
      <c r="D10226" t="s">
        <v>6</v>
      </c>
      <c r="E10226">
        <v>98</v>
      </c>
      <c r="F10226">
        <f t="shared" si="429"/>
        <v>49</v>
      </c>
      <c r="G10226" s="3">
        <v>49</v>
      </c>
      <c r="O10226">
        <v>12</v>
      </c>
      <c r="Q10226" s="6">
        <v>49</v>
      </c>
      <c r="R10226">
        <v>12</v>
      </c>
    </row>
    <row r="10227" spans="1:18" customFormat="1" ht="13.2" x14ac:dyDescent="0.25">
      <c r="A10227">
        <v>11</v>
      </c>
      <c r="B10227">
        <v>1</v>
      </c>
      <c r="C10227" s="3">
        <v>1101</v>
      </c>
      <c r="D10227" t="s">
        <v>6</v>
      </c>
      <c r="E10227">
        <v>98</v>
      </c>
      <c r="F10227">
        <f t="shared" si="429"/>
        <v>50</v>
      </c>
      <c r="G10227" s="3">
        <v>50</v>
      </c>
      <c r="O10227">
        <v>2</v>
      </c>
      <c r="Q10227" s="6">
        <v>50</v>
      </c>
      <c r="R10227">
        <v>2</v>
      </c>
    </row>
    <row r="10228" spans="1:18" customFormat="1" ht="13.2" x14ac:dyDescent="0.25">
      <c r="A10228">
        <v>11</v>
      </c>
      <c r="B10228">
        <v>2</v>
      </c>
      <c r="C10228" s="3">
        <v>1102</v>
      </c>
      <c r="D10228" t="s">
        <v>6</v>
      </c>
      <c r="E10228">
        <v>98</v>
      </c>
      <c r="F10228">
        <f t="shared" si="429"/>
        <v>77</v>
      </c>
      <c r="G10228" s="3">
        <v>77</v>
      </c>
      <c r="O10228">
        <v>5</v>
      </c>
      <c r="Q10228" s="6">
        <v>77</v>
      </c>
      <c r="R10228">
        <v>5</v>
      </c>
    </row>
    <row r="10229" spans="1:18" customFormat="1" ht="13.2" x14ac:dyDescent="0.25">
      <c r="A10229">
        <v>11</v>
      </c>
      <c r="B10229">
        <v>3</v>
      </c>
      <c r="C10229" s="3">
        <v>1103</v>
      </c>
      <c r="D10229" t="s">
        <v>6</v>
      </c>
      <c r="E10229">
        <v>98</v>
      </c>
      <c r="F10229">
        <f t="shared" si="429"/>
        <v>43</v>
      </c>
      <c r="G10229" s="3">
        <v>43</v>
      </c>
      <c r="O10229">
        <v>0</v>
      </c>
      <c r="Q10229" s="6">
        <v>43</v>
      </c>
      <c r="R10229">
        <v>0</v>
      </c>
    </row>
    <row r="10230" spans="1:18" customFormat="1" ht="13.2" x14ac:dyDescent="0.25">
      <c r="A10230">
        <v>11</v>
      </c>
      <c r="B10230">
        <v>4</v>
      </c>
      <c r="C10230" s="3">
        <v>1104</v>
      </c>
      <c r="D10230" t="s">
        <v>6</v>
      </c>
      <c r="E10230">
        <v>98</v>
      </c>
      <c r="F10230">
        <f t="shared" si="429"/>
        <v>38</v>
      </c>
      <c r="G10230" s="3">
        <v>38</v>
      </c>
      <c r="O10230">
        <v>1</v>
      </c>
      <c r="Q10230" s="6">
        <v>38</v>
      </c>
      <c r="R10230">
        <v>1</v>
      </c>
    </row>
    <row r="10231" spans="1:18" customFormat="1" ht="13.2" x14ac:dyDescent="0.25">
      <c r="A10231">
        <v>11</v>
      </c>
      <c r="B10231">
        <v>5</v>
      </c>
      <c r="C10231" s="3">
        <v>1105</v>
      </c>
      <c r="D10231" t="s">
        <v>6</v>
      </c>
      <c r="E10231">
        <v>98</v>
      </c>
      <c r="F10231">
        <f t="shared" si="429"/>
        <v>17</v>
      </c>
      <c r="G10231" s="3">
        <v>17</v>
      </c>
      <c r="O10231">
        <v>2</v>
      </c>
      <c r="Q10231" s="6">
        <v>17</v>
      </c>
      <c r="R10231">
        <v>2</v>
      </c>
    </row>
    <row r="10232" spans="1:18" customFormat="1" ht="13.2" x14ac:dyDescent="0.25">
      <c r="A10232">
        <v>11</v>
      </c>
      <c r="B10232">
        <v>6</v>
      </c>
      <c r="C10232" s="3">
        <v>1106</v>
      </c>
      <c r="D10232" t="s">
        <v>6</v>
      </c>
      <c r="E10232">
        <v>98</v>
      </c>
      <c r="F10232">
        <f>Q10232</f>
        <v>22</v>
      </c>
      <c r="G10232" s="3">
        <v>22</v>
      </c>
      <c r="O10232">
        <v>5</v>
      </c>
      <c r="Q10232" s="6">
        <v>22</v>
      </c>
      <c r="R10232">
        <v>5</v>
      </c>
    </row>
    <row r="10233" spans="1:18" customFormat="1" ht="13.2" x14ac:dyDescent="0.25">
      <c r="A10233">
        <v>11</v>
      </c>
      <c r="B10233">
        <v>7</v>
      </c>
      <c r="C10233" s="3">
        <v>1107</v>
      </c>
      <c r="D10233" t="s">
        <v>6</v>
      </c>
      <c r="E10233">
        <v>98</v>
      </c>
      <c r="F10233">
        <f>Q10233</f>
        <v>13</v>
      </c>
      <c r="G10233" s="3">
        <v>13</v>
      </c>
      <c r="O10233">
        <v>1</v>
      </c>
      <c r="Q10233" s="6">
        <v>13</v>
      </c>
      <c r="R10233">
        <v>1</v>
      </c>
    </row>
    <row r="10234" spans="1:18" customFormat="1" ht="13.2" x14ac:dyDescent="0.25">
      <c r="A10234">
        <v>11</v>
      </c>
      <c r="B10234">
        <v>8</v>
      </c>
      <c r="C10234" s="3">
        <v>1108</v>
      </c>
      <c r="D10234" t="s">
        <v>6</v>
      </c>
      <c r="E10234">
        <v>98</v>
      </c>
      <c r="F10234">
        <f>Q10234</f>
        <v>17</v>
      </c>
      <c r="G10234" s="3">
        <v>17</v>
      </c>
      <c r="O10234">
        <v>0</v>
      </c>
      <c r="Q10234" s="6">
        <v>17</v>
      </c>
      <c r="R10234">
        <v>0</v>
      </c>
    </row>
    <row r="10235" spans="1:18" customFormat="1" ht="13.2" x14ac:dyDescent="0.25">
      <c r="A10235">
        <v>11</v>
      </c>
      <c r="B10235">
        <v>9</v>
      </c>
      <c r="C10235" s="3">
        <v>1109</v>
      </c>
      <c r="D10235" t="s">
        <v>6</v>
      </c>
      <c r="E10235">
        <v>98</v>
      </c>
      <c r="F10235">
        <f>Q10235</f>
        <v>13</v>
      </c>
      <c r="G10235" s="3">
        <v>13</v>
      </c>
      <c r="O10235">
        <v>1</v>
      </c>
      <c r="Q10235" s="6">
        <v>13</v>
      </c>
      <c r="R10235">
        <v>1</v>
      </c>
    </row>
    <row r="10236" spans="1:18" customFormat="1" ht="13.2" x14ac:dyDescent="0.25">
      <c r="A10236">
        <v>11</v>
      </c>
      <c r="B10236">
        <v>10</v>
      </c>
      <c r="C10236" s="3">
        <v>1110</v>
      </c>
      <c r="D10236" t="s">
        <v>6</v>
      </c>
      <c r="E10236">
        <v>98</v>
      </c>
      <c r="F10236">
        <f>Q10236</f>
        <v>4</v>
      </c>
      <c r="G10236" s="3">
        <v>4</v>
      </c>
      <c r="O10236">
        <v>4</v>
      </c>
      <c r="Q10236" s="6">
        <v>4</v>
      </c>
      <c r="R10236">
        <v>4</v>
      </c>
    </row>
    <row r="10237" spans="1:18" customFormat="1" ht="13.2" x14ac:dyDescent="0.25">
      <c r="A10237">
        <v>11</v>
      </c>
      <c r="B10237">
        <v>11</v>
      </c>
      <c r="C10237" s="3">
        <v>1111</v>
      </c>
      <c r="D10237" t="s">
        <v>6</v>
      </c>
      <c r="E10237">
        <v>98</v>
      </c>
      <c r="G10237" s="3"/>
      <c r="O10237" s="3"/>
    </row>
    <row r="10238" spans="1:18" customFormat="1" ht="13.2" x14ac:dyDescent="0.25">
      <c r="A10238">
        <v>11</v>
      </c>
      <c r="B10238">
        <v>12</v>
      </c>
      <c r="C10238" s="3">
        <v>1112</v>
      </c>
      <c r="D10238" t="s">
        <v>6</v>
      </c>
      <c r="E10238">
        <v>98</v>
      </c>
      <c r="G10238" s="3"/>
      <c r="O10238" s="3"/>
    </row>
    <row r="10239" spans="1:18" customFormat="1" ht="13.2" x14ac:dyDescent="0.25">
      <c r="A10239">
        <v>5</v>
      </c>
      <c r="B10239">
        <v>14</v>
      </c>
      <c r="C10239" s="3">
        <v>514</v>
      </c>
      <c r="D10239" t="s">
        <v>7</v>
      </c>
      <c r="E10239">
        <v>98</v>
      </c>
      <c r="G10239" s="3"/>
      <c r="O10239" s="3"/>
    </row>
    <row r="10240" spans="1:18" customFormat="1" ht="13.2" x14ac:dyDescent="0.25">
      <c r="A10240">
        <v>5</v>
      </c>
      <c r="B10240">
        <v>15</v>
      </c>
      <c r="C10240" s="3">
        <v>515</v>
      </c>
      <c r="D10240" t="s">
        <v>7</v>
      </c>
      <c r="E10240">
        <v>98</v>
      </c>
      <c r="G10240" s="94">
        <v>20</v>
      </c>
      <c r="I10240" s="52">
        <v>20</v>
      </c>
      <c r="K10240" s="3"/>
      <c r="L10240" s="52">
        <v>0</v>
      </c>
      <c r="M10240" s="3"/>
      <c r="O10240" s="52">
        <v>0</v>
      </c>
    </row>
    <row r="10241" spans="1:21" customFormat="1" ht="13.2" x14ac:dyDescent="0.25">
      <c r="A10241">
        <v>5</v>
      </c>
      <c r="B10241">
        <v>16</v>
      </c>
      <c r="C10241" s="3">
        <v>516</v>
      </c>
      <c r="D10241" t="s">
        <v>7</v>
      </c>
      <c r="E10241">
        <v>98</v>
      </c>
      <c r="G10241" s="94">
        <v>38</v>
      </c>
      <c r="I10241" s="52">
        <v>38</v>
      </c>
      <c r="K10241" s="3"/>
      <c r="L10241" s="52">
        <v>1</v>
      </c>
      <c r="M10241" s="3"/>
      <c r="O10241" s="52">
        <v>1</v>
      </c>
    </row>
    <row r="10242" spans="1:21" customFormat="1" ht="13.2" x14ac:dyDescent="0.25">
      <c r="A10242">
        <v>5</v>
      </c>
      <c r="B10242">
        <v>17</v>
      </c>
      <c r="C10242" s="3">
        <v>517</v>
      </c>
      <c r="D10242" t="s">
        <v>7</v>
      </c>
      <c r="E10242">
        <v>98</v>
      </c>
      <c r="G10242" s="94">
        <v>24</v>
      </c>
      <c r="I10242" s="52">
        <v>24</v>
      </c>
      <c r="K10242" s="3"/>
      <c r="L10242" s="52">
        <v>1</v>
      </c>
      <c r="M10242" s="3"/>
      <c r="O10242" s="52">
        <v>1</v>
      </c>
    </row>
    <row r="10243" spans="1:21" customFormat="1" ht="13.2" x14ac:dyDescent="0.25">
      <c r="A10243">
        <v>5</v>
      </c>
      <c r="B10243">
        <v>18</v>
      </c>
      <c r="C10243" s="3">
        <v>518</v>
      </c>
      <c r="D10243" t="s">
        <v>7</v>
      </c>
      <c r="E10243">
        <v>98</v>
      </c>
      <c r="G10243" s="94">
        <v>23</v>
      </c>
      <c r="I10243" s="52">
        <v>23</v>
      </c>
      <c r="K10243" s="3"/>
      <c r="L10243" s="52">
        <v>1</v>
      </c>
      <c r="M10243" s="3"/>
      <c r="O10243" s="52">
        <v>1</v>
      </c>
    </row>
    <row r="10244" spans="1:21" customFormat="1" ht="13.2" x14ac:dyDescent="0.25">
      <c r="A10244">
        <v>5</v>
      </c>
      <c r="B10244">
        <v>19</v>
      </c>
      <c r="C10244" s="3">
        <v>519</v>
      </c>
      <c r="D10244" t="s">
        <v>7</v>
      </c>
      <c r="E10244">
        <v>98</v>
      </c>
      <c r="G10244" s="94">
        <v>43</v>
      </c>
      <c r="I10244" s="52">
        <v>43</v>
      </c>
      <c r="K10244" s="3"/>
      <c r="L10244" s="52">
        <v>3</v>
      </c>
      <c r="M10244" s="3"/>
      <c r="O10244" s="52">
        <v>3</v>
      </c>
    </row>
    <row r="10245" spans="1:21" customFormat="1" ht="13.2" x14ac:dyDescent="0.25">
      <c r="A10245">
        <v>5</v>
      </c>
      <c r="B10245">
        <v>20</v>
      </c>
      <c r="C10245" s="3">
        <v>520</v>
      </c>
      <c r="D10245" t="s">
        <v>7</v>
      </c>
      <c r="E10245">
        <v>98</v>
      </c>
      <c r="G10245" s="94">
        <v>35</v>
      </c>
      <c r="I10245" s="52">
        <v>35</v>
      </c>
      <c r="K10245" s="3"/>
      <c r="L10245" s="52">
        <v>3</v>
      </c>
      <c r="M10245" s="3"/>
      <c r="O10245" s="52">
        <v>3</v>
      </c>
    </row>
    <row r="10246" spans="1:21" customFormat="1" ht="13.2" x14ac:dyDescent="0.25">
      <c r="A10246">
        <v>5</v>
      </c>
      <c r="B10246">
        <v>21</v>
      </c>
      <c r="C10246" s="3">
        <v>521</v>
      </c>
      <c r="D10246" t="s">
        <v>7</v>
      </c>
      <c r="E10246">
        <v>98</v>
      </c>
      <c r="G10246" s="94">
        <v>30</v>
      </c>
      <c r="I10246" s="52">
        <v>30</v>
      </c>
      <c r="K10246" s="3"/>
      <c r="L10246" s="52">
        <v>3</v>
      </c>
      <c r="M10246" s="3"/>
      <c r="O10246" s="52">
        <v>3</v>
      </c>
    </row>
    <row r="10247" spans="1:21" customFormat="1" ht="13.2" x14ac:dyDescent="0.25">
      <c r="A10247">
        <v>5</v>
      </c>
      <c r="B10247">
        <v>22</v>
      </c>
      <c r="C10247" s="3">
        <v>522</v>
      </c>
      <c r="D10247" t="s">
        <v>7</v>
      </c>
      <c r="E10247">
        <v>98</v>
      </c>
      <c r="G10247" s="94">
        <v>25</v>
      </c>
      <c r="I10247" s="52">
        <v>25</v>
      </c>
      <c r="K10247" s="3"/>
      <c r="L10247" s="52">
        <v>3</v>
      </c>
      <c r="M10247" s="3"/>
      <c r="O10247" s="52">
        <v>3</v>
      </c>
    </row>
    <row r="10248" spans="1:21" customFormat="1" ht="13.2" x14ac:dyDescent="0.25">
      <c r="A10248">
        <v>5</v>
      </c>
      <c r="B10248">
        <v>23</v>
      </c>
      <c r="C10248" s="3">
        <v>523</v>
      </c>
      <c r="D10248" t="s">
        <v>7</v>
      </c>
      <c r="E10248">
        <v>98</v>
      </c>
      <c r="G10248" s="94">
        <v>20</v>
      </c>
      <c r="I10248" s="52">
        <v>20</v>
      </c>
      <c r="K10248" s="3"/>
      <c r="L10248" s="52">
        <v>3</v>
      </c>
      <c r="M10248" s="3"/>
      <c r="O10248" s="52">
        <v>3</v>
      </c>
    </row>
    <row r="10249" spans="1:21" customFormat="1" ht="13.2" x14ac:dyDescent="0.25">
      <c r="A10249">
        <v>5</v>
      </c>
      <c r="B10249">
        <v>24</v>
      </c>
      <c r="C10249" s="3">
        <v>524</v>
      </c>
      <c r="D10249" t="s">
        <v>7</v>
      </c>
      <c r="E10249">
        <v>98</v>
      </c>
      <c r="G10249" s="94">
        <v>15</v>
      </c>
      <c r="I10249" s="52">
        <v>15</v>
      </c>
      <c r="K10249" s="3"/>
      <c r="L10249" s="52">
        <v>2</v>
      </c>
      <c r="M10249" s="3"/>
      <c r="O10249" s="52">
        <v>2</v>
      </c>
    </row>
    <row r="10250" spans="1:21" customFormat="1" ht="13.2" x14ac:dyDescent="0.25">
      <c r="A10250">
        <v>5</v>
      </c>
      <c r="B10250">
        <v>25</v>
      </c>
      <c r="C10250" s="3">
        <v>525</v>
      </c>
      <c r="D10250" t="s">
        <v>7</v>
      </c>
      <c r="E10250">
        <v>98</v>
      </c>
      <c r="G10250" s="94">
        <v>87</v>
      </c>
      <c r="I10250" s="52">
        <v>87</v>
      </c>
      <c r="K10250" s="3"/>
      <c r="L10250" s="52">
        <v>14</v>
      </c>
      <c r="M10250" s="3"/>
      <c r="O10250" s="52">
        <v>14</v>
      </c>
      <c r="U10250" t="s">
        <v>8</v>
      </c>
    </row>
    <row r="10251" spans="1:21" customFormat="1" ht="13.2" x14ac:dyDescent="0.25">
      <c r="A10251">
        <v>5</v>
      </c>
      <c r="B10251">
        <v>26</v>
      </c>
      <c r="C10251" s="3">
        <v>526</v>
      </c>
      <c r="D10251" t="s">
        <v>7</v>
      </c>
      <c r="E10251">
        <v>98</v>
      </c>
      <c r="G10251" s="94">
        <v>108</v>
      </c>
      <c r="I10251" s="52">
        <v>108</v>
      </c>
      <c r="K10251" s="3"/>
      <c r="L10251" s="52">
        <v>20</v>
      </c>
      <c r="M10251" s="3"/>
      <c r="O10251" s="52">
        <v>20</v>
      </c>
    </row>
    <row r="10252" spans="1:21" customFormat="1" ht="13.2" x14ac:dyDescent="0.25">
      <c r="A10252">
        <v>5</v>
      </c>
      <c r="B10252">
        <v>27</v>
      </c>
      <c r="C10252" s="3">
        <v>527</v>
      </c>
      <c r="D10252" t="s">
        <v>7</v>
      </c>
      <c r="E10252">
        <v>98</v>
      </c>
      <c r="G10252" s="94">
        <v>137</v>
      </c>
      <c r="H10252">
        <f>SUM(G10246:G10252)</f>
        <v>422</v>
      </c>
      <c r="I10252" s="52">
        <v>137</v>
      </c>
      <c r="K10252" s="3"/>
      <c r="L10252" s="52">
        <v>27</v>
      </c>
      <c r="M10252" s="3"/>
      <c r="O10252" s="52">
        <v>27</v>
      </c>
    </row>
    <row r="10253" spans="1:21" customFormat="1" ht="13.2" x14ac:dyDescent="0.25">
      <c r="A10253">
        <v>5</v>
      </c>
      <c r="B10253">
        <v>28</v>
      </c>
      <c r="C10253" s="3">
        <v>528</v>
      </c>
      <c r="D10253" t="s">
        <v>7</v>
      </c>
      <c r="E10253">
        <v>98</v>
      </c>
      <c r="G10253" s="94">
        <v>56</v>
      </c>
      <c r="I10253" s="52">
        <v>56</v>
      </c>
      <c r="K10253" s="3"/>
      <c r="L10253" s="52">
        <v>12</v>
      </c>
      <c r="M10253" s="3"/>
      <c r="O10253" s="52">
        <v>12</v>
      </c>
    </row>
    <row r="10254" spans="1:21" customFormat="1" ht="13.2" x14ac:dyDescent="0.25">
      <c r="A10254">
        <v>5</v>
      </c>
      <c r="B10254">
        <v>29</v>
      </c>
      <c r="C10254" s="3">
        <v>529</v>
      </c>
      <c r="D10254" t="s">
        <v>7</v>
      </c>
      <c r="E10254">
        <v>98</v>
      </c>
      <c r="G10254" s="94">
        <v>51</v>
      </c>
      <c r="I10254" s="52">
        <v>51</v>
      </c>
      <c r="K10254" s="3"/>
      <c r="L10254" s="52">
        <v>12</v>
      </c>
      <c r="M10254" s="3"/>
      <c r="O10254" s="52">
        <v>12</v>
      </c>
    </row>
    <row r="10255" spans="1:21" customFormat="1" ht="13.2" x14ac:dyDescent="0.25">
      <c r="A10255">
        <v>5</v>
      </c>
      <c r="B10255">
        <v>30</v>
      </c>
      <c r="C10255" s="3">
        <v>530</v>
      </c>
      <c r="D10255" t="s">
        <v>7</v>
      </c>
      <c r="E10255">
        <v>98</v>
      </c>
      <c r="G10255" s="94">
        <v>197</v>
      </c>
      <c r="I10255" s="52">
        <v>197</v>
      </c>
      <c r="K10255" s="3"/>
      <c r="L10255" s="52">
        <v>52</v>
      </c>
      <c r="M10255" s="3"/>
      <c r="O10255" s="52">
        <v>52</v>
      </c>
    </row>
    <row r="10256" spans="1:21" customFormat="1" ht="13.2" x14ac:dyDescent="0.25">
      <c r="A10256">
        <v>5</v>
      </c>
      <c r="B10256">
        <v>31</v>
      </c>
      <c r="C10256" s="3">
        <v>531</v>
      </c>
      <c r="D10256" t="s">
        <v>7</v>
      </c>
      <c r="E10256">
        <v>98</v>
      </c>
      <c r="G10256" s="94">
        <v>303</v>
      </c>
      <c r="I10256" s="52">
        <v>303</v>
      </c>
      <c r="K10256" s="3"/>
      <c r="L10256" s="52">
        <v>86</v>
      </c>
      <c r="M10256" s="3"/>
      <c r="O10256" s="52">
        <v>86</v>
      </c>
    </row>
    <row r="10257" spans="1:15" customFormat="1" ht="13.2" x14ac:dyDescent="0.25">
      <c r="A10257">
        <v>6</v>
      </c>
      <c r="B10257">
        <v>1</v>
      </c>
      <c r="C10257" s="3">
        <v>601</v>
      </c>
      <c r="D10257" t="s">
        <v>7</v>
      </c>
      <c r="E10257">
        <v>98</v>
      </c>
      <c r="G10257" s="94">
        <v>302</v>
      </c>
      <c r="I10257" s="52">
        <v>302</v>
      </c>
      <c r="K10257" s="3"/>
      <c r="L10257" s="52">
        <v>94</v>
      </c>
      <c r="M10257" s="3"/>
      <c r="O10257" s="52">
        <v>94</v>
      </c>
    </row>
    <row r="10258" spans="1:15" customFormat="1" ht="13.2" x14ac:dyDescent="0.25">
      <c r="A10258">
        <v>6</v>
      </c>
      <c r="B10258">
        <v>2</v>
      </c>
      <c r="C10258" s="3">
        <v>602</v>
      </c>
      <c r="D10258" t="s">
        <v>7</v>
      </c>
      <c r="E10258">
        <v>98</v>
      </c>
      <c r="G10258" s="94">
        <v>126</v>
      </c>
      <c r="I10258" s="52">
        <v>126</v>
      </c>
      <c r="K10258" s="3"/>
      <c r="L10258" s="52">
        <v>42</v>
      </c>
      <c r="M10258" s="3"/>
      <c r="O10258" s="52">
        <v>42</v>
      </c>
    </row>
    <row r="10259" spans="1:15" customFormat="1" ht="13.2" x14ac:dyDescent="0.25">
      <c r="A10259">
        <v>6</v>
      </c>
      <c r="B10259">
        <v>3</v>
      </c>
      <c r="C10259" s="3">
        <v>603</v>
      </c>
      <c r="D10259" t="s">
        <v>7</v>
      </c>
      <c r="E10259">
        <v>98</v>
      </c>
      <c r="G10259" s="94">
        <v>114</v>
      </c>
      <c r="H10259">
        <f>SUM(G10253:G10259)</f>
        <v>1149</v>
      </c>
      <c r="I10259" s="52">
        <v>114</v>
      </c>
      <c r="K10259" s="3"/>
      <c r="L10259" s="52">
        <v>24</v>
      </c>
      <c r="M10259" s="3"/>
      <c r="O10259" s="52">
        <v>24</v>
      </c>
    </row>
    <row r="10260" spans="1:15" customFormat="1" ht="13.2" x14ac:dyDescent="0.25">
      <c r="A10260">
        <v>6</v>
      </c>
      <c r="B10260">
        <v>4</v>
      </c>
      <c r="C10260" s="3">
        <v>604</v>
      </c>
      <c r="D10260" t="s">
        <v>7</v>
      </c>
      <c r="E10260">
        <v>98</v>
      </c>
      <c r="G10260" s="94">
        <v>182</v>
      </c>
      <c r="I10260" s="52">
        <v>182</v>
      </c>
      <c r="K10260" s="3"/>
      <c r="L10260" s="52">
        <v>20</v>
      </c>
      <c r="M10260" s="3"/>
      <c r="O10260" s="52">
        <v>20</v>
      </c>
    </row>
    <row r="10261" spans="1:15" customFormat="1" ht="13.2" x14ac:dyDescent="0.25">
      <c r="A10261">
        <v>6</v>
      </c>
      <c r="B10261">
        <v>5</v>
      </c>
      <c r="C10261" s="3">
        <v>605</v>
      </c>
      <c r="D10261" t="s">
        <v>7</v>
      </c>
      <c r="E10261">
        <v>98</v>
      </c>
      <c r="G10261" s="94">
        <v>1469</v>
      </c>
      <c r="I10261" s="52">
        <v>1469</v>
      </c>
      <c r="K10261" s="3"/>
      <c r="L10261" s="52">
        <v>33</v>
      </c>
      <c r="M10261" s="3"/>
      <c r="O10261" s="52">
        <v>33</v>
      </c>
    </row>
    <row r="10262" spans="1:15" customFormat="1" ht="13.2" x14ac:dyDescent="0.25">
      <c r="A10262">
        <v>6</v>
      </c>
      <c r="B10262">
        <v>6</v>
      </c>
      <c r="C10262" s="3">
        <v>606</v>
      </c>
      <c r="D10262" t="s">
        <v>7</v>
      </c>
      <c r="E10262">
        <v>98</v>
      </c>
      <c r="G10262" s="94">
        <v>1071</v>
      </c>
      <c r="I10262" s="52">
        <v>1071</v>
      </c>
      <c r="K10262" s="3"/>
      <c r="L10262" s="52">
        <v>26</v>
      </c>
      <c r="M10262" s="3"/>
      <c r="O10262" s="52">
        <v>26</v>
      </c>
    </row>
    <row r="10263" spans="1:15" customFormat="1" ht="13.2" x14ac:dyDescent="0.25">
      <c r="A10263">
        <v>6</v>
      </c>
      <c r="B10263">
        <v>7</v>
      </c>
      <c r="C10263" s="3">
        <v>607</v>
      </c>
      <c r="D10263" t="s">
        <v>7</v>
      </c>
      <c r="E10263">
        <v>98</v>
      </c>
      <c r="G10263" s="94">
        <v>821</v>
      </c>
      <c r="I10263" s="52">
        <v>821</v>
      </c>
      <c r="K10263" s="3"/>
      <c r="L10263" s="52">
        <v>22</v>
      </c>
      <c r="M10263" s="3"/>
      <c r="O10263" s="52">
        <v>22</v>
      </c>
    </row>
    <row r="10264" spans="1:15" customFormat="1" ht="13.2" x14ac:dyDescent="0.25">
      <c r="A10264">
        <v>6</v>
      </c>
      <c r="B10264">
        <v>8</v>
      </c>
      <c r="C10264" s="3">
        <v>608</v>
      </c>
      <c r="D10264" t="s">
        <v>7</v>
      </c>
      <c r="E10264">
        <v>98</v>
      </c>
      <c r="G10264" s="94">
        <v>393</v>
      </c>
      <c r="I10264" s="52">
        <v>393</v>
      </c>
      <c r="K10264" s="3"/>
      <c r="L10264" s="52">
        <v>11</v>
      </c>
      <c r="M10264" s="3"/>
      <c r="O10264" s="52">
        <v>11</v>
      </c>
    </row>
    <row r="10265" spans="1:15" customFormat="1" ht="13.2" x14ac:dyDescent="0.25">
      <c r="A10265">
        <v>6</v>
      </c>
      <c r="B10265">
        <v>9</v>
      </c>
      <c r="C10265" s="3">
        <v>609</v>
      </c>
      <c r="D10265" t="s">
        <v>7</v>
      </c>
      <c r="E10265">
        <v>98</v>
      </c>
      <c r="G10265" s="94">
        <v>402</v>
      </c>
      <c r="I10265" s="52">
        <v>402</v>
      </c>
      <c r="K10265" s="3"/>
      <c r="L10265" s="52">
        <v>16</v>
      </c>
      <c r="M10265" s="3"/>
      <c r="O10265" s="52">
        <v>16</v>
      </c>
    </row>
    <row r="10266" spans="1:15" customFormat="1" ht="13.2" x14ac:dyDescent="0.25">
      <c r="A10266">
        <v>6</v>
      </c>
      <c r="B10266">
        <v>10</v>
      </c>
      <c r="C10266" s="3">
        <v>610</v>
      </c>
      <c r="D10266" t="s">
        <v>7</v>
      </c>
      <c r="E10266">
        <v>98</v>
      </c>
      <c r="G10266" s="94">
        <v>379</v>
      </c>
      <c r="H10266">
        <f>SUM(G10260:G10266)</f>
        <v>4717</v>
      </c>
      <c r="I10266" s="52">
        <v>379</v>
      </c>
      <c r="K10266" s="3"/>
      <c r="L10266" s="52">
        <v>20</v>
      </c>
      <c r="M10266" s="3"/>
      <c r="O10266" s="52">
        <v>20</v>
      </c>
    </row>
    <row r="10267" spans="1:15" customFormat="1" ht="13.2" x14ac:dyDescent="0.25">
      <c r="A10267">
        <v>6</v>
      </c>
      <c r="B10267">
        <v>11</v>
      </c>
      <c r="C10267" s="3">
        <v>611</v>
      </c>
      <c r="D10267" t="s">
        <v>7</v>
      </c>
      <c r="E10267">
        <v>98</v>
      </c>
      <c r="G10267" s="94">
        <v>418</v>
      </c>
      <c r="I10267" s="52">
        <v>418</v>
      </c>
      <c r="K10267" s="3"/>
      <c r="L10267" s="52">
        <v>27</v>
      </c>
      <c r="M10267" s="3"/>
      <c r="O10267" s="52">
        <v>27</v>
      </c>
    </row>
    <row r="10268" spans="1:15" customFormat="1" ht="13.2" x14ac:dyDescent="0.25">
      <c r="A10268">
        <v>6</v>
      </c>
      <c r="B10268">
        <v>12</v>
      </c>
      <c r="C10268" s="3">
        <v>612</v>
      </c>
      <c r="D10268" t="s">
        <v>7</v>
      </c>
      <c r="E10268">
        <v>98</v>
      </c>
      <c r="G10268" s="94">
        <v>548</v>
      </c>
      <c r="I10268" s="52">
        <v>548</v>
      </c>
      <c r="K10268" s="3"/>
      <c r="L10268" s="52">
        <v>42</v>
      </c>
      <c r="M10268" s="3"/>
      <c r="O10268" s="52">
        <v>42</v>
      </c>
    </row>
    <row r="10269" spans="1:15" customFormat="1" ht="13.2" x14ac:dyDescent="0.25">
      <c r="A10269">
        <v>6</v>
      </c>
      <c r="B10269">
        <v>13</v>
      </c>
      <c r="C10269" s="3">
        <v>613</v>
      </c>
      <c r="D10269" t="s">
        <v>7</v>
      </c>
      <c r="E10269">
        <v>98</v>
      </c>
      <c r="G10269" s="94">
        <v>347</v>
      </c>
      <c r="I10269" s="52">
        <v>347</v>
      </c>
      <c r="K10269" s="3"/>
      <c r="L10269" s="52">
        <v>31</v>
      </c>
      <c r="M10269" s="3"/>
      <c r="O10269" s="52">
        <v>31</v>
      </c>
    </row>
    <row r="10270" spans="1:15" customFormat="1" ht="13.2" x14ac:dyDescent="0.25">
      <c r="A10270">
        <v>6</v>
      </c>
      <c r="B10270">
        <v>14</v>
      </c>
      <c r="C10270" s="3">
        <v>614</v>
      </c>
      <c r="D10270" t="s">
        <v>7</v>
      </c>
      <c r="E10270">
        <v>98</v>
      </c>
      <c r="G10270" s="94">
        <v>449</v>
      </c>
      <c r="I10270" s="52">
        <v>449</v>
      </c>
      <c r="K10270" s="3"/>
      <c r="L10270" s="52">
        <v>45</v>
      </c>
      <c r="M10270" s="3"/>
      <c r="O10270" s="52">
        <v>45</v>
      </c>
    </row>
    <row r="10271" spans="1:15" customFormat="1" ht="13.2" x14ac:dyDescent="0.25">
      <c r="A10271">
        <v>6</v>
      </c>
      <c r="B10271">
        <v>15</v>
      </c>
      <c r="C10271" s="3">
        <v>615</v>
      </c>
      <c r="D10271" t="s">
        <v>7</v>
      </c>
      <c r="E10271">
        <v>98</v>
      </c>
      <c r="G10271" s="94">
        <v>319</v>
      </c>
      <c r="I10271" s="52">
        <v>319</v>
      </c>
      <c r="K10271" s="3"/>
      <c r="L10271" s="52">
        <v>36</v>
      </c>
      <c r="M10271" s="3"/>
      <c r="O10271" s="52">
        <v>36</v>
      </c>
    </row>
    <row r="10272" spans="1:15" customFormat="1" ht="13.95" customHeight="1" x14ac:dyDescent="0.25">
      <c r="A10272">
        <v>6</v>
      </c>
      <c r="B10272">
        <v>16</v>
      </c>
      <c r="C10272" s="3">
        <v>616</v>
      </c>
      <c r="D10272" t="s">
        <v>7</v>
      </c>
      <c r="E10272">
        <v>98</v>
      </c>
      <c r="G10272" s="94">
        <v>621</v>
      </c>
      <c r="I10272" s="52">
        <v>621</v>
      </c>
      <c r="K10272" s="3"/>
      <c r="L10272" s="52">
        <v>79</v>
      </c>
      <c r="M10272" s="3"/>
      <c r="O10272" s="52">
        <v>79</v>
      </c>
    </row>
    <row r="10273" spans="1:15" customFormat="1" ht="13.2" x14ac:dyDescent="0.25">
      <c r="A10273">
        <v>6</v>
      </c>
      <c r="B10273">
        <v>17</v>
      </c>
      <c r="C10273" s="3">
        <v>617</v>
      </c>
      <c r="D10273" t="s">
        <v>7</v>
      </c>
      <c r="E10273">
        <v>98</v>
      </c>
      <c r="G10273" s="94">
        <v>1577</v>
      </c>
      <c r="H10273">
        <f>SUM(G10267:G10273)</f>
        <v>4279</v>
      </c>
      <c r="I10273" s="52">
        <v>1577</v>
      </c>
      <c r="K10273" s="3"/>
      <c r="L10273" s="52">
        <v>647</v>
      </c>
      <c r="M10273" s="3"/>
      <c r="O10273" s="52">
        <v>647</v>
      </c>
    </row>
    <row r="10274" spans="1:15" customFormat="1" ht="13.2" x14ac:dyDescent="0.25">
      <c r="A10274">
        <v>6</v>
      </c>
      <c r="B10274">
        <v>18</v>
      </c>
      <c r="C10274" s="3">
        <v>618</v>
      </c>
      <c r="D10274" t="s">
        <v>7</v>
      </c>
      <c r="E10274">
        <v>98</v>
      </c>
      <c r="G10274" s="94">
        <v>1859</v>
      </c>
      <c r="I10274" s="52">
        <v>1859</v>
      </c>
      <c r="K10274" s="3"/>
      <c r="L10274" s="52">
        <v>537</v>
      </c>
      <c r="M10274" s="3"/>
      <c r="O10274" s="52">
        <v>537</v>
      </c>
    </row>
    <row r="10275" spans="1:15" customFormat="1" ht="13.2" x14ac:dyDescent="0.25">
      <c r="A10275">
        <v>6</v>
      </c>
      <c r="B10275">
        <v>19</v>
      </c>
      <c r="C10275" s="3">
        <v>619</v>
      </c>
      <c r="D10275" t="s">
        <v>7</v>
      </c>
      <c r="E10275">
        <v>98</v>
      </c>
      <c r="G10275" s="94">
        <v>694</v>
      </c>
      <c r="I10275" s="52">
        <v>694</v>
      </c>
      <c r="K10275" s="3"/>
      <c r="L10275" s="52">
        <v>189</v>
      </c>
      <c r="M10275" s="3"/>
      <c r="O10275" s="52">
        <v>189</v>
      </c>
    </row>
    <row r="10276" spans="1:15" customFormat="1" ht="13.2" x14ac:dyDescent="0.25">
      <c r="A10276">
        <v>6</v>
      </c>
      <c r="B10276">
        <v>20</v>
      </c>
      <c r="C10276" s="3">
        <v>620</v>
      </c>
      <c r="D10276" t="s">
        <v>7</v>
      </c>
      <c r="E10276">
        <v>98</v>
      </c>
      <c r="G10276" s="94">
        <v>1344</v>
      </c>
      <c r="I10276" s="52">
        <v>1344</v>
      </c>
      <c r="K10276" s="3"/>
      <c r="L10276" s="52">
        <v>343</v>
      </c>
      <c r="M10276" s="3"/>
      <c r="O10276" s="52">
        <v>343</v>
      </c>
    </row>
    <row r="10277" spans="1:15" customFormat="1" ht="13.2" x14ac:dyDescent="0.25">
      <c r="A10277">
        <v>6</v>
      </c>
      <c r="B10277">
        <v>21</v>
      </c>
      <c r="C10277" s="3">
        <v>621</v>
      </c>
      <c r="D10277" t="s">
        <v>7</v>
      </c>
      <c r="E10277">
        <v>98</v>
      </c>
      <c r="G10277" s="94">
        <v>2259</v>
      </c>
      <c r="I10277" s="52">
        <v>2259</v>
      </c>
      <c r="K10277" s="3"/>
      <c r="L10277" s="52">
        <v>542</v>
      </c>
      <c r="M10277" s="3"/>
      <c r="O10277" s="52">
        <v>542</v>
      </c>
    </row>
    <row r="10278" spans="1:15" customFormat="1" ht="13.2" x14ac:dyDescent="0.25">
      <c r="A10278">
        <v>6</v>
      </c>
      <c r="B10278">
        <v>22</v>
      </c>
      <c r="C10278" s="3">
        <v>622</v>
      </c>
      <c r="D10278" t="s">
        <v>7</v>
      </c>
      <c r="E10278">
        <v>98</v>
      </c>
      <c r="G10278" s="94">
        <v>1064</v>
      </c>
      <c r="I10278" s="52">
        <v>1064</v>
      </c>
      <c r="K10278" s="3"/>
      <c r="L10278" s="52">
        <v>239</v>
      </c>
      <c r="M10278" s="3"/>
      <c r="O10278" s="52">
        <v>239</v>
      </c>
    </row>
    <row r="10279" spans="1:15" customFormat="1" ht="13.2" x14ac:dyDescent="0.25">
      <c r="A10279">
        <v>6</v>
      </c>
      <c r="B10279">
        <v>23</v>
      </c>
      <c r="C10279" s="3">
        <v>623</v>
      </c>
      <c r="D10279" t="s">
        <v>7</v>
      </c>
      <c r="E10279">
        <v>98</v>
      </c>
      <c r="G10279" s="94">
        <v>911</v>
      </c>
      <c r="I10279" s="52">
        <v>911</v>
      </c>
      <c r="K10279" s="3"/>
      <c r="L10279" s="52">
        <v>190</v>
      </c>
      <c r="M10279" s="3"/>
      <c r="O10279" s="52">
        <v>190</v>
      </c>
    </row>
    <row r="10280" spans="1:15" customFormat="1" ht="13.2" x14ac:dyDescent="0.25">
      <c r="A10280">
        <v>6</v>
      </c>
      <c r="B10280">
        <v>24</v>
      </c>
      <c r="C10280" s="3">
        <v>624</v>
      </c>
      <c r="D10280" t="s">
        <v>7</v>
      </c>
      <c r="E10280">
        <v>98</v>
      </c>
      <c r="G10280" s="94">
        <v>1264</v>
      </c>
      <c r="H10280">
        <f>SUM(G10274:G10280)</f>
        <v>9395</v>
      </c>
      <c r="I10280" s="52">
        <v>1264</v>
      </c>
      <c r="K10280" s="3"/>
      <c r="L10280" s="52">
        <v>329</v>
      </c>
      <c r="M10280" s="3"/>
      <c r="O10280" s="52">
        <v>329</v>
      </c>
    </row>
    <row r="10281" spans="1:15" customFormat="1" ht="13.2" x14ac:dyDescent="0.25">
      <c r="A10281">
        <v>6</v>
      </c>
      <c r="B10281">
        <v>25</v>
      </c>
      <c r="C10281" s="3">
        <v>625</v>
      </c>
      <c r="D10281" t="s">
        <v>7</v>
      </c>
      <c r="E10281">
        <v>98</v>
      </c>
      <c r="G10281" s="94">
        <v>1505</v>
      </c>
      <c r="I10281" s="52">
        <v>1505</v>
      </c>
      <c r="K10281" s="3"/>
      <c r="L10281" s="52">
        <v>474</v>
      </c>
      <c r="M10281" s="3"/>
      <c r="O10281" s="52">
        <v>474</v>
      </c>
    </row>
    <row r="10282" spans="1:15" customFormat="1" ht="13.2" x14ac:dyDescent="0.25">
      <c r="A10282">
        <v>6</v>
      </c>
      <c r="B10282">
        <v>26</v>
      </c>
      <c r="C10282" s="3">
        <v>626</v>
      </c>
      <c r="D10282" t="s">
        <v>7</v>
      </c>
      <c r="E10282">
        <v>98</v>
      </c>
      <c r="G10282" s="94">
        <v>584</v>
      </c>
      <c r="I10282" s="52">
        <v>584</v>
      </c>
      <c r="K10282" s="3"/>
      <c r="L10282" s="52">
        <v>219</v>
      </c>
      <c r="M10282" s="3"/>
      <c r="O10282" s="52">
        <v>219</v>
      </c>
    </row>
    <row r="10283" spans="1:15" customFormat="1" ht="13.2" x14ac:dyDescent="0.25">
      <c r="A10283">
        <v>6</v>
      </c>
      <c r="B10283">
        <v>27</v>
      </c>
      <c r="C10283" s="3">
        <v>627</v>
      </c>
      <c r="D10283" t="s">
        <v>7</v>
      </c>
      <c r="E10283">
        <v>98</v>
      </c>
      <c r="G10283" s="94">
        <v>745</v>
      </c>
      <c r="I10283" s="52">
        <v>745</v>
      </c>
      <c r="K10283" s="3"/>
      <c r="L10283" s="52">
        <v>330</v>
      </c>
      <c r="M10283" s="3"/>
      <c r="O10283" s="52">
        <v>330</v>
      </c>
    </row>
    <row r="10284" spans="1:15" customFormat="1" ht="13.2" x14ac:dyDescent="0.25">
      <c r="A10284">
        <v>6</v>
      </c>
      <c r="B10284">
        <v>28</v>
      </c>
      <c r="C10284" s="3">
        <v>628</v>
      </c>
      <c r="D10284" t="s">
        <v>7</v>
      </c>
      <c r="E10284">
        <v>98</v>
      </c>
      <c r="G10284" s="94">
        <v>2372</v>
      </c>
      <c r="I10284" s="52">
        <v>2372</v>
      </c>
      <c r="K10284" s="3"/>
      <c r="L10284" s="52">
        <v>1222</v>
      </c>
      <c r="M10284" s="3"/>
      <c r="O10284" s="52">
        <v>1222</v>
      </c>
    </row>
    <row r="10285" spans="1:15" customFormat="1" ht="13.2" x14ac:dyDescent="0.25">
      <c r="A10285">
        <v>6</v>
      </c>
      <c r="B10285">
        <v>29</v>
      </c>
      <c r="C10285" s="3">
        <v>629</v>
      </c>
      <c r="D10285" t="s">
        <v>7</v>
      </c>
      <c r="E10285">
        <v>98</v>
      </c>
      <c r="G10285" s="94">
        <v>2356</v>
      </c>
      <c r="I10285" s="52">
        <v>2356</v>
      </c>
      <c r="K10285" s="3"/>
      <c r="L10285" s="52">
        <v>1406</v>
      </c>
      <c r="M10285" s="3"/>
      <c r="O10285" s="52">
        <v>1406</v>
      </c>
    </row>
    <row r="10286" spans="1:15" customFormat="1" ht="13.2" x14ac:dyDescent="0.25">
      <c r="A10286">
        <v>6</v>
      </c>
      <c r="B10286">
        <v>30</v>
      </c>
      <c r="C10286" s="3">
        <v>630</v>
      </c>
      <c r="D10286" t="s">
        <v>7</v>
      </c>
      <c r="E10286">
        <v>98</v>
      </c>
      <c r="G10286" s="94">
        <v>2205</v>
      </c>
      <c r="I10286" s="52">
        <v>2205</v>
      </c>
      <c r="K10286" s="3"/>
      <c r="L10286" s="52">
        <v>1513</v>
      </c>
      <c r="M10286" s="3"/>
      <c r="O10286" s="52">
        <v>1513</v>
      </c>
    </row>
    <row r="10287" spans="1:15" customFormat="1" ht="13.2" x14ac:dyDescent="0.25">
      <c r="A10287">
        <v>7</v>
      </c>
      <c r="B10287">
        <v>1</v>
      </c>
      <c r="C10287" s="3">
        <v>701</v>
      </c>
      <c r="D10287" t="s">
        <v>7</v>
      </c>
      <c r="E10287">
        <v>98</v>
      </c>
      <c r="G10287" s="94">
        <v>1680</v>
      </c>
      <c r="H10287">
        <f>SUM(G10281:G10287)</f>
        <v>11447</v>
      </c>
      <c r="I10287" s="52">
        <v>1680</v>
      </c>
      <c r="K10287" s="3"/>
      <c r="L10287" s="52">
        <v>1323</v>
      </c>
      <c r="M10287" s="3"/>
      <c r="O10287" s="52">
        <v>1323</v>
      </c>
    </row>
    <row r="10288" spans="1:15" customFormat="1" ht="13.2" x14ac:dyDescent="0.25">
      <c r="A10288">
        <v>7</v>
      </c>
      <c r="B10288">
        <v>2</v>
      </c>
      <c r="C10288" s="3">
        <v>702</v>
      </c>
      <c r="D10288" t="s">
        <v>7</v>
      </c>
      <c r="E10288">
        <v>98</v>
      </c>
      <c r="G10288" s="94">
        <v>2141</v>
      </c>
      <c r="I10288" s="52">
        <v>2141</v>
      </c>
      <c r="K10288" s="3"/>
      <c r="L10288" s="52">
        <v>1930</v>
      </c>
      <c r="M10288" s="3"/>
      <c r="O10288" s="52">
        <v>1930</v>
      </c>
    </row>
    <row r="10289" spans="1:15" customFormat="1" ht="13.2" x14ac:dyDescent="0.25">
      <c r="A10289">
        <v>7</v>
      </c>
      <c r="B10289">
        <v>3</v>
      </c>
      <c r="C10289" s="3">
        <v>703</v>
      </c>
      <c r="D10289" t="s">
        <v>7</v>
      </c>
      <c r="E10289">
        <v>98</v>
      </c>
      <c r="G10289" s="94">
        <v>594</v>
      </c>
      <c r="I10289" s="52">
        <v>594</v>
      </c>
      <c r="K10289" s="3"/>
      <c r="L10289" s="52">
        <v>612</v>
      </c>
      <c r="M10289" s="3"/>
      <c r="O10289" s="52">
        <v>612</v>
      </c>
    </row>
    <row r="10290" spans="1:15" customFormat="1" ht="13.2" x14ac:dyDescent="0.25">
      <c r="A10290">
        <v>7</v>
      </c>
      <c r="B10290">
        <v>4</v>
      </c>
      <c r="C10290" s="3">
        <v>704</v>
      </c>
      <c r="D10290" t="s">
        <v>7</v>
      </c>
      <c r="E10290">
        <v>98</v>
      </c>
      <c r="G10290" s="94">
        <v>316</v>
      </c>
      <c r="I10290" s="52">
        <v>316</v>
      </c>
      <c r="K10290" s="3"/>
      <c r="L10290" s="52">
        <v>372</v>
      </c>
      <c r="M10290" s="3"/>
      <c r="O10290" s="52">
        <v>372</v>
      </c>
    </row>
    <row r="10291" spans="1:15" customFormat="1" ht="13.2" x14ac:dyDescent="0.25">
      <c r="A10291">
        <v>7</v>
      </c>
      <c r="B10291">
        <v>5</v>
      </c>
      <c r="C10291" s="3">
        <v>705</v>
      </c>
      <c r="D10291" t="s">
        <v>7</v>
      </c>
      <c r="E10291">
        <v>98</v>
      </c>
      <c r="G10291" s="94">
        <v>320</v>
      </c>
      <c r="I10291" s="52">
        <v>320</v>
      </c>
      <c r="K10291" s="3"/>
      <c r="L10291" s="52">
        <v>432</v>
      </c>
      <c r="M10291" s="3"/>
      <c r="O10291" s="52">
        <v>432</v>
      </c>
    </row>
    <row r="10292" spans="1:15" customFormat="1" ht="13.2" x14ac:dyDescent="0.25">
      <c r="A10292">
        <v>7</v>
      </c>
      <c r="B10292">
        <v>6</v>
      </c>
      <c r="C10292" s="3">
        <v>706</v>
      </c>
      <c r="D10292" t="s">
        <v>7</v>
      </c>
      <c r="E10292">
        <v>98</v>
      </c>
      <c r="G10292" s="94">
        <v>789</v>
      </c>
      <c r="I10292" s="52">
        <v>789</v>
      </c>
      <c r="K10292" s="3"/>
      <c r="L10292" s="52">
        <v>1222</v>
      </c>
      <c r="M10292" s="3"/>
      <c r="O10292" s="52">
        <v>1222</v>
      </c>
    </row>
    <row r="10293" spans="1:15" customFormat="1" ht="13.2" x14ac:dyDescent="0.25">
      <c r="A10293">
        <v>7</v>
      </c>
      <c r="B10293">
        <v>7</v>
      </c>
      <c r="C10293" s="3">
        <v>707</v>
      </c>
      <c r="D10293" t="s">
        <v>7</v>
      </c>
      <c r="E10293">
        <v>98</v>
      </c>
      <c r="G10293" s="94">
        <v>3477</v>
      </c>
      <c r="I10293" s="52">
        <v>3477</v>
      </c>
      <c r="K10293" s="3"/>
      <c r="L10293" s="52">
        <v>3535</v>
      </c>
      <c r="M10293" s="3"/>
      <c r="O10293" s="52">
        <v>3535</v>
      </c>
    </row>
    <row r="10294" spans="1:15" customFormat="1" ht="13.2" x14ac:dyDescent="0.25">
      <c r="A10294">
        <v>7</v>
      </c>
      <c r="B10294">
        <v>8</v>
      </c>
      <c r="C10294" s="3">
        <v>708</v>
      </c>
      <c r="D10294" t="s">
        <v>7</v>
      </c>
      <c r="E10294">
        <v>98</v>
      </c>
      <c r="G10294" s="94">
        <v>4548</v>
      </c>
      <c r="H10294">
        <f>SUM(G10288:G10294)</f>
        <v>12185</v>
      </c>
      <c r="I10294" s="52">
        <v>4548</v>
      </c>
      <c r="K10294" s="3"/>
      <c r="L10294" s="52">
        <v>3037</v>
      </c>
      <c r="M10294" s="3"/>
      <c r="O10294" s="52">
        <v>3037</v>
      </c>
    </row>
    <row r="10295" spans="1:15" customFormat="1" ht="13.2" x14ac:dyDescent="0.25">
      <c r="A10295">
        <v>7</v>
      </c>
      <c r="B10295">
        <v>9</v>
      </c>
      <c r="C10295" s="3">
        <v>709</v>
      </c>
      <c r="D10295" t="s">
        <v>7</v>
      </c>
      <c r="E10295">
        <v>98</v>
      </c>
      <c r="G10295" s="94">
        <v>1060</v>
      </c>
      <c r="I10295" s="52">
        <v>1060</v>
      </c>
      <c r="K10295" s="3"/>
      <c r="L10295" s="52">
        <v>447</v>
      </c>
      <c r="M10295" s="3"/>
      <c r="O10295" s="52">
        <v>447</v>
      </c>
    </row>
    <row r="10296" spans="1:15" customFormat="1" ht="13.2" x14ac:dyDescent="0.25">
      <c r="A10296">
        <v>7</v>
      </c>
      <c r="B10296">
        <v>10</v>
      </c>
      <c r="C10296" s="3">
        <v>710</v>
      </c>
      <c r="D10296" t="s">
        <v>7</v>
      </c>
      <c r="E10296">
        <v>98</v>
      </c>
      <c r="G10296" s="94">
        <v>794</v>
      </c>
      <c r="I10296" s="52">
        <v>794</v>
      </c>
      <c r="K10296" s="3"/>
      <c r="L10296" s="52">
        <v>315</v>
      </c>
      <c r="M10296" s="3"/>
      <c r="O10296" s="52">
        <v>315</v>
      </c>
    </row>
    <row r="10297" spans="1:15" customFormat="1" ht="13.2" x14ac:dyDescent="0.25">
      <c r="A10297">
        <v>7</v>
      </c>
      <c r="B10297">
        <v>11</v>
      </c>
      <c r="C10297" s="3">
        <v>711</v>
      </c>
      <c r="D10297" t="s">
        <v>7</v>
      </c>
      <c r="E10297">
        <v>98</v>
      </c>
      <c r="G10297" s="94">
        <v>552</v>
      </c>
      <c r="I10297" s="52">
        <v>552</v>
      </c>
      <c r="K10297" s="3"/>
      <c r="L10297" s="52">
        <v>206</v>
      </c>
      <c r="M10297" s="3"/>
      <c r="O10297" s="52">
        <v>206</v>
      </c>
    </row>
    <row r="10298" spans="1:15" customFormat="1" ht="13.2" x14ac:dyDescent="0.25">
      <c r="A10298">
        <v>7</v>
      </c>
      <c r="B10298">
        <v>12</v>
      </c>
      <c r="C10298" s="3">
        <v>712</v>
      </c>
      <c r="D10298" t="s">
        <v>7</v>
      </c>
      <c r="E10298">
        <v>98</v>
      </c>
      <c r="G10298" s="94">
        <v>1528</v>
      </c>
      <c r="I10298" s="52">
        <v>1528</v>
      </c>
      <c r="K10298" s="3"/>
      <c r="L10298" s="52">
        <v>536</v>
      </c>
      <c r="M10298" s="3"/>
      <c r="O10298" s="52">
        <v>536</v>
      </c>
    </row>
    <row r="10299" spans="1:15" customFormat="1" ht="13.2" x14ac:dyDescent="0.25">
      <c r="A10299">
        <v>7</v>
      </c>
      <c r="B10299">
        <v>13</v>
      </c>
      <c r="C10299" s="3">
        <v>713</v>
      </c>
      <c r="D10299" t="s">
        <v>7</v>
      </c>
      <c r="E10299">
        <v>98</v>
      </c>
      <c r="G10299" s="94">
        <v>2095</v>
      </c>
      <c r="I10299" s="52">
        <v>2095</v>
      </c>
      <c r="K10299" s="3"/>
      <c r="L10299" s="52">
        <v>689</v>
      </c>
      <c r="M10299" s="3"/>
      <c r="O10299" s="52">
        <v>689</v>
      </c>
    </row>
    <row r="10300" spans="1:15" customFormat="1" ht="13.2" x14ac:dyDescent="0.25">
      <c r="A10300">
        <v>7</v>
      </c>
      <c r="B10300">
        <v>14</v>
      </c>
      <c r="C10300" s="3">
        <v>714</v>
      </c>
      <c r="D10300" t="s">
        <v>7</v>
      </c>
      <c r="E10300">
        <v>98</v>
      </c>
      <c r="G10300" s="94">
        <v>5760</v>
      </c>
      <c r="I10300" s="52">
        <v>5760</v>
      </c>
      <c r="K10300" s="3"/>
      <c r="L10300" s="52">
        <v>1771</v>
      </c>
      <c r="M10300" s="3"/>
      <c r="O10300" s="52">
        <v>1771</v>
      </c>
    </row>
    <row r="10301" spans="1:15" customFormat="1" ht="13.2" x14ac:dyDescent="0.25">
      <c r="A10301">
        <v>7</v>
      </c>
      <c r="B10301">
        <v>15</v>
      </c>
      <c r="C10301" s="3">
        <v>715</v>
      </c>
      <c r="D10301" t="s">
        <v>7</v>
      </c>
      <c r="E10301">
        <v>98</v>
      </c>
      <c r="G10301" s="94">
        <v>9735</v>
      </c>
      <c r="H10301">
        <f>SUM(G10295:G10301)</f>
        <v>21524</v>
      </c>
      <c r="I10301" s="52">
        <v>9735</v>
      </c>
      <c r="K10301" s="3"/>
      <c r="L10301" s="52">
        <v>607</v>
      </c>
      <c r="M10301" s="3"/>
      <c r="O10301" s="52">
        <v>607</v>
      </c>
    </row>
    <row r="10302" spans="1:15" customFormat="1" ht="13.2" x14ac:dyDescent="0.25">
      <c r="A10302">
        <v>7</v>
      </c>
      <c r="B10302">
        <v>16</v>
      </c>
      <c r="C10302" s="3">
        <v>716</v>
      </c>
      <c r="D10302" t="s">
        <v>7</v>
      </c>
      <c r="E10302">
        <v>98</v>
      </c>
      <c r="G10302" s="94">
        <v>10011</v>
      </c>
      <c r="I10302" s="52">
        <v>10011</v>
      </c>
      <c r="K10302" s="3"/>
      <c r="L10302" s="52">
        <v>1413</v>
      </c>
      <c r="M10302" s="3"/>
      <c r="O10302" s="52">
        <v>1413</v>
      </c>
    </row>
    <row r="10303" spans="1:15" customFormat="1" ht="13.2" x14ac:dyDescent="0.25">
      <c r="A10303">
        <v>7</v>
      </c>
      <c r="B10303">
        <v>17</v>
      </c>
      <c r="C10303" s="3">
        <v>717</v>
      </c>
      <c r="D10303" t="s">
        <v>7</v>
      </c>
      <c r="E10303">
        <v>98</v>
      </c>
      <c r="G10303" s="94">
        <v>6685</v>
      </c>
      <c r="I10303" s="52">
        <v>6685</v>
      </c>
      <c r="K10303" s="3"/>
      <c r="L10303" s="52">
        <v>1555</v>
      </c>
      <c r="M10303" s="3"/>
      <c r="O10303" s="52">
        <v>1555</v>
      </c>
    </row>
    <row r="10304" spans="1:15" customFormat="1" ht="13.2" x14ac:dyDescent="0.25">
      <c r="A10304">
        <v>7</v>
      </c>
      <c r="B10304">
        <v>18</v>
      </c>
      <c r="C10304" s="3">
        <v>718</v>
      </c>
      <c r="D10304" t="s">
        <v>7</v>
      </c>
      <c r="E10304">
        <v>98</v>
      </c>
      <c r="G10304" s="94">
        <v>6457</v>
      </c>
      <c r="I10304" s="52">
        <v>6457</v>
      </c>
      <c r="K10304" s="3"/>
      <c r="L10304" s="52">
        <v>1700</v>
      </c>
      <c r="M10304" s="3"/>
      <c r="O10304" s="52">
        <v>1700</v>
      </c>
    </row>
    <row r="10305" spans="1:16" customFormat="1" ht="13.2" x14ac:dyDescent="0.25">
      <c r="A10305">
        <v>7</v>
      </c>
      <c r="B10305">
        <v>19</v>
      </c>
      <c r="C10305" s="3">
        <v>719</v>
      </c>
      <c r="D10305" t="s">
        <v>7</v>
      </c>
      <c r="E10305">
        <v>98</v>
      </c>
      <c r="G10305" s="94">
        <v>3536</v>
      </c>
      <c r="I10305" s="52">
        <v>3536</v>
      </c>
      <c r="K10305" s="3"/>
      <c r="L10305" s="52">
        <v>1046</v>
      </c>
      <c r="M10305" s="3"/>
      <c r="O10305" s="52">
        <v>1046</v>
      </c>
    </row>
    <row r="10306" spans="1:16" customFormat="1" ht="13.2" x14ac:dyDescent="0.25">
      <c r="A10306">
        <v>7</v>
      </c>
      <c r="B10306">
        <v>20</v>
      </c>
      <c r="C10306" s="3">
        <v>720</v>
      </c>
      <c r="D10306" t="s">
        <v>7</v>
      </c>
      <c r="E10306">
        <v>98</v>
      </c>
      <c r="G10306" s="94">
        <v>3421</v>
      </c>
      <c r="I10306" s="52">
        <v>3421</v>
      </c>
      <c r="K10306" s="3"/>
      <c r="L10306" s="52">
        <v>1128</v>
      </c>
      <c r="M10306" s="3"/>
      <c r="O10306" s="52">
        <v>1128</v>
      </c>
    </row>
    <row r="10307" spans="1:16" customFormat="1" ht="13.2" x14ac:dyDescent="0.25">
      <c r="A10307">
        <v>7</v>
      </c>
      <c r="B10307">
        <v>21</v>
      </c>
      <c r="C10307" s="3">
        <v>721</v>
      </c>
      <c r="D10307" t="s">
        <v>7</v>
      </c>
      <c r="E10307">
        <v>98</v>
      </c>
      <c r="G10307" s="94">
        <v>3091</v>
      </c>
      <c r="I10307" s="52">
        <v>3091</v>
      </c>
      <c r="K10307" s="3"/>
      <c r="L10307" s="52">
        <v>1131</v>
      </c>
      <c r="M10307" s="3"/>
      <c r="O10307" s="52">
        <v>1131</v>
      </c>
    </row>
    <row r="10308" spans="1:16" customFormat="1" ht="13.2" x14ac:dyDescent="0.25">
      <c r="A10308">
        <v>7</v>
      </c>
      <c r="B10308">
        <v>22</v>
      </c>
      <c r="C10308" s="3">
        <v>722</v>
      </c>
      <c r="D10308" t="s">
        <v>7</v>
      </c>
      <c r="E10308">
        <v>98</v>
      </c>
      <c r="G10308" s="94">
        <v>898</v>
      </c>
      <c r="H10308">
        <f>SUM(G10302:G10308)</f>
        <v>34099</v>
      </c>
      <c r="I10308" s="52">
        <v>898</v>
      </c>
      <c r="K10308" s="3"/>
      <c r="L10308" s="52">
        <v>571</v>
      </c>
      <c r="M10308" s="3"/>
      <c r="O10308" s="52">
        <v>571</v>
      </c>
      <c r="P10308" s="3"/>
    </row>
    <row r="10309" spans="1:16" customFormat="1" ht="13.2" x14ac:dyDescent="0.25">
      <c r="A10309">
        <v>7</v>
      </c>
      <c r="B10309">
        <v>23</v>
      </c>
      <c r="C10309" s="3">
        <v>723</v>
      </c>
      <c r="D10309" t="s">
        <v>7</v>
      </c>
      <c r="E10309">
        <v>98</v>
      </c>
      <c r="G10309" s="94">
        <v>191</v>
      </c>
      <c r="I10309" s="52">
        <v>191</v>
      </c>
      <c r="K10309" s="3"/>
      <c r="L10309" s="52">
        <v>91</v>
      </c>
      <c r="M10309" s="3"/>
      <c r="O10309" s="52">
        <v>91</v>
      </c>
    </row>
    <row r="10310" spans="1:16" customFormat="1" ht="13.2" x14ac:dyDescent="0.25">
      <c r="A10310">
        <v>7</v>
      </c>
      <c r="B10310">
        <v>24</v>
      </c>
      <c r="C10310" s="3">
        <v>724</v>
      </c>
      <c r="D10310" t="s">
        <v>7</v>
      </c>
      <c r="E10310">
        <v>98</v>
      </c>
      <c r="G10310" s="94">
        <v>154</v>
      </c>
      <c r="I10310" s="52">
        <v>154</v>
      </c>
      <c r="K10310" s="3"/>
      <c r="L10310" s="52">
        <v>77</v>
      </c>
      <c r="M10310" s="3"/>
      <c r="O10310" s="52">
        <v>77</v>
      </c>
    </row>
    <row r="10311" spans="1:16" customFormat="1" ht="13.2" x14ac:dyDescent="0.25">
      <c r="A10311">
        <v>7</v>
      </c>
      <c r="B10311">
        <v>25</v>
      </c>
      <c r="C10311" s="3">
        <v>725</v>
      </c>
      <c r="D10311" t="s">
        <v>7</v>
      </c>
      <c r="E10311">
        <v>98</v>
      </c>
      <c r="G10311" s="94">
        <v>1444</v>
      </c>
      <c r="I10311" s="52">
        <v>1444</v>
      </c>
      <c r="K10311" s="3"/>
      <c r="L10311" s="52">
        <v>753</v>
      </c>
      <c r="M10311" s="3"/>
      <c r="O10311" s="52">
        <v>753</v>
      </c>
    </row>
    <row r="10312" spans="1:16" customFormat="1" ht="13.2" x14ac:dyDescent="0.25">
      <c r="A10312">
        <v>7</v>
      </c>
      <c r="B10312">
        <v>26</v>
      </c>
      <c r="C10312" s="3">
        <v>726</v>
      </c>
      <c r="D10312" t="s">
        <v>7</v>
      </c>
      <c r="E10312">
        <v>98</v>
      </c>
      <c r="G10312" s="94">
        <v>979</v>
      </c>
      <c r="I10312" s="52">
        <v>979</v>
      </c>
      <c r="K10312" s="3"/>
      <c r="L10312" s="52">
        <v>533</v>
      </c>
      <c r="M10312" s="3"/>
      <c r="O10312" s="52">
        <v>533</v>
      </c>
    </row>
    <row r="10313" spans="1:16" customFormat="1" ht="13.2" x14ac:dyDescent="0.25">
      <c r="A10313">
        <v>7</v>
      </c>
      <c r="B10313">
        <v>27</v>
      </c>
      <c r="C10313" s="3">
        <v>727</v>
      </c>
      <c r="D10313" t="s">
        <v>7</v>
      </c>
      <c r="E10313">
        <v>98</v>
      </c>
      <c r="G10313" s="94">
        <v>177</v>
      </c>
      <c r="I10313" s="52">
        <v>177</v>
      </c>
      <c r="K10313" s="3"/>
      <c r="L10313" s="52">
        <v>100</v>
      </c>
      <c r="M10313" s="3"/>
      <c r="O10313" s="52">
        <v>100</v>
      </c>
    </row>
    <row r="10314" spans="1:16" customFormat="1" ht="13.2" x14ac:dyDescent="0.25">
      <c r="A10314">
        <v>7</v>
      </c>
      <c r="B10314">
        <v>28</v>
      </c>
      <c r="C10314" s="3">
        <v>728</v>
      </c>
      <c r="D10314" t="s">
        <v>7</v>
      </c>
      <c r="E10314">
        <v>98</v>
      </c>
      <c r="G10314" s="94">
        <v>25</v>
      </c>
      <c r="I10314" s="52">
        <v>25</v>
      </c>
      <c r="K10314" s="3"/>
      <c r="L10314" s="52">
        <v>14</v>
      </c>
      <c r="M10314" s="3"/>
      <c r="O10314" s="52">
        <v>14</v>
      </c>
    </row>
    <row r="10315" spans="1:16" customFormat="1" ht="13.2" x14ac:dyDescent="0.25">
      <c r="A10315">
        <v>7</v>
      </c>
      <c r="B10315">
        <v>29</v>
      </c>
      <c r="C10315" s="3">
        <v>729</v>
      </c>
      <c r="D10315" t="s">
        <v>7</v>
      </c>
      <c r="E10315">
        <v>98</v>
      </c>
      <c r="G10315" s="94">
        <v>1</v>
      </c>
      <c r="H10315">
        <f>SUM(G10309:G10315)</f>
        <v>2971</v>
      </c>
      <c r="I10315" s="52">
        <v>1</v>
      </c>
      <c r="K10315" s="3"/>
      <c r="L10315" s="52">
        <v>1</v>
      </c>
      <c r="M10315" s="3"/>
      <c r="O10315" s="52">
        <v>1</v>
      </c>
    </row>
    <row r="10316" spans="1:16" customFormat="1" ht="13.2" x14ac:dyDescent="0.25">
      <c r="A10316">
        <v>7</v>
      </c>
      <c r="B10316">
        <v>30</v>
      </c>
      <c r="C10316" s="3">
        <v>730</v>
      </c>
      <c r="D10316" t="s">
        <v>7</v>
      </c>
      <c r="E10316">
        <v>98</v>
      </c>
      <c r="G10316" s="94">
        <v>23</v>
      </c>
      <c r="I10316" s="52">
        <v>23</v>
      </c>
      <c r="K10316" s="3"/>
      <c r="L10316" s="52">
        <v>14</v>
      </c>
      <c r="M10316" s="3"/>
      <c r="O10316" s="52">
        <v>14</v>
      </c>
    </row>
    <row r="10317" spans="1:16" customFormat="1" ht="13.2" x14ac:dyDescent="0.25">
      <c r="A10317">
        <v>7</v>
      </c>
      <c r="B10317">
        <v>31</v>
      </c>
      <c r="C10317" s="3">
        <v>731</v>
      </c>
      <c r="D10317" t="s">
        <v>7</v>
      </c>
      <c r="E10317">
        <v>98</v>
      </c>
      <c r="G10317" s="94">
        <v>80</v>
      </c>
      <c r="I10317" s="52">
        <v>80</v>
      </c>
      <c r="K10317" s="3"/>
      <c r="L10317" s="52">
        <v>54</v>
      </c>
      <c r="M10317" s="3"/>
      <c r="O10317" s="52">
        <v>54</v>
      </c>
    </row>
    <row r="10318" spans="1:16" customFormat="1" ht="13.2" x14ac:dyDescent="0.25">
      <c r="A10318">
        <v>8</v>
      </c>
      <c r="B10318">
        <v>1</v>
      </c>
      <c r="C10318" s="3">
        <v>801</v>
      </c>
      <c r="D10318" t="s">
        <v>7</v>
      </c>
      <c r="E10318">
        <v>98</v>
      </c>
      <c r="G10318" s="94">
        <v>244</v>
      </c>
      <c r="I10318" s="52">
        <v>244</v>
      </c>
      <c r="K10318" s="3"/>
      <c r="L10318" s="52">
        <v>169</v>
      </c>
      <c r="M10318" s="3"/>
      <c r="O10318" s="52">
        <v>169</v>
      </c>
    </row>
    <row r="10319" spans="1:16" customFormat="1" ht="13.2" x14ac:dyDescent="0.25">
      <c r="A10319">
        <v>8</v>
      </c>
      <c r="B10319">
        <v>2</v>
      </c>
      <c r="C10319" s="3">
        <v>802</v>
      </c>
      <c r="D10319" t="s">
        <v>7</v>
      </c>
      <c r="E10319">
        <v>98</v>
      </c>
      <c r="G10319" s="94">
        <v>399</v>
      </c>
      <c r="I10319" s="52">
        <v>399</v>
      </c>
      <c r="K10319" s="3"/>
      <c r="L10319" s="52">
        <v>289</v>
      </c>
      <c r="M10319" s="3"/>
      <c r="O10319" s="52">
        <v>289</v>
      </c>
    </row>
    <row r="10320" spans="1:16" customFormat="1" ht="13.2" x14ac:dyDescent="0.25">
      <c r="A10320">
        <v>8</v>
      </c>
      <c r="B10320">
        <v>3</v>
      </c>
      <c r="C10320" s="3">
        <v>803</v>
      </c>
      <c r="D10320" t="s">
        <v>7</v>
      </c>
      <c r="E10320">
        <v>98</v>
      </c>
      <c r="G10320" s="94">
        <v>220</v>
      </c>
      <c r="I10320" s="52">
        <v>220</v>
      </c>
      <c r="K10320" s="3"/>
      <c r="L10320" s="52">
        <v>165</v>
      </c>
      <c r="M10320" s="3"/>
      <c r="O10320" s="52">
        <v>165</v>
      </c>
    </row>
    <row r="10321" spans="1:15" customFormat="1" ht="13.2" x14ac:dyDescent="0.25">
      <c r="A10321">
        <v>8</v>
      </c>
      <c r="B10321">
        <v>4</v>
      </c>
      <c r="C10321" s="3">
        <v>804</v>
      </c>
      <c r="D10321" t="s">
        <v>7</v>
      </c>
      <c r="E10321">
        <v>98</v>
      </c>
      <c r="G10321" s="94">
        <v>106</v>
      </c>
      <c r="I10321" s="52">
        <v>106</v>
      </c>
      <c r="K10321" s="3"/>
      <c r="L10321" s="52">
        <v>82</v>
      </c>
      <c r="M10321" s="3"/>
      <c r="O10321" s="52">
        <v>82</v>
      </c>
    </row>
    <row r="10322" spans="1:15" customFormat="1" ht="13.2" x14ac:dyDescent="0.25">
      <c r="A10322">
        <v>8</v>
      </c>
      <c r="B10322">
        <v>5</v>
      </c>
      <c r="C10322" s="3">
        <v>805</v>
      </c>
      <c r="D10322" t="s">
        <v>7</v>
      </c>
      <c r="E10322">
        <v>98</v>
      </c>
      <c r="G10322" s="94">
        <v>200</v>
      </c>
      <c r="H10322">
        <f>SUM(G10316:G10322)</f>
        <v>1272</v>
      </c>
      <c r="I10322" s="52">
        <v>200</v>
      </c>
      <c r="K10322" s="3"/>
      <c r="L10322" s="52">
        <v>205</v>
      </c>
      <c r="M10322" s="3"/>
      <c r="O10322" s="52">
        <v>205</v>
      </c>
    </row>
    <row r="10323" spans="1:15" customFormat="1" ht="13.2" x14ac:dyDescent="0.25">
      <c r="A10323">
        <v>8</v>
      </c>
      <c r="B10323">
        <v>6</v>
      </c>
      <c r="C10323" s="3">
        <v>806</v>
      </c>
      <c r="D10323" t="s">
        <v>7</v>
      </c>
      <c r="E10323">
        <v>98</v>
      </c>
      <c r="G10323" s="94">
        <v>1521</v>
      </c>
      <c r="I10323" s="52">
        <v>1521</v>
      </c>
      <c r="K10323" s="3"/>
      <c r="L10323" s="52">
        <v>1541</v>
      </c>
      <c r="M10323" s="3"/>
      <c r="O10323" s="52">
        <v>1541</v>
      </c>
    </row>
    <row r="10324" spans="1:15" customFormat="1" ht="13.2" x14ac:dyDescent="0.25">
      <c r="A10324">
        <v>8</v>
      </c>
      <c r="B10324">
        <v>7</v>
      </c>
      <c r="C10324" s="3">
        <v>807</v>
      </c>
      <c r="D10324" t="s">
        <v>7</v>
      </c>
      <c r="E10324">
        <v>98</v>
      </c>
      <c r="G10324" s="94">
        <v>2984</v>
      </c>
      <c r="I10324" s="52">
        <v>2984</v>
      </c>
      <c r="K10324" s="3"/>
      <c r="L10324" s="52">
        <v>2989</v>
      </c>
      <c r="M10324" s="3"/>
      <c r="O10324" s="52">
        <v>2989</v>
      </c>
    </row>
    <row r="10325" spans="1:15" customFormat="1" ht="13.2" x14ac:dyDescent="0.25">
      <c r="A10325">
        <v>8</v>
      </c>
      <c r="B10325">
        <v>8</v>
      </c>
      <c r="C10325" s="3">
        <v>808</v>
      </c>
      <c r="D10325" t="s">
        <v>7</v>
      </c>
      <c r="E10325">
        <v>98</v>
      </c>
      <c r="G10325" s="94">
        <v>3146</v>
      </c>
      <c r="I10325" s="52">
        <v>3146</v>
      </c>
      <c r="K10325" s="3"/>
      <c r="L10325" s="52">
        <v>3113</v>
      </c>
      <c r="M10325" s="3"/>
      <c r="O10325" s="52">
        <v>3113</v>
      </c>
    </row>
    <row r="10326" spans="1:15" customFormat="1" ht="13.2" x14ac:dyDescent="0.25">
      <c r="A10326">
        <v>8</v>
      </c>
      <c r="B10326">
        <v>9</v>
      </c>
      <c r="C10326" s="3">
        <v>809</v>
      </c>
      <c r="D10326" t="s">
        <v>7</v>
      </c>
      <c r="E10326">
        <v>98</v>
      </c>
      <c r="G10326" s="94">
        <v>4203</v>
      </c>
      <c r="I10326" s="52">
        <v>4203</v>
      </c>
      <c r="K10326" s="3"/>
      <c r="L10326" s="52">
        <v>4110</v>
      </c>
      <c r="M10326" s="3"/>
      <c r="O10326" s="52">
        <v>4110</v>
      </c>
    </row>
    <row r="10327" spans="1:15" customFormat="1" ht="13.2" x14ac:dyDescent="0.25">
      <c r="A10327">
        <v>8</v>
      </c>
      <c r="B10327">
        <v>10</v>
      </c>
      <c r="C10327" s="3">
        <v>810</v>
      </c>
      <c r="D10327" t="s">
        <v>7</v>
      </c>
      <c r="E10327">
        <v>98</v>
      </c>
      <c r="G10327" s="94">
        <v>2489</v>
      </c>
      <c r="I10327" s="52">
        <v>2489</v>
      </c>
      <c r="K10327" s="3"/>
      <c r="L10327" s="52">
        <v>2405</v>
      </c>
      <c r="M10327" s="3"/>
      <c r="O10327" s="52">
        <v>2405</v>
      </c>
    </row>
    <row r="10328" spans="1:15" customFormat="1" ht="13.2" x14ac:dyDescent="0.25">
      <c r="A10328">
        <v>8</v>
      </c>
      <c r="B10328">
        <v>11</v>
      </c>
      <c r="C10328" s="3">
        <v>811</v>
      </c>
      <c r="D10328" t="s">
        <v>7</v>
      </c>
      <c r="E10328">
        <v>98</v>
      </c>
      <c r="G10328" s="94">
        <v>2137</v>
      </c>
      <c r="I10328" s="52">
        <v>2137</v>
      </c>
      <c r="K10328" s="3"/>
      <c r="L10328" s="52">
        <v>2041</v>
      </c>
      <c r="M10328" s="3"/>
      <c r="O10328" s="52">
        <v>2041</v>
      </c>
    </row>
    <row r="10329" spans="1:15" customFormat="1" ht="13.2" x14ac:dyDescent="0.25">
      <c r="A10329">
        <v>8</v>
      </c>
      <c r="B10329">
        <v>12</v>
      </c>
      <c r="C10329" s="3">
        <v>812</v>
      </c>
      <c r="D10329" t="s">
        <v>7</v>
      </c>
      <c r="E10329">
        <v>98</v>
      </c>
      <c r="G10329" s="94">
        <v>2046</v>
      </c>
      <c r="H10329">
        <f>SUM(G10323:G10329)</f>
        <v>18526</v>
      </c>
      <c r="I10329" s="52">
        <v>2046</v>
      </c>
      <c r="K10329" s="3"/>
      <c r="L10329" s="52">
        <v>522</v>
      </c>
      <c r="M10329" s="3"/>
      <c r="O10329" s="52">
        <v>522</v>
      </c>
    </row>
    <row r="10330" spans="1:15" customFormat="1" ht="13.2" x14ac:dyDescent="0.25">
      <c r="A10330">
        <v>8</v>
      </c>
      <c r="B10330">
        <v>13</v>
      </c>
      <c r="C10330" s="3">
        <v>813</v>
      </c>
      <c r="D10330" t="s">
        <v>7</v>
      </c>
      <c r="E10330">
        <v>98</v>
      </c>
      <c r="G10330" s="94">
        <v>2049</v>
      </c>
      <c r="I10330" s="52">
        <v>2049</v>
      </c>
      <c r="K10330" s="3"/>
      <c r="L10330" s="52">
        <v>579</v>
      </c>
      <c r="M10330" s="3"/>
      <c r="O10330" s="52">
        <v>579</v>
      </c>
    </row>
    <row r="10331" spans="1:15" customFormat="1" ht="13.2" x14ac:dyDescent="0.25">
      <c r="A10331">
        <v>8</v>
      </c>
      <c r="B10331">
        <v>14</v>
      </c>
      <c r="C10331" s="3">
        <v>814</v>
      </c>
      <c r="D10331" t="s">
        <v>7</v>
      </c>
      <c r="E10331">
        <v>98</v>
      </c>
      <c r="G10331" s="94">
        <v>713</v>
      </c>
      <c r="I10331" s="52">
        <v>713</v>
      </c>
      <c r="K10331" s="3"/>
      <c r="L10331" s="52">
        <v>222</v>
      </c>
      <c r="M10331" s="3"/>
      <c r="O10331" s="52">
        <v>222</v>
      </c>
    </row>
    <row r="10332" spans="1:15" customFormat="1" ht="13.2" x14ac:dyDescent="0.25">
      <c r="A10332">
        <v>8</v>
      </c>
      <c r="B10332">
        <v>15</v>
      </c>
      <c r="C10332" s="3">
        <v>815</v>
      </c>
      <c r="D10332" t="s">
        <v>7</v>
      </c>
      <c r="E10332">
        <v>98</v>
      </c>
      <c r="G10332" s="94">
        <v>407</v>
      </c>
      <c r="I10332" s="52">
        <v>407</v>
      </c>
      <c r="K10332" s="3"/>
      <c r="L10332" s="52">
        <v>139</v>
      </c>
      <c r="M10332" s="3"/>
      <c r="O10332" s="52">
        <v>139</v>
      </c>
    </row>
    <row r="10333" spans="1:15" customFormat="1" ht="13.2" x14ac:dyDescent="0.25">
      <c r="A10333">
        <v>8</v>
      </c>
      <c r="B10333">
        <v>16</v>
      </c>
      <c r="C10333" s="3">
        <v>816</v>
      </c>
      <c r="D10333" t="s">
        <v>7</v>
      </c>
      <c r="E10333">
        <v>98</v>
      </c>
      <c r="G10333" s="94">
        <v>202</v>
      </c>
      <c r="I10333" s="52">
        <v>202</v>
      </c>
      <c r="K10333" s="3"/>
      <c r="L10333" s="52">
        <v>76</v>
      </c>
      <c r="M10333" s="3"/>
      <c r="O10333" s="52">
        <v>76</v>
      </c>
    </row>
    <row r="10334" spans="1:15" customFormat="1" ht="13.2" x14ac:dyDescent="0.25">
      <c r="A10334">
        <v>8</v>
      </c>
      <c r="B10334">
        <v>17</v>
      </c>
      <c r="C10334" s="3">
        <v>817</v>
      </c>
      <c r="D10334" t="s">
        <v>7</v>
      </c>
      <c r="E10334">
        <v>98</v>
      </c>
      <c r="G10334" s="94">
        <v>1374</v>
      </c>
      <c r="I10334" s="52">
        <v>1374</v>
      </c>
      <c r="K10334" s="3"/>
      <c r="L10334" s="52">
        <v>560</v>
      </c>
      <c r="M10334" s="3"/>
      <c r="O10334" s="52">
        <v>560</v>
      </c>
    </row>
    <row r="10335" spans="1:15" customFormat="1" ht="13.2" x14ac:dyDescent="0.25">
      <c r="A10335">
        <v>8</v>
      </c>
      <c r="B10335">
        <v>18</v>
      </c>
      <c r="C10335" s="3">
        <v>818</v>
      </c>
      <c r="D10335" t="s">
        <v>7</v>
      </c>
      <c r="E10335">
        <v>98</v>
      </c>
      <c r="G10335" s="94">
        <v>4644</v>
      </c>
      <c r="I10335" s="52">
        <v>4644</v>
      </c>
      <c r="K10335" s="3"/>
      <c r="L10335" s="52">
        <v>2055</v>
      </c>
      <c r="M10335" s="3"/>
      <c r="O10335" s="52">
        <v>2055</v>
      </c>
    </row>
    <row r="10336" spans="1:15" customFormat="1" ht="13.2" x14ac:dyDescent="0.25">
      <c r="A10336">
        <v>8</v>
      </c>
      <c r="B10336">
        <v>19</v>
      </c>
      <c r="C10336" s="3">
        <v>819</v>
      </c>
      <c r="D10336" t="s">
        <v>7</v>
      </c>
      <c r="E10336">
        <v>98</v>
      </c>
      <c r="G10336" s="94">
        <v>2556</v>
      </c>
      <c r="H10336">
        <f>SUM(G10330:G10336)</f>
        <v>11945</v>
      </c>
      <c r="I10336" s="52">
        <v>2556</v>
      </c>
      <c r="K10336" s="3"/>
      <c r="L10336" s="52">
        <v>1818</v>
      </c>
      <c r="M10336" s="3"/>
      <c r="O10336" s="52">
        <v>1818</v>
      </c>
    </row>
    <row r="10337" spans="1:15" customFormat="1" ht="13.2" x14ac:dyDescent="0.25">
      <c r="A10337">
        <v>8</v>
      </c>
      <c r="B10337">
        <v>20</v>
      </c>
      <c r="C10337" s="3">
        <v>820</v>
      </c>
      <c r="D10337" t="s">
        <v>7</v>
      </c>
      <c r="E10337">
        <v>98</v>
      </c>
      <c r="G10337" s="94">
        <v>4345</v>
      </c>
      <c r="I10337" s="52">
        <v>4345</v>
      </c>
      <c r="K10337" s="3"/>
      <c r="L10337" s="52">
        <v>2875</v>
      </c>
      <c r="M10337" s="3"/>
      <c r="O10337" s="52">
        <v>2875</v>
      </c>
    </row>
    <row r="10338" spans="1:15" customFormat="1" ht="13.2" x14ac:dyDescent="0.25">
      <c r="A10338">
        <v>8</v>
      </c>
      <c r="B10338">
        <v>21</v>
      </c>
      <c r="C10338" s="3">
        <v>821</v>
      </c>
      <c r="D10338" t="s">
        <v>7</v>
      </c>
      <c r="E10338">
        <v>98</v>
      </c>
      <c r="G10338" s="94">
        <v>1461</v>
      </c>
      <c r="I10338" s="52">
        <v>1461</v>
      </c>
      <c r="K10338" s="3"/>
      <c r="L10338" s="52">
        <v>899</v>
      </c>
      <c r="M10338" s="3"/>
      <c r="O10338" s="52">
        <v>899</v>
      </c>
    </row>
    <row r="10339" spans="1:15" customFormat="1" ht="13.2" x14ac:dyDescent="0.25">
      <c r="A10339">
        <v>8</v>
      </c>
      <c r="B10339">
        <v>22</v>
      </c>
      <c r="C10339" s="3">
        <v>822</v>
      </c>
      <c r="D10339" t="s">
        <v>7</v>
      </c>
      <c r="E10339">
        <v>98</v>
      </c>
      <c r="G10339" s="94">
        <v>1915</v>
      </c>
      <c r="I10339" s="52">
        <v>1915</v>
      </c>
      <c r="K10339" s="3"/>
      <c r="L10339" s="52">
        <v>1094</v>
      </c>
      <c r="M10339" s="3"/>
      <c r="O10339" s="52">
        <v>1094</v>
      </c>
    </row>
    <row r="10340" spans="1:15" customFormat="1" ht="13.2" x14ac:dyDescent="0.25">
      <c r="A10340">
        <v>8</v>
      </c>
      <c r="B10340">
        <v>23</v>
      </c>
      <c r="C10340" s="3">
        <v>823</v>
      </c>
      <c r="D10340" t="s">
        <v>7</v>
      </c>
      <c r="E10340">
        <v>98</v>
      </c>
      <c r="G10340" s="94">
        <v>504</v>
      </c>
      <c r="I10340" s="52">
        <v>504</v>
      </c>
      <c r="K10340" s="3"/>
      <c r="L10340" s="52">
        <v>267</v>
      </c>
      <c r="M10340" s="3"/>
      <c r="O10340" s="52">
        <v>267</v>
      </c>
    </row>
    <row r="10341" spans="1:15" customFormat="1" ht="13.2" x14ac:dyDescent="0.25">
      <c r="A10341">
        <v>8</v>
      </c>
      <c r="B10341">
        <v>24</v>
      </c>
      <c r="C10341" s="3">
        <v>824</v>
      </c>
      <c r="D10341" t="s">
        <v>7</v>
      </c>
      <c r="E10341">
        <v>98</v>
      </c>
      <c r="G10341" s="94">
        <v>3029</v>
      </c>
      <c r="I10341" s="52">
        <v>3029</v>
      </c>
      <c r="K10341" s="3"/>
      <c r="L10341" s="52">
        <v>1483</v>
      </c>
      <c r="M10341" s="3"/>
      <c r="O10341" s="52">
        <v>1483</v>
      </c>
    </row>
    <row r="10342" spans="1:15" customFormat="1" ht="13.2" x14ac:dyDescent="0.25">
      <c r="A10342">
        <v>8</v>
      </c>
      <c r="B10342">
        <v>25</v>
      </c>
      <c r="C10342" s="3">
        <v>825</v>
      </c>
      <c r="D10342" t="s">
        <v>7</v>
      </c>
      <c r="E10342">
        <v>98</v>
      </c>
      <c r="G10342" s="94">
        <v>1240</v>
      </c>
      <c r="I10342" s="52">
        <v>1240</v>
      </c>
      <c r="K10342" s="3"/>
      <c r="L10342" s="52">
        <v>561</v>
      </c>
      <c r="M10342" s="3"/>
      <c r="O10342" s="52">
        <v>561</v>
      </c>
    </row>
    <row r="10343" spans="1:15" customFormat="1" ht="13.2" x14ac:dyDescent="0.25">
      <c r="A10343">
        <v>8</v>
      </c>
      <c r="B10343">
        <v>26</v>
      </c>
      <c r="C10343" s="3">
        <v>826</v>
      </c>
      <c r="D10343" t="s">
        <v>7</v>
      </c>
      <c r="E10343">
        <v>98</v>
      </c>
      <c r="G10343" s="94">
        <v>1692</v>
      </c>
      <c r="H10343">
        <f>SUM(G10337:G10343)</f>
        <v>14186</v>
      </c>
      <c r="I10343" s="52">
        <v>1692</v>
      </c>
      <c r="K10343" s="3"/>
      <c r="L10343" s="52">
        <v>341</v>
      </c>
      <c r="M10343" s="3"/>
      <c r="O10343" s="52">
        <v>341</v>
      </c>
    </row>
    <row r="10344" spans="1:15" customFormat="1" ht="13.2" x14ac:dyDescent="0.25">
      <c r="A10344">
        <v>8</v>
      </c>
      <c r="B10344">
        <v>27</v>
      </c>
      <c r="C10344" s="3">
        <v>827</v>
      </c>
      <c r="D10344" t="s">
        <v>7</v>
      </c>
      <c r="E10344">
        <v>98</v>
      </c>
      <c r="G10344" s="94">
        <v>1407</v>
      </c>
      <c r="I10344" s="52">
        <v>1407</v>
      </c>
      <c r="K10344" s="3"/>
      <c r="L10344" s="52">
        <v>435</v>
      </c>
      <c r="M10344" s="3"/>
      <c r="O10344" s="52">
        <v>435</v>
      </c>
    </row>
    <row r="10345" spans="1:15" customFormat="1" ht="13.2" x14ac:dyDescent="0.25">
      <c r="A10345">
        <v>8</v>
      </c>
      <c r="B10345">
        <v>28</v>
      </c>
      <c r="C10345" s="3">
        <v>828</v>
      </c>
      <c r="D10345" t="s">
        <v>7</v>
      </c>
      <c r="E10345">
        <v>98</v>
      </c>
      <c r="G10345" s="94">
        <v>1669</v>
      </c>
      <c r="I10345" s="52">
        <v>1669</v>
      </c>
      <c r="K10345" s="3"/>
      <c r="L10345" s="52">
        <v>586</v>
      </c>
      <c r="M10345" s="3"/>
      <c r="O10345" s="52">
        <v>586</v>
      </c>
    </row>
    <row r="10346" spans="1:15" customFormat="1" ht="13.2" x14ac:dyDescent="0.25">
      <c r="A10346">
        <v>8</v>
      </c>
      <c r="B10346">
        <v>29</v>
      </c>
      <c r="C10346" s="3">
        <v>829</v>
      </c>
      <c r="D10346" t="s">
        <v>7</v>
      </c>
      <c r="E10346">
        <v>98</v>
      </c>
      <c r="G10346" s="94">
        <v>1468</v>
      </c>
      <c r="I10346" s="52">
        <v>1468</v>
      </c>
      <c r="K10346" s="3"/>
      <c r="L10346" s="52">
        <v>580</v>
      </c>
      <c r="M10346" s="3"/>
      <c r="O10346" s="52">
        <v>580</v>
      </c>
    </row>
    <row r="10347" spans="1:15" customFormat="1" ht="13.2" x14ac:dyDescent="0.25">
      <c r="A10347">
        <v>8</v>
      </c>
      <c r="B10347">
        <v>30</v>
      </c>
      <c r="C10347" s="3">
        <v>830</v>
      </c>
      <c r="D10347" t="s">
        <v>7</v>
      </c>
      <c r="E10347">
        <v>98</v>
      </c>
      <c r="G10347" s="94">
        <v>862</v>
      </c>
      <c r="I10347" s="52">
        <v>862</v>
      </c>
      <c r="K10347" s="3"/>
      <c r="L10347" s="52">
        <v>382</v>
      </c>
      <c r="M10347" s="3"/>
      <c r="O10347" s="52">
        <v>382</v>
      </c>
    </row>
    <row r="10348" spans="1:15" customFormat="1" ht="13.2" x14ac:dyDescent="0.25">
      <c r="A10348">
        <v>8</v>
      </c>
      <c r="B10348">
        <v>31</v>
      </c>
      <c r="C10348" s="3">
        <v>831</v>
      </c>
      <c r="D10348" t="s">
        <v>7</v>
      </c>
      <c r="E10348">
        <v>98</v>
      </c>
      <c r="G10348" s="94">
        <v>518</v>
      </c>
      <c r="I10348" s="52">
        <v>518</v>
      </c>
      <c r="K10348" s="3"/>
      <c r="L10348" s="52">
        <v>255</v>
      </c>
      <c r="M10348" s="3"/>
      <c r="O10348" s="52">
        <v>255</v>
      </c>
    </row>
    <row r="10349" spans="1:15" customFormat="1" ht="13.2" x14ac:dyDescent="0.25">
      <c r="A10349">
        <v>9</v>
      </c>
      <c r="B10349">
        <v>1</v>
      </c>
      <c r="C10349" s="3">
        <v>901</v>
      </c>
      <c r="D10349" t="s">
        <v>7</v>
      </c>
      <c r="E10349">
        <v>98</v>
      </c>
      <c r="G10349" s="94">
        <v>149</v>
      </c>
      <c r="I10349" s="52">
        <v>149</v>
      </c>
      <c r="K10349" s="3"/>
      <c r="L10349" s="52">
        <v>81</v>
      </c>
      <c r="M10349" s="3"/>
      <c r="O10349" s="52">
        <v>81</v>
      </c>
    </row>
    <row r="10350" spans="1:15" customFormat="1" ht="13.2" x14ac:dyDescent="0.25">
      <c r="A10350">
        <v>9</v>
      </c>
      <c r="B10350">
        <v>2</v>
      </c>
      <c r="C10350" s="3">
        <v>902</v>
      </c>
      <c r="D10350" t="s">
        <v>7</v>
      </c>
      <c r="E10350">
        <v>98</v>
      </c>
      <c r="G10350" s="94">
        <v>147</v>
      </c>
      <c r="H10350">
        <f>SUM(G10344:G10350)</f>
        <v>6220</v>
      </c>
      <c r="I10350" s="52">
        <v>147</v>
      </c>
      <c r="K10350" s="3"/>
      <c r="L10350" s="52">
        <v>64</v>
      </c>
      <c r="M10350" s="3"/>
      <c r="O10350" s="52">
        <v>64</v>
      </c>
    </row>
    <row r="10351" spans="1:15" customFormat="1" ht="13.2" x14ac:dyDescent="0.25">
      <c r="A10351">
        <v>9</v>
      </c>
      <c r="B10351">
        <v>3</v>
      </c>
      <c r="C10351" s="3">
        <v>903</v>
      </c>
      <c r="D10351" t="s">
        <v>7</v>
      </c>
      <c r="E10351">
        <v>98</v>
      </c>
      <c r="G10351" s="94">
        <v>429</v>
      </c>
      <c r="I10351" s="52">
        <v>429</v>
      </c>
      <c r="K10351" s="3"/>
      <c r="L10351" s="52">
        <v>145</v>
      </c>
      <c r="M10351" s="3"/>
      <c r="O10351" s="52">
        <v>145</v>
      </c>
    </row>
    <row r="10352" spans="1:15" customFormat="1" ht="13.2" x14ac:dyDescent="0.25">
      <c r="A10352">
        <v>9</v>
      </c>
      <c r="B10352">
        <v>4</v>
      </c>
      <c r="C10352" s="3">
        <v>904</v>
      </c>
      <c r="D10352" t="s">
        <v>7</v>
      </c>
      <c r="E10352">
        <v>98</v>
      </c>
      <c r="G10352" s="94">
        <v>200</v>
      </c>
      <c r="I10352" s="52">
        <v>200</v>
      </c>
      <c r="K10352" s="3"/>
      <c r="L10352" s="52">
        <v>50</v>
      </c>
      <c r="M10352" s="3"/>
      <c r="O10352" s="52">
        <v>50</v>
      </c>
    </row>
    <row r="10353" spans="1:15" customFormat="1" ht="13.2" x14ac:dyDescent="0.25">
      <c r="A10353">
        <v>9</v>
      </c>
      <c r="B10353">
        <v>5</v>
      </c>
      <c r="C10353" s="3">
        <v>905</v>
      </c>
      <c r="D10353" t="s">
        <v>7</v>
      </c>
      <c r="E10353">
        <v>98</v>
      </c>
      <c r="G10353" s="94">
        <v>729</v>
      </c>
      <c r="I10353" s="52">
        <v>729</v>
      </c>
      <c r="K10353" s="3"/>
      <c r="L10353" s="52">
        <v>130</v>
      </c>
      <c r="M10353" s="3"/>
      <c r="O10353" s="52">
        <v>130</v>
      </c>
    </row>
    <row r="10354" spans="1:15" customFormat="1" ht="13.2" x14ac:dyDescent="0.25">
      <c r="A10354">
        <v>9</v>
      </c>
      <c r="B10354">
        <v>6</v>
      </c>
      <c r="C10354" s="3">
        <v>906</v>
      </c>
      <c r="D10354" t="s">
        <v>7</v>
      </c>
      <c r="E10354">
        <v>98</v>
      </c>
      <c r="G10354" s="94">
        <v>607</v>
      </c>
      <c r="I10354" s="52">
        <v>607</v>
      </c>
      <c r="K10354" s="3"/>
      <c r="L10354" s="52">
        <v>68</v>
      </c>
      <c r="M10354" s="3"/>
      <c r="O10354" s="52">
        <v>68</v>
      </c>
    </row>
    <row r="10355" spans="1:15" customFormat="1" ht="13.2" x14ac:dyDescent="0.25">
      <c r="A10355">
        <v>9</v>
      </c>
      <c r="B10355">
        <v>7</v>
      </c>
      <c r="C10355" s="3">
        <v>907</v>
      </c>
      <c r="D10355" t="s">
        <v>7</v>
      </c>
      <c r="E10355">
        <v>98</v>
      </c>
      <c r="G10355" s="94">
        <v>255</v>
      </c>
      <c r="I10355" s="52">
        <v>255</v>
      </c>
      <c r="K10355" s="3"/>
      <c r="L10355" s="52">
        <v>14</v>
      </c>
      <c r="M10355" s="3"/>
      <c r="O10355" s="52">
        <v>14</v>
      </c>
    </row>
    <row r="10356" spans="1:15" customFormat="1" ht="13.2" x14ac:dyDescent="0.25">
      <c r="A10356">
        <v>9</v>
      </c>
      <c r="B10356">
        <v>8</v>
      </c>
      <c r="C10356" s="3">
        <v>908</v>
      </c>
      <c r="D10356" t="s">
        <v>7</v>
      </c>
      <c r="E10356">
        <v>98</v>
      </c>
      <c r="G10356" s="94">
        <v>520</v>
      </c>
      <c r="I10356" s="52">
        <v>520</v>
      </c>
      <c r="K10356" s="3"/>
      <c r="L10356" s="52">
        <v>0</v>
      </c>
      <c r="M10356" s="3"/>
      <c r="O10356" s="52">
        <v>0</v>
      </c>
    </row>
    <row r="10357" spans="1:15" customFormat="1" ht="13.2" x14ac:dyDescent="0.25">
      <c r="A10357">
        <v>9</v>
      </c>
      <c r="B10357">
        <v>9</v>
      </c>
      <c r="C10357" s="3">
        <v>909</v>
      </c>
      <c r="D10357" t="s">
        <v>7</v>
      </c>
      <c r="E10357">
        <v>98</v>
      </c>
      <c r="G10357" s="94">
        <v>437</v>
      </c>
      <c r="H10357">
        <f>SUM(G10351:G10357)</f>
        <v>3177</v>
      </c>
      <c r="I10357" s="52">
        <v>437</v>
      </c>
      <c r="K10357" s="3"/>
      <c r="L10357" s="52">
        <v>49</v>
      </c>
      <c r="M10357" s="3"/>
      <c r="O10357" s="52">
        <v>49</v>
      </c>
    </row>
    <row r="10358" spans="1:15" customFormat="1" ht="13.2" x14ac:dyDescent="0.25">
      <c r="A10358">
        <v>9</v>
      </c>
      <c r="B10358">
        <v>10</v>
      </c>
      <c r="C10358" s="3">
        <v>910</v>
      </c>
      <c r="D10358" t="s">
        <v>7</v>
      </c>
      <c r="E10358">
        <v>98</v>
      </c>
      <c r="G10358" s="94">
        <v>274</v>
      </c>
      <c r="I10358" s="52">
        <v>274</v>
      </c>
      <c r="K10358" s="3"/>
      <c r="L10358" s="52">
        <v>13</v>
      </c>
      <c r="M10358" s="3"/>
      <c r="O10358" s="52">
        <v>13</v>
      </c>
    </row>
    <row r="10359" spans="1:15" customFormat="1" ht="13.2" x14ac:dyDescent="0.25">
      <c r="A10359">
        <v>9</v>
      </c>
      <c r="B10359">
        <v>11</v>
      </c>
      <c r="C10359" s="3">
        <v>911</v>
      </c>
      <c r="D10359" t="s">
        <v>7</v>
      </c>
      <c r="E10359">
        <v>98</v>
      </c>
      <c r="G10359" s="94">
        <v>211</v>
      </c>
      <c r="I10359" s="52">
        <v>211</v>
      </c>
      <c r="K10359" s="3"/>
      <c r="L10359" s="52">
        <v>106</v>
      </c>
      <c r="M10359" s="3"/>
      <c r="O10359" s="52">
        <v>106</v>
      </c>
    </row>
    <row r="10360" spans="1:15" customFormat="1" ht="13.2" x14ac:dyDescent="0.25">
      <c r="A10360">
        <v>9</v>
      </c>
      <c r="B10360">
        <v>12</v>
      </c>
      <c r="C10360" s="3">
        <v>912</v>
      </c>
      <c r="D10360" t="s">
        <v>7</v>
      </c>
      <c r="E10360">
        <v>98</v>
      </c>
      <c r="G10360" s="94">
        <v>532</v>
      </c>
      <c r="I10360" s="52">
        <v>532</v>
      </c>
      <c r="K10360" s="3"/>
      <c r="L10360" s="52">
        <v>238</v>
      </c>
      <c r="M10360" s="3"/>
      <c r="O10360" s="52">
        <v>238</v>
      </c>
    </row>
    <row r="10361" spans="1:15" customFormat="1" ht="13.2" x14ac:dyDescent="0.25">
      <c r="A10361">
        <v>9</v>
      </c>
      <c r="B10361">
        <v>13</v>
      </c>
      <c r="C10361" s="3">
        <v>913</v>
      </c>
      <c r="D10361" t="s">
        <v>7</v>
      </c>
      <c r="E10361">
        <v>98</v>
      </c>
      <c r="G10361" s="94">
        <v>916</v>
      </c>
      <c r="I10361" s="52">
        <v>916</v>
      </c>
      <c r="K10361" s="3"/>
      <c r="L10361" s="52">
        <v>365</v>
      </c>
      <c r="M10361" s="3"/>
      <c r="O10361" s="52">
        <v>365</v>
      </c>
    </row>
    <row r="10362" spans="1:15" customFormat="1" ht="13.2" x14ac:dyDescent="0.25">
      <c r="A10362">
        <v>9</v>
      </c>
      <c r="B10362">
        <v>14</v>
      </c>
      <c r="C10362" s="3">
        <v>914</v>
      </c>
      <c r="D10362" t="s">
        <v>7</v>
      </c>
      <c r="E10362">
        <v>98</v>
      </c>
      <c r="G10362" s="94">
        <v>886</v>
      </c>
      <c r="I10362" s="52">
        <v>886</v>
      </c>
      <c r="K10362" s="3"/>
      <c r="L10362" s="52">
        <v>312</v>
      </c>
      <c r="M10362" s="3"/>
      <c r="O10362" s="52">
        <v>312</v>
      </c>
    </row>
    <row r="10363" spans="1:15" customFormat="1" ht="13.2" x14ac:dyDescent="0.25">
      <c r="A10363">
        <v>9</v>
      </c>
      <c r="B10363">
        <v>15</v>
      </c>
      <c r="C10363" s="3">
        <v>915</v>
      </c>
      <c r="D10363" t="s">
        <v>7</v>
      </c>
      <c r="E10363">
        <v>98</v>
      </c>
      <c r="G10363" s="94">
        <v>1898</v>
      </c>
      <c r="I10363" s="52">
        <v>1898</v>
      </c>
      <c r="K10363" s="3"/>
      <c r="L10363" s="52">
        <v>584</v>
      </c>
      <c r="M10363" s="3"/>
      <c r="O10363" s="52">
        <v>584</v>
      </c>
    </row>
    <row r="10364" spans="1:15" customFormat="1" ht="13.2" x14ac:dyDescent="0.25">
      <c r="A10364">
        <v>9</v>
      </c>
      <c r="B10364">
        <v>16</v>
      </c>
      <c r="C10364" s="3">
        <v>916</v>
      </c>
      <c r="D10364" t="s">
        <v>7</v>
      </c>
      <c r="E10364">
        <v>98</v>
      </c>
      <c r="G10364" s="94">
        <v>556</v>
      </c>
      <c r="H10364">
        <f>SUM(G10358:G10364)</f>
        <v>5273</v>
      </c>
      <c r="I10364" s="52">
        <v>556</v>
      </c>
      <c r="K10364" s="3"/>
      <c r="L10364" s="52">
        <v>104</v>
      </c>
      <c r="M10364" s="3"/>
      <c r="O10364" s="52">
        <v>104</v>
      </c>
    </row>
    <row r="10365" spans="1:15" customFormat="1" ht="13.2" x14ac:dyDescent="0.25">
      <c r="A10365">
        <v>9</v>
      </c>
      <c r="B10365">
        <v>17</v>
      </c>
      <c r="C10365" s="3">
        <v>917</v>
      </c>
      <c r="D10365" t="s">
        <v>7</v>
      </c>
      <c r="E10365">
        <v>98</v>
      </c>
      <c r="G10365" s="94">
        <v>326</v>
      </c>
      <c r="I10365" s="52">
        <v>326</v>
      </c>
      <c r="K10365" s="3"/>
      <c r="L10365" s="52">
        <v>89</v>
      </c>
      <c r="M10365" s="3"/>
      <c r="O10365" s="52">
        <v>89</v>
      </c>
    </row>
    <row r="10366" spans="1:15" customFormat="1" ht="13.2" x14ac:dyDescent="0.25">
      <c r="A10366">
        <v>9</v>
      </c>
      <c r="B10366">
        <v>18</v>
      </c>
      <c r="C10366" s="3">
        <v>918</v>
      </c>
      <c r="D10366" t="s">
        <v>7</v>
      </c>
      <c r="E10366">
        <v>98</v>
      </c>
      <c r="G10366" s="94">
        <v>358</v>
      </c>
      <c r="I10366" s="52">
        <v>358</v>
      </c>
      <c r="K10366" s="3"/>
      <c r="L10366" s="52">
        <v>81</v>
      </c>
      <c r="M10366" s="3"/>
      <c r="O10366" s="52">
        <v>81</v>
      </c>
    </row>
    <row r="10367" spans="1:15" customFormat="1" ht="13.2" x14ac:dyDescent="0.25">
      <c r="A10367">
        <v>9</v>
      </c>
      <c r="B10367">
        <v>19</v>
      </c>
      <c r="C10367" s="3">
        <v>919</v>
      </c>
      <c r="D10367" t="s">
        <v>7</v>
      </c>
      <c r="E10367">
        <v>98</v>
      </c>
      <c r="G10367" s="94">
        <v>329</v>
      </c>
      <c r="I10367" s="52">
        <v>329</v>
      </c>
      <c r="K10367" s="3"/>
      <c r="L10367" s="52">
        <v>55</v>
      </c>
      <c r="M10367" s="3"/>
      <c r="O10367" s="52">
        <v>55</v>
      </c>
    </row>
    <row r="10368" spans="1:15" customFormat="1" ht="13.2" x14ac:dyDescent="0.25">
      <c r="A10368">
        <v>9</v>
      </c>
      <c r="B10368">
        <v>20</v>
      </c>
      <c r="C10368" s="3">
        <v>920</v>
      </c>
      <c r="D10368" t="s">
        <v>7</v>
      </c>
      <c r="E10368">
        <v>98</v>
      </c>
      <c r="G10368" s="94">
        <v>206</v>
      </c>
      <c r="I10368" s="52">
        <v>206</v>
      </c>
      <c r="K10368" s="3"/>
      <c r="L10368" s="52">
        <v>19</v>
      </c>
      <c r="M10368" s="3"/>
      <c r="O10368" s="52">
        <v>19</v>
      </c>
    </row>
    <row r="10369" spans="1:15" customFormat="1" ht="13.2" x14ac:dyDescent="0.25">
      <c r="A10369">
        <v>9</v>
      </c>
      <c r="B10369">
        <v>21</v>
      </c>
      <c r="C10369" s="3">
        <v>921</v>
      </c>
      <c r="D10369" t="s">
        <v>7</v>
      </c>
      <c r="E10369">
        <v>98</v>
      </c>
      <c r="G10369" s="94">
        <v>85</v>
      </c>
      <c r="I10369" s="52">
        <v>85</v>
      </c>
      <c r="K10369" s="3"/>
      <c r="L10369" s="52">
        <v>0</v>
      </c>
      <c r="M10369" s="3"/>
      <c r="O10369" s="52">
        <v>0</v>
      </c>
    </row>
    <row r="10370" spans="1:15" customFormat="1" ht="13.2" x14ac:dyDescent="0.25">
      <c r="A10370">
        <v>9</v>
      </c>
      <c r="B10370">
        <v>22</v>
      </c>
      <c r="C10370" s="3">
        <v>922</v>
      </c>
      <c r="D10370" t="s">
        <v>7</v>
      </c>
      <c r="E10370">
        <v>98</v>
      </c>
      <c r="G10370" s="94">
        <v>67</v>
      </c>
      <c r="I10370" s="52">
        <v>67</v>
      </c>
      <c r="K10370" s="3"/>
      <c r="L10370" s="52">
        <v>0</v>
      </c>
      <c r="M10370" s="3"/>
      <c r="O10370" s="52">
        <v>0</v>
      </c>
    </row>
    <row r="10371" spans="1:15" customFormat="1" ht="13.2" x14ac:dyDescent="0.25">
      <c r="A10371">
        <v>9</v>
      </c>
      <c r="B10371">
        <v>23</v>
      </c>
      <c r="C10371" s="3">
        <v>923</v>
      </c>
      <c r="D10371" t="s">
        <v>7</v>
      </c>
      <c r="E10371">
        <v>98</v>
      </c>
      <c r="G10371" s="94">
        <v>121</v>
      </c>
      <c r="H10371">
        <f>SUM(G10365:G10371)</f>
        <v>1492</v>
      </c>
      <c r="I10371" s="52">
        <v>121</v>
      </c>
      <c r="K10371" s="3"/>
      <c r="L10371" s="52">
        <v>0</v>
      </c>
      <c r="M10371" s="3"/>
      <c r="O10371" s="52">
        <v>0</v>
      </c>
    </row>
    <row r="10372" spans="1:15" customFormat="1" ht="13.2" x14ac:dyDescent="0.25">
      <c r="A10372">
        <v>9</v>
      </c>
      <c r="B10372">
        <v>24</v>
      </c>
      <c r="C10372" s="3">
        <v>924</v>
      </c>
      <c r="D10372" t="s">
        <v>7</v>
      </c>
      <c r="E10372">
        <v>98</v>
      </c>
      <c r="G10372" s="94">
        <v>159</v>
      </c>
      <c r="I10372" s="52">
        <v>159</v>
      </c>
      <c r="K10372" s="3"/>
      <c r="L10372" s="52">
        <v>0</v>
      </c>
      <c r="M10372" s="3"/>
      <c r="O10372" s="52">
        <v>0</v>
      </c>
    </row>
    <row r="10373" spans="1:15" customFormat="1" ht="13.2" x14ac:dyDescent="0.25">
      <c r="A10373">
        <v>9</v>
      </c>
      <c r="B10373">
        <v>25</v>
      </c>
      <c r="C10373" s="3">
        <v>925</v>
      </c>
      <c r="D10373" t="s">
        <v>7</v>
      </c>
      <c r="E10373">
        <v>98</v>
      </c>
      <c r="G10373" s="94">
        <v>95</v>
      </c>
      <c r="I10373" s="52">
        <v>95</v>
      </c>
      <c r="K10373" s="3"/>
      <c r="L10373" s="52">
        <v>0</v>
      </c>
      <c r="M10373" s="3"/>
      <c r="O10373" s="52">
        <v>0</v>
      </c>
    </row>
    <row r="10374" spans="1:15" customFormat="1" ht="13.2" x14ac:dyDescent="0.25">
      <c r="A10374">
        <v>9</v>
      </c>
      <c r="B10374">
        <v>26</v>
      </c>
      <c r="C10374" s="3">
        <v>926</v>
      </c>
      <c r="D10374" t="s">
        <v>7</v>
      </c>
      <c r="E10374">
        <v>98</v>
      </c>
      <c r="G10374" s="94">
        <v>99</v>
      </c>
      <c r="I10374" s="52">
        <v>99</v>
      </c>
      <c r="K10374" s="3"/>
      <c r="L10374" s="52">
        <v>0</v>
      </c>
      <c r="M10374" s="3"/>
      <c r="O10374" s="52">
        <v>0</v>
      </c>
    </row>
    <row r="10375" spans="1:15" customFormat="1" ht="13.2" x14ac:dyDescent="0.25">
      <c r="A10375">
        <v>9</v>
      </c>
      <c r="B10375">
        <v>27</v>
      </c>
      <c r="C10375" s="3">
        <v>927</v>
      </c>
      <c r="D10375" t="s">
        <v>7</v>
      </c>
      <c r="E10375">
        <v>98</v>
      </c>
      <c r="G10375" s="94">
        <v>82</v>
      </c>
      <c r="I10375" s="52">
        <v>82</v>
      </c>
      <c r="K10375" s="3"/>
      <c r="L10375" s="52">
        <v>0</v>
      </c>
      <c r="M10375" s="3"/>
      <c r="O10375" s="52">
        <v>0</v>
      </c>
    </row>
    <row r="10376" spans="1:15" customFormat="1" ht="13.2" x14ac:dyDescent="0.25">
      <c r="A10376">
        <v>9</v>
      </c>
      <c r="B10376">
        <v>28</v>
      </c>
      <c r="C10376" s="3">
        <v>928</v>
      </c>
      <c r="D10376" t="s">
        <v>7</v>
      </c>
      <c r="E10376">
        <v>98</v>
      </c>
      <c r="G10376" s="94">
        <v>84</v>
      </c>
      <c r="I10376" s="52">
        <v>84</v>
      </c>
      <c r="K10376" s="3"/>
      <c r="L10376" s="52">
        <v>0</v>
      </c>
      <c r="M10376" s="3"/>
      <c r="O10376" s="52">
        <v>0</v>
      </c>
    </row>
    <row r="10377" spans="1:15" customFormat="1" ht="13.2" x14ac:dyDescent="0.25">
      <c r="A10377">
        <v>9</v>
      </c>
      <c r="B10377">
        <v>29</v>
      </c>
      <c r="C10377" s="3">
        <v>929</v>
      </c>
      <c r="D10377" t="s">
        <v>7</v>
      </c>
      <c r="E10377">
        <v>98</v>
      </c>
      <c r="G10377" s="94">
        <v>77</v>
      </c>
      <c r="I10377" s="52">
        <v>77</v>
      </c>
      <c r="K10377" s="3"/>
      <c r="L10377" s="52">
        <v>0</v>
      </c>
      <c r="M10377" s="3"/>
      <c r="O10377" s="52">
        <v>0</v>
      </c>
    </row>
    <row r="10378" spans="1:15" customFormat="1" ht="13.2" x14ac:dyDescent="0.25">
      <c r="A10378">
        <v>9</v>
      </c>
      <c r="B10378">
        <v>30</v>
      </c>
      <c r="C10378" s="3">
        <v>930</v>
      </c>
      <c r="D10378" t="s">
        <v>7</v>
      </c>
      <c r="E10378">
        <v>98</v>
      </c>
      <c r="G10378" s="94">
        <v>84</v>
      </c>
      <c r="H10378">
        <f>SUM(G10372:G10378)</f>
        <v>680</v>
      </c>
      <c r="I10378" s="52">
        <v>84</v>
      </c>
      <c r="K10378" s="3"/>
      <c r="L10378" s="52">
        <v>0</v>
      </c>
      <c r="M10378" s="3"/>
      <c r="O10378" s="52">
        <v>0</v>
      </c>
    </row>
    <row r="10379" spans="1:15" customFormat="1" ht="13.2" x14ac:dyDescent="0.25">
      <c r="A10379">
        <v>10</v>
      </c>
      <c r="B10379">
        <v>1</v>
      </c>
      <c r="C10379" s="3">
        <v>1001</v>
      </c>
      <c r="D10379" t="s">
        <v>7</v>
      </c>
      <c r="E10379">
        <v>98</v>
      </c>
      <c r="G10379" s="94">
        <v>77</v>
      </c>
      <c r="I10379" s="52">
        <v>77</v>
      </c>
      <c r="K10379" s="3"/>
      <c r="L10379" s="52">
        <v>231</v>
      </c>
      <c r="M10379" s="3"/>
      <c r="O10379" s="52">
        <v>231</v>
      </c>
    </row>
    <row r="10380" spans="1:15" customFormat="1" ht="13.2" x14ac:dyDescent="0.25">
      <c r="A10380">
        <v>10</v>
      </c>
      <c r="B10380">
        <v>2</v>
      </c>
      <c r="C10380" s="3">
        <v>1002</v>
      </c>
      <c r="D10380" t="s">
        <v>7</v>
      </c>
      <c r="E10380">
        <v>98</v>
      </c>
      <c r="G10380" s="94">
        <v>1137</v>
      </c>
      <c r="I10380" s="52">
        <v>1137</v>
      </c>
      <c r="K10380" s="3"/>
      <c r="L10380" s="52">
        <v>246</v>
      </c>
      <c r="M10380" s="3"/>
      <c r="O10380" s="52">
        <v>246</v>
      </c>
    </row>
    <row r="10381" spans="1:15" customFormat="1" ht="13.2" x14ac:dyDescent="0.25">
      <c r="A10381">
        <v>10</v>
      </c>
      <c r="B10381">
        <v>3</v>
      </c>
      <c r="C10381" s="3">
        <v>1003</v>
      </c>
      <c r="D10381" t="s">
        <v>7</v>
      </c>
      <c r="E10381">
        <v>98</v>
      </c>
      <c r="G10381" s="94">
        <v>852</v>
      </c>
      <c r="I10381" s="52">
        <v>852</v>
      </c>
      <c r="K10381" s="3"/>
      <c r="L10381" s="52">
        <v>142</v>
      </c>
      <c r="M10381" s="3"/>
      <c r="O10381" s="52">
        <v>142</v>
      </c>
    </row>
    <row r="10382" spans="1:15" customFormat="1" ht="13.2" x14ac:dyDescent="0.25">
      <c r="A10382">
        <v>10</v>
      </c>
      <c r="B10382">
        <v>4</v>
      </c>
      <c r="C10382" s="3">
        <v>1004</v>
      </c>
      <c r="D10382" t="s">
        <v>7</v>
      </c>
      <c r="E10382">
        <v>98</v>
      </c>
      <c r="G10382" s="94">
        <v>493</v>
      </c>
      <c r="I10382" s="52">
        <v>493</v>
      </c>
      <c r="K10382" s="3"/>
      <c r="L10382" s="52">
        <v>60</v>
      </c>
      <c r="M10382" s="3"/>
      <c r="O10382" s="52">
        <v>60</v>
      </c>
    </row>
    <row r="10383" spans="1:15" customFormat="1" ht="13.2" x14ac:dyDescent="0.25">
      <c r="A10383">
        <v>10</v>
      </c>
      <c r="B10383">
        <v>5</v>
      </c>
      <c r="C10383" s="3">
        <v>1005</v>
      </c>
      <c r="D10383" t="s">
        <v>7</v>
      </c>
      <c r="E10383">
        <v>98</v>
      </c>
      <c r="G10383" s="94">
        <v>2278</v>
      </c>
      <c r="I10383" s="52">
        <v>2278</v>
      </c>
      <c r="K10383" s="3"/>
      <c r="L10383" s="52">
        <v>183</v>
      </c>
      <c r="M10383" s="3"/>
      <c r="O10383" s="52">
        <v>183</v>
      </c>
    </row>
    <row r="10384" spans="1:15" customFormat="1" ht="13.2" x14ac:dyDescent="0.25">
      <c r="A10384">
        <v>10</v>
      </c>
      <c r="B10384">
        <v>6</v>
      </c>
      <c r="C10384" s="3">
        <v>1006</v>
      </c>
      <c r="D10384" t="s">
        <v>7</v>
      </c>
      <c r="E10384">
        <v>98</v>
      </c>
      <c r="G10384" s="94">
        <v>8081</v>
      </c>
      <c r="I10384" s="52">
        <v>8081</v>
      </c>
      <c r="K10384" s="3"/>
      <c r="L10384" s="52">
        <v>789</v>
      </c>
      <c r="M10384" s="3"/>
      <c r="O10384" s="52">
        <v>789</v>
      </c>
    </row>
    <row r="10385" spans="1:15" customFormat="1" ht="13.2" x14ac:dyDescent="0.25">
      <c r="A10385">
        <v>10</v>
      </c>
      <c r="B10385">
        <v>7</v>
      </c>
      <c r="C10385" s="3">
        <v>1007</v>
      </c>
      <c r="D10385" t="s">
        <v>7</v>
      </c>
      <c r="E10385">
        <v>98</v>
      </c>
      <c r="G10385" s="94">
        <v>4065</v>
      </c>
      <c r="H10385">
        <f>SUM(G10379:G10385)</f>
        <v>16983</v>
      </c>
      <c r="I10385" s="52">
        <v>4065</v>
      </c>
      <c r="K10385" s="3"/>
      <c r="L10385" s="52">
        <v>526</v>
      </c>
      <c r="M10385" s="3"/>
      <c r="O10385" s="52">
        <v>526</v>
      </c>
    </row>
    <row r="10386" spans="1:15" customFormat="1" ht="13.2" x14ac:dyDescent="0.25">
      <c r="A10386">
        <v>10</v>
      </c>
      <c r="B10386">
        <v>8</v>
      </c>
      <c r="C10386" s="3">
        <v>1008</v>
      </c>
      <c r="D10386" t="s">
        <v>7</v>
      </c>
      <c r="E10386">
        <v>98</v>
      </c>
      <c r="G10386" s="94">
        <v>1609</v>
      </c>
      <c r="I10386" s="52">
        <v>1609</v>
      </c>
      <c r="K10386" s="3"/>
      <c r="L10386" s="52">
        <v>414</v>
      </c>
      <c r="M10386" s="3"/>
      <c r="O10386" s="52">
        <v>414</v>
      </c>
    </row>
    <row r="10387" spans="1:15" customFormat="1" ht="13.2" x14ac:dyDescent="0.25">
      <c r="A10387">
        <v>10</v>
      </c>
      <c r="B10387">
        <v>9</v>
      </c>
      <c r="C10387" s="3">
        <v>1009</v>
      </c>
      <c r="D10387" t="s">
        <v>7</v>
      </c>
      <c r="E10387">
        <v>98</v>
      </c>
      <c r="G10387" s="94">
        <v>2919</v>
      </c>
      <c r="I10387" s="52">
        <v>2919</v>
      </c>
      <c r="K10387" s="3"/>
      <c r="L10387" s="52">
        <v>632</v>
      </c>
      <c r="M10387" s="3"/>
      <c r="O10387" s="52">
        <v>632</v>
      </c>
    </row>
    <row r="10388" spans="1:15" customFormat="1" ht="13.2" x14ac:dyDescent="0.25">
      <c r="A10388">
        <v>10</v>
      </c>
      <c r="B10388">
        <v>10</v>
      </c>
      <c r="C10388" s="3">
        <v>1010</v>
      </c>
      <c r="D10388" t="s">
        <v>7</v>
      </c>
      <c r="E10388">
        <v>98</v>
      </c>
      <c r="G10388" s="94">
        <v>1633</v>
      </c>
      <c r="I10388" s="52">
        <v>1633</v>
      </c>
      <c r="K10388" s="3"/>
      <c r="L10388" s="52">
        <v>368</v>
      </c>
      <c r="M10388" s="3"/>
      <c r="O10388" s="52">
        <v>368</v>
      </c>
    </row>
    <row r="10389" spans="1:15" customFormat="1" ht="13.2" x14ac:dyDescent="0.25">
      <c r="A10389">
        <v>10</v>
      </c>
      <c r="B10389">
        <v>11</v>
      </c>
      <c r="C10389" s="3">
        <v>1011</v>
      </c>
      <c r="D10389" t="s">
        <v>7</v>
      </c>
      <c r="E10389">
        <v>98</v>
      </c>
      <c r="G10389" s="94">
        <v>713</v>
      </c>
      <c r="I10389" s="52">
        <v>713</v>
      </c>
      <c r="K10389" s="3"/>
      <c r="L10389" s="52">
        <v>167</v>
      </c>
      <c r="M10389" s="3"/>
      <c r="O10389" s="52">
        <v>167</v>
      </c>
    </row>
    <row r="10390" spans="1:15" customFormat="1" ht="13.2" x14ac:dyDescent="0.25">
      <c r="A10390">
        <v>10</v>
      </c>
      <c r="B10390">
        <v>12</v>
      </c>
      <c r="C10390" s="3">
        <v>1012</v>
      </c>
      <c r="D10390" t="s">
        <v>7</v>
      </c>
      <c r="E10390">
        <v>98</v>
      </c>
      <c r="G10390" s="94">
        <v>1950</v>
      </c>
      <c r="I10390" s="52">
        <v>1950</v>
      </c>
      <c r="K10390" s="3"/>
      <c r="L10390" s="52">
        <v>474</v>
      </c>
      <c r="M10390" s="3"/>
      <c r="O10390" s="52">
        <v>474</v>
      </c>
    </row>
    <row r="10391" spans="1:15" customFormat="1" ht="13.2" x14ac:dyDescent="0.25">
      <c r="A10391">
        <v>10</v>
      </c>
      <c r="B10391">
        <v>13</v>
      </c>
      <c r="C10391" s="3">
        <v>1013</v>
      </c>
      <c r="D10391" t="s">
        <v>7</v>
      </c>
      <c r="E10391">
        <v>98</v>
      </c>
      <c r="G10391" s="94">
        <v>3713</v>
      </c>
      <c r="I10391" s="52">
        <v>3713</v>
      </c>
      <c r="K10391" s="3"/>
      <c r="L10391" s="52">
        <v>933</v>
      </c>
      <c r="M10391" s="3"/>
      <c r="O10391" s="52">
        <v>933</v>
      </c>
    </row>
    <row r="10392" spans="1:15" customFormat="1" ht="13.2" x14ac:dyDescent="0.25">
      <c r="A10392">
        <v>10</v>
      </c>
      <c r="B10392">
        <v>14</v>
      </c>
      <c r="C10392" s="3">
        <v>1014</v>
      </c>
      <c r="D10392" t="s">
        <v>7</v>
      </c>
      <c r="E10392">
        <v>98</v>
      </c>
      <c r="G10392" s="94">
        <v>1307</v>
      </c>
      <c r="H10392">
        <f>SUM(G10386:G10392)</f>
        <v>13844</v>
      </c>
      <c r="I10392" s="52">
        <v>1307</v>
      </c>
      <c r="K10392" s="3"/>
      <c r="L10392" s="52">
        <v>433</v>
      </c>
      <c r="M10392" s="3"/>
      <c r="O10392" s="52">
        <v>433</v>
      </c>
    </row>
    <row r="10393" spans="1:15" customFormat="1" ht="13.2" x14ac:dyDescent="0.25">
      <c r="A10393">
        <v>10</v>
      </c>
      <c r="B10393">
        <v>15</v>
      </c>
      <c r="C10393" s="3">
        <v>1015</v>
      </c>
      <c r="D10393" t="s">
        <v>7</v>
      </c>
      <c r="E10393">
        <v>98</v>
      </c>
      <c r="G10393" s="94">
        <v>628</v>
      </c>
      <c r="I10393" s="52">
        <v>628</v>
      </c>
      <c r="K10393" s="3"/>
      <c r="L10393" s="52">
        <v>208</v>
      </c>
      <c r="M10393" s="3"/>
      <c r="O10393" s="52">
        <v>208</v>
      </c>
    </row>
    <row r="10394" spans="1:15" customFormat="1" ht="13.2" x14ac:dyDescent="0.25">
      <c r="A10394">
        <v>10</v>
      </c>
      <c r="B10394">
        <v>16</v>
      </c>
      <c r="C10394" s="3">
        <v>1016</v>
      </c>
      <c r="D10394" t="s">
        <v>7</v>
      </c>
      <c r="E10394">
        <v>98</v>
      </c>
      <c r="G10394" s="3"/>
      <c r="I10394" s="50"/>
      <c r="K10394" s="3"/>
      <c r="L10394" s="52"/>
      <c r="M10394" s="3"/>
      <c r="O10394" s="3"/>
    </row>
    <row r="10395" spans="1:15" customFormat="1" ht="13.2" x14ac:dyDescent="0.25">
      <c r="A10395">
        <v>10</v>
      </c>
      <c r="B10395">
        <v>17</v>
      </c>
      <c r="C10395" s="3">
        <v>1017</v>
      </c>
      <c r="D10395" t="s">
        <v>7</v>
      </c>
      <c r="E10395">
        <v>98</v>
      </c>
      <c r="G10395" s="3"/>
      <c r="I10395" s="50"/>
      <c r="L10395" s="52"/>
      <c r="O10395" s="3"/>
    </row>
    <row r="10396" spans="1:15" customFormat="1" ht="13.2" x14ac:dyDescent="0.25">
      <c r="A10396">
        <v>10</v>
      </c>
      <c r="B10396">
        <v>18</v>
      </c>
      <c r="C10396" s="3">
        <v>1018</v>
      </c>
      <c r="D10396" t="s">
        <v>7</v>
      </c>
      <c r="E10396">
        <v>98</v>
      </c>
      <c r="G10396" s="3"/>
      <c r="O10396" s="3"/>
    </row>
    <row r="10397" spans="1:15" customFormat="1" ht="13.2" x14ac:dyDescent="0.25">
      <c r="A10397">
        <v>10</v>
      </c>
      <c r="B10397">
        <v>19</v>
      </c>
      <c r="C10397" s="3">
        <v>1019</v>
      </c>
      <c r="D10397" t="s">
        <v>7</v>
      </c>
      <c r="E10397">
        <v>98</v>
      </c>
      <c r="G10397" s="3"/>
      <c r="O10397" s="3"/>
    </row>
    <row r="10398" spans="1:15" customFormat="1" ht="13.2" x14ac:dyDescent="0.25">
      <c r="A10398">
        <v>5</v>
      </c>
      <c r="B10398">
        <v>27</v>
      </c>
      <c r="C10398" s="3">
        <v>527</v>
      </c>
      <c r="D10398" t="s">
        <v>6</v>
      </c>
      <c r="E10398">
        <v>97</v>
      </c>
      <c r="G10398" s="3">
        <v>2</v>
      </c>
      <c r="I10398" s="2">
        <v>2</v>
      </c>
      <c r="K10398" s="5"/>
      <c r="O10398" s="3"/>
    </row>
    <row r="10399" spans="1:15" customFormat="1" ht="13.2" x14ac:dyDescent="0.25">
      <c r="A10399">
        <v>5</v>
      </c>
      <c r="B10399">
        <v>28</v>
      </c>
      <c r="C10399" s="3">
        <v>528</v>
      </c>
      <c r="D10399" t="s">
        <v>6</v>
      </c>
      <c r="E10399">
        <v>97</v>
      </c>
      <c r="G10399" s="3">
        <v>5</v>
      </c>
      <c r="H10399">
        <f>SUM(G10398:G10399)</f>
        <v>7</v>
      </c>
      <c r="I10399" s="2">
        <v>5</v>
      </c>
      <c r="K10399" s="5"/>
      <c r="O10399" s="3"/>
    </row>
    <row r="10400" spans="1:15" customFormat="1" ht="13.2" x14ac:dyDescent="0.25">
      <c r="A10400">
        <v>5</v>
      </c>
      <c r="B10400">
        <v>29</v>
      </c>
      <c r="C10400" s="3">
        <v>529</v>
      </c>
      <c r="D10400" t="s">
        <v>6</v>
      </c>
      <c r="E10400">
        <v>97</v>
      </c>
      <c r="G10400" s="3">
        <v>14</v>
      </c>
      <c r="I10400" s="2">
        <v>14</v>
      </c>
      <c r="K10400" s="5"/>
      <c r="O10400" s="3"/>
    </row>
    <row r="10401" spans="1:15" customFormat="1" ht="13.2" x14ac:dyDescent="0.25">
      <c r="A10401">
        <v>5</v>
      </c>
      <c r="B10401">
        <v>30</v>
      </c>
      <c r="C10401" s="3">
        <v>530</v>
      </c>
      <c r="D10401" t="s">
        <v>6</v>
      </c>
      <c r="E10401">
        <v>97</v>
      </c>
      <c r="G10401" s="3">
        <v>5</v>
      </c>
      <c r="I10401" s="2">
        <v>5</v>
      </c>
      <c r="K10401" s="5"/>
      <c r="O10401" s="3"/>
    </row>
    <row r="10402" spans="1:15" customFormat="1" ht="13.2" x14ac:dyDescent="0.25">
      <c r="A10402">
        <v>5</v>
      </c>
      <c r="B10402">
        <v>31</v>
      </c>
      <c r="C10402" s="3">
        <v>531</v>
      </c>
      <c r="D10402" t="s">
        <v>6</v>
      </c>
      <c r="E10402">
        <v>97</v>
      </c>
      <c r="G10402" s="3">
        <v>16</v>
      </c>
      <c r="I10402" s="2">
        <v>16</v>
      </c>
      <c r="K10402" s="5"/>
      <c r="O10402" s="3"/>
    </row>
    <row r="10403" spans="1:15" customFormat="1" ht="13.2" x14ac:dyDescent="0.25">
      <c r="A10403">
        <v>6</v>
      </c>
      <c r="B10403">
        <v>1</v>
      </c>
      <c r="C10403" s="3">
        <v>601</v>
      </c>
      <c r="D10403" t="s">
        <v>6</v>
      </c>
      <c r="E10403">
        <v>97</v>
      </c>
      <c r="G10403" s="3">
        <v>16</v>
      </c>
      <c r="I10403" s="2">
        <v>16</v>
      </c>
      <c r="K10403" s="5"/>
      <c r="O10403" s="3"/>
    </row>
    <row r="10404" spans="1:15" customFormat="1" ht="13.2" x14ac:dyDescent="0.25">
      <c r="A10404">
        <v>6</v>
      </c>
      <c r="B10404">
        <v>2</v>
      </c>
      <c r="C10404" s="3">
        <v>602</v>
      </c>
      <c r="D10404" t="s">
        <v>6</v>
      </c>
      <c r="E10404">
        <v>97</v>
      </c>
      <c r="G10404" s="3">
        <v>2</v>
      </c>
      <c r="I10404" s="2">
        <v>2</v>
      </c>
      <c r="K10404" s="5"/>
      <c r="O10404" s="3"/>
    </row>
    <row r="10405" spans="1:15" customFormat="1" ht="13.2" x14ac:dyDescent="0.25">
      <c r="A10405">
        <v>6</v>
      </c>
      <c r="B10405">
        <v>3</v>
      </c>
      <c r="C10405" s="3">
        <v>603</v>
      </c>
      <c r="D10405" t="s">
        <v>6</v>
      </c>
      <c r="E10405">
        <v>97</v>
      </c>
      <c r="G10405" s="3">
        <v>9</v>
      </c>
      <c r="I10405" s="2">
        <v>9</v>
      </c>
      <c r="K10405" s="5"/>
      <c r="O10405" s="3"/>
    </row>
    <row r="10406" spans="1:15" customFormat="1" ht="13.2" x14ac:dyDescent="0.25">
      <c r="A10406">
        <v>6</v>
      </c>
      <c r="B10406">
        <v>4</v>
      </c>
      <c r="C10406" s="3">
        <v>604</v>
      </c>
      <c r="D10406" t="s">
        <v>6</v>
      </c>
      <c r="E10406">
        <v>97</v>
      </c>
      <c r="G10406" s="3">
        <v>4</v>
      </c>
      <c r="H10406">
        <f>SUM(G10400:G10406)</f>
        <v>66</v>
      </c>
      <c r="I10406" s="2">
        <v>4</v>
      </c>
      <c r="K10406" s="5"/>
      <c r="O10406" s="3"/>
    </row>
    <row r="10407" spans="1:15" customFormat="1" ht="13.2" x14ac:dyDescent="0.25">
      <c r="A10407">
        <v>6</v>
      </c>
      <c r="B10407">
        <v>5</v>
      </c>
      <c r="C10407" s="3">
        <v>605</v>
      </c>
      <c r="D10407" t="s">
        <v>6</v>
      </c>
      <c r="E10407">
        <v>97</v>
      </c>
      <c r="G10407" s="3">
        <v>5</v>
      </c>
      <c r="I10407" s="2">
        <v>5</v>
      </c>
      <c r="K10407" s="5"/>
      <c r="O10407" s="3"/>
    </row>
    <row r="10408" spans="1:15" customFormat="1" ht="13.2" x14ac:dyDescent="0.25">
      <c r="A10408">
        <v>6</v>
      </c>
      <c r="B10408">
        <v>6</v>
      </c>
      <c r="C10408" s="3">
        <v>606</v>
      </c>
      <c r="D10408" t="s">
        <v>6</v>
      </c>
      <c r="E10408">
        <v>97</v>
      </c>
      <c r="G10408" s="3">
        <v>1</v>
      </c>
      <c r="I10408" s="2">
        <v>1</v>
      </c>
      <c r="K10408" s="5"/>
      <c r="O10408" s="3"/>
    </row>
    <row r="10409" spans="1:15" customFormat="1" ht="13.2" x14ac:dyDescent="0.25">
      <c r="A10409">
        <v>6</v>
      </c>
      <c r="B10409">
        <v>7</v>
      </c>
      <c r="C10409" s="3">
        <v>607</v>
      </c>
      <c r="D10409" t="s">
        <v>6</v>
      </c>
      <c r="E10409">
        <v>97</v>
      </c>
      <c r="G10409" s="3">
        <v>16</v>
      </c>
      <c r="I10409" s="2">
        <v>16</v>
      </c>
      <c r="K10409" s="5"/>
      <c r="O10409" s="3"/>
    </row>
    <row r="10410" spans="1:15" customFormat="1" ht="13.2" x14ac:dyDescent="0.25">
      <c r="A10410">
        <v>6</v>
      </c>
      <c r="B10410">
        <v>8</v>
      </c>
      <c r="C10410" s="3">
        <v>608</v>
      </c>
      <c r="D10410" t="s">
        <v>6</v>
      </c>
      <c r="E10410">
        <v>97</v>
      </c>
      <c r="G10410" s="3">
        <v>4</v>
      </c>
      <c r="I10410" s="2">
        <v>4</v>
      </c>
      <c r="K10410" s="5"/>
      <c r="O10410" s="3"/>
    </row>
    <row r="10411" spans="1:15" customFormat="1" ht="13.2" x14ac:dyDescent="0.25">
      <c r="A10411">
        <v>6</v>
      </c>
      <c r="B10411">
        <v>9</v>
      </c>
      <c r="C10411" s="3">
        <v>609</v>
      </c>
      <c r="D10411" t="s">
        <v>6</v>
      </c>
      <c r="E10411">
        <v>97</v>
      </c>
      <c r="G10411" s="3">
        <v>10</v>
      </c>
      <c r="I10411" s="2">
        <v>10</v>
      </c>
      <c r="K10411" s="5"/>
      <c r="O10411" s="3"/>
    </row>
    <row r="10412" spans="1:15" customFormat="1" ht="13.2" x14ac:dyDescent="0.25">
      <c r="A10412">
        <v>6</v>
      </c>
      <c r="B10412">
        <v>10</v>
      </c>
      <c r="C10412" s="3">
        <v>610</v>
      </c>
      <c r="D10412" t="s">
        <v>6</v>
      </c>
      <c r="E10412">
        <v>97</v>
      </c>
      <c r="G10412" s="3">
        <v>48</v>
      </c>
      <c r="I10412" s="2">
        <v>33</v>
      </c>
      <c r="K10412" s="5"/>
      <c r="O10412" s="3"/>
    </row>
    <row r="10413" spans="1:15" customFormat="1" ht="13.2" x14ac:dyDescent="0.25">
      <c r="A10413">
        <v>6</v>
      </c>
      <c r="B10413">
        <v>11</v>
      </c>
      <c r="C10413" s="3">
        <v>611</v>
      </c>
      <c r="D10413" t="s">
        <v>6</v>
      </c>
      <c r="E10413">
        <v>97</v>
      </c>
      <c r="G10413" s="3">
        <v>164</v>
      </c>
      <c r="H10413">
        <f>SUM(G10407:G10413)</f>
        <v>248</v>
      </c>
      <c r="I10413" s="2">
        <v>85</v>
      </c>
      <c r="K10413" s="5"/>
      <c r="O10413" s="3"/>
    </row>
    <row r="10414" spans="1:15" customFormat="1" ht="13.2" x14ac:dyDescent="0.25">
      <c r="A10414">
        <v>6</v>
      </c>
      <c r="B10414">
        <v>12</v>
      </c>
      <c r="C10414" s="3">
        <v>612</v>
      </c>
      <c r="D10414" t="s">
        <v>6</v>
      </c>
      <c r="E10414">
        <v>97</v>
      </c>
      <c r="G10414" s="3">
        <v>451</v>
      </c>
      <c r="I10414" s="2">
        <v>189</v>
      </c>
      <c r="K10414" s="5"/>
      <c r="O10414" s="3"/>
    </row>
    <row r="10415" spans="1:15" customFormat="1" ht="13.2" x14ac:dyDescent="0.25">
      <c r="A10415">
        <v>6</v>
      </c>
      <c r="B10415">
        <v>13</v>
      </c>
      <c r="C10415" s="3">
        <v>613</v>
      </c>
      <c r="D10415" t="s">
        <v>6</v>
      </c>
      <c r="E10415">
        <v>97</v>
      </c>
      <c r="G10415" s="3">
        <v>570</v>
      </c>
      <c r="I10415" s="2">
        <v>201</v>
      </c>
      <c r="K10415" s="5"/>
      <c r="O10415" s="3"/>
    </row>
    <row r="10416" spans="1:15" customFormat="1" ht="13.2" x14ac:dyDescent="0.25">
      <c r="A10416">
        <v>6</v>
      </c>
      <c r="B10416">
        <v>14</v>
      </c>
      <c r="C10416" s="3">
        <v>614</v>
      </c>
      <c r="D10416" t="s">
        <v>6</v>
      </c>
      <c r="E10416">
        <v>97</v>
      </c>
      <c r="G10416" s="3">
        <v>542</v>
      </c>
      <c r="I10416" s="2">
        <v>186</v>
      </c>
      <c r="K10416" s="5"/>
      <c r="O10416" s="3"/>
    </row>
    <row r="10417" spans="1:15" customFormat="1" ht="13.2" x14ac:dyDescent="0.25">
      <c r="A10417">
        <v>6</v>
      </c>
      <c r="B10417">
        <v>15</v>
      </c>
      <c r="C10417" s="3">
        <v>615</v>
      </c>
      <c r="D10417" t="s">
        <v>6</v>
      </c>
      <c r="E10417">
        <v>97</v>
      </c>
      <c r="G10417" s="3">
        <v>983</v>
      </c>
      <c r="I10417" s="2">
        <v>329</v>
      </c>
      <c r="K10417" s="5"/>
      <c r="O10417" s="3"/>
    </row>
    <row r="10418" spans="1:15" customFormat="1" ht="13.2" x14ac:dyDescent="0.25">
      <c r="A10418">
        <v>6</v>
      </c>
      <c r="B10418">
        <v>16</v>
      </c>
      <c r="C10418" s="3">
        <v>616</v>
      </c>
      <c r="D10418" t="s">
        <v>6</v>
      </c>
      <c r="E10418">
        <v>97</v>
      </c>
      <c r="G10418" s="3">
        <v>2901</v>
      </c>
      <c r="I10418" s="2">
        <v>946</v>
      </c>
      <c r="K10418" s="5"/>
      <c r="O10418" s="3"/>
    </row>
    <row r="10419" spans="1:15" customFormat="1" ht="13.2" x14ac:dyDescent="0.25">
      <c r="A10419">
        <v>6</v>
      </c>
      <c r="B10419">
        <v>17</v>
      </c>
      <c r="C10419" s="3">
        <v>617</v>
      </c>
      <c r="D10419" t="s">
        <v>6</v>
      </c>
      <c r="E10419">
        <v>97</v>
      </c>
      <c r="G10419" s="3">
        <v>3525</v>
      </c>
      <c r="I10419" s="2">
        <v>1733</v>
      </c>
      <c r="K10419" s="5"/>
      <c r="O10419" s="3"/>
    </row>
    <row r="10420" spans="1:15" customFormat="1" ht="13.2" x14ac:dyDescent="0.25">
      <c r="A10420">
        <v>6</v>
      </c>
      <c r="B10420">
        <v>18</v>
      </c>
      <c r="C10420" s="3">
        <v>618</v>
      </c>
      <c r="D10420" t="s">
        <v>6</v>
      </c>
      <c r="E10420">
        <v>97</v>
      </c>
      <c r="G10420" s="3">
        <v>1021</v>
      </c>
      <c r="H10420">
        <f>SUM(G10414:G10420)</f>
        <v>9993</v>
      </c>
      <c r="I10420" s="2">
        <v>1021</v>
      </c>
      <c r="K10420" s="5"/>
      <c r="O10420" s="3"/>
    </row>
    <row r="10421" spans="1:15" customFormat="1" ht="13.2" x14ac:dyDescent="0.25">
      <c r="A10421">
        <v>6</v>
      </c>
      <c r="B10421">
        <v>19</v>
      </c>
      <c r="C10421" s="3">
        <v>619</v>
      </c>
      <c r="D10421" t="s">
        <v>6</v>
      </c>
      <c r="E10421">
        <v>97</v>
      </c>
      <c r="G10421" s="3">
        <v>1216</v>
      </c>
      <c r="I10421" s="2">
        <v>1209</v>
      </c>
      <c r="K10421" s="5"/>
      <c r="O10421" s="3"/>
    </row>
    <row r="10422" spans="1:15" customFormat="1" ht="13.2" x14ac:dyDescent="0.25">
      <c r="A10422">
        <v>6</v>
      </c>
      <c r="B10422">
        <v>20</v>
      </c>
      <c r="C10422" s="3">
        <v>620</v>
      </c>
      <c r="D10422" t="s">
        <v>6</v>
      </c>
      <c r="E10422">
        <v>97</v>
      </c>
      <c r="G10422" s="3">
        <v>858</v>
      </c>
      <c r="I10422" s="2">
        <v>849</v>
      </c>
      <c r="K10422" s="5"/>
      <c r="O10422" s="3"/>
    </row>
    <row r="10423" spans="1:15" customFormat="1" ht="13.2" x14ac:dyDescent="0.25">
      <c r="A10423">
        <v>6</v>
      </c>
      <c r="B10423">
        <v>21</v>
      </c>
      <c r="C10423" s="3">
        <v>621</v>
      </c>
      <c r="D10423" t="s">
        <v>6</v>
      </c>
      <c r="E10423">
        <v>97</v>
      </c>
      <c r="G10423" s="3">
        <v>403</v>
      </c>
      <c r="I10423" s="2">
        <v>397</v>
      </c>
      <c r="K10423" s="5"/>
      <c r="O10423" s="3"/>
    </row>
    <row r="10424" spans="1:15" customFormat="1" ht="13.2" x14ac:dyDescent="0.25">
      <c r="A10424">
        <v>6</v>
      </c>
      <c r="B10424">
        <v>22</v>
      </c>
      <c r="C10424" s="3">
        <v>622</v>
      </c>
      <c r="D10424" t="s">
        <v>6</v>
      </c>
      <c r="E10424">
        <v>97</v>
      </c>
      <c r="G10424" s="3">
        <v>408</v>
      </c>
      <c r="I10424" s="2">
        <v>400</v>
      </c>
      <c r="K10424" s="5"/>
      <c r="O10424" s="3"/>
    </row>
    <row r="10425" spans="1:15" customFormat="1" ht="13.2" x14ac:dyDescent="0.25">
      <c r="A10425">
        <v>6</v>
      </c>
      <c r="B10425">
        <v>23</v>
      </c>
      <c r="C10425" s="3">
        <v>623</v>
      </c>
      <c r="D10425" t="s">
        <v>6</v>
      </c>
      <c r="E10425">
        <v>97</v>
      </c>
      <c r="G10425" s="3">
        <v>534</v>
      </c>
      <c r="I10425" s="2">
        <v>521</v>
      </c>
      <c r="K10425" s="5"/>
      <c r="O10425" s="3"/>
    </row>
    <row r="10426" spans="1:15" customFormat="1" ht="13.2" x14ac:dyDescent="0.25">
      <c r="A10426">
        <v>6</v>
      </c>
      <c r="B10426">
        <v>24</v>
      </c>
      <c r="C10426" s="3">
        <v>624</v>
      </c>
      <c r="D10426" t="s">
        <v>6</v>
      </c>
      <c r="E10426">
        <v>97</v>
      </c>
      <c r="G10426" s="3">
        <v>443</v>
      </c>
      <c r="I10426" s="2">
        <v>435</v>
      </c>
      <c r="K10426" s="5"/>
      <c r="O10426" s="3"/>
    </row>
    <row r="10427" spans="1:15" customFormat="1" ht="13.2" x14ac:dyDescent="0.25">
      <c r="A10427">
        <v>6</v>
      </c>
      <c r="B10427">
        <v>25</v>
      </c>
      <c r="C10427" s="3">
        <v>625</v>
      </c>
      <c r="D10427" t="s">
        <v>6</v>
      </c>
      <c r="E10427">
        <v>97</v>
      </c>
      <c r="G10427" s="3">
        <v>623</v>
      </c>
      <c r="H10427">
        <f>SUM(G10421:G10427)</f>
        <v>4485</v>
      </c>
      <c r="I10427" s="2">
        <v>617</v>
      </c>
      <c r="K10427" s="5"/>
      <c r="O10427" s="3"/>
    </row>
    <row r="10428" spans="1:15" customFormat="1" ht="13.2" x14ac:dyDescent="0.25">
      <c r="A10428">
        <v>6</v>
      </c>
      <c r="B10428">
        <v>26</v>
      </c>
      <c r="C10428" s="3">
        <v>626</v>
      </c>
      <c r="D10428" t="s">
        <v>6</v>
      </c>
      <c r="E10428">
        <v>97</v>
      </c>
      <c r="G10428" s="3">
        <v>345</v>
      </c>
      <c r="I10428" s="2">
        <v>345</v>
      </c>
      <c r="K10428" s="5"/>
      <c r="O10428" s="3"/>
    </row>
    <row r="10429" spans="1:15" customFormat="1" ht="13.2" x14ac:dyDescent="0.25">
      <c r="A10429">
        <v>6</v>
      </c>
      <c r="B10429">
        <v>27</v>
      </c>
      <c r="C10429" s="3">
        <v>627</v>
      </c>
      <c r="D10429" t="s">
        <v>6</v>
      </c>
      <c r="E10429">
        <v>97</v>
      </c>
      <c r="G10429" s="3">
        <v>1124</v>
      </c>
      <c r="I10429" s="2">
        <v>918</v>
      </c>
      <c r="K10429" s="5"/>
      <c r="O10429" s="3"/>
    </row>
    <row r="10430" spans="1:15" customFormat="1" ht="13.2" x14ac:dyDescent="0.25">
      <c r="A10430">
        <v>6</v>
      </c>
      <c r="B10430">
        <v>28</v>
      </c>
      <c r="C10430" s="3">
        <v>628</v>
      </c>
      <c r="D10430" t="s">
        <v>6</v>
      </c>
      <c r="E10430">
        <v>97</v>
      </c>
      <c r="G10430" s="3">
        <v>729</v>
      </c>
      <c r="I10430" s="2">
        <v>511</v>
      </c>
      <c r="K10430" s="5"/>
      <c r="O10430" s="3"/>
    </row>
    <row r="10431" spans="1:15" customFormat="1" ht="13.2" x14ac:dyDescent="0.25">
      <c r="A10431">
        <v>6</v>
      </c>
      <c r="B10431">
        <v>29</v>
      </c>
      <c r="C10431" s="3">
        <v>629</v>
      </c>
      <c r="D10431" t="s">
        <v>6</v>
      </c>
      <c r="E10431">
        <v>97</v>
      </c>
      <c r="G10431" s="3">
        <v>701</v>
      </c>
      <c r="I10431" s="2">
        <v>437</v>
      </c>
      <c r="K10431" s="5"/>
      <c r="O10431" s="3"/>
    </row>
    <row r="10432" spans="1:15" customFormat="1" ht="13.2" x14ac:dyDescent="0.25">
      <c r="A10432">
        <v>6</v>
      </c>
      <c r="B10432">
        <v>30</v>
      </c>
      <c r="C10432" s="3">
        <v>630</v>
      </c>
      <c r="D10432" t="s">
        <v>6</v>
      </c>
      <c r="E10432">
        <v>97</v>
      </c>
      <c r="G10432" s="3">
        <v>891</v>
      </c>
      <c r="I10432" s="2">
        <v>593</v>
      </c>
      <c r="K10432" s="5"/>
      <c r="O10432" s="3"/>
    </row>
    <row r="10433" spans="1:15" customFormat="1" ht="13.2" x14ac:dyDescent="0.25">
      <c r="A10433">
        <v>7</v>
      </c>
      <c r="B10433">
        <v>1</v>
      </c>
      <c r="C10433" s="3">
        <v>701</v>
      </c>
      <c r="D10433" t="s">
        <v>6</v>
      </c>
      <c r="E10433">
        <v>97</v>
      </c>
      <c r="G10433" s="3">
        <v>4617</v>
      </c>
      <c r="I10433" s="2">
        <v>3305</v>
      </c>
      <c r="K10433" s="5"/>
      <c r="O10433" s="3"/>
    </row>
    <row r="10434" spans="1:15" customFormat="1" ht="13.2" x14ac:dyDescent="0.25">
      <c r="A10434">
        <v>7</v>
      </c>
      <c r="B10434">
        <v>2</v>
      </c>
      <c r="C10434" s="3">
        <v>702</v>
      </c>
      <c r="D10434" t="s">
        <v>6</v>
      </c>
      <c r="E10434">
        <v>97</v>
      </c>
      <c r="G10434" s="3">
        <v>5983</v>
      </c>
      <c r="H10434">
        <f>SUM(G10428:G10434)</f>
        <v>14390</v>
      </c>
      <c r="I10434" s="2">
        <v>4651</v>
      </c>
      <c r="K10434" s="5"/>
      <c r="O10434" s="3"/>
    </row>
    <row r="10435" spans="1:15" customFormat="1" ht="13.2" x14ac:dyDescent="0.25">
      <c r="A10435">
        <v>7</v>
      </c>
      <c r="B10435">
        <v>3</v>
      </c>
      <c r="C10435" s="3">
        <v>703</v>
      </c>
      <c r="D10435" t="s">
        <v>6</v>
      </c>
      <c r="E10435">
        <v>97</v>
      </c>
      <c r="G10435" s="3">
        <v>5000</v>
      </c>
      <c r="I10435" s="2">
        <v>4145</v>
      </c>
      <c r="K10435" s="5"/>
      <c r="O10435" s="3"/>
    </row>
    <row r="10436" spans="1:15" customFormat="1" ht="13.2" x14ac:dyDescent="0.25">
      <c r="A10436">
        <v>7</v>
      </c>
      <c r="B10436">
        <v>4</v>
      </c>
      <c r="C10436" s="3">
        <v>704</v>
      </c>
      <c r="D10436" t="s">
        <v>6</v>
      </c>
      <c r="E10436">
        <v>97</v>
      </c>
      <c r="G10436" s="3">
        <v>9177</v>
      </c>
      <c r="I10436" s="2">
        <v>8204</v>
      </c>
      <c r="K10436" s="5"/>
      <c r="O10436" s="3"/>
    </row>
    <row r="10437" spans="1:15" customFormat="1" ht="13.2" x14ac:dyDescent="0.25">
      <c r="A10437">
        <v>7</v>
      </c>
      <c r="B10437">
        <v>5</v>
      </c>
      <c r="C10437" s="3">
        <v>705</v>
      </c>
      <c r="D10437" t="s">
        <v>6</v>
      </c>
      <c r="E10437">
        <v>97</v>
      </c>
      <c r="G10437" s="3">
        <v>7773</v>
      </c>
      <c r="I10437">
        <v>6782</v>
      </c>
      <c r="K10437" s="5"/>
      <c r="O10437" s="3"/>
    </row>
    <row r="10438" spans="1:15" customFormat="1" ht="13.2" x14ac:dyDescent="0.25">
      <c r="A10438">
        <v>7</v>
      </c>
      <c r="B10438">
        <v>6</v>
      </c>
      <c r="C10438" s="3">
        <v>706</v>
      </c>
      <c r="D10438" t="s">
        <v>6</v>
      </c>
      <c r="E10438">
        <v>97</v>
      </c>
      <c r="G10438" s="3">
        <v>9726</v>
      </c>
      <c r="I10438">
        <v>8291</v>
      </c>
      <c r="K10438" s="5"/>
      <c r="O10438" s="3"/>
    </row>
    <row r="10439" spans="1:15" customFormat="1" ht="13.2" x14ac:dyDescent="0.25">
      <c r="A10439">
        <v>7</v>
      </c>
      <c r="B10439">
        <v>7</v>
      </c>
      <c r="C10439" s="3">
        <v>707</v>
      </c>
      <c r="D10439" t="s">
        <v>6</v>
      </c>
      <c r="E10439">
        <v>97</v>
      </c>
      <c r="G10439" s="3">
        <v>5914</v>
      </c>
      <c r="I10439">
        <v>4930</v>
      </c>
      <c r="K10439" s="5"/>
      <c r="O10439" s="3"/>
    </row>
    <row r="10440" spans="1:15" customFormat="1" ht="13.2" x14ac:dyDescent="0.25">
      <c r="A10440">
        <v>7</v>
      </c>
      <c r="B10440">
        <v>8</v>
      </c>
      <c r="C10440" s="3">
        <v>708</v>
      </c>
      <c r="D10440" t="s">
        <v>6</v>
      </c>
      <c r="E10440">
        <v>97</v>
      </c>
      <c r="G10440" s="3">
        <v>813</v>
      </c>
      <c r="I10440">
        <v>843</v>
      </c>
      <c r="K10440" s="5"/>
      <c r="O10440" s="3"/>
    </row>
    <row r="10441" spans="1:15" customFormat="1" ht="13.2" x14ac:dyDescent="0.25">
      <c r="A10441">
        <v>7</v>
      </c>
      <c r="B10441">
        <v>9</v>
      </c>
      <c r="C10441" s="3">
        <v>709</v>
      </c>
      <c r="D10441" t="s">
        <v>6</v>
      </c>
      <c r="E10441">
        <v>97</v>
      </c>
      <c r="G10441" s="3">
        <v>2709</v>
      </c>
      <c r="H10441">
        <f>SUM(G10435:G10441)</f>
        <v>41112</v>
      </c>
      <c r="I10441">
        <v>2207</v>
      </c>
      <c r="K10441" s="5"/>
      <c r="O10441" s="3"/>
    </row>
    <row r="10442" spans="1:15" customFormat="1" ht="13.2" x14ac:dyDescent="0.25">
      <c r="A10442">
        <v>7</v>
      </c>
      <c r="B10442">
        <v>10</v>
      </c>
      <c r="C10442" s="3">
        <v>710</v>
      </c>
      <c r="D10442" t="s">
        <v>6</v>
      </c>
      <c r="E10442">
        <v>97</v>
      </c>
      <c r="G10442" s="3">
        <v>2735</v>
      </c>
      <c r="I10442">
        <v>2464</v>
      </c>
      <c r="K10442" s="5"/>
      <c r="O10442" s="3"/>
    </row>
    <row r="10443" spans="1:15" customFormat="1" ht="13.2" x14ac:dyDescent="0.25">
      <c r="A10443">
        <v>7</v>
      </c>
      <c r="B10443">
        <v>11</v>
      </c>
      <c r="C10443" s="3">
        <v>711</v>
      </c>
      <c r="D10443" t="s">
        <v>6</v>
      </c>
      <c r="E10443">
        <v>97</v>
      </c>
      <c r="G10443" s="3">
        <v>1026</v>
      </c>
      <c r="I10443">
        <f>2+2+2+23+31+60+89+60+58+46+22+55+61+88+98+97+76+85+57+28+7</f>
        <v>1047</v>
      </c>
      <c r="K10443" s="5"/>
      <c r="O10443" s="3"/>
    </row>
    <row r="10444" spans="1:15" customFormat="1" ht="13.2" x14ac:dyDescent="0.25">
      <c r="A10444">
        <v>7</v>
      </c>
      <c r="B10444">
        <v>12</v>
      </c>
      <c r="C10444" s="3">
        <v>712</v>
      </c>
      <c r="D10444" t="s">
        <v>6</v>
      </c>
      <c r="E10444">
        <v>97</v>
      </c>
      <c r="G10444" s="3">
        <v>468</v>
      </c>
      <c r="I10444">
        <f>2+3+9+41+67+58+38+27+23+22+18+15+28+18+16+17+19+20+15+11</f>
        <v>467</v>
      </c>
      <c r="K10444" s="5"/>
      <c r="O10444" s="3"/>
    </row>
    <row r="10445" spans="1:15" customFormat="1" ht="13.2" x14ac:dyDescent="0.25">
      <c r="A10445">
        <v>7</v>
      </c>
      <c r="B10445">
        <v>13</v>
      </c>
      <c r="C10445" s="3">
        <v>713</v>
      </c>
      <c r="D10445" t="s">
        <v>6</v>
      </c>
      <c r="E10445">
        <v>97</v>
      </c>
      <c r="G10445" s="3">
        <v>1283</v>
      </c>
      <c r="I10445">
        <v>1262</v>
      </c>
      <c r="K10445" s="5"/>
      <c r="O10445" s="3"/>
    </row>
    <row r="10446" spans="1:15" customFormat="1" ht="13.2" x14ac:dyDescent="0.25">
      <c r="A10446">
        <v>7</v>
      </c>
      <c r="B10446">
        <v>14</v>
      </c>
      <c r="C10446" s="3">
        <v>714</v>
      </c>
      <c r="D10446" t="s">
        <v>6</v>
      </c>
      <c r="E10446">
        <v>97</v>
      </c>
      <c r="G10446" s="3">
        <v>3597</v>
      </c>
      <c r="I10446">
        <v>3496</v>
      </c>
      <c r="K10446" s="5"/>
      <c r="O10446" s="3"/>
    </row>
    <row r="10447" spans="1:15" customFormat="1" ht="13.2" x14ac:dyDescent="0.25">
      <c r="A10447">
        <v>7</v>
      </c>
      <c r="B10447">
        <v>15</v>
      </c>
      <c r="C10447" s="3">
        <v>715</v>
      </c>
      <c r="D10447" t="s">
        <v>6</v>
      </c>
      <c r="E10447">
        <v>97</v>
      </c>
      <c r="G10447" s="3">
        <v>7125</v>
      </c>
      <c r="I10447">
        <v>6910</v>
      </c>
      <c r="K10447" s="5"/>
      <c r="O10447" s="3"/>
    </row>
    <row r="10448" spans="1:15" customFormat="1" ht="13.2" x14ac:dyDescent="0.25">
      <c r="A10448">
        <v>7</v>
      </c>
      <c r="B10448">
        <v>16</v>
      </c>
      <c r="C10448" s="3">
        <v>716</v>
      </c>
      <c r="D10448" t="s">
        <v>6</v>
      </c>
      <c r="E10448">
        <v>97</v>
      </c>
      <c r="G10448" s="3">
        <v>7936</v>
      </c>
      <c r="H10448">
        <f>SUM(G10442:G10448)</f>
        <v>24170</v>
      </c>
      <c r="I10448">
        <v>7680</v>
      </c>
      <c r="K10448" s="5"/>
      <c r="O10448" s="3"/>
    </row>
    <row r="10449" spans="1:15" customFormat="1" ht="13.2" x14ac:dyDescent="0.25">
      <c r="A10449">
        <v>7</v>
      </c>
      <c r="B10449">
        <v>17</v>
      </c>
      <c r="C10449" s="3">
        <v>717</v>
      </c>
      <c r="D10449" t="s">
        <v>6</v>
      </c>
      <c r="E10449">
        <v>97</v>
      </c>
      <c r="G10449" s="3">
        <v>7060</v>
      </c>
      <c r="I10449">
        <f>6888-71</f>
        <v>6817</v>
      </c>
      <c r="K10449" s="5"/>
      <c r="O10449" s="3"/>
    </row>
    <row r="10450" spans="1:15" customFormat="1" ht="13.2" x14ac:dyDescent="0.25">
      <c r="A10450">
        <v>7</v>
      </c>
      <c r="B10450">
        <v>18</v>
      </c>
      <c r="C10450" s="3">
        <v>718</v>
      </c>
      <c r="D10450" t="s">
        <v>6</v>
      </c>
      <c r="E10450">
        <v>97</v>
      </c>
      <c r="G10450" s="3">
        <v>5690</v>
      </c>
      <c r="I10450">
        <v>5482</v>
      </c>
      <c r="K10450" s="5"/>
      <c r="O10450" s="3"/>
    </row>
    <row r="10451" spans="1:15" customFormat="1" ht="13.2" x14ac:dyDescent="0.25">
      <c r="A10451">
        <v>7</v>
      </c>
      <c r="B10451">
        <v>19</v>
      </c>
      <c r="C10451" s="3">
        <v>719</v>
      </c>
      <c r="D10451" t="s">
        <v>6</v>
      </c>
      <c r="E10451">
        <v>97</v>
      </c>
      <c r="G10451" s="3">
        <v>2843</v>
      </c>
      <c r="I10451">
        <v>2733</v>
      </c>
      <c r="K10451" s="5"/>
      <c r="O10451" s="3"/>
    </row>
    <row r="10452" spans="1:15" customFormat="1" ht="13.2" x14ac:dyDescent="0.25">
      <c r="A10452">
        <v>7</v>
      </c>
      <c r="B10452">
        <v>20</v>
      </c>
      <c r="C10452" s="3">
        <v>720</v>
      </c>
      <c r="D10452" t="s">
        <v>6</v>
      </c>
      <c r="E10452">
        <v>97</v>
      </c>
      <c r="G10452" s="3">
        <v>1990</v>
      </c>
      <c r="I10452">
        <v>1909</v>
      </c>
      <c r="K10452" s="5"/>
      <c r="O10452" s="3"/>
    </row>
    <row r="10453" spans="1:15" customFormat="1" ht="13.2" x14ac:dyDescent="0.25">
      <c r="A10453">
        <v>7</v>
      </c>
      <c r="B10453">
        <v>21</v>
      </c>
      <c r="C10453" s="3">
        <v>721</v>
      </c>
      <c r="D10453" t="s">
        <v>6</v>
      </c>
      <c r="E10453">
        <v>97</v>
      </c>
      <c r="G10453" s="3">
        <v>1367</v>
      </c>
      <c r="I10453">
        <v>1308</v>
      </c>
      <c r="K10453" s="5"/>
      <c r="O10453" s="3"/>
    </row>
    <row r="10454" spans="1:15" customFormat="1" ht="13.2" x14ac:dyDescent="0.25">
      <c r="A10454">
        <v>7</v>
      </c>
      <c r="B10454">
        <v>22</v>
      </c>
      <c r="C10454" s="3">
        <v>722</v>
      </c>
      <c r="D10454" t="s">
        <v>6</v>
      </c>
      <c r="E10454">
        <v>97</v>
      </c>
      <c r="G10454" s="3">
        <v>785</v>
      </c>
      <c r="I10454">
        <v>777</v>
      </c>
      <c r="K10454" s="5"/>
      <c r="O10454" s="3"/>
    </row>
    <row r="10455" spans="1:15" customFormat="1" ht="13.2" x14ac:dyDescent="0.25">
      <c r="A10455">
        <v>7</v>
      </c>
      <c r="B10455">
        <v>23</v>
      </c>
      <c r="C10455" s="3">
        <v>723</v>
      </c>
      <c r="D10455" t="s">
        <v>6</v>
      </c>
      <c r="E10455">
        <v>97</v>
      </c>
      <c r="G10455" s="3">
        <v>978</v>
      </c>
      <c r="H10455">
        <f>SUM(G10449:G10455)</f>
        <v>20713</v>
      </c>
      <c r="I10455">
        <v>1001</v>
      </c>
      <c r="K10455" s="5"/>
      <c r="O10455" s="3"/>
    </row>
    <row r="10456" spans="1:15" customFormat="1" ht="13.2" x14ac:dyDescent="0.25">
      <c r="A10456">
        <v>7</v>
      </c>
      <c r="B10456">
        <v>24</v>
      </c>
      <c r="C10456" s="3">
        <v>724</v>
      </c>
      <c r="D10456" t="s">
        <v>6</v>
      </c>
      <c r="E10456">
        <v>97</v>
      </c>
      <c r="G10456" s="3">
        <v>589</v>
      </c>
      <c r="I10456">
        <v>601</v>
      </c>
      <c r="K10456" s="5"/>
      <c r="O10456" s="3"/>
    </row>
    <row r="10457" spans="1:15" customFormat="1" ht="13.2" x14ac:dyDescent="0.25">
      <c r="A10457">
        <v>7</v>
      </c>
      <c r="B10457">
        <v>25</v>
      </c>
      <c r="C10457" s="3">
        <v>725</v>
      </c>
      <c r="D10457" t="s">
        <v>6</v>
      </c>
      <c r="E10457">
        <v>97</v>
      </c>
      <c r="G10457" s="3">
        <v>694</v>
      </c>
      <c r="I10457">
        <v>778</v>
      </c>
      <c r="K10457" s="5"/>
      <c r="O10457" s="3"/>
    </row>
    <row r="10458" spans="1:15" customFormat="1" ht="13.2" x14ac:dyDescent="0.25">
      <c r="A10458">
        <v>7</v>
      </c>
      <c r="B10458">
        <v>26</v>
      </c>
      <c r="C10458" s="3">
        <v>726</v>
      </c>
      <c r="D10458" t="s">
        <v>6</v>
      </c>
      <c r="E10458">
        <v>97</v>
      </c>
      <c r="G10458" s="3">
        <v>1977</v>
      </c>
      <c r="I10458">
        <v>2141</v>
      </c>
      <c r="K10458" s="5"/>
      <c r="O10458" s="3"/>
    </row>
    <row r="10459" spans="1:15" customFormat="1" ht="13.2" x14ac:dyDescent="0.25">
      <c r="A10459">
        <v>7</v>
      </c>
      <c r="B10459">
        <v>27</v>
      </c>
      <c r="C10459" s="3">
        <v>727</v>
      </c>
      <c r="D10459" t="s">
        <v>6</v>
      </c>
      <c r="E10459">
        <v>97</v>
      </c>
      <c r="G10459" s="3">
        <v>2145</v>
      </c>
      <c r="I10459">
        <v>2246</v>
      </c>
      <c r="K10459" s="5"/>
      <c r="O10459" s="3"/>
    </row>
    <row r="10460" spans="1:15" customFormat="1" ht="13.2" x14ac:dyDescent="0.25">
      <c r="A10460">
        <v>7</v>
      </c>
      <c r="B10460">
        <v>28</v>
      </c>
      <c r="C10460" s="3">
        <v>728</v>
      </c>
      <c r="D10460" t="s">
        <v>6</v>
      </c>
      <c r="E10460">
        <v>97</v>
      </c>
      <c r="G10460" s="3">
        <v>2101</v>
      </c>
      <c r="I10460">
        <v>2127</v>
      </c>
      <c r="K10460" s="5"/>
      <c r="O10460" s="3"/>
    </row>
    <row r="10461" spans="1:15" customFormat="1" ht="13.2" x14ac:dyDescent="0.25">
      <c r="A10461">
        <v>7</v>
      </c>
      <c r="B10461">
        <v>29</v>
      </c>
      <c r="C10461" s="3">
        <v>729</v>
      </c>
      <c r="D10461" t="s">
        <v>6</v>
      </c>
      <c r="E10461">
        <v>97</v>
      </c>
      <c r="G10461" s="3">
        <v>2467</v>
      </c>
      <c r="I10461">
        <v>2405</v>
      </c>
      <c r="K10461" s="5"/>
      <c r="O10461" s="3"/>
    </row>
    <row r="10462" spans="1:15" customFormat="1" ht="13.2" x14ac:dyDescent="0.25">
      <c r="A10462">
        <v>7</v>
      </c>
      <c r="B10462">
        <v>30</v>
      </c>
      <c r="C10462" s="3">
        <v>730</v>
      </c>
      <c r="D10462" t="s">
        <v>6</v>
      </c>
      <c r="E10462">
        <v>97</v>
      </c>
      <c r="G10462" s="3">
        <v>2232</v>
      </c>
      <c r="H10462">
        <f>SUM(G10456:G10462)</f>
        <v>12205</v>
      </c>
      <c r="I10462">
        <v>2100</v>
      </c>
      <c r="K10462" s="5"/>
      <c r="O10462" s="3"/>
    </row>
    <row r="10463" spans="1:15" customFormat="1" ht="13.2" x14ac:dyDescent="0.25">
      <c r="A10463">
        <v>7</v>
      </c>
      <c r="B10463">
        <v>31</v>
      </c>
      <c r="C10463" s="3">
        <v>731</v>
      </c>
      <c r="D10463" t="s">
        <v>6</v>
      </c>
      <c r="E10463">
        <v>97</v>
      </c>
      <c r="G10463" s="3">
        <v>1426</v>
      </c>
      <c r="I10463">
        <v>1298</v>
      </c>
      <c r="K10463" s="5"/>
      <c r="O10463" s="3"/>
    </row>
    <row r="10464" spans="1:15" customFormat="1" ht="13.2" x14ac:dyDescent="0.25">
      <c r="A10464">
        <v>8</v>
      </c>
      <c r="B10464">
        <v>1</v>
      </c>
      <c r="C10464" s="3">
        <v>801</v>
      </c>
      <c r="D10464" t="s">
        <v>6</v>
      </c>
      <c r="E10464">
        <v>97</v>
      </c>
      <c r="G10464" s="3">
        <v>1086</v>
      </c>
      <c r="I10464">
        <v>1008</v>
      </c>
      <c r="K10464" s="5"/>
      <c r="O10464" s="3"/>
    </row>
    <row r="10465" spans="1:15" customFormat="1" ht="13.2" x14ac:dyDescent="0.25">
      <c r="A10465">
        <v>8</v>
      </c>
      <c r="B10465">
        <v>2</v>
      </c>
      <c r="C10465" s="3">
        <v>802</v>
      </c>
      <c r="D10465" t="s">
        <v>6</v>
      </c>
      <c r="E10465">
        <v>97</v>
      </c>
      <c r="G10465" s="3">
        <v>690</v>
      </c>
      <c r="I10465">
        <v>654</v>
      </c>
      <c r="K10465" s="5"/>
      <c r="O10465" s="3"/>
    </row>
    <row r="10466" spans="1:15" customFormat="1" ht="13.2" x14ac:dyDescent="0.25">
      <c r="A10466">
        <v>8</v>
      </c>
      <c r="B10466">
        <v>3</v>
      </c>
      <c r="C10466" s="3">
        <v>803</v>
      </c>
      <c r="D10466" t="s">
        <v>6</v>
      </c>
      <c r="E10466">
        <v>97</v>
      </c>
      <c r="G10466" s="3">
        <v>861</v>
      </c>
      <c r="I10466">
        <v>836</v>
      </c>
      <c r="K10466" s="5"/>
      <c r="O10466" s="3"/>
    </row>
    <row r="10467" spans="1:15" customFormat="1" ht="13.2" x14ac:dyDescent="0.25">
      <c r="A10467">
        <v>8</v>
      </c>
      <c r="B10467">
        <v>4</v>
      </c>
      <c r="C10467" s="3">
        <v>804</v>
      </c>
      <c r="D10467" t="s">
        <v>6</v>
      </c>
      <c r="E10467">
        <v>97</v>
      </c>
      <c r="G10467" s="3">
        <v>707</v>
      </c>
      <c r="I10467">
        <f>754-48</f>
        <v>706</v>
      </c>
      <c r="K10467" s="5"/>
      <c r="O10467" s="3"/>
    </row>
    <row r="10468" spans="1:15" customFormat="1" ht="13.2" x14ac:dyDescent="0.25">
      <c r="A10468">
        <v>8</v>
      </c>
      <c r="B10468">
        <v>5</v>
      </c>
      <c r="C10468" s="3">
        <v>805</v>
      </c>
      <c r="D10468" t="s">
        <v>6</v>
      </c>
      <c r="E10468">
        <v>97</v>
      </c>
      <c r="G10468" s="3">
        <v>565</v>
      </c>
      <c r="I10468">
        <f>582-1</f>
        <v>581</v>
      </c>
      <c r="K10468" s="5"/>
      <c r="O10468" s="3"/>
    </row>
    <row r="10469" spans="1:15" customFormat="1" ht="13.2" x14ac:dyDescent="0.25">
      <c r="A10469">
        <v>8</v>
      </c>
      <c r="B10469">
        <v>6</v>
      </c>
      <c r="C10469" s="3">
        <v>806</v>
      </c>
      <c r="D10469" t="s">
        <v>6</v>
      </c>
      <c r="E10469">
        <v>97</v>
      </c>
      <c r="G10469" s="3">
        <v>116</v>
      </c>
      <c r="H10469">
        <f>SUM(G10463:G10469)</f>
        <v>5451</v>
      </c>
      <c r="I10469">
        <f>170-47</f>
        <v>123</v>
      </c>
      <c r="K10469" s="5"/>
      <c r="O10469" s="3"/>
    </row>
    <row r="10470" spans="1:15" customFormat="1" ht="13.2" x14ac:dyDescent="0.25">
      <c r="A10470">
        <v>8</v>
      </c>
      <c r="B10470">
        <v>7</v>
      </c>
      <c r="C10470" s="3">
        <v>807</v>
      </c>
      <c r="D10470" t="s">
        <v>6</v>
      </c>
      <c r="E10470">
        <v>97</v>
      </c>
      <c r="G10470" s="3">
        <v>-534</v>
      </c>
      <c r="I10470">
        <v>-589</v>
      </c>
      <c r="K10470" s="5"/>
      <c r="O10470" s="3"/>
    </row>
    <row r="10471" spans="1:15" customFormat="1" ht="13.2" x14ac:dyDescent="0.25">
      <c r="A10471">
        <v>8</v>
      </c>
      <c r="B10471">
        <v>8</v>
      </c>
      <c r="C10471" s="3">
        <v>808</v>
      </c>
      <c r="D10471" t="s">
        <v>6</v>
      </c>
      <c r="E10471">
        <v>97</v>
      </c>
      <c r="G10471" s="3">
        <v>59</v>
      </c>
      <c r="I10471">
        <v>68</v>
      </c>
      <c r="K10471" s="5"/>
      <c r="O10471" s="3"/>
    </row>
    <row r="10472" spans="1:15" customFormat="1" ht="13.2" x14ac:dyDescent="0.25">
      <c r="A10472">
        <v>8</v>
      </c>
      <c r="B10472">
        <v>9</v>
      </c>
      <c r="C10472" s="3">
        <v>809</v>
      </c>
      <c r="D10472" t="s">
        <v>6</v>
      </c>
      <c r="E10472">
        <v>97</v>
      </c>
      <c r="G10472" s="3">
        <v>158</v>
      </c>
      <c r="I10472">
        <v>190</v>
      </c>
      <c r="K10472" s="5"/>
      <c r="O10472" s="3"/>
    </row>
    <row r="10473" spans="1:15" customFormat="1" ht="13.2" x14ac:dyDescent="0.25">
      <c r="A10473">
        <v>8</v>
      </c>
      <c r="B10473">
        <v>10</v>
      </c>
      <c r="C10473" s="3">
        <v>810</v>
      </c>
      <c r="D10473" t="s">
        <v>6</v>
      </c>
      <c r="E10473">
        <v>97</v>
      </c>
      <c r="G10473" s="3">
        <v>21</v>
      </c>
      <c r="I10473">
        <v>27</v>
      </c>
      <c r="K10473" s="5"/>
      <c r="O10473" s="3"/>
    </row>
    <row r="10474" spans="1:15" customFormat="1" ht="13.2" x14ac:dyDescent="0.25">
      <c r="A10474">
        <v>8</v>
      </c>
      <c r="B10474">
        <v>11</v>
      </c>
      <c r="C10474" s="3">
        <v>811</v>
      </c>
      <c r="D10474" t="s">
        <v>6</v>
      </c>
      <c r="E10474">
        <v>97</v>
      </c>
      <c r="G10474" s="3">
        <v>35</v>
      </c>
      <c r="I10474">
        <v>47</v>
      </c>
      <c r="K10474" s="5"/>
      <c r="O10474" s="3"/>
    </row>
    <row r="10475" spans="1:15" customFormat="1" ht="13.2" x14ac:dyDescent="0.25">
      <c r="A10475">
        <v>8</v>
      </c>
      <c r="B10475">
        <v>12</v>
      </c>
      <c r="C10475" s="3">
        <v>812</v>
      </c>
      <c r="D10475" t="s">
        <v>6</v>
      </c>
      <c r="E10475">
        <v>97</v>
      </c>
      <c r="G10475" s="3">
        <v>36</v>
      </c>
      <c r="I10475">
        <v>68</v>
      </c>
      <c r="K10475" s="5"/>
      <c r="O10475" s="3"/>
    </row>
    <row r="10476" spans="1:15" customFormat="1" ht="13.2" x14ac:dyDescent="0.25">
      <c r="A10476">
        <v>8</v>
      </c>
      <c r="B10476">
        <v>13</v>
      </c>
      <c r="C10476" s="3">
        <v>813</v>
      </c>
      <c r="D10476" t="s">
        <v>6</v>
      </c>
      <c r="E10476">
        <v>97</v>
      </c>
      <c r="G10476" s="3">
        <v>52</v>
      </c>
      <c r="H10476" s="3">
        <f>SUM(G10470:G10476)</f>
        <v>-173</v>
      </c>
      <c r="I10476">
        <v>61</v>
      </c>
      <c r="K10476" s="5"/>
      <c r="O10476" s="3"/>
    </row>
    <row r="10477" spans="1:15" customFormat="1" ht="13.2" x14ac:dyDescent="0.25">
      <c r="A10477">
        <v>8</v>
      </c>
      <c r="B10477">
        <v>14</v>
      </c>
      <c r="C10477" s="3">
        <v>814</v>
      </c>
      <c r="D10477" t="s">
        <v>6</v>
      </c>
      <c r="E10477">
        <v>97</v>
      </c>
      <c r="G10477" s="3">
        <v>58</v>
      </c>
      <c r="I10477">
        <v>69</v>
      </c>
      <c r="K10477" s="5"/>
      <c r="O10477" s="3"/>
    </row>
    <row r="10478" spans="1:15" customFormat="1" ht="13.2" x14ac:dyDescent="0.25">
      <c r="A10478">
        <v>8</v>
      </c>
      <c r="B10478">
        <v>15</v>
      </c>
      <c r="C10478" s="3">
        <v>815</v>
      </c>
      <c r="D10478" t="s">
        <v>6</v>
      </c>
      <c r="E10478">
        <v>97</v>
      </c>
      <c r="G10478" s="3">
        <v>69</v>
      </c>
      <c r="I10478">
        <v>69</v>
      </c>
      <c r="K10478" s="5"/>
      <c r="O10478" s="3"/>
    </row>
    <row r="10479" spans="1:15" customFormat="1" ht="13.2" x14ac:dyDescent="0.25">
      <c r="A10479">
        <v>8</v>
      </c>
      <c r="B10479">
        <v>16</v>
      </c>
      <c r="C10479" s="3">
        <v>816</v>
      </c>
      <c r="D10479" t="s">
        <v>6</v>
      </c>
      <c r="E10479">
        <v>97</v>
      </c>
      <c r="G10479" s="3">
        <v>34</v>
      </c>
      <c r="I10479">
        <v>34</v>
      </c>
      <c r="K10479" s="5"/>
      <c r="O10479" s="3"/>
    </row>
    <row r="10480" spans="1:15" customFormat="1" ht="13.2" x14ac:dyDescent="0.25">
      <c r="A10480">
        <v>8</v>
      </c>
      <c r="B10480">
        <v>17</v>
      </c>
      <c r="C10480" s="3">
        <v>817</v>
      </c>
      <c r="D10480" t="s">
        <v>6</v>
      </c>
      <c r="E10480">
        <v>97</v>
      </c>
      <c r="G10480" s="3">
        <v>93</v>
      </c>
      <c r="I10480">
        <v>91</v>
      </c>
      <c r="K10480" s="5"/>
      <c r="O10480" s="3"/>
    </row>
    <row r="10481" spans="1:15" customFormat="1" ht="13.2" x14ac:dyDescent="0.25">
      <c r="A10481">
        <v>8</v>
      </c>
      <c r="B10481">
        <v>18</v>
      </c>
      <c r="C10481" s="3">
        <v>818</v>
      </c>
      <c r="D10481" t="s">
        <v>6</v>
      </c>
      <c r="E10481">
        <v>97</v>
      </c>
      <c r="G10481" s="3">
        <v>310</v>
      </c>
      <c r="I10481">
        <f>317-13</f>
        <v>304</v>
      </c>
      <c r="K10481" s="5"/>
      <c r="O10481" s="3"/>
    </row>
    <row r="10482" spans="1:15" customFormat="1" ht="13.2" x14ac:dyDescent="0.25">
      <c r="A10482">
        <v>8</v>
      </c>
      <c r="B10482">
        <v>19</v>
      </c>
      <c r="C10482" s="3">
        <v>819</v>
      </c>
      <c r="D10482" t="s">
        <v>6</v>
      </c>
      <c r="E10482">
        <v>97</v>
      </c>
      <c r="G10482" s="3">
        <v>446</v>
      </c>
      <c r="I10482">
        <v>419</v>
      </c>
      <c r="K10482" s="5"/>
      <c r="O10482" s="3"/>
    </row>
    <row r="10483" spans="1:15" customFormat="1" ht="13.2" x14ac:dyDescent="0.25">
      <c r="A10483">
        <v>8</v>
      </c>
      <c r="B10483">
        <v>20</v>
      </c>
      <c r="C10483" s="3">
        <v>820</v>
      </c>
      <c r="D10483" t="s">
        <v>6</v>
      </c>
      <c r="E10483">
        <v>97</v>
      </c>
      <c r="G10483" s="3">
        <v>514</v>
      </c>
      <c r="H10483">
        <f>SUM(G10477:G10483)</f>
        <v>1524</v>
      </c>
      <c r="I10483">
        <v>464</v>
      </c>
      <c r="K10483" s="5"/>
      <c r="O10483" s="3"/>
    </row>
    <row r="10484" spans="1:15" customFormat="1" ht="13.2" x14ac:dyDescent="0.25">
      <c r="A10484">
        <v>8</v>
      </c>
      <c r="B10484">
        <v>21</v>
      </c>
      <c r="C10484" s="3">
        <v>821</v>
      </c>
      <c r="D10484" t="s">
        <v>6</v>
      </c>
      <c r="E10484">
        <v>97</v>
      </c>
      <c r="G10484" s="3">
        <v>1963</v>
      </c>
      <c r="I10484">
        <v>1705</v>
      </c>
      <c r="K10484" s="5"/>
      <c r="O10484" s="3"/>
    </row>
    <row r="10485" spans="1:15" customFormat="1" ht="13.2" x14ac:dyDescent="0.25">
      <c r="A10485">
        <v>8</v>
      </c>
      <c r="B10485">
        <v>22</v>
      </c>
      <c r="C10485" s="3">
        <v>822</v>
      </c>
      <c r="D10485" t="s">
        <v>6</v>
      </c>
      <c r="E10485">
        <v>97</v>
      </c>
      <c r="G10485" s="3">
        <v>1802</v>
      </c>
      <c r="I10485">
        <v>1519</v>
      </c>
      <c r="K10485" s="5"/>
      <c r="O10485" s="3"/>
    </row>
    <row r="10486" spans="1:15" customFormat="1" ht="13.2" x14ac:dyDescent="0.25">
      <c r="A10486">
        <v>8</v>
      </c>
      <c r="B10486">
        <v>23</v>
      </c>
      <c r="C10486" s="3">
        <v>823</v>
      </c>
      <c r="D10486" t="s">
        <v>6</v>
      </c>
      <c r="E10486">
        <v>97</v>
      </c>
      <c r="G10486" s="3">
        <v>1015</v>
      </c>
      <c r="I10486">
        <v>856</v>
      </c>
      <c r="K10486" s="5"/>
      <c r="O10486" s="3"/>
    </row>
    <row r="10487" spans="1:15" customFormat="1" ht="13.2" x14ac:dyDescent="0.25">
      <c r="A10487">
        <v>8</v>
      </c>
      <c r="B10487">
        <v>24</v>
      </c>
      <c r="C10487" s="3">
        <v>824</v>
      </c>
      <c r="D10487" t="s">
        <v>6</v>
      </c>
      <c r="E10487">
        <v>97</v>
      </c>
      <c r="G10487" s="3">
        <v>3850</v>
      </c>
      <c r="I10487">
        <v>3246</v>
      </c>
      <c r="K10487" s="5"/>
      <c r="O10487" s="3"/>
    </row>
    <row r="10488" spans="1:15" customFormat="1" ht="13.2" x14ac:dyDescent="0.25">
      <c r="A10488">
        <v>8</v>
      </c>
      <c r="B10488">
        <v>25</v>
      </c>
      <c r="C10488" s="3">
        <v>825</v>
      </c>
      <c r="D10488" t="s">
        <v>6</v>
      </c>
      <c r="E10488">
        <v>97</v>
      </c>
      <c r="G10488" s="3">
        <v>5727</v>
      </c>
      <c r="I10488">
        <v>4828</v>
      </c>
      <c r="K10488" s="5"/>
      <c r="O10488" s="3"/>
    </row>
    <row r="10489" spans="1:15" customFormat="1" ht="13.2" x14ac:dyDescent="0.25">
      <c r="A10489">
        <v>8</v>
      </c>
      <c r="B10489">
        <v>26</v>
      </c>
      <c r="C10489" s="3">
        <v>826</v>
      </c>
      <c r="D10489" t="s">
        <v>6</v>
      </c>
      <c r="E10489">
        <v>97</v>
      </c>
      <c r="G10489" s="3">
        <v>3454</v>
      </c>
      <c r="I10489">
        <v>2912</v>
      </c>
      <c r="K10489" s="5"/>
      <c r="O10489" s="3"/>
    </row>
    <row r="10490" spans="1:15" customFormat="1" ht="13.2" x14ac:dyDescent="0.25">
      <c r="A10490">
        <v>8</v>
      </c>
      <c r="B10490">
        <v>27</v>
      </c>
      <c r="C10490" s="3">
        <v>827</v>
      </c>
      <c r="D10490" t="s">
        <v>6</v>
      </c>
      <c r="E10490">
        <v>97</v>
      </c>
      <c r="G10490" s="3">
        <v>1102</v>
      </c>
      <c r="H10490">
        <f>SUM(G10484:G10490)</f>
        <v>18913</v>
      </c>
      <c r="I10490">
        <v>929</v>
      </c>
      <c r="K10490" s="5"/>
      <c r="O10490" s="3"/>
    </row>
    <row r="10491" spans="1:15" customFormat="1" ht="13.2" x14ac:dyDescent="0.25">
      <c r="A10491">
        <v>8</v>
      </c>
      <c r="B10491">
        <v>28</v>
      </c>
      <c r="C10491" s="3">
        <v>828</v>
      </c>
      <c r="D10491" t="s">
        <v>6</v>
      </c>
      <c r="E10491">
        <v>97</v>
      </c>
      <c r="G10491" s="3">
        <v>931</v>
      </c>
      <c r="I10491">
        <v>785</v>
      </c>
      <c r="K10491" s="5"/>
      <c r="O10491" s="3"/>
    </row>
    <row r="10492" spans="1:15" customFormat="1" ht="13.2" x14ac:dyDescent="0.25">
      <c r="A10492">
        <v>8</v>
      </c>
      <c r="B10492">
        <v>29</v>
      </c>
      <c r="C10492" s="3">
        <v>829</v>
      </c>
      <c r="D10492" t="s">
        <v>6</v>
      </c>
      <c r="E10492">
        <v>97</v>
      </c>
      <c r="G10492" s="3">
        <v>743</v>
      </c>
      <c r="I10492">
        <v>626</v>
      </c>
      <c r="K10492" s="5"/>
      <c r="O10492" s="3"/>
    </row>
    <row r="10493" spans="1:15" customFormat="1" ht="13.2" x14ac:dyDescent="0.25">
      <c r="A10493">
        <v>8</v>
      </c>
      <c r="B10493">
        <v>30</v>
      </c>
      <c r="C10493" s="3">
        <v>830</v>
      </c>
      <c r="D10493" t="s">
        <v>6</v>
      </c>
      <c r="E10493">
        <v>97</v>
      </c>
      <c r="G10493" s="3">
        <v>779</v>
      </c>
      <c r="I10493">
        <v>657</v>
      </c>
      <c r="K10493" s="5"/>
      <c r="O10493" s="3"/>
    </row>
    <row r="10494" spans="1:15" customFormat="1" ht="13.2" x14ac:dyDescent="0.25">
      <c r="A10494">
        <v>8</v>
      </c>
      <c r="B10494">
        <v>31</v>
      </c>
      <c r="C10494" s="3">
        <v>831</v>
      </c>
      <c r="D10494" t="s">
        <v>6</v>
      </c>
      <c r="E10494">
        <v>97</v>
      </c>
      <c r="G10494" s="3">
        <v>1542</v>
      </c>
      <c r="I10494">
        <v>1300</v>
      </c>
      <c r="K10494" s="5"/>
      <c r="O10494" s="3"/>
    </row>
    <row r="10495" spans="1:15" customFormat="1" ht="13.2" x14ac:dyDescent="0.25">
      <c r="A10495">
        <v>9</v>
      </c>
      <c r="B10495">
        <v>1</v>
      </c>
      <c r="C10495" s="3">
        <v>901</v>
      </c>
      <c r="D10495" t="s">
        <v>6</v>
      </c>
      <c r="E10495">
        <v>97</v>
      </c>
      <c r="G10495" s="3">
        <v>1644</v>
      </c>
      <c r="I10495">
        <v>1386</v>
      </c>
      <c r="K10495" s="5"/>
      <c r="O10495" s="3"/>
    </row>
    <row r="10496" spans="1:15" customFormat="1" ht="13.2" x14ac:dyDescent="0.25">
      <c r="A10496">
        <v>9</v>
      </c>
      <c r="B10496">
        <v>2</v>
      </c>
      <c r="C10496" s="3">
        <v>902</v>
      </c>
      <c r="D10496" t="s">
        <v>6</v>
      </c>
      <c r="E10496">
        <v>97</v>
      </c>
      <c r="G10496" s="3">
        <v>1257</v>
      </c>
      <c r="I10496">
        <v>1068</v>
      </c>
      <c r="K10496" s="5"/>
      <c r="O10496" s="3"/>
    </row>
    <row r="10497" spans="1:21" customFormat="1" ht="13.2" x14ac:dyDescent="0.25">
      <c r="A10497">
        <v>9</v>
      </c>
      <c r="B10497">
        <v>3</v>
      </c>
      <c r="C10497" s="3">
        <v>903</v>
      </c>
      <c r="D10497" t="s">
        <v>6</v>
      </c>
      <c r="E10497">
        <v>97</v>
      </c>
      <c r="F10497" s="3">
        <f>(1/0.9603)*Q10497</f>
        <v>1136.1033010517547</v>
      </c>
      <c r="G10497" s="3">
        <f>F10497</f>
        <v>1136.1033010517547</v>
      </c>
      <c r="H10497" s="3">
        <f>SUM(G10491:G10497)</f>
        <v>8032.1033010517549</v>
      </c>
      <c r="I10497">
        <v>1046</v>
      </c>
      <c r="K10497" s="5"/>
      <c r="O10497" s="3"/>
      <c r="Q10497">
        <v>1091</v>
      </c>
    </row>
    <row r="10498" spans="1:21" customFormat="1" ht="13.2" x14ac:dyDescent="0.25">
      <c r="A10498">
        <v>9</v>
      </c>
      <c r="B10498">
        <v>4</v>
      </c>
      <c r="C10498" s="3">
        <v>904</v>
      </c>
      <c r="D10498" t="s">
        <v>6</v>
      </c>
      <c r="E10498">
        <v>97</v>
      </c>
      <c r="F10498" s="3">
        <f t="shared" ref="F10498:F10554" si="430">(1/0.9603)*Q10498</f>
        <v>1191.2943871706757</v>
      </c>
      <c r="G10498" s="3">
        <f>F10498</f>
        <v>1191.2943871706757</v>
      </c>
      <c r="I10498">
        <v>746</v>
      </c>
      <c r="K10498" s="5"/>
      <c r="O10498" s="3"/>
      <c r="Q10498">
        <v>1144</v>
      </c>
    </row>
    <row r="10499" spans="1:21" customFormat="1" ht="13.2" x14ac:dyDescent="0.25">
      <c r="A10499">
        <v>9</v>
      </c>
      <c r="B10499">
        <v>5</v>
      </c>
      <c r="C10499" s="3">
        <v>905</v>
      </c>
      <c r="D10499" t="s">
        <v>6</v>
      </c>
      <c r="E10499">
        <v>97</v>
      </c>
      <c r="F10499" s="3">
        <f t="shared" si="430"/>
        <v>642.50754972404457</v>
      </c>
      <c r="G10499" s="3">
        <f>F10499</f>
        <v>642.50754972404457</v>
      </c>
      <c r="I10499">
        <v>668</v>
      </c>
      <c r="K10499" s="5"/>
      <c r="O10499" s="3"/>
      <c r="Q10499">
        <v>617</v>
      </c>
    </row>
    <row r="10500" spans="1:21" customFormat="1" ht="13.2" x14ac:dyDescent="0.25">
      <c r="A10500">
        <v>9</v>
      </c>
      <c r="B10500">
        <v>6</v>
      </c>
      <c r="C10500" s="3">
        <v>906</v>
      </c>
      <c r="D10500" t="s">
        <v>6</v>
      </c>
      <c r="E10500">
        <v>97</v>
      </c>
      <c r="F10500" s="3">
        <f t="shared" si="430"/>
        <v>858.06518796209514</v>
      </c>
      <c r="G10500" s="3">
        <f>F10500</f>
        <v>858.06518796209514</v>
      </c>
      <c r="I10500">
        <v>912</v>
      </c>
      <c r="K10500" s="5"/>
      <c r="O10500" s="3"/>
      <c r="P10500" s="3">
        <v>1082</v>
      </c>
      <c r="Q10500">
        <v>824</v>
      </c>
    </row>
    <row r="10501" spans="1:21" customFormat="1" ht="13.2" x14ac:dyDescent="0.25">
      <c r="A10501">
        <v>9</v>
      </c>
      <c r="B10501">
        <v>7</v>
      </c>
      <c r="C10501" s="3">
        <v>907</v>
      </c>
      <c r="D10501" t="s">
        <v>6</v>
      </c>
      <c r="E10501">
        <v>97</v>
      </c>
      <c r="F10501" s="3">
        <f t="shared" si="430"/>
        <v>271.79006560449858</v>
      </c>
      <c r="G10501" s="3">
        <f t="shared" ref="G10501:G10524" si="431">F10501</f>
        <v>271.79006560449858</v>
      </c>
      <c r="I10501">
        <v>688</v>
      </c>
      <c r="K10501" s="5"/>
      <c r="O10501" s="3"/>
      <c r="P10501" s="3">
        <v>816</v>
      </c>
      <c r="Q10501">
        <v>261</v>
      </c>
    </row>
    <row r="10502" spans="1:21" customFormat="1" ht="13.2" x14ac:dyDescent="0.25">
      <c r="A10502">
        <v>9</v>
      </c>
      <c r="B10502">
        <v>8</v>
      </c>
      <c r="C10502" s="3">
        <v>908</v>
      </c>
      <c r="D10502" t="s">
        <v>6</v>
      </c>
      <c r="E10502">
        <v>97</v>
      </c>
      <c r="F10502" s="3">
        <f t="shared" si="430"/>
        <v>463.39685514943244</v>
      </c>
      <c r="G10502" s="3">
        <f t="shared" si="431"/>
        <v>463.39685514943244</v>
      </c>
      <c r="I10502">
        <v>588</v>
      </c>
      <c r="K10502" s="5"/>
      <c r="O10502" s="3"/>
      <c r="P10502" s="3">
        <v>697</v>
      </c>
      <c r="Q10502">
        <v>445</v>
      </c>
    </row>
    <row r="10503" spans="1:21" customFormat="1" ht="13.2" x14ac:dyDescent="0.25">
      <c r="A10503">
        <v>9</v>
      </c>
      <c r="B10503">
        <v>9</v>
      </c>
      <c r="C10503" s="3">
        <v>909</v>
      </c>
      <c r="D10503" t="s">
        <v>6</v>
      </c>
      <c r="E10503">
        <v>97</v>
      </c>
      <c r="F10503" s="3">
        <f t="shared" si="430"/>
        <v>311.36103301051753</v>
      </c>
      <c r="G10503" s="3">
        <f t="shared" si="431"/>
        <v>311.36103301051753</v>
      </c>
      <c r="I10503">
        <v>478</v>
      </c>
      <c r="K10503" s="5"/>
      <c r="O10503" s="3"/>
      <c r="P10503" s="3">
        <v>567</v>
      </c>
      <c r="Q10503">
        <v>299</v>
      </c>
    </row>
    <row r="10504" spans="1:21" customFormat="1" ht="13.2" x14ac:dyDescent="0.25">
      <c r="A10504">
        <v>9</v>
      </c>
      <c r="B10504">
        <v>10</v>
      </c>
      <c r="C10504" s="3">
        <v>910</v>
      </c>
      <c r="D10504" t="s">
        <v>6</v>
      </c>
      <c r="E10504">
        <v>97</v>
      </c>
      <c r="F10504" s="3">
        <f t="shared" si="430"/>
        <v>310.31969176299071</v>
      </c>
      <c r="G10504" s="3">
        <f t="shared" si="431"/>
        <v>310.31969176299071</v>
      </c>
      <c r="H10504">
        <f>SUM(P10498:P10504)</f>
        <v>3699</v>
      </c>
      <c r="I10504">
        <v>453</v>
      </c>
      <c r="K10504" s="5"/>
      <c r="O10504" s="3"/>
      <c r="P10504" s="3">
        <v>537</v>
      </c>
      <c r="Q10504">
        <v>298</v>
      </c>
    </row>
    <row r="10505" spans="1:21" customFormat="1" ht="13.2" x14ac:dyDescent="0.25">
      <c r="A10505">
        <v>9</v>
      </c>
      <c r="B10505">
        <v>11</v>
      </c>
      <c r="C10505" s="3">
        <v>911</v>
      </c>
      <c r="D10505" t="s">
        <v>6</v>
      </c>
      <c r="E10505">
        <v>97</v>
      </c>
      <c r="F10505" s="3">
        <f t="shared" si="430"/>
        <v>213.47495574299697</v>
      </c>
      <c r="G10505" s="3">
        <f t="shared" si="431"/>
        <v>213.47495574299697</v>
      </c>
      <c r="I10505">
        <v>472</v>
      </c>
      <c r="K10505" s="5"/>
      <c r="O10505" s="3"/>
      <c r="P10505" s="3">
        <v>560</v>
      </c>
      <c r="Q10505">
        <v>205</v>
      </c>
    </row>
    <row r="10506" spans="1:21" customFormat="1" ht="13.2" x14ac:dyDescent="0.25">
      <c r="A10506">
        <v>9</v>
      </c>
      <c r="B10506">
        <v>12</v>
      </c>
      <c r="C10506" s="3">
        <v>912</v>
      </c>
      <c r="D10506" t="s">
        <v>6</v>
      </c>
      <c r="E10506">
        <v>97</v>
      </c>
      <c r="F10506" s="3">
        <f t="shared" si="430"/>
        <v>90.59668853483285</v>
      </c>
      <c r="G10506" s="3">
        <f t="shared" si="431"/>
        <v>90.59668853483285</v>
      </c>
      <c r="I10506">
        <v>362</v>
      </c>
      <c r="K10506" s="5"/>
      <c r="O10506" s="3"/>
      <c r="P10506" s="3">
        <v>429</v>
      </c>
      <c r="Q10506">
        <v>87</v>
      </c>
    </row>
    <row r="10507" spans="1:21" customFormat="1" ht="13.2" x14ac:dyDescent="0.25">
      <c r="A10507">
        <v>9</v>
      </c>
      <c r="B10507">
        <v>13</v>
      </c>
      <c r="C10507" s="3">
        <v>913</v>
      </c>
      <c r="D10507" t="s">
        <v>6</v>
      </c>
      <c r="E10507">
        <v>97</v>
      </c>
      <c r="F10507" s="3">
        <f t="shared" si="430"/>
        <v>163.49057586170986</v>
      </c>
      <c r="G10507" s="3">
        <f t="shared" si="431"/>
        <v>163.49057586170986</v>
      </c>
      <c r="I10507">
        <v>243</v>
      </c>
      <c r="K10507" s="5"/>
      <c r="O10507" s="3"/>
      <c r="P10507" s="3">
        <v>289</v>
      </c>
      <c r="Q10507">
        <v>157</v>
      </c>
    </row>
    <row r="10508" spans="1:21" customFormat="1" ht="13.2" x14ac:dyDescent="0.25">
      <c r="A10508">
        <v>9</v>
      </c>
      <c r="B10508">
        <v>14</v>
      </c>
      <c r="C10508" s="3">
        <v>914</v>
      </c>
      <c r="D10508" t="s">
        <v>6</v>
      </c>
      <c r="E10508">
        <v>97</v>
      </c>
      <c r="F10508" s="3">
        <f t="shared" si="430"/>
        <v>376.96553160470683</v>
      </c>
      <c r="G10508" s="3">
        <f t="shared" si="431"/>
        <v>376.96553160470683</v>
      </c>
      <c r="I10508">
        <v>121</v>
      </c>
      <c r="K10508" s="5"/>
      <c r="O10508" s="3"/>
      <c r="P10508" s="3">
        <v>144</v>
      </c>
      <c r="Q10508">
        <v>362</v>
      </c>
    </row>
    <row r="10509" spans="1:21" s="2" customFormat="1" ht="13.2" x14ac:dyDescent="0.25">
      <c r="A10509" s="2">
        <v>9</v>
      </c>
      <c r="B10509" s="2">
        <v>15</v>
      </c>
      <c r="C10509" s="43">
        <v>915</v>
      </c>
      <c r="D10509" s="2" t="s">
        <v>6</v>
      </c>
      <c r="E10509" s="2">
        <v>97</v>
      </c>
      <c r="F10509" s="3">
        <f t="shared" si="430"/>
        <v>281.16213683223992</v>
      </c>
      <c r="G10509" s="3">
        <f t="shared" si="431"/>
        <v>281.16213683223992</v>
      </c>
      <c r="K10509" s="45"/>
      <c r="O10509" s="43"/>
      <c r="Q10509" s="2">
        <v>270</v>
      </c>
      <c r="U10509" s="2" t="s">
        <v>9</v>
      </c>
    </row>
    <row r="10510" spans="1:21" s="2" customFormat="1" ht="13.2" x14ac:dyDescent="0.25">
      <c r="A10510" s="2">
        <v>9</v>
      </c>
      <c r="B10510" s="2">
        <v>16</v>
      </c>
      <c r="C10510" s="43">
        <v>916</v>
      </c>
      <c r="D10510" s="2" t="s">
        <v>6</v>
      </c>
      <c r="E10510" s="2">
        <v>97</v>
      </c>
      <c r="F10510" s="3">
        <f t="shared" si="430"/>
        <v>178.06935332708528</v>
      </c>
      <c r="G10510" s="3">
        <f t="shared" si="431"/>
        <v>178.06935332708528</v>
      </c>
      <c r="K10510" s="45"/>
      <c r="O10510" s="43"/>
      <c r="Q10510" s="2">
        <v>171</v>
      </c>
      <c r="U10510" s="2" t="s">
        <v>10</v>
      </c>
    </row>
    <row r="10511" spans="1:21" s="2" customFormat="1" ht="13.2" x14ac:dyDescent="0.25">
      <c r="A10511" s="2">
        <v>9</v>
      </c>
      <c r="B10511" s="2">
        <v>17</v>
      </c>
      <c r="C10511" s="43">
        <v>917</v>
      </c>
      <c r="D10511" s="2" t="s">
        <v>6</v>
      </c>
      <c r="E10511" s="2">
        <v>97</v>
      </c>
      <c r="F10511" s="3">
        <f t="shared" si="430"/>
        <v>270.74872435697176</v>
      </c>
      <c r="G10511" s="3">
        <f t="shared" si="431"/>
        <v>270.74872435697176</v>
      </c>
      <c r="K10511" s="45"/>
      <c r="O10511" s="43"/>
      <c r="Q10511" s="2">
        <v>260</v>
      </c>
      <c r="U10511" s="2" t="s">
        <v>11</v>
      </c>
    </row>
    <row r="10512" spans="1:21" s="2" customFormat="1" ht="13.2" x14ac:dyDescent="0.25">
      <c r="A10512" s="2">
        <v>9</v>
      </c>
      <c r="B10512" s="2">
        <v>18</v>
      </c>
      <c r="C10512" s="43">
        <v>918</v>
      </c>
      <c r="D10512" s="2" t="s">
        <v>6</v>
      </c>
      <c r="E10512" s="2">
        <v>97</v>
      </c>
      <c r="F10512" s="3">
        <f t="shared" si="430"/>
        <v>346.76663542642922</v>
      </c>
      <c r="G10512" s="3">
        <f t="shared" si="431"/>
        <v>346.76663542642922</v>
      </c>
      <c r="K10512" s="45"/>
      <c r="O10512" s="43"/>
      <c r="Q10512" s="2">
        <v>333</v>
      </c>
      <c r="U10512" s="2" t="s">
        <v>12</v>
      </c>
    </row>
    <row r="10513" spans="1:17" s="2" customFormat="1" ht="13.2" x14ac:dyDescent="0.25">
      <c r="A10513" s="2">
        <v>9</v>
      </c>
      <c r="B10513" s="2">
        <v>19</v>
      </c>
      <c r="C10513" s="43">
        <v>919</v>
      </c>
      <c r="D10513" s="2" t="s">
        <v>6</v>
      </c>
      <c r="E10513" s="2">
        <v>97</v>
      </c>
      <c r="F10513" s="3">
        <f t="shared" si="430"/>
        <v>612.3086535457669</v>
      </c>
      <c r="G10513" s="3">
        <f t="shared" si="431"/>
        <v>612.3086535457669</v>
      </c>
      <c r="K10513" s="45"/>
      <c r="O10513" s="43"/>
      <c r="Q10513" s="2">
        <v>588</v>
      </c>
    </row>
    <row r="10514" spans="1:17" s="2" customFormat="1" ht="13.2" x14ac:dyDescent="0.25">
      <c r="A10514" s="2">
        <v>9</v>
      </c>
      <c r="B10514" s="2">
        <v>20</v>
      </c>
      <c r="C10514" s="43">
        <v>920</v>
      </c>
      <c r="D10514" s="2" t="s">
        <v>6</v>
      </c>
      <c r="E10514" s="2">
        <v>97</v>
      </c>
      <c r="F10514" s="3">
        <f t="shared" si="430"/>
        <v>584.19243986254287</v>
      </c>
      <c r="G10514" s="3">
        <f t="shared" si="431"/>
        <v>584.19243986254287</v>
      </c>
      <c r="K10514" s="45"/>
      <c r="O10514" s="43"/>
      <c r="Q10514" s="2">
        <v>561</v>
      </c>
    </row>
    <row r="10515" spans="1:17" s="2" customFormat="1" ht="13.2" x14ac:dyDescent="0.25">
      <c r="A10515" s="2">
        <v>9</v>
      </c>
      <c r="B10515" s="2">
        <v>21</v>
      </c>
      <c r="C10515" s="43">
        <v>921</v>
      </c>
      <c r="D10515" s="2" t="s">
        <v>6</v>
      </c>
      <c r="E10515" s="2">
        <v>97</v>
      </c>
      <c r="F10515" s="3">
        <f t="shared" si="430"/>
        <v>797.66739560553992</v>
      </c>
      <c r="G10515" s="3">
        <f t="shared" si="431"/>
        <v>797.66739560553992</v>
      </c>
      <c r="K10515" s="45"/>
      <c r="O10515" s="43"/>
      <c r="Q10515" s="2">
        <v>766</v>
      </c>
    </row>
    <row r="10516" spans="1:17" s="2" customFormat="1" ht="13.2" x14ac:dyDescent="0.25">
      <c r="A10516" s="2">
        <v>9</v>
      </c>
      <c r="B10516" s="2">
        <v>22</v>
      </c>
      <c r="C10516" s="43">
        <v>922</v>
      </c>
      <c r="D10516" s="2" t="s">
        <v>6</v>
      </c>
      <c r="E10516" s="2">
        <v>97</v>
      </c>
      <c r="F10516" s="3">
        <f t="shared" si="430"/>
        <v>704.98802457565341</v>
      </c>
      <c r="G10516" s="3">
        <f t="shared" si="431"/>
        <v>704.98802457565341</v>
      </c>
      <c r="K10516" s="45"/>
      <c r="O10516" s="43"/>
      <c r="Q10516" s="2">
        <v>677</v>
      </c>
    </row>
    <row r="10517" spans="1:17" s="2" customFormat="1" ht="13.2" x14ac:dyDescent="0.25">
      <c r="A10517" s="2">
        <v>9</v>
      </c>
      <c r="B10517" s="2">
        <v>23</v>
      </c>
      <c r="C10517" s="43">
        <v>923</v>
      </c>
      <c r="D10517" s="2" t="s">
        <v>6</v>
      </c>
      <c r="E10517" s="2">
        <v>97</v>
      </c>
      <c r="F10517" s="3">
        <f t="shared" si="430"/>
        <v>988.23284390294691</v>
      </c>
      <c r="G10517" s="3">
        <f t="shared" si="431"/>
        <v>988.23284390294691</v>
      </c>
      <c r="K10517" s="45"/>
      <c r="O10517" s="43"/>
      <c r="Q10517" s="2">
        <v>949</v>
      </c>
    </row>
    <row r="10518" spans="1:17" s="2" customFormat="1" ht="13.2" x14ac:dyDescent="0.25">
      <c r="A10518" s="2">
        <v>9</v>
      </c>
      <c r="B10518" s="2">
        <v>24</v>
      </c>
      <c r="C10518" s="43">
        <v>924</v>
      </c>
      <c r="D10518" s="2" t="s">
        <v>6</v>
      </c>
      <c r="E10518" s="2">
        <v>97</v>
      </c>
      <c r="F10518" s="3">
        <f t="shared" si="430"/>
        <v>638.3421847339373</v>
      </c>
      <c r="G10518" s="3">
        <f t="shared" si="431"/>
        <v>638.3421847339373</v>
      </c>
      <c r="K10518" s="45"/>
      <c r="O10518" s="43"/>
      <c r="Q10518" s="2">
        <v>613</v>
      </c>
    </row>
    <row r="10519" spans="1:17" s="2" customFormat="1" ht="13.2" x14ac:dyDescent="0.25">
      <c r="A10519" s="2">
        <v>9</v>
      </c>
      <c r="B10519" s="2">
        <v>25</v>
      </c>
      <c r="C10519" s="43">
        <v>925</v>
      </c>
      <c r="D10519" s="2" t="s">
        <v>6</v>
      </c>
      <c r="E10519" s="2">
        <v>97</v>
      </c>
      <c r="F10519" s="3">
        <f t="shared" si="430"/>
        <v>255.12860564406955</v>
      </c>
      <c r="G10519" s="3">
        <f t="shared" si="431"/>
        <v>255.12860564406955</v>
      </c>
      <c r="K10519" s="45"/>
      <c r="O10519" s="43"/>
      <c r="Q10519" s="2">
        <v>245</v>
      </c>
    </row>
    <row r="10520" spans="1:17" s="2" customFormat="1" ht="13.2" x14ac:dyDescent="0.25">
      <c r="A10520" s="2">
        <v>9</v>
      </c>
      <c r="B10520" s="2">
        <v>26</v>
      </c>
      <c r="C10520" s="43">
        <v>926</v>
      </c>
      <c r="D10520" s="2" t="s">
        <v>6</v>
      </c>
      <c r="E10520" s="2">
        <v>97</v>
      </c>
      <c r="F10520" s="3">
        <f t="shared" si="430"/>
        <v>60.397792356555236</v>
      </c>
      <c r="G10520" s="3">
        <f t="shared" si="431"/>
        <v>60.397792356555236</v>
      </c>
      <c r="K10520" s="45"/>
      <c r="O10520" s="43"/>
      <c r="Q10520" s="2">
        <v>58</v>
      </c>
    </row>
    <row r="10521" spans="1:17" s="2" customFormat="1" ht="13.2" x14ac:dyDescent="0.25">
      <c r="A10521" s="2">
        <v>9</v>
      </c>
      <c r="B10521" s="2">
        <v>27</v>
      </c>
      <c r="C10521" s="43">
        <v>927</v>
      </c>
      <c r="D10521" s="2" t="s">
        <v>6</v>
      </c>
      <c r="E10521" s="2">
        <v>97</v>
      </c>
      <c r="F10521" s="3">
        <f t="shared" si="430"/>
        <v>89.555347287306049</v>
      </c>
      <c r="G10521" s="3">
        <f t="shared" si="431"/>
        <v>89.555347287306049</v>
      </c>
      <c r="K10521" s="45"/>
      <c r="O10521" s="43"/>
      <c r="Q10521" s="2">
        <v>86</v>
      </c>
    </row>
    <row r="10522" spans="1:17" s="2" customFormat="1" ht="13.2" x14ac:dyDescent="0.25">
      <c r="A10522" s="2">
        <v>9</v>
      </c>
      <c r="B10522" s="2">
        <v>28</v>
      </c>
      <c r="C10522" s="43">
        <v>928</v>
      </c>
      <c r="D10522" s="2" t="s">
        <v>6</v>
      </c>
      <c r="E10522" s="2">
        <v>97</v>
      </c>
      <c r="F10522" s="3">
        <f t="shared" si="430"/>
        <v>29.157554930750806</v>
      </c>
      <c r="G10522" s="3">
        <f t="shared" si="431"/>
        <v>29.157554930750806</v>
      </c>
      <c r="K10522" s="45"/>
      <c r="O10522" s="43"/>
      <c r="Q10522" s="2">
        <v>28</v>
      </c>
    </row>
    <row r="10523" spans="1:17" s="2" customFormat="1" ht="13.2" x14ac:dyDescent="0.25">
      <c r="A10523" s="2">
        <v>9</v>
      </c>
      <c r="B10523" s="2">
        <v>29</v>
      </c>
      <c r="C10523" s="43">
        <v>929</v>
      </c>
      <c r="D10523" s="2" t="s">
        <v>6</v>
      </c>
      <c r="E10523" s="2">
        <v>97</v>
      </c>
      <c r="F10523" s="3">
        <f t="shared" si="430"/>
        <v>9.3720712277413298</v>
      </c>
      <c r="G10523" s="3">
        <f t="shared" si="431"/>
        <v>9.3720712277413298</v>
      </c>
      <c r="K10523" s="45"/>
      <c r="O10523" s="43"/>
      <c r="Q10523" s="2">
        <v>9</v>
      </c>
    </row>
    <row r="10524" spans="1:17" s="2" customFormat="1" ht="13.2" x14ac:dyDescent="0.25">
      <c r="A10524" s="2">
        <v>9</v>
      </c>
      <c r="B10524" s="2">
        <v>30</v>
      </c>
      <c r="C10524" s="43">
        <v>930</v>
      </c>
      <c r="D10524" s="2" t="s">
        <v>6</v>
      </c>
      <c r="E10524" s="2">
        <v>97</v>
      </c>
      <c r="F10524" s="3">
        <f t="shared" si="430"/>
        <v>0</v>
      </c>
      <c r="G10524" s="3">
        <f t="shared" si="431"/>
        <v>0</v>
      </c>
      <c r="K10524" s="45"/>
      <c r="O10524" s="43"/>
    </row>
    <row r="10525" spans="1:17" s="2" customFormat="1" ht="13.2" x14ac:dyDescent="0.25">
      <c r="A10525" s="2">
        <v>10</v>
      </c>
      <c r="B10525" s="2">
        <v>1</v>
      </c>
      <c r="C10525" s="43">
        <v>1001</v>
      </c>
      <c r="D10525" s="2" t="s">
        <v>6</v>
      </c>
      <c r="E10525" s="2">
        <v>97</v>
      </c>
      <c r="F10525" s="3">
        <f t="shared" si="430"/>
        <v>0</v>
      </c>
      <c r="G10525" s="43"/>
      <c r="K10525" s="45"/>
      <c r="O10525" s="43"/>
    </row>
    <row r="10526" spans="1:17" s="2" customFormat="1" ht="13.2" x14ac:dyDescent="0.25">
      <c r="A10526" s="2">
        <v>10</v>
      </c>
      <c r="B10526" s="2">
        <v>2</v>
      </c>
      <c r="C10526" s="43">
        <v>1002</v>
      </c>
      <c r="D10526" s="2" t="s">
        <v>6</v>
      </c>
      <c r="E10526" s="2">
        <v>97</v>
      </c>
      <c r="F10526" s="3">
        <f t="shared" si="430"/>
        <v>0</v>
      </c>
      <c r="G10526" s="43"/>
      <c r="K10526" s="45"/>
      <c r="O10526" s="43"/>
    </row>
    <row r="10527" spans="1:17" s="2" customFormat="1" ht="13.2" x14ac:dyDescent="0.25">
      <c r="A10527" s="2">
        <v>10</v>
      </c>
      <c r="B10527" s="2">
        <v>3</v>
      </c>
      <c r="C10527" s="43">
        <v>1003</v>
      </c>
      <c r="D10527" s="2" t="s">
        <v>6</v>
      </c>
      <c r="E10527" s="2">
        <v>97</v>
      </c>
      <c r="F10527" s="3">
        <f t="shared" si="430"/>
        <v>0</v>
      </c>
      <c r="G10527" s="43"/>
      <c r="K10527" s="45"/>
      <c r="O10527" s="43"/>
    </row>
    <row r="10528" spans="1:17" s="2" customFormat="1" ht="13.2" x14ac:dyDescent="0.25">
      <c r="A10528" s="2">
        <v>10</v>
      </c>
      <c r="B10528" s="2">
        <v>4</v>
      </c>
      <c r="C10528" s="43">
        <v>1004</v>
      </c>
      <c r="D10528" s="2" t="s">
        <v>6</v>
      </c>
      <c r="E10528" s="2">
        <v>97</v>
      </c>
      <c r="F10528" s="3">
        <f t="shared" si="430"/>
        <v>0</v>
      </c>
      <c r="G10528" s="43"/>
      <c r="K10528" s="45"/>
      <c r="O10528" s="43"/>
    </row>
    <row r="10529" spans="1:17" s="2" customFormat="1" ht="13.2" x14ac:dyDescent="0.25">
      <c r="A10529" s="2">
        <v>10</v>
      </c>
      <c r="B10529" s="2">
        <v>5</v>
      </c>
      <c r="C10529" s="43">
        <v>1005</v>
      </c>
      <c r="D10529" s="2" t="s">
        <v>6</v>
      </c>
      <c r="E10529" s="2">
        <v>97</v>
      </c>
      <c r="F10529" s="3">
        <f t="shared" si="430"/>
        <v>0</v>
      </c>
      <c r="G10529" s="43"/>
      <c r="K10529" s="45"/>
      <c r="O10529" s="43"/>
    </row>
    <row r="10530" spans="1:17" s="2" customFormat="1" ht="13.2" x14ac:dyDescent="0.25">
      <c r="A10530" s="2">
        <v>10</v>
      </c>
      <c r="B10530" s="2">
        <v>6</v>
      </c>
      <c r="C10530" s="43">
        <v>1006</v>
      </c>
      <c r="D10530" s="2" t="s">
        <v>6</v>
      </c>
      <c r="E10530" s="2">
        <v>97</v>
      </c>
      <c r="F10530" s="3">
        <f t="shared" si="430"/>
        <v>0</v>
      </c>
      <c r="G10530" s="43"/>
      <c r="K10530" s="45"/>
      <c r="O10530" s="43"/>
    </row>
    <row r="10531" spans="1:17" s="2" customFormat="1" ht="13.2" x14ac:dyDescent="0.25">
      <c r="A10531" s="2">
        <v>10</v>
      </c>
      <c r="B10531" s="2">
        <v>7</v>
      </c>
      <c r="C10531" s="43">
        <v>1007</v>
      </c>
      <c r="D10531" s="2" t="s">
        <v>6</v>
      </c>
      <c r="E10531" s="2">
        <v>97</v>
      </c>
      <c r="F10531" s="3">
        <f t="shared" si="430"/>
        <v>0</v>
      </c>
      <c r="G10531" s="43"/>
      <c r="K10531" s="45"/>
      <c r="O10531" s="43"/>
      <c r="Q10531" s="2">
        <v>0</v>
      </c>
    </row>
    <row r="10532" spans="1:17" s="2" customFormat="1" ht="13.2" x14ac:dyDescent="0.25">
      <c r="A10532" s="2">
        <v>10</v>
      </c>
      <c r="B10532" s="2">
        <v>8</v>
      </c>
      <c r="C10532" s="43">
        <v>1008</v>
      </c>
      <c r="D10532" s="2" t="s">
        <v>6</v>
      </c>
      <c r="E10532" s="2">
        <v>97</v>
      </c>
      <c r="F10532" s="3">
        <f t="shared" si="430"/>
        <v>7.2893887326877014</v>
      </c>
      <c r="G10532" s="43"/>
      <c r="K10532" s="45"/>
      <c r="O10532" s="43"/>
      <c r="Q10532" s="2">
        <v>7</v>
      </c>
    </row>
    <row r="10533" spans="1:17" s="2" customFormat="1" ht="13.2" x14ac:dyDescent="0.25">
      <c r="A10533" s="2">
        <v>10</v>
      </c>
      <c r="B10533" s="2">
        <v>9</v>
      </c>
      <c r="C10533" s="43">
        <v>1009</v>
      </c>
      <c r="D10533" s="2" t="s">
        <v>6</v>
      </c>
      <c r="E10533" s="2">
        <v>97</v>
      </c>
      <c r="F10533" s="3">
        <f t="shared" si="430"/>
        <v>10.413412475268144</v>
      </c>
      <c r="G10533" s="43"/>
      <c r="K10533" s="45"/>
      <c r="O10533" s="43"/>
      <c r="Q10533" s="2">
        <v>10</v>
      </c>
    </row>
    <row r="10534" spans="1:17" s="2" customFormat="1" ht="13.2" x14ac:dyDescent="0.25">
      <c r="A10534" s="2">
        <v>10</v>
      </c>
      <c r="B10534" s="2">
        <v>10</v>
      </c>
      <c r="C10534" s="43">
        <v>1010</v>
      </c>
      <c r="D10534" s="2" t="s">
        <v>6</v>
      </c>
      <c r="E10534" s="2">
        <v>97</v>
      </c>
      <c r="F10534" s="3">
        <f t="shared" si="430"/>
        <v>4.1653649901072578</v>
      </c>
      <c r="G10534" s="43"/>
      <c r="K10534" s="45"/>
      <c r="O10534" s="43"/>
      <c r="Q10534" s="2">
        <v>4</v>
      </c>
    </row>
    <row r="10535" spans="1:17" s="2" customFormat="1" ht="13.2" x14ac:dyDescent="0.25">
      <c r="A10535" s="2">
        <v>10</v>
      </c>
      <c r="B10535" s="2">
        <v>11</v>
      </c>
      <c r="C10535" s="43">
        <v>1011</v>
      </c>
      <c r="D10535" s="2" t="s">
        <v>6</v>
      </c>
      <c r="E10535" s="2">
        <v>97</v>
      </c>
      <c r="F10535" s="3">
        <f t="shared" si="430"/>
        <v>11.454753722794958</v>
      </c>
      <c r="G10535" s="43"/>
      <c r="K10535" s="45"/>
      <c r="O10535" s="43"/>
      <c r="Q10535" s="2">
        <v>11</v>
      </c>
    </row>
    <row r="10536" spans="1:17" s="2" customFormat="1" ht="13.2" x14ac:dyDescent="0.25">
      <c r="A10536" s="2">
        <v>10</v>
      </c>
      <c r="B10536" s="2">
        <v>12</v>
      </c>
      <c r="C10536" s="43">
        <v>1012</v>
      </c>
      <c r="D10536" s="2" t="s">
        <v>6</v>
      </c>
      <c r="E10536" s="2">
        <v>97</v>
      </c>
      <c r="F10536" s="3">
        <f t="shared" si="430"/>
        <v>5.206706237634072</v>
      </c>
      <c r="G10536" s="43"/>
      <c r="K10536" s="45"/>
      <c r="O10536" s="43"/>
      <c r="Q10536" s="2">
        <v>5</v>
      </c>
    </row>
    <row r="10537" spans="1:17" s="2" customFormat="1" ht="13.2" x14ac:dyDescent="0.25">
      <c r="A10537" s="2">
        <v>10</v>
      </c>
      <c r="B10537" s="2">
        <v>13</v>
      </c>
      <c r="C10537" s="43">
        <v>1013</v>
      </c>
      <c r="D10537" s="2" t="s">
        <v>6</v>
      </c>
      <c r="E10537" s="2">
        <v>97</v>
      </c>
      <c r="F10537" s="3">
        <f t="shared" si="430"/>
        <v>4.1653649901072578</v>
      </c>
      <c r="G10537" s="43"/>
      <c r="K10537" s="45"/>
      <c r="O10537" s="43"/>
      <c r="Q10537" s="2">
        <v>4</v>
      </c>
    </row>
    <row r="10538" spans="1:17" s="2" customFormat="1" ht="13.2" x14ac:dyDescent="0.25">
      <c r="A10538" s="2">
        <v>10</v>
      </c>
      <c r="B10538" s="2">
        <v>14</v>
      </c>
      <c r="C10538" s="43">
        <v>1014</v>
      </c>
      <c r="D10538" s="2" t="s">
        <v>6</v>
      </c>
      <c r="E10538" s="2">
        <v>97</v>
      </c>
      <c r="F10538" s="3">
        <f t="shared" si="430"/>
        <v>5.206706237634072</v>
      </c>
      <c r="G10538" s="43"/>
      <c r="K10538" s="45"/>
      <c r="O10538" s="43"/>
      <c r="Q10538" s="2">
        <v>5</v>
      </c>
    </row>
    <row r="10539" spans="1:17" s="2" customFormat="1" ht="13.2" x14ac:dyDescent="0.25">
      <c r="A10539" s="2">
        <v>10</v>
      </c>
      <c r="B10539" s="2">
        <v>15</v>
      </c>
      <c r="C10539" s="43">
        <v>1015</v>
      </c>
      <c r="D10539" s="2" t="s">
        <v>6</v>
      </c>
      <c r="E10539" s="2">
        <v>97</v>
      </c>
      <c r="F10539" s="3">
        <f t="shared" si="430"/>
        <v>8.3307299802145156</v>
      </c>
      <c r="G10539" s="43"/>
      <c r="K10539" s="45"/>
      <c r="O10539" s="43"/>
      <c r="Q10539" s="2">
        <v>8</v>
      </c>
    </row>
    <row r="10540" spans="1:17" s="2" customFormat="1" ht="13.2" x14ac:dyDescent="0.25">
      <c r="A10540" s="2">
        <v>10</v>
      </c>
      <c r="B10540" s="2">
        <v>16</v>
      </c>
      <c r="C10540" s="43">
        <v>1016</v>
      </c>
      <c r="D10540" s="2" t="s">
        <v>6</v>
      </c>
      <c r="E10540" s="2">
        <v>97</v>
      </c>
      <c r="F10540" s="3">
        <f t="shared" si="430"/>
        <v>15.620118712902217</v>
      </c>
      <c r="G10540" s="43"/>
      <c r="K10540" s="45"/>
      <c r="O10540" s="43"/>
      <c r="Q10540" s="2">
        <v>15</v>
      </c>
    </row>
    <row r="10541" spans="1:17" s="2" customFormat="1" ht="13.2" x14ac:dyDescent="0.25">
      <c r="A10541" s="2">
        <v>10</v>
      </c>
      <c r="B10541" s="2">
        <v>17</v>
      </c>
      <c r="C10541" s="43">
        <v>1017</v>
      </c>
      <c r="D10541" s="2" t="s">
        <v>6</v>
      </c>
      <c r="E10541" s="2">
        <v>97</v>
      </c>
      <c r="F10541" s="3">
        <f t="shared" si="430"/>
        <v>6.2480474851608871</v>
      </c>
      <c r="G10541" s="43"/>
      <c r="K10541" s="45"/>
      <c r="O10541" s="43"/>
      <c r="Q10541" s="2">
        <v>6</v>
      </c>
    </row>
    <row r="10542" spans="1:17" s="2" customFormat="1" ht="13.2" x14ac:dyDescent="0.25">
      <c r="A10542" s="2">
        <v>10</v>
      </c>
      <c r="B10542" s="2">
        <v>18</v>
      </c>
      <c r="C10542" s="43">
        <v>1018</v>
      </c>
      <c r="D10542" s="2" t="s">
        <v>6</v>
      </c>
      <c r="E10542" s="2">
        <v>97</v>
      </c>
      <c r="F10542" s="3">
        <f t="shared" si="430"/>
        <v>2.0826824950536289</v>
      </c>
      <c r="G10542" s="43"/>
      <c r="K10542" s="45"/>
      <c r="O10542" s="43"/>
      <c r="Q10542" s="2">
        <v>2</v>
      </c>
    </row>
    <row r="10543" spans="1:17" s="2" customFormat="1" ht="13.2" x14ac:dyDescent="0.25">
      <c r="A10543" s="2">
        <v>10</v>
      </c>
      <c r="B10543" s="2">
        <v>19</v>
      </c>
      <c r="C10543" s="43">
        <v>1019</v>
      </c>
      <c r="D10543" s="2" t="s">
        <v>6</v>
      </c>
      <c r="E10543" s="2">
        <v>97</v>
      </c>
      <c r="F10543" s="3">
        <f t="shared" si="430"/>
        <v>0</v>
      </c>
      <c r="G10543" s="43"/>
      <c r="K10543" s="45"/>
      <c r="O10543" s="43"/>
      <c r="Q10543" s="2">
        <v>0</v>
      </c>
    </row>
    <row r="10544" spans="1:17" s="2" customFormat="1" ht="13.2" x14ac:dyDescent="0.25">
      <c r="A10544" s="2">
        <v>10</v>
      </c>
      <c r="B10544" s="2">
        <v>20</v>
      </c>
      <c r="C10544" s="43">
        <v>1020</v>
      </c>
      <c r="D10544" s="2" t="s">
        <v>6</v>
      </c>
      <c r="E10544" s="2">
        <v>97</v>
      </c>
      <c r="F10544" s="3">
        <f t="shared" si="430"/>
        <v>0</v>
      </c>
      <c r="G10544" s="43"/>
      <c r="K10544" s="45"/>
      <c r="O10544" s="43"/>
      <c r="Q10544" s="2">
        <v>0</v>
      </c>
    </row>
    <row r="10545" spans="1:17" s="2" customFormat="1" ht="13.2" x14ac:dyDescent="0.25">
      <c r="A10545" s="2">
        <v>10</v>
      </c>
      <c r="B10545" s="2">
        <v>21</v>
      </c>
      <c r="C10545" s="43">
        <v>1021</v>
      </c>
      <c r="D10545" s="2" t="s">
        <v>6</v>
      </c>
      <c r="E10545" s="2">
        <v>97</v>
      </c>
      <c r="F10545" s="3">
        <f t="shared" si="430"/>
        <v>2.0826824950536289</v>
      </c>
      <c r="G10545" s="43"/>
      <c r="K10545" s="45"/>
      <c r="O10545" s="43"/>
      <c r="Q10545" s="2">
        <v>2</v>
      </c>
    </row>
    <row r="10546" spans="1:17" s="2" customFormat="1" ht="13.2" x14ac:dyDescent="0.25">
      <c r="A10546" s="2">
        <v>10</v>
      </c>
      <c r="B10546" s="2">
        <v>22</v>
      </c>
      <c r="C10546" s="43">
        <v>1022</v>
      </c>
      <c r="D10546" s="2" t="s">
        <v>6</v>
      </c>
      <c r="E10546" s="2">
        <v>97</v>
      </c>
      <c r="F10546" s="3">
        <f t="shared" si="430"/>
        <v>8.3307299802145156</v>
      </c>
      <c r="G10546" s="43"/>
      <c r="K10546" s="45"/>
      <c r="O10546" s="43"/>
      <c r="Q10546" s="2">
        <v>8</v>
      </c>
    </row>
    <row r="10547" spans="1:17" s="2" customFormat="1" ht="13.2" x14ac:dyDescent="0.25">
      <c r="A10547" s="2">
        <v>10</v>
      </c>
      <c r="B10547" s="2">
        <v>23</v>
      </c>
      <c r="C10547" s="43">
        <v>1023</v>
      </c>
      <c r="D10547" s="2" t="s">
        <v>6</v>
      </c>
      <c r="E10547" s="2">
        <v>97</v>
      </c>
      <c r="F10547" s="3">
        <f t="shared" si="430"/>
        <v>2.0826824950536289</v>
      </c>
      <c r="G10547" s="43"/>
      <c r="K10547" s="45"/>
      <c r="O10547" s="43"/>
      <c r="Q10547" s="2">
        <v>2</v>
      </c>
    </row>
    <row r="10548" spans="1:17" s="2" customFormat="1" ht="13.2" x14ac:dyDescent="0.25">
      <c r="A10548" s="2">
        <v>10</v>
      </c>
      <c r="B10548" s="2">
        <v>24</v>
      </c>
      <c r="C10548" s="43">
        <v>1024</v>
      </c>
      <c r="D10548" s="2" t="s">
        <v>6</v>
      </c>
      <c r="E10548" s="2">
        <v>97</v>
      </c>
      <c r="F10548" s="3">
        <f t="shared" si="430"/>
        <v>2.0826824950536289</v>
      </c>
      <c r="G10548" s="43"/>
      <c r="K10548" s="45"/>
      <c r="O10548" s="43"/>
      <c r="Q10548" s="2">
        <v>2</v>
      </c>
    </row>
    <row r="10549" spans="1:17" s="2" customFormat="1" ht="13.2" x14ac:dyDescent="0.25">
      <c r="A10549" s="2">
        <v>10</v>
      </c>
      <c r="B10549" s="2">
        <v>25</v>
      </c>
      <c r="C10549" s="43">
        <v>1025</v>
      </c>
      <c r="D10549" s="2" t="s">
        <v>6</v>
      </c>
      <c r="E10549" s="2">
        <v>97</v>
      </c>
      <c r="F10549" s="3">
        <f t="shared" si="430"/>
        <v>7.2893887326877014</v>
      </c>
      <c r="G10549" s="43"/>
      <c r="K10549" s="45"/>
      <c r="O10549" s="43"/>
      <c r="Q10549" s="2">
        <v>7</v>
      </c>
    </row>
    <row r="10550" spans="1:17" s="2" customFormat="1" ht="13.2" x14ac:dyDescent="0.25">
      <c r="A10550" s="2">
        <v>10</v>
      </c>
      <c r="B10550" s="2">
        <v>26</v>
      </c>
      <c r="C10550" s="43">
        <v>1026</v>
      </c>
      <c r="D10550" s="2" t="s">
        <v>6</v>
      </c>
      <c r="E10550" s="2">
        <v>97</v>
      </c>
      <c r="F10550" s="3">
        <f t="shared" si="430"/>
        <v>5.206706237634072</v>
      </c>
      <c r="G10550" s="43"/>
      <c r="K10550" s="45"/>
      <c r="O10550" s="43"/>
      <c r="Q10550" s="2">
        <v>5</v>
      </c>
    </row>
    <row r="10551" spans="1:17" s="2" customFormat="1" ht="13.2" x14ac:dyDescent="0.25">
      <c r="A10551" s="2">
        <v>10</v>
      </c>
      <c r="B10551" s="2">
        <v>27</v>
      </c>
      <c r="C10551" s="43">
        <v>1027</v>
      </c>
      <c r="D10551" s="2" t="s">
        <v>6</v>
      </c>
      <c r="E10551" s="2">
        <v>97</v>
      </c>
      <c r="F10551" s="3">
        <f t="shared" si="430"/>
        <v>5.206706237634072</v>
      </c>
      <c r="G10551" s="43"/>
      <c r="K10551" s="45"/>
      <c r="O10551" s="43"/>
      <c r="Q10551" s="2">
        <v>5</v>
      </c>
    </row>
    <row r="10552" spans="1:17" s="2" customFormat="1" ht="13.2" x14ac:dyDescent="0.25">
      <c r="A10552" s="2">
        <v>10</v>
      </c>
      <c r="B10552" s="2">
        <v>28</v>
      </c>
      <c r="C10552" s="43">
        <v>1028</v>
      </c>
      <c r="D10552" s="2" t="s">
        <v>6</v>
      </c>
      <c r="E10552" s="2">
        <v>97</v>
      </c>
      <c r="F10552" s="3">
        <f t="shared" si="430"/>
        <v>0</v>
      </c>
      <c r="G10552" s="43"/>
      <c r="K10552" s="45"/>
      <c r="O10552" s="43"/>
      <c r="Q10552" s="2">
        <v>0</v>
      </c>
    </row>
    <row r="10553" spans="1:17" s="2" customFormat="1" ht="13.2" x14ac:dyDescent="0.25">
      <c r="A10553" s="2">
        <v>10</v>
      </c>
      <c r="B10553" s="2">
        <v>29</v>
      </c>
      <c r="C10553" s="43">
        <v>1029</v>
      </c>
      <c r="D10553" s="2" t="s">
        <v>6</v>
      </c>
      <c r="E10553" s="2">
        <v>97</v>
      </c>
      <c r="F10553" s="3">
        <f t="shared" si="430"/>
        <v>8.3307299802145156</v>
      </c>
      <c r="G10553" s="43"/>
      <c r="K10553" s="45"/>
      <c r="O10553" s="43"/>
      <c r="Q10553" s="2">
        <v>8</v>
      </c>
    </row>
    <row r="10554" spans="1:17" s="2" customFormat="1" ht="13.2" x14ac:dyDescent="0.25">
      <c r="A10554" s="2">
        <v>10</v>
      </c>
      <c r="B10554" s="2">
        <v>30</v>
      </c>
      <c r="C10554" s="43">
        <v>1030</v>
      </c>
      <c r="D10554" s="2" t="s">
        <v>6</v>
      </c>
      <c r="E10554" s="2">
        <v>97</v>
      </c>
      <c r="F10554" s="3">
        <f t="shared" si="430"/>
        <v>0</v>
      </c>
      <c r="G10554" s="43"/>
      <c r="K10554" s="45"/>
      <c r="O10554" s="43"/>
      <c r="Q10554" s="2">
        <v>0</v>
      </c>
    </row>
    <row r="10555" spans="1:17" s="2" customFormat="1" ht="13.2" x14ac:dyDescent="0.25">
      <c r="A10555" s="2">
        <v>10</v>
      </c>
      <c r="B10555" s="2">
        <v>31</v>
      </c>
      <c r="C10555" s="43">
        <v>1031</v>
      </c>
      <c r="D10555" s="2" t="s">
        <v>6</v>
      </c>
      <c r="E10555" s="2">
        <v>97</v>
      </c>
      <c r="F10555" s="43"/>
      <c r="G10555" s="43"/>
      <c r="K10555" s="45"/>
      <c r="O10555" s="43"/>
    </row>
    <row r="10556" spans="1:17" customFormat="1" ht="13.2" x14ac:dyDescent="0.25">
      <c r="A10556">
        <v>5</v>
      </c>
      <c r="B10556">
        <v>27</v>
      </c>
      <c r="C10556" s="3">
        <v>527</v>
      </c>
      <c r="D10556" t="s">
        <v>7</v>
      </c>
      <c r="E10556">
        <v>97</v>
      </c>
      <c r="G10556" s="241">
        <v>145</v>
      </c>
      <c r="O10556" s="3">
        <v>0</v>
      </c>
    </row>
    <row r="10557" spans="1:17" customFormat="1" ht="13.2" x14ac:dyDescent="0.25">
      <c r="A10557">
        <v>5</v>
      </c>
      <c r="B10557">
        <v>28</v>
      </c>
      <c r="C10557" s="3">
        <v>528</v>
      </c>
      <c r="D10557" t="s">
        <v>7</v>
      </c>
      <c r="E10557">
        <v>97</v>
      </c>
      <c r="G10557" s="241">
        <v>208</v>
      </c>
      <c r="H10557">
        <f>SUM(G10556:G10557)</f>
        <v>353</v>
      </c>
      <c r="O10557" s="3">
        <v>0</v>
      </c>
    </row>
    <row r="10558" spans="1:17" customFormat="1" ht="13.2" x14ac:dyDescent="0.25">
      <c r="A10558">
        <v>5</v>
      </c>
      <c r="B10558">
        <v>29</v>
      </c>
      <c r="C10558" s="3">
        <v>529</v>
      </c>
      <c r="D10558" t="s">
        <v>7</v>
      </c>
      <c r="E10558">
        <v>97</v>
      </c>
      <c r="G10558" s="241">
        <v>283</v>
      </c>
      <c r="O10558" s="3">
        <v>0</v>
      </c>
    </row>
    <row r="10559" spans="1:17" customFormat="1" ht="13.2" x14ac:dyDescent="0.25">
      <c r="A10559">
        <v>5</v>
      </c>
      <c r="B10559">
        <v>30</v>
      </c>
      <c r="C10559" s="3">
        <v>530</v>
      </c>
      <c r="D10559" t="s">
        <v>7</v>
      </c>
      <c r="E10559">
        <v>97</v>
      </c>
      <c r="G10559" s="241">
        <v>388</v>
      </c>
      <c r="O10559" s="3">
        <v>0</v>
      </c>
    </row>
    <row r="10560" spans="1:17" customFormat="1" ht="13.2" x14ac:dyDescent="0.25">
      <c r="A10560">
        <v>5</v>
      </c>
      <c r="B10560">
        <v>31</v>
      </c>
      <c r="C10560" s="3">
        <v>531</v>
      </c>
      <c r="D10560" t="s">
        <v>7</v>
      </c>
      <c r="E10560">
        <v>97</v>
      </c>
      <c r="G10560" s="241">
        <v>235</v>
      </c>
      <c r="O10560" s="3">
        <v>0</v>
      </c>
    </row>
    <row r="10561" spans="1:15" customFormat="1" ht="13.2" x14ac:dyDescent="0.25">
      <c r="A10561">
        <v>6</v>
      </c>
      <c r="B10561">
        <v>1</v>
      </c>
      <c r="C10561" s="3">
        <v>601</v>
      </c>
      <c r="D10561" t="s">
        <v>7</v>
      </c>
      <c r="E10561">
        <v>97</v>
      </c>
      <c r="G10561" s="241">
        <v>309</v>
      </c>
      <c r="O10561" s="3">
        <v>0</v>
      </c>
    </row>
    <row r="10562" spans="1:15" customFormat="1" ht="13.2" x14ac:dyDescent="0.25">
      <c r="A10562">
        <v>6</v>
      </c>
      <c r="B10562">
        <v>2</v>
      </c>
      <c r="C10562" s="3">
        <v>602</v>
      </c>
      <c r="D10562" t="s">
        <v>7</v>
      </c>
      <c r="E10562">
        <v>97</v>
      </c>
      <c r="G10562" s="241">
        <v>271</v>
      </c>
      <c r="O10562" s="3">
        <v>0</v>
      </c>
    </row>
    <row r="10563" spans="1:15" customFormat="1" ht="13.2" x14ac:dyDescent="0.25">
      <c r="A10563">
        <v>6</v>
      </c>
      <c r="B10563">
        <v>3</v>
      </c>
      <c r="C10563" s="3">
        <v>603</v>
      </c>
      <c r="D10563" t="s">
        <v>7</v>
      </c>
      <c r="E10563">
        <v>97</v>
      </c>
      <c r="G10563" s="241">
        <v>195</v>
      </c>
      <c r="O10563" s="3">
        <v>0</v>
      </c>
    </row>
    <row r="10564" spans="1:15" customFormat="1" ht="13.2" x14ac:dyDescent="0.25">
      <c r="A10564">
        <v>6</v>
      </c>
      <c r="B10564">
        <v>4</v>
      </c>
      <c r="C10564" s="3">
        <v>604</v>
      </c>
      <c r="D10564" t="s">
        <v>7</v>
      </c>
      <c r="E10564">
        <v>97</v>
      </c>
      <c r="G10564" s="241">
        <v>153</v>
      </c>
      <c r="H10564">
        <f>SUM(G10558:G10564)</f>
        <v>1834</v>
      </c>
      <c r="O10564" s="3">
        <v>0</v>
      </c>
    </row>
    <row r="10565" spans="1:15" customFormat="1" ht="13.2" x14ac:dyDescent="0.25">
      <c r="A10565">
        <v>6</v>
      </c>
      <c r="B10565">
        <v>5</v>
      </c>
      <c r="C10565" s="3">
        <v>605</v>
      </c>
      <c r="D10565" t="s">
        <v>7</v>
      </c>
      <c r="E10565">
        <v>97</v>
      </c>
      <c r="G10565" s="241">
        <v>395</v>
      </c>
      <c r="O10565" s="3">
        <v>0</v>
      </c>
    </row>
    <row r="10566" spans="1:15" customFormat="1" ht="13.2" x14ac:dyDescent="0.25">
      <c r="A10566">
        <v>6</v>
      </c>
      <c r="B10566">
        <v>6</v>
      </c>
      <c r="C10566" s="3">
        <v>606</v>
      </c>
      <c r="D10566" t="s">
        <v>7</v>
      </c>
      <c r="E10566">
        <v>97</v>
      </c>
      <c r="G10566" s="241">
        <v>523</v>
      </c>
      <c r="O10566" s="3">
        <v>0</v>
      </c>
    </row>
    <row r="10567" spans="1:15" customFormat="1" ht="13.2" x14ac:dyDescent="0.25">
      <c r="A10567">
        <v>6</v>
      </c>
      <c r="B10567">
        <v>7</v>
      </c>
      <c r="C10567" s="3">
        <v>607</v>
      </c>
      <c r="D10567" t="s">
        <v>7</v>
      </c>
      <c r="E10567">
        <v>97</v>
      </c>
      <c r="G10567" s="241">
        <v>779</v>
      </c>
      <c r="O10567" s="3">
        <v>0</v>
      </c>
    </row>
    <row r="10568" spans="1:15" customFormat="1" ht="13.2" x14ac:dyDescent="0.25">
      <c r="A10568">
        <v>6</v>
      </c>
      <c r="B10568">
        <v>8</v>
      </c>
      <c r="C10568" s="3">
        <v>608</v>
      </c>
      <c r="D10568" t="s">
        <v>7</v>
      </c>
      <c r="E10568">
        <v>97</v>
      </c>
      <c r="G10568" s="241">
        <v>562</v>
      </c>
      <c r="O10568" s="3">
        <v>0</v>
      </c>
    </row>
    <row r="10569" spans="1:15" customFormat="1" ht="13.2" x14ac:dyDescent="0.25">
      <c r="A10569">
        <v>6</v>
      </c>
      <c r="B10569">
        <v>9</v>
      </c>
      <c r="C10569" s="3">
        <v>609</v>
      </c>
      <c r="D10569" t="s">
        <v>7</v>
      </c>
      <c r="E10569">
        <v>97</v>
      </c>
      <c r="G10569" s="241">
        <v>360</v>
      </c>
      <c r="O10569" s="3">
        <v>0</v>
      </c>
    </row>
    <row r="10570" spans="1:15" customFormat="1" ht="13.2" x14ac:dyDescent="0.25">
      <c r="A10570">
        <v>6</v>
      </c>
      <c r="B10570">
        <v>10</v>
      </c>
      <c r="C10570" s="3">
        <v>610</v>
      </c>
      <c r="D10570" t="s">
        <v>7</v>
      </c>
      <c r="E10570">
        <v>97</v>
      </c>
      <c r="G10570" s="241">
        <v>174</v>
      </c>
      <c r="O10570" s="86">
        <v>1</v>
      </c>
    </row>
    <row r="10571" spans="1:15" customFormat="1" ht="13.2" x14ac:dyDescent="0.25">
      <c r="A10571">
        <v>6</v>
      </c>
      <c r="B10571">
        <v>11</v>
      </c>
      <c r="C10571" s="3">
        <v>611</v>
      </c>
      <c r="D10571" t="s">
        <v>7</v>
      </c>
      <c r="E10571">
        <v>97</v>
      </c>
      <c r="G10571" s="241">
        <v>1038</v>
      </c>
      <c r="H10571">
        <f>SUM(G10565:G10571)</f>
        <v>3831</v>
      </c>
      <c r="O10571" s="86">
        <v>7</v>
      </c>
    </row>
    <row r="10572" spans="1:15" customFormat="1" ht="13.2" x14ac:dyDescent="0.25">
      <c r="A10572">
        <v>6</v>
      </c>
      <c r="B10572">
        <v>12</v>
      </c>
      <c r="C10572" s="3">
        <v>612</v>
      </c>
      <c r="D10572" t="s">
        <v>7</v>
      </c>
      <c r="E10572">
        <v>97</v>
      </c>
      <c r="G10572" s="241">
        <v>1510</v>
      </c>
      <c r="O10572" s="86">
        <v>15</v>
      </c>
    </row>
    <row r="10573" spans="1:15" customFormat="1" ht="13.2" x14ac:dyDescent="0.25">
      <c r="A10573">
        <v>6</v>
      </c>
      <c r="B10573">
        <v>13</v>
      </c>
      <c r="C10573" s="3">
        <v>613</v>
      </c>
      <c r="D10573" t="s">
        <v>7</v>
      </c>
      <c r="E10573">
        <v>97</v>
      </c>
      <c r="G10573" s="241">
        <v>2033</v>
      </c>
      <c r="O10573" s="86">
        <v>15</v>
      </c>
    </row>
    <row r="10574" spans="1:15" customFormat="1" ht="13.2" x14ac:dyDescent="0.25">
      <c r="A10574">
        <v>6</v>
      </c>
      <c r="B10574">
        <v>14</v>
      </c>
      <c r="C10574" s="3">
        <v>614</v>
      </c>
      <c r="D10574" t="s">
        <v>7</v>
      </c>
      <c r="E10574">
        <v>97</v>
      </c>
      <c r="G10574" s="241">
        <v>1303</v>
      </c>
      <c r="O10574" s="86">
        <v>6</v>
      </c>
    </row>
    <row r="10575" spans="1:15" customFormat="1" ht="13.2" x14ac:dyDescent="0.25">
      <c r="A10575">
        <v>6</v>
      </c>
      <c r="B10575">
        <v>15</v>
      </c>
      <c r="C10575" s="3">
        <v>615</v>
      </c>
      <c r="D10575" t="s">
        <v>7</v>
      </c>
      <c r="E10575">
        <v>97</v>
      </c>
      <c r="G10575" s="241">
        <v>1869</v>
      </c>
      <c r="O10575" s="86">
        <v>5</v>
      </c>
    </row>
    <row r="10576" spans="1:15" customFormat="1" ht="13.2" x14ac:dyDescent="0.25">
      <c r="A10576">
        <v>6</v>
      </c>
      <c r="B10576">
        <v>16</v>
      </c>
      <c r="C10576" s="3">
        <v>616</v>
      </c>
      <c r="D10576" t="s">
        <v>7</v>
      </c>
      <c r="E10576">
        <v>97</v>
      </c>
      <c r="G10576" s="241">
        <v>1401</v>
      </c>
      <c r="O10576" s="86">
        <v>0</v>
      </c>
    </row>
    <row r="10577" spans="1:15" customFormat="1" ht="13.2" x14ac:dyDescent="0.25">
      <c r="A10577">
        <v>6</v>
      </c>
      <c r="B10577">
        <v>17</v>
      </c>
      <c r="C10577" s="3">
        <v>617</v>
      </c>
      <c r="D10577" t="s">
        <v>7</v>
      </c>
      <c r="E10577">
        <v>97</v>
      </c>
      <c r="G10577" s="241">
        <v>968</v>
      </c>
      <c r="O10577" s="86">
        <v>74</v>
      </c>
    </row>
    <row r="10578" spans="1:15" customFormat="1" ht="13.2" x14ac:dyDescent="0.25">
      <c r="A10578">
        <v>6</v>
      </c>
      <c r="B10578">
        <v>18</v>
      </c>
      <c r="C10578" s="3">
        <v>618</v>
      </c>
      <c r="D10578" t="s">
        <v>7</v>
      </c>
      <c r="E10578">
        <v>97</v>
      </c>
      <c r="G10578" s="241">
        <v>612</v>
      </c>
      <c r="H10578">
        <f>SUM(G10572:G10578)</f>
        <v>9696</v>
      </c>
      <c r="O10578" s="86">
        <v>103</v>
      </c>
    </row>
    <row r="10579" spans="1:15" customFormat="1" ht="13.2" x14ac:dyDescent="0.25">
      <c r="A10579">
        <v>6</v>
      </c>
      <c r="B10579">
        <v>19</v>
      </c>
      <c r="C10579" s="3">
        <v>619</v>
      </c>
      <c r="D10579" t="s">
        <v>7</v>
      </c>
      <c r="E10579">
        <v>97</v>
      </c>
      <c r="G10579" s="241">
        <v>443</v>
      </c>
      <c r="O10579" s="86">
        <v>57</v>
      </c>
    </row>
    <row r="10580" spans="1:15" customFormat="1" ht="13.2" x14ac:dyDescent="0.25">
      <c r="A10580">
        <v>6</v>
      </c>
      <c r="B10580">
        <v>20</v>
      </c>
      <c r="C10580" s="3">
        <v>620</v>
      </c>
      <c r="D10580" t="s">
        <v>7</v>
      </c>
      <c r="E10580">
        <v>97</v>
      </c>
      <c r="G10580" s="241">
        <v>437</v>
      </c>
      <c r="O10580" s="86">
        <v>41</v>
      </c>
    </row>
    <row r="10581" spans="1:15" customFormat="1" ht="13.2" x14ac:dyDescent="0.25">
      <c r="A10581">
        <v>6</v>
      </c>
      <c r="B10581">
        <v>21</v>
      </c>
      <c r="C10581" s="3">
        <v>621</v>
      </c>
      <c r="D10581" t="s">
        <v>7</v>
      </c>
      <c r="E10581">
        <v>97</v>
      </c>
      <c r="G10581" s="241">
        <v>524</v>
      </c>
      <c r="O10581" s="86">
        <v>32</v>
      </c>
    </row>
    <row r="10582" spans="1:15" customFormat="1" ht="13.2" x14ac:dyDescent="0.25">
      <c r="A10582">
        <v>6</v>
      </c>
      <c r="B10582">
        <v>22</v>
      </c>
      <c r="C10582" s="3">
        <v>622</v>
      </c>
      <c r="D10582" t="s">
        <v>7</v>
      </c>
      <c r="E10582">
        <v>97</v>
      </c>
      <c r="G10582" s="241">
        <v>340</v>
      </c>
      <c r="O10582" s="86">
        <v>10</v>
      </c>
    </row>
    <row r="10583" spans="1:15" customFormat="1" ht="13.2" x14ac:dyDescent="0.25">
      <c r="A10583">
        <v>6</v>
      </c>
      <c r="B10583">
        <v>23</v>
      </c>
      <c r="C10583" s="3">
        <v>623</v>
      </c>
      <c r="D10583" t="s">
        <v>7</v>
      </c>
      <c r="E10583">
        <v>97</v>
      </c>
      <c r="G10583" s="241">
        <v>260</v>
      </c>
      <c r="O10583" s="86">
        <v>0</v>
      </c>
    </row>
    <row r="10584" spans="1:15" customFormat="1" ht="13.2" x14ac:dyDescent="0.25">
      <c r="A10584">
        <v>6</v>
      </c>
      <c r="B10584">
        <v>24</v>
      </c>
      <c r="C10584" s="3">
        <v>624</v>
      </c>
      <c r="D10584" t="s">
        <v>7</v>
      </c>
      <c r="E10584">
        <v>97</v>
      </c>
      <c r="G10584" s="241">
        <v>334</v>
      </c>
      <c r="O10584" s="86">
        <v>3</v>
      </c>
    </row>
    <row r="10585" spans="1:15" customFormat="1" ht="13.2" x14ac:dyDescent="0.25">
      <c r="A10585">
        <v>6</v>
      </c>
      <c r="B10585">
        <v>25</v>
      </c>
      <c r="C10585" s="3">
        <v>625</v>
      </c>
      <c r="D10585" t="s">
        <v>7</v>
      </c>
      <c r="E10585">
        <v>97</v>
      </c>
      <c r="G10585" s="241">
        <v>836</v>
      </c>
      <c r="H10585">
        <f>SUM(G10579:G10585)</f>
        <v>3174</v>
      </c>
      <c r="O10585" s="86">
        <v>15</v>
      </c>
    </row>
    <row r="10586" spans="1:15" customFormat="1" ht="13.2" x14ac:dyDescent="0.25">
      <c r="A10586">
        <v>6</v>
      </c>
      <c r="B10586">
        <v>26</v>
      </c>
      <c r="C10586" s="3">
        <v>626</v>
      </c>
      <c r="D10586" t="s">
        <v>7</v>
      </c>
      <c r="E10586">
        <v>97</v>
      </c>
      <c r="G10586" s="241">
        <v>2824</v>
      </c>
      <c r="O10586" s="86">
        <v>79</v>
      </c>
    </row>
    <row r="10587" spans="1:15" customFormat="1" ht="13.2" x14ac:dyDescent="0.25">
      <c r="A10587">
        <v>6</v>
      </c>
      <c r="B10587">
        <v>27</v>
      </c>
      <c r="C10587" s="3">
        <v>627</v>
      </c>
      <c r="D10587" t="s">
        <v>7</v>
      </c>
      <c r="E10587">
        <v>97</v>
      </c>
      <c r="G10587" s="241">
        <v>3174</v>
      </c>
      <c r="O10587" s="86">
        <v>68</v>
      </c>
    </row>
    <row r="10588" spans="1:15" customFormat="1" ht="13.2" x14ac:dyDescent="0.25">
      <c r="A10588">
        <v>6</v>
      </c>
      <c r="B10588">
        <v>28</v>
      </c>
      <c r="C10588" s="3">
        <v>628</v>
      </c>
      <c r="D10588" t="s">
        <v>7</v>
      </c>
      <c r="E10588">
        <v>97</v>
      </c>
      <c r="G10588" s="241">
        <v>3806</v>
      </c>
      <c r="O10588" s="86">
        <v>86</v>
      </c>
    </row>
    <row r="10589" spans="1:15" customFormat="1" ht="13.2" x14ac:dyDescent="0.25">
      <c r="A10589">
        <v>6</v>
      </c>
      <c r="B10589">
        <v>29</v>
      </c>
      <c r="C10589" s="3">
        <v>629</v>
      </c>
      <c r="D10589" t="s">
        <v>7</v>
      </c>
      <c r="E10589">
        <v>97</v>
      </c>
      <c r="G10589" s="241">
        <v>5446</v>
      </c>
      <c r="O10589" s="86">
        <v>130</v>
      </c>
    </row>
    <row r="10590" spans="1:15" customFormat="1" ht="13.2" x14ac:dyDescent="0.25">
      <c r="A10590">
        <v>6</v>
      </c>
      <c r="B10590">
        <v>30</v>
      </c>
      <c r="C10590" s="3">
        <v>630</v>
      </c>
      <c r="D10590" t="s">
        <v>7</v>
      </c>
      <c r="E10590">
        <v>97</v>
      </c>
      <c r="G10590" s="241">
        <v>3399</v>
      </c>
      <c r="O10590" s="86">
        <v>164</v>
      </c>
    </row>
    <row r="10591" spans="1:15" customFormat="1" ht="13.2" x14ac:dyDescent="0.25">
      <c r="A10591">
        <v>7</v>
      </c>
      <c r="B10591">
        <v>1</v>
      </c>
      <c r="C10591" s="3">
        <v>701</v>
      </c>
      <c r="D10591" t="s">
        <v>7</v>
      </c>
      <c r="E10591">
        <v>97</v>
      </c>
      <c r="G10591" s="241">
        <v>3149</v>
      </c>
      <c r="O10591" s="86">
        <v>234</v>
      </c>
    </row>
    <row r="10592" spans="1:15" customFormat="1" ht="13.2" x14ac:dyDescent="0.25">
      <c r="A10592">
        <v>7</v>
      </c>
      <c r="B10592">
        <v>2</v>
      </c>
      <c r="C10592" s="3">
        <v>702</v>
      </c>
      <c r="D10592" t="s">
        <v>7</v>
      </c>
      <c r="E10592">
        <v>97</v>
      </c>
      <c r="G10592" s="241">
        <v>2900</v>
      </c>
      <c r="H10592">
        <f>SUM(G10586:G10592)</f>
        <v>24698</v>
      </c>
      <c r="O10592" s="86">
        <v>294</v>
      </c>
    </row>
    <row r="10593" spans="1:15" customFormat="1" ht="13.2" x14ac:dyDescent="0.25">
      <c r="A10593">
        <v>7</v>
      </c>
      <c r="B10593">
        <v>3</v>
      </c>
      <c r="C10593" s="3">
        <v>703</v>
      </c>
      <c r="D10593" t="s">
        <v>7</v>
      </c>
      <c r="E10593">
        <v>97</v>
      </c>
      <c r="G10593" s="241">
        <v>3201</v>
      </c>
      <c r="O10593" s="86">
        <v>184</v>
      </c>
    </row>
    <row r="10594" spans="1:15" customFormat="1" ht="13.2" x14ac:dyDescent="0.25">
      <c r="A10594">
        <v>7</v>
      </c>
      <c r="B10594">
        <v>4</v>
      </c>
      <c r="C10594" s="3">
        <v>704</v>
      </c>
      <c r="D10594" t="s">
        <v>7</v>
      </c>
      <c r="E10594">
        <v>97</v>
      </c>
      <c r="G10594" s="241">
        <v>3664</v>
      </c>
      <c r="O10594" s="86">
        <v>231</v>
      </c>
    </row>
    <row r="10595" spans="1:15" customFormat="1" ht="13.2" x14ac:dyDescent="0.25">
      <c r="A10595">
        <v>7</v>
      </c>
      <c r="B10595">
        <v>5</v>
      </c>
      <c r="C10595" s="3">
        <v>705</v>
      </c>
      <c r="D10595" t="s">
        <v>7</v>
      </c>
      <c r="E10595">
        <v>97</v>
      </c>
      <c r="G10595" s="241">
        <v>1979</v>
      </c>
      <c r="O10595" s="86">
        <v>135</v>
      </c>
    </row>
    <row r="10596" spans="1:15" customFormat="1" ht="13.2" x14ac:dyDescent="0.25">
      <c r="A10596">
        <v>7</v>
      </c>
      <c r="B10596">
        <v>6</v>
      </c>
      <c r="C10596" s="3">
        <v>706</v>
      </c>
      <c r="D10596" t="s">
        <v>7</v>
      </c>
      <c r="E10596">
        <v>97</v>
      </c>
      <c r="G10596" s="241">
        <v>1059</v>
      </c>
      <c r="O10596" s="86">
        <v>78</v>
      </c>
    </row>
    <row r="10597" spans="1:15" customFormat="1" ht="13.2" x14ac:dyDescent="0.25">
      <c r="A10597">
        <v>7</v>
      </c>
      <c r="B10597">
        <v>7</v>
      </c>
      <c r="C10597" s="3">
        <v>707</v>
      </c>
      <c r="D10597" t="s">
        <v>7</v>
      </c>
      <c r="E10597">
        <v>97</v>
      </c>
      <c r="G10597" s="241">
        <v>956</v>
      </c>
      <c r="O10597" s="86">
        <v>76</v>
      </c>
    </row>
    <row r="10598" spans="1:15" customFormat="1" ht="13.2" x14ac:dyDescent="0.25">
      <c r="A10598">
        <v>7</v>
      </c>
      <c r="B10598">
        <v>8</v>
      </c>
      <c r="C10598" s="3">
        <v>708</v>
      </c>
      <c r="D10598" t="s">
        <v>7</v>
      </c>
      <c r="E10598">
        <v>97</v>
      </c>
      <c r="G10598" s="241">
        <v>695</v>
      </c>
      <c r="O10598" s="86">
        <v>50</v>
      </c>
    </row>
    <row r="10599" spans="1:15" customFormat="1" ht="13.2" x14ac:dyDescent="0.25">
      <c r="A10599">
        <v>7</v>
      </c>
      <c r="B10599">
        <v>9</v>
      </c>
      <c r="C10599" s="3">
        <v>709</v>
      </c>
      <c r="D10599" t="s">
        <v>7</v>
      </c>
      <c r="E10599">
        <v>97</v>
      </c>
      <c r="G10599" s="241">
        <v>1176</v>
      </c>
      <c r="H10599">
        <f>SUM(G10593:G10599)</f>
        <v>12730</v>
      </c>
      <c r="O10599" s="86">
        <v>76</v>
      </c>
    </row>
    <row r="10600" spans="1:15" customFormat="1" ht="13.2" x14ac:dyDescent="0.25">
      <c r="A10600">
        <v>7</v>
      </c>
      <c r="B10600">
        <v>10</v>
      </c>
      <c r="C10600" s="3">
        <v>710</v>
      </c>
      <c r="D10600" t="s">
        <v>7</v>
      </c>
      <c r="E10600">
        <v>97</v>
      </c>
      <c r="G10600" s="241">
        <v>3829</v>
      </c>
      <c r="O10600" s="86">
        <v>136</v>
      </c>
    </row>
    <row r="10601" spans="1:15" customFormat="1" ht="13.2" x14ac:dyDescent="0.25">
      <c r="A10601">
        <v>7</v>
      </c>
      <c r="B10601">
        <v>11</v>
      </c>
      <c r="C10601" s="3">
        <v>711</v>
      </c>
      <c r="D10601" t="s">
        <v>7</v>
      </c>
      <c r="E10601">
        <v>97</v>
      </c>
      <c r="G10601" s="241">
        <v>3685</v>
      </c>
      <c r="O10601" s="86">
        <v>28</v>
      </c>
    </row>
    <row r="10602" spans="1:15" customFormat="1" ht="13.2" x14ac:dyDescent="0.25">
      <c r="A10602">
        <v>7</v>
      </c>
      <c r="B10602">
        <v>12</v>
      </c>
      <c r="C10602" s="3">
        <v>712</v>
      </c>
      <c r="D10602" t="s">
        <v>7</v>
      </c>
      <c r="E10602">
        <v>97</v>
      </c>
      <c r="G10602" s="241">
        <v>2062</v>
      </c>
      <c r="O10602" s="86">
        <v>54</v>
      </c>
    </row>
    <row r="10603" spans="1:15" customFormat="1" ht="13.2" x14ac:dyDescent="0.25">
      <c r="A10603">
        <v>7</v>
      </c>
      <c r="B10603">
        <v>13</v>
      </c>
      <c r="C10603" s="3">
        <v>713</v>
      </c>
      <c r="D10603" t="s">
        <v>7</v>
      </c>
      <c r="E10603">
        <v>97</v>
      </c>
      <c r="G10603" s="241">
        <v>2279</v>
      </c>
      <c r="O10603" s="86">
        <v>102</v>
      </c>
    </row>
    <row r="10604" spans="1:15" customFormat="1" ht="13.2" x14ac:dyDescent="0.25">
      <c r="A10604">
        <v>7</v>
      </c>
      <c r="B10604">
        <v>14</v>
      </c>
      <c r="C10604" s="3">
        <v>714</v>
      </c>
      <c r="D10604" t="s">
        <v>7</v>
      </c>
      <c r="E10604">
        <v>97</v>
      </c>
      <c r="G10604" s="241">
        <v>2194</v>
      </c>
      <c r="O10604" s="86">
        <v>142</v>
      </c>
    </row>
    <row r="10605" spans="1:15" customFormat="1" ht="13.2" x14ac:dyDescent="0.25">
      <c r="A10605">
        <v>7</v>
      </c>
      <c r="B10605">
        <v>15</v>
      </c>
      <c r="C10605" s="3">
        <v>715</v>
      </c>
      <c r="D10605" t="s">
        <v>7</v>
      </c>
      <c r="E10605">
        <v>97</v>
      </c>
      <c r="G10605" s="241">
        <v>1956</v>
      </c>
      <c r="O10605" s="86">
        <v>107</v>
      </c>
    </row>
    <row r="10606" spans="1:15" customFormat="1" ht="13.2" x14ac:dyDescent="0.25">
      <c r="A10606">
        <v>7</v>
      </c>
      <c r="B10606">
        <v>16</v>
      </c>
      <c r="C10606" s="3">
        <v>716</v>
      </c>
      <c r="D10606" t="s">
        <v>7</v>
      </c>
      <c r="E10606">
        <v>97</v>
      </c>
      <c r="G10606" s="241">
        <v>1044</v>
      </c>
      <c r="H10606">
        <f>SUM(G10600:G10606)</f>
        <v>17049</v>
      </c>
      <c r="O10606" s="86">
        <v>47</v>
      </c>
    </row>
    <row r="10607" spans="1:15" customFormat="1" ht="13.2" x14ac:dyDescent="0.25">
      <c r="A10607">
        <v>7</v>
      </c>
      <c r="B10607">
        <v>17</v>
      </c>
      <c r="C10607" s="3">
        <v>717</v>
      </c>
      <c r="D10607" t="s">
        <v>7</v>
      </c>
      <c r="E10607">
        <v>97</v>
      </c>
      <c r="G10607" s="241">
        <v>1161</v>
      </c>
      <c r="O10607" s="86">
        <v>42</v>
      </c>
    </row>
    <row r="10608" spans="1:15" customFormat="1" ht="13.2" x14ac:dyDescent="0.25">
      <c r="A10608">
        <v>7</v>
      </c>
      <c r="B10608">
        <v>18</v>
      </c>
      <c r="C10608" s="3">
        <v>718</v>
      </c>
      <c r="D10608" t="s">
        <v>7</v>
      </c>
      <c r="E10608">
        <v>97</v>
      </c>
      <c r="G10608" s="241">
        <v>626</v>
      </c>
      <c r="O10608" s="86">
        <v>17</v>
      </c>
    </row>
    <row r="10609" spans="1:15" customFormat="1" ht="13.2" x14ac:dyDescent="0.25">
      <c r="A10609">
        <v>7</v>
      </c>
      <c r="B10609">
        <v>19</v>
      </c>
      <c r="C10609" s="3">
        <v>719</v>
      </c>
      <c r="D10609" t="s">
        <v>7</v>
      </c>
      <c r="E10609">
        <v>97</v>
      </c>
      <c r="G10609" s="241">
        <v>911</v>
      </c>
      <c r="O10609" s="86">
        <v>16</v>
      </c>
    </row>
    <row r="10610" spans="1:15" customFormat="1" ht="13.2" x14ac:dyDescent="0.25">
      <c r="A10610">
        <v>7</v>
      </c>
      <c r="B10610">
        <v>20</v>
      </c>
      <c r="C10610" s="3">
        <v>720</v>
      </c>
      <c r="D10610" t="s">
        <v>7</v>
      </c>
      <c r="E10610">
        <v>97</v>
      </c>
      <c r="G10610" s="241">
        <v>570</v>
      </c>
      <c r="O10610" s="86">
        <v>5</v>
      </c>
    </row>
    <row r="10611" spans="1:15" customFormat="1" ht="13.2" x14ac:dyDescent="0.25">
      <c r="A10611">
        <v>7</v>
      </c>
      <c r="B10611">
        <v>21</v>
      </c>
      <c r="C10611" s="3">
        <v>721</v>
      </c>
      <c r="D10611" t="s">
        <v>7</v>
      </c>
      <c r="E10611">
        <v>97</v>
      </c>
      <c r="G10611" s="241">
        <v>316</v>
      </c>
      <c r="O10611" s="86">
        <v>0</v>
      </c>
    </row>
    <row r="10612" spans="1:15" customFormat="1" ht="13.2" x14ac:dyDescent="0.25">
      <c r="A10612">
        <v>7</v>
      </c>
      <c r="B10612">
        <v>22</v>
      </c>
      <c r="C10612" s="3">
        <v>722</v>
      </c>
      <c r="D10612" t="s">
        <v>7</v>
      </c>
      <c r="E10612">
        <v>97</v>
      </c>
      <c r="G10612" s="241">
        <v>1026</v>
      </c>
      <c r="O10612" s="86">
        <v>0</v>
      </c>
    </row>
    <row r="10613" spans="1:15" customFormat="1" ht="13.2" x14ac:dyDescent="0.25">
      <c r="A10613">
        <v>7</v>
      </c>
      <c r="B10613">
        <v>23</v>
      </c>
      <c r="C10613" s="3">
        <v>723</v>
      </c>
      <c r="D10613" t="s">
        <v>7</v>
      </c>
      <c r="E10613">
        <v>97</v>
      </c>
      <c r="G10613" s="241">
        <v>350</v>
      </c>
      <c r="H10613">
        <f>SUM(G10607:G10613)</f>
        <v>4960</v>
      </c>
      <c r="O10613" s="86">
        <v>0</v>
      </c>
    </row>
    <row r="10614" spans="1:15" customFormat="1" ht="13.2" x14ac:dyDescent="0.25">
      <c r="A10614">
        <v>7</v>
      </c>
      <c r="B10614">
        <v>24</v>
      </c>
      <c r="C10614" s="3">
        <v>724</v>
      </c>
      <c r="D10614" t="s">
        <v>7</v>
      </c>
      <c r="E10614">
        <v>97</v>
      </c>
      <c r="G10614" s="241">
        <v>1409</v>
      </c>
      <c r="O10614" s="86">
        <v>30</v>
      </c>
    </row>
    <row r="10615" spans="1:15" customFormat="1" ht="13.2" x14ac:dyDescent="0.25">
      <c r="A10615">
        <v>7</v>
      </c>
      <c r="B10615">
        <v>25</v>
      </c>
      <c r="C10615" s="3">
        <v>725</v>
      </c>
      <c r="D10615" t="s">
        <v>7</v>
      </c>
      <c r="E10615">
        <v>97</v>
      </c>
      <c r="G10615" s="241">
        <v>2553</v>
      </c>
      <c r="O10615" s="86">
        <v>16</v>
      </c>
    </row>
    <row r="10616" spans="1:15" customFormat="1" ht="13.2" x14ac:dyDescent="0.25">
      <c r="A10616">
        <v>7</v>
      </c>
      <c r="B10616">
        <v>26</v>
      </c>
      <c r="C10616" s="3">
        <v>726</v>
      </c>
      <c r="D10616" t="s">
        <v>7</v>
      </c>
      <c r="E10616">
        <v>97</v>
      </c>
      <c r="G10616" s="241">
        <v>3194</v>
      </c>
      <c r="O10616" s="86">
        <v>16</v>
      </c>
    </row>
    <row r="10617" spans="1:15" customFormat="1" ht="13.2" x14ac:dyDescent="0.25">
      <c r="A10617">
        <v>7</v>
      </c>
      <c r="B10617">
        <v>27</v>
      </c>
      <c r="C10617" s="3">
        <v>727</v>
      </c>
      <c r="D10617" t="s">
        <v>7</v>
      </c>
      <c r="E10617">
        <v>97</v>
      </c>
      <c r="G10617" s="241">
        <v>1889</v>
      </c>
      <c r="O10617" s="86">
        <v>7</v>
      </c>
    </row>
    <row r="10618" spans="1:15" customFormat="1" ht="13.2" x14ac:dyDescent="0.25">
      <c r="A10618">
        <v>7</v>
      </c>
      <c r="B10618">
        <v>28</v>
      </c>
      <c r="C10618" s="3">
        <v>728</v>
      </c>
      <c r="D10618" t="s">
        <v>7</v>
      </c>
      <c r="E10618">
        <v>97</v>
      </c>
      <c r="G10618" s="241">
        <v>3148</v>
      </c>
      <c r="O10618" s="86">
        <v>8</v>
      </c>
    </row>
    <row r="10619" spans="1:15" customFormat="1" ht="13.2" x14ac:dyDescent="0.25">
      <c r="A10619">
        <v>7</v>
      </c>
      <c r="B10619">
        <v>29</v>
      </c>
      <c r="C10619" s="3">
        <v>729</v>
      </c>
      <c r="D10619" t="s">
        <v>7</v>
      </c>
      <c r="E10619">
        <v>97</v>
      </c>
      <c r="G10619" s="241">
        <v>1869</v>
      </c>
      <c r="O10619" s="86">
        <v>37</v>
      </c>
    </row>
    <row r="10620" spans="1:15" customFormat="1" ht="13.2" x14ac:dyDescent="0.25">
      <c r="A10620">
        <v>7</v>
      </c>
      <c r="B10620">
        <v>30</v>
      </c>
      <c r="C10620" s="3">
        <v>730</v>
      </c>
      <c r="D10620" t="s">
        <v>7</v>
      </c>
      <c r="E10620">
        <v>97</v>
      </c>
      <c r="G10620" s="241">
        <v>1729</v>
      </c>
      <c r="H10620">
        <f>SUM(G10614:G10620)</f>
        <v>15791</v>
      </c>
      <c r="O10620" s="86">
        <v>61</v>
      </c>
    </row>
    <row r="10621" spans="1:15" customFormat="1" ht="13.2" x14ac:dyDescent="0.25">
      <c r="A10621">
        <v>7</v>
      </c>
      <c r="B10621">
        <v>31</v>
      </c>
      <c r="C10621" s="3">
        <v>731</v>
      </c>
      <c r="D10621" t="s">
        <v>7</v>
      </c>
      <c r="E10621">
        <v>97</v>
      </c>
      <c r="G10621" s="241">
        <v>1340</v>
      </c>
      <c r="O10621" s="86">
        <v>67</v>
      </c>
    </row>
    <row r="10622" spans="1:15" customFormat="1" ht="13.2" x14ac:dyDescent="0.25">
      <c r="A10622">
        <v>8</v>
      </c>
      <c r="B10622">
        <v>1</v>
      </c>
      <c r="C10622" s="3">
        <v>801</v>
      </c>
      <c r="D10622" t="s">
        <v>7</v>
      </c>
      <c r="E10622">
        <v>97</v>
      </c>
      <c r="G10622" s="241">
        <v>2227</v>
      </c>
      <c r="O10622" s="86">
        <v>130</v>
      </c>
    </row>
    <row r="10623" spans="1:15" customFormat="1" ht="13.2" x14ac:dyDescent="0.25">
      <c r="A10623">
        <v>8</v>
      </c>
      <c r="B10623">
        <v>2</v>
      </c>
      <c r="C10623" s="3">
        <v>802</v>
      </c>
      <c r="D10623" t="s">
        <v>7</v>
      </c>
      <c r="E10623">
        <v>97</v>
      </c>
      <c r="G10623" s="241">
        <v>725</v>
      </c>
      <c r="O10623" s="86">
        <v>49</v>
      </c>
    </row>
    <row r="10624" spans="1:15" customFormat="1" ht="13.2" x14ac:dyDescent="0.25">
      <c r="A10624">
        <v>8</v>
      </c>
      <c r="B10624">
        <v>3</v>
      </c>
      <c r="C10624" s="3">
        <v>803</v>
      </c>
      <c r="D10624" t="s">
        <v>7</v>
      </c>
      <c r="E10624">
        <v>97</v>
      </c>
      <c r="G10624" s="241">
        <v>949</v>
      </c>
      <c r="O10624" s="86">
        <v>74</v>
      </c>
    </row>
    <row r="10625" spans="1:15" customFormat="1" ht="13.2" x14ac:dyDescent="0.25">
      <c r="A10625">
        <v>8</v>
      </c>
      <c r="B10625">
        <v>4</v>
      </c>
      <c r="C10625" s="3">
        <v>804</v>
      </c>
      <c r="D10625" t="s">
        <v>7</v>
      </c>
      <c r="E10625">
        <v>97</v>
      </c>
      <c r="G10625" s="241">
        <v>305</v>
      </c>
      <c r="O10625" s="86">
        <v>27</v>
      </c>
    </row>
    <row r="10626" spans="1:15" customFormat="1" ht="13.2" x14ac:dyDescent="0.25">
      <c r="A10626">
        <v>8</v>
      </c>
      <c r="B10626">
        <v>5</v>
      </c>
      <c r="C10626" s="3">
        <v>805</v>
      </c>
      <c r="D10626" t="s">
        <v>7</v>
      </c>
      <c r="E10626">
        <v>97</v>
      </c>
      <c r="G10626" s="241">
        <v>52</v>
      </c>
      <c r="O10626" s="86">
        <v>5</v>
      </c>
    </row>
    <row r="10627" spans="1:15" customFormat="1" ht="13.2" x14ac:dyDescent="0.25">
      <c r="A10627">
        <v>8</v>
      </c>
      <c r="B10627">
        <v>6</v>
      </c>
      <c r="C10627" s="3">
        <v>806</v>
      </c>
      <c r="D10627" t="s">
        <v>7</v>
      </c>
      <c r="E10627">
        <v>97</v>
      </c>
      <c r="G10627" s="241">
        <v>81</v>
      </c>
      <c r="H10627">
        <f>SUM(G10621:G10627)</f>
        <v>5679</v>
      </c>
      <c r="O10627" s="86">
        <v>9</v>
      </c>
    </row>
    <row r="10628" spans="1:15" customFormat="1" ht="13.2" x14ac:dyDescent="0.25">
      <c r="A10628">
        <v>8</v>
      </c>
      <c r="B10628">
        <v>7</v>
      </c>
      <c r="C10628" s="3">
        <v>807</v>
      </c>
      <c r="D10628" t="s">
        <v>7</v>
      </c>
      <c r="E10628">
        <v>97</v>
      </c>
      <c r="G10628" s="241">
        <v>91</v>
      </c>
      <c r="O10628" s="86">
        <v>11</v>
      </c>
    </row>
    <row r="10629" spans="1:15" customFormat="1" ht="13.2" x14ac:dyDescent="0.25">
      <c r="A10629">
        <v>8</v>
      </c>
      <c r="B10629">
        <v>8</v>
      </c>
      <c r="C10629" s="3">
        <v>808</v>
      </c>
      <c r="D10629" t="s">
        <v>7</v>
      </c>
      <c r="E10629">
        <v>97</v>
      </c>
      <c r="G10629" s="241">
        <v>132</v>
      </c>
      <c r="O10629" s="86">
        <v>12</v>
      </c>
    </row>
    <row r="10630" spans="1:15" customFormat="1" ht="13.2" x14ac:dyDescent="0.25">
      <c r="A10630">
        <v>8</v>
      </c>
      <c r="B10630">
        <v>9</v>
      </c>
      <c r="C10630" s="3">
        <v>809</v>
      </c>
      <c r="D10630" t="s">
        <v>7</v>
      </c>
      <c r="E10630">
        <v>97</v>
      </c>
      <c r="G10630" s="241">
        <v>196</v>
      </c>
      <c r="O10630" s="86">
        <v>12</v>
      </c>
    </row>
    <row r="10631" spans="1:15" customFormat="1" ht="13.2" x14ac:dyDescent="0.25">
      <c r="A10631">
        <v>8</v>
      </c>
      <c r="B10631">
        <v>10</v>
      </c>
      <c r="C10631" s="3">
        <v>810</v>
      </c>
      <c r="D10631" t="s">
        <v>7</v>
      </c>
      <c r="E10631">
        <v>97</v>
      </c>
      <c r="G10631" s="241">
        <v>279</v>
      </c>
      <c r="O10631" s="86">
        <v>8</v>
      </c>
    </row>
    <row r="10632" spans="1:15" customFormat="1" ht="13.2" x14ac:dyDescent="0.25">
      <c r="A10632">
        <v>8</v>
      </c>
      <c r="B10632">
        <v>11</v>
      </c>
      <c r="C10632" s="3">
        <v>811</v>
      </c>
      <c r="D10632" t="s">
        <v>7</v>
      </c>
      <c r="E10632">
        <v>97</v>
      </c>
      <c r="G10632" s="241">
        <v>343</v>
      </c>
      <c r="O10632" s="86">
        <v>0</v>
      </c>
    </row>
    <row r="10633" spans="1:15" customFormat="1" ht="13.2" x14ac:dyDescent="0.25">
      <c r="A10633">
        <v>8</v>
      </c>
      <c r="B10633">
        <v>12</v>
      </c>
      <c r="C10633" s="3">
        <v>812</v>
      </c>
      <c r="D10633" t="s">
        <v>7</v>
      </c>
      <c r="E10633">
        <v>97</v>
      </c>
      <c r="G10633" s="241">
        <v>138</v>
      </c>
      <c r="O10633" s="86">
        <v>11</v>
      </c>
    </row>
    <row r="10634" spans="1:15" customFormat="1" ht="13.2" x14ac:dyDescent="0.25">
      <c r="A10634">
        <v>8</v>
      </c>
      <c r="B10634">
        <v>13</v>
      </c>
      <c r="C10634" s="3">
        <v>813</v>
      </c>
      <c r="D10634" t="s">
        <v>7</v>
      </c>
      <c r="E10634">
        <v>97</v>
      </c>
      <c r="G10634" s="241">
        <v>127</v>
      </c>
      <c r="H10634">
        <f>SUM(G10628:G10634)</f>
        <v>1306</v>
      </c>
      <c r="O10634" s="86">
        <v>21</v>
      </c>
    </row>
    <row r="10635" spans="1:15" customFormat="1" ht="13.2" x14ac:dyDescent="0.25">
      <c r="A10635">
        <v>8</v>
      </c>
      <c r="B10635">
        <v>14</v>
      </c>
      <c r="C10635" s="3">
        <v>814</v>
      </c>
      <c r="D10635" t="s">
        <v>7</v>
      </c>
      <c r="E10635">
        <v>97</v>
      </c>
      <c r="G10635" s="241">
        <v>88</v>
      </c>
      <c r="O10635" s="86">
        <v>11</v>
      </c>
    </row>
    <row r="10636" spans="1:15" customFormat="1" ht="13.2" x14ac:dyDescent="0.25">
      <c r="A10636">
        <v>8</v>
      </c>
      <c r="B10636">
        <v>15</v>
      </c>
      <c r="C10636" s="3">
        <v>815</v>
      </c>
      <c r="D10636" t="s">
        <v>7</v>
      </c>
      <c r="E10636">
        <v>97</v>
      </c>
      <c r="G10636" s="241">
        <v>167</v>
      </c>
      <c r="O10636" s="86">
        <v>3</v>
      </c>
    </row>
    <row r="10637" spans="1:15" customFormat="1" ht="13.2" x14ac:dyDescent="0.25">
      <c r="A10637">
        <v>8</v>
      </c>
      <c r="B10637">
        <v>16</v>
      </c>
      <c r="C10637" s="3">
        <v>816</v>
      </c>
      <c r="D10637" t="s">
        <v>7</v>
      </c>
      <c r="E10637">
        <v>97</v>
      </c>
      <c r="G10637" s="241">
        <v>567</v>
      </c>
      <c r="O10637" s="86">
        <v>13</v>
      </c>
    </row>
    <row r="10638" spans="1:15" customFormat="1" ht="13.2" x14ac:dyDescent="0.25">
      <c r="A10638">
        <v>8</v>
      </c>
      <c r="B10638">
        <v>17</v>
      </c>
      <c r="C10638" s="3">
        <v>817</v>
      </c>
      <c r="D10638" t="s">
        <v>7</v>
      </c>
      <c r="E10638">
        <v>97</v>
      </c>
      <c r="G10638" s="241">
        <v>1876</v>
      </c>
      <c r="O10638" s="86">
        <v>53</v>
      </c>
    </row>
    <row r="10639" spans="1:15" customFormat="1" ht="13.2" x14ac:dyDescent="0.25">
      <c r="A10639">
        <v>8</v>
      </c>
      <c r="B10639">
        <v>18</v>
      </c>
      <c r="C10639" s="3">
        <v>818</v>
      </c>
      <c r="D10639" t="s">
        <v>7</v>
      </c>
      <c r="E10639">
        <v>97</v>
      </c>
      <c r="G10639" s="241">
        <v>1210</v>
      </c>
      <c r="O10639" s="86">
        <v>40</v>
      </c>
    </row>
    <row r="10640" spans="1:15" customFormat="1" ht="13.2" x14ac:dyDescent="0.25">
      <c r="A10640">
        <v>8</v>
      </c>
      <c r="B10640">
        <v>19</v>
      </c>
      <c r="C10640" s="3">
        <v>819</v>
      </c>
      <c r="D10640" t="s">
        <v>7</v>
      </c>
      <c r="E10640">
        <v>97</v>
      </c>
      <c r="G10640" s="241">
        <v>1240</v>
      </c>
      <c r="O10640" s="86">
        <v>32</v>
      </c>
    </row>
    <row r="10641" spans="1:15" customFormat="1" ht="13.2" x14ac:dyDescent="0.25">
      <c r="A10641">
        <v>8</v>
      </c>
      <c r="B10641">
        <v>20</v>
      </c>
      <c r="C10641" s="3">
        <v>820</v>
      </c>
      <c r="D10641" t="s">
        <v>7</v>
      </c>
      <c r="E10641">
        <v>97</v>
      </c>
      <c r="G10641" s="241">
        <v>4320</v>
      </c>
      <c r="H10641">
        <f>SUM(G10635:G10641)</f>
        <v>9468</v>
      </c>
      <c r="O10641" s="86">
        <v>80</v>
      </c>
    </row>
    <row r="10642" spans="1:15" customFormat="1" ht="13.2" x14ac:dyDescent="0.25">
      <c r="A10642">
        <v>8</v>
      </c>
      <c r="B10642">
        <v>21</v>
      </c>
      <c r="C10642" s="3">
        <v>821</v>
      </c>
      <c r="D10642" t="s">
        <v>7</v>
      </c>
      <c r="E10642">
        <v>97</v>
      </c>
      <c r="G10642" s="241">
        <v>5072</v>
      </c>
      <c r="O10642" s="86">
        <v>57</v>
      </c>
    </row>
    <row r="10643" spans="1:15" customFormat="1" ht="13.2" x14ac:dyDescent="0.25">
      <c r="A10643">
        <v>8</v>
      </c>
      <c r="B10643">
        <v>22</v>
      </c>
      <c r="C10643" s="3">
        <v>822</v>
      </c>
      <c r="D10643" t="s">
        <v>7</v>
      </c>
      <c r="E10643">
        <v>97</v>
      </c>
      <c r="G10643" s="241">
        <v>3143</v>
      </c>
      <c r="O10643" s="86">
        <v>13</v>
      </c>
    </row>
    <row r="10644" spans="1:15" customFormat="1" ht="13.2" x14ac:dyDescent="0.25">
      <c r="A10644">
        <v>8</v>
      </c>
      <c r="B10644">
        <v>23</v>
      </c>
      <c r="C10644" s="3">
        <v>823</v>
      </c>
      <c r="D10644" t="s">
        <v>7</v>
      </c>
      <c r="E10644">
        <v>97</v>
      </c>
      <c r="G10644" s="241">
        <v>1866</v>
      </c>
      <c r="O10644" s="86">
        <v>8</v>
      </c>
    </row>
    <row r="10645" spans="1:15" customFormat="1" ht="13.2" x14ac:dyDescent="0.25">
      <c r="A10645">
        <v>8</v>
      </c>
      <c r="B10645">
        <v>24</v>
      </c>
      <c r="C10645" s="3">
        <v>824</v>
      </c>
      <c r="D10645" t="s">
        <v>7</v>
      </c>
      <c r="E10645">
        <v>97</v>
      </c>
      <c r="G10645" s="241">
        <v>1345</v>
      </c>
      <c r="O10645" s="86">
        <v>6</v>
      </c>
    </row>
    <row r="10646" spans="1:15" customFormat="1" ht="13.2" x14ac:dyDescent="0.25">
      <c r="A10646">
        <v>8</v>
      </c>
      <c r="B10646">
        <v>25</v>
      </c>
      <c r="C10646" s="3">
        <v>825</v>
      </c>
      <c r="D10646" t="s">
        <v>7</v>
      </c>
      <c r="E10646">
        <v>97</v>
      </c>
      <c r="G10646" s="241">
        <v>1834</v>
      </c>
      <c r="O10646" s="86">
        <v>8</v>
      </c>
    </row>
    <row r="10647" spans="1:15" customFormat="1" ht="13.2" x14ac:dyDescent="0.25">
      <c r="A10647">
        <v>8</v>
      </c>
      <c r="B10647">
        <v>26</v>
      </c>
      <c r="C10647" s="3">
        <v>826</v>
      </c>
      <c r="D10647" t="s">
        <v>7</v>
      </c>
      <c r="E10647">
        <v>97</v>
      </c>
      <c r="G10647" s="241">
        <v>1917</v>
      </c>
      <c r="O10647" s="86">
        <v>8</v>
      </c>
    </row>
    <row r="10648" spans="1:15" customFormat="1" ht="13.2" x14ac:dyDescent="0.25">
      <c r="A10648">
        <v>8</v>
      </c>
      <c r="B10648">
        <v>27</v>
      </c>
      <c r="C10648" s="3">
        <v>827</v>
      </c>
      <c r="D10648" t="s">
        <v>7</v>
      </c>
      <c r="E10648">
        <v>97</v>
      </c>
      <c r="G10648" s="241">
        <v>1034</v>
      </c>
      <c r="H10648">
        <f>SUM(G10642:G10648)</f>
        <v>16211</v>
      </c>
      <c r="O10648" s="86">
        <v>4</v>
      </c>
    </row>
    <row r="10649" spans="1:15" customFormat="1" ht="13.2" x14ac:dyDescent="0.25">
      <c r="A10649">
        <v>8</v>
      </c>
      <c r="B10649">
        <v>28</v>
      </c>
      <c r="C10649" s="3">
        <v>828</v>
      </c>
      <c r="D10649" t="s">
        <v>7</v>
      </c>
      <c r="E10649">
        <v>97</v>
      </c>
      <c r="G10649" s="241">
        <v>1071</v>
      </c>
      <c r="O10649" s="86">
        <v>5</v>
      </c>
    </row>
    <row r="10650" spans="1:15" customFormat="1" ht="13.2" x14ac:dyDescent="0.25">
      <c r="A10650">
        <v>8</v>
      </c>
      <c r="B10650">
        <v>29</v>
      </c>
      <c r="C10650" s="3">
        <v>829</v>
      </c>
      <c r="D10650" t="s">
        <v>7</v>
      </c>
      <c r="E10650">
        <v>97</v>
      </c>
      <c r="G10650" s="241">
        <v>1065</v>
      </c>
      <c r="O10650" s="86">
        <v>5</v>
      </c>
    </row>
    <row r="10651" spans="1:15" customFormat="1" ht="13.2" x14ac:dyDescent="0.25">
      <c r="A10651">
        <v>8</v>
      </c>
      <c r="B10651">
        <v>30</v>
      </c>
      <c r="C10651" s="3">
        <v>830</v>
      </c>
      <c r="D10651" t="s">
        <v>7</v>
      </c>
      <c r="E10651">
        <v>97</v>
      </c>
      <c r="G10651" s="241">
        <v>877</v>
      </c>
      <c r="O10651" s="86">
        <v>4</v>
      </c>
    </row>
    <row r="10652" spans="1:15" customFormat="1" ht="13.2" x14ac:dyDescent="0.25">
      <c r="A10652">
        <v>8</v>
      </c>
      <c r="B10652">
        <v>31</v>
      </c>
      <c r="C10652" s="3">
        <v>831</v>
      </c>
      <c r="D10652" t="s">
        <v>7</v>
      </c>
      <c r="E10652">
        <v>97</v>
      </c>
      <c r="G10652" s="241">
        <v>929</v>
      </c>
      <c r="O10652" s="86">
        <v>4</v>
      </c>
    </row>
    <row r="10653" spans="1:15" customFormat="1" ht="13.2" x14ac:dyDescent="0.25">
      <c r="A10653">
        <v>9</v>
      </c>
      <c r="B10653">
        <v>1</v>
      </c>
      <c r="C10653" s="3">
        <v>901</v>
      </c>
      <c r="D10653" t="s">
        <v>7</v>
      </c>
      <c r="E10653">
        <v>97</v>
      </c>
      <c r="G10653" s="241">
        <v>1071</v>
      </c>
      <c r="O10653" s="86">
        <v>5</v>
      </c>
    </row>
    <row r="10654" spans="1:15" customFormat="1" ht="13.2" x14ac:dyDescent="0.25">
      <c r="A10654">
        <v>9</v>
      </c>
      <c r="B10654">
        <v>2</v>
      </c>
      <c r="C10654" s="3">
        <v>902</v>
      </c>
      <c r="D10654" t="s">
        <v>7</v>
      </c>
      <c r="E10654">
        <v>97</v>
      </c>
      <c r="G10654" s="241">
        <v>698</v>
      </c>
      <c r="O10654" s="86">
        <v>3</v>
      </c>
    </row>
    <row r="10655" spans="1:15" customFormat="1" ht="13.2" x14ac:dyDescent="0.25">
      <c r="A10655">
        <v>9</v>
      </c>
      <c r="B10655">
        <v>3</v>
      </c>
      <c r="C10655" s="3">
        <v>903</v>
      </c>
      <c r="D10655" t="s">
        <v>7</v>
      </c>
      <c r="E10655">
        <v>97</v>
      </c>
      <c r="G10655" s="241">
        <v>521</v>
      </c>
      <c r="H10655">
        <f>SUM(G10649:G10655)</f>
        <v>6232</v>
      </c>
      <c r="O10655" s="86">
        <v>2</v>
      </c>
    </row>
    <row r="10656" spans="1:15" customFormat="1" ht="13.2" x14ac:dyDescent="0.25">
      <c r="A10656">
        <v>9</v>
      </c>
      <c r="B10656">
        <v>4</v>
      </c>
      <c r="C10656" s="3">
        <v>904</v>
      </c>
      <c r="D10656" t="s">
        <v>7</v>
      </c>
      <c r="E10656">
        <v>97</v>
      </c>
      <c r="G10656" s="241">
        <v>553</v>
      </c>
      <c r="O10656" s="86">
        <v>2</v>
      </c>
    </row>
    <row r="10657" spans="1:15" customFormat="1" ht="13.2" x14ac:dyDescent="0.25">
      <c r="A10657">
        <v>9</v>
      </c>
      <c r="B10657">
        <v>5</v>
      </c>
      <c r="C10657" s="3">
        <v>905</v>
      </c>
      <c r="D10657" t="s">
        <v>7</v>
      </c>
      <c r="E10657">
        <v>97</v>
      </c>
      <c r="G10657" s="241">
        <v>489</v>
      </c>
      <c r="O10657" s="86">
        <v>2</v>
      </c>
    </row>
    <row r="10658" spans="1:15" customFormat="1" ht="13.2" x14ac:dyDescent="0.25">
      <c r="A10658">
        <v>9</v>
      </c>
      <c r="B10658">
        <v>6</v>
      </c>
      <c r="C10658" s="3">
        <v>906</v>
      </c>
      <c r="D10658" t="s">
        <v>7</v>
      </c>
      <c r="E10658">
        <v>97</v>
      </c>
      <c r="G10658" s="241">
        <v>434</v>
      </c>
      <c r="O10658" s="86">
        <v>2</v>
      </c>
    </row>
    <row r="10659" spans="1:15" customFormat="1" ht="13.2" x14ac:dyDescent="0.25">
      <c r="A10659">
        <v>9</v>
      </c>
      <c r="B10659">
        <v>7</v>
      </c>
      <c r="C10659" s="3">
        <v>907</v>
      </c>
      <c r="D10659" t="s">
        <v>7</v>
      </c>
      <c r="E10659">
        <v>97</v>
      </c>
      <c r="G10659" s="241">
        <v>310</v>
      </c>
      <c r="O10659" s="86">
        <v>1</v>
      </c>
    </row>
    <row r="10660" spans="1:15" customFormat="1" ht="13.2" x14ac:dyDescent="0.25">
      <c r="A10660">
        <v>9</v>
      </c>
      <c r="B10660">
        <v>8</v>
      </c>
      <c r="C10660" s="3">
        <v>908</v>
      </c>
      <c r="D10660" t="s">
        <v>7</v>
      </c>
      <c r="E10660">
        <v>97</v>
      </c>
      <c r="G10660" s="241">
        <v>261</v>
      </c>
      <c r="O10660" s="86">
        <v>1</v>
      </c>
    </row>
    <row r="10661" spans="1:15" customFormat="1" ht="13.2" x14ac:dyDescent="0.25">
      <c r="A10661">
        <v>9</v>
      </c>
      <c r="B10661">
        <v>9</v>
      </c>
      <c r="C10661" s="3">
        <v>909</v>
      </c>
      <c r="D10661" t="s">
        <v>7</v>
      </c>
      <c r="E10661">
        <v>97</v>
      </c>
      <c r="G10661" s="241">
        <v>336</v>
      </c>
      <c r="O10661" s="86">
        <v>1</v>
      </c>
    </row>
    <row r="10662" spans="1:15" customFormat="1" ht="13.2" x14ac:dyDescent="0.25">
      <c r="A10662">
        <v>9</v>
      </c>
      <c r="B10662">
        <v>10</v>
      </c>
      <c r="C10662" s="3">
        <v>910</v>
      </c>
      <c r="D10662" t="s">
        <v>7</v>
      </c>
      <c r="E10662">
        <v>97</v>
      </c>
      <c r="G10662" s="241">
        <v>210</v>
      </c>
      <c r="H10662">
        <f>SUM(G10656:G10662)</f>
        <v>2593</v>
      </c>
      <c r="O10662" s="86">
        <v>1</v>
      </c>
    </row>
    <row r="10663" spans="1:15" customFormat="1" ht="13.2" x14ac:dyDescent="0.25">
      <c r="A10663">
        <v>9</v>
      </c>
      <c r="B10663">
        <v>11</v>
      </c>
      <c r="C10663" s="3">
        <v>911</v>
      </c>
      <c r="D10663" t="s">
        <v>7</v>
      </c>
      <c r="E10663">
        <v>97</v>
      </c>
      <c r="G10663" s="241">
        <v>203</v>
      </c>
      <c r="O10663" s="86">
        <v>1</v>
      </c>
    </row>
    <row r="10664" spans="1:15" customFormat="1" ht="13.2" x14ac:dyDescent="0.25">
      <c r="A10664">
        <v>9</v>
      </c>
      <c r="B10664">
        <v>12</v>
      </c>
      <c r="C10664" s="3">
        <v>912</v>
      </c>
      <c r="D10664" t="s">
        <v>7</v>
      </c>
      <c r="E10664">
        <v>97</v>
      </c>
      <c r="G10664" s="241">
        <v>93</v>
      </c>
      <c r="O10664" s="86">
        <v>0</v>
      </c>
    </row>
    <row r="10665" spans="1:15" customFormat="1" ht="13.2" x14ac:dyDescent="0.25">
      <c r="A10665">
        <v>9</v>
      </c>
      <c r="B10665">
        <v>13</v>
      </c>
      <c r="C10665" s="3">
        <v>913</v>
      </c>
      <c r="D10665" t="s">
        <v>7</v>
      </c>
      <c r="E10665">
        <v>97</v>
      </c>
      <c r="G10665" s="241">
        <v>148</v>
      </c>
      <c r="O10665" s="86">
        <v>1</v>
      </c>
    </row>
    <row r="10666" spans="1:15" customFormat="1" ht="13.2" x14ac:dyDescent="0.25">
      <c r="A10666">
        <v>9</v>
      </c>
      <c r="B10666">
        <v>14</v>
      </c>
      <c r="C10666" s="3">
        <v>914</v>
      </c>
      <c r="D10666" t="s">
        <v>7</v>
      </c>
      <c r="E10666">
        <v>97</v>
      </c>
      <c r="G10666" s="241">
        <v>272</v>
      </c>
      <c r="O10666" s="86">
        <v>1</v>
      </c>
    </row>
    <row r="10667" spans="1:15" customFormat="1" ht="13.2" x14ac:dyDescent="0.25">
      <c r="A10667">
        <v>9</v>
      </c>
      <c r="B10667">
        <v>15</v>
      </c>
      <c r="C10667" s="3">
        <v>915</v>
      </c>
      <c r="D10667" t="s">
        <v>7</v>
      </c>
      <c r="E10667">
        <v>97</v>
      </c>
      <c r="G10667" s="241">
        <v>222</v>
      </c>
      <c r="O10667" s="86">
        <v>1</v>
      </c>
    </row>
    <row r="10668" spans="1:15" customFormat="1" ht="13.2" x14ac:dyDescent="0.25">
      <c r="A10668">
        <v>9</v>
      </c>
      <c r="B10668">
        <v>16</v>
      </c>
      <c r="C10668" s="3">
        <v>916</v>
      </c>
      <c r="D10668" t="s">
        <v>7</v>
      </c>
      <c r="E10668">
        <v>97</v>
      </c>
      <c r="G10668" s="241">
        <v>176</v>
      </c>
      <c r="O10668" s="86">
        <v>1</v>
      </c>
    </row>
    <row r="10669" spans="1:15" customFormat="1" ht="13.2" x14ac:dyDescent="0.25">
      <c r="A10669">
        <v>9</v>
      </c>
      <c r="B10669">
        <v>17</v>
      </c>
      <c r="C10669" s="3">
        <v>917</v>
      </c>
      <c r="D10669" t="s">
        <v>7</v>
      </c>
      <c r="E10669">
        <v>97</v>
      </c>
      <c r="G10669" s="241">
        <v>394</v>
      </c>
      <c r="O10669" s="86">
        <v>2</v>
      </c>
    </row>
    <row r="10670" spans="1:15" customFormat="1" ht="13.2" x14ac:dyDescent="0.25">
      <c r="A10670">
        <v>9</v>
      </c>
      <c r="B10670">
        <v>18</v>
      </c>
      <c r="C10670" s="3">
        <v>918</v>
      </c>
      <c r="D10670" t="s">
        <v>7</v>
      </c>
      <c r="E10670">
        <v>97</v>
      </c>
      <c r="G10670" s="241">
        <v>290</v>
      </c>
      <c r="O10670" s="86">
        <v>1</v>
      </c>
    </row>
    <row r="10671" spans="1:15" customFormat="1" ht="13.2" x14ac:dyDescent="0.25">
      <c r="A10671">
        <v>9</v>
      </c>
      <c r="B10671">
        <v>19</v>
      </c>
      <c r="C10671" s="3">
        <v>919</v>
      </c>
      <c r="D10671" t="s">
        <v>7</v>
      </c>
      <c r="E10671">
        <v>97</v>
      </c>
      <c r="G10671" s="241">
        <v>370</v>
      </c>
      <c r="O10671" s="86">
        <v>2</v>
      </c>
    </row>
    <row r="10672" spans="1:15" customFormat="1" ht="13.2" x14ac:dyDescent="0.25">
      <c r="A10672">
        <v>9</v>
      </c>
      <c r="B10672">
        <v>20</v>
      </c>
      <c r="C10672" s="3">
        <v>920</v>
      </c>
      <c r="D10672" t="s">
        <v>7</v>
      </c>
      <c r="E10672">
        <v>97</v>
      </c>
      <c r="G10672" s="241">
        <v>382</v>
      </c>
      <c r="O10672" s="86">
        <v>2</v>
      </c>
    </row>
    <row r="10673" spans="1:15" customFormat="1" ht="13.2" x14ac:dyDescent="0.25">
      <c r="A10673">
        <v>9</v>
      </c>
      <c r="B10673">
        <v>21</v>
      </c>
      <c r="C10673" s="3">
        <v>921</v>
      </c>
      <c r="D10673" t="s">
        <v>7</v>
      </c>
      <c r="E10673">
        <v>97</v>
      </c>
      <c r="G10673" s="241">
        <v>226</v>
      </c>
      <c r="O10673" s="86">
        <v>1</v>
      </c>
    </row>
    <row r="10674" spans="1:15" customFormat="1" ht="13.2" x14ac:dyDescent="0.25">
      <c r="A10674">
        <v>9</v>
      </c>
      <c r="B10674">
        <v>22</v>
      </c>
      <c r="C10674" s="3">
        <v>922</v>
      </c>
      <c r="D10674" t="s">
        <v>7</v>
      </c>
      <c r="E10674">
        <v>97</v>
      </c>
      <c r="G10674" s="241">
        <v>344</v>
      </c>
      <c r="O10674" s="86">
        <v>1</v>
      </c>
    </row>
    <row r="10675" spans="1:15" customFormat="1" ht="13.2" x14ac:dyDescent="0.25">
      <c r="A10675">
        <v>9</v>
      </c>
      <c r="B10675">
        <v>23</v>
      </c>
      <c r="C10675" s="3">
        <v>923</v>
      </c>
      <c r="D10675" t="s">
        <v>7</v>
      </c>
      <c r="E10675">
        <v>97</v>
      </c>
      <c r="G10675" s="241">
        <v>356</v>
      </c>
      <c r="O10675" s="86">
        <v>2</v>
      </c>
    </row>
    <row r="10676" spans="1:15" customFormat="1" ht="13.2" x14ac:dyDescent="0.25">
      <c r="A10676">
        <v>9</v>
      </c>
      <c r="B10676">
        <v>24</v>
      </c>
      <c r="C10676" s="3">
        <v>924</v>
      </c>
      <c r="D10676" t="s">
        <v>7</v>
      </c>
      <c r="E10676">
        <v>97</v>
      </c>
      <c r="G10676" s="241">
        <v>193</v>
      </c>
      <c r="O10676" s="86">
        <v>1</v>
      </c>
    </row>
    <row r="10677" spans="1:15" customFormat="1" ht="13.2" x14ac:dyDescent="0.25">
      <c r="A10677">
        <v>9</v>
      </c>
      <c r="B10677">
        <v>25</v>
      </c>
      <c r="C10677" s="3">
        <v>925</v>
      </c>
      <c r="D10677" t="s">
        <v>7</v>
      </c>
      <c r="E10677">
        <v>97</v>
      </c>
      <c r="G10677" s="241">
        <v>99</v>
      </c>
      <c r="O10677" s="86">
        <v>0</v>
      </c>
    </row>
    <row r="10678" spans="1:15" customFormat="1" ht="13.2" x14ac:dyDescent="0.25">
      <c r="A10678">
        <v>9</v>
      </c>
      <c r="B10678">
        <v>26</v>
      </c>
      <c r="C10678" s="3">
        <v>926</v>
      </c>
      <c r="D10678" t="s">
        <v>7</v>
      </c>
      <c r="E10678">
        <v>97</v>
      </c>
      <c r="G10678" s="241">
        <v>61</v>
      </c>
      <c r="O10678" s="86">
        <v>0</v>
      </c>
    </row>
    <row r="10679" spans="1:15" customFormat="1" ht="13.2" x14ac:dyDescent="0.25">
      <c r="A10679">
        <v>9</v>
      </c>
      <c r="B10679">
        <v>27</v>
      </c>
      <c r="C10679" s="3">
        <v>927</v>
      </c>
      <c r="D10679" t="s">
        <v>7</v>
      </c>
      <c r="E10679">
        <v>97</v>
      </c>
      <c r="G10679" s="241">
        <v>2</v>
      </c>
      <c r="O10679" s="86">
        <v>0</v>
      </c>
    </row>
    <row r="10680" spans="1:15" customFormat="1" ht="13.2" x14ac:dyDescent="0.25">
      <c r="A10680">
        <v>9</v>
      </c>
      <c r="B10680">
        <v>28</v>
      </c>
      <c r="C10680" s="3">
        <v>928</v>
      </c>
      <c r="D10680" t="s">
        <v>7</v>
      </c>
      <c r="E10680">
        <v>97</v>
      </c>
      <c r="G10680" s="3"/>
      <c r="O10680" s="3"/>
    </row>
    <row r="10681" spans="1:15" customFormat="1" ht="13.2" x14ac:dyDescent="0.25">
      <c r="A10681">
        <v>9</v>
      </c>
      <c r="B10681">
        <v>29</v>
      </c>
      <c r="C10681" s="3">
        <v>929</v>
      </c>
      <c r="D10681" t="s">
        <v>7</v>
      </c>
      <c r="E10681">
        <v>97</v>
      </c>
      <c r="G10681" s="3"/>
      <c r="O10681" s="3"/>
    </row>
    <row r="10682" spans="1:15" customFormat="1" ht="13.2" x14ac:dyDescent="0.25">
      <c r="A10682">
        <v>9</v>
      </c>
      <c r="B10682">
        <v>30</v>
      </c>
      <c r="C10682" s="3">
        <v>930</v>
      </c>
      <c r="D10682" t="s">
        <v>7</v>
      </c>
      <c r="E10682">
        <v>97</v>
      </c>
      <c r="G10682" s="3"/>
      <c r="O10682" s="3"/>
    </row>
    <row r="10683" spans="1:15" customFormat="1" ht="13.2" x14ac:dyDescent="0.25">
      <c r="A10683">
        <v>9</v>
      </c>
      <c r="B10683">
        <v>1</v>
      </c>
      <c r="C10683" s="3">
        <v>1001</v>
      </c>
      <c r="D10683" t="s">
        <v>7</v>
      </c>
      <c r="E10683">
        <v>97</v>
      </c>
      <c r="G10683" s="3"/>
      <c r="O10683" s="3"/>
    </row>
    <row r="10684" spans="1:15" customFormat="1" ht="13.2" x14ac:dyDescent="0.25">
      <c r="A10684">
        <v>9</v>
      </c>
      <c r="B10684">
        <v>2</v>
      </c>
      <c r="C10684" s="3">
        <v>1002</v>
      </c>
      <c r="D10684" t="s">
        <v>7</v>
      </c>
      <c r="E10684">
        <v>97</v>
      </c>
      <c r="G10684" s="3"/>
      <c r="O10684" s="3"/>
    </row>
    <row r="10685" spans="1:15" customFormat="1" ht="13.2" x14ac:dyDescent="0.25">
      <c r="A10685">
        <v>9</v>
      </c>
      <c r="B10685">
        <v>3</v>
      </c>
      <c r="C10685" s="3">
        <v>1003</v>
      </c>
      <c r="D10685" t="s">
        <v>7</v>
      </c>
      <c r="E10685">
        <v>97</v>
      </c>
      <c r="G10685" s="3"/>
      <c r="O10685" s="3"/>
    </row>
    <row r="10686" spans="1:15" customFormat="1" ht="13.2" x14ac:dyDescent="0.25">
      <c r="A10686">
        <v>9</v>
      </c>
      <c r="B10686">
        <v>4</v>
      </c>
      <c r="C10686" s="3">
        <v>1004</v>
      </c>
      <c r="D10686" t="s">
        <v>7</v>
      </c>
      <c r="E10686">
        <v>97</v>
      </c>
      <c r="G10686" s="3"/>
      <c r="O10686" s="3"/>
    </row>
    <row r="10687" spans="1:15" customFormat="1" ht="13.2" x14ac:dyDescent="0.25">
      <c r="A10687">
        <v>6</v>
      </c>
      <c r="B10687">
        <v>6</v>
      </c>
      <c r="C10687" s="3">
        <v>606</v>
      </c>
      <c r="D10687" t="s">
        <v>6</v>
      </c>
      <c r="E10687">
        <v>96</v>
      </c>
      <c r="G10687" s="3">
        <f>+I10687*K10687</f>
        <v>1</v>
      </c>
      <c r="I10687">
        <v>1</v>
      </c>
      <c r="K10687">
        <v>1</v>
      </c>
      <c r="O10687" s="3"/>
    </row>
    <row r="10688" spans="1:15" customFormat="1" ht="13.2" x14ac:dyDescent="0.25">
      <c r="A10688">
        <v>6</v>
      </c>
      <c r="B10688">
        <v>7</v>
      </c>
      <c r="C10688" s="3">
        <v>607</v>
      </c>
      <c r="D10688" t="s">
        <v>6</v>
      </c>
      <c r="E10688">
        <v>96</v>
      </c>
      <c r="G10688" s="3">
        <v>74</v>
      </c>
      <c r="I10688">
        <v>80</v>
      </c>
      <c r="K10688">
        <v>1</v>
      </c>
      <c r="O10688" s="3"/>
    </row>
    <row r="10689" spans="1:15" customFormat="1" ht="13.2" x14ac:dyDescent="0.25">
      <c r="A10689">
        <v>6</v>
      </c>
      <c r="B10689">
        <v>8</v>
      </c>
      <c r="C10689" s="3">
        <v>608</v>
      </c>
      <c r="D10689" t="s">
        <v>6</v>
      </c>
      <c r="E10689">
        <v>96</v>
      </c>
      <c r="G10689" s="3">
        <v>221</v>
      </c>
      <c r="I10689">
        <v>239</v>
      </c>
      <c r="K10689">
        <v>1</v>
      </c>
      <c r="O10689" s="3"/>
    </row>
    <row r="10690" spans="1:15" customFormat="1" ht="13.2" x14ac:dyDescent="0.25">
      <c r="A10690">
        <v>6</v>
      </c>
      <c r="B10690">
        <v>9</v>
      </c>
      <c r="C10690" s="3">
        <v>609</v>
      </c>
      <c r="D10690" t="s">
        <v>6</v>
      </c>
      <c r="E10690">
        <v>96</v>
      </c>
      <c r="G10690" s="3">
        <v>143</v>
      </c>
      <c r="I10690">
        <v>155</v>
      </c>
      <c r="K10690">
        <v>1</v>
      </c>
      <c r="O10690" s="3"/>
    </row>
    <row r="10691" spans="1:15" customFormat="1" ht="13.2" x14ac:dyDescent="0.25">
      <c r="A10691">
        <v>6</v>
      </c>
      <c r="B10691">
        <v>10</v>
      </c>
      <c r="C10691" s="3">
        <v>610</v>
      </c>
      <c r="D10691" t="s">
        <v>6</v>
      </c>
      <c r="E10691">
        <v>96</v>
      </c>
      <c r="G10691" s="3">
        <v>209</v>
      </c>
      <c r="I10691">
        <v>226</v>
      </c>
      <c r="K10691">
        <v>1</v>
      </c>
      <c r="O10691" s="3"/>
    </row>
    <row r="10692" spans="1:15" customFormat="1" ht="13.2" x14ac:dyDescent="0.25">
      <c r="A10692">
        <v>6</v>
      </c>
      <c r="B10692">
        <v>11</v>
      </c>
      <c r="C10692" s="3">
        <v>611</v>
      </c>
      <c r="D10692" t="s">
        <v>6</v>
      </c>
      <c r="E10692">
        <v>96</v>
      </c>
      <c r="G10692" s="3">
        <v>116</v>
      </c>
      <c r="I10692">
        <v>126</v>
      </c>
      <c r="K10692">
        <v>1</v>
      </c>
      <c r="O10692" s="3"/>
    </row>
    <row r="10693" spans="1:15" customFormat="1" ht="13.2" x14ac:dyDescent="0.25">
      <c r="A10693">
        <v>6</v>
      </c>
      <c r="B10693">
        <v>12</v>
      </c>
      <c r="C10693" s="3">
        <v>612</v>
      </c>
      <c r="D10693" t="s">
        <v>6</v>
      </c>
      <c r="E10693">
        <v>96</v>
      </c>
      <c r="G10693" s="3">
        <v>119</v>
      </c>
      <c r="H10693">
        <v>956</v>
      </c>
      <c r="I10693">
        <v>129</v>
      </c>
      <c r="K10693">
        <v>1</v>
      </c>
      <c r="O10693" s="3"/>
    </row>
    <row r="10694" spans="1:15" customFormat="1" ht="13.2" x14ac:dyDescent="0.25">
      <c r="A10694">
        <v>6</v>
      </c>
      <c r="B10694">
        <v>13</v>
      </c>
      <c r="C10694" s="3">
        <v>613</v>
      </c>
      <c r="D10694" t="s">
        <v>6</v>
      </c>
      <c r="E10694">
        <v>96</v>
      </c>
      <c r="G10694" s="3">
        <f>+I10694*K10694</f>
        <v>507</v>
      </c>
      <c r="I10694">
        <v>507</v>
      </c>
      <c r="K10694">
        <v>1</v>
      </c>
      <c r="O10694" s="3"/>
    </row>
    <row r="10695" spans="1:15" customFormat="1" ht="13.2" x14ac:dyDescent="0.25">
      <c r="A10695">
        <v>6</v>
      </c>
      <c r="B10695">
        <v>14</v>
      </c>
      <c r="C10695" s="3">
        <v>614</v>
      </c>
      <c r="D10695" t="s">
        <v>6</v>
      </c>
      <c r="E10695">
        <v>96</v>
      </c>
      <c r="G10695" s="3">
        <v>678</v>
      </c>
      <c r="I10695">
        <v>682</v>
      </c>
      <c r="K10695">
        <v>1</v>
      </c>
      <c r="O10695" s="3"/>
    </row>
    <row r="10696" spans="1:15" customFormat="1" ht="13.2" x14ac:dyDescent="0.25">
      <c r="A10696">
        <v>6</v>
      </c>
      <c r="B10696">
        <v>15</v>
      </c>
      <c r="C10696" s="3">
        <v>615</v>
      </c>
      <c r="D10696" t="s">
        <v>6</v>
      </c>
      <c r="E10696">
        <v>96</v>
      </c>
      <c r="G10696" s="3">
        <v>538</v>
      </c>
      <c r="I10696">
        <v>544</v>
      </c>
      <c r="K10696">
        <v>1</v>
      </c>
      <c r="O10696" s="3"/>
    </row>
    <row r="10697" spans="1:15" customFormat="1" ht="13.2" x14ac:dyDescent="0.25">
      <c r="A10697">
        <v>6</v>
      </c>
      <c r="B10697">
        <v>16</v>
      </c>
      <c r="C10697" s="3">
        <v>616</v>
      </c>
      <c r="D10697" t="s">
        <v>6</v>
      </c>
      <c r="E10697">
        <v>96</v>
      </c>
      <c r="G10697" s="3">
        <v>698</v>
      </c>
      <c r="I10697">
        <v>710</v>
      </c>
      <c r="K10697">
        <v>1</v>
      </c>
      <c r="O10697" s="3"/>
    </row>
    <row r="10698" spans="1:15" customFormat="1" ht="13.2" x14ac:dyDescent="0.25">
      <c r="A10698">
        <v>6</v>
      </c>
      <c r="B10698">
        <v>17</v>
      </c>
      <c r="C10698" s="3">
        <v>617</v>
      </c>
      <c r="D10698" t="s">
        <v>6</v>
      </c>
      <c r="E10698">
        <v>96</v>
      </c>
      <c r="G10698" s="3">
        <v>680</v>
      </c>
      <c r="I10698">
        <v>695</v>
      </c>
      <c r="K10698">
        <v>1</v>
      </c>
      <c r="O10698" s="3"/>
    </row>
    <row r="10699" spans="1:15" customFormat="1" ht="13.2" x14ac:dyDescent="0.25">
      <c r="A10699">
        <v>6</v>
      </c>
      <c r="B10699">
        <v>18</v>
      </c>
      <c r="C10699" s="3">
        <v>618</v>
      </c>
      <c r="D10699" t="s">
        <v>6</v>
      </c>
      <c r="E10699">
        <v>96</v>
      </c>
      <c r="G10699" s="3">
        <v>1066</v>
      </c>
      <c r="I10699">
        <v>1059</v>
      </c>
      <c r="K10699">
        <v>1</v>
      </c>
      <c r="O10699" s="3"/>
    </row>
    <row r="10700" spans="1:15" customFormat="1" ht="13.2" x14ac:dyDescent="0.25">
      <c r="A10700">
        <v>6</v>
      </c>
      <c r="B10700">
        <v>19</v>
      </c>
      <c r="C10700" s="3">
        <v>619</v>
      </c>
      <c r="D10700" t="s">
        <v>6</v>
      </c>
      <c r="E10700">
        <v>96</v>
      </c>
      <c r="G10700" s="3">
        <v>1092</v>
      </c>
      <c r="H10700">
        <v>5382</v>
      </c>
      <c r="I10700">
        <v>1185</v>
      </c>
      <c r="K10700">
        <v>1</v>
      </c>
      <c r="O10700" s="3"/>
    </row>
    <row r="10701" spans="1:15" customFormat="1" ht="13.2" x14ac:dyDescent="0.25">
      <c r="A10701">
        <v>6</v>
      </c>
      <c r="B10701">
        <v>20</v>
      </c>
      <c r="C10701" s="3">
        <v>620</v>
      </c>
      <c r="D10701" t="s">
        <v>6</v>
      </c>
      <c r="E10701">
        <v>96</v>
      </c>
      <c r="G10701" s="3">
        <v>362</v>
      </c>
      <c r="I10701">
        <v>406</v>
      </c>
      <c r="K10701">
        <v>1</v>
      </c>
      <c r="O10701" s="3"/>
    </row>
    <row r="10702" spans="1:15" customFormat="1" ht="13.2" x14ac:dyDescent="0.25">
      <c r="A10702">
        <v>6</v>
      </c>
      <c r="B10702">
        <v>21</v>
      </c>
      <c r="C10702" s="3">
        <v>621</v>
      </c>
      <c r="D10702" t="s">
        <v>6</v>
      </c>
      <c r="E10702">
        <v>96</v>
      </c>
      <c r="G10702" s="3">
        <v>638</v>
      </c>
      <c r="I10702">
        <v>683</v>
      </c>
      <c r="K10702">
        <v>1</v>
      </c>
      <c r="O10702" s="3"/>
    </row>
    <row r="10703" spans="1:15" customFormat="1" ht="13.2" x14ac:dyDescent="0.25">
      <c r="A10703">
        <v>6</v>
      </c>
      <c r="B10703">
        <v>22</v>
      </c>
      <c r="C10703" s="3">
        <v>622</v>
      </c>
      <c r="D10703" t="s">
        <v>6</v>
      </c>
      <c r="E10703">
        <v>96</v>
      </c>
      <c r="G10703" s="3">
        <v>587</v>
      </c>
      <c r="I10703">
        <v>603</v>
      </c>
      <c r="K10703">
        <v>1</v>
      </c>
      <c r="O10703" s="3"/>
    </row>
    <row r="10704" spans="1:15" customFormat="1" ht="13.2" x14ac:dyDescent="0.25">
      <c r="A10704">
        <v>6</v>
      </c>
      <c r="B10704">
        <v>23</v>
      </c>
      <c r="C10704" s="3">
        <v>623</v>
      </c>
      <c r="D10704" t="s">
        <v>6</v>
      </c>
      <c r="E10704">
        <v>96</v>
      </c>
      <c r="G10704" s="3">
        <v>429</v>
      </c>
      <c r="I10704">
        <v>423</v>
      </c>
      <c r="K10704">
        <v>1</v>
      </c>
      <c r="O10704" s="3"/>
    </row>
    <row r="10705" spans="1:15" customFormat="1" ht="13.2" x14ac:dyDescent="0.25">
      <c r="A10705">
        <v>6</v>
      </c>
      <c r="B10705">
        <v>24</v>
      </c>
      <c r="C10705" s="3">
        <v>624</v>
      </c>
      <c r="D10705" t="s">
        <v>6</v>
      </c>
      <c r="E10705">
        <v>96</v>
      </c>
      <c r="G10705" s="3">
        <v>244</v>
      </c>
      <c r="I10705">
        <v>232</v>
      </c>
      <c r="K10705">
        <v>1</v>
      </c>
      <c r="O10705" s="3"/>
    </row>
    <row r="10706" spans="1:15" customFormat="1" ht="13.2" x14ac:dyDescent="0.25">
      <c r="A10706">
        <v>6</v>
      </c>
      <c r="B10706">
        <v>25</v>
      </c>
      <c r="C10706" s="3">
        <v>625</v>
      </c>
      <c r="D10706" t="s">
        <v>6</v>
      </c>
      <c r="E10706">
        <v>96</v>
      </c>
      <c r="G10706" s="3">
        <v>245</v>
      </c>
      <c r="I10706">
        <v>198</v>
      </c>
      <c r="K10706">
        <v>1</v>
      </c>
      <c r="O10706" s="3"/>
    </row>
    <row r="10707" spans="1:15" customFormat="1" ht="13.2" x14ac:dyDescent="0.25">
      <c r="A10707">
        <v>6</v>
      </c>
      <c r="B10707">
        <v>26</v>
      </c>
      <c r="C10707" s="3">
        <v>626</v>
      </c>
      <c r="D10707" t="s">
        <v>6</v>
      </c>
      <c r="E10707">
        <v>96</v>
      </c>
      <c r="G10707" s="3">
        <v>329</v>
      </c>
      <c r="H10707">
        <v>2818</v>
      </c>
      <c r="I10707">
        <v>273</v>
      </c>
      <c r="K10707">
        <v>1</v>
      </c>
      <c r="O10707" s="3"/>
    </row>
    <row r="10708" spans="1:15" customFormat="1" ht="13.2" x14ac:dyDescent="0.25">
      <c r="A10708">
        <v>6</v>
      </c>
      <c r="B10708">
        <v>27</v>
      </c>
      <c r="C10708" s="3">
        <v>627</v>
      </c>
      <c r="D10708" t="s">
        <v>6</v>
      </c>
      <c r="E10708">
        <v>96</v>
      </c>
      <c r="G10708" s="3">
        <v>1206</v>
      </c>
      <c r="I10708" s="2">
        <v>1033</v>
      </c>
      <c r="K10708">
        <v>1</v>
      </c>
      <c r="O10708" s="3"/>
    </row>
    <row r="10709" spans="1:15" customFormat="1" ht="13.2" x14ac:dyDescent="0.25">
      <c r="A10709">
        <v>6</v>
      </c>
      <c r="B10709">
        <v>28</v>
      </c>
      <c r="C10709" s="3">
        <v>628</v>
      </c>
      <c r="D10709" t="s">
        <v>6</v>
      </c>
      <c r="E10709">
        <v>96</v>
      </c>
      <c r="G10709" s="3">
        <v>697</v>
      </c>
      <c r="I10709">
        <v>598</v>
      </c>
      <c r="K10709">
        <v>1</v>
      </c>
      <c r="O10709" s="3"/>
    </row>
    <row r="10710" spans="1:15" customFormat="1" ht="13.2" x14ac:dyDescent="0.25">
      <c r="A10710">
        <v>6</v>
      </c>
      <c r="B10710">
        <v>29</v>
      </c>
      <c r="C10710" s="3">
        <v>629</v>
      </c>
      <c r="D10710" t="s">
        <v>6</v>
      </c>
      <c r="E10710">
        <v>96</v>
      </c>
      <c r="G10710" s="3">
        <v>1206</v>
      </c>
      <c r="I10710">
        <v>1037</v>
      </c>
      <c r="K10710">
        <v>1</v>
      </c>
      <c r="O10710" s="3"/>
    </row>
    <row r="10711" spans="1:15" customFormat="1" ht="13.2" x14ac:dyDescent="0.25">
      <c r="A10711">
        <v>6</v>
      </c>
      <c r="B10711">
        <v>30</v>
      </c>
      <c r="C10711" s="3">
        <v>630</v>
      </c>
      <c r="D10711" t="s">
        <v>6</v>
      </c>
      <c r="E10711">
        <v>96</v>
      </c>
      <c r="G10711" s="3">
        <v>594</v>
      </c>
      <c r="I10711">
        <v>512</v>
      </c>
      <c r="K10711">
        <v>1</v>
      </c>
      <c r="O10711" s="3"/>
    </row>
    <row r="10712" spans="1:15" customFormat="1" ht="13.2" x14ac:dyDescent="0.25">
      <c r="A10712">
        <v>7</v>
      </c>
      <c r="B10712">
        <v>1</v>
      </c>
      <c r="C10712" s="3">
        <v>701</v>
      </c>
      <c r="D10712" t="s">
        <v>6</v>
      </c>
      <c r="E10712">
        <v>96</v>
      </c>
      <c r="G10712" s="3">
        <v>1070</v>
      </c>
      <c r="I10712">
        <v>925</v>
      </c>
      <c r="K10712">
        <v>1</v>
      </c>
      <c r="O10712" s="3"/>
    </row>
    <row r="10713" spans="1:15" customFormat="1" ht="13.2" x14ac:dyDescent="0.25">
      <c r="A10713">
        <v>7</v>
      </c>
      <c r="B10713">
        <v>2</v>
      </c>
      <c r="C10713" s="3">
        <v>702</v>
      </c>
      <c r="D10713" t="s">
        <v>6</v>
      </c>
      <c r="E10713">
        <v>96</v>
      </c>
      <c r="G10713" s="3">
        <v>5673</v>
      </c>
      <c r="I10713">
        <v>4871</v>
      </c>
      <c r="K10713" s="3">
        <v>1</v>
      </c>
      <c r="O10713" s="3"/>
    </row>
    <row r="10714" spans="1:15" customFormat="1" ht="13.2" x14ac:dyDescent="0.25">
      <c r="A10714">
        <v>7</v>
      </c>
      <c r="B10714">
        <v>3</v>
      </c>
      <c r="C10714" s="3">
        <v>703</v>
      </c>
      <c r="D10714" t="s">
        <v>6</v>
      </c>
      <c r="E10714">
        <v>96</v>
      </c>
      <c r="G10714" s="3">
        <v>4425</v>
      </c>
      <c r="H10714" s="3">
        <f>SUM(G10708:G10714)</f>
        <v>14871</v>
      </c>
      <c r="I10714">
        <v>3851</v>
      </c>
      <c r="K10714">
        <v>1</v>
      </c>
      <c r="O10714" s="3"/>
    </row>
    <row r="10715" spans="1:15" customFormat="1" ht="13.2" x14ac:dyDescent="0.25">
      <c r="A10715">
        <v>7</v>
      </c>
      <c r="B10715">
        <v>4</v>
      </c>
      <c r="C10715" s="3">
        <v>704</v>
      </c>
      <c r="D10715" t="s">
        <v>6</v>
      </c>
      <c r="E10715">
        <v>96</v>
      </c>
      <c r="G10715" s="3">
        <v>1287</v>
      </c>
      <c r="I10715">
        <v>1218</v>
      </c>
      <c r="K10715">
        <v>1</v>
      </c>
      <c r="O10715" s="3"/>
    </row>
    <row r="10716" spans="1:15" customFormat="1" ht="13.2" x14ac:dyDescent="0.25">
      <c r="A10716">
        <v>7</v>
      </c>
      <c r="B10716">
        <v>5</v>
      </c>
      <c r="C10716" s="3">
        <v>705</v>
      </c>
      <c r="D10716" t="s">
        <v>6</v>
      </c>
      <c r="E10716">
        <v>96</v>
      </c>
      <c r="G10716" s="3">
        <v>2144</v>
      </c>
      <c r="I10716">
        <v>1811</v>
      </c>
      <c r="K10716">
        <v>1</v>
      </c>
      <c r="O10716" s="3"/>
    </row>
    <row r="10717" spans="1:15" customFormat="1" ht="13.2" x14ac:dyDescent="0.25">
      <c r="A10717">
        <v>7</v>
      </c>
      <c r="B10717">
        <v>6</v>
      </c>
      <c r="C10717" s="3">
        <v>706</v>
      </c>
      <c r="D10717" t="s">
        <v>6</v>
      </c>
      <c r="E10717">
        <v>96</v>
      </c>
      <c r="G10717" s="3">
        <v>2495</v>
      </c>
      <c r="I10717">
        <v>2165</v>
      </c>
      <c r="K10717">
        <v>1</v>
      </c>
      <c r="O10717" s="3"/>
    </row>
    <row r="10718" spans="1:15" customFormat="1" ht="13.2" x14ac:dyDescent="0.25">
      <c r="A10718">
        <v>7</v>
      </c>
      <c r="B10718">
        <v>7</v>
      </c>
      <c r="C10718" s="3">
        <v>707</v>
      </c>
      <c r="D10718" t="s">
        <v>6</v>
      </c>
      <c r="E10718">
        <v>96</v>
      </c>
      <c r="G10718" s="3">
        <v>4319</v>
      </c>
      <c r="I10718">
        <v>3858</v>
      </c>
      <c r="K10718">
        <v>1</v>
      </c>
      <c r="O10718" s="3"/>
    </row>
    <row r="10719" spans="1:15" customFormat="1" ht="13.2" x14ac:dyDescent="0.25">
      <c r="A10719">
        <v>7</v>
      </c>
      <c r="B10719">
        <v>8</v>
      </c>
      <c r="C10719" s="3">
        <v>708</v>
      </c>
      <c r="D10719" t="s">
        <v>6</v>
      </c>
      <c r="E10719">
        <v>96</v>
      </c>
      <c r="G10719" s="3">
        <v>13088</v>
      </c>
      <c r="I10719">
        <v>12068</v>
      </c>
      <c r="K10719">
        <v>1</v>
      </c>
      <c r="O10719" s="3"/>
    </row>
    <row r="10720" spans="1:15" customFormat="1" ht="13.2" x14ac:dyDescent="0.25">
      <c r="A10720">
        <v>7</v>
      </c>
      <c r="B10720">
        <v>9</v>
      </c>
      <c r="C10720" s="3">
        <v>709</v>
      </c>
      <c r="D10720" t="s">
        <v>6</v>
      </c>
      <c r="E10720">
        <v>96</v>
      </c>
      <c r="G10720" s="3">
        <v>8119</v>
      </c>
      <c r="I10720">
        <v>7254</v>
      </c>
      <c r="K10720">
        <v>1</v>
      </c>
      <c r="O10720" s="3"/>
    </row>
    <row r="10721" spans="1:15" customFormat="1" ht="13.2" x14ac:dyDescent="0.25">
      <c r="A10721">
        <v>7</v>
      </c>
      <c r="B10721">
        <v>10</v>
      </c>
      <c r="C10721" s="3">
        <v>710</v>
      </c>
      <c r="D10721" t="s">
        <v>6</v>
      </c>
      <c r="E10721">
        <v>96</v>
      </c>
      <c r="G10721" s="3">
        <v>4398</v>
      </c>
      <c r="H10721" s="3">
        <f>SUM(G10715:G10721)</f>
        <v>35850</v>
      </c>
      <c r="I10721">
        <v>3893</v>
      </c>
      <c r="K10721">
        <v>1</v>
      </c>
      <c r="O10721" s="3"/>
    </row>
    <row r="10722" spans="1:15" customFormat="1" ht="13.2" x14ac:dyDescent="0.25">
      <c r="A10722">
        <v>7</v>
      </c>
      <c r="B10722">
        <v>11</v>
      </c>
      <c r="C10722" s="3">
        <v>711</v>
      </c>
      <c r="D10722" t="s">
        <v>6</v>
      </c>
      <c r="E10722">
        <v>96</v>
      </c>
      <c r="G10722" s="3">
        <v>2291</v>
      </c>
      <c r="I10722">
        <v>1968</v>
      </c>
      <c r="K10722">
        <v>1</v>
      </c>
      <c r="O10722" s="3"/>
    </row>
    <row r="10723" spans="1:15" customFormat="1" ht="13.2" x14ac:dyDescent="0.25">
      <c r="A10723">
        <v>7</v>
      </c>
      <c r="B10723">
        <v>12</v>
      </c>
      <c r="C10723" s="3">
        <v>712</v>
      </c>
      <c r="D10723" t="s">
        <v>6</v>
      </c>
      <c r="E10723">
        <v>96</v>
      </c>
      <c r="G10723" s="3">
        <v>2290</v>
      </c>
      <c r="I10723">
        <f>2387-391</f>
        <v>1996</v>
      </c>
      <c r="K10723">
        <v>1</v>
      </c>
      <c r="O10723" s="3"/>
    </row>
    <row r="10724" spans="1:15" customFormat="1" ht="13.2" x14ac:dyDescent="0.25">
      <c r="A10724">
        <v>7</v>
      </c>
      <c r="B10724">
        <v>13</v>
      </c>
      <c r="C10724" s="3">
        <v>713</v>
      </c>
      <c r="D10724" t="s">
        <v>6</v>
      </c>
      <c r="E10724">
        <v>96</v>
      </c>
      <c r="G10724" s="3">
        <v>1116</v>
      </c>
      <c r="I10724">
        <v>966</v>
      </c>
      <c r="K10724">
        <v>1</v>
      </c>
      <c r="O10724" s="3"/>
    </row>
    <row r="10725" spans="1:15" customFormat="1" ht="13.2" x14ac:dyDescent="0.25">
      <c r="A10725">
        <v>7</v>
      </c>
      <c r="B10725">
        <v>14</v>
      </c>
      <c r="C10725" s="3">
        <v>714</v>
      </c>
      <c r="D10725" t="s">
        <v>6</v>
      </c>
      <c r="E10725">
        <v>96</v>
      </c>
      <c r="G10725" s="3">
        <v>670</v>
      </c>
      <c r="I10725">
        <f>660-83</f>
        <v>577</v>
      </c>
      <c r="K10725">
        <v>1</v>
      </c>
      <c r="O10725" s="3"/>
    </row>
    <row r="10726" spans="1:15" customFormat="1" ht="13.2" x14ac:dyDescent="0.25">
      <c r="A10726">
        <v>7</v>
      </c>
      <c r="B10726">
        <v>15</v>
      </c>
      <c r="C10726" s="3">
        <v>715</v>
      </c>
      <c r="D10726" t="s">
        <v>6</v>
      </c>
      <c r="E10726">
        <v>96</v>
      </c>
      <c r="G10726" s="3">
        <v>1086</v>
      </c>
      <c r="I10726">
        <f>985-55</f>
        <v>930</v>
      </c>
      <c r="K10726">
        <v>1</v>
      </c>
      <c r="O10726" s="3"/>
    </row>
    <row r="10727" spans="1:15" customFormat="1" ht="13.2" x14ac:dyDescent="0.25">
      <c r="A10727">
        <v>7</v>
      </c>
      <c r="B10727">
        <v>16</v>
      </c>
      <c r="C10727" s="3">
        <v>716</v>
      </c>
      <c r="D10727" t="s">
        <v>6</v>
      </c>
      <c r="E10727">
        <v>96</v>
      </c>
      <c r="G10727" s="3">
        <v>2151</v>
      </c>
      <c r="I10727">
        <v>1886</v>
      </c>
      <c r="K10727">
        <v>1</v>
      </c>
      <c r="O10727" s="3"/>
    </row>
    <row r="10728" spans="1:15" customFormat="1" ht="13.2" x14ac:dyDescent="0.25">
      <c r="A10728">
        <v>7</v>
      </c>
      <c r="B10728">
        <v>17</v>
      </c>
      <c r="C10728" s="3">
        <v>717</v>
      </c>
      <c r="D10728" t="s">
        <v>6</v>
      </c>
      <c r="E10728">
        <v>96</v>
      </c>
      <c r="G10728" s="3">
        <v>883</v>
      </c>
      <c r="H10728">
        <f>SUM(G10722:G10728)</f>
        <v>10487</v>
      </c>
      <c r="I10728">
        <v>875</v>
      </c>
      <c r="K10728">
        <v>1</v>
      </c>
      <c r="O10728" s="3"/>
    </row>
    <row r="10729" spans="1:15" customFormat="1" ht="13.2" x14ac:dyDescent="0.25">
      <c r="A10729">
        <v>7</v>
      </c>
      <c r="B10729">
        <v>18</v>
      </c>
      <c r="C10729" s="3">
        <v>718</v>
      </c>
      <c r="D10729" t="s">
        <v>6</v>
      </c>
      <c r="E10729">
        <v>96</v>
      </c>
      <c r="G10729" s="3">
        <v>2575</v>
      </c>
      <c r="I10729">
        <v>1965</v>
      </c>
      <c r="K10729">
        <v>1</v>
      </c>
      <c r="O10729" s="3"/>
    </row>
    <row r="10730" spans="1:15" customFormat="1" ht="13.2" x14ac:dyDescent="0.25">
      <c r="A10730">
        <v>7</v>
      </c>
      <c r="B10730">
        <v>19</v>
      </c>
      <c r="C10730" s="3">
        <v>719</v>
      </c>
      <c r="D10730" t="s">
        <v>6</v>
      </c>
      <c r="E10730">
        <v>96</v>
      </c>
      <c r="G10730" s="3">
        <v>7650</v>
      </c>
      <c r="I10730">
        <v>7381</v>
      </c>
      <c r="K10730">
        <v>1</v>
      </c>
      <c r="O10730" s="3"/>
    </row>
    <row r="10731" spans="1:15" customFormat="1" ht="13.2" x14ac:dyDescent="0.25">
      <c r="A10731">
        <v>7</v>
      </c>
      <c r="B10731">
        <v>20</v>
      </c>
      <c r="C10731" s="3">
        <v>720</v>
      </c>
      <c r="D10731" t="s">
        <v>6</v>
      </c>
      <c r="E10731">
        <v>96</v>
      </c>
      <c r="G10731" s="3">
        <v>10061</v>
      </c>
      <c r="I10731">
        <v>9848</v>
      </c>
      <c r="K10731">
        <v>1</v>
      </c>
      <c r="O10731" s="3"/>
    </row>
    <row r="10732" spans="1:15" customFormat="1" ht="13.2" x14ac:dyDescent="0.25">
      <c r="A10732">
        <v>7</v>
      </c>
      <c r="B10732">
        <v>21</v>
      </c>
      <c r="C10732" s="3">
        <v>721</v>
      </c>
      <c r="D10732" t="s">
        <v>6</v>
      </c>
      <c r="E10732">
        <v>96</v>
      </c>
      <c r="G10732" s="3">
        <v>5328</v>
      </c>
      <c r="I10732">
        <v>5294</v>
      </c>
      <c r="K10732">
        <v>1</v>
      </c>
      <c r="O10732" s="3"/>
    </row>
    <row r="10733" spans="1:15" customFormat="1" ht="13.2" x14ac:dyDescent="0.25">
      <c r="A10733">
        <v>7</v>
      </c>
      <c r="B10733">
        <v>22</v>
      </c>
      <c r="C10733" s="3">
        <v>722</v>
      </c>
      <c r="D10733" t="s">
        <v>6</v>
      </c>
      <c r="E10733">
        <v>96</v>
      </c>
      <c r="G10733" s="3">
        <v>4008</v>
      </c>
      <c r="I10733">
        <v>4047</v>
      </c>
      <c r="K10733">
        <v>1</v>
      </c>
      <c r="O10733" s="3"/>
    </row>
    <row r="10734" spans="1:15" customFormat="1" ht="13.2" x14ac:dyDescent="0.25">
      <c r="A10734">
        <v>7</v>
      </c>
      <c r="B10734">
        <v>23</v>
      </c>
      <c r="C10734" s="3">
        <v>723</v>
      </c>
      <c r="D10734" t="s">
        <v>6</v>
      </c>
      <c r="E10734">
        <v>96</v>
      </c>
      <c r="G10734" s="3">
        <v>3668</v>
      </c>
      <c r="I10734">
        <v>3645</v>
      </c>
      <c r="K10734">
        <v>1</v>
      </c>
      <c r="O10734" s="3"/>
    </row>
    <row r="10735" spans="1:15" customFormat="1" ht="13.2" x14ac:dyDescent="0.25">
      <c r="A10735">
        <v>7</v>
      </c>
      <c r="B10735">
        <v>24</v>
      </c>
      <c r="C10735" s="3">
        <v>724</v>
      </c>
      <c r="D10735" t="s">
        <v>6</v>
      </c>
      <c r="E10735">
        <v>96</v>
      </c>
      <c r="G10735" s="3">
        <v>4449</v>
      </c>
      <c r="H10735">
        <f>SUM(G10729:G10735)</f>
        <v>37739</v>
      </c>
      <c r="I10735">
        <v>4536</v>
      </c>
      <c r="K10735">
        <v>1</v>
      </c>
      <c r="O10735" s="3"/>
    </row>
    <row r="10736" spans="1:15" customFormat="1" ht="13.2" x14ac:dyDescent="0.25">
      <c r="A10736">
        <v>7</v>
      </c>
      <c r="B10736">
        <v>25</v>
      </c>
      <c r="C10736" s="3">
        <v>725</v>
      </c>
      <c r="D10736" t="s">
        <v>6</v>
      </c>
      <c r="E10736">
        <v>96</v>
      </c>
      <c r="G10736" s="3">
        <v>2372</v>
      </c>
      <c r="I10736">
        <v>2541</v>
      </c>
      <c r="K10736">
        <v>1</v>
      </c>
      <c r="O10736" s="3"/>
    </row>
    <row r="10737" spans="1:15" customFormat="1" ht="13.2" x14ac:dyDescent="0.25">
      <c r="A10737">
        <v>7</v>
      </c>
      <c r="B10737">
        <v>26</v>
      </c>
      <c r="C10737" s="3">
        <v>726</v>
      </c>
      <c r="D10737" t="s">
        <v>6</v>
      </c>
      <c r="E10737">
        <v>96</v>
      </c>
      <c r="G10737" s="3">
        <v>773</v>
      </c>
      <c r="I10737">
        <v>871</v>
      </c>
      <c r="K10737">
        <v>1</v>
      </c>
      <c r="O10737" s="3"/>
    </row>
    <row r="10738" spans="1:15" customFormat="1" ht="13.2" x14ac:dyDescent="0.25">
      <c r="A10738">
        <v>7</v>
      </c>
      <c r="B10738">
        <v>27</v>
      </c>
      <c r="C10738" s="3">
        <v>727</v>
      </c>
      <c r="D10738" t="s">
        <v>6</v>
      </c>
      <c r="E10738">
        <v>96</v>
      </c>
      <c r="G10738" s="3">
        <v>472</v>
      </c>
      <c r="I10738">
        <v>502</v>
      </c>
      <c r="K10738">
        <v>1</v>
      </c>
      <c r="O10738" s="3"/>
    </row>
    <row r="10739" spans="1:15" customFormat="1" ht="13.2" x14ac:dyDescent="0.25">
      <c r="A10739">
        <v>7</v>
      </c>
      <c r="B10739">
        <v>28</v>
      </c>
      <c r="C10739" s="3">
        <v>728</v>
      </c>
      <c r="D10739" t="s">
        <v>6</v>
      </c>
      <c r="E10739">
        <v>96</v>
      </c>
      <c r="G10739" s="3">
        <v>199</v>
      </c>
      <c r="I10739">
        <v>200</v>
      </c>
      <c r="K10739">
        <v>1</v>
      </c>
      <c r="O10739" s="3"/>
    </row>
    <row r="10740" spans="1:15" customFormat="1" ht="13.2" x14ac:dyDescent="0.25">
      <c r="A10740">
        <v>7</v>
      </c>
      <c r="B10740">
        <v>29</v>
      </c>
      <c r="C10740" s="3">
        <v>729</v>
      </c>
      <c r="D10740" t="s">
        <v>6</v>
      </c>
      <c r="E10740">
        <v>96</v>
      </c>
      <c r="G10740" s="3">
        <v>986</v>
      </c>
      <c r="I10740">
        <v>936</v>
      </c>
      <c r="K10740">
        <v>1</v>
      </c>
      <c r="O10740" s="3"/>
    </row>
    <row r="10741" spans="1:15" customFormat="1" ht="13.2" x14ac:dyDescent="0.25">
      <c r="A10741">
        <v>7</v>
      </c>
      <c r="B10741">
        <v>30</v>
      </c>
      <c r="C10741" s="3">
        <v>730</v>
      </c>
      <c r="D10741" t="s">
        <v>6</v>
      </c>
      <c r="E10741">
        <v>96</v>
      </c>
      <c r="G10741" s="3">
        <v>307</v>
      </c>
      <c r="I10741">
        <v>324</v>
      </c>
      <c r="K10741">
        <v>1</v>
      </c>
      <c r="O10741" s="3"/>
    </row>
    <row r="10742" spans="1:15" customFormat="1" ht="13.2" x14ac:dyDescent="0.25">
      <c r="A10742">
        <v>7</v>
      </c>
      <c r="B10742">
        <v>31</v>
      </c>
      <c r="C10742" s="3">
        <v>731</v>
      </c>
      <c r="D10742" t="s">
        <v>6</v>
      </c>
      <c r="E10742">
        <v>96</v>
      </c>
      <c r="G10742" s="3">
        <v>100</v>
      </c>
      <c r="H10742">
        <f>SUM(G10736:G10742)</f>
        <v>5209</v>
      </c>
      <c r="I10742">
        <v>120</v>
      </c>
      <c r="K10742">
        <v>1</v>
      </c>
      <c r="O10742" s="3"/>
    </row>
    <row r="10743" spans="1:15" customFormat="1" ht="13.2" x14ac:dyDescent="0.25">
      <c r="A10743">
        <v>8</v>
      </c>
      <c r="B10743">
        <v>1</v>
      </c>
      <c r="C10743" s="3">
        <v>801</v>
      </c>
      <c r="D10743" t="s">
        <v>6</v>
      </c>
      <c r="E10743">
        <v>96</v>
      </c>
      <c r="G10743" s="3">
        <v>423</v>
      </c>
      <c r="I10743">
        <v>587</v>
      </c>
      <c r="K10743">
        <v>1</v>
      </c>
      <c r="O10743" s="3"/>
    </row>
    <row r="10744" spans="1:15" customFormat="1" ht="13.2" x14ac:dyDescent="0.25">
      <c r="A10744">
        <v>8</v>
      </c>
      <c r="B10744">
        <v>2</v>
      </c>
      <c r="C10744" s="3">
        <v>802</v>
      </c>
      <c r="D10744" t="s">
        <v>6</v>
      </c>
      <c r="E10744">
        <v>96</v>
      </c>
      <c r="G10744" s="3">
        <v>781</v>
      </c>
      <c r="I10744">
        <v>1059</v>
      </c>
      <c r="K10744">
        <v>1</v>
      </c>
      <c r="O10744" s="3"/>
    </row>
    <row r="10745" spans="1:15" customFormat="1" ht="13.2" x14ac:dyDescent="0.25">
      <c r="A10745">
        <v>8</v>
      </c>
      <c r="B10745">
        <v>3</v>
      </c>
      <c r="C10745" s="3">
        <v>803</v>
      </c>
      <c r="D10745" t="s">
        <v>6</v>
      </c>
      <c r="E10745">
        <v>96</v>
      </c>
      <c r="G10745" s="3">
        <v>700</v>
      </c>
      <c r="I10745">
        <v>922</v>
      </c>
      <c r="K10745">
        <v>1</v>
      </c>
      <c r="O10745" s="3"/>
    </row>
    <row r="10746" spans="1:15" customFormat="1" ht="13.2" x14ac:dyDescent="0.25">
      <c r="A10746">
        <v>8</v>
      </c>
      <c r="B10746">
        <v>4</v>
      </c>
      <c r="C10746" s="3">
        <v>804</v>
      </c>
      <c r="D10746" t="s">
        <v>6</v>
      </c>
      <c r="E10746">
        <v>96</v>
      </c>
      <c r="G10746" s="3">
        <v>1667</v>
      </c>
      <c r="I10746">
        <v>2136</v>
      </c>
      <c r="K10746">
        <v>1</v>
      </c>
      <c r="O10746" s="3"/>
    </row>
    <row r="10747" spans="1:15" customFormat="1" ht="13.2" x14ac:dyDescent="0.25">
      <c r="A10747">
        <v>8</v>
      </c>
      <c r="B10747">
        <v>5</v>
      </c>
      <c r="C10747" s="3">
        <v>805</v>
      </c>
      <c r="D10747" t="s">
        <v>6</v>
      </c>
      <c r="E10747">
        <v>96</v>
      </c>
      <c r="G10747" s="3">
        <v>1537</v>
      </c>
      <c r="I10747">
        <v>1925</v>
      </c>
      <c r="K10747">
        <v>1</v>
      </c>
      <c r="O10747" s="3"/>
    </row>
    <row r="10748" spans="1:15" customFormat="1" ht="13.2" x14ac:dyDescent="0.25">
      <c r="A10748">
        <v>8</v>
      </c>
      <c r="B10748">
        <v>6</v>
      </c>
      <c r="C10748" s="3">
        <v>806</v>
      </c>
      <c r="D10748" t="s">
        <v>6</v>
      </c>
      <c r="E10748">
        <v>96</v>
      </c>
      <c r="G10748" s="3">
        <v>852</v>
      </c>
      <c r="I10748">
        <v>975</v>
      </c>
      <c r="K10748">
        <v>1</v>
      </c>
      <c r="O10748" s="3"/>
    </row>
    <row r="10749" spans="1:15" customFormat="1" ht="13.2" x14ac:dyDescent="0.25">
      <c r="A10749">
        <v>8</v>
      </c>
      <c r="B10749">
        <v>7</v>
      </c>
      <c r="C10749" s="3">
        <v>807</v>
      </c>
      <c r="D10749" t="s">
        <v>6</v>
      </c>
      <c r="E10749">
        <v>96</v>
      </c>
      <c r="G10749" s="3">
        <v>2534</v>
      </c>
      <c r="H10749">
        <f>SUM(G10743:G10749)</f>
        <v>8494</v>
      </c>
      <c r="I10749">
        <v>3006</v>
      </c>
      <c r="K10749">
        <v>1</v>
      </c>
      <c r="O10749" s="3"/>
    </row>
    <row r="10750" spans="1:15" customFormat="1" ht="13.2" x14ac:dyDescent="0.25">
      <c r="A10750">
        <v>8</v>
      </c>
      <c r="B10750">
        <v>8</v>
      </c>
      <c r="C10750" s="3">
        <v>808</v>
      </c>
      <c r="D10750" t="s">
        <v>6</v>
      </c>
      <c r="E10750">
        <v>96</v>
      </c>
      <c r="G10750" s="3">
        <v>1653</v>
      </c>
      <c r="I10750">
        <v>1915</v>
      </c>
      <c r="K10750">
        <v>1</v>
      </c>
      <c r="O10750" s="3"/>
    </row>
    <row r="10751" spans="1:15" customFormat="1" ht="13.2" x14ac:dyDescent="0.25">
      <c r="A10751">
        <v>8</v>
      </c>
      <c r="B10751">
        <v>9</v>
      </c>
      <c r="C10751" s="3">
        <v>809</v>
      </c>
      <c r="D10751" t="s">
        <v>6</v>
      </c>
      <c r="E10751">
        <v>96</v>
      </c>
      <c r="G10751" s="3">
        <v>1486</v>
      </c>
      <c r="I10751">
        <v>1812</v>
      </c>
      <c r="K10751">
        <v>1</v>
      </c>
      <c r="O10751" s="3"/>
    </row>
    <row r="10752" spans="1:15" customFormat="1" ht="13.2" x14ac:dyDescent="0.25">
      <c r="A10752">
        <v>8</v>
      </c>
      <c r="B10752">
        <v>10</v>
      </c>
      <c r="C10752" s="3">
        <v>810</v>
      </c>
      <c r="D10752" t="s">
        <v>6</v>
      </c>
      <c r="E10752">
        <v>96</v>
      </c>
      <c r="G10752" s="3">
        <v>595</v>
      </c>
      <c r="I10752">
        <v>716</v>
      </c>
      <c r="K10752">
        <v>1</v>
      </c>
      <c r="O10752" s="3"/>
    </row>
    <row r="10753" spans="1:15" customFormat="1" ht="13.2" x14ac:dyDescent="0.25">
      <c r="A10753">
        <v>8</v>
      </c>
      <c r="B10753">
        <v>11</v>
      </c>
      <c r="C10753" s="3">
        <v>811</v>
      </c>
      <c r="D10753" t="s">
        <v>6</v>
      </c>
      <c r="E10753">
        <v>96</v>
      </c>
      <c r="G10753" s="3">
        <v>1283</v>
      </c>
      <c r="I10753">
        <v>1524</v>
      </c>
      <c r="K10753">
        <v>1</v>
      </c>
      <c r="O10753" s="3"/>
    </row>
    <row r="10754" spans="1:15" customFormat="1" ht="13.2" x14ac:dyDescent="0.25">
      <c r="A10754">
        <v>8</v>
      </c>
      <c r="B10754">
        <v>12</v>
      </c>
      <c r="C10754" s="3">
        <v>812</v>
      </c>
      <c r="D10754" t="s">
        <v>6</v>
      </c>
      <c r="E10754">
        <v>96</v>
      </c>
      <c r="G10754" s="3">
        <v>1210</v>
      </c>
      <c r="I10754">
        <v>1421</v>
      </c>
      <c r="K10754">
        <v>1</v>
      </c>
      <c r="O10754" s="3"/>
    </row>
    <row r="10755" spans="1:15" customFormat="1" ht="13.2" x14ac:dyDescent="0.25">
      <c r="A10755">
        <v>8</v>
      </c>
      <c r="B10755">
        <v>13</v>
      </c>
      <c r="C10755" s="3">
        <v>813</v>
      </c>
      <c r="D10755" t="s">
        <v>6</v>
      </c>
      <c r="E10755">
        <v>96</v>
      </c>
      <c r="G10755" s="3">
        <v>747</v>
      </c>
      <c r="I10755">
        <v>845</v>
      </c>
      <c r="K10755">
        <v>1</v>
      </c>
      <c r="O10755" s="3"/>
    </row>
    <row r="10756" spans="1:15" customFormat="1" ht="13.2" x14ac:dyDescent="0.25">
      <c r="A10756">
        <v>8</v>
      </c>
      <c r="B10756">
        <v>14</v>
      </c>
      <c r="C10756" s="3">
        <v>814</v>
      </c>
      <c r="D10756" t="s">
        <v>6</v>
      </c>
      <c r="E10756">
        <v>96</v>
      </c>
      <c r="G10756" s="3">
        <v>410</v>
      </c>
      <c r="H10756">
        <f>SUM(G10750:G10756)</f>
        <v>7384</v>
      </c>
      <c r="I10756">
        <v>513</v>
      </c>
      <c r="K10756">
        <v>1</v>
      </c>
      <c r="O10756" s="3"/>
    </row>
    <row r="10757" spans="1:15" customFormat="1" ht="13.2" x14ac:dyDescent="0.25">
      <c r="A10757">
        <v>8</v>
      </c>
      <c r="B10757">
        <v>15</v>
      </c>
      <c r="C10757" s="3">
        <v>815</v>
      </c>
      <c r="D10757" t="s">
        <v>6</v>
      </c>
      <c r="E10757">
        <v>96</v>
      </c>
      <c r="G10757" s="3">
        <v>308</v>
      </c>
      <c r="I10757">
        <v>398</v>
      </c>
      <c r="K10757">
        <v>1</v>
      </c>
      <c r="O10757" s="3"/>
    </row>
    <row r="10758" spans="1:15" customFormat="1" ht="13.2" x14ac:dyDescent="0.25">
      <c r="A10758">
        <v>8</v>
      </c>
      <c r="B10758">
        <v>16</v>
      </c>
      <c r="C10758" s="3">
        <v>816</v>
      </c>
      <c r="D10758" t="s">
        <v>6</v>
      </c>
      <c r="E10758">
        <v>96</v>
      </c>
      <c r="G10758" s="3">
        <v>323</v>
      </c>
      <c r="I10758">
        <v>431</v>
      </c>
      <c r="K10758">
        <v>1</v>
      </c>
      <c r="O10758" s="3"/>
    </row>
    <row r="10759" spans="1:15" customFormat="1" ht="13.2" x14ac:dyDescent="0.25">
      <c r="A10759">
        <v>8</v>
      </c>
      <c r="B10759">
        <v>17</v>
      </c>
      <c r="C10759" s="3">
        <v>817</v>
      </c>
      <c r="D10759" t="s">
        <v>6</v>
      </c>
      <c r="E10759">
        <v>96</v>
      </c>
      <c r="G10759" s="3">
        <v>551</v>
      </c>
      <c r="I10759">
        <v>660</v>
      </c>
      <c r="K10759">
        <v>1</v>
      </c>
      <c r="O10759" s="3"/>
    </row>
    <row r="10760" spans="1:15" customFormat="1" ht="13.2" x14ac:dyDescent="0.25">
      <c r="A10760">
        <v>8</v>
      </c>
      <c r="B10760">
        <v>18</v>
      </c>
      <c r="C10760" s="3">
        <v>818</v>
      </c>
      <c r="D10760" t="s">
        <v>6</v>
      </c>
      <c r="E10760">
        <v>96</v>
      </c>
      <c r="G10760" s="3">
        <v>720</v>
      </c>
      <c r="I10760">
        <v>779</v>
      </c>
      <c r="K10760">
        <v>1</v>
      </c>
      <c r="O10760" s="3"/>
    </row>
    <row r="10761" spans="1:15" customFormat="1" ht="13.2" x14ac:dyDescent="0.25">
      <c r="A10761">
        <v>8</v>
      </c>
      <c r="B10761">
        <v>19</v>
      </c>
      <c r="C10761" s="3">
        <v>819</v>
      </c>
      <c r="D10761" t="s">
        <v>6</v>
      </c>
      <c r="E10761">
        <v>96</v>
      </c>
      <c r="G10761" s="3">
        <v>695</v>
      </c>
      <c r="I10761">
        <v>682</v>
      </c>
      <c r="K10761">
        <v>1</v>
      </c>
      <c r="O10761" s="3"/>
    </row>
    <row r="10762" spans="1:15" customFormat="1" ht="13.2" x14ac:dyDescent="0.25">
      <c r="A10762">
        <v>8</v>
      </c>
      <c r="B10762">
        <v>20</v>
      </c>
      <c r="C10762" s="3">
        <v>820</v>
      </c>
      <c r="D10762" t="s">
        <v>6</v>
      </c>
      <c r="E10762">
        <v>96</v>
      </c>
      <c r="G10762" s="3">
        <v>649</v>
      </c>
      <c r="O10762" s="3"/>
    </row>
    <row r="10763" spans="1:15" customFormat="1" ht="13.2" x14ac:dyDescent="0.25">
      <c r="A10763">
        <v>8</v>
      </c>
      <c r="B10763">
        <v>21</v>
      </c>
      <c r="C10763" s="3">
        <v>821</v>
      </c>
      <c r="D10763" t="s">
        <v>6</v>
      </c>
      <c r="E10763">
        <v>96</v>
      </c>
      <c r="G10763" s="3">
        <v>523</v>
      </c>
      <c r="H10763">
        <f>SUM(G10757:G10763)</f>
        <v>3769</v>
      </c>
      <c r="I10763">
        <v>603</v>
      </c>
      <c r="K10763">
        <v>1</v>
      </c>
      <c r="O10763" s="3"/>
    </row>
    <row r="10764" spans="1:15" customFormat="1" ht="13.2" x14ac:dyDescent="0.25">
      <c r="A10764">
        <v>8</v>
      </c>
      <c r="B10764">
        <v>22</v>
      </c>
      <c r="C10764" s="3">
        <v>822</v>
      </c>
      <c r="D10764" t="s">
        <v>6</v>
      </c>
      <c r="E10764">
        <v>96</v>
      </c>
      <c r="G10764" s="3">
        <v>764</v>
      </c>
      <c r="I10764">
        <v>892</v>
      </c>
      <c r="K10764">
        <v>1</v>
      </c>
      <c r="O10764" s="3"/>
    </row>
    <row r="10765" spans="1:15" customFormat="1" ht="13.2" x14ac:dyDescent="0.25">
      <c r="A10765">
        <v>8</v>
      </c>
      <c r="B10765">
        <v>23</v>
      </c>
      <c r="C10765" s="3">
        <v>823</v>
      </c>
      <c r="D10765" t="s">
        <v>6</v>
      </c>
      <c r="E10765">
        <v>96</v>
      </c>
      <c r="G10765" s="3">
        <v>452</v>
      </c>
      <c r="I10765">
        <v>450</v>
      </c>
      <c r="K10765">
        <v>1</v>
      </c>
      <c r="O10765" s="3"/>
    </row>
    <row r="10766" spans="1:15" customFormat="1" ht="13.2" x14ac:dyDescent="0.25">
      <c r="A10766">
        <v>8</v>
      </c>
      <c r="B10766">
        <v>24</v>
      </c>
      <c r="C10766" s="3">
        <v>824</v>
      </c>
      <c r="D10766" t="s">
        <v>6</v>
      </c>
      <c r="E10766">
        <v>96</v>
      </c>
      <c r="G10766" s="3">
        <v>543</v>
      </c>
      <c r="I10766">
        <v>554</v>
      </c>
      <c r="K10766">
        <v>1</v>
      </c>
      <c r="O10766" s="3"/>
    </row>
    <row r="10767" spans="1:15" customFormat="1" ht="13.2" x14ac:dyDescent="0.25">
      <c r="A10767">
        <v>8</v>
      </c>
      <c r="B10767">
        <v>25</v>
      </c>
      <c r="C10767" s="3">
        <v>825</v>
      </c>
      <c r="D10767" t="s">
        <v>6</v>
      </c>
      <c r="E10767">
        <v>96</v>
      </c>
      <c r="G10767" s="3">
        <v>585</v>
      </c>
      <c r="I10767">
        <v>613</v>
      </c>
      <c r="K10767">
        <v>1</v>
      </c>
      <c r="O10767" s="3"/>
    </row>
    <row r="10768" spans="1:15" customFormat="1" ht="13.2" x14ac:dyDescent="0.25">
      <c r="A10768">
        <v>8</v>
      </c>
      <c r="B10768">
        <v>26</v>
      </c>
      <c r="C10768" s="3">
        <v>826</v>
      </c>
      <c r="D10768" t="s">
        <v>6</v>
      </c>
      <c r="E10768">
        <v>96</v>
      </c>
      <c r="G10768" s="3">
        <v>193</v>
      </c>
      <c r="I10768">
        <v>208</v>
      </c>
      <c r="K10768">
        <v>1</v>
      </c>
      <c r="O10768" s="3"/>
    </row>
    <row r="10769" spans="1:17" customFormat="1" ht="13.2" x14ac:dyDescent="0.25">
      <c r="A10769">
        <v>8</v>
      </c>
      <c r="B10769">
        <v>27</v>
      </c>
      <c r="C10769" s="3">
        <v>827</v>
      </c>
      <c r="D10769" t="s">
        <v>6</v>
      </c>
      <c r="E10769">
        <v>96</v>
      </c>
      <c r="G10769" s="3">
        <v>449</v>
      </c>
      <c r="I10769">
        <v>461</v>
      </c>
      <c r="K10769">
        <v>1</v>
      </c>
      <c r="O10769" s="3"/>
    </row>
    <row r="10770" spans="1:17" customFormat="1" ht="13.2" x14ac:dyDescent="0.25">
      <c r="A10770">
        <v>8</v>
      </c>
      <c r="B10770">
        <v>28</v>
      </c>
      <c r="C10770" s="3">
        <v>828</v>
      </c>
      <c r="D10770" t="s">
        <v>6</v>
      </c>
      <c r="E10770">
        <v>96</v>
      </c>
      <c r="G10770" s="3">
        <v>1172</v>
      </c>
      <c r="H10770">
        <f>SUM(G10764:G10770)</f>
        <v>4158</v>
      </c>
      <c r="I10770">
        <v>1274</v>
      </c>
      <c r="K10770">
        <v>1</v>
      </c>
      <c r="O10770" s="3"/>
    </row>
    <row r="10771" spans="1:17" customFormat="1" ht="13.2" x14ac:dyDescent="0.25">
      <c r="A10771">
        <v>8</v>
      </c>
      <c r="B10771">
        <v>29</v>
      </c>
      <c r="C10771" s="3">
        <v>829</v>
      </c>
      <c r="D10771" t="s">
        <v>6</v>
      </c>
      <c r="E10771">
        <v>96</v>
      </c>
      <c r="G10771" s="3">
        <v>362</v>
      </c>
      <c r="I10771">
        <v>418</v>
      </c>
      <c r="K10771">
        <v>1</v>
      </c>
      <c r="O10771" s="3"/>
    </row>
    <row r="10772" spans="1:17" customFormat="1" ht="13.2" x14ac:dyDescent="0.25">
      <c r="A10772">
        <v>8</v>
      </c>
      <c r="B10772">
        <v>30</v>
      </c>
      <c r="C10772" s="3">
        <v>830</v>
      </c>
      <c r="D10772" t="s">
        <v>6</v>
      </c>
      <c r="E10772">
        <v>96</v>
      </c>
      <c r="G10772" s="3">
        <v>465</v>
      </c>
      <c r="I10772">
        <v>495</v>
      </c>
      <c r="K10772">
        <v>1</v>
      </c>
      <c r="O10772" s="3"/>
    </row>
    <row r="10773" spans="1:17" customFormat="1" ht="13.2" x14ac:dyDescent="0.25">
      <c r="A10773">
        <v>8</v>
      </c>
      <c r="B10773">
        <v>31</v>
      </c>
      <c r="C10773" s="3">
        <v>831</v>
      </c>
      <c r="D10773" t="s">
        <v>6</v>
      </c>
      <c r="E10773">
        <v>96</v>
      </c>
      <c r="G10773" s="3">
        <v>672</v>
      </c>
      <c r="I10773">
        <v>672</v>
      </c>
      <c r="K10773">
        <v>1</v>
      </c>
      <c r="O10773" s="3"/>
    </row>
    <row r="10774" spans="1:17" customFormat="1" ht="13.2" x14ac:dyDescent="0.25">
      <c r="A10774">
        <v>9</v>
      </c>
      <c r="B10774">
        <v>1</v>
      </c>
      <c r="C10774" s="3">
        <v>901</v>
      </c>
      <c r="D10774" t="s">
        <v>6</v>
      </c>
      <c r="E10774">
        <v>96</v>
      </c>
      <c r="G10774" s="3">
        <v>678</v>
      </c>
      <c r="I10774">
        <v>693</v>
      </c>
      <c r="K10774">
        <v>1</v>
      </c>
      <c r="O10774" s="3"/>
    </row>
    <row r="10775" spans="1:17" customFormat="1" ht="13.2" x14ac:dyDescent="0.25">
      <c r="A10775">
        <v>9</v>
      </c>
      <c r="B10775">
        <v>2</v>
      </c>
      <c r="C10775" s="3">
        <v>902</v>
      </c>
      <c r="D10775" t="s">
        <v>6</v>
      </c>
      <c r="E10775">
        <v>96</v>
      </c>
      <c r="G10775" s="3">
        <v>742</v>
      </c>
      <c r="I10775">
        <v>778</v>
      </c>
      <c r="K10775">
        <v>1</v>
      </c>
      <c r="O10775" s="3"/>
    </row>
    <row r="10776" spans="1:17" customFormat="1" ht="13.2" x14ac:dyDescent="0.25">
      <c r="A10776">
        <v>9</v>
      </c>
      <c r="B10776">
        <v>3</v>
      </c>
      <c r="C10776" s="3">
        <v>903</v>
      </c>
      <c r="D10776" t="s">
        <v>6</v>
      </c>
      <c r="E10776">
        <v>96</v>
      </c>
      <c r="G10776" s="3">
        <v>448</v>
      </c>
      <c r="I10776">
        <v>483</v>
      </c>
      <c r="K10776">
        <v>1</v>
      </c>
      <c r="O10776" s="3"/>
    </row>
    <row r="10777" spans="1:17" customFormat="1" ht="13.2" x14ac:dyDescent="0.25">
      <c r="A10777">
        <v>9</v>
      </c>
      <c r="B10777">
        <v>4</v>
      </c>
      <c r="C10777" s="3">
        <v>904</v>
      </c>
      <c r="D10777" t="s">
        <v>6</v>
      </c>
      <c r="E10777">
        <v>96</v>
      </c>
      <c r="G10777" s="3">
        <v>907</v>
      </c>
      <c r="H10777">
        <f>SUM(G10771:G10777)</f>
        <v>4274</v>
      </c>
      <c r="I10777">
        <v>1010</v>
      </c>
      <c r="K10777">
        <v>1</v>
      </c>
      <c r="O10777" s="3"/>
    </row>
    <row r="10778" spans="1:17" customFormat="1" ht="13.2" x14ac:dyDescent="0.25">
      <c r="A10778">
        <v>9</v>
      </c>
      <c r="B10778">
        <v>5</v>
      </c>
      <c r="C10778" s="3">
        <v>905</v>
      </c>
      <c r="D10778" t="s">
        <v>6</v>
      </c>
      <c r="E10778">
        <v>96</v>
      </c>
      <c r="G10778" s="3">
        <v>561</v>
      </c>
      <c r="I10778">
        <v>647</v>
      </c>
      <c r="K10778">
        <v>1</v>
      </c>
      <c r="O10778" s="3"/>
      <c r="Q10778">
        <v>523</v>
      </c>
    </row>
    <row r="10779" spans="1:17" customFormat="1" ht="13.2" x14ac:dyDescent="0.25">
      <c r="A10779">
        <v>9</v>
      </c>
      <c r="B10779">
        <v>6</v>
      </c>
      <c r="C10779" s="3">
        <v>906</v>
      </c>
      <c r="D10779" t="s">
        <v>6</v>
      </c>
      <c r="E10779">
        <v>96</v>
      </c>
      <c r="G10779" s="3">
        <v>672</v>
      </c>
      <c r="I10779">
        <v>703</v>
      </c>
      <c r="K10779">
        <v>1</v>
      </c>
      <c r="O10779" s="3"/>
      <c r="Q10779">
        <v>789</v>
      </c>
    </row>
    <row r="10780" spans="1:17" customFormat="1" ht="13.2" x14ac:dyDescent="0.25">
      <c r="A10780">
        <v>9</v>
      </c>
      <c r="B10780">
        <v>7</v>
      </c>
      <c r="C10780" s="3">
        <v>907</v>
      </c>
      <c r="D10780" t="s">
        <v>6</v>
      </c>
      <c r="E10780">
        <v>96</v>
      </c>
      <c r="G10780" s="3">
        <v>997</v>
      </c>
      <c r="I10780">
        <v>1025</v>
      </c>
      <c r="K10780">
        <v>1</v>
      </c>
      <c r="O10780" s="3"/>
      <c r="Q10780">
        <v>402</v>
      </c>
    </row>
    <row r="10781" spans="1:17" customFormat="1" ht="13.2" x14ac:dyDescent="0.25">
      <c r="A10781">
        <v>9</v>
      </c>
      <c r="B10781">
        <v>8</v>
      </c>
      <c r="C10781" s="3">
        <v>908</v>
      </c>
      <c r="D10781" t="s">
        <v>6</v>
      </c>
      <c r="E10781">
        <v>96</v>
      </c>
      <c r="G10781" s="3">
        <v>644</v>
      </c>
      <c r="I10781">
        <v>652</v>
      </c>
      <c r="K10781">
        <v>1</v>
      </c>
      <c r="O10781" s="3"/>
      <c r="Q10781">
        <v>321</v>
      </c>
    </row>
    <row r="10782" spans="1:17" customFormat="1" ht="13.2" x14ac:dyDescent="0.25">
      <c r="A10782">
        <v>9</v>
      </c>
      <c r="B10782">
        <v>9</v>
      </c>
      <c r="C10782" s="3">
        <v>909</v>
      </c>
      <c r="D10782" t="s">
        <v>6</v>
      </c>
      <c r="E10782">
        <v>96</v>
      </c>
      <c r="G10782" s="3">
        <v>603</v>
      </c>
      <c r="I10782">
        <v>603</v>
      </c>
      <c r="K10782">
        <v>1</v>
      </c>
      <c r="O10782" s="3"/>
      <c r="Q10782">
        <v>236</v>
      </c>
    </row>
    <row r="10783" spans="1:17" customFormat="1" ht="13.2" x14ac:dyDescent="0.25">
      <c r="A10783">
        <v>9</v>
      </c>
      <c r="B10783">
        <v>10</v>
      </c>
      <c r="C10783" s="3">
        <v>910</v>
      </c>
      <c r="D10783" t="s">
        <v>6</v>
      </c>
      <c r="E10783">
        <v>96</v>
      </c>
      <c r="G10783" s="3">
        <v>885</v>
      </c>
      <c r="I10783">
        <v>903</v>
      </c>
      <c r="K10783">
        <v>1</v>
      </c>
      <c r="O10783" s="3"/>
      <c r="Q10783">
        <v>287</v>
      </c>
    </row>
    <row r="10784" spans="1:17" customFormat="1" ht="13.2" x14ac:dyDescent="0.25">
      <c r="A10784">
        <v>9</v>
      </c>
      <c r="B10784">
        <v>11</v>
      </c>
      <c r="C10784" s="3">
        <v>911</v>
      </c>
      <c r="D10784" t="s">
        <v>6</v>
      </c>
      <c r="E10784">
        <v>96</v>
      </c>
      <c r="G10784" s="3">
        <v>605</v>
      </c>
      <c r="H10784">
        <f>SUM(G10778:G10784)</f>
        <v>4967</v>
      </c>
      <c r="I10784">
        <v>631</v>
      </c>
      <c r="K10784">
        <v>1</v>
      </c>
      <c r="O10784" s="3"/>
      <c r="Q10784">
        <v>153</v>
      </c>
    </row>
    <row r="10785" spans="1:17" customFormat="1" ht="13.2" x14ac:dyDescent="0.25">
      <c r="A10785">
        <v>9</v>
      </c>
      <c r="B10785">
        <v>12</v>
      </c>
      <c r="C10785" s="3">
        <v>912</v>
      </c>
      <c r="D10785" t="s">
        <v>6</v>
      </c>
      <c r="E10785">
        <v>96</v>
      </c>
      <c r="G10785" s="3">
        <v>567</v>
      </c>
      <c r="I10785">
        <v>622</v>
      </c>
      <c r="K10785">
        <v>1</v>
      </c>
      <c r="O10785" s="3"/>
      <c r="Q10785">
        <v>147</v>
      </c>
    </row>
    <row r="10786" spans="1:17" customFormat="1" ht="13.2" x14ac:dyDescent="0.25">
      <c r="A10786">
        <v>9</v>
      </c>
      <c r="B10786">
        <v>13</v>
      </c>
      <c r="C10786" s="3">
        <v>913</v>
      </c>
      <c r="D10786" t="s">
        <v>6</v>
      </c>
      <c r="E10786">
        <v>96</v>
      </c>
      <c r="G10786" s="3">
        <v>563</v>
      </c>
      <c r="I10786">
        <v>627</v>
      </c>
      <c r="K10786">
        <v>1</v>
      </c>
      <c r="O10786" s="3"/>
      <c r="Q10786">
        <v>120</v>
      </c>
    </row>
    <row r="10787" spans="1:17" customFormat="1" ht="13.2" x14ac:dyDescent="0.25">
      <c r="A10787">
        <v>9</v>
      </c>
      <c r="B10787">
        <v>14</v>
      </c>
      <c r="C10787" s="3">
        <v>914</v>
      </c>
      <c r="D10787" t="s">
        <v>6</v>
      </c>
      <c r="E10787">
        <v>96</v>
      </c>
      <c r="G10787" s="3">
        <v>1019</v>
      </c>
      <c r="I10787">
        <v>1114</v>
      </c>
      <c r="K10787">
        <v>1</v>
      </c>
      <c r="O10787" s="3"/>
      <c r="Q10787">
        <v>471</v>
      </c>
    </row>
    <row r="10788" spans="1:17" customFormat="1" ht="13.2" x14ac:dyDescent="0.25">
      <c r="A10788">
        <v>9</v>
      </c>
      <c r="B10788">
        <v>15</v>
      </c>
      <c r="C10788" s="3">
        <v>915</v>
      </c>
      <c r="D10788" t="s">
        <v>6</v>
      </c>
      <c r="E10788">
        <v>96</v>
      </c>
      <c r="G10788" s="3">
        <v>995</v>
      </c>
      <c r="I10788">
        <v>1071</v>
      </c>
      <c r="K10788">
        <v>1</v>
      </c>
      <c r="O10788" s="3"/>
      <c r="Q10788">
        <v>806</v>
      </c>
    </row>
    <row r="10789" spans="1:17" customFormat="1" ht="13.2" x14ac:dyDescent="0.25">
      <c r="A10789">
        <v>9</v>
      </c>
      <c r="B10789">
        <v>16</v>
      </c>
      <c r="C10789" s="3">
        <v>916</v>
      </c>
      <c r="D10789" t="s">
        <v>6</v>
      </c>
      <c r="E10789">
        <v>96</v>
      </c>
      <c r="G10789" s="3">
        <v>774</v>
      </c>
      <c r="I10789">
        <v>823</v>
      </c>
      <c r="K10789">
        <v>1</v>
      </c>
      <c r="O10789" s="3"/>
      <c r="Q10789">
        <v>1136</v>
      </c>
    </row>
    <row r="10790" spans="1:17" customFormat="1" ht="13.2" x14ac:dyDescent="0.25">
      <c r="A10790">
        <v>9</v>
      </c>
      <c r="B10790">
        <v>17</v>
      </c>
      <c r="C10790" s="3">
        <v>917</v>
      </c>
      <c r="D10790" t="s">
        <v>6</v>
      </c>
      <c r="E10790">
        <v>96</v>
      </c>
      <c r="G10790" s="3">
        <v>2868</v>
      </c>
      <c r="I10790">
        <v>3038</v>
      </c>
      <c r="K10790">
        <v>1</v>
      </c>
      <c r="O10790" s="3"/>
      <c r="Q10790">
        <v>87</v>
      </c>
    </row>
    <row r="10791" spans="1:17" customFormat="1" ht="13.2" x14ac:dyDescent="0.25">
      <c r="A10791">
        <v>9</v>
      </c>
      <c r="B10791">
        <v>18</v>
      </c>
      <c r="C10791" s="3">
        <v>918</v>
      </c>
      <c r="D10791" t="s">
        <v>6</v>
      </c>
      <c r="E10791">
        <v>96</v>
      </c>
      <c r="G10791" s="3">
        <v>1663</v>
      </c>
      <c r="H10791">
        <f>SUM(G10785:G10791)</f>
        <v>8449</v>
      </c>
      <c r="I10791">
        <v>1743</v>
      </c>
      <c r="K10791">
        <v>1</v>
      </c>
      <c r="O10791" s="3"/>
      <c r="Q10791">
        <v>1133</v>
      </c>
    </row>
    <row r="10792" spans="1:17" customFormat="1" ht="13.2" x14ac:dyDescent="0.25">
      <c r="A10792">
        <v>9</v>
      </c>
      <c r="B10792">
        <v>19</v>
      </c>
      <c r="C10792" s="3">
        <v>919</v>
      </c>
      <c r="D10792" t="s">
        <v>6</v>
      </c>
      <c r="E10792">
        <v>96</v>
      </c>
      <c r="G10792" s="3">
        <v>1506</v>
      </c>
      <c r="I10792">
        <v>1563</v>
      </c>
      <c r="K10792">
        <v>1</v>
      </c>
      <c r="O10792" s="3"/>
      <c r="Q10792">
        <v>1545</v>
      </c>
    </row>
    <row r="10793" spans="1:17" customFormat="1" ht="13.2" x14ac:dyDescent="0.25">
      <c r="A10793">
        <v>9</v>
      </c>
      <c r="B10793">
        <v>20</v>
      </c>
      <c r="C10793" s="3">
        <v>920</v>
      </c>
      <c r="D10793" t="s">
        <v>6</v>
      </c>
      <c r="E10793">
        <v>96</v>
      </c>
      <c r="G10793" s="3">
        <v>1980</v>
      </c>
      <c r="I10793">
        <v>2034</v>
      </c>
      <c r="K10793">
        <v>1</v>
      </c>
      <c r="O10793" s="3"/>
      <c r="Q10793">
        <v>1562</v>
      </c>
    </row>
    <row r="10794" spans="1:17" customFormat="1" ht="13.2" x14ac:dyDescent="0.25">
      <c r="A10794">
        <v>9</v>
      </c>
      <c r="B10794">
        <v>21</v>
      </c>
      <c r="C10794" s="3">
        <v>921</v>
      </c>
      <c r="D10794" t="s">
        <v>6</v>
      </c>
      <c r="E10794">
        <v>96</v>
      </c>
      <c r="G10794" s="3">
        <v>1985</v>
      </c>
      <c r="I10794">
        <v>2021</v>
      </c>
      <c r="K10794">
        <v>1</v>
      </c>
      <c r="O10794" s="3"/>
      <c r="Q10794">
        <v>1341</v>
      </c>
    </row>
    <row r="10795" spans="1:17" customFormat="1" ht="13.2" x14ac:dyDescent="0.25">
      <c r="A10795">
        <v>9</v>
      </c>
      <c r="B10795">
        <v>22</v>
      </c>
      <c r="C10795" s="3">
        <v>922</v>
      </c>
      <c r="D10795" t="s">
        <v>6</v>
      </c>
      <c r="E10795">
        <v>96</v>
      </c>
      <c r="G10795" s="3">
        <v>1603</v>
      </c>
      <c r="I10795">
        <v>1617</v>
      </c>
      <c r="K10795">
        <v>1</v>
      </c>
      <c r="O10795" s="3"/>
      <c r="Q10795">
        <v>799</v>
      </c>
    </row>
    <row r="10796" spans="1:17" customFormat="1" ht="13.2" x14ac:dyDescent="0.25">
      <c r="A10796">
        <v>9</v>
      </c>
      <c r="B10796">
        <v>23</v>
      </c>
      <c r="C10796" s="3">
        <v>923</v>
      </c>
      <c r="D10796" t="s">
        <v>6</v>
      </c>
      <c r="E10796">
        <v>96</v>
      </c>
      <c r="G10796" s="3">
        <v>1288</v>
      </c>
      <c r="I10796">
        <v>1239</v>
      </c>
      <c r="K10796">
        <v>1</v>
      </c>
      <c r="O10796" s="3"/>
      <c r="Q10796">
        <v>758</v>
      </c>
    </row>
    <row r="10797" spans="1:17" customFormat="1" ht="13.2" x14ac:dyDescent="0.25">
      <c r="A10797">
        <v>9</v>
      </c>
      <c r="B10797">
        <v>24</v>
      </c>
      <c r="C10797" s="3">
        <v>924</v>
      </c>
      <c r="D10797" t="s">
        <v>6</v>
      </c>
      <c r="E10797">
        <v>96</v>
      </c>
      <c r="G10797" s="3">
        <v>1046</v>
      </c>
      <c r="I10797">
        <v>1046</v>
      </c>
      <c r="K10797">
        <v>1</v>
      </c>
      <c r="O10797" s="3"/>
      <c r="Q10797">
        <v>422</v>
      </c>
    </row>
    <row r="10798" spans="1:17" customFormat="1" ht="13.2" x14ac:dyDescent="0.25">
      <c r="A10798">
        <v>9</v>
      </c>
      <c r="B10798">
        <v>25</v>
      </c>
      <c r="C10798" s="3">
        <v>925</v>
      </c>
      <c r="D10798" t="s">
        <v>6</v>
      </c>
      <c r="E10798">
        <v>96</v>
      </c>
      <c r="G10798" s="3">
        <v>184</v>
      </c>
      <c r="H10798" s="3">
        <f>SUM(G10792:G10798)</f>
        <v>9592</v>
      </c>
      <c r="K10798">
        <v>1</v>
      </c>
      <c r="O10798" s="3"/>
      <c r="Q10798">
        <v>371</v>
      </c>
    </row>
    <row r="10799" spans="1:17" s="2" customFormat="1" ht="13.2" x14ac:dyDescent="0.25">
      <c r="A10799" s="2">
        <v>9</v>
      </c>
      <c r="B10799" s="2">
        <v>26</v>
      </c>
      <c r="C10799" s="43">
        <v>926</v>
      </c>
      <c r="D10799" s="2" t="s">
        <v>6</v>
      </c>
      <c r="E10799" s="2">
        <v>96</v>
      </c>
      <c r="F10799" s="47">
        <v>179</v>
      </c>
      <c r="G10799" s="43">
        <f>F10799</f>
        <v>179</v>
      </c>
      <c r="O10799" s="43"/>
    </row>
    <row r="10800" spans="1:17" s="2" customFormat="1" ht="13.2" x14ac:dyDescent="0.25">
      <c r="A10800" s="2">
        <v>9</v>
      </c>
      <c r="B10800" s="2">
        <v>27</v>
      </c>
      <c r="C10800" s="43">
        <v>927</v>
      </c>
      <c r="D10800" s="2" t="s">
        <v>6</v>
      </c>
      <c r="E10800" s="2">
        <v>96</v>
      </c>
      <c r="F10800" s="47">
        <v>82</v>
      </c>
      <c r="G10800" s="43">
        <f t="shared" ref="G10800:G10839" si="432">F10800</f>
        <v>82</v>
      </c>
      <c r="O10800" s="43"/>
    </row>
    <row r="10801" spans="1:15" s="2" customFormat="1" ht="13.2" x14ac:dyDescent="0.25">
      <c r="A10801" s="2">
        <v>9</v>
      </c>
      <c r="B10801" s="2">
        <v>28</v>
      </c>
      <c r="C10801" s="43">
        <v>928</v>
      </c>
      <c r="D10801" s="2" t="s">
        <v>6</v>
      </c>
      <c r="E10801" s="2">
        <v>96</v>
      </c>
      <c r="F10801" s="47">
        <v>69</v>
      </c>
      <c r="G10801" s="43">
        <f t="shared" si="432"/>
        <v>69</v>
      </c>
      <c r="O10801" s="43"/>
    </row>
    <row r="10802" spans="1:15" s="2" customFormat="1" ht="13.2" x14ac:dyDescent="0.25">
      <c r="A10802" s="2">
        <v>9</v>
      </c>
      <c r="B10802" s="2">
        <v>29</v>
      </c>
      <c r="C10802" s="43">
        <v>929</v>
      </c>
      <c r="D10802" s="2" t="s">
        <v>6</v>
      </c>
      <c r="E10802" s="2">
        <v>96</v>
      </c>
      <c r="F10802" s="47">
        <v>35</v>
      </c>
      <c r="G10802" s="43">
        <f t="shared" si="432"/>
        <v>35</v>
      </c>
      <c r="O10802" s="43"/>
    </row>
    <row r="10803" spans="1:15" s="2" customFormat="1" ht="13.2" x14ac:dyDescent="0.25">
      <c r="A10803" s="2">
        <v>9</v>
      </c>
      <c r="B10803" s="2">
        <v>30</v>
      </c>
      <c r="C10803" s="43">
        <v>930</v>
      </c>
      <c r="D10803" s="2" t="s">
        <v>6</v>
      </c>
      <c r="E10803" s="2">
        <v>96</v>
      </c>
      <c r="F10803" s="47">
        <v>20</v>
      </c>
      <c r="G10803" s="43">
        <f t="shared" si="432"/>
        <v>20</v>
      </c>
      <c r="O10803" s="43"/>
    </row>
    <row r="10804" spans="1:15" s="2" customFormat="1" ht="13.2" x14ac:dyDescent="0.25">
      <c r="A10804" s="2">
        <v>10</v>
      </c>
      <c r="B10804" s="2">
        <v>1</v>
      </c>
      <c r="C10804" s="43">
        <v>1001</v>
      </c>
      <c r="D10804" s="2" t="s">
        <v>6</v>
      </c>
      <c r="E10804" s="2">
        <v>96</v>
      </c>
      <c r="F10804" s="47">
        <v>14</v>
      </c>
      <c r="G10804" s="43">
        <f t="shared" si="432"/>
        <v>14</v>
      </c>
      <c r="O10804" s="43"/>
    </row>
    <row r="10805" spans="1:15" s="2" customFormat="1" ht="13.2" x14ac:dyDescent="0.25">
      <c r="A10805" s="2">
        <v>10</v>
      </c>
      <c r="B10805" s="2">
        <v>2</v>
      </c>
      <c r="C10805" s="43">
        <v>1002</v>
      </c>
      <c r="D10805" s="2" t="s">
        <v>6</v>
      </c>
      <c r="E10805" s="2">
        <v>96</v>
      </c>
      <c r="F10805" s="47">
        <v>6</v>
      </c>
      <c r="G10805" s="43">
        <f t="shared" si="432"/>
        <v>6</v>
      </c>
      <c r="H10805" s="3">
        <f>SUM(G10799:G10805)</f>
        <v>405</v>
      </c>
      <c r="O10805" s="43"/>
    </row>
    <row r="10806" spans="1:15" s="2" customFormat="1" ht="13.2" x14ac:dyDescent="0.25">
      <c r="A10806" s="2">
        <v>10</v>
      </c>
      <c r="B10806" s="2">
        <v>3</v>
      </c>
      <c r="C10806" s="43">
        <v>1003</v>
      </c>
      <c r="D10806" s="2" t="s">
        <v>6</v>
      </c>
      <c r="E10806" s="2">
        <v>96</v>
      </c>
      <c r="F10806" s="49">
        <v>6</v>
      </c>
      <c r="G10806" s="43">
        <f t="shared" si="432"/>
        <v>6</v>
      </c>
      <c r="O10806" s="43"/>
    </row>
    <row r="10807" spans="1:15" s="2" customFormat="1" ht="13.2" x14ac:dyDescent="0.25">
      <c r="A10807" s="2">
        <v>10</v>
      </c>
      <c r="B10807" s="2">
        <v>4</v>
      </c>
      <c r="C10807" s="43">
        <v>1004</v>
      </c>
      <c r="D10807" s="2" t="s">
        <v>6</v>
      </c>
      <c r="E10807" s="2">
        <v>96</v>
      </c>
      <c r="F10807" s="49">
        <v>41</v>
      </c>
      <c r="G10807" s="43">
        <f t="shared" si="432"/>
        <v>41</v>
      </c>
      <c r="O10807" s="43"/>
    </row>
    <row r="10808" spans="1:15" s="2" customFormat="1" ht="13.2" x14ac:dyDescent="0.25">
      <c r="A10808" s="2">
        <v>10</v>
      </c>
      <c r="B10808" s="2">
        <v>5</v>
      </c>
      <c r="C10808" s="43">
        <v>1005</v>
      </c>
      <c r="D10808" s="2" t="s">
        <v>6</v>
      </c>
      <c r="E10808" s="2">
        <v>96</v>
      </c>
      <c r="F10808" s="49">
        <v>69</v>
      </c>
      <c r="G10808" s="43">
        <f t="shared" si="432"/>
        <v>69</v>
      </c>
      <c r="O10808" s="43"/>
    </row>
    <row r="10809" spans="1:15" s="2" customFormat="1" ht="13.2" x14ac:dyDescent="0.25">
      <c r="A10809" s="2">
        <v>10</v>
      </c>
      <c r="B10809" s="2">
        <v>6</v>
      </c>
      <c r="C10809" s="43">
        <v>1006</v>
      </c>
      <c r="D10809" s="2" t="s">
        <v>6</v>
      </c>
      <c r="E10809" s="2">
        <v>96</v>
      </c>
      <c r="F10809" s="49">
        <v>12</v>
      </c>
      <c r="G10809" s="43">
        <f t="shared" si="432"/>
        <v>12</v>
      </c>
      <c r="O10809" s="43"/>
    </row>
    <row r="10810" spans="1:15" s="2" customFormat="1" ht="13.2" x14ac:dyDescent="0.25">
      <c r="A10810" s="2">
        <v>10</v>
      </c>
      <c r="B10810" s="2">
        <v>7</v>
      </c>
      <c r="C10810" s="43">
        <v>1007</v>
      </c>
      <c r="D10810" s="2" t="s">
        <v>6</v>
      </c>
      <c r="E10810" s="2">
        <v>96</v>
      </c>
      <c r="F10810" s="49">
        <v>29</v>
      </c>
      <c r="G10810" s="43">
        <f t="shared" si="432"/>
        <v>29</v>
      </c>
      <c r="O10810" s="43"/>
    </row>
    <row r="10811" spans="1:15" s="2" customFormat="1" ht="13.2" x14ac:dyDescent="0.25">
      <c r="A10811" s="2">
        <v>10</v>
      </c>
      <c r="B10811" s="2">
        <v>8</v>
      </c>
      <c r="C10811" s="43">
        <v>1008</v>
      </c>
      <c r="D10811" s="2" t="s">
        <v>6</v>
      </c>
      <c r="E10811" s="2">
        <v>96</v>
      </c>
      <c r="F10811" s="49">
        <v>15</v>
      </c>
      <c r="G10811" s="43">
        <f t="shared" si="432"/>
        <v>15</v>
      </c>
      <c r="O10811" s="43"/>
    </row>
    <row r="10812" spans="1:15" s="2" customFormat="1" ht="13.2" x14ac:dyDescent="0.25">
      <c r="A10812" s="2">
        <v>10</v>
      </c>
      <c r="B10812" s="2">
        <v>9</v>
      </c>
      <c r="C10812" s="43">
        <v>1009</v>
      </c>
      <c r="D10812" s="2" t="s">
        <v>6</v>
      </c>
      <c r="E10812" s="2">
        <v>96</v>
      </c>
      <c r="F10812" s="49">
        <v>21</v>
      </c>
      <c r="G10812" s="43">
        <f t="shared" si="432"/>
        <v>21</v>
      </c>
      <c r="H10812" s="3">
        <f>SUM(G10806:G10812)</f>
        <v>193</v>
      </c>
      <c r="O10812" s="43"/>
    </row>
    <row r="10813" spans="1:15" s="2" customFormat="1" ht="13.2" x14ac:dyDescent="0.25">
      <c r="A10813" s="2">
        <v>10</v>
      </c>
      <c r="B10813" s="2">
        <v>10</v>
      </c>
      <c r="C10813" s="43">
        <v>1010</v>
      </c>
      <c r="D10813" s="2" t="s">
        <v>6</v>
      </c>
      <c r="E10813" s="2">
        <v>96</v>
      </c>
      <c r="F10813" s="48">
        <v>7</v>
      </c>
      <c r="G10813" s="43">
        <f t="shared" si="432"/>
        <v>7</v>
      </c>
      <c r="O10813" s="43"/>
    </row>
    <row r="10814" spans="1:15" s="2" customFormat="1" ht="13.2" x14ac:dyDescent="0.25">
      <c r="A10814" s="2">
        <v>10</v>
      </c>
      <c r="B10814" s="2">
        <v>11</v>
      </c>
      <c r="C10814" s="43">
        <v>1011</v>
      </c>
      <c r="D10814" s="2" t="s">
        <v>6</v>
      </c>
      <c r="E10814" s="2">
        <v>96</v>
      </c>
      <c r="F10814" s="48">
        <v>5</v>
      </c>
      <c r="G10814" s="43">
        <f t="shared" si="432"/>
        <v>5</v>
      </c>
      <c r="O10814" s="43"/>
    </row>
    <row r="10815" spans="1:15" s="2" customFormat="1" ht="13.2" x14ac:dyDescent="0.25">
      <c r="A10815" s="2">
        <v>10</v>
      </c>
      <c r="B10815" s="2">
        <v>12</v>
      </c>
      <c r="C10815" s="43">
        <v>1012</v>
      </c>
      <c r="D10815" s="2" t="s">
        <v>6</v>
      </c>
      <c r="E10815" s="2">
        <v>96</v>
      </c>
      <c r="F10815" s="48">
        <v>4</v>
      </c>
      <c r="G10815" s="43">
        <f t="shared" si="432"/>
        <v>4</v>
      </c>
      <c r="O10815" s="43"/>
    </row>
    <row r="10816" spans="1:15" s="2" customFormat="1" ht="13.2" x14ac:dyDescent="0.25">
      <c r="A10816" s="2">
        <v>10</v>
      </c>
      <c r="B10816" s="2">
        <v>13</v>
      </c>
      <c r="C10816" s="43">
        <v>1013</v>
      </c>
      <c r="D10816" s="2" t="s">
        <v>6</v>
      </c>
      <c r="E10816" s="2">
        <v>96</v>
      </c>
      <c r="F10816" s="48">
        <v>32</v>
      </c>
      <c r="G10816" s="43">
        <f t="shared" si="432"/>
        <v>32</v>
      </c>
      <c r="O10816" s="43"/>
    </row>
    <row r="10817" spans="1:15" s="2" customFormat="1" ht="13.2" x14ac:dyDescent="0.25">
      <c r="A10817" s="2">
        <v>10</v>
      </c>
      <c r="B10817" s="2">
        <v>14</v>
      </c>
      <c r="C10817" s="43">
        <v>1014</v>
      </c>
      <c r="D10817" s="2" t="s">
        <v>6</v>
      </c>
      <c r="E10817" s="2">
        <v>96</v>
      </c>
      <c r="F10817" s="48">
        <v>40</v>
      </c>
      <c r="G10817" s="43">
        <f t="shared" si="432"/>
        <v>40</v>
      </c>
      <c r="O10817" s="43"/>
    </row>
    <row r="10818" spans="1:15" s="2" customFormat="1" ht="13.2" x14ac:dyDescent="0.25">
      <c r="A10818" s="2">
        <v>10</v>
      </c>
      <c r="B10818" s="2">
        <v>15</v>
      </c>
      <c r="C10818" s="43">
        <v>1015</v>
      </c>
      <c r="D10818" s="2" t="s">
        <v>6</v>
      </c>
      <c r="E10818" s="2">
        <v>96</v>
      </c>
      <c r="F10818" s="48">
        <v>2</v>
      </c>
      <c r="G10818" s="43">
        <f t="shared" si="432"/>
        <v>2</v>
      </c>
      <c r="O10818" s="43"/>
    </row>
    <row r="10819" spans="1:15" s="2" customFormat="1" ht="13.2" x14ac:dyDescent="0.25">
      <c r="A10819" s="2">
        <v>10</v>
      </c>
      <c r="B10819" s="2">
        <v>16</v>
      </c>
      <c r="C10819" s="43">
        <v>1016</v>
      </c>
      <c r="D10819" s="2" t="s">
        <v>6</v>
      </c>
      <c r="E10819" s="2">
        <v>96</v>
      </c>
      <c r="F10819" s="48">
        <v>4</v>
      </c>
      <c r="G10819" s="43">
        <f t="shared" si="432"/>
        <v>4</v>
      </c>
      <c r="H10819" s="3">
        <f>SUM(G10813:G10819)</f>
        <v>94</v>
      </c>
      <c r="O10819" s="43"/>
    </row>
    <row r="10820" spans="1:15" s="2" customFormat="1" ht="13.2" x14ac:dyDescent="0.25">
      <c r="A10820" s="2">
        <v>10</v>
      </c>
      <c r="B10820" s="2">
        <v>17</v>
      </c>
      <c r="C10820" s="43">
        <v>1017</v>
      </c>
      <c r="D10820" s="2" t="s">
        <v>6</v>
      </c>
      <c r="E10820" s="2">
        <v>96</v>
      </c>
      <c r="F10820" s="43">
        <v>3</v>
      </c>
      <c r="G10820" s="43">
        <f t="shared" si="432"/>
        <v>3</v>
      </c>
      <c r="O10820" s="43"/>
    </row>
    <row r="10821" spans="1:15" s="2" customFormat="1" ht="13.2" x14ac:dyDescent="0.25">
      <c r="A10821" s="2">
        <v>10</v>
      </c>
      <c r="B10821" s="2">
        <v>18</v>
      </c>
      <c r="C10821" s="43">
        <v>1018</v>
      </c>
      <c r="D10821" s="2" t="s">
        <v>6</v>
      </c>
      <c r="E10821" s="2">
        <v>96</v>
      </c>
      <c r="F10821" s="43">
        <v>24</v>
      </c>
      <c r="G10821" s="43">
        <f t="shared" si="432"/>
        <v>24</v>
      </c>
      <c r="O10821" s="43"/>
    </row>
    <row r="10822" spans="1:15" s="2" customFormat="1" ht="13.2" x14ac:dyDescent="0.25">
      <c r="A10822" s="2">
        <v>10</v>
      </c>
      <c r="B10822" s="2">
        <v>19</v>
      </c>
      <c r="C10822" s="43">
        <v>1019</v>
      </c>
      <c r="D10822" s="2" t="s">
        <v>6</v>
      </c>
      <c r="E10822" s="2">
        <v>96</v>
      </c>
      <c r="F10822" s="43">
        <v>12</v>
      </c>
      <c r="G10822" s="43">
        <f t="shared" si="432"/>
        <v>12</v>
      </c>
      <c r="O10822" s="43"/>
    </row>
    <row r="10823" spans="1:15" s="2" customFormat="1" ht="13.2" x14ac:dyDescent="0.25">
      <c r="A10823" s="2">
        <v>10</v>
      </c>
      <c r="B10823" s="2">
        <v>20</v>
      </c>
      <c r="C10823" s="43">
        <v>1020</v>
      </c>
      <c r="D10823" s="2" t="s">
        <v>6</v>
      </c>
      <c r="E10823" s="2">
        <v>96</v>
      </c>
      <c r="F10823" s="43">
        <v>3</v>
      </c>
      <c r="G10823" s="43">
        <f t="shared" si="432"/>
        <v>3</v>
      </c>
      <c r="O10823" s="43"/>
    </row>
    <row r="10824" spans="1:15" s="2" customFormat="1" ht="13.2" x14ac:dyDescent="0.25">
      <c r="A10824" s="2">
        <v>10</v>
      </c>
      <c r="B10824" s="2">
        <v>21</v>
      </c>
      <c r="C10824" s="43">
        <v>1021</v>
      </c>
      <c r="D10824" s="2" t="s">
        <v>6</v>
      </c>
      <c r="E10824" s="2">
        <v>96</v>
      </c>
      <c r="F10824" s="43">
        <v>1</v>
      </c>
      <c r="G10824" s="43">
        <f t="shared" si="432"/>
        <v>1</v>
      </c>
      <c r="O10824" s="43"/>
    </row>
    <row r="10825" spans="1:15" s="2" customFormat="1" ht="13.2" x14ac:dyDescent="0.25">
      <c r="A10825" s="2">
        <v>10</v>
      </c>
      <c r="B10825" s="2">
        <v>22</v>
      </c>
      <c r="C10825" s="43">
        <v>1022</v>
      </c>
      <c r="D10825" s="2" t="s">
        <v>6</v>
      </c>
      <c r="E10825" s="2">
        <v>96</v>
      </c>
      <c r="F10825" s="43">
        <v>8</v>
      </c>
      <c r="G10825" s="43">
        <f t="shared" si="432"/>
        <v>8</v>
      </c>
      <c r="O10825" s="43"/>
    </row>
    <row r="10826" spans="1:15" s="2" customFormat="1" ht="13.2" x14ac:dyDescent="0.25">
      <c r="A10826" s="2">
        <v>10</v>
      </c>
      <c r="B10826" s="2">
        <v>23</v>
      </c>
      <c r="C10826" s="43">
        <v>1023</v>
      </c>
      <c r="D10826" s="2" t="s">
        <v>6</v>
      </c>
      <c r="E10826" s="2">
        <v>96</v>
      </c>
      <c r="F10826" s="43">
        <v>20</v>
      </c>
      <c r="G10826" s="43">
        <f t="shared" si="432"/>
        <v>20</v>
      </c>
      <c r="H10826" s="3">
        <f>SUM(G10820:G10826)</f>
        <v>71</v>
      </c>
      <c r="O10826" s="43"/>
    </row>
    <row r="10827" spans="1:15" s="2" customFormat="1" ht="13.2" x14ac:dyDescent="0.25">
      <c r="A10827" s="2">
        <v>10</v>
      </c>
      <c r="B10827" s="2">
        <v>24</v>
      </c>
      <c r="C10827" s="43">
        <v>1024</v>
      </c>
      <c r="D10827" s="2" t="s">
        <v>6</v>
      </c>
      <c r="E10827" s="2">
        <v>96</v>
      </c>
      <c r="F10827" s="43">
        <v>10</v>
      </c>
      <c r="G10827" s="43">
        <f t="shared" si="432"/>
        <v>10</v>
      </c>
      <c r="O10827" s="43"/>
    </row>
    <row r="10828" spans="1:15" s="2" customFormat="1" ht="13.2" x14ac:dyDescent="0.25">
      <c r="A10828" s="2">
        <v>10</v>
      </c>
      <c r="B10828" s="2">
        <v>25</v>
      </c>
      <c r="C10828" s="43">
        <v>1025</v>
      </c>
      <c r="D10828" s="2" t="s">
        <v>6</v>
      </c>
      <c r="E10828" s="2">
        <v>96</v>
      </c>
      <c r="F10828" s="43">
        <v>4</v>
      </c>
      <c r="G10828" s="43">
        <f t="shared" si="432"/>
        <v>4</v>
      </c>
      <c r="O10828" s="43"/>
    </row>
    <row r="10829" spans="1:15" s="2" customFormat="1" ht="13.2" x14ac:dyDescent="0.25">
      <c r="A10829" s="2">
        <v>10</v>
      </c>
      <c r="B10829" s="2">
        <v>26</v>
      </c>
      <c r="C10829" s="43">
        <v>1026</v>
      </c>
      <c r="D10829" s="2" t="s">
        <v>6</v>
      </c>
      <c r="E10829" s="2">
        <v>96</v>
      </c>
      <c r="F10829" s="43">
        <v>3</v>
      </c>
      <c r="G10829" s="43">
        <f t="shared" si="432"/>
        <v>3</v>
      </c>
      <c r="O10829" s="43"/>
    </row>
    <row r="10830" spans="1:15" s="2" customFormat="1" ht="13.2" x14ac:dyDescent="0.25">
      <c r="A10830" s="2">
        <v>10</v>
      </c>
      <c r="B10830" s="2">
        <v>27</v>
      </c>
      <c r="C10830" s="43">
        <v>1027</v>
      </c>
      <c r="D10830" s="2" t="s">
        <v>6</v>
      </c>
      <c r="E10830" s="2">
        <v>96</v>
      </c>
      <c r="F10830" s="43">
        <v>8</v>
      </c>
      <c r="G10830" s="43">
        <f t="shared" si="432"/>
        <v>8</v>
      </c>
      <c r="O10830" s="43"/>
    </row>
    <row r="10831" spans="1:15" s="2" customFormat="1" ht="13.2" x14ac:dyDescent="0.25">
      <c r="A10831" s="2">
        <v>10</v>
      </c>
      <c r="B10831" s="2">
        <v>28</v>
      </c>
      <c r="C10831" s="43">
        <v>1028</v>
      </c>
      <c r="D10831" s="2" t="s">
        <v>6</v>
      </c>
      <c r="E10831" s="2">
        <v>96</v>
      </c>
      <c r="F10831" s="43">
        <v>2</v>
      </c>
      <c r="G10831" s="43">
        <f t="shared" si="432"/>
        <v>2</v>
      </c>
      <c r="O10831" s="43"/>
    </row>
    <row r="10832" spans="1:15" s="2" customFormat="1" ht="13.2" x14ac:dyDescent="0.25">
      <c r="A10832" s="2">
        <v>10</v>
      </c>
      <c r="B10832" s="2">
        <v>29</v>
      </c>
      <c r="C10832" s="43">
        <v>1029</v>
      </c>
      <c r="D10832" s="2" t="s">
        <v>6</v>
      </c>
      <c r="E10832" s="2">
        <v>96</v>
      </c>
      <c r="F10832" s="43">
        <v>11</v>
      </c>
      <c r="G10832" s="43">
        <f t="shared" si="432"/>
        <v>11</v>
      </c>
      <c r="O10832" s="43"/>
    </row>
    <row r="10833" spans="1:15" s="2" customFormat="1" ht="13.2" x14ac:dyDescent="0.25">
      <c r="A10833" s="2">
        <v>10</v>
      </c>
      <c r="B10833" s="2">
        <v>30</v>
      </c>
      <c r="C10833" s="43">
        <v>1030</v>
      </c>
      <c r="D10833" s="2" t="s">
        <v>6</v>
      </c>
      <c r="E10833" s="2">
        <v>96</v>
      </c>
      <c r="F10833" s="43">
        <v>2</v>
      </c>
      <c r="G10833" s="43">
        <f t="shared" si="432"/>
        <v>2</v>
      </c>
      <c r="H10833" s="3">
        <f>SUM(G10827:G10833)</f>
        <v>40</v>
      </c>
      <c r="O10833" s="43"/>
    </row>
    <row r="10834" spans="1:15" s="2" customFormat="1" ht="13.2" x14ac:dyDescent="0.25">
      <c r="A10834" s="2">
        <v>10</v>
      </c>
      <c r="B10834" s="2">
        <v>31</v>
      </c>
      <c r="C10834" s="43">
        <v>1031</v>
      </c>
      <c r="D10834" s="2" t="s">
        <v>6</v>
      </c>
      <c r="E10834" s="2">
        <v>96</v>
      </c>
      <c r="F10834" s="43">
        <v>1</v>
      </c>
      <c r="G10834" s="43">
        <f t="shared" si="432"/>
        <v>1</v>
      </c>
      <c r="O10834" s="43"/>
    </row>
    <row r="10835" spans="1:15" s="2" customFormat="1" ht="13.2" x14ac:dyDescent="0.25">
      <c r="A10835" s="2">
        <v>11</v>
      </c>
      <c r="B10835" s="2">
        <v>1</v>
      </c>
      <c r="C10835" s="43">
        <v>1101</v>
      </c>
      <c r="D10835" s="2" t="s">
        <v>6</v>
      </c>
      <c r="E10835" s="2">
        <v>96</v>
      </c>
      <c r="F10835" s="43">
        <v>0</v>
      </c>
      <c r="G10835" s="43">
        <f t="shared" si="432"/>
        <v>0</v>
      </c>
      <c r="O10835" s="43"/>
    </row>
    <row r="10836" spans="1:15" s="2" customFormat="1" ht="13.2" x14ac:dyDescent="0.25">
      <c r="A10836" s="2">
        <v>11</v>
      </c>
      <c r="B10836" s="2">
        <v>2</v>
      </c>
      <c r="C10836" s="43">
        <v>1102</v>
      </c>
      <c r="D10836" s="2" t="s">
        <v>6</v>
      </c>
      <c r="E10836" s="2">
        <v>96</v>
      </c>
      <c r="F10836" s="43">
        <v>1</v>
      </c>
      <c r="G10836" s="43">
        <f t="shared" si="432"/>
        <v>1</v>
      </c>
      <c r="O10836" s="43"/>
    </row>
    <row r="10837" spans="1:15" s="2" customFormat="1" ht="13.2" x14ac:dyDescent="0.25">
      <c r="A10837" s="2">
        <v>11</v>
      </c>
      <c r="B10837" s="2">
        <v>3</v>
      </c>
      <c r="C10837" s="43">
        <v>1103</v>
      </c>
      <c r="D10837" s="2" t="s">
        <v>6</v>
      </c>
      <c r="E10837" s="2">
        <v>96</v>
      </c>
      <c r="F10837" s="43">
        <v>0</v>
      </c>
      <c r="G10837" s="43">
        <f t="shared" si="432"/>
        <v>0</v>
      </c>
      <c r="O10837" s="43"/>
    </row>
    <row r="10838" spans="1:15" s="2" customFormat="1" ht="13.2" x14ac:dyDescent="0.25">
      <c r="A10838" s="2">
        <v>11</v>
      </c>
      <c r="B10838" s="2">
        <v>4</v>
      </c>
      <c r="C10838" s="43">
        <v>1104</v>
      </c>
      <c r="D10838" s="2" t="s">
        <v>6</v>
      </c>
      <c r="E10838" s="2">
        <v>96</v>
      </c>
      <c r="F10838" s="43">
        <v>0</v>
      </c>
      <c r="G10838" s="43">
        <f t="shared" si="432"/>
        <v>0</v>
      </c>
      <c r="O10838" s="43"/>
    </row>
    <row r="10839" spans="1:15" s="2" customFormat="1" ht="13.2" x14ac:dyDescent="0.25">
      <c r="A10839" s="2">
        <v>11</v>
      </c>
      <c r="B10839" s="2">
        <v>5</v>
      </c>
      <c r="C10839" s="43">
        <v>1105</v>
      </c>
      <c r="D10839" s="2" t="s">
        <v>6</v>
      </c>
      <c r="E10839" s="2">
        <v>96</v>
      </c>
      <c r="F10839" s="43">
        <v>1</v>
      </c>
      <c r="G10839" s="43">
        <f t="shared" si="432"/>
        <v>1</v>
      </c>
      <c r="H10839" s="3">
        <f>SUM(G10833:G10839)</f>
        <v>5</v>
      </c>
      <c r="O10839" s="43"/>
    </row>
    <row r="10840" spans="1:15" customFormat="1" ht="13.2" x14ac:dyDescent="0.25">
      <c r="A10840">
        <v>5</v>
      </c>
      <c r="B10840">
        <v>24</v>
      </c>
      <c r="C10840" s="3">
        <v>524</v>
      </c>
      <c r="D10840" t="s">
        <v>7</v>
      </c>
      <c r="E10840">
        <v>96</v>
      </c>
      <c r="G10840" s="3">
        <v>43</v>
      </c>
      <c r="I10840">
        <v>43</v>
      </c>
      <c r="K10840">
        <v>1</v>
      </c>
      <c r="O10840" s="3"/>
    </row>
    <row r="10841" spans="1:15" customFormat="1" ht="13.2" x14ac:dyDescent="0.25">
      <c r="A10841">
        <v>5</v>
      </c>
      <c r="B10841">
        <v>25</v>
      </c>
      <c r="C10841" s="3">
        <v>525</v>
      </c>
      <c r="D10841" t="s">
        <v>7</v>
      </c>
      <c r="E10841">
        <v>96</v>
      </c>
      <c r="G10841" s="3">
        <v>45</v>
      </c>
      <c r="I10841">
        <v>45</v>
      </c>
      <c r="K10841">
        <v>1</v>
      </c>
      <c r="O10841" s="3"/>
    </row>
    <row r="10842" spans="1:15" customFormat="1" ht="13.2" x14ac:dyDescent="0.25">
      <c r="A10842">
        <v>5</v>
      </c>
      <c r="B10842">
        <v>26</v>
      </c>
      <c r="C10842" s="3">
        <v>526</v>
      </c>
      <c r="D10842" t="s">
        <v>7</v>
      </c>
      <c r="E10842">
        <v>96</v>
      </c>
      <c r="G10842" s="3">
        <v>26</v>
      </c>
      <c r="I10842">
        <v>26</v>
      </c>
      <c r="K10842">
        <v>1</v>
      </c>
      <c r="O10842" s="3"/>
    </row>
    <row r="10843" spans="1:15" customFormat="1" ht="13.2" x14ac:dyDescent="0.25">
      <c r="A10843">
        <v>5</v>
      </c>
      <c r="B10843">
        <v>27</v>
      </c>
      <c r="C10843" s="3">
        <v>527</v>
      </c>
      <c r="D10843" t="s">
        <v>7</v>
      </c>
      <c r="E10843">
        <v>96</v>
      </c>
      <c r="G10843" s="3">
        <v>162</v>
      </c>
      <c r="I10843">
        <v>162</v>
      </c>
      <c r="K10843">
        <v>1</v>
      </c>
      <c r="O10843" s="3"/>
    </row>
    <row r="10844" spans="1:15" customFormat="1" ht="13.2" x14ac:dyDescent="0.25">
      <c r="A10844">
        <v>5</v>
      </c>
      <c r="B10844">
        <v>28</v>
      </c>
      <c r="C10844" s="3">
        <v>528</v>
      </c>
      <c r="D10844" t="s">
        <v>7</v>
      </c>
      <c r="E10844">
        <v>96</v>
      </c>
      <c r="G10844" s="3">
        <v>135</v>
      </c>
      <c r="I10844">
        <v>135</v>
      </c>
      <c r="K10844">
        <v>1</v>
      </c>
      <c r="O10844" s="3"/>
    </row>
    <row r="10845" spans="1:15" customFormat="1" ht="13.2" x14ac:dyDescent="0.25">
      <c r="A10845">
        <v>5</v>
      </c>
      <c r="B10845">
        <v>29</v>
      </c>
      <c r="C10845" s="3">
        <v>529</v>
      </c>
      <c r="D10845" t="s">
        <v>7</v>
      </c>
      <c r="E10845">
        <v>96</v>
      </c>
      <c r="G10845" s="3">
        <v>138</v>
      </c>
      <c r="H10845">
        <v>549</v>
      </c>
      <c r="I10845">
        <v>138</v>
      </c>
      <c r="K10845">
        <v>1</v>
      </c>
      <c r="O10845" s="3"/>
    </row>
    <row r="10846" spans="1:15" customFormat="1" ht="13.2" x14ac:dyDescent="0.25">
      <c r="A10846">
        <v>5</v>
      </c>
      <c r="B10846">
        <v>30</v>
      </c>
      <c r="C10846" s="3">
        <v>530</v>
      </c>
      <c r="D10846" t="s">
        <v>7</v>
      </c>
      <c r="E10846">
        <v>96</v>
      </c>
      <c r="G10846" s="3">
        <v>141</v>
      </c>
      <c r="I10846">
        <v>129</v>
      </c>
      <c r="K10846">
        <v>1</v>
      </c>
      <c r="O10846" s="3"/>
    </row>
    <row r="10847" spans="1:15" customFormat="1" ht="13.2" x14ac:dyDescent="0.25">
      <c r="A10847">
        <v>5</v>
      </c>
      <c r="B10847">
        <v>31</v>
      </c>
      <c r="C10847" s="3">
        <v>531</v>
      </c>
      <c r="D10847" t="s">
        <v>7</v>
      </c>
      <c r="E10847">
        <v>96</v>
      </c>
      <c r="G10847" s="3">
        <v>239</v>
      </c>
      <c r="I10847">
        <v>218</v>
      </c>
      <c r="K10847">
        <v>1</v>
      </c>
      <c r="O10847" s="3"/>
    </row>
    <row r="10848" spans="1:15" customFormat="1" ht="13.2" x14ac:dyDescent="0.25">
      <c r="A10848">
        <v>6</v>
      </c>
      <c r="B10848">
        <v>1</v>
      </c>
      <c r="C10848" s="3">
        <v>601</v>
      </c>
      <c r="D10848" t="s">
        <v>7</v>
      </c>
      <c r="E10848">
        <v>96</v>
      </c>
      <c r="G10848" s="3">
        <v>113</v>
      </c>
      <c r="I10848">
        <v>103</v>
      </c>
      <c r="K10848">
        <v>1</v>
      </c>
      <c r="O10848" s="3"/>
    </row>
    <row r="10849" spans="1:15" customFormat="1" ht="13.2" x14ac:dyDescent="0.25">
      <c r="A10849">
        <v>6</v>
      </c>
      <c r="B10849">
        <v>2</v>
      </c>
      <c r="C10849" s="3">
        <v>602</v>
      </c>
      <c r="D10849" t="s">
        <v>7</v>
      </c>
      <c r="E10849">
        <v>96</v>
      </c>
      <c r="G10849" s="3">
        <v>183</v>
      </c>
      <c r="I10849">
        <v>166</v>
      </c>
      <c r="K10849">
        <v>1</v>
      </c>
      <c r="O10849" s="3"/>
    </row>
    <row r="10850" spans="1:15" customFormat="1" ht="13.2" x14ac:dyDescent="0.25">
      <c r="A10850">
        <v>6</v>
      </c>
      <c r="B10850">
        <v>3</v>
      </c>
      <c r="C10850" s="3">
        <v>603</v>
      </c>
      <c r="D10850" t="s">
        <v>7</v>
      </c>
      <c r="E10850">
        <v>96</v>
      </c>
      <c r="G10850" s="3">
        <v>240</v>
      </c>
      <c r="I10850">
        <v>217</v>
      </c>
      <c r="K10850">
        <v>1</v>
      </c>
      <c r="O10850" s="3"/>
    </row>
    <row r="10851" spans="1:15" customFormat="1" ht="13.2" x14ac:dyDescent="0.25">
      <c r="A10851">
        <v>6</v>
      </c>
      <c r="B10851">
        <v>4</v>
      </c>
      <c r="C10851" s="3">
        <v>604</v>
      </c>
      <c r="D10851" t="s">
        <v>7</v>
      </c>
      <c r="E10851">
        <v>96</v>
      </c>
      <c r="G10851" s="3">
        <v>208</v>
      </c>
      <c r="I10851">
        <v>187</v>
      </c>
      <c r="K10851">
        <v>1</v>
      </c>
      <c r="O10851" s="3"/>
    </row>
    <row r="10852" spans="1:15" customFormat="1" ht="13.2" x14ac:dyDescent="0.25">
      <c r="A10852">
        <v>6</v>
      </c>
      <c r="B10852">
        <v>5</v>
      </c>
      <c r="C10852" s="3">
        <v>605</v>
      </c>
      <c r="D10852" t="s">
        <v>7</v>
      </c>
      <c r="E10852">
        <v>96</v>
      </c>
      <c r="G10852" s="3">
        <v>305</v>
      </c>
      <c r="H10852">
        <f>SUM(G10849:G10852)</f>
        <v>936</v>
      </c>
      <c r="I10852">
        <v>97</v>
      </c>
      <c r="K10852">
        <v>1</v>
      </c>
      <c r="O10852" s="3"/>
    </row>
    <row r="10853" spans="1:15" customFormat="1" ht="13.2" x14ac:dyDescent="0.25">
      <c r="A10853">
        <v>6</v>
      </c>
      <c r="B10853">
        <v>6</v>
      </c>
      <c r="C10853" s="3">
        <v>606</v>
      </c>
      <c r="D10853" t="s">
        <v>7</v>
      </c>
      <c r="E10853">
        <v>96</v>
      </c>
      <c r="G10853" s="3">
        <v>220</v>
      </c>
      <c r="I10853">
        <v>197</v>
      </c>
      <c r="K10853">
        <v>1</v>
      </c>
      <c r="O10853" s="3"/>
    </row>
    <row r="10854" spans="1:15" customFormat="1" ht="13.2" x14ac:dyDescent="0.25">
      <c r="A10854">
        <v>6</v>
      </c>
      <c r="B10854">
        <v>7</v>
      </c>
      <c r="C10854" s="3">
        <v>607</v>
      </c>
      <c r="D10854" t="s">
        <v>7</v>
      </c>
      <c r="E10854">
        <v>96</v>
      </c>
      <c r="G10854" s="3">
        <v>288</v>
      </c>
      <c r="I10854">
        <v>257</v>
      </c>
      <c r="K10854">
        <v>1</v>
      </c>
      <c r="O10854" s="3"/>
    </row>
    <row r="10855" spans="1:15" customFormat="1" ht="13.2" x14ac:dyDescent="0.25">
      <c r="A10855">
        <v>6</v>
      </c>
      <c r="B10855">
        <v>8</v>
      </c>
      <c r="C10855" s="3">
        <v>608</v>
      </c>
      <c r="D10855" t="s">
        <v>7</v>
      </c>
      <c r="E10855">
        <v>96</v>
      </c>
      <c r="G10855" s="3">
        <v>308</v>
      </c>
      <c r="I10855">
        <v>275</v>
      </c>
      <c r="K10855">
        <v>1</v>
      </c>
      <c r="O10855" s="3"/>
    </row>
    <row r="10856" spans="1:15" customFormat="1" ht="13.2" x14ac:dyDescent="0.25">
      <c r="A10856">
        <v>6</v>
      </c>
      <c r="B10856">
        <v>9</v>
      </c>
      <c r="C10856" s="3">
        <v>609</v>
      </c>
      <c r="D10856" t="s">
        <v>7</v>
      </c>
      <c r="E10856">
        <v>96</v>
      </c>
      <c r="G10856" s="3">
        <v>176</v>
      </c>
      <c r="I10856">
        <v>157</v>
      </c>
      <c r="K10856">
        <v>1</v>
      </c>
      <c r="O10856" s="3"/>
    </row>
    <row r="10857" spans="1:15" customFormat="1" ht="13.2" x14ac:dyDescent="0.25">
      <c r="A10857">
        <v>6</v>
      </c>
      <c r="B10857">
        <v>10</v>
      </c>
      <c r="C10857" s="3">
        <v>610</v>
      </c>
      <c r="D10857" t="s">
        <v>7</v>
      </c>
      <c r="E10857">
        <v>96</v>
      </c>
      <c r="G10857" s="3">
        <v>467</v>
      </c>
      <c r="I10857">
        <v>415</v>
      </c>
      <c r="K10857">
        <v>1</v>
      </c>
      <c r="O10857" s="3"/>
    </row>
    <row r="10858" spans="1:15" customFormat="1" ht="13.2" x14ac:dyDescent="0.25">
      <c r="A10858">
        <v>6</v>
      </c>
      <c r="B10858">
        <v>11</v>
      </c>
      <c r="C10858" s="3">
        <v>611</v>
      </c>
      <c r="D10858" t="s">
        <v>7</v>
      </c>
      <c r="E10858">
        <v>96</v>
      </c>
      <c r="G10858" s="3">
        <v>141</v>
      </c>
      <c r="I10858">
        <v>125</v>
      </c>
      <c r="K10858">
        <v>1</v>
      </c>
      <c r="O10858" s="3"/>
    </row>
    <row r="10859" spans="1:15" customFormat="1" ht="13.2" x14ac:dyDescent="0.25">
      <c r="A10859">
        <v>6</v>
      </c>
      <c r="B10859">
        <v>12</v>
      </c>
      <c r="C10859" s="3">
        <v>612</v>
      </c>
      <c r="D10859" t="s">
        <v>7</v>
      </c>
      <c r="E10859">
        <v>96</v>
      </c>
      <c r="G10859" s="3">
        <v>197</v>
      </c>
      <c r="H10859">
        <v>1600</v>
      </c>
      <c r="I10859">
        <v>174</v>
      </c>
      <c r="K10859">
        <v>1</v>
      </c>
      <c r="O10859" s="3"/>
    </row>
    <row r="10860" spans="1:15" customFormat="1" ht="13.2" x14ac:dyDescent="0.25">
      <c r="A10860">
        <v>6</v>
      </c>
      <c r="B10860">
        <v>13</v>
      </c>
      <c r="C10860" s="3">
        <v>613</v>
      </c>
      <c r="D10860" t="s">
        <v>7</v>
      </c>
      <c r="E10860">
        <v>96</v>
      </c>
      <c r="G10860" s="3">
        <v>1469</v>
      </c>
      <c r="I10860">
        <v>737</v>
      </c>
      <c r="K10860">
        <v>1</v>
      </c>
      <c r="O10860" s="3"/>
    </row>
    <row r="10861" spans="1:15" customFormat="1" ht="13.2" x14ac:dyDescent="0.25">
      <c r="A10861">
        <v>6</v>
      </c>
      <c r="B10861">
        <v>14</v>
      </c>
      <c r="C10861" s="3">
        <v>614</v>
      </c>
      <c r="D10861" t="s">
        <v>7</v>
      </c>
      <c r="E10861">
        <v>96</v>
      </c>
      <c r="G10861" s="3">
        <v>2045</v>
      </c>
      <c r="I10861">
        <v>244</v>
      </c>
      <c r="K10861">
        <v>1</v>
      </c>
      <c r="O10861" s="3"/>
    </row>
    <row r="10862" spans="1:15" customFormat="1" ht="13.2" x14ac:dyDescent="0.25">
      <c r="A10862">
        <v>6</v>
      </c>
      <c r="B10862">
        <v>15</v>
      </c>
      <c r="C10862" s="3">
        <v>615</v>
      </c>
      <c r="D10862" t="s">
        <v>7</v>
      </c>
      <c r="E10862">
        <v>96</v>
      </c>
      <c r="G10862" s="3">
        <v>1252</v>
      </c>
      <c r="I10862">
        <v>1179</v>
      </c>
      <c r="K10862">
        <v>1</v>
      </c>
      <c r="O10862" s="3"/>
    </row>
    <row r="10863" spans="1:15" customFormat="1" ht="13.2" x14ac:dyDescent="0.25">
      <c r="A10863">
        <v>6</v>
      </c>
      <c r="B10863">
        <v>16</v>
      </c>
      <c r="C10863" s="3">
        <v>616</v>
      </c>
      <c r="D10863" t="s">
        <v>7</v>
      </c>
      <c r="E10863">
        <v>96</v>
      </c>
      <c r="G10863" s="3">
        <v>621</v>
      </c>
      <c r="I10863">
        <v>600</v>
      </c>
      <c r="K10863">
        <v>1</v>
      </c>
      <c r="O10863" s="3"/>
    </row>
    <row r="10864" spans="1:15" customFormat="1" ht="13.2" x14ac:dyDescent="0.25">
      <c r="A10864">
        <v>6</v>
      </c>
      <c r="B10864">
        <v>17</v>
      </c>
      <c r="C10864" s="3">
        <v>617</v>
      </c>
      <c r="D10864" t="s">
        <v>7</v>
      </c>
      <c r="E10864">
        <v>96</v>
      </c>
      <c r="G10864" s="3">
        <v>554</v>
      </c>
      <c r="I10864">
        <v>550</v>
      </c>
      <c r="K10864">
        <v>1</v>
      </c>
      <c r="O10864" s="3"/>
    </row>
    <row r="10865" spans="1:15" customFormat="1" ht="13.2" x14ac:dyDescent="0.25">
      <c r="A10865">
        <v>6</v>
      </c>
      <c r="B10865">
        <v>18</v>
      </c>
      <c r="C10865" s="3">
        <v>618</v>
      </c>
      <c r="D10865" t="s">
        <v>7</v>
      </c>
      <c r="E10865">
        <v>96</v>
      </c>
      <c r="G10865" s="3">
        <v>826</v>
      </c>
      <c r="I10865">
        <v>816</v>
      </c>
      <c r="K10865">
        <v>1</v>
      </c>
      <c r="O10865" s="3"/>
    </row>
    <row r="10866" spans="1:15" customFormat="1" ht="13.2" x14ac:dyDescent="0.25">
      <c r="A10866">
        <v>6</v>
      </c>
      <c r="B10866">
        <v>19</v>
      </c>
      <c r="C10866" s="3">
        <v>619</v>
      </c>
      <c r="D10866" t="s">
        <v>7</v>
      </c>
      <c r="E10866">
        <v>96</v>
      </c>
      <c r="G10866" s="3">
        <v>568</v>
      </c>
      <c r="H10866">
        <v>4759</v>
      </c>
      <c r="I10866">
        <v>633</v>
      </c>
      <c r="K10866">
        <v>1</v>
      </c>
      <c r="O10866" s="3"/>
    </row>
    <row r="10867" spans="1:15" customFormat="1" ht="13.2" x14ac:dyDescent="0.25">
      <c r="A10867">
        <v>6</v>
      </c>
      <c r="B10867">
        <v>20</v>
      </c>
      <c r="C10867" s="3">
        <v>620</v>
      </c>
      <c r="D10867" t="s">
        <v>7</v>
      </c>
      <c r="E10867">
        <v>96</v>
      </c>
      <c r="G10867" s="3">
        <v>935</v>
      </c>
      <c r="I10867">
        <v>1109</v>
      </c>
      <c r="K10867">
        <v>1</v>
      </c>
      <c r="O10867" s="3"/>
    </row>
    <row r="10868" spans="1:15" customFormat="1" ht="13.2" x14ac:dyDescent="0.25">
      <c r="A10868">
        <v>6</v>
      </c>
      <c r="B10868">
        <v>21</v>
      </c>
      <c r="C10868" s="3">
        <v>621</v>
      </c>
      <c r="D10868" t="s">
        <v>7</v>
      </c>
      <c r="E10868">
        <v>96</v>
      </c>
      <c r="G10868" s="3">
        <v>1492</v>
      </c>
      <c r="I10868">
        <v>1703</v>
      </c>
      <c r="K10868">
        <v>1</v>
      </c>
      <c r="O10868" s="3"/>
    </row>
    <row r="10869" spans="1:15" customFormat="1" ht="13.2" x14ac:dyDescent="0.25">
      <c r="A10869">
        <v>6</v>
      </c>
      <c r="B10869">
        <v>22</v>
      </c>
      <c r="C10869" s="3">
        <v>622</v>
      </c>
      <c r="D10869" t="s">
        <v>7</v>
      </c>
      <c r="E10869">
        <v>96</v>
      </c>
      <c r="G10869" s="3">
        <v>478</v>
      </c>
      <c r="I10869">
        <v>527</v>
      </c>
      <c r="K10869">
        <v>1</v>
      </c>
      <c r="O10869" s="3"/>
    </row>
    <row r="10870" spans="1:15" customFormat="1" ht="13.2" x14ac:dyDescent="0.25">
      <c r="A10870">
        <v>6</v>
      </c>
      <c r="B10870">
        <v>23</v>
      </c>
      <c r="C10870" s="3">
        <v>623</v>
      </c>
      <c r="D10870" t="s">
        <v>7</v>
      </c>
      <c r="E10870">
        <v>96</v>
      </c>
      <c r="G10870" s="3">
        <v>369</v>
      </c>
      <c r="I10870">
        <v>394</v>
      </c>
      <c r="K10870">
        <v>1</v>
      </c>
      <c r="O10870" s="3"/>
    </row>
    <row r="10871" spans="1:15" customFormat="1" ht="13.2" x14ac:dyDescent="0.25">
      <c r="A10871">
        <v>6</v>
      </c>
      <c r="B10871">
        <v>24</v>
      </c>
      <c r="C10871" s="3">
        <v>624</v>
      </c>
      <c r="D10871" t="s">
        <v>7</v>
      </c>
      <c r="E10871">
        <v>96</v>
      </c>
      <c r="G10871" s="3">
        <v>1533</v>
      </c>
      <c r="I10871">
        <v>1587</v>
      </c>
      <c r="K10871" s="4">
        <v>1.04</v>
      </c>
      <c r="N10871" t="s">
        <v>13</v>
      </c>
      <c r="O10871" s="3"/>
    </row>
    <row r="10872" spans="1:15" customFormat="1" ht="13.2" x14ac:dyDescent="0.25">
      <c r="A10872">
        <v>6</v>
      </c>
      <c r="B10872">
        <v>25</v>
      </c>
      <c r="C10872" s="3">
        <v>625</v>
      </c>
      <c r="D10872" t="s">
        <v>7</v>
      </c>
      <c r="E10872">
        <v>96</v>
      </c>
      <c r="G10872" s="3">
        <v>1051</v>
      </c>
      <c r="I10872">
        <v>877</v>
      </c>
      <c r="K10872">
        <v>1</v>
      </c>
      <c r="O10872" s="3"/>
    </row>
    <row r="10873" spans="1:15" customFormat="1" ht="13.2" x14ac:dyDescent="0.25">
      <c r="A10873">
        <v>6</v>
      </c>
      <c r="B10873">
        <v>26</v>
      </c>
      <c r="C10873" s="3">
        <v>626</v>
      </c>
      <c r="D10873" t="s">
        <v>7</v>
      </c>
      <c r="E10873">
        <v>96</v>
      </c>
      <c r="G10873" s="3">
        <v>714</v>
      </c>
      <c r="H10873">
        <v>6824</v>
      </c>
      <c r="I10873">
        <v>627</v>
      </c>
      <c r="K10873">
        <v>1</v>
      </c>
      <c r="O10873" s="3"/>
    </row>
    <row r="10874" spans="1:15" customFormat="1" ht="13.2" x14ac:dyDescent="0.25">
      <c r="A10874">
        <v>6</v>
      </c>
      <c r="B10874">
        <v>27</v>
      </c>
      <c r="C10874" s="3">
        <v>627</v>
      </c>
      <c r="D10874" t="s">
        <v>7</v>
      </c>
      <c r="E10874">
        <v>96</v>
      </c>
      <c r="G10874" s="3">
        <v>2030</v>
      </c>
      <c r="I10874" s="2">
        <v>1944</v>
      </c>
      <c r="K10874">
        <v>0.94</v>
      </c>
      <c r="N10874" t="s">
        <v>13</v>
      </c>
      <c r="O10874" s="3"/>
    </row>
    <row r="10875" spans="1:15" customFormat="1" ht="13.2" x14ac:dyDescent="0.25">
      <c r="A10875">
        <v>6</v>
      </c>
      <c r="B10875">
        <v>28</v>
      </c>
      <c r="C10875" s="3">
        <v>628</v>
      </c>
      <c r="D10875" t="s">
        <v>7</v>
      </c>
      <c r="E10875">
        <v>96</v>
      </c>
      <c r="G10875" s="3">
        <v>1458</v>
      </c>
      <c r="I10875">
        <v>1409</v>
      </c>
      <c r="K10875">
        <v>1</v>
      </c>
      <c r="O10875" s="3"/>
    </row>
    <row r="10876" spans="1:15" customFormat="1" ht="13.2" x14ac:dyDescent="0.25">
      <c r="A10876">
        <v>6</v>
      </c>
      <c r="B10876">
        <v>29</v>
      </c>
      <c r="C10876" s="3">
        <v>629</v>
      </c>
      <c r="D10876" t="s">
        <v>7</v>
      </c>
      <c r="E10876">
        <v>96</v>
      </c>
      <c r="G10876" s="3">
        <v>1573</v>
      </c>
      <c r="I10876">
        <v>1540</v>
      </c>
      <c r="K10876">
        <v>1</v>
      </c>
      <c r="O10876" s="3"/>
    </row>
    <row r="10877" spans="1:15" customFormat="1" ht="13.2" x14ac:dyDescent="0.25">
      <c r="A10877">
        <v>6</v>
      </c>
      <c r="B10877">
        <v>30</v>
      </c>
      <c r="C10877" s="3">
        <v>630</v>
      </c>
      <c r="D10877" t="s">
        <v>7</v>
      </c>
      <c r="E10877">
        <v>96</v>
      </c>
      <c r="G10877" s="3">
        <v>7434</v>
      </c>
      <c r="I10877">
        <v>7394</v>
      </c>
      <c r="K10877">
        <v>1</v>
      </c>
      <c r="O10877" s="3"/>
    </row>
    <row r="10878" spans="1:15" customFormat="1" ht="13.2" x14ac:dyDescent="0.25">
      <c r="A10878">
        <v>7</v>
      </c>
      <c r="B10878">
        <v>1</v>
      </c>
      <c r="C10878" s="3">
        <v>701</v>
      </c>
      <c r="D10878" t="s">
        <v>7</v>
      </c>
      <c r="E10878">
        <v>96</v>
      </c>
      <c r="G10878" s="3">
        <v>4621</v>
      </c>
      <c r="I10878">
        <v>4682</v>
      </c>
      <c r="K10878">
        <v>1</v>
      </c>
      <c r="O10878" s="3"/>
    </row>
    <row r="10879" spans="1:15" customFormat="1" ht="13.2" x14ac:dyDescent="0.25">
      <c r="A10879">
        <v>7</v>
      </c>
      <c r="B10879">
        <v>2</v>
      </c>
      <c r="C10879" s="3">
        <v>702</v>
      </c>
      <c r="D10879" t="s">
        <v>7</v>
      </c>
      <c r="E10879">
        <v>96</v>
      </c>
      <c r="G10879" s="3">
        <v>5045</v>
      </c>
      <c r="I10879">
        <f>5196-7</f>
        <v>5189</v>
      </c>
      <c r="K10879">
        <v>1</v>
      </c>
      <c r="O10879" s="3"/>
    </row>
    <row r="10880" spans="1:15" customFormat="1" ht="13.2" x14ac:dyDescent="0.25">
      <c r="A10880">
        <v>7</v>
      </c>
      <c r="B10880">
        <v>3</v>
      </c>
      <c r="C10880" s="3">
        <v>703</v>
      </c>
      <c r="D10880" t="s">
        <v>7</v>
      </c>
      <c r="E10880">
        <v>96</v>
      </c>
      <c r="G10880" s="3">
        <v>2047</v>
      </c>
      <c r="H10880" s="3">
        <f>SUM(G10874:G10880)</f>
        <v>24208</v>
      </c>
      <c r="I10880">
        <v>2187</v>
      </c>
      <c r="K10880">
        <v>0.97</v>
      </c>
      <c r="N10880" t="s">
        <v>13</v>
      </c>
      <c r="O10880" s="3"/>
    </row>
    <row r="10881" spans="1:15" customFormat="1" ht="13.2" x14ac:dyDescent="0.25">
      <c r="A10881">
        <v>7</v>
      </c>
      <c r="B10881">
        <v>4</v>
      </c>
      <c r="C10881" s="3">
        <v>704</v>
      </c>
      <c r="D10881" t="s">
        <v>7</v>
      </c>
      <c r="E10881">
        <v>96</v>
      </c>
      <c r="G10881" s="3">
        <v>4122</v>
      </c>
      <c r="I10881">
        <v>4333</v>
      </c>
      <c r="K10881">
        <v>1.06</v>
      </c>
      <c r="N10881" t="s">
        <v>13</v>
      </c>
      <c r="O10881" s="3"/>
    </row>
    <row r="10882" spans="1:15" customFormat="1" ht="13.2" x14ac:dyDescent="0.25">
      <c r="A10882">
        <v>7</v>
      </c>
      <c r="B10882">
        <v>5</v>
      </c>
      <c r="C10882" s="3">
        <v>705</v>
      </c>
      <c r="D10882" t="s">
        <v>7</v>
      </c>
      <c r="E10882">
        <v>96</v>
      </c>
      <c r="G10882" s="3">
        <v>11393</v>
      </c>
      <c r="I10882">
        <v>10929</v>
      </c>
      <c r="K10882">
        <v>1.02</v>
      </c>
      <c r="N10882" t="s">
        <v>13</v>
      </c>
      <c r="O10882" s="3"/>
    </row>
    <row r="10883" spans="1:15" customFormat="1" ht="13.2" x14ac:dyDescent="0.25">
      <c r="A10883">
        <v>7</v>
      </c>
      <c r="B10883">
        <v>6</v>
      </c>
      <c r="C10883" s="3">
        <v>706</v>
      </c>
      <c r="D10883" t="s">
        <v>7</v>
      </c>
      <c r="E10883">
        <v>96</v>
      </c>
      <c r="G10883" s="3">
        <v>10859</v>
      </c>
      <c r="I10883">
        <v>10636</v>
      </c>
      <c r="K10883">
        <v>1</v>
      </c>
      <c r="O10883" s="3"/>
    </row>
    <row r="10884" spans="1:15" customFormat="1" ht="13.2" x14ac:dyDescent="0.25">
      <c r="A10884">
        <v>7</v>
      </c>
      <c r="B10884">
        <v>7</v>
      </c>
      <c r="C10884" s="3">
        <v>707</v>
      </c>
      <c r="D10884" t="s">
        <v>7</v>
      </c>
      <c r="E10884">
        <v>96</v>
      </c>
      <c r="G10884" s="3">
        <v>8379</v>
      </c>
      <c r="I10884">
        <v>8384</v>
      </c>
      <c r="K10884">
        <v>1</v>
      </c>
      <c r="O10884" s="3"/>
    </row>
    <row r="10885" spans="1:15" customFormat="1" ht="13.2" x14ac:dyDescent="0.25">
      <c r="A10885">
        <v>7</v>
      </c>
      <c r="B10885">
        <v>8</v>
      </c>
      <c r="C10885" s="3">
        <v>708</v>
      </c>
      <c r="D10885" t="s">
        <v>7</v>
      </c>
      <c r="E10885">
        <v>96</v>
      </c>
      <c r="G10885" s="3">
        <v>6411</v>
      </c>
      <c r="I10885">
        <v>6558</v>
      </c>
      <c r="K10885">
        <v>1.1000000000000001</v>
      </c>
      <c r="N10885" t="s">
        <v>13</v>
      </c>
      <c r="O10885" s="3"/>
    </row>
    <row r="10886" spans="1:15" customFormat="1" ht="13.2" x14ac:dyDescent="0.25">
      <c r="A10886">
        <v>7</v>
      </c>
      <c r="B10886">
        <v>9</v>
      </c>
      <c r="C10886" s="3">
        <v>709</v>
      </c>
      <c r="D10886" t="s">
        <v>7</v>
      </c>
      <c r="E10886">
        <v>96</v>
      </c>
      <c r="G10886" s="3">
        <v>1805</v>
      </c>
      <c r="I10886">
        <v>1876</v>
      </c>
      <c r="K10886">
        <v>1</v>
      </c>
      <c r="O10886" s="3"/>
    </row>
    <row r="10887" spans="1:15" customFormat="1" ht="13.2" x14ac:dyDescent="0.25">
      <c r="A10887">
        <v>7</v>
      </c>
      <c r="B10887">
        <v>10</v>
      </c>
      <c r="C10887" s="3">
        <v>710</v>
      </c>
      <c r="D10887" t="s">
        <v>7</v>
      </c>
      <c r="E10887">
        <v>96</v>
      </c>
      <c r="G10887" s="3">
        <v>4976</v>
      </c>
      <c r="H10887" s="3">
        <f>SUM(G10881:G10887)</f>
        <v>47945</v>
      </c>
      <c r="I10887">
        <v>5577</v>
      </c>
      <c r="K10887">
        <v>1</v>
      </c>
      <c r="N10887" t="s">
        <v>13</v>
      </c>
      <c r="O10887" s="3"/>
    </row>
    <row r="10888" spans="1:15" customFormat="1" ht="13.2" x14ac:dyDescent="0.25">
      <c r="A10888">
        <v>7</v>
      </c>
      <c r="B10888">
        <v>11</v>
      </c>
      <c r="C10888" s="3">
        <v>711</v>
      </c>
      <c r="D10888" t="s">
        <v>7</v>
      </c>
      <c r="E10888">
        <v>96</v>
      </c>
      <c r="G10888" s="3">
        <v>5111</v>
      </c>
      <c r="I10888">
        <v>5663</v>
      </c>
      <c r="K10888">
        <v>1</v>
      </c>
      <c r="O10888" s="3"/>
    </row>
    <row r="10889" spans="1:15" customFormat="1" ht="13.2" x14ac:dyDescent="0.25">
      <c r="A10889">
        <v>7</v>
      </c>
      <c r="B10889">
        <v>12</v>
      </c>
      <c r="C10889" s="3">
        <v>712</v>
      </c>
      <c r="D10889" t="s">
        <v>7</v>
      </c>
      <c r="E10889">
        <v>96</v>
      </c>
      <c r="G10889" s="3">
        <v>1935</v>
      </c>
      <c r="I10889">
        <v>2161</v>
      </c>
      <c r="K10889">
        <v>1</v>
      </c>
      <c r="O10889" s="3"/>
    </row>
    <row r="10890" spans="1:15" customFormat="1" ht="13.2" x14ac:dyDescent="0.25">
      <c r="A10890">
        <v>7</v>
      </c>
      <c r="B10890">
        <v>13</v>
      </c>
      <c r="C10890" s="3">
        <v>713</v>
      </c>
      <c r="D10890" t="s">
        <v>7</v>
      </c>
      <c r="E10890">
        <v>96</v>
      </c>
      <c r="G10890" s="3">
        <v>837</v>
      </c>
      <c r="I10890">
        <v>933</v>
      </c>
      <c r="K10890">
        <v>1</v>
      </c>
      <c r="O10890" s="3"/>
    </row>
    <row r="10891" spans="1:15" customFormat="1" ht="13.2" x14ac:dyDescent="0.25">
      <c r="A10891">
        <v>7</v>
      </c>
      <c r="B10891">
        <v>14</v>
      </c>
      <c r="C10891" s="3">
        <v>714</v>
      </c>
      <c r="D10891" t="s">
        <v>7</v>
      </c>
      <c r="E10891">
        <v>96</v>
      </c>
      <c r="G10891" s="3">
        <v>259</v>
      </c>
      <c r="I10891">
        <v>288</v>
      </c>
      <c r="K10891">
        <v>1</v>
      </c>
      <c r="O10891" s="3"/>
    </row>
    <row r="10892" spans="1:15" customFormat="1" ht="13.2" x14ac:dyDescent="0.25">
      <c r="A10892">
        <v>7</v>
      </c>
      <c r="B10892">
        <v>15</v>
      </c>
      <c r="C10892" s="3">
        <v>715</v>
      </c>
      <c r="D10892" t="s">
        <v>7</v>
      </c>
      <c r="E10892">
        <v>96</v>
      </c>
      <c r="G10892" s="3">
        <v>142</v>
      </c>
      <c r="I10892">
        <f>161-3</f>
        <v>158</v>
      </c>
      <c r="K10892">
        <v>1</v>
      </c>
      <c r="O10892" s="3"/>
    </row>
    <row r="10893" spans="1:15" customFormat="1" ht="13.2" x14ac:dyDescent="0.25">
      <c r="A10893">
        <v>7</v>
      </c>
      <c r="B10893">
        <v>16</v>
      </c>
      <c r="C10893" s="3">
        <v>716</v>
      </c>
      <c r="D10893" t="s">
        <v>7</v>
      </c>
      <c r="E10893">
        <v>96</v>
      </c>
      <c r="G10893" s="3">
        <v>176</v>
      </c>
      <c r="I10893">
        <v>136</v>
      </c>
      <c r="K10893">
        <v>1</v>
      </c>
      <c r="O10893" s="3"/>
    </row>
    <row r="10894" spans="1:15" customFormat="1" ht="13.2" x14ac:dyDescent="0.25">
      <c r="A10894">
        <v>7</v>
      </c>
      <c r="B10894">
        <v>17</v>
      </c>
      <c r="C10894" s="3">
        <v>717</v>
      </c>
      <c r="D10894" t="s">
        <v>7</v>
      </c>
      <c r="E10894">
        <v>96</v>
      </c>
      <c r="G10894" s="3">
        <v>7012</v>
      </c>
      <c r="H10894" s="3">
        <f>SUM(G10888:G10894)</f>
        <v>15472</v>
      </c>
      <c r="I10894">
        <v>7419</v>
      </c>
      <c r="K10894">
        <v>1</v>
      </c>
      <c r="O10894" s="3"/>
    </row>
    <row r="10895" spans="1:15" customFormat="1" ht="13.2" x14ac:dyDescent="0.25">
      <c r="A10895">
        <v>7</v>
      </c>
      <c r="B10895">
        <v>18</v>
      </c>
      <c r="C10895" s="3">
        <v>718</v>
      </c>
      <c r="D10895" t="s">
        <v>7</v>
      </c>
      <c r="E10895">
        <v>96</v>
      </c>
      <c r="G10895" s="3">
        <v>7956</v>
      </c>
      <c r="I10895">
        <v>7377</v>
      </c>
      <c r="K10895">
        <v>1</v>
      </c>
      <c r="O10895" s="3"/>
    </row>
    <row r="10896" spans="1:15" customFormat="1" ht="13.2" x14ac:dyDescent="0.25">
      <c r="A10896">
        <v>7</v>
      </c>
      <c r="B10896">
        <v>19</v>
      </c>
      <c r="C10896" s="3">
        <v>719</v>
      </c>
      <c r="D10896" t="s">
        <v>7</v>
      </c>
      <c r="E10896">
        <v>96</v>
      </c>
      <c r="G10896" s="3">
        <v>7823</v>
      </c>
      <c r="I10896">
        <v>7417</v>
      </c>
      <c r="K10896">
        <v>1</v>
      </c>
      <c r="O10896" s="3"/>
    </row>
    <row r="10897" spans="1:15" customFormat="1" ht="13.2" x14ac:dyDescent="0.25">
      <c r="A10897">
        <v>7</v>
      </c>
      <c r="B10897">
        <v>20</v>
      </c>
      <c r="C10897" s="3">
        <v>720</v>
      </c>
      <c r="D10897" t="s">
        <v>7</v>
      </c>
      <c r="E10897">
        <v>96</v>
      </c>
      <c r="G10897" s="3">
        <v>8174</v>
      </c>
      <c r="I10897">
        <v>7828</v>
      </c>
      <c r="K10897">
        <v>1</v>
      </c>
      <c r="O10897" s="3"/>
    </row>
    <row r="10898" spans="1:15" customFormat="1" ht="13.2" x14ac:dyDescent="0.25">
      <c r="A10898">
        <v>7</v>
      </c>
      <c r="B10898">
        <v>21</v>
      </c>
      <c r="C10898" s="3">
        <v>721</v>
      </c>
      <c r="D10898" t="s">
        <v>7</v>
      </c>
      <c r="E10898">
        <v>96</v>
      </c>
      <c r="G10898" s="3">
        <v>5786</v>
      </c>
      <c r="I10898">
        <v>5600</v>
      </c>
      <c r="K10898">
        <v>1</v>
      </c>
      <c r="O10898" s="3"/>
    </row>
    <row r="10899" spans="1:15" customFormat="1" ht="13.2" x14ac:dyDescent="0.25">
      <c r="A10899">
        <v>7</v>
      </c>
      <c r="B10899">
        <v>22</v>
      </c>
      <c r="C10899" s="3">
        <v>722</v>
      </c>
      <c r="D10899" t="s">
        <v>7</v>
      </c>
      <c r="E10899">
        <v>96</v>
      </c>
      <c r="G10899" s="3">
        <v>6417</v>
      </c>
      <c r="I10899">
        <f>6512-232</f>
        <v>6280</v>
      </c>
      <c r="K10899">
        <v>1</v>
      </c>
      <c r="O10899" s="3"/>
    </row>
    <row r="10900" spans="1:15" customFormat="1" ht="13.2" x14ac:dyDescent="0.25">
      <c r="A10900">
        <v>7</v>
      </c>
      <c r="B10900">
        <v>23</v>
      </c>
      <c r="C10900" s="3">
        <v>723</v>
      </c>
      <c r="D10900" t="s">
        <v>7</v>
      </c>
      <c r="E10900">
        <v>96</v>
      </c>
      <c r="G10900" s="3">
        <v>3728</v>
      </c>
      <c r="I10900">
        <v>3924</v>
      </c>
      <c r="K10900">
        <v>1</v>
      </c>
      <c r="O10900" s="3"/>
    </row>
    <row r="10901" spans="1:15" customFormat="1" ht="13.2" x14ac:dyDescent="0.25">
      <c r="A10901">
        <v>7</v>
      </c>
      <c r="B10901">
        <v>24</v>
      </c>
      <c r="C10901" s="3">
        <v>724</v>
      </c>
      <c r="D10901" t="s">
        <v>7</v>
      </c>
      <c r="E10901">
        <v>96</v>
      </c>
      <c r="G10901" s="3">
        <v>1698</v>
      </c>
      <c r="H10901" s="3">
        <f>SUM(G10895:G10901)</f>
        <v>41582</v>
      </c>
      <c r="I10901">
        <v>1985</v>
      </c>
      <c r="K10901">
        <v>1</v>
      </c>
      <c r="N10901" t="s">
        <v>14</v>
      </c>
      <c r="O10901" s="3"/>
    </row>
    <row r="10902" spans="1:15" customFormat="1" ht="13.2" x14ac:dyDescent="0.25">
      <c r="A10902">
        <v>7</v>
      </c>
      <c r="B10902">
        <v>25</v>
      </c>
      <c r="C10902" s="3">
        <v>725</v>
      </c>
      <c r="D10902" t="s">
        <v>7</v>
      </c>
      <c r="E10902">
        <v>96</v>
      </c>
      <c r="G10902" s="3">
        <v>1194</v>
      </c>
      <c r="I10902" s="2">
        <v>1346</v>
      </c>
      <c r="K10902">
        <v>1</v>
      </c>
      <c r="O10902" s="3"/>
    </row>
    <row r="10903" spans="1:15" customFormat="1" ht="13.2" x14ac:dyDescent="0.25">
      <c r="A10903">
        <v>7</v>
      </c>
      <c r="B10903">
        <v>26</v>
      </c>
      <c r="C10903" s="3">
        <v>726</v>
      </c>
      <c r="D10903" t="s">
        <v>7</v>
      </c>
      <c r="E10903">
        <v>96</v>
      </c>
      <c r="G10903" s="3">
        <v>871</v>
      </c>
      <c r="I10903" s="2">
        <v>1083</v>
      </c>
      <c r="K10903">
        <v>1</v>
      </c>
      <c r="N10903" t="s">
        <v>14</v>
      </c>
      <c r="O10903" s="3"/>
    </row>
    <row r="10904" spans="1:15" customFormat="1" ht="13.2" x14ac:dyDescent="0.25">
      <c r="A10904">
        <v>7</v>
      </c>
      <c r="B10904">
        <v>27</v>
      </c>
      <c r="C10904" s="3">
        <v>727</v>
      </c>
      <c r="D10904" t="s">
        <v>7</v>
      </c>
      <c r="E10904">
        <v>96</v>
      </c>
      <c r="G10904" s="3">
        <v>342</v>
      </c>
      <c r="I10904" s="2">
        <v>379</v>
      </c>
      <c r="K10904">
        <v>1</v>
      </c>
      <c r="O10904" s="3"/>
    </row>
    <row r="10905" spans="1:15" customFormat="1" ht="13.2" x14ac:dyDescent="0.25">
      <c r="A10905">
        <v>7</v>
      </c>
      <c r="B10905">
        <v>28</v>
      </c>
      <c r="C10905" s="3">
        <v>728</v>
      </c>
      <c r="D10905" t="s">
        <v>7</v>
      </c>
      <c r="E10905">
        <v>96</v>
      </c>
      <c r="G10905" s="3">
        <v>166</v>
      </c>
      <c r="I10905" s="2">
        <v>185</v>
      </c>
      <c r="K10905">
        <v>1</v>
      </c>
      <c r="O10905" s="3"/>
    </row>
    <row r="10906" spans="1:15" customFormat="1" ht="13.2" x14ac:dyDescent="0.25">
      <c r="A10906">
        <v>7</v>
      </c>
      <c r="B10906">
        <v>29</v>
      </c>
      <c r="C10906" s="3">
        <v>729</v>
      </c>
      <c r="D10906" t="s">
        <v>7</v>
      </c>
      <c r="E10906">
        <v>96</v>
      </c>
      <c r="G10906" s="3">
        <v>95</v>
      </c>
      <c r="I10906" s="2">
        <v>121</v>
      </c>
      <c r="K10906">
        <v>1</v>
      </c>
      <c r="N10906" t="s">
        <v>14</v>
      </c>
      <c r="O10906" s="3"/>
    </row>
    <row r="10907" spans="1:15" customFormat="1" ht="13.2" x14ac:dyDescent="0.25">
      <c r="A10907">
        <v>7</v>
      </c>
      <c r="B10907">
        <v>30</v>
      </c>
      <c r="C10907" s="3">
        <v>730</v>
      </c>
      <c r="D10907" t="s">
        <v>7</v>
      </c>
      <c r="E10907">
        <v>96</v>
      </c>
      <c r="G10907" s="3">
        <v>93</v>
      </c>
      <c r="I10907" s="2">
        <v>102</v>
      </c>
      <c r="K10907">
        <v>1</v>
      </c>
      <c r="O10907" s="3"/>
    </row>
    <row r="10908" spans="1:15" customFormat="1" ht="13.2" x14ac:dyDescent="0.25">
      <c r="A10908">
        <v>7</v>
      </c>
      <c r="B10908">
        <v>31</v>
      </c>
      <c r="C10908" s="3">
        <v>731</v>
      </c>
      <c r="D10908" t="s">
        <v>7</v>
      </c>
      <c r="E10908">
        <v>96</v>
      </c>
      <c r="G10908" s="3">
        <v>1324</v>
      </c>
      <c r="H10908" s="3">
        <f>SUM(G10902:G10908)</f>
        <v>4085</v>
      </c>
      <c r="I10908" s="2">
        <v>1458</v>
      </c>
      <c r="K10908">
        <v>1</v>
      </c>
      <c r="O10908" s="3"/>
    </row>
    <row r="10909" spans="1:15" customFormat="1" ht="13.2" x14ac:dyDescent="0.25">
      <c r="A10909">
        <v>8</v>
      </c>
      <c r="B10909">
        <v>1</v>
      </c>
      <c r="C10909" s="3">
        <v>801</v>
      </c>
      <c r="D10909" t="s">
        <v>7</v>
      </c>
      <c r="E10909">
        <v>96</v>
      </c>
      <c r="G10909" s="3">
        <v>2741</v>
      </c>
      <c r="I10909">
        <v>3466</v>
      </c>
      <c r="K10909">
        <v>1</v>
      </c>
      <c r="O10909" s="3"/>
    </row>
    <row r="10910" spans="1:15" customFormat="1" ht="13.2" x14ac:dyDescent="0.25">
      <c r="A10910">
        <v>8</v>
      </c>
      <c r="B10910">
        <v>2</v>
      </c>
      <c r="C10910" s="3">
        <v>802</v>
      </c>
      <c r="D10910" t="s">
        <v>7</v>
      </c>
      <c r="E10910">
        <v>96</v>
      </c>
      <c r="G10910" s="3">
        <v>2716</v>
      </c>
      <c r="I10910">
        <v>2745</v>
      </c>
      <c r="K10910">
        <v>1</v>
      </c>
      <c r="O10910" s="3"/>
    </row>
    <row r="10911" spans="1:15" customFormat="1" ht="13.2" x14ac:dyDescent="0.25">
      <c r="A10911">
        <v>8</v>
      </c>
      <c r="B10911">
        <v>3</v>
      </c>
      <c r="C10911" s="3">
        <v>803</v>
      </c>
      <c r="D10911" t="s">
        <v>7</v>
      </c>
      <c r="E10911">
        <v>96</v>
      </c>
      <c r="G10911" s="3">
        <v>6232</v>
      </c>
      <c r="I10911">
        <v>6459</v>
      </c>
      <c r="K10911">
        <v>1</v>
      </c>
      <c r="O10911" s="3"/>
    </row>
    <row r="10912" spans="1:15" customFormat="1" ht="13.2" x14ac:dyDescent="0.25">
      <c r="A10912">
        <v>8</v>
      </c>
      <c r="B10912">
        <v>4</v>
      </c>
      <c r="C10912" s="3">
        <v>804</v>
      </c>
      <c r="D10912" t="s">
        <v>7</v>
      </c>
      <c r="E10912">
        <v>96</v>
      </c>
      <c r="G10912" s="3">
        <v>6895</v>
      </c>
      <c r="I10912">
        <v>7373</v>
      </c>
      <c r="K10912">
        <v>1</v>
      </c>
      <c r="O10912" s="3"/>
    </row>
    <row r="10913" spans="1:15" customFormat="1" ht="13.2" x14ac:dyDescent="0.25">
      <c r="A10913">
        <v>8</v>
      </c>
      <c r="B10913">
        <v>5</v>
      </c>
      <c r="C10913" s="3">
        <v>805</v>
      </c>
      <c r="D10913" t="s">
        <v>7</v>
      </c>
      <c r="E10913">
        <v>96</v>
      </c>
      <c r="G10913" s="3">
        <v>5200</v>
      </c>
      <c r="I10913">
        <v>5752</v>
      </c>
      <c r="K10913">
        <v>1</v>
      </c>
      <c r="O10913" s="3"/>
    </row>
    <row r="10914" spans="1:15" customFormat="1" ht="13.2" x14ac:dyDescent="0.25">
      <c r="A10914">
        <v>8</v>
      </c>
      <c r="B10914">
        <v>6</v>
      </c>
      <c r="C10914" s="3">
        <v>806</v>
      </c>
      <c r="D10914" t="s">
        <v>7</v>
      </c>
      <c r="E10914">
        <v>96</v>
      </c>
      <c r="G10914" s="3">
        <v>4472</v>
      </c>
      <c r="I10914">
        <v>5044</v>
      </c>
      <c r="K10914">
        <v>1</v>
      </c>
      <c r="O10914" s="3"/>
    </row>
    <row r="10915" spans="1:15" customFormat="1" ht="13.2" x14ac:dyDescent="0.25">
      <c r="A10915">
        <v>8</v>
      </c>
      <c r="B10915">
        <v>7</v>
      </c>
      <c r="C10915" s="3">
        <v>807</v>
      </c>
      <c r="D10915" t="s">
        <v>7</v>
      </c>
      <c r="E10915">
        <v>96</v>
      </c>
      <c r="G10915" s="3">
        <v>989</v>
      </c>
      <c r="H10915" s="3">
        <f>SUM(G10909:G10915)</f>
        <v>29245</v>
      </c>
      <c r="I10915">
        <v>1180</v>
      </c>
      <c r="K10915">
        <v>1</v>
      </c>
      <c r="O10915" s="3"/>
    </row>
    <row r="10916" spans="1:15" customFormat="1" ht="13.2" x14ac:dyDescent="0.25">
      <c r="A10916">
        <v>8</v>
      </c>
      <c r="B10916">
        <v>8</v>
      </c>
      <c r="C10916" s="3">
        <v>808</v>
      </c>
      <c r="D10916" t="s">
        <v>7</v>
      </c>
      <c r="E10916">
        <v>96</v>
      </c>
      <c r="G10916" s="3">
        <v>1911</v>
      </c>
      <c r="I10916">
        <v>2382</v>
      </c>
      <c r="K10916">
        <v>1</v>
      </c>
      <c r="O10916" s="3"/>
    </row>
    <row r="10917" spans="1:15" customFormat="1" ht="13.2" x14ac:dyDescent="0.25">
      <c r="A10917">
        <v>8</v>
      </c>
      <c r="B10917">
        <v>9</v>
      </c>
      <c r="C10917" s="3">
        <v>809</v>
      </c>
      <c r="D10917" t="s">
        <v>7</v>
      </c>
      <c r="E10917">
        <v>96</v>
      </c>
      <c r="G10917" s="3">
        <v>641</v>
      </c>
      <c r="I10917">
        <v>741</v>
      </c>
      <c r="K10917">
        <v>1</v>
      </c>
      <c r="O10917" s="3"/>
    </row>
    <row r="10918" spans="1:15" customFormat="1" ht="13.2" x14ac:dyDescent="0.25">
      <c r="A10918">
        <v>8</v>
      </c>
      <c r="B10918">
        <v>10</v>
      </c>
      <c r="C10918" s="3">
        <v>810</v>
      </c>
      <c r="D10918" t="s">
        <v>7</v>
      </c>
      <c r="E10918">
        <v>96</v>
      </c>
      <c r="G10918" s="3">
        <v>275</v>
      </c>
      <c r="I10918">
        <v>218</v>
      </c>
      <c r="K10918">
        <v>1</v>
      </c>
      <c r="O10918" s="3"/>
    </row>
    <row r="10919" spans="1:15" customFormat="1" ht="13.2" x14ac:dyDescent="0.25">
      <c r="A10919">
        <v>8</v>
      </c>
      <c r="B10919">
        <v>11</v>
      </c>
      <c r="C10919" s="3">
        <v>811</v>
      </c>
      <c r="D10919" t="s">
        <v>7</v>
      </c>
      <c r="E10919">
        <v>96</v>
      </c>
      <c r="G10919" s="3">
        <v>566</v>
      </c>
      <c r="I10919">
        <v>523</v>
      </c>
      <c r="K10919">
        <v>1</v>
      </c>
      <c r="O10919" s="3"/>
    </row>
    <row r="10920" spans="1:15" customFormat="1" ht="13.2" x14ac:dyDescent="0.25">
      <c r="A10920">
        <v>8</v>
      </c>
      <c r="B10920">
        <v>12</v>
      </c>
      <c r="C10920" s="3">
        <v>812</v>
      </c>
      <c r="D10920" t="s">
        <v>7</v>
      </c>
      <c r="E10920">
        <v>96</v>
      </c>
      <c r="G10920" s="3">
        <v>190</v>
      </c>
      <c r="I10920">
        <v>160</v>
      </c>
      <c r="K10920">
        <v>1</v>
      </c>
      <c r="O10920" s="3"/>
    </row>
    <row r="10921" spans="1:15" customFormat="1" ht="13.2" x14ac:dyDescent="0.25">
      <c r="A10921">
        <v>8</v>
      </c>
      <c r="B10921">
        <v>13</v>
      </c>
      <c r="C10921" s="3">
        <v>813</v>
      </c>
      <c r="D10921" t="s">
        <v>7</v>
      </c>
      <c r="E10921">
        <v>96</v>
      </c>
      <c r="G10921" s="3">
        <v>305</v>
      </c>
      <c r="I10921">
        <v>216</v>
      </c>
      <c r="K10921">
        <v>1</v>
      </c>
      <c r="O10921" s="3"/>
    </row>
    <row r="10922" spans="1:15" customFormat="1" ht="13.2" x14ac:dyDescent="0.25">
      <c r="A10922">
        <v>8</v>
      </c>
      <c r="B10922">
        <v>14</v>
      </c>
      <c r="C10922" s="3">
        <v>814</v>
      </c>
      <c r="D10922" t="s">
        <v>7</v>
      </c>
      <c r="E10922">
        <v>96</v>
      </c>
      <c r="G10922" s="3">
        <v>775</v>
      </c>
      <c r="H10922" s="3">
        <f>SUM(G10916:G10922)</f>
        <v>4663</v>
      </c>
      <c r="I10922">
        <v>678</v>
      </c>
      <c r="K10922">
        <v>1</v>
      </c>
      <c r="O10922" s="3"/>
    </row>
    <row r="10923" spans="1:15" customFormat="1" ht="13.2" x14ac:dyDescent="0.25">
      <c r="A10923">
        <v>8</v>
      </c>
      <c r="B10923">
        <v>15</v>
      </c>
      <c r="C10923" s="3">
        <v>815</v>
      </c>
      <c r="D10923" t="s">
        <v>7</v>
      </c>
      <c r="E10923">
        <v>96</v>
      </c>
      <c r="G10923" s="3">
        <v>693</v>
      </c>
      <c r="I10923">
        <v>640</v>
      </c>
      <c r="K10923">
        <v>1</v>
      </c>
      <c r="O10923" s="3"/>
    </row>
    <row r="10924" spans="1:15" customFormat="1" ht="13.2" x14ac:dyDescent="0.25">
      <c r="A10924">
        <v>8</v>
      </c>
      <c r="B10924">
        <v>16</v>
      </c>
      <c r="C10924" s="3">
        <v>816</v>
      </c>
      <c r="D10924" t="s">
        <v>7</v>
      </c>
      <c r="E10924">
        <v>96</v>
      </c>
      <c r="G10924" s="3">
        <v>287</v>
      </c>
      <c r="I10924">
        <v>287</v>
      </c>
      <c r="K10924">
        <v>1</v>
      </c>
      <c r="O10924" s="3"/>
    </row>
    <row r="10925" spans="1:15" customFormat="1" ht="13.2" x14ac:dyDescent="0.25">
      <c r="A10925">
        <v>8</v>
      </c>
      <c r="B10925">
        <v>17</v>
      </c>
      <c r="C10925" s="3">
        <v>817</v>
      </c>
      <c r="D10925" t="s">
        <v>7</v>
      </c>
      <c r="E10925">
        <v>96</v>
      </c>
      <c r="G10925" s="3">
        <v>187</v>
      </c>
      <c r="I10925">
        <v>203</v>
      </c>
      <c r="K10925">
        <v>1</v>
      </c>
      <c r="O10925" s="3"/>
    </row>
    <row r="10926" spans="1:15" customFormat="1" ht="13.2" x14ac:dyDescent="0.25">
      <c r="A10926">
        <v>8</v>
      </c>
      <c r="B10926">
        <v>18</v>
      </c>
      <c r="C10926" s="3">
        <v>818</v>
      </c>
      <c r="D10926" t="s">
        <v>7</v>
      </c>
      <c r="E10926">
        <v>96</v>
      </c>
      <c r="G10926" s="3">
        <v>417</v>
      </c>
      <c r="I10926">
        <v>499</v>
      </c>
      <c r="K10926">
        <v>1</v>
      </c>
      <c r="O10926" s="3"/>
    </row>
    <row r="10927" spans="1:15" customFormat="1" ht="13.2" x14ac:dyDescent="0.25">
      <c r="A10927">
        <v>8</v>
      </c>
      <c r="B10927">
        <v>19</v>
      </c>
      <c r="C10927" s="3">
        <v>819</v>
      </c>
      <c r="D10927" t="s">
        <v>7</v>
      </c>
      <c r="E10927">
        <v>96</v>
      </c>
      <c r="G10927" s="3">
        <v>179</v>
      </c>
      <c r="I10927">
        <v>244</v>
      </c>
      <c r="K10927">
        <v>1</v>
      </c>
      <c r="O10927" s="3"/>
    </row>
    <row r="10928" spans="1:15" customFormat="1" ht="13.2" x14ac:dyDescent="0.25">
      <c r="A10928">
        <v>8</v>
      </c>
      <c r="B10928">
        <v>20</v>
      </c>
      <c r="C10928" s="3">
        <v>820</v>
      </c>
      <c r="D10928" t="s">
        <v>7</v>
      </c>
      <c r="E10928">
        <v>96</v>
      </c>
      <c r="G10928" s="3">
        <v>278</v>
      </c>
      <c r="K10928">
        <v>1</v>
      </c>
      <c r="O10928" s="3"/>
    </row>
    <row r="10929" spans="1:15" customFormat="1" ht="13.2" x14ac:dyDescent="0.25">
      <c r="A10929">
        <v>8</v>
      </c>
      <c r="B10929">
        <v>21</v>
      </c>
      <c r="C10929" s="3">
        <v>821</v>
      </c>
      <c r="D10929" t="s">
        <v>7</v>
      </c>
      <c r="E10929">
        <v>96</v>
      </c>
      <c r="G10929" s="3">
        <v>280</v>
      </c>
      <c r="H10929" s="3">
        <f>SUM(G10923:G10929)</f>
        <v>2321</v>
      </c>
      <c r="I10929">
        <v>299</v>
      </c>
      <c r="K10929">
        <v>1</v>
      </c>
      <c r="O10929" s="3"/>
    </row>
    <row r="10930" spans="1:15" customFormat="1" ht="13.2" x14ac:dyDescent="0.25">
      <c r="A10930">
        <v>8</v>
      </c>
      <c r="B10930">
        <v>22</v>
      </c>
      <c r="C10930" s="3">
        <v>822</v>
      </c>
      <c r="D10930" t="s">
        <v>7</v>
      </c>
      <c r="E10930">
        <v>96</v>
      </c>
      <c r="G10930" s="3">
        <v>113</v>
      </c>
      <c r="I10930">
        <v>125</v>
      </c>
      <c r="K10930">
        <v>1</v>
      </c>
      <c r="O10930" s="3"/>
    </row>
    <row r="10931" spans="1:15" customFormat="1" ht="13.2" x14ac:dyDescent="0.25">
      <c r="A10931">
        <v>8</v>
      </c>
      <c r="B10931">
        <v>23</v>
      </c>
      <c r="C10931" s="3">
        <v>823</v>
      </c>
      <c r="D10931" t="s">
        <v>7</v>
      </c>
      <c r="E10931">
        <v>96</v>
      </c>
      <c r="G10931" s="3">
        <v>53</v>
      </c>
      <c r="I10931">
        <v>102</v>
      </c>
      <c r="K10931">
        <v>1</v>
      </c>
      <c r="O10931" s="3"/>
    </row>
    <row r="10932" spans="1:15" customFormat="1" ht="13.2" x14ac:dyDescent="0.25">
      <c r="A10932">
        <v>8</v>
      </c>
      <c r="B10932">
        <v>24</v>
      </c>
      <c r="C10932" s="3">
        <v>824</v>
      </c>
      <c r="D10932" t="s">
        <v>7</v>
      </c>
      <c r="E10932">
        <v>96</v>
      </c>
      <c r="G10932" s="3">
        <v>128</v>
      </c>
      <c r="I10932">
        <v>180</v>
      </c>
      <c r="K10932">
        <v>1</v>
      </c>
      <c r="O10932" s="3"/>
    </row>
    <row r="10933" spans="1:15" customFormat="1" ht="13.2" x14ac:dyDescent="0.25">
      <c r="A10933">
        <v>8</v>
      </c>
      <c r="B10933">
        <v>25</v>
      </c>
      <c r="C10933" s="3">
        <v>825</v>
      </c>
      <c r="D10933" t="s">
        <v>7</v>
      </c>
      <c r="E10933">
        <v>96</v>
      </c>
      <c r="G10933" s="3">
        <v>96</v>
      </c>
      <c r="I10933">
        <v>110</v>
      </c>
      <c r="K10933">
        <v>1</v>
      </c>
      <c r="O10933" s="3"/>
    </row>
    <row r="10934" spans="1:15" customFormat="1" ht="13.2" x14ac:dyDescent="0.25">
      <c r="A10934">
        <v>8</v>
      </c>
      <c r="B10934">
        <v>26</v>
      </c>
      <c r="C10934" s="3">
        <v>826</v>
      </c>
      <c r="D10934" t="s">
        <v>7</v>
      </c>
      <c r="E10934">
        <v>96</v>
      </c>
      <c r="G10934" s="3">
        <v>21</v>
      </c>
      <c r="I10934">
        <v>21</v>
      </c>
      <c r="K10934">
        <v>1</v>
      </c>
      <c r="O10934" s="3"/>
    </row>
    <row r="10935" spans="1:15" customFormat="1" ht="13.2" x14ac:dyDescent="0.25">
      <c r="A10935">
        <v>8</v>
      </c>
      <c r="B10935">
        <v>27</v>
      </c>
      <c r="C10935" s="3">
        <v>827</v>
      </c>
      <c r="D10935" t="s">
        <v>7</v>
      </c>
      <c r="E10935">
        <v>96</v>
      </c>
      <c r="G10935" s="3">
        <f t="shared" ref="G10935:G10945" si="433">I10935*K10935</f>
        <v>7</v>
      </c>
      <c r="I10935">
        <v>7</v>
      </c>
      <c r="K10935">
        <v>1</v>
      </c>
      <c r="O10935" s="3"/>
    </row>
    <row r="10936" spans="1:15" customFormat="1" ht="13.2" x14ac:dyDescent="0.25">
      <c r="A10936">
        <v>8</v>
      </c>
      <c r="B10936">
        <v>28</v>
      </c>
      <c r="C10936" s="3">
        <v>828</v>
      </c>
      <c r="D10936" t="s">
        <v>7</v>
      </c>
      <c r="E10936">
        <v>96</v>
      </c>
      <c r="G10936" s="3">
        <f t="shared" si="433"/>
        <v>12</v>
      </c>
      <c r="H10936" s="3">
        <f>SUM(G10930:G10936)</f>
        <v>430</v>
      </c>
      <c r="I10936">
        <v>12</v>
      </c>
      <c r="K10936">
        <v>1</v>
      </c>
      <c r="O10936" s="3"/>
    </row>
    <row r="10937" spans="1:15" customFormat="1" ht="13.2" x14ac:dyDescent="0.25">
      <c r="A10937">
        <v>8</v>
      </c>
      <c r="B10937">
        <v>29</v>
      </c>
      <c r="C10937" s="3">
        <v>829</v>
      </c>
      <c r="D10937" t="s">
        <v>7</v>
      </c>
      <c r="E10937">
        <v>96</v>
      </c>
      <c r="G10937" s="3">
        <f t="shared" si="433"/>
        <v>3</v>
      </c>
      <c r="I10937">
        <v>3</v>
      </c>
      <c r="K10937">
        <v>1</v>
      </c>
      <c r="O10937" s="3"/>
    </row>
    <row r="10938" spans="1:15" customFormat="1" ht="13.2" x14ac:dyDescent="0.25">
      <c r="A10938">
        <v>8</v>
      </c>
      <c r="B10938">
        <v>30</v>
      </c>
      <c r="C10938" s="3">
        <v>830</v>
      </c>
      <c r="D10938" t="s">
        <v>7</v>
      </c>
      <c r="E10938">
        <v>96</v>
      </c>
      <c r="G10938" s="3">
        <f t="shared" si="433"/>
        <v>22</v>
      </c>
      <c r="I10938">
        <v>22</v>
      </c>
      <c r="K10938">
        <v>1</v>
      </c>
      <c r="O10938" s="3"/>
    </row>
    <row r="10939" spans="1:15" customFormat="1" ht="13.2" x14ac:dyDescent="0.25">
      <c r="A10939">
        <v>8</v>
      </c>
      <c r="B10939">
        <v>31</v>
      </c>
      <c r="C10939" s="3">
        <v>831</v>
      </c>
      <c r="D10939" t="s">
        <v>7</v>
      </c>
      <c r="E10939">
        <v>96</v>
      </c>
      <c r="G10939" s="3">
        <f t="shared" si="433"/>
        <v>61</v>
      </c>
      <c r="I10939">
        <v>61</v>
      </c>
      <c r="K10939">
        <v>1</v>
      </c>
      <c r="O10939" s="3"/>
    </row>
    <row r="10940" spans="1:15" customFormat="1" ht="13.2" x14ac:dyDescent="0.25">
      <c r="A10940">
        <v>9</v>
      </c>
      <c r="B10940">
        <v>1</v>
      </c>
      <c r="C10940" s="3">
        <v>901</v>
      </c>
      <c r="D10940" t="s">
        <v>7</v>
      </c>
      <c r="E10940">
        <v>96</v>
      </c>
      <c r="G10940" s="3">
        <f t="shared" si="433"/>
        <v>30</v>
      </c>
      <c r="I10940">
        <v>30</v>
      </c>
      <c r="K10940">
        <v>1</v>
      </c>
      <c r="O10940" s="3"/>
    </row>
    <row r="10941" spans="1:15" customFormat="1" ht="13.2" x14ac:dyDescent="0.25">
      <c r="A10941">
        <v>9</v>
      </c>
      <c r="B10941">
        <v>2</v>
      </c>
      <c r="C10941" s="3">
        <v>902</v>
      </c>
      <c r="D10941" t="s">
        <v>7</v>
      </c>
      <c r="E10941">
        <v>96</v>
      </c>
      <c r="G10941" s="3">
        <f t="shared" si="433"/>
        <v>78</v>
      </c>
      <c r="I10941">
        <v>78</v>
      </c>
      <c r="K10941">
        <v>1</v>
      </c>
      <c r="O10941" s="3"/>
    </row>
    <row r="10942" spans="1:15" customFormat="1" ht="13.2" x14ac:dyDescent="0.25">
      <c r="A10942">
        <v>9</v>
      </c>
      <c r="B10942">
        <v>3</v>
      </c>
      <c r="C10942" s="3">
        <v>903</v>
      </c>
      <c r="D10942" t="s">
        <v>7</v>
      </c>
      <c r="E10942">
        <v>96</v>
      </c>
      <c r="G10942" s="3">
        <f t="shared" si="433"/>
        <v>116</v>
      </c>
      <c r="I10942">
        <v>116</v>
      </c>
      <c r="K10942">
        <v>1</v>
      </c>
      <c r="O10942" s="3"/>
    </row>
    <row r="10943" spans="1:15" customFormat="1" ht="13.2" x14ac:dyDescent="0.25">
      <c r="A10943">
        <v>9</v>
      </c>
      <c r="B10943">
        <v>4</v>
      </c>
      <c r="C10943" s="3">
        <v>904</v>
      </c>
      <c r="D10943" t="s">
        <v>7</v>
      </c>
      <c r="E10943">
        <v>96</v>
      </c>
      <c r="G10943" s="3">
        <f t="shared" si="433"/>
        <v>70</v>
      </c>
      <c r="H10943" s="3">
        <f>SUM(G10937:G10943)</f>
        <v>380</v>
      </c>
      <c r="I10943">
        <v>70</v>
      </c>
      <c r="K10943">
        <v>1</v>
      </c>
      <c r="O10943" s="3"/>
    </row>
    <row r="10944" spans="1:15" customFormat="1" ht="13.2" x14ac:dyDescent="0.25">
      <c r="A10944">
        <v>9</v>
      </c>
      <c r="B10944">
        <v>5</v>
      </c>
      <c r="C10944" s="3">
        <v>905</v>
      </c>
      <c r="D10944" t="s">
        <v>7</v>
      </c>
      <c r="E10944">
        <v>96</v>
      </c>
      <c r="G10944" s="3">
        <f t="shared" si="433"/>
        <v>227</v>
      </c>
      <c r="I10944">
        <f>360-133</f>
        <v>227</v>
      </c>
      <c r="K10944">
        <v>1</v>
      </c>
      <c r="O10944" s="3"/>
    </row>
    <row r="10945" spans="1:15" customFormat="1" ht="13.2" x14ac:dyDescent="0.25">
      <c r="A10945">
        <v>9</v>
      </c>
      <c r="B10945">
        <v>6</v>
      </c>
      <c r="C10945" s="3">
        <v>906</v>
      </c>
      <c r="D10945" t="s">
        <v>7</v>
      </c>
      <c r="E10945">
        <v>96</v>
      </c>
      <c r="G10945" s="3">
        <f t="shared" si="433"/>
        <v>157</v>
      </c>
      <c r="I10945">
        <v>157</v>
      </c>
      <c r="K10945">
        <v>1</v>
      </c>
      <c r="O10945" s="3"/>
    </row>
    <row r="10946" spans="1:15" customFormat="1" ht="13.2" x14ac:dyDescent="0.25">
      <c r="A10946">
        <v>9</v>
      </c>
      <c r="B10946">
        <v>7</v>
      </c>
      <c r="C10946" s="3">
        <v>907</v>
      </c>
      <c r="D10946" t="s">
        <v>7</v>
      </c>
      <c r="E10946">
        <v>96</v>
      </c>
      <c r="G10946" s="3">
        <v>367</v>
      </c>
      <c r="I10946">
        <v>365</v>
      </c>
      <c r="K10946">
        <v>1</v>
      </c>
      <c r="O10946" s="3"/>
    </row>
    <row r="10947" spans="1:15" customFormat="1" ht="13.2" x14ac:dyDescent="0.25">
      <c r="A10947">
        <v>9</v>
      </c>
      <c r="B10947">
        <v>8</v>
      </c>
      <c r="C10947" s="3">
        <v>908</v>
      </c>
      <c r="D10947" t="s">
        <v>7</v>
      </c>
      <c r="E10947">
        <v>96</v>
      </c>
      <c r="G10947" s="3">
        <v>1297</v>
      </c>
      <c r="I10947">
        <v>1288</v>
      </c>
      <c r="K10947">
        <v>1</v>
      </c>
      <c r="O10947" s="3"/>
    </row>
    <row r="10948" spans="1:15" customFormat="1" ht="13.2" x14ac:dyDescent="0.25">
      <c r="A10948">
        <v>9</v>
      </c>
      <c r="B10948">
        <v>9</v>
      </c>
      <c r="C10948" s="3">
        <v>909</v>
      </c>
      <c r="D10948" t="s">
        <v>7</v>
      </c>
      <c r="E10948">
        <v>96</v>
      </c>
      <c r="G10948" s="3">
        <v>280</v>
      </c>
      <c r="I10948">
        <v>278</v>
      </c>
      <c r="K10948">
        <v>1</v>
      </c>
      <c r="O10948" s="3"/>
    </row>
    <row r="10949" spans="1:15" customFormat="1" ht="13.2" x14ac:dyDescent="0.25">
      <c r="A10949">
        <v>9</v>
      </c>
      <c r="B10949">
        <v>10</v>
      </c>
      <c r="C10949" s="3">
        <v>910</v>
      </c>
      <c r="D10949" t="s">
        <v>7</v>
      </c>
      <c r="E10949">
        <v>96</v>
      </c>
      <c r="G10949" s="3">
        <v>467</v>
      </c>
      <c r="I10949">
        <v>465</v>
      </c>
      <c r="K10949">
        <v>1</v>
      </c>
      <c r="O10949" s="3"/>
    </row>
    <row r="10950" spans="1:15" customFormat="1" ht="13.2" x14ac:dyDescent="0.25">
      <c r="A10950">
        <v>9</v>
      </c>
      <c r="B10950">
        <v>11</v>
      </c>
      <c r="C10950" s="3">
        <v>911</v>
      </c>
      <c r="D10950" t="s">
        <v>7</v>
      </c>
      <c r="E10950">
        <v>96</v>
      </c>
      <c r="G10950" s="3">
        <f>I10950*K10950</f>
        <v>420</v>
      </c>
      <c r="H10950" s="3">
        <f>SUM(G10944:G10950)</f>
        <v>3215</v>
      </c>
      <c r="I10950">
        <v>420</v>
      </c>
      <c r="K10950">
        <v>1</v>
      </c>
      <c r="O10950" s="3"/>
    </row>
    <row r="10951" spans="1:15" customFormat="1" ht="13.2" x14ac:dyDescent="0.25">
      <c r="A10951">
        <v>9</v>
      </c>
      <c r="B10951">
        <v>12</v>
      </c>
      <c r="C10951" s="3">
        <v>912</v>
      </c>
      <c r="D10951" t="s">
        <v>7</v>
      </c>
      <c r="E10951">
        <v>96</v>
      </c>
      <c r="G10951" s="3">
        <v>218</v>
      </c>
      <c r="I10951">
        <v>273</v>
      </c>
      <c r="K10951">
        <v>1</v>
      </c>
      <c r="O10951" s="3"/>
    </row>
    <row r="10952" spans="1:15" customFormat="1" ht="13.2" x14ac:dyDescent="0.25">
      <c r="A10952">
        <v>9</v>
      </c>
      <c r="B10952">
        <v>13</v>
      </c>
      <c r="C10952" s="3">
        <v>913</v>
      </c>
      <c r="D10952" t="s">
        <v>7</v>
      </c>
      <c r="E10952">
        <v>96</v>
      </c>
      <c r="G10952" s="3">
        <f>I10952*K10952</f>
        <v>140</v>
      </c>
      <c r="I10952">
        <v>140</v>
      </c>
      <c r="K10952">
        <v>1</v>
      </c>
      <c r="O10952" s="3"/>
    </row>
    <row r="10953" spans="1:15" customFormat="1" ht="13.2" x14ac:dyDescent="0.25">
      <c r="A10953">
        <v>9</v>
      </c>
      <c r="B10953">
        <v>14</v>
      </c>
      <c r="C10953" s="3">
        <v>914</v>
      </c>
      <c r="D10953" t="s">
        <v>7</v>
      </c>
      <c r="E10953">
        <v>96</v>
      </c>
      <c r="G10953" s="3">
        <v>2108</v>
      </c>
      <c r="I10953">
        <v>2088</v>
      </c>
      <c r="K10953">
        <v>1</v>
      </c>
      <c r="O10953" s="3"/>
    </row>
    <row r="10954" spans="1:15" customFormat="1" ht="13.2" x14ac:dyDescent="0.25">
      <c r="A10954">
        <v>9</v>
      </c>
      <c r="B10954">
        <v>15</v>
      </c>
      <c r="C10954" s="3">
        <v>915</v>
      </c>
      <c r="D10954" t="s">
        <v>7</v>
      </c>
      <c r="E10954">
        <v>96</v>
      </c>
      <c r="G10954" s="3">
        <v>1985</v>
      </c>
      <c r="I10954">
        <v>1961</v>
      </c>
      <c r="K10954">
        <v>1</v>
      </c>
      <c r="O10954" s="3"/>
    </row>
    <row r="10955" spans="1:15" customFormat="1" ht="13.2" x14ac:dyDescent="0.25">
      <c r="A10955">
        <v>9</v>
      </c>
      <c r="B10955">
        <v>16</v>
      </c>
      <c r="C10955" s="3">
        <v>916</v>
      </c>
      <c r="D10955" t="s">
        <v>7</v>
      </c>
      <c r="E10955">
        <v>96</v>
      </c>
      <c r="G10955" s="3">
        <v>2914</v>
      </c>
      <c r="I10955">
        <v>2890</v>
      </c>
      <c r="K10955">
        <v>1</v>
      </c>
      <c r="O10955" s="3"/>
    </row>
    <row r="10956" spans="1:15" customFormat="1" ht="13.2" x14ac:dyDescent="0.25">
      <c r="A10956">
        <v>9</v>
      </c>
      <c r="B10956">
        <v>17</v>
      </c>
      <c r="C10956" s="3">
        <v>917</v>
      </c>
      <c r="D10956" t="s">
        <v>7</v>
      </c>
      <c r="E10956">
        <v>96</v>
      </c>
      <c r="G10956" s="3">
        <v>1427</v>
      </c>
      <c r="I10956">
        <v>1356</v>
      </c>
      <c r="K10956">
        <v>1</v>
      </c>
      <c r="O10956" s="3"/>
    </row>
    <row r="10957" spans="1:15" customFormat="1" ht="13.2" x14ac:dyDescent="0.25">
      <c r="A10957">
        <v>9</v>
      </c>
      <c r="B10957">
        <v>18</v>
      </c>
      <c r="C10957" s="3">
        <v>918</v>
      </c>
      <c r="D10957" t="s">
        <v>7</v>
      </c>
      <c r="E10957">
        <v>96</v>
      </c>
      <c r="G10957" s="3">
        <v>1266</v>
      </c>
      <c r="H10957" s="3">
        <f>SUM(G10951:G10957)</f>
        <v>10058</v>
      </c>
      <c r="I10957">
        <v>1231</v>
      </c>
      <c r="K10957">
        <v>1</v>
      </c>
      <c r="O10957" s="3"/>
    </row>
    <row r="10958" spans="1:15" customFormat="1" ht="13.2" x14ac:dyDescent="0.25">
      <c r="A10958">
        <v>9</v>
      </c>
      <c r="B10958">
        <v>19</v>
      </c>
      <c r="C10958" s="3">
        <v>919</v>
      </c>
      <c r="D10958" t="s">
        <v>7</v>
      </c>
      <c r="E10958">
        <v>96</v>
      </c>
      <c r="G10958" s="3">
        <v>1382</v>
      </c>
      <c r="I10958">
        <v>1377</v>
      </c>
      <c r="K10958">
        <v>1</v>
      </c>
      <c r="O10958" s="3"/>
    </row>
    <row r="10959" spans="1:15" customFormat="1" ht="13.2" x14ac:dyDescent="0.25">
      <c r="A10959">
        <v>9</v>
      </c>
      <c r="B10959">
        <v>20</v>
      </c>
      <c r="C10959" s="3">
        <v>920</v>
      </c>
      <c r="D10959" t="s">
        <v>7</v>
      </c>
      <c r="E10959">
        <v>96</v>
      </c>
      <c r="G10959" s="3">
        <v>587</v>
      </c>
      <c r="I10959">
        <v>600</v>
      </c>
      <c r="K10959">
        <v>1</v>
      </c>
      <c r="O10959" s="3"/>
    </row>
    <row r="10960" spans="1:15" customFormat="1" ht="13.2" x14ac:dyDescent="0.25">
      <c r="A10960">
        <v>9</v>
      </c>
      <c r="B10960">
        <v>21</v>
      </c>
      <c r="C10960" s="3">
        <v>921</v>
      </c>
      <c r="D10960" t="s">
        <v>7</v>
      </c>
      <c r="E10960">
        <v>96</v>
      </c>
      <c r="G10960" s="3">
        <v>307</v>
      </c>
      <c r="I10960">
        <v>321</v>
      </c>
      <c r="K10960">
        <v>1</v>
      </c>
      <c r="O10960" s="3"/>
    </row>
    <row r="10961" spans="1:15" customFormat="1" ht="13.2" x14ac:dyDescent="0.25">
      <c r="A10961">
        <v>9</v>
      </c>
      <c r="B10961">
        <v>22</v>
      </c>
      <c r="C10961" s="3">
        <v>922</v>
      </c>
      <c r="D10961" t="s">
        <v>7</v>
      </c>
      <c r="E10961">
        <v>96</v>
      </c>
      <c r="G10961" s="3">
        <v>344</v>
      </c>
      <c r="I10961">
        <v>369</v>
      </c>
      <c r="K10961">
        <v>1</v>
      </c>
      <c r="O10961" s="3"/>
    </row>
    <row r="10962" spans="1:15" customFormat="1" ht="13.2" x14ac:dyDescent="0.25">
      <c r="A10962">
        <v>9</v>
      </c>
      <c r="B10962">
        <v>23</v>
      </c>
      <c r="C10962" s="3">
        <v>923</v>
      </c>
      <c r="D10962" t="s">
        <v>7</v>
      </c>
      <c r="E10962">
        <v>96</v>
      </c>
      <c r="G10962" s="3">
        <v>74</v>
      </c>
      <c r="I10962">
        <v>82</v>
      </c>
      <c r="K10962">
        <v>1</v>
      </c>
      <c r="O10962" s="3"/>
    </row>
    <row r="10963" spans="1:15" customFormat="1" ht="13.2" x14ac:dyDescent="0.25">
      <c r="A10963">
        <v>9</v>
      </c>
      <c r="B10963">
        <v>24</v>
      </c>
      <c r="C10963" s="3">
        <v>924</v>
      </c>
      <c r="D10963" t="s">
        <v>7</v>
      </c>
      <c r="E10963">
        <v>96</v>
      </c>
      <c r="G10963" s="3">
        <v>181</v>
      </c>
      <c r="I10963">
        <v>205</v>
      </c>
      <c r="K10963">
        <v>1</v>
      </c>
      <c r="O10963" s="3"/>
    </row>
    <row r="10964" spans="1:15" customFormat="1" ht="13.2" x14ac:dyDescent="0.25">
      <c r="A10964">
        <v>9</v>
      </c>
      <c r="B10964">
        <v>25</v>
      </c>
      <c r="C10964" s="3">
        <v>925</v>
      </c>
      <c r="D10964" t="s">
        <v>7</v>
      </c>
      <c r="E10964">
        <v>96</v>
      </c>
      <c r="G10964" s="3">
        <v>64</v>
      </c>
      <c r="H10964" s="3">
        <f>SUM(G10958:G10964)</f>
        <v>2939</v>
      </c>
      <c r="I10964">
        <v>74</v>
      </c>
      <c r="K10964">
        <v>1</v>
      </c>
      <c r="O10964" s="3"/>
    </row>
    <row r="10965" spans="1:15" customFormat="1" ht="13.2" x14ac:dyDescent="0.25">
      <c r="A10965">
        <v>9</v>
      </c>
      <c r="B10965">
        <v>26</v>
      </c>
      <c r="C10965" s="3">
        <v>926</v>
      </c>
      <c r="D10965" t="s">
        <v>7</v>
      </c>
      <c r="E10965">
        <v>96</v>
      </c>
      <c r="G10965" s="3">
        <v>126</v>
      </c>
      <c r="I10965">
        <v>150</v>
      </c>
      <c r="K10965">
        <v>1</v>
      </c>
      <c r="O10965" s="3"/>
    </row>
    <row r="10966" spans="1:15" customFormat="1" ht="13.2" x14ac:dyDescent="0.25">
      <c r="A10966">
        <v>9</v>
      </c>
      <c r="B10966">
        <v>27</v>
      </c>
      <c r="C10966" s="3">
        <v>927</v>
      </c>
      <c r="D10966" t="s">
        <v>7</v>
      </c>
      <c r="E10966">
        <v>96</v>
      </c>
      <c r="G10966" s="3">
        <v>291</v>
      </c>
      <c r="I10966">
        <v>359</v>
      </c>
      <c r="K10966">
        <v>1</v>
      </c>
      <c r="O10966" s="3"/>
    </row>
    <row r="10967" spans="1:15" customFormat="1" ht="13.2" x14ac:dyDescent="0.25">
      <c r="A10967">
        <v>9</v>
      </c>
      <c r="B10967">
        <v>28</v>
      </c>
      <c r="C10967" s="3">
        <v>928</v>
      </c>
      <c r="D10967" t="s">
        <v>7</v>
      </c>
      <c r="E10967">
        <v>96</v>
      </c>
      <c r="G10967" s="3">
        <v>44</v>
      </c>
      <c r="I10967">
        <v>21</v>
      </c>
      <c r="K10967">
        <v>1</v>
      </c>
      <c r="O10967" s="3"/>
    </row>
    <row r="10968" spans="1:15" customFormat="1" ht="13.2" x14ac:dyDescent="0.25">
      <c r="A10968">
        <v>9</v>
      </c>
      <c r="B10968">
        <v>29</v>
      </c>
      <c r="C10968" s="3">
        <v>929</v>
      </c>
      <c r="D10968" t="s">
        <v>7</v>
      </c>
      <c r="E10968">
        <v>96</v>
      </c>
      <c r="G10968" s="3">
        <v>75</v>
      </c>
      <c r="I10968">
        <v>97</v>
      </c>
      <c r="K10968">
        <v>1</v>
      </c>
      <c r="O10968" s="3"/>
    </row>
    <row r="10969" spans="1:15" customFormat="1" ht="13.2" x14ac:dyDescent="0.25">
      <c r="A10969">
        <v>9</v>
      </c>
      <c r="B10969">
        <v>30</v>
      </c>
      <c r="C10969" s="3">
        <v>930</v>
      </c>
      <c r="D10969" t="s">
        <v>7</v>
      </c>
      <c r="E10969">
        <v>96</v>
      </c>
      <c r="G10969" s="3">
        <v>920</v>
      </c>
      <c r="I10969">
        <v>123</v>
      </c>
      <c r="K10969">
        <v>1</v>
      </c>
      <c r="O10969" s="3"/>
    </row>
    <row r="10970" spans="1:15" customFormat="1" ht="13.2" x14ac:dyDescent="0.25">
      <c r="A10970">
        <v>10</v>
      </c>
      <c r="B10970">
        <v>1</v>
      </c>
      <c r="C10970" s="3">
        <v>1001</v>
      </c>
      <c r="D10970" t="s">
        <v>7</v>
      </c>
      <c r="E10970">
        <v>96</v>
      </c>
      <c r="G10970" s="3">
        <v>3055</v>
      </c>
      <c r="I10970">
        <v>3055</v>
      </c>
      <c r="K10970">
        <v>1</v>
      </c>
      <c r="O10970" s="3"/>
    </row>
    <row r="10971" spans="1:15" customFormat="1" ht="13.2" x14ac:dyDescent="0.25">
      <c r="A10971">
        <v>10</v>
      </c>
      <c r="B10971">
        <v>2</v>
      </c>
      <c r="C10971" s="3">
        <v>1002</v>
      </c>
      <c r="D10971" t="s">
        <v>7</v>
      </c>
      <c r="E10971">
        <v>96</v>
      </c>
      <c r="G10971" s="3">
        <v>0</v>
      </c>
      <c r="H10971" s="3">
        <f>SUM(G10965:G10971)</f>
        <v>4511</v>
      </c>
      <c r="I10971">
        <v>42</v>
      </c>
      <c r="K10971">
        <v>1</v>
      </c>
      <c r="O10971" s="3"/>
    </row>
    <row r="10972" spans="1:15" customFormat="1" ht="13.2" x14ac:dyDescent="0.25">
      <c r="A10972">
        <v>10</v>
      </c>
      <c r="B10972">
        <v>3</v>
      </c>
      <c r="C10972" s="3">
        <v>1003</v>
      </c>
      <c r="D10972" t="s">
        <v>7</v>
      </c>
      <c r="E10972">
        <v>96</v>
      </c>
      <c r="G10972" s="3">
        <v>35</v>
      </c>
      <c r="O10972" s="3"/>
    </row>
    <row r="10973" spans="1:15" customFormat="1" ht="13.2" x14ac:dyDescent="0.25">
      <c r="A10973">
        <v>10</v>
      </c>
      <c r="B10973">
        <v>4</v>
      </c>
      <c r="C10973" s="3">
        <v>1004</v>
      </c>
      <c r="D10973" t="s">
        <v>7</v>
      </c>
      <c r="E10973">
        <v>96</v>
      </c>
      <c r="G10973" s="3">
        <v>237</v>
      </c>
      <c r="O10973" s="3"/>
    </row>
    <row r="10974" spans="1:15" customFormat="1" ht="13.2" x14ac:dyDescent="0.25">
      <c r="A10974">
        <v>10</v>
      </c>
      <c r="B10974">
        <v>5</v>
      </c>
      <c r="C10974" s="3">
        <v>1005</v>
      </c>
      <c r="D10974" t="s">
        <v>7</v>
      </c>
      <c r="E10974">
        <v>96</v>
      </c>
      <c r="G10974" s="3">
        <v>227</v>
      </c>
      <c r="O10974" s="3"/>
    </row>
    <row r="10975" spans="1:15" customFormat="1" ht="13.2" x14ac:dyDescent="0.25">
      <c r="A10975">
        <v>10</v>
      </c>
      <c r="B10975">
        <v>6</v>
      </c>
      <c r="C10975" s="3">
        <v>1006</v>
      </c>
      <c r="D10975" t="s">
        <v>7</v>
      </c>
      <c r="E10975">
        <v>96</v>
      </c>
      <c r="G10975" s="3">
        <v>76</v>
      </c>
      <c r="O10975" s="3"/>
    </row>
    <row r="10976" spans="1:15" customFormat="1" ht="13.2" x14ac:dyDescent="0.25">
      <c r="A10976">
        <v>10</v>
      </c>
      <c r="B10976">
        <v>7</v>
      </c>
      <c r="C10976" s="3">
        <v>1007</v>
      </c>
      <c r="D10976" t="s">
        <v>7</v>
      </c>
      <c r="E10976">
        <v>96</v>
      </c>
      <c r="G10976" s="3">
        <v>41</v>
      </c>
      <c r="O10976" s="3"/>
    </row>
    <row r="10977" spans="1:15" customFormat="1" ht="13.2" x14ac:dyDescent="0.25">
      <c r="A10977">
        <v>10</v>
      </c>
      <c r="B10977">
        <v>8</v>
      </c>
      <c r="C10977" s="3">
        <v>1008</v>
      </c>
      <c r="D10977" t="s">
        <v>7</v>
      </c>
      <c r="E10977">
        <v>96</v>
      </c>
      <c r="G10977" s="3">
        <v>67</v>
      </c>
      <c r="O10977" s="3"/>
    </row>
    <row r="10978" spans="1:15" customFormat="1" ht="13.2" x14ac:dyDescent="0.25">
      <c r="A10978">
        <v>10</v>
      </c>
      <c r="B10978">
        <v>9</v>
      </c>
      <c r="C10978" s="3">
        <v>1009</v>
      </c>
      <c r="D10978" t="s">
        <v>7</v>
      </c>
      <c r="E10978">
        <v>96</v>
      </c>
      <c r="G10978" s="3">
        <v>75</v>
      </c>
      <c r="O10978" s="3"/>
    </row>
    <row r="10979" spans="1:15" customFormat="1" ht="13.2" x14ac:dyDescent="0.25">
      <c r="A10979">
        <v>10</v>
      </c>
      <c r="B10979">
        <v>10</v>
      </c>
      <c r="C10979" s="3">
        <v>1010</v>
      </c>
      <c r="D10979" t="s">
        <v>7</v>
      </c>
      <c r="E10979">
        <v>96</v>
      </c>
      <c r="G10979" s="3">
        <v>41</v>
      </c>
      <c r="O10979" s="3"/>
    </row>
    <row r="10980" spans="1:15" customFormat="1" ht="13.2" x14ac:dyDescent="0.25">
      <c r="A10980">
        <v>10</v>
      </c>
      <c r="B10980">
        <v>11</v>
      </c>
      <c r="C10980" s="3">
        <v>1011</v>
      </c>
      <c r="D10980" t="s">
        <v>7</v>
      </c>
      <c r="E10980">
        <v>96</v>
      </c>
      <c r="G10980" s="3">
        <v>40</v>
      </c>
      <c r="O10980" s="3"/>
    </row>
    <row r="10981" spans="1:15" customFormat="1" ht="13.2" x14ac:dyDescent="0.25">
      <c r="A10981">
        <v>10</v>
      </c>
      <c r="B10981">
        <v>12</v>
      </c>
      <c r="C10981" s="3">
        <v>1012</v>
      </c>
      <c r="D10981" t="s">
        <v>7</v>
      </c>
      <c r="E10981">
        <v>96</v>
      </c>
      <c r="G10981" s="3">
        <v>18</v>
      </c>
      <c r="O10981" s="3"/>
    </row>
    <row r="10982" spans="1:15" customFormat="1" ht="13.2" x14ac:dyDescent="0.25">
      <c r="A10982">
        <v>10</v>
      </c>
      <c r="B10982">
        <v>13</v>
      </c>
      <c r="C10982" s="3">
        <v>1013</v>
      </c>
      <c r="D10982" t="s">
        <v>7</v>
      </c>
      <c r="E10982">
        <v>96</v>
      </c>
      <c r="G10982" s="3">
        <v>76</v>
      </c>
      <c r="O10982" s="3"/>
    </row>
    <row r="10983" spans="1:15" customFormat="1" ht="13.2" x14ac:dyDescent="0.25">
      <c r="A10983">
        <v>10</v>
      </c>
      <c r="B10983">
        <v>14</v>
      </c>
      <c r="C10983" s="3">
        <v>1014</v>
      </c>
      <c r="D10983" t="s">
        <v>7</v>
      </c>
      <c r="E10983">
        <v>96</v>
      </c>
      <c r="G10983" s="3">
        <v>54</v>
      </c>
      <c r="O10983" s="3"/>
    </row>
    <row r="10984" spans="1:15" customFormat="1" ht="13.2" x14ac:dyDescent="0.25">
      <c r="A10984">
        <v>10</v>
      </c>
      <c r="B10984">
        <v>15</v>
      </c>
      <c r="C10984" s="3">
        <v>1015</v>
      </c>
      <c r="D10984" t="s">
        <v>7</v>
      </c>
      <c r="E10984">
        <v>96</v>
      </c>
      <c r="G10984" s="3">
        <v>82</v>
      </c>
      <c r="O10984" s="3"/>
    </row>
    <row r="10985" spans="1:15" customFormat="1" ht="13.2" x14ac:dyDescent="0.25">
      <c r="A10985">
        <v>10</v>
      </c>
      <c r="B10985">
        <v>16</v>
      </c>
      <c r="C10985" s="3">
        <v>1016</v>
      </c>
      <c r="D10985" t="s">
        <v>7</v>
      </c>
      <c r="E10985">
        <v>96</v>
      </c>
      <c r="G10985" s="3">
        <v>46</v>
      </c>
      <c r="O10985" s="3"/>
    </row>
    <row r="10986" spans="1:15" customFormat="1" ht="13.2" x14ac:dyDescent="0.25">
      <c r="A10986">
        <v>10</v>
      </c>
      <c r="B10986">
        <v>17</v>
      </c>
      <c r="C10986" s="3">
        <v>1017</v>
      </c>
      <c r="D10986" t="s">
        <v>7</v>
      </c>
      <c r="E10986">
        <v>96</v>
      </c>
      <c r="G10986" s="3">
        <v>33</v>
      </c>
      <c r="O10986" s="3"/>
    </row>
    <row r="10987" spans="1:15" customFormat="1" ht="13.2" x14ac:dyDescent="0.25">
      <c r="A10987">
        <v>10</v>
      </c>
      <c r="B10987">
        <v>18</v>
      </c>
      <c r="C10987" s="3">
        <v>1018</v>
      </c>
      <c r="D10987" t="s">
        <v>7</v>
      </c>
      <c r="E10987">
        <v>96</v>
      </c>
      <c r="G10987" s="3">
        <v>33</v>
      </c>
      <c r="O10987" s="3"/>
    </row>
    <row r="10988" spans="1:15" customFormat="1" ht="13.2" x14ac:dyDescent="0.25">
      <c r="A10988">
        <v>10</v>
      </c>
      <c r="B10988">
        <v>19</v>
      </c>
      <c r="C10988" s="3">
        <v>1019</v>
      </c>
      <c r="D10988" t="s">
        <v>7</v>
      </c>
      <c r="E10988">
        <v>96</v>
      </c>
      <c r="G10988" s="3">
        <v>48</v>
      </c>
      <c r="O10988" s="3"/>
    </row>
    <row r="10989" spans="1:15" customFormat="1" ht="13.2" x14ac:dyDescent="0.25">
      <c r="A10989">
        <v>10</v>
      </c>
      <c r="B10989">
        <v>20</v>
      </c>
      <c r="C10989" s="3">
        <v>1020</v>
      </c>
      <c r="D10989" t="s">
        <v>7</v>
      </c>
      <c r="E10989">
        <v>96</v>
      </c>
      <c r="G10989" s="3">
        <v>67</v>
      </c>
      <c r="O10989" s="3"/>
    </row>
    <row r="10990" spans="1:15" customFormat="1" ht="13.2" x14ac:dyDescent="0.25">
      <c r="A10990">
        <v>10</v>
      </c>
      <c r="B10990">
        <v>21</v>
      </c>
      <c r="C10990" s="3">
        <v>1021</v>
      </c>
      <c r="D10990" t="s">
        <v>7</v>
      </c>
      <c r="E10990">
        <v>96</v>
      </c>
      <c r="G10990" s="3">
        <v>19</v>
      </c>
      <c r="O10990" s="3"/>
    </row>
    <row r="10991" spans="1:15" customFormat="1" ht="13.2" x14ac:dyDescent="0.25">
      <c r="A10991">
        <v>10</v>
      </c>
      <c r="B10991">
        <v>22</v>
      </c>
      <c r="C10991" s="3">
        <v>1022</v>
      </c>
      <c r="D10991" t="s">
        <v>7</v>
      </c>
      <c r="E10991">
        <v>96</v>
      </c>
      <c r="G10991" s="3"/>
      <c r="O10991" s="3"/>
    </row>
    <row r="10992" spans="1:15" customFormat="1" ht="13.2" x14ac:dyDescent="0.25">
      <c r="A10992">
        <v>6</v>
      </c>
      <c r="B10992">
        <v>2</v>
      </c>
      <c r="C10992" s="3">
        <v>602</v>
      </c>
      <c r="D10992" t="s">
        <v>6</v>
      </c>
      <c r="E10992">
        <v>95</v>
      </c>
      <c r="G10992" s="3">
        <v>25</v>
      </c>
      <c r="O10992" s="3"/>
    </row>
    <row r="10993" spans="1:15" customFormat="1" ht="13.2" x14ac:dyDescent="0.25">
      <c r="A10993">
        <v>6</v>
      </c>
      <c r="B10993">
        <v>3</v>
      </c>
      <c r="C10993" s="3">
        <v>603</v>
      </c>
      <c r="D10993" t="s">
        <v>6</v>
      </c>
      <c r="E10993">
        <v>95</v>
      </c>
      <c r="G10993" s="3">
        <v>82</v>
      </c>
      <c r="O10993" s="3"/>
    </row>
    <row r="10994" spans="1:15" customFormat="1" ht="13.2" x14ac:dyDescent="0.25">
      <c r="A10994">
        <v>6</v>
      </c>
      <c r="B10994">
        <v>4</v>
      </c>
      <c r="C10994" s="3">
        <v>604</v>
      </c>
      <c r="D10994" t="s">
        <v>6</v>
      </c>
      <c r="E10994">
        <v>95</v>
      </c>
      <c r="G10994" s="3">
        <v>61</v>
      </c>
      <c r="O10994" s="3"/>
    </row>
    <row r="10995" spans="1:15" customFormat="1" ht="13.2" x14ac:dyDescent="0.25">
      <c r="A10995">
        <v>6</v>
      </c>
      <c r="B10995">
        <v>5</v>
      </c>
      <c r="C10995" s="3">
        <v>605</v>
      </c>
      <c r="D10995" t="s">
        <v>6</v>
      </c>
      <c r="E10995">
        <v>95</v>
      </c>
      <c r="G10995" s="3">
        <v>73</v>
      </c>
      <c r="O10995" s="3"/>
    </row>
    <row r="10996" spans="1:15" customFormat="1" ht="13.2" x14ac:dyDescent="0.25">
      <c r="A10996">
        <v>6</v>
      </c>
      <c r="B10996">
        <v>6</v>
      </c>
      <c r="C10996" s="3">
        <v>606</v>
      </c>
      <c r="D10996" t="s">
        <v>6</v>
      </c>
      <c r="E10996">
        <v>95</v>
      </c>
      <c r="G10996" s="3">
        <v>97</v>
      </c>
      <c r="O10996" s="3"/>
    </row>
    <row r="10997" spans="1:15" customFormat="1" ht="13.2" x14ac:dyDescent="0.25">
      <c r="A10997">
        <v>6</v>
      </c>
      <c r="B10997">
        <v>7</v>
      </c>
      <c r="C10997" s="3">
        <v>607</v>
      </c>
      <c r="D10997" t="s">
        <v>6</v>
      </c>
      <c r="E10997">
        <v>95</v>
      </c>
      <c r="G10997" s="3">
        <v>125</v>
      </c>
      <c r="O10997" s="3"/>
    </row>
    <row r="10998" spans="1:15" customFormat="1" ht="13.2" x14ac:dyDescent="0.25">
      <c r="A10998">
        <v>6</v>
      </c>
      <c r="B10998">
        <v>8</v>
      </c>
      <c r="C10998" s="3">
        <v>608</v>
      </c>
      <c r="D10998" t="s">
        <v>6</v>
      </c>
      <c r="E10998">
        <v>95</v>
      </c>
      <c r="G10998" s="3">
        <v>67</v>
      </c>
      <c r="O10998" s="3"/>
    </row>
    <row r="10999" spans="1:15" customFormat="1" ht="13.2" x14ac:dyDescent="0.25">
      <c r="A10999">
        <v>6</v>
      </c>
      <c r="B10999">
        <v>9</v>
      </c>
      <c r="C10999" s="3">
        <v>609</v>
      </c>
      <c r="D10999" t="s">
        <v>6</v>
      </c>
      <c r="E10999">
        <v>95</v>
      </c>
      <c r="G10999" s="3">
        <v>112</v>
      </c>
      <c r="O10999" s="3"/>
    </row>
    <row r="11000" spans="1:15" customFormat="1" ht="13.2" x14ac:dyDescent="0.25">
      <c r="A11000">
        <v>6</v>
      </c>
      <c r="B11000">
        <v>10</v>
      </c>
      <c r="C11000" s="3">
        <v>610</v>
      </c>
      <c r="D11000" t="s">
        <v>6</v>
      </c>
      <c r="E11000">
        <v>95</v>
      </c>
      <c r="G11000" s="3">
        <v>103</v>
      </c>
      <c r="O11000" s="3"/>
    </row>
    <row r="11001" spans="1:15" customFormat="1" ht="13.2" x14ac:dyDescent="0.25">
      <c r="A11001">
        <v>6</v>
      </c>
      <c r="B11001">
        <v>11</v>
      </c>
      <c r="C11001" s="3">
        <v>611</v>
      </c>
      <c r="D11001" t="s">
        <v>6</v>
      </c>
      <c r="E11001">
        <v>95</v>
      </c>
      <c r="G11001" s="3">
        <v>87</v>
      </c>
      <c r="O11001" s="3"/>
    </row>
    <row r="11002" spans="1:15" customFormat="1" ht="13.2" x14ac:dyDescent="0.25">
      <c r="A11002">
        <v>6</v>
      </c>
      <c r="B11002">
        <v>12</v>
      </c>
      <c r="C11002" s="3">
        <v>612</v>
      </c>
      <c r="D11002" t="s">
        <v>6</v>
      </c>
      <c r="E11002">
        <v>95</v>
      </c>
      <c r="G11002" s="3">
        <v>116</v>
      </c>
      <c r="O11002" s="3"/>
    </row>
    <row r="11003" spans="1:15" customFormat="1" ht="13.2" x14ac:dyDescent="0.25">
      <c r="A11003">
        <v>6</v>
      </c>
      <c r="B11003">
        <v>13</v>
      </c>
      <c r="C11003" s="3">
        <v>613</v>
      </c>
      <c r="D11003" t="s">
        <v>6</v>
      </c>
      <c r="E11003">
        <v>95</v>
      </c>
      <c r="G11003" s="3">
        <v>119</v>
      </c>
      <c r="O11003" s="3"/>
    </row>
    <row r="11004" spans="1:15" customFormat="1" ht="13.2" x14ac:dyDescent="0.25">
      <c r="A11004">
        <v>6</v>
      </c>
      <c r="B11004">
        <v>14</v>
      </c>
      <c r="C11004" s="3">
        <v>614</v>
      </c>
      <c r="D11004" t="s">
        <v>6</v>
      </c>
      <c r="E11004">
        <v>95</v>
      </c>
      <c r="G11004" s="3">
        <v>138</v>
      </c>
      <c r="O11004" s="3"/>
    </row>
    <row r="11005" spans="1:15" customFormat="1" ht="13.2" x14ac:dyDescent="0.25">
      <c r="A11005">
        <v>6</v>
      </c>
      <c r="B11005">
        <v>15</v>
      </c>
      <c r="C11005" s="3">
        <v>615</v>
      </c>
      <c r="D11005" t="s">
        <v>6</v>
      </c>
      <c r="E11005">
        <v>95</v>
      </c>
      <c r="G11005" s="3">
        <v>287</v>
      </c>
      <c r="O11005" s="3"/>
    </row>
    <row r="11006" spans="1:15" customFormat="1" ht="13.2" x14ac:dyDescent="0.25">
      <c r="A11006">
        <v>6</v>
      </c>
      <c r="B11006">
        <v>16</v>
      </c>
      <c r="C11006" s="3">
        <v>616</v>
      </c>
      <c r="D11006" t="s">
        <v>6</v>
      </c>
      <c r="E11006">
        <v>95</v>
      </c>
      <c r="G11006" s="3">
        <v>351</v>
      </c>
      <c r="O11006" s="3"/>
    </row>
    <row r="11007" spans="1:15" customFormat="1" ht="13.2" x14ac:dyDescent="0.25">
      <c r="A11007">
        <v>6</v>
      </c>
      <c r="B11007">
        <v>17</v>
      </c>
      <c r="C11007" s="3">
        <v>617</v>
      </c>
      <c r="D11007" t="s">
        <v>6</v>
      </c>
      <c r="E11007">
        <v>95</v>
      </c>
      <c r="G11007" s="3">
        <v>708</v>
      </c>
      <c r="O11007" s="3"/>
    </row>
    <row r="11008" spans="1:15" customFormat="1" ht="13.2" x14ac:dyDescent="0.25">
      <c r="A11008">
        <v>6</v>
      </c>
      <c r="B11008">
        <v>18</v>
      </c>
      <c r="C11008" s="3">
        <v>618</v>
      </c>
      <c r="D11008" t="s">
        <v>6</v>
      </c>
      <c r="E11008">
        <v>95</v>
      </c>
      <c r="G11008" s="3">
        <v>1509</v>
      </c>
      <c r="O11008" s="3"/>
    </row>
    <row r="11009" spans="1:15" customFormat="1" ht="13.2" x14ac:dyDescent="0.25">
      <c r="A11009">
        <v>6</v>
      </c>
      <c r="B11009">
        <v>19</v>
      </c>
      <c r="C11009" s="3">
        <v>619</v>
      </c>
      <c r="D11009" t="s">
        <v>6</v>
      </c>
      <c r="E11009">
        <v>95</v>
      </c>
      <c r="G11009" s="3">
        <v>5280</v>
      </c>
      <c r="O11009" s="3"/>
    </row>
    <row r="11010" spans="1:15" customFormat="1" ht="13.2" x14ac:dyDescent="0.25">
      <c r="A11010">
        <v>6</v>
      </c>
      <c r="B11010">
        <v>20</v>
      </c>
      <c r="C11010" s="3">
        <v>620</v>
      </c>
      <c r="D11010" t="s">
        <v>6</v>
      </c>
      <c r="E11010">
        <v>95</v>
      </c>
      <c r="G11010" s="3">
        <v>2763</v>
      </c>
      <c r="O11010" s="3"/>
    </row>
    <row r="11011" spans="1:15" customFormat="1" ht="13.2" x14ac:dyDescent="0.25">
      <c r="A11011">
        <v>6</v>
      </c>
      <c r="B11011">
        <v>21</v>
      </c>
      <c r="C11011" s="3">
        <v>621</v>
      </c>
      <c r="D11011" t="s">
        <v>6</v>
      </c>
      <c r="E11011">
        <v>95</v>
      </c>
      <c r="G11011" s="3">
        <v>2148</v>
      </c>
      <c r="O11011" s="3"/>
    </row>
    <row r="11012" spans="1:15" customFormat="1" ht="13.2" x14ac:dyDescent="0.25">
      <c r="A11012">
        <v>6</v>
      </c>
      <c r="B11012">
        <v>22</v>
      </c>
      <c r="C11012" s="3">
        <v>622</v>
      </c>
      <c r="D11012" t="s">
        <v>6</v>
      </c>
      <c r="E11012">
        <v>95</v>
      </c>
      <c r="G11012" s="3">
        <v>2788</v>
      </c>
      <c r="O11012" s="3"/>
    </row>
    <row r="11013" spans="1:15" customFormat="1" ht="13.2" x14ac:dyDescent="0.25">
      <c r="A11013">
        <v>6</v>
      </c>
      <c r="B11013">
        <v>23</v>
      </c>
      <c r="C11013" s="3">
        <v>623</v>
      </c>
      <c r="D11013" t="s">
        <v>6</v>
      </c>
      <c r="E11013">
        <v>95</v>
      </c>
      <c r="G11013" s="3">
        <v>1612</v>
      </c>
      <c r="O11013" s="3"/>
    </row>
    <row r="11014" spans="1:15" customFormat="1" ht="13.2" x14ac:dyDescent="0.25">
      <c r="A11014">
        <v>6</v>
      </c>
      <c r="B11014">
        <v>24</v>
      </c>
      <c r="C11014" s="3">
        <v>624</v>
      </c>
      <c r="D11014" t="s">
        <v>6</v>
      </c>
      <c r="E11014">
        <v>95</v>
      </c>
      <c r="G11014" s="3">
        <v>630</v>
      </c>
      <c r="O11014" s="3"/>
    </row>
    <row r="11015" spans="1:15" customFormat="1" ht="13.2" x14ac:dyDescent="0.25">
      <c r="A11015">
        <v>6</v>
      </c>
      <c r="B11015">
        <v>25</v>
      </c>
      <c r="C11015" s="3">
        <v>625</v>
      </c>
      <c r="D11015" t="s">
        <v>6</v>
      </c>
      <c r="E11015">
        <v>95</v>
      </c>
      <c r="G11015" s="3">
        <v>902</v>
      </c>
      <c r="O11015" s="3"/>
    </row>
    <row r="11016" spans="1:15" customFormat="1" ht="13.2" x14ac:dyDescent="0.25">
      <c r="A11016">
        <v>6</v>
      </c>
      <c r="B11016">
        <v>26</v>
      </c>
      <c r="C11016" s="3">
        <v>626</v>
      </c>
      <c r="D11016" t="s">
        <v>6</v>
      </c>
      <c r="E11016">
        <v>95</v>
      </c>
      <c r="G11016" s="3">
        <v>1377</v>
      </c>
      <c r="O11016" s="3"/>
    </row>
    <row r="11017" spans="1:15" customFormat="1" ht="13.2" x14ac:dyDescent="0.25">
      <c r="A11017">
        <v>6</v>
      </c>
      <c r="B11017">
        <v>27</v>
      </c>
      <c r="C11017" s="3">
        <v>627</v>
      </c>
      <c r="D11017" t="s">
        <v>6</v>
      </c>
      <c r="E11017">
        <v>95</v>
      </c>
      <c r="G11017" s="3">
        <v>1606</v>
      </c>
      <c r="O11017" s="3"/>
    </row>
    <row r="11018" spans="1:15" customFormat="1" ht="13.2" x14ac:dyDescent="0.25">
      <c r="A11018">
        <v>6</v>
      </c>
      <c r="B11018">
        <v>28</v>
      </c>
      <c r="C11018" s="3">
        <v>628</v>
      </c>
      <c r="D11018" t="s">
        <v>6</v>
      </c>
      <c r="E11018">
        <v>95</v>
      </c>
      <c r="G11018" s="3">
        <v>766</v>
      </c>
      <c r="O11018" s="3"/>
    </row>
    <row r="11019" spans="1:15" customFormat="1" ht="13.2" x14ac:dyDescent="0.25">
      <c r="A11019">
        <v>6</v>
      </c>
      <c r="B11019">
        <v>29</v>
      </c>
      <c r="C11019" s="3">
        <v>629</v>
      </c>
      <c r="D11019" t="s">
        <v>6</v>
      </c>
      <c r="E11019">
        <v>95</v>
      </c>
      <c r="G11019" s="3">
        <v>315</v>
      </c>
      <c r="O11019" s="3"/>
    </row>
    <row r="11020" spans="1:15" customFormat="1" ht="13.2" x14ac:dyDescent="0.25">
      <c r="A11020">
        <v>6</v>
      </c>
      <c r="B11020">
        <v>30</v>
      </c>
      <c r="C11020" s="3">
        <v>630</v>
      </c>
      <c r="D11020" t="s">
        <v>6</v>
      </c>
      <c r="E11020">
        <v>95</v>
      </c>
      <c r="G11020" s="3">
        <v>287</v>
      </c>
      <c r="O11020" s="3"/>
    </row>
    <row r="11021" spans="1:15" customFormat="1" ht="13.2" x14ac:dyDescent="0.25">
      <c r="A11021">
        <v>7</v>
      </c>
      <c r="B11021">
        <v>1</v>
      </c>
      <c r="C11021" s="3">
        <v>701</v>
      </c>
      <c r="D11021" t="s">
        <v>6</v>
      </c>
      <c r="E11021">
        <v>95</v>
      </c>
      <c r="G11021" s="3">
        <v>74</v>
      </c>
      <c r="O11021" s="3"/>
    </row>
    <row r="11022" spans="1:15" customFormat="1" ht="13.2" x14ac:dyDescent="0.25">
      <c r="A11022">
        <v>7</v>
      </c>
      <c r="B11022">
        <v>2</v>
      </c>
      <c r="C11022" s="3">
        <v>702</v>
      </c>
      <c r="D11022" t="s">
        <v>6</v>
      </c>
      <c r="E11022">
        <v>95</v>
      </c>
      <c r="G11022" s="3">
        <v>86</v>
      </c>
      <c r="O11022" s="3"/>
    </row>
    <row r="11023" spans="1:15" customFormat="1" ht="13.2" x14ac:dyDescent="0.25">
      <c r="A11023">
        <v>7</v>
      </c>
      <c r="B11023">
        <v>3</v>
      </c>
      <c r="C11023" s="3">
        <v>703</v>
      </c>
      <c r="D11023" t="s">
        <v>6</v>
      </c>
      <c r="E11023">
        <v>95</v>
      </c>
      <c r="G11023" s="3">
        <v>29</v>
      </c>
      <c r="O11023" s="3"/>
    </row>
    <row r="11024" spans="1:15" customFormat="1" ht="13.2" x14ac:dyDescent="0.25">
      <c r="A11024">
        <v>7</v>
      </c>
      <c r="B11024">
        <v>4</v>
      </c>
      <c r="C11024" s="3">
        <v>704</v>
      </c>
      <c r="D11024" t="s">
        <v>6</v>
      </c>
      <c r="E11024">
        <v>95</v>
      </c>
      <c r="G11024" s="3">
        <v>38</v>
      </c>
      <c r="O11024" s="3"/>
    </row>
    <row r="11025" spans="1:15" customFormat="1" ht="13.2" x14ac:dyDescent="0.25">
      <c r="A11025">
        <v>7</v>
      </c>
      <c r="B11025">
        <v>5</v>
      </c>
      <c r="C11025" s="3">
        <v>705</v>
      </c>
      <c r="D11025" t="s">
        <v>6</v>
      </c>
      <c r="E11025">
        <v>95</v>
      </c>
      <c r="G11025" s="3">
        <v>124</v>
      </c>
      <c r="O11025" s="3"/>
    </row>
    <row r="11026" spans="1:15" customFormat="1" ht="13.2" x14ac:dyDescent="0.25">
      <c r="A11026">
        <v>7</v>
      </c>
      <c r="B11026">
        <v>6</v>
      </c>
      <c r="C11026" s="3">
        <v>706</v>
      </c>
      <c r="D11026" t="s">
        <v>6</v>
      </c>
      <c r="E11026">
        <v>95</v>
      </c>
      <c r="G11026" s="3">
        <v>361</v>
      </c>
      <c r="O11026" s="3"/>
    </row>
    <row r="11027" spans="1:15" customFormat="1" ht="13.2" x14ac:dyDescent="0.25">
      <c r="A11027">
        <v>7</v>
      </c>
      <c r="B11027">
        <v>7</v>
      </c>
      <c r="C11027" s="3">
        <v>707</v>
      </c>
      <c r="D11027" t="s">
        <v>6</v>
      </c>
      <c r="E11027">
        <v>95</v>
      </c>
      <c r="G11027" s="3">
        <v>1098</v>
      </c>
      <c r="O11027" s="3"/>
    </row>
    <row r="11028" spans="1:15" customFormat="1" ht="13.2" x14ac:dyDescent="0.25">
      <c r="A11028">
        <v>7</v>
      </c>
      <c r="B11028">
        <v>8</v>
      </c>
      <c r="C11028" s="3">
        <v>708</v>
      </c>
      <c r="D11028" t="s">
        <v>6</v>
      </c>
      <c r="E11028">
        <v>95</v>
      </c>
      <c r="G11028" s="3">
        <v>732</v>
      </c>
      <c r="O11028" s="3"/>
    </row>
    <row r="11029" spans="1:15" customFormat="1" ht="13.2" x14ac:dyDescent="0.25">
      <c r="A11029">
        <v>7</v>
      </c>
      <c r="B11029">
        <v>9</v>
      </c>
      <c r="C11029" s="3">
        <v>709</v>
      </c>
      <c r="D11029" t="s">
        <v>6</v>
      </c>
      <c r="E11029">
        <v>95</v>
      </c>
      <c r="G11029" s="3">
        <v>607</v>
      </c>
      <c r="O11029" s="3"/>
    </row>
    <row r="11030" spans="1:15" customFormat="1" ht="13.2" x14ac:dyDescent="0.25">
      <c r="A11030">
        <v>7</v>
      </c>
      <c r="B11030">
        <v>10</v>
      </c>
      <c r="C11030" s="3">
        <v>710</v>
      </c>
      <c r="D11030" t="s">
        <v>6</v>
      </c>
      <c r="E11030">
        <v>95</v>
      </c>
      <c r="G11030" s="3">
        <v>469</v>
      </c>
      <c r="O11030" s="3"/>
    </row>
    <row r="11031" spans="1:15" customFormat="1" ht="13.2" x14ac:dyDescent="0.25">
      <c r="A11031">
        <v>7</v>
      </c>
      <c r="B11031">
        <v>11</v>
      </c>
      <c r="C11031" s="3">
        <v>711</v>
      </c>
      <c r="D11031" t="s">
        <v>6</v>
      </c>
      <c r="E11031">
        <v>95</v>
      </c>
      <c r="G11031" s="3">
        <v>459</v>
      </c>
      <c r="O11031" s="3"/>
    </row>
    <row r="11032" spans="1:15" customFormat="1" ht="13.2" x14ac:dyDescent="0.25">
      <c r="A11032">
        <v>7</v>
      </c>
      <c r="B11032">
        <v>12</v>
      </c>
      <c r="C11032" s="3">
        <v>712</v>
      </c>
      <c r="D11032" t="s">
        <v>6</v>
      </c>
      <c r="E11032">
        <v>95</v>
      </c>
      <c r="G11032" s="3">
        <v>392</v>
      </c>
      <c r="O11032" s="3"/>
    </row>
    <row r="11033" spans="1:15" customFormat="1" ht="13.2" x14ac:dyDescent="0.25">
      <c r="A11033">
        <v>7</v>
      </c>
      <c r="B11033">
        <v>13</v>
      </c>
      <c r="C11033" s="3">
        <v>713</v>
      </c>
      <c r="D11033" t="s">
        <v>6</v>
      </c>
      <c r="E11033">
        <v>95</v>
      </c>
      <c r="G11033" s="3">
        <v>670</v>
      </c>
      <c r="O11033" s="3"/>
    </row>
    <row r="11034" spans="1:15" customFormat="1" ht="13.2" x14ac:dyDescent="0.25">
      <c r="A11034">
        <v>7</v>
      </c>
      <c r="B11034">
        <v>14</v>
      </c>
      <c r="C11034" s="3">
        <v>714</v>
      </c>
      <c r="D11034" t="s">
        <v>6</v>
      </c>
      <c r="E11034">
        <v>95</v>
      </c>
      <c r="G11034" s="3">
        <v>870</v>
      </c>
      <c r="O11034" s="3"/>
    </row>
    <row r="11035" spans="1:15" customFormat="1" ht="13.2" x14ac:dyDescent="0.25">
      <c r="A11035">
        <v>7</v>
      </c>
      <c r="B11035">
        <v>15</v>
      </c>
      <c r="C11035" s="3">
        <v>715</v>
      </c>
      <c r="D11035" t="s">
        <v>6</v>
      </c>
      <c r="E11035">
        <v>95</v>
      </c>
      <c r="G11035" s="3">
        <v>1355</v>
      </c>
      <c r="O11035" s="3"/>
    </row>
    <row r="11036" spans="1:15" customFormat="1" ht="13.2" x14ac:dyDescent="0.25">
      <c r="A11036">
        <v>7</v>
      </c>
      <c r="B11036">
        <v>16</v>
      </c>
      <c r="C11036" s="3">
        <v>716</v>
      </c>
      <c r="D11036" t="s">
        <v>6</v>
      </c>
      <c r="E11036">
        <v>95</v>
      </c>
      <c r="G11036" s="3">
        <v>1209</v>
      </c>
      <c r="O11036" s="3"/>
    </row>
    <row r="11037" spans="1:15" customFormat="1" ht="13.2" x14ac:dyDescent="0.25">
      <c r="A11037">
        <v>7</v>
      </c>
      <c r="B11037">
        <v>17</v>
      </c>
      <c r="C11037" s="3">
        <v>717</v>
      </c>
      <c r="D11037" t="s">
        <v>6</v>
      </c>
      <c r="E11037">
        <v>95</v>
      </c>
      <c r="G11037" s="3">
        <v>968</v>
      </c>
      <c r="O11037" s="3"/>
    </row>
    <row r="11038" spans="1:15" customFormat="1" ht="13.2" x14ac:dyDescent="0.25">
      <c r="A11038">
        <v>7</v>
      </c>
      <c r="B11038">
        <v>18</v>
      </c>
      <c r="C11038" s="3">
        <v>718</v>
      </c>
      <c r="D11038" t="s">
        <v>6</v>
      </c>
      <c r="E11038">
        <v>95</v>
      </c>
      <c r="G11038" s="3">
        <v>372</v>
      </c>
      <c r="O11038" s="3"/>
    </row>
    <row r="11039" spans="1:15" customFormat="1" ht="13.2" x14ac:dyDescent="0.25">
      <c r="A11039">
        <v>7</v>
      </c>
      <c r="B11039">
        <v>19</v>
      </c>
      <c r="C11039" s="3">
        <v>719</v>
      </c>
      <c r="D11039" t="s">
        <v>6</v>
      </c>
      <c r="E11039">
        <v>95</v>
      </c>
      <c r="G11039" s="3">
        <v>-115</v>
      </c>
      <c r="O11039" s="3"/>
    </row>
    <row r="11040" spans="1:15" customFormat="1" ht="13.2" x14ac:dyDescent="0.25">
      <c r="A11040">
        <v>7</v>
      </c>
      <c r="B11040">
        <v>20</v>
      </c>
      <c r="C11040" s="3">
        <v>720</v>
      </c>
      <c r="D11040" t="s">
        <v>6</v>
      </c>
      <c r="E11040">
        <v>95</v>
      </c>
      <c r="G11040" s="3">
        <v>-82</v>
      </c>
      <c r="O11040" s="3"/>
    </row>
    <row r="11041" spans="1:15" customFormat="1" ht="13.2" x14ac:dyDescent="0.25">
      <c r="A11041">
        <v>7</v>
      </c>
      <c r="B11041">
        <v>21</v>
      </c>
      <c r="C11041" s="3">
        <v>721</v>
      </c>
      <c r="D11041" t="s">
        <v>6</v>
      </c>
      <c r="E11041">
        <v>95</v>
      </c>
      <c r="G11041" s="3">
        <v>96</v>
      </c>
      <c r="O11041" s="3"/>
    </row>
    <row r="11042" spans="1:15" customFormat="1" ht="13.2" x14ac:dyDescent="0.25">
      <c r="A11042">
        <v>7</v>
      </c>
      <c r="B11042">
        <v>22</v>
      </c>
      <c r="C11042" s="3">
        <v>722</v>
      </c>
      <c r="D11042" t="s">
        <v>6</v>
      </c>
      <c r="E11042">
        <v>95</v>
      </c>
      <c r="G11042" s="3">
        <v>111</v>
      </c>
      <c r="O11042" s="3"/>
    </row>
    <row r="11043" spans="1:15" customFormat="1" ht="13.2" x14ac:dyDescent="0.25">
      <c r="A11043">
        <v>7</v>
      </c>
      <c r="B11043">
        <v>23</v>
      </c>
      <c r="C11043" s="3">
        <v>723</v>
      </c>
      <c r="D11043" t="s">
        <v>6</v>
      </c>
      <c r="E11043">
        <v>95</v>
      </c>
      <c r="G11043" s="3">
        <v>162</v>
      </c>
      <c r="O11043" s="3"/>
    </row>
    <row r="11044" spans="1:15" customFormat="1" ht="13.2" x14ac:dyDescent="0.25">
      <c r="A11044">
        <v>7</v>
      </c>
      <c r="B11044">
        <v>24</v>
      </c>
      <c r="C11044" s="3">
        <v>724</v>
      </c>
      <c r="D11044" t="s">
        <v>6</v>
      </c>
      <c r="E11044">
        <v>95</v>
      </c>
      <c r="G11044" s="3">
        <v>420</v>
      </c>
      <c r="O11044" s="3"/>
    </row>
    <row r="11045" spans="1:15" customFormat="1" ht="13.2" x14ac:dyDescent="0.25">
      <c r="A11045">
        <v>7</v>
      </c>
      <c r="B11045">
        <v>25</v>
      </c>
      <c r="C11045" s="3">
        <v>725</v>
      </c>
      <c r="D11045" t="s">
        <v>6</v>
      </c>
      <c r="E11045">
        <v>95</v>
      </c>
      <c r="G11045" s="3">
        <v>459</v>
      </c>
      <c r="O11045" s="3"/>
    </row>
    <row r="11046" spans="1:15" customFormat="1" ht="13.2" x14ac:dyDescent="0.25">
      <c r="A11046">
        <v>7</v>
      </c>
      <c r="B11046">
        <v>26</v>
      </c>
      <c r="C11046" s="3">
        <v>726</v>
      </c>
      <c r="D11046" t="s">
        <v>6</v>
      </c>
      <c r="E11046">
        <v>95</v>
      </c>
      <c r="G11046" s="3">
        <v>995</v>
      </c>
      <c r="O11046" s="3"/>
    </row>
    <row r="11047" spans="1:15" customFormat="1" ht="13.2" x14ac:dyDescent="0.25">
      <c r="A11047">
        <v>7</v>
      </c>
      <c r="B11047">
        <v>27</v>
      </c>
      <c r="C11047" s="3">
        <v>727</v>
      </c>
      <c r="D11047" t="s">
        <v>6</v>
      </c>
      <c r="E11047">
        <v>95</v>
      </c>
      <c r="G11047" s="3">
        <v>872</v>
      </c>
      <c r="O11047" s="3"/>
    </row>
    <row r="11048" spans="1:15" customFormat="1" ht="13.2" x14ac:dyDescent="0.25">
      <c r="A11048">
        <v>7</v>
      </c>
      <c r="B11048">
        <v>28</v>
      </c>
      <c r="C11048" s="3">
        <v>728</v>
      </c>
      <c r="D11048" t="s">
        <v>6</v>
      </c>
      <c r="E11048">
        <v>95</v>
      </c>
      <c r="G11048" s="3">
        <v>851</v>
      </c>
      <c r="O11048" s="3"/>
    </row>
    <row r="11049" spans="1:15" customFormat="1" ht="13.2" x14ac:dyDescent="0.25">
      <c r="A11049">
        <v>7</v>
      </c>
      <c r="B11049">
        <v>29</v>
      </c>
      <c r="C11049" s="3">
        <v>729</v>
      </c>
      <c r="D11049" t="s">
        <v>6</v>
      </c>
      <c r="E11049">
        <v>95</v>
      </c>
      <c r="G11049" s="3">
        <v>1155</v>
      </c>
      <c r="O11049" s="3"/>
    </row>
    <row r="11050" spans="1:15" customFormat="1" ht="13.2" x14ac:dyDescent="0.25">
      <c r="A11050">
        <v>7</v>
      </c>
      <c r="B11050">
        <v>30</v>
      </c>
      <c r="C11050" s="3">
        <v>730</v>
      </c>
      <c r="D11050" t="s">
        <v>6</v>
      </c>
      <c r="E11050">
        <v>95</v>
      </c>
      <c r="G11050" s="3">
        <v>1857</v>
      </c>
      <c r="O11050" s="3"/>
    </row>
    <row r="11051" spans="1:15" customFormat="1" ht="13.2" x14ac:dyDescent="0.25">
      <c r="A11051">
        <v>7</v>
      </c>
      <c r="B11051">
        <v>31</v>
      </c>
      <c r="C11051" s="3">
        <v>731</v>
      </c>
      <c r="D11051" t="s">
        <v>6</v>
      </c>
      <c r="E11051">
        <v>95</v>
      </c>
      <c r="G11051" s="3">
        <v>1950</v>
      </c>
      <c r="O11051" s="3"/>
    </row>
    <row r="11052" spans="1:15" customFormat="1" ht="13.2" x14ac:dyDescent="0.25">
      <c r="A11052">
        <v>8</v>
      </c>
      <c r="B11052">
        <v>1</v>
      </c>
      <c r="C11052" s="3">
        <v>801</v>
      </c>
      <c r="D11052" t="s">
        <v>6</v>
      </c>
      <c r="E11052">
        <v>95</v>
      </c>
      <c r="G11052" s="3">
        <v>2842</v>
      </c>
      <c r="O11052" s="3"/>
    </row>
    <row r="11053" spans="1:15" customFormat="1" ht="13.2" x14ac:dyDescent="0.25">
      <c r="A11053">
        <v>8</v>
      </c>
      <c r="B11053">
        <v>2</v>
      </c>
      <c r="C11053" s="3">
        <v>802</v>
      </c>
      <c r="D11053" t="s">
        <v>6</v>
      </c>
      <c r="E11053">
        <v>95</v>
      </c>
      <c r="G11053" s="3">
        <v>1403</v>
      </c>
      <c r="O11053" s="3"/>
    </row>
    <row r="11054" spans="1:15" customFormat="1" ht="13.2" x14ac:dyDescent="0.25">
      <c r="A11054">
        <v>8</v>
      </c>
      <c r="B11054">
        <v>3</v>
      </c>
      <c r="C11054" s="3">
        <v>803</v>
      </c>
      <c r="D11054" t="s">
        <v>6</v>
      </c>
      <c r="E11054">
        <v>95</v>
      </c>
      <c r="G11054" s="3">
        <v>1162</v>
      </c>
      <c r="O11054" s="3"/>
    </row>
    <row r="11055" spans="1:15" customFormat="1" ht="13.2" x14ac:dyDescent="0.25">
      <c r="A11055">
        <v>8</v>
      </c>
      <c r="B11055">
        <v>4</v>
      </c>
      <c r="C11055" s="3">
        <v>804</v>
      </c>
      <c r="D11055" t="s">
        <v>6</v>
      </c>
      <c r="E11055">
        <v>95</v>
      </c>
      <c r="G11055" s="3">
        <v>1749</v>
      </c>
      <c r="O11055" s="3"/>
    </row>
    <row r="11056" spans="1:15" customFormat="1" ht="13.2" x14ac:dyDescent="0.25">
      <c r="A11056">
        <v>8</v>
      </c>
      <c r="B11056">
        <v>5</v>
      </c>
      <c r="C11056" s="3">
        <v>805</v>
      </c>
      <c r="D11056" t="s">
        <v>6</v>
      </c>
      <c r="E11056">
        <v>95</v>
      </c>
      <c r="G11056" s="3">
        <v>2183</v>
      </c>
      <c r="O11056" s="3"/>
    </row>
    <row r="11057" spans="1:15" customFormat="1" ht="13.2" x14ac:dyDescent="0.25">
      <c r="A11057">
        <v>8</v>
      </c>
      <c r="B11057">
        <v>6</v>
      </c>
      <c r="C11057" s="3">
        <v>806</v>
      </c>
      <c r="D11057" t="s">
        <v>6</v>
      </c>
      <c r="E11057">
        <v>95</v>
      </c>
      <c r="G11057" s="3">
        <v>777</v>
      </c>
      <c r="O11057" s="3"/>
    </row>
    <row r="11058" spans="1:15" customFormat="1" ht="13.2" x14ac:dyDescent="0.25">
      <c r="A11058">
        <v>8</v>
      </c>
      <c r="B11058">
        <v>7</v>
      </c>
      <c r="C11058" s="3">
        <v>807</v>
      </c>
      <c r="D11058" t="s">
        <v>6</v>
      </c>
      <c r="E11058">
        <v>95</v>
      </c>
      <c r="G11058" s="3">
        <v>457</v>
      </c>
      <c r="O11058" s="3"/>
    </row>
    <row r="11059" spans="1:15" customFormat="1" ht="13.2" x14ac:dyDescent="0.25">
      <c r="A11059">
        <v>8</v>
      </c>
      <c r="B11059">
        <v>8</v>
      </c>
      <c r="C11059" s="3">
        <v>808</v>
      </c>
      <c r="D11059" t="s">
        <v>6</v>
      </c>
      <c r="E11059">
        <v>95</v>
      </c>
      <c r="G11059" s="3">
        <v>470</v>
      </c>
      <c r="O11059" s="3"/>
    </row>
    <row r="11060" spans="1:15" customFormat="1" ht="13.2" x14ac:dyDescent="0.25">
      <c r="A11060">
        <v>8</v>
      </c>
      <c r="B11060">
        <v>9</v>
      </c>
      <c r="C11060" s="3">
        <v>809</v>
      </c>
      <c r="D11060" t="s">
        <v>6</v>
      </c>
      <c r="E11060">
        <v>95</v>
      </c>
      <c r="G11060" s="3">
        <v>530</v>
      </c>
      <c r="O11060" s="3"/>
    </row>
    <row r="11061" spans="1:15" customFormat="1" ht="13.2" x14ac:dyDescent="0.25">
      <c r="A11061">
        <v>8</v>
      </c>
      <c r="B11061">
        <v>10</v>
      </c>
      <c r="C11061" s="3">
        <v>810</v>
      </c>
      <c r="D11061" t="s">
        <v>6</v>
      </c>
      <c r="E11061">
        <v>95</v>
      </c>
      <c r="G11061" s="3">
        <v>544</v>
      </c>
      <c r="O11061" s="3"/>
    </row>
    <row r="11062" spans="1:15" customFormat="1" ht="13.2" x14ac:dyDescent="0.25">
      <c r="A11062">
        <v>8</v>
      </c>
      <c r="B11062">
        <v>11</v>
      </c>
      <c r="C11062" s="3">
        <v>811</v>
      </c>
      <c r="D11062" t="s">
        <v>6</v>
      </c>
      <c r="E11062">
        <v>95</v>
      </c>
      <c r="G11062" s="3">
        <v>461</v>
      </c>
      <c r="O11062" s="3"/>
    </row>
    <row r="11063" spans="1:15" customFormat="1" ht="13.2" x14ac:dyDescent="0.25">
      <c r="A11063">
        <v>8</v>
      </c>
      <c r="B11063">
        <v>12</v>
      </c>
      <c r="C11063" s="3">
        <v>812</v>
      </c>
      <c r="D11063" t="s">
        <v>6</v>
      </c>
      <c r="E11063">
        <v>95</v>
      </c>
      <c r="G11063" s="3">
        <v>707</v>
      </c>
      <c r="O11063" s="3"/>
    </row>
    <row r="11064" spans="1:15" customFormat="1" ht="13.2" x14ac:dyDescent="0.25">
      <c r="A11064">
        <v>8</v>
      </c>
      <c r="B11064">
        <v>13</v>
      </c>
      <c r="C11064" s="3">
        <v>813</v>
      </c>
      <c r="D11064" t="s">
        <v>6</v>
      </c>
      <c r="E11064">
        <v>95</v>
      </c>
      <c r="G11064" s="3">
        <v>534</v>
      </c>
      <c r="O11064" s="3"/>
    </row>
    <row r="11065" spans="1:15" customFormat="1" ht="13.2" x14ac:dyDescent="0.25">
      <c r="A11065">
        <v>8</v>
      </c>
      <c r="B11065">
        <v>14</v>
      </c>
      <c r="C11065" s="3">
        <v>814</v>
      </c>
      <c r="D11065" t="s">
        <v>6</v>
      </c>
      <c r="E11065">
        <v>95</v>
      </c>
      <c r="G11065" s="3">
        <v>812</v>
      </c>
      <c r="O11065" s="3"/>
    </row>
    <row r="11066" spans="1:15" customFormat="1" ht="13.2" x14ac:dyDescent="0.25">
      <c r="A11066">
        <v>8</v>
      </c>
      <c r="B11066">
        <v>15</v>
      </c>
      <c r="C11066" s="3">
        <v>815</v>
      </c>
      <c r="D11066" t="s">
        <v>6</v>
      </c>
      <c r="E11066">
        <v>95</v>
      </c>
      <c r="G11066" s="3">
        <v>819</v>
      </c>
      <c r="O11066" s="3"/>
    </row>
    <row r="11067" spans="1:15" customFormat="1" ht="13.2" x14ac:dyDescent="0.25">
      <c r="A11067">
        <v>8</v>
      </c>
      <c r="B11067">
        <v>16</v>
      </c>
      <c r="C11067" s="3">
        <v>816</v>
      </c>
      <c r="D11067" t="s">
        <v>6</v>
      </c>
      <c r="E11067">
        <v>95</v>
      </c>
      <c r="G11067" s="3">
        <v>521</v>
      </c>
      <c r="O11067" s="3"/>
    </row>
    <row r="11068" spans="1:15" customFormat="1" ht="13.2" x14ac:dyDescent="0.25">
      <c r="A11068">
        <v>8</v>
      </c>
      <c r="B11068">
        <v>17</v>
      </c>
      <c r="C11068" s="3">
        <v>817</v>
      </c>
      <c r="D11068" t="s">
        <v>6</v>
      </c>
      <c r="E11068">
        <v>95</v>
      </c>
      <c r="G11068" s="3">
        <v>468</v>
      </c>
      <c r="O11068" s="3"/>
    </row>
    <row r="11069" spans="1:15" customFormat="1" ht="13.2" x14ac:dyDescent="0.25">
      <c r="A11069">
        <v>8</v>
      </c>
      <c r="B11069">
        <v>18</v>
      </c>
      <c r="C11069" s="3">
        <v>818</v>
      </c>
      <c r="D11069" t="s">
        <v>6</v>
      </c>
      <c r="E11069">
        <v>95</v>
      </c>
      <c r="G11069" s="3">
        <v>502</v>
      </c>
      <c r="O11069" s="3"/>
    </row>
    <row r="11070" spans="1:15" customFormat="1" ht="13.2" x14ac:dyDescent="0.25">
      <c r="A11070">
        <v>8</v>
      </c>
      <c r="B11070">
        <v>19</v>
      </c>
      <c r="C11070" s="3">
        <v>819</v>
      </c>
      <c r="D11070" t="s">
        <v>6</v>
      </c>
      <c r="E11070">
        <v>95</v>
      </c>
      <c r="G11070" s="3">
        <v>440</v>
      </c>
      <c r="O11070" s="3"/>
    </row>
    <row r="11071" spans="1:15" customFormat="1" ht="13.2" x14ac:dyDescent="0.25">
      <c r="A11071">
        <v>8</v>
      </c>
      <c r="B11071">
        <v>20</v>
      </c>
      <c r="C11071" s="3">
        <v>820</v>
      </c>
      <c r="D11071" t="s">
        <v>6</v>
      </c>
      <c r="E11071">
        <v>95</v>
      </c>
      <c r="G11071" s="3">
        <v>291</v>
      </c>
      <c r="O11071" s="3"/>
    </row>
    <row r="11072" spans="1:15" customFormat="1" ht="13.2" x14ac:dyDescent="0.25">
      <c r="A11072">
        <v>8</v>
      </c>
      <c r="B11072">
        <v>21</v>
      </c>
      <c r="C11072" s="3">
        <v>821</v>
      </c>
      <c r="D11072" t="s">
        <v>6</v>
      </c>
      <c r="E11072">
        <v>95</v>
      </c>
      <c r="G11072" s="3">
        <v>582</v>
      </c>
      <c r="O11072" s="3"/>
    </row>
    <row r="11073" spans="1:15" customFormat="1" ht="13.2" x14ac:dyDescent="0.25">
      <c r="A11073">
        <v>8</v>
      </c>
      <c r="B11073">
        <v>22</v>
      </c>
      <c r="C11073" s="3">
        <v>822</v>
      </c>
      <c r="D11073" t="s">
        <v>6</v>
      </c>
      <c r="E11073">
        <v>95</v>
      </c>
      <c r="G11073" s="3">
        <v>394</v>
      </c>
      <c r="O11073" s="3"/>
    </row>
    <row r="11074" spans="1:15" customFormat="1" ht="13.2" x14ac:dyDescent="0.25">
      <c r="A11074">
        <v>8</v>
      </c>
      <c r="B11074">
        <v>23</v>
      </c>
      <c r="C11074" s="3">
        <v>823</v>
      </c>
      <c r="D11074" t="s">
        <v>6</v>
      </c>
      <c r="E11074">
        <v>95</v>
      </c>
      <c r="G11074" s="3">
        <v>437</v>
      </c>
      <c r="O11074" s="3"/>
    </row>
    <row r="11075" spans="1:15" customFormat="1" ht="13.2" x14ac:dyDescent="0.25">
      <c r="A11075">
        <v>8</v>
      </c>
      <c r="B11075">
        <v>24</v>
      </c>
      <c r="C11075" s="3">
        <v>824</v>
      </c>
      <c r="D11075" t="s">
        <v>6</v>
      </c>
      <c r="E11075">
        <v>95</v>
      </c>
      <c r="G11075" s="3">
        <v>182</v>
      </c>
      <c r="O11075" s="3"/>
    </row>
    <row r="11076" spans="1:15" customFormat="1" ht="13.2" x14ac:dyDescent="0.25">
      <c r="A11076">
        <v>8</v>
      </c>
      <c r="B11076">
        <v>25</v>
      </c>
      <c r="C11076" s="3">
        <v>825</v>
      </c>
      <c r="D11076" t="s">
        <v>6</v>
      </c>
      <c r="E11076">
        <v>95</v>
      </c>
      <c r="G11076" s="3">
        <v>117</v>
      </c>
      <c r="O11076" s="3"/>
    </row>
    <row r="11077" spans="1:15" customFormat="1" ht="13.2" x14ac:dyDescent="0.25">
      <c r="A11077">
        <v>8</v>
      </c>
      <c r="B11077">
        <v>26</v>
      </c>
      <c r="C11077" s="3">
        <v>826</v>
      </c>
      <c r="D11077" t="s">
        <v>6</v>
      </c>
      <c r="E11077">
        <v>95</v>
      </c>
      <c r="G11077" s="3">
        <v>111</v>
      </c>
      <c r="O11077" s="3"/>
    </row>
    <row r="11078" spans="1:15" customFormat="1" ht="13.2" x14ac:dyDescent="0.25">
      <c r="A11078">
        <v>8</v>
      </c>
      <c r="B11078">
        <v>27</v>
      </c>
      <c r="C11078" s="3">
        <v>827</v>
      </c>
      <c r="D11078" t="s">
        <v>6</v>
      </c>
      <c r="E11078">
        <v>95</v>
      </c>
      <c r="G11078" s="3">
        <v>214</v>
      </c>
      <c r="O11078" s="3"/>
    </row>
    <row r="11079" spans="1:15" customFormat="1" ht="13.2" x14ac:dyDescent="0.25">
      <c r="A11079">
        <v>8</v>
      </c>
      <c r="B11079">
        <v>28</v>
      </c>
      <c r="C11079" s="3">
        <v>828</v>
      </c>
      <c r="D11079" t="s">
        <v>6</v>
      </c>
      <c r="E11079">
        <v>95</v>
      </c>
      <c r="G11079" s="3">
        <v>79</v>
      </c>
      <c r="O11079" s="3"/>
    </row>
    <row r="11080" spans="1:15" customFormat="1" ht="13.2" x14ac:dyDescent="0.25">
      <c r="A11080">
        <v>8</v>
      </c>
      <c r="B11080">
        <v>29</v>
      </c>
      <c r="C11080" s="3">
        <v>829</v>
      </c>
      <c r="D11080" t="s">
        <v>6</v>
      </c>
      <c r="E11080">
        <v>95</v>
      </c>
      <c r="G11080" s="3">
        <v>152</v>
      </c>
      <c r="O11080" s="3"/>
    </row>
    <row r="11081" spans="1:15" customFormat="1" ht="13.2" x14ac:dyDescent="0.25">
      <c r="A11081">
        <v>8</v>
      </c>
      <c r="B11081">
        <v>30</v>
      </c>
      <c r="C11081" s="3">
        <v>830</v>
      </c>
      <c r="D11081" t="s">
        <v>6</v>
      </c>
      <c r="E11081">
        <v>95</v>
      </c>
      <c r="G11081" s="3">
        <v>90</v>
      </c>
      <c r="O11081" s="3"/>
    </row>
    <row r="11082" spans="1:15" customFormat="1" ht="13.2" x14ac:dyDescent="0.25">
      <c r="A11082">
        <v>8</v>
      </c>
      <c r="B11082">
        <v>31</v>
      </c>
      <c r="C11082" s="3">
        <v>831</v>
      </c>
      <c r="D11082" t="s">
        <v>6</v>
      </c>
      <c r="E11082">
        <v>95</v>
      </c>
      <c r="G11082" s="3">
        <v>88</v>
      </c>
      <c r="O11082" s="3"/>
    </row>
    <row r="11083" spans="1:15" customFormat="1" ht="13.2" x14ac:dyDescent="0.25">
      <c r="A11083">
        <v>9</v>
      </c>
      <c r="B11083">
        <v>1</v>
      </c>
      <c r="C11083" s="3">
        <v>901</v>
      </c>
      <c r="D11083" t="s">
        <v>6</v>
      </c>
      <c r="E11083">
        <v>95</v>
      </c>
      <c r="G11083" s="3">
        <v>41</v>
      </c>
      <c r="O11083" s="3"/>
    </row>
    <row r="11084" spans="1:15" customFormat="1" ht="13.2" x14ac:dyDescent="0.25">
      <c r="A11084">
        <v>9</v>
      </c>
      <c r="B11084">
        <v>2</v>
      </c>
      <c r="C11084" s="3">
        <v>902</v>
      </c>
      <c r="D11084" t="s">
        <v>6</v>
      </c>
      <c r="E11084">
        <v>95</v>
      </c>
      <c r="G11084" s="3">
        <v>26</v>
      </c>
      <c r="O11084" s="3"/>
    </row>
    <row r="11085" spans="1:15" customFormat="1" ht="13.2" x14ac:dyDescent="0.25">
      <c r="A11085">
        <v>9</v>
      </c>
      <c r="B11085">
        <v>3</v>
      </c>
      <c r="C11085" s="3">
        <v>903</v>
      </c>
      <c r="D11085" t="s">
        <v>6</v>
      </c>
      <c r="E11085">
        <v>95</v>
      </c>
      <c r="G11085" s="3">
        <v>126</v>
      </c>
      <c r="O11085" s="3"/>
    </row>
    <row r="11086" spans="1:15" customFormat="1" ht="13.2" x14ac:dyDescent="0.25">
      <c r="A11086">
        <v>9</v>
      </c>
      <c r="B11086">
        <v>4</v>
      </c>
      <c r="C11086" s="3">
        <v>904</v>
      </c>
      <c r="D11086" t="s">
        <v>6</v>
      </c>
      <c r="E11086">
        <v>95</v>
      </c>
      <c r="F11086">
        <v>65</v>
      </c>
      <c r="G11086" s="3">
        <v>57</v>
      </c>
      <c r="O11086" s="3"/>
    </row>
    <row r="11087" spans="1:15" customFormat="1" ht="13.2" x14ac:dyDescent="0.25">
      <c r="A11087">
        <v>9</v>
      </c>
      <c r="B11087">
        <v>5</v>
      </c>
      <c r="C11087" s="3">
        <v>905</v>
      </c>
      <c r="D11087" t="s">
        <v>6</v>
      </c>
      <c r="E11087">
        <v>95</v>
      </c>
      <c r="F11087">
        <v>3</v>
      </c>
      <c r="G11087" s="3">
        <v>73</v>
      </c>
      <c r="O11087" s="3"/>
    </row>
    <row r="11088" spans="1:15" customFormat="1" ht="13.2" x14ac:dyDescent="0.25">
      <c r="A11088">
        <v>9</v>
      </c>
      <c r="B11088">
        <v>6</v>
      </c>
      <c r="C11088" s="3">
        <v>906</v>
      </c>
      <c r="D11088" t="s">
        <v>6</v>
      </c>
      <c r="E11088">
        <v>95</v>
      </c>
      <c r="F11088">
        <v>1</v>
      </c>
      <c r="G11088" s="3">
        <v>205</v>
      </c>
      <c r="O11088" s="3"/>
    </row>
    <row r="11089" spans="1:15" customFormat="1" ht="13.2" x14ac:dyDescent="0.25">
      <c r="A11089">
        <v>9</v>
      </c>
      <c r="B11089">
        <v>7</v>
      </c>
      <c r="C11089" s="3">
        <v>907</v>
      </c>
      <c r="D11089" t="s">
        <v>6</v>
      </c>
      <c r="E11089">
        <v>95</v>
      </c>
      <c r="F11089">
        <v>0</v>
      </c>
      <c r="G11089" s="3">
        <v>69</v>
      </c>
      <c r="O11089" s="3"/>
    </row>
    <row r="11090" spans="1:15" customFormat="1" ht="13.2" x14ac:dyDescent="0.25">
      <c r="A11090">
        <v>9</v>
      </c>
      <c r="B11090">
        <v>8</v>
      </c>
      <c r="C11090" s="3">
        <v>908</v>
      </c>
      <c r="D11090" t="s">
        <v>6</v>
      </c>
      <c r="E11090">
        <v>95</v>
      </c>
      <c r="F11090">
        <v>0</v>
      </c>
      <c r="G11090" s="3">
        <f>F11090</f>
        <v>0</v>
      </c>
      <c r="O11090" s="3"/>
    </row>
    <row r="11091" spans="1:15" customFormat="1" ht="13.2" x14ac:dyDescent="0.25">
      <c r="A11091">
        <v>9</v>
      </c>
      <c r="B11091">
        <v>9</v>
      </c>
      <c r="C11091" s="3">
        <v>909</v>
      </c>
      <c r="D11091" t="s">
        <v>6</v>
      </c>
      <c r="E11091">
        <v>95</v>
      </c>
      <c r="F11091">
        <v>0</v>
      </c>
      <c r="G11091" s="3">
        <f t="shared" ref="G11091:G11101" si="434">F11091</f>
        <v>0</v>
      </c>
      <c r="O11091" s="3"/>
    </row>
    <row r="11092" spans="1:15" customFormat="1" ht="13.2" x14ac:dyDescent="0.25">
      <c r="A11092">
        <v>9</v>
      </c>
      <c r="B11092">
        <v>10</v>
      </c>
      <c r="C11092" s="3">
        <v>910</v>
      </c>
      <c r="D11092" t="s">
        <v>6</v>
      </c>
      <c r="E11092">
        <v>95</v>
      </c>
      <c r="F11092">
        <v>1</v>
      </c>
      <c r="G11092" s="3">
        <f t="shared" si="434"/>
        <v>1</v>
      </c>
      <c r="O11092" s="3"/>
    </row>
    <row r="11093" spans="1:15" customFormat="1" ht="13.2" x14ac:dyDescent="0.25">
      <c r="A11093">
        <v>9</v>
      </c>
      <c r="B11093">
        <v>11</v>
      </c>
      <c r="C11093" s="3">
        <v>911</v>
      </c>
      <c r="D11093" t="s">
        <v>6</v>
      </c>
      <c r="E11093">
        <v>95</v>
      </c>
      <c r="F11093">
        <v>0</v>
      </c>
      <c r="G11093" s="3">
        <f t="shared" si="434"/>
        <v>0</v>
      </c>
      <c r="O11093" s="3"/>
    </row>
    <row r="11094" spans="1:15" customFormat="1" ht="13.2" x14ac:dyDescent="0.25">
      <c r="A11094">
        <v>9</v>
      </c>
      <c r="B11094">
        <v>12</v>
      </c>
      <c r="C11094" s="3">
        <v>912</v>
      </c>
      <c r="D11094" t="s">
        <v>6</v>
      </c>
      <c r="E11094">
        <v>95</v>
      </c>
      <c r="F11094">
        <v>0</v>
      </c>
      <c r="G11094" s="3">
        <f t="shared" si="434"/>
        <v>0</v>
      </c>
      <c r="O11094" s="3"/>
    </row>
    <row r="11095" spans="1:15" customFormat="1" ht="13.2" x14ac:dyDescent="0.25">
      <c r="A11095">
        <v>9</v>
      </c>
      <c r="B11095">
        <v>13</v>
      </c>
      <c r="C11095" s="3">
        <v>913</v>
      </c>
      <c r="D11095" t="s">
        <v>6</v>
      </c>
      <c r="E11095">
        <v>95</v>
      </c>
      <c r="F11095">
        <v>0</v>
      </c>
      <c r="G11095" s="3">
        <f t="shared" si="434"/>
        <v>0</v>
      </c>
      <c r="O11095" s="3"/>
    </row>
    <row r="11096" spans="1:15" customFormat="1" ht="13.2" x14ac:dyDescent="0.25">
      <c r="A11096">
        <v>9</v>
      </c>
      <c r="B11096">
        <v>14</v>
      </c>
      <c r="C11096" s="3">
        <v>914</v>
      </c>
      <c r="D11096" t="s">
        <v>6</v>
      </c>
      <c r="E11096">
        <v>95</v>
      </c>
      <c r="F11096">
        <v>0</v>
      </c>
      <c r="G11096" s="3">
        <f t="shared" si="434"/>
        <v>0</v>
      </c>
      <c r="O11096" s="3"/>
    </row>
    <row r="11097" spans="1:15" customFormat="1" ht="13.2" x14ac:dyDescent="0.25">
      <c r="A11097">
        <v>9</v>
      </c>
      <c r="B11097">
        <v>15</v>
      </c>
      <c r="C11097" s="3">
        <v>915</v>
      </c>
      <c r="D11097" t="s">
        <v>6</v>
      </c>
      <c r="E11097">
        <v>95</v>
      </c>
      <c r="F11097">
        <v>0</v>
      </c>
      <c r="G11097" s="3">
        <f t="shared" si="434"/>
        <v>0</v>
      </c>
      <c r="O11097" s="3"/>
    </row>
    <row r="11098" spans="1:15" customFormat="1" ht="13.2" x14ac:dyDescent="0.25">
      <c r="A11098">
        <v>9</v>
      </c>
      <c r="B11098">
        <v>16</v>
      </c>
      <c r="C11098" s="3">
        <v>916</v>
      </c>
      <c r="D11098" t="s">
        <v>6</v>
      </c>
      <c r="E11098">
        <v>95</v>
      </c>
      <c r="F11098">
        <v>0</v>
      </c>
      <c r="G11098" s="3">
        <f t="shared" si="434"/>
        <v>0</v>
      </c>
      <c r="O11098" s="3"/>
    </row>
    <row r="11099" spans="1:15" customFormat="1" ht="13.2" x14ac:dyDescent="0.25">
      <c r="A11099">
        <v>9</v>
      </c>
      <c r="B11099">
        <v>17</v>
      </c>
      <c r="C11099" s="3">
        <v>917</v>
      </c>
      <c r="D11099" t="s">
        <v>6</v>
      </c>
      <c r="E11099">
        <v>95</v>
      </c>
      <c r="F11099">
        <v>1</v>
      </c>
      <c r="G11099" s="3">
        <f t="shared" si="434"/>
        <v>1</v>
      </c>
      <c r="O11099" s="3"/>
    </row>
    <row r="11100" spans="1:15" customFormat="1" ht="13.2" x14ac:dyDescent="0.25">
      <c r="A11100">
        <v>9</v>
      </c>
      <c r="B11100">
        <v>18</v>
      </c>
      <c r="C11100" s="3">
        <v>918</v>
      </c>
      <c r="D11100" t="s">
        <v>6</v>
      </c>
      <c r="E11100">
        <v>95</v>
      </c>
      <c r="F11100">
        <v>0</v>
      </c>
      <c r="G11100" s="3">
        <f t="shared" si="434"/>
        <v>0</v>
      </c>
      <c r="O11100" s="3"/>
    </row>
    <row r="11101" spans="1:15" customFormat="1" ht="13.2" x14ac:dyDescent="0.25">
      <c r="A11101">
        <v>9</v>
      </c>
      <c r="B11101">
        <v>19</v>
      </c>
      <c r="C11101" s="3">
        <v>919</v>
      </c>
      <c r="D11101" t="s">
        <v>6</v>
      </c>
      <c r="E11101">
        <v>95</v>
      </c>
      <c r="F11101">
        <v>1</v>
      </c>
      <c r="G11101" s="3">
        <f t="shared" si="434"/>
        <v>1</v>
      </c>
      <c r="O11101" s="3"/>
    </row>
    <row r="11102" spans="1:15" customFormat="1" ht="13.2" x14ac:dyDescent="0.25">
      <c r="A11102">
        <v>6</v>
      </c>
      <c r="B11102">
        <v>5</v>
      </c>
      <c r="C11102" s="3">
        <v>605</v>
      </c>
      <c r="D11102" t="s">
        <v>7</v>
      </c>
      <c r="E11102">
        <v>95</v>
      </c>
      <c r="G11102" s="3">
        <v>19</v>
      </c>
      <c r="O11102" s="3"/>
    </row>
    <row r="11103" spans="1:15" customFormat="1" ht="13.2" x14ac:dyDescent="0.25">
      <c r="A11103">
        <v>6</v>
      </c>
      <c r="B11103">
        <v>6</v>
      </c>
      <c r="C11103" s="3">
        <v>606</v>
      </c>
      <c r="D11103" t="s">
        <v>7</v>
      </c>
      <c r="E11103">
        <v>95</v>
      </c>
      <c r="G11103" s="3">
        <v>28</v>
      </c>
      <c r="O11103" s="3"/>
    </row>
    <row r="11104" spans="1:15" customFormat="1" ht="13.2" x14ac:dyDescent="0.25">
      <c r="A11104">
        <v>6</v>
      </c>
      <c r="B11104">
        <v>7</v>
      </c>
      <c r="C11104" s="3">
        <v>607</v>
      </c>
      <c r="D11104" t="s">
        <v>7</v>
      </c>
      <c r="E11104">
        <v>95</v>
      </c>
      <c r="G11104" s="3">
        <v>17</v>
      </c>
      <c r="O11104" s="3"/>
    </row>
    <row r="11105" spans="1:15" customFormat="1" ht="13.2" x14ac:dyDescent="0.25">
      <c r="A11105">
        <v>6</v>
      </c>
      <c r="B11105">
        <v>8</v>
      </c>
      <c r="C11105" s="3">
        <v>608</v>
      </c>
      <c r="D11105" t="s">
        <v>7</v>
      </c>
      <c r="E11105">
        <v>95</v>
      </c>
      <c r="G11105" s="3">
        <v>83</v>
      </c>
      <c r="O11105" s="3"/>
    </row>
    <row r="11106" spans="1:15" customFormat="1" ht="13.2" x14ac:dyDescent="0.25">
      <c r="A11106">
        <v>6</v>
      </c>
      <c r="B11106">
        <v>9</v>
      </c>
      <c r="C11106" s="3">
        <v>609</v>
      </c>
      <c r="D11106" t="s">
        <v>7</v>
      </c>
      <c r="E11106">
        <v>95</v>
      </c>
      <c r="G11106" s="3">
        <v>204</v>
      </c>
      <c r="O11106" s="3"/>
    </row>
    <row r="11107" spans="1:15" customFormat="1" ht="13.2" x14ac:dyDescent="0.25">
      <c r="A11107">
        <v>6</v>
      </c>
      <c r="B11107">
        <v>10</v>
      </c>
      <c r="C11107" s="3">
        <v>610</v>
      </c>
      <c r="D11107" t="s">
        <v>7</v>
      </c>
      <c r="E11107">
        <v>95</v>
      </c>
      <c r="G11107" s="3">
        <v>160</v>
      </c>
      <c r="O11107" s="3"/>
    </row>
    <row r="11108" spans="1:15" customFormat="1" ht="13.2" x14ac:dyDescent="0.25">
      <c r="A11108">
        <v>6</v>
      </c>
      <c r="B11108">
        <v>11</v>
      </c>
      <c r="C11108" s="3">
        <v>611</v>
      </c>
      <c r="D11108" t="s">
        <v>7</v>
      </c>
      <c r="E11108">
        <v>95</v>
      </c>
      <c r="G11108" s="3">
        <v>769</v>
      </c>
      <c r="O11108" s="3"/>
    </row>
    <row r="11109" spans="1:15" customFormat="1" ht="13.2" x14ac:dyDescent="0.25">
      <c r="A11109">
        <v>6</v>
      </c>
      <c r="B11109">
        <v>12</v>
      </c>
      <c r="C11109" s="3">
        <v>612</v>
      </c>
      <c r="D11109" t="s">
        <v>7</v>
      </c>
      <c r="E11109">
        <v>95</v>
      </c>
      <c r="G11109" s="3">
        <v>608</v>
      </c>
      <c r="O11109" s="3"/>
    </row>
    <row r="11110" spans="1:15" customFormat="1" ht="13.2" x14ac:dyDescent="0.25">
      <c r="A11110">
        <v>6</v>
      </c>
      <c r="B11110">
        <v>13</v>
      </c>
      <c r="C11110" s="3">
        <v>613</v>
      </c>
      <c r="D11110" t="s">
        <v>7</v>
      </c>
      <c r="E11110">
        <v>95</v>
      </c>
      <c r="G11110" s="3">
        <v>540</v>
      </c>
      <c r="O11110" s="3"/>
    </row>
    <row r="11111" spans="1:15" customFormat="1" ht="13.2" x14ac:dyDescent="0.25">
      <c r="A11111">
        <v>6</v>
      </c>
      <c r="B11111">
        <v>14</v>
      </c>
      <c r="C11111" s="3">
        <v>614</v>
      </c>
      <c r="D11111" t="s">
        <v>7</v>
      </c>
      <c r="E11111">
        <v>95</v>
      </c>
      <c r="G11111" s="3">
        <v>447</v>
      </c>
      <c r="O11111" s="3"/>
    </row>
    <row r="11112" spans="1:15" customFormat="1" ht="13.2" x14ac:dyDescent="0.25">
      <c r="A11112">
        <v>6</v>
      </c>
      <c r="B11112">
        <v>15</v>
      </c>
      <c r="C11112" s="3">
        <v>615</v>
      </c>
      <c r="D11112" t="s">
        <v>7</v>
      </c>
      <c r="E11112">
        <v>95</v>
      </c>
      <c r="G11112" s="3">
        <v>2923</v>
      </c>
      <c r="O11112" s="3"/>
    </row>
    <row r="11113" spans="1:15" customFormat="1" ht="13.2" x14ac:dyDescent="0.25">
      <c r="A11113">
        <v>6</v>
      </c>
      <c r="B11113">
        <v>16</v>
      </c>
      <c r="C11113" s="3">
        <v>616</v>
      </c>
      <c r="D11113" t="s">
        <v>7</v>
      </c>
      <c r="E11113">
        <v>95</v>
      </c>
      <c r="G11113" s="3">
        <v>3999</v>
      </c>
      <c r="O11113" s="3"/>
    </row>
    <row r="11114" spans="1:15" customFormat="1" ht="13.2" x14ac:dyDescent="0.25">
      <c r="A11114">
        <v>6</v>
      </c>
      <c r="B11114">
        <v>17</v>
      </c>
      <c r="C11114" s="3">
        <v>617</v>
      </c>
      <c r="D11114" t="s">
        <v>7</v>
      </c>
      <c r="E11114">
        <v>95</v>
      </c>
      <c r="G11114" s="3">
        <v>2352</v>
      </c>
      <c r="O11114" s="3"/>
    </row>
    <row r="11115" spans="1:15" customFormat="1" ht="13.2" x14ac:dyDescent="0.25">
      <c r="A11115">
        <v>6</v>
      </c>
      <c r="B11115">
        <v>18</v>
      </c>
      <c r="C11115" s="3">
        <v>618</v>
      </c>
      <c r="D11115" t="s">
        <v>7</v>
      </c>
      <c r="E11115">
        <v>95</v>
      </c>
      <c r="G11115" s="3">
        <v>1444</v>
      </c>
      <c r="O11115" s="3"/>
    </row>
    <row r="11116" spans="1:15" customFormat="1" ht="13.2" x14ac:dyDescent="0.25">
      <c r="A11116">
        <v>6</v>
      </c>
      <c r="B11116">
        <v>19</v>
      </c>
      <c r="C11116" s="3">
        <v>619</v>
      </c>
      <c r="D11116" t="s">
        <v>7</v>
      </c>
      <c r="E11116">
        <v>95</v>
      </c>
      <c r="G11116" s="3">
        <v>828</v>
      </c>
      <c r="O11116" s="3"/>
    </row>
    <row r="11117" spans="1:15" customFormat="1" ht="13.2" x14ac:dyDescent="0.25">
      <c r="A11117">
        <v>6</v>
      </c>
      <c r="B11117">
        <v>20</v>
      </c>
      <c r="C11117" s="3">
        <v>620</v>
      </c>
      <c r="D11117" t="s">
        <v>7</v>
      </c>
      <c r="E11117">
        <v>95</v>
      </c>
      <c r="G11117" s="3">
        <v>469</v>
      </c>
      <c r="O11117" s="3"/>
    </row>
    <row r="11118" spans="1:15" customFormat="1" ht="13.2" x14ac:dyDescent="0.25">
      <c r="A11118">
        <v>6</v>
      </c>
      <c r="B11118">
        <v>21</v>
      </c>
      <c r="C11118" s="3">
        <v>621</v>
      </c>
      <c r="D11118" t="s">
        <v>7</v>
      </c>
      <c r="E11118">
        <v>95</v>
      </c>
      <c r="G11118" s="3">
        <v>637</v>
      </c>
      <c r="O11118" s="3"/>
    </row>
    <row r="11119" spans="1:15" customFormat="1" ht="13.2" x14ac:dyDescent="0.25">
      <c r="A11119">
        <v>6</v>
      </c>
      <c r="B11119">
        <v>22</v>
      </c>
      <c r="C11119" s="3">
        <v>622</v>
      </c>
      <c r="D11119" t="s">
        <v>7</v>
      </c>
      <c r="E11119">
        <v>95</v>
      </c>
      <c r="G11119" s="3">
        <v>1472</v>
      </c>
      <c r="O11119" s="3"/>
    </row>
    <row r="11120" spans="1:15" customFormat="1" ht="13.2" x14ac:dyDescent="0.25">
      <c r="A11120">
        <v>6</v>
      </c>
      <c r="B11120">
        <v>23</v>
      </c>
      <c r="C11120" s="3">
        <v>623</v>
      </c>
      <c r="D11120" t="s">
        <v>7</v>
      </c>
      <c r="E11120">
        <v>95</v>
      </c>
      <c r="G11120" s="3">
        <v>2252</v>
      </c>
      <c r="O11120" s="3"/>
    </row>
    <row r="11121" spans="1:15" customFormat="1" ht="13.2" x14ac:dyDescent="0.25">
      <c r="A11121">
        <v>6</v>
      </c>
      <c r="B11121">
        <v>24</v>
      </c>
      <c r="C11121" s="3">
        <v>624</v>
      </c>
      <c r="D11121" t="s">
        <v>7</v>
      </c>
      <c r="E11121">
        <v>95</v>
      </c>
      <c r="G11121" s="3">
        <v>1615</v>
      </c>
      <c r="O11121" s="3"/>
    </row>
    <row r="11122" spans="1:15" customFormat="1" ht="13.2" x14ac:dyDescent="0.25">
      <c r="A11122">
        <v>6</v>
      </c>
      <c r="B11122">
        <v>25</v>
      </c>
      <c r="C11122" s="3">
        <v>625</v>
      </c>
      <c r="D11122" t="s">
        <v>7</v>
      </c>
      <c r="E11122">
        <v>95</v>
      </c>
      <c r="G11122" s="3">
        <v>1807</v>
      </c>
      <c r="O11122" s="3"/>
    </row>
    <row r="11123" spans="1:15" customFormat="1" ht="13.2" x14ac:dyDescent="0.25">
      <c r="A11123">
        <v>6</v>
      </c>
      <c r="B11123">
        <v>26</v>
      </c>
      <c r="C11123" s="3">
        <v>626</v>
      </c>
      <c r="D11123" t="s">
        <v>7</v>
      </c>
      <c r="E11123">
        <v>95</v>
      </c>
      <c r="G11123" s="3">
        <v>1205</v>
      </c>
      <c r="O11123" s="3"/>
    </row>
    <row r="11124" spans="1:15" customFormat="1" ht="13.2" x14ac:dyDescent="0.25">
      <c r="A11124">
        <v>6</v>
      </c>
      <c r="B11124">
        <v>27</v>
      </c>
      <c r="C11124" s="3">
        <v>627</v>
      </c>
      <c r="D11124" t="s">
        <v>7</v>
      </c>
      <c r="E11124">
        <v>95</v>
      </c>
      <c r="G11124" s="3">
        <v>744</v>
      </c>
      <c r="O11124" s="3"/>
    </row>
    <row r="11125" spans="1:15" customFormat="1" ht="13.2" x14ac:dyDescent="0.25">
      <c r="A11125">
        <v>6</v>
      </c>
      <c r="B11125">
        <v>28</v>
      </c>
      <c r="C11125" s="3">
        <v>628</v>
      </c>
      <c r="D11125" t="s">
        <v>7</v>
      </c>
      <c r="E11125">
        <v>95</v>
      </c>
      <c r="G11125" s="3">
        <v>690</v>
      </c>
      <c r="O11125" s="3"/>
    </row>
    <row r="11126" spans="1:15" customFormat="1" ht="13.2" x14ac:dyDescent="0.25">
      <c r="A11126">
        <v>6</v>
      </c>
      <c r="B11126">
        <v>29</v>
      </c>
      <c r="C11126" s="3">
        <v>629</v>
      </c>
      <c r="D11126" t="s">
        <v>7</v>
      </c>
      <c r="E11126">
        <v>95</v>
      </c>
      <c r="G11126" s="3">
        <v>228</v>
      </c>
      <c r="O11126" s="3"/>
    </row>
    <row r="11127" spans="1:15" customFormat="1" ht="13.2" x14ac:dyDescent="0.25">
      <c r="A11127">
        <v>6</v>
      </c>
      <c r="B11127">
        <v>30</v>
      </c>
      <c r="C11127" s="3">
        <v>630</v>
      </c>
      <c r="D11127" t="s">
        <v>7</v>
      </c>
      <c r="E11127">
        <v>95</v>
      </c>
      <c r="G11127" s="3">
        <v>215</v>
      </c>
      <c r="O11127" s="3"/>
    </row>
    <row r="11128" spans="1:15" customFormat="1" ht="13.2" x14ac:dyDescent="0.25">
      <c r="A11128">
        <v>7</v>
      </c>
      <c r="B11128">
        <v>1</v>
      </c>
      <c r="C11128" s="3">
        <v>701</v>
      </c>
      <c r="D11128" t="s">
        <v>7</v>
      </c>
      <c r="E11128">
        <v>95</v>
      </c>
      <c r="G11128" s="3">
        <v>379</v>
      </c>
      <c r="O11128" s="3"/>
    </row>
    <row r="11129" spans="1:15" customFormat="1" ht="13.2" x14ac:dyDescent="0.25">
      <c r="A11129">
        <v>7</v>
      </c>
      <c r="B11129">
        <v>2</v>
      </c>
      <c r="C11129" s="3">
        <v>702</v>
      </c>
      <c r="D11129" t="s">
        <v>7</v>
      </c>
      <c r="E11129">
        <v>95</v>
      </c>
      <c r="G11129" s="3">
        <v>301</v>
      </c>
      <c r="O11129" s="3"/>
    </row>
    <row r="11130" spans="1:15" customFormat="1" ht="13.2" x14ac:dyDescent="0.25">
      <c r="A11130">
        <v>7</v>
      </c>
      <c r="B11130">
        <v>3</v>
      </c>
      <c r="C11130" s="3">
        <v>703</v>
      </c>
      <c r="D11130" t="s">
        <v>7</v>
      </c>
      <c r="E11130">
        <v>95</v>
      </c>
      <c r="G11130" s="3">
        <v>1007</v>
      </c>
      <c r="O11130" s="3"/>
    </row>
    <row r="11131" spans="1:15" customFormat="1" ht="13.2" x14ac:dyDescent="0.25">
      <c r="A11131">
        <v>7</v>
      </c>
      <c r="B11131">
        <v>4</v>
      </c>
      <c r="C11131" s="3">
        <v>704</v>
      </c>
      <c r="D11131" t="s">
        <v>7</v>
      </c>
      <c r="E11131">
        <v>95</v>
      </c>
      <c r="G11131" s="3">
        <v>1627</v>
      </c>
      <c r="O11131" s="3"/>
    </row>
    <row r="11132" spans="1:15" customFormat="1" ht="13.2" x14ac:dyDescent="0.25">
      <c r="A11132">
        <v>7</v>
      </c>
      <c r="B11132">
        <v>5</v>
      </c>
      <c r="C11132" s="3">
        <v>705</v>
      </c>
      <c r="D11132" t="s">
        <v>7</v>
      </c>
      <c r="E11132">
        <v>95</v>
      </c>
      <c r="G11132" s="3">
        <v>3348</v>
      </c>
      <c r="O11132" s="3"/>
    </row>
    <row r="11133" spans="1:15" customFormat="1" ht="13.2" x14ac:dyDescent="0.25">
      <c r="A11133">
        <v>7</v>
      </c>
      <c r="B11133">
        <v>6</v>
      </c>
      <c r="C11133" s="3">
        <v>706</v>
      </c>
      <c r="D11133" t="s">
        <v>7</v>
      </c>
      <c r="E11133">
        <v>95</v>
      </c>
      <c r="G11133" s="3">
        <v>3764</v>
      </c>
      <c r="O11133" s="3"/>
    </row>
    <row r="11134" spans="1:15" customFormat="1" ht="13.2" x14ac:dyDescent="0.25">
      <c r="A11134">
        <v>7</v>
      </c>
      <c r="B11134">
        <v>7</v>
      </c>
      <c r="C11134" s="3">
        <v>707</v>
      </c>
      <c r="D11134" t="s">
        <v>7</v>
      </c>
      <c r="E11134">
        <v>95</v>
      </c>
      <c r="G11134" s="3">
        <v>2746</v>
      </c>
      <c r="O11134" s="3"/>
    </row>
    <row r="11135" spans="1:15" customFormat="1" ht="13.2" x14ac:dyDescent="0.25">
      <c r="A11135">
        <v>7</v>
      </c>
      <c r="B11135">
        <v>8</v>
      </c>
      <c r="C11135" s="3">
        <v>708</v>
      </c>
      <c r="D11135" t="s">
        <v>7</v>
      </c>
      <c r="E11135">
        <v>95</v>
      </c>
      <c r="G11135" s="3">
        <v>1939</v>
      </c>
      <c r="O11135" s="3"/>
    </row>
    <row r="11136" spans="1:15" customFormat="1" ht="13.2" x14ac:dyDescent="0.25">
      <c r="A11136">
        <v>7</v>
      </c>
      <c r="B11136">
        <v>9</v>
      </c>
      <c r="C11136" s="3">
        <v>709</v>
      </c>
      <c r="D11136" t="s">
        <v>7</v>
      </c>
      <c r="E11136">
        <v>95</v>
      </c>
      <c r="G11136" s="3">
        <v>2439</v>
      </c>
      <c r="O11136" s="3"/>
    </row>
    <row r="11137" spans="1:15" customFormat="1" ht="13.2" x14ac:dyDescent="0.25">
      <c r="A11137">
        <v>7</v>
      </c>
      <c r="B11137">
        <v>10</v>
      </c>
      <c r="C11137" s="3">
        <v>710</v>
      </c>
      <c r="D11137" t="s">
        <v>7</v>
      </c>
      <c r="E11137">
        <v>95</v>
      </c>
      <c r="G11137" s="3">
        <v>1108</v>
      </c>
      <c r="O11137" s="3"/>
    </row>
    <row r="11138" spans="1:15" customFormat="1" ht="13.2" x14ac:dyDescent="0.25">
      <c r="A11138">
        <v>7</v>
      </c>
      <c r="B11138">
        <v>11</v>
      </c>
      <c r="C11138" s="3">
        <v>711</v>
      </c>
      <c r="D11138" t="s">
        <v>7</v>
      </c>
      <c r="E11138">
        <v>95</v>
      </c>
      <c r="G11138" s="3">
        <v>1268</v>
      </c>
      <c r="O11138" s="3"/>
    </row>
    <row r="11139" spans="1:15" customFormat="1" ht="13.2" x14ac:dyDescent="0.25">
      <c r="A11139">
        <v>7</v>
      </c>
      <c r="B11139">
        <v>12</v>
      </c>
      <c r="C11139" s="3">
        <v>712</v>
      </c>
      <c r="D11139" t="s">
        <v>7</v>
      </c>
      <c r="E11139">
        <v>95</v>
      </c>
      <c r="G11139" s="3">
        <v>1633</v>
      </c>
      <c r="O11139" s="3"/>
    </row>
    <row r="11140" spans="1:15" customFormat="1" ht="13.2" x14ac:dyDescent="0.25">
      <c r="A11140">
        <v>7</v>
      </c>
      <c r="B11140">
        <v>13</v>
      </c>
      <c r="C11140" s="3">
        <v>713</v>
      </c>
      <c r="D11140" t="s">
        <v>7</v>
      </c>
      <c r="E11140">
        <v>95</v>
      </c>
      <c r="G11140" s="3">
        <v>2561</v>
      </c>
      <c r="O11140" s="3"/>
    </row>
    <row r="11141" spans="1:15" customFormat="1" ht="13.2" x14ac:dyDescent="0.25">
      <c r="A11141">
        <v>7</v>
      </c>
      <c r="B11141">
        <v>14</v>
      </c>
      <c r="C11141" s="3">
        <v>714</v>
      </c>
      <c r="D11141" t="s">
        <v>7</v>
      </c>
      <c r="E11141">
        <v>95</v>
      </c>
      <c r="G11141" s="3">
        <v>1968</v>
      </c>
      <c r="O11141" s="3"/>
    </row>
    <row r="11142" spans="1:15" customFormat="1" ht="13.2" x14ac:dyDescent="0.25">
      <c r="A11142">
        <v>7</v>
      </c>
      <c r="B11142">
        <v>15</v>
      </c>
      <c r="C11142" s="3">
        <v>715</v>
      </c>
      <c r="D11142" t="s">
        <v>7</v>
      </c>
      <c r="E11142">
        <v>95</v>
      </c>
      <c r="G11142" s="3">
        <v>1518</v>
      </c>
      <c r="O11142" s="3"/>
    </row>
    <row r="11143" spans="1:15" customFormat="1" ht="13.2" x14ac:dyDescent="0.25">
      <c r="A11143">
        <v>7</v>
      </c>
      <c r="B11143">
        <v>16</v>
      </c>
      <c r="C11143" s="3">
        <v>716</v>
      </c>
      <c r="D11143" t="s">
        <v>7</v>
      </c>
      <c r="E11143">
        <v>95</v>
      </c>
      <c r="G11143" s="3">
        <v>1388</v>
      </c>
      <c r="O11143" s="3"/>
    </row>
    <row r="11144" spans="1:15" customFormat="1" ht="13.2" x14ac:dyDescent="0.25">
      <c r="A11144">
        <v>7</v>
      </c>
      <c r="B11144">
        <v>17</v>
      </c>
      <c r="C11144" s="3">
        <v>717</v>
      </c>
      <c r="D11144" t="s">
        <v>7</v>
      </c>
      <c r="E11144">
        <v>95</v>
      </c>
      <c r="G11144" s="3">
        <v>672</v>
      </c>
      <c r="O11144" s="3"/>
    </row>
    <row r="11145" spans="1:15" customFormat="1" ht="13.2" x14ac:dyDescent="0.25">
      <c r="A11145">
        <v>7</v>
      </c>
      <c r="B11145">
        <v>18</v>
      </c>
      <c r="C11145" s="3">
        <v>718</v>
      </c>
      <c r="D11145" t="s">
        <v>7</v>
      </c>
      <c r="E11145">
        <v>95</v>
      </c>
      <c r="G11145" s="3">
        <v>146</v>
      </c>
      <c r="O11145" s="3"/>
    </row>
    <row r="11146" spans="1:15" customFormat="1" ht="13.2" x14ac:dyDescent="0.25">
      <c r="A11146">
        <v>7</v>
      </c>
      <c r="B11146">
        <v>19</v>
      </c>
      <c r="C11146" s="3">
        <v>719</v>
      </c>
      <c r="D11146" t="s">
        <v>7</v>
      </c>
      <c r="E11146">
        <v>95</v>
      </c>
      <c r="G11146" s="3">
        <v>50</v>
      </c>
      <c r="O11146" s="3"/>
    </row>
    <row r="11147" spans="1:15" customFormat="1" ht="13.2" x14ac:dyDescent="0.25">
      <c r="A11147">
        <v>7</v>
      </c>
      <c r="B11147">
        <v>20</v>
      </c>
      <c r="C11147" s="3">
        <v>720</v>
      </c>
      <c r="D11147" t="s">
        <v>7</v>
      </c>
      <c r="E11147">
        <v>95</v>
      </c>
      <c r="G11147" s="3">
        <v>25</v>
      </c>
      <c r="O11147" s="3"/>
    </row>
    <row r="11148" spans="1:15" customFormat="1" ht="13.2" x14ac:dyDescent="0.25">
      <c r="A11148">
        <v>7</v>
      </c>
      <c r="B11148">
        <v>21</v>
      </c>
      <c r="C11148" s="3">
        <v>721</v>
      </c>
      <c r="D11148" t="s">
        <v>7</v>
      </c>
      <c r="E11148">
        <v>95</v>
      </c>
      <c r="G11148" s="3">
        <v>249</v>
      </c>
      <c r="O11148" s="3"/>
    </row>
    <row r="11149" spans="1:15" customFormat="1" ht="13.2" x14ac:dyDescent="0.25">
      <c r="A11149">
        <v>7</v>
      </c>
      <c r="B11149">
        <v>22</v>
      </c>
      <c r="C11149" s="3">
        <v>722</v>
      </c>
      <c r="D11149" t="s">
        <v>7</v>
      </c>
      <c r="E11149">
        <v>95</v>
      </c>
      <c r="G11149" s="3">
        <v>888</v>
      </c>
      <c r="O11149" s="3"/>
    </row>
    <row r="11150" spans="1:15" customFormat="1" ht="13.2" x14ac:dyDescent="0.25">
      <c r="A11150">
        <v>7</v>
      </c>
      <c r="B11150">
        <v>23</v>
      </c>
      <c r="C11150" s="3">
        <v>723</v>
      </c>
      <c r="D11150" t="s">
        <v>7</v>
      </c>
      <c r="E11150">
        <v>95</v>
      </c>
      <c r="G11150" s="3">
        <v>1142</v>
      </c>
      <c r="O11150" s="3"/>
    </row>
    <row r="11151" spans="1:15" customFormat="1" ht="13.2" x14ac:dyDescent="0.25">
      <c r="A11151">
        <v>7</v>
      </c>
      <c r="B11151">
        <v>24</v>
      </c>
      <c r="C11151" s="3">
        <v>724</v>
      </c>
      <c r="D11151" t="s">
        <v>7</v>
      </c>
      <c r="E11151">
        <v>95</v>
      </c>
      <c r="G11151" s="3">
        <v>1375</v>
      </c>
      <c r="O11151" s="3"/>
    </row>
    <row r="11152" spans="1:15" customFormat="1" ht="13.2" x14ac:dyDescent="0.25">
      <c r="A11152">
        <v>7</v>
      </c>
      <c r="B11152">
        <v>25</v>
      </c>
      <c r="C11152" s="3">
        <v>725</v>
      </c>
      <c r="D11152" t="s">
        <v>7</v>
      </c>
      <c r="E11152">
        <v>95</v>
      </c>
      <c r="G11152" s="3">
        <v>1833</v>
      </c>
      <c r="O11152" s="3"/>
    </row>
    <row r="11153" spans="1:15" customFormat="1" ht="13.2" x14ac:dyDescent="0.25">
      <c r="A11153">
        <v>7</v>
      </c>
      <c r="B11153">
        <v>26</v>
      </c>
      <c r="C11153" s="3">
        <v>726</v>
      </c>
      <c r="D11153" t="s">
        <v>7</v>
      </c>
      <c r="E11153">
        <v>95</v>
      </c>
      <c r="G11153" s="3">
        <v>2202</v>
      </c>
      <c r="O11153" s="3"/>
    </row>
    <row r="11154" spans="1:15" customFormat="1" ht="13.2" x14ac:dyDescent="0.25">
      <c r="A11154">
        <v>7</v>
      </c>
      <c r="B11154">
        <v>27</v>
      </c>
      <c r="C11154" s="3">
        <v>727</v>
      </c>
      <c r="D11154" t="s">
        <v>7</v>
      </c>
      <c r="E11154">
        <v>95</v>
      </c>
      <c r="G11154" s="3">
        <v>3288</v>
      </c>
      <c r="O11154" s="3"/>
    </row>
    <row r="11155" spans="1:15" customFormat="1" ht="13.2" x14ac:dyDescent="0.25">
      <c r="A11155">
        <v>7</v>
      </c>
      <c r="B11155">
        <v>28</v>
      </c>
      <c r="C11155" s="3">
        <v>728</v>
      </c>
      <c r="D11155" t="s">
        <v>7</v>
      </c>
      <c r="E11155">
        <v>95</v>
      </c>
      <c r="G11155" s="3">
        <v>4405</v>
      </c>
      <c r="O11155" s="3"/>
    </row>
    <row r="11156" spans="1:15" customFormat="1" ht="13.2" x14ac:dyDescent="0.25">
      <c r="A11156">
        <v>7</v>
      </c>
      <c r="B11156">
        <v>29</v>
      </c>
      <c r="C11156" s="3">
        <v>729</v>
      </c>
      <c r="D11156" t="s">
        <v>7</v>
      </c>
      <c r="E11156">
        <v>95</v>
      </c>
      <c r="G11156" s="3">
        <v>2572</v>
      </c>
      <c r="O11156" s="3"/>
    </row>
    <row r="11157" spans="1:15" customFormat="1" ht="13.2" x14ac:dyDescent="0.25">
      <c r="A11157">
        <v>7</v>
      </c>
      <c r="B11157">
        <v>30</v>
      </c>
      <c r="C11157" s="3">
        <v>730</v>
      </c>
      <c r="D11157" t="s">
        <v>7</v>
      </c>
      <c r="E11157">
        <v>95</v>
      </c>
      <c r="G11157" s="3">
        <v>3243</v>
      </c>
      <c r="O11157" s="3"/>
    </row>
    <row r="11158" spans="1:15" customFormat="1" ht="13.2" x14ac:dyDescent="0.25">
      <c r="A11158">
        <v>7</v>
      </c>
      <c r="B11158">
        <v>31</v>
      </c>
      <c r="C11158" s="3">
        <v>731</v>
      </c>
      <c r="D11158" t="s">
        <v>7</v>
      </c>
      <c r="E11158">
        <v>95</v>
      </c>
      <c r="G11158" s="3">
        <v>3296</v>
      </c>
      <c r="O11158" s="3"/>
    </row>
    <row r="11159" spans="1:15" customFormat="1" ht="13.2" x14ac:dyDescent="0.25">
      <c r="A11159">
        <v>8</v>
      </c>
      <c r="B11159">
        <v>1</v>
      </c>
      <c r="C11159" s="3">
        <v>801</v>
      </c>
      <c r="D11159" t="s">
        <v>7</v>
      </c>
      <c r="E11159">
        <v>95</v>
      </c>
      <c r="G11159" s="3">
        <v>2592</v>
      </c>
      <c r="O11159" s="3"/>
    </row>
    <row r="11160" spans="1:15" customFormat="1" ht="13.2" x14ac:dyDescent="0.25">
      <c r="A11160">
        <v>8</v>
      </c>
      <c r="B11160">
        <v>2</v>
      </c>
      <c r="C11160" s="3">
        <v>802</v>
      </c>
      <c r="D11160" t="s">
        <v>7</v>
      </c>
      <c r="E11160">
        <v>95</v>
      </c>
      <c r="G11160" s="3">
        <v>2529</v>
      </c>
      <c r="O11160" s="3"/>
    </row>
    <row r="11161" spans="1:15" customFormat="1" ht="13.2" x14ac:dyDescent="0.25">
      <c r="A11161">
        <v>8</v>
      </c>
      <c r="B11161">
        <v>3</v>
      </c>
      <c r="C11161" s="3">
        <v>803</v>
      </c>
      <c r="D11161" t="s">
        <v>7</v>
      </c>
      <c r="E11161">
        <v>95</v>
      </c>
      <c r="G11161" s="3">
        <v>2063</v>
      </c>
      <c r="O11161" s="3"/>
    </row>
    <row r="11162" spans="1:15" customFormat="1" ht="13.2" x14ac:dyDescent="0.25">
      <c r="A11162">
        <v>8</v>
      </c>
      <c r="B11162">
        <v>4</v>
      </c>
      <c r="C11162" s="3">
        <v>804</v>
      </c>
      <c r="D11162" t="s">
        <v>7</v>
      </c>
      <c r="E11162">
        <v>95</v>
      </c>
      <c r="G11162" s="3">
        <v>1191</v>
      </c>
      <c r="O11162" s="3"/>
    </row>
    <row r="11163" spans="1:15" customFormat="1" ht="13.2" x14ac:dyDescent="0.25">
      <c r="A11163">
        <v>8</v>
      </c>
      <c r="B11163">
        <v>5</v>
      </c>
      <c r="C11163" s="3">
        <v>805</v>
      </c>
      <c r="D11163" t="s">
        <v>7</v>
      </c>
      <c r="E11163">
        <v>95</v>
      </c>
      <c r="G11163" s="3">
        <v>1552</v>
      </c>
      <c r="O11163" s="3"/>
    </row>
    <row r="11164" spans="1:15" customFormat="1" ht="13.2" x14ac:dyDescent="0.25">
      <c r="A11164">
        <v>8</v>
      </c>
      <c r="B11164">
        <v>6</v>
      </c>
      <c r="C11164" s="3">
        <v>806</v>
      </c>
      <c r="D11164" t="s">
        <v>7</v>
      </c>
      <c r="E11164">
        <v>95</v>
      </c>
      <c r="G11164" s="3">
        <v>916</v>
      </c>
      <c r="O11164" s="3"/>
    </row>
    <row r="11165" spans="1:15" customFormat="1" ht="13.2" x14ac:dyDescent="0.25">
      <c r="A11165">
        <v>8</v>
      </c>
      <c r="B11165">
        <v>7</v>
      </c>
      <c r="C11165" s="3">
        <v>807</v>
      </c>
      <c r="D11165" t="s">
        <v>7</v>
      </c>
      <c r="E11165">
        <v>95</v>
      </c>
      <c r="G11165" s="3">
        <v>684</v>
      </c>
      <c r="O11165" s="3"/>
    </row>
    <row r="11166" spans="1:15" customFormat="1" ht="13.2" x14ac:dyDescent="0.25">
      <c r="A11166">
        <v>8</v>
      </c>
      <c r="B11166">
        <v>8</v>
      </c>
      <c r="C11166" s="3">
        <v>808</v>
      </c>
      <c r="D11166" t="s">
        <v>7</v>
      </c>
      <c r="E11166">
        <v>95</v>
      </c>
      <c r="G11166" s="3">
        <v>1445</v>
      </c>
      <c r="O11166" s="3"/>
    </row>
    <row r="11167" spans="1:15" customFormat="1" ht="13.2" x14ac:dyDescent="0.25">
      <c r="A11167">
        <v>8</v>
      </c>
      <c r="B11167">
        <v>9</v>
      </c>
      <c r="C11167" s="3">
        <v>809</v>
      </c>
      <c r="D11167" t="s">
        <v>7</v>
      </c>
      <c r="E11167">
        <v>95</v>
      </c>
      <c r="G11167" s="3">
        <v>1076</v>
      </c>
      <c r="O11167" s="3"/>
    </row>
    <row r="11168" spans="1:15" customFormat="1" ht="13.2" x14ac:dyDescent="0.25">
      <c r="A11168">
        <v>8</v>
      </c>
      <c r="B11168">
        <v>10</v>
      </c>
      <c r="C11168" s="3">
        <v>810</v>
      </c>
      <c r="D11168" t="s">
        <v>7</v>
      </c>
      <c r="E11168">
        <v>95</v>
      </c>
      <c r="G11168" s="3">
        <v>1193</v>
      </c>
      <c r="O11168" s="3"/>
    </row>
    <row r="11169" spans="1:15" customFormat="1" ht="13.2" x14ac:dyDescent="0.25">
      <c r="A11169">
        <v>8</v>
      </c>
      <c r="B11169">
        <v>11</v>
      </c>
      <c r="C11169" s="3">
        <v>811</v>
      </c>
      <c r="D11169" t="s">
        <v>7</v>
      </c>
      <c r="E11169">
        <v>95</v>
      </c>
      <c r="G11169" s="3">
        <v>1000</v>
      </c>
      <c r="O11169" s="3"/>
    </row>
    <row r="11170" spans="1:15" customFormat="1" ht="13.2" x14ac:dyDescent="0.25">
      <c r="A11170">
        <v>8</v>
      </c>
      <c r="B11170">
        <v>12</v>
      </c>
      <c r="C11170" s="3">
        <v>812</v>
      </c>
      <c r="D11170" t="s">
        <v>7</v>
      </c>
      <c r="E11170">
        <v>95</v>
      </c>
      <c r="G11170" s="3">
        <v>1039</v>
      </c>
      <c r="O11170" s="3"/>
    </row>
    <row r="11171" spans="1:15" customFormat="1" ht="13.2" x14ac:dyDescent="0.25">
      <c r="A11171">
        <v>8</v>
      </c>
      <c r="B11171">
        <v>13</v>
      </c>
      <c r="C11171" s="3">
        <v>813</v>
      </c>
      <c r="D11171" t="s">
        <v>7</v>
      </c>
      <c r="E11171">
        <v>95</v>
      </c>
      <c r="G11171" s="3">
        <v>514</v>
      </c>
      <c r="O11171" s="3"/>
    </row>
    <row r="11172" spans="1:15" customFormat="1" ht="13.2" x14ac:dyDescent="0.25">
      <c r="A11172">
        <v>8</v>
      </c>
      <c r="B11172">
        <v>14</v>
      </c>
      <c r="C11172" s="3">
        <v>814</v>
      </c>
      <c r="D11172" t="s">
        <v>7</v>
      </c>
      <c r="E11172">
        <v>95</v>
      </c>
      <c r="G11172" s="3">
        <v>510</v>
      </c>
      <c r="O11172" s="3"/>
    </row>
    <row r="11173" spans="1:15" customFormat="1" ht="13.2" x14ac:dyDescent="0.25">
      <c r="A11173">
        <v>8</v>
      </c>
      <c r="B11173">
        <v>15</v>
      </c>
      <c r="C11173" s="3">
        <v>815</v>
      </c>
      <c r="D11173" t="s">
        <v>7</v>
      </c>
      <c r="E11173">
        <v>95</v>
      </c>
      <c r="G11173" s="3">
        <v>1178</v>
      </c>
      <c r="O11173" s="3"/>
    </row>
    <row r="11174" spans="1:15" customFormat="1" ht="13.2" x14ac:dyDescent="0.25">
      <c r="A11174">
        <v>8</v>
      </c>
      <c r="B11174">
        <v>16</v>
      </c>
      <c r="C11174" s="3">
        <v>816</v>
      </c>
      <c r="D11174" t="s">
        <v>7</v>
      </c>
      <c r="E11174">
        <v>95</v>
      </c>
      <c r="G11174" s="3">
        <v>443</v>
      </c>
      <c r="O11174" s="3"/>
    </row>
    <row r="11175" spans="1:15" customFormat="1" ht="13.2" x14ac:dyDescent="0.25">
      <c r="A11175">
        <v>8</v>
      </c>
      <c r="B11175">
        <v>17</v>
      </c>
      <c r="C11175" s="3">
        <v>817</v>
      </c>
      <c r="D11175" t="s">
        <v>7</v>
      </c>
      <c r="E11175">
        <v>95</v>
      </c>
      <c r="G11175" s="3">
        <v>473</v>
      </c>
      <c r="O11175" s="3"/>
    </row>
    <row r="11176" spans="1:15" customFormat="1" ht="13.2" x14ac:dyDescent="0.25">
      <c r="A11176">
        <v>8</v>
      </c>
      <c r="B11176">
        <v>18</v>
      </c>
      <c r="C11176" s="3">
        <v>818</v>
      </c>
      <c r="D11176" t="s">
        <v>7</v>
      </c>
      <c r="E11176">
        <v>95</v>
      </c>
      <c r="G11176" s="3">
        <v>197</v>
      </c>
      <c r="O11176" s="3"/>
    </row>
    <row r="11177" spans="1:15" customFormat="1" ht="13.2" x14ac:dyDescent="0.25">
      <c r="A11177">
        <v>8</v>
      </c>
      <c r="B11177">
        <v>19</v>
      </c>
      <c r="C11177" s="3">
        <v>819</v>
      </c>
      <c r="D11177" t="s">
        <v>7</v>
      </c>
      <c r="E11177">
        <v>95</v>
      </c>
      <c r="G11177" s="3">
        <v>461</v>
      </c>
      <c r="O11177" s="3"/>
    </row>
    <row r="11178" spans="1:15" customFormat="1" ht="13.2" x14ac:dyDescent="0.25">
      <c r="A11178">
        <v>8</v>
      </c>
      <c r="B11178">
        <v>20</v>
      </c>
      <c r="C11178" s="3">
        <v>820</v>
      </c>
      <c r="D11178" t="s">
        <v>7</v>
      </c>
      <c r="E11178">
        <v>95</v>
      </c>
      <c r="G11178" s="3">
        <v>182</v>
      </c>
      <c r="O11178" s="3"/>
    </row>
    <row r="11179" spans="1:15" customFormat="1" ht="13.2" x14ac:dyDescent="0.25">
      <c r="A11179">
        <v>8</v>
      </c>
      <c r="B11179">
        <v>21</v>
      </c>
      <c r="C11179" s="3">
        <v>821</v>
      </c>
      <c r="D11179" t="s">
        <v>7</v>
      </c>
      <c r="E11179">
        <v>95</v>
      </c>
      <c r="G11179" s="3">
        <v>282</v>
      </c>
      <c r="O11179" s="3"/>
    </row>
    <row r="11180" spans="1:15" customFormat="1" ht="13.2" x14ac:dyDescent="0.25">
      <c r="A11180">
        <v>8</v>
      </c>
      <c r="B11180">
        <v>22</v>
      </c>
      <c r="C11180" s="3">
        <v>822</v>
      </c>
      <c r="D11180" t="s">
        <v>7</v>
      </c>
      <c r="E11180">
        <v>95</v>
      </c>
      <c r="G11180" s="3">
        <v>284</v>
      </c>
      <c r="O11180" s="3"/>
    </row>
    <row r="11181" spans="1:15" customFormat="1" ht="13.2" x14ac:dyDescent="0.25">
      <c r="A11181">
        <v>8</v>
      </c>
      <c r="B11181">
        <v>23</v>
      </c>
      <c r="C11181" s="3">
        <v>823</v>
      </c>
      <c r="D11181" t="s">
        <v>7</v>
      </c>
      <c r="E11181">
        <v>95</v>
      </c>
      <c r="G11181" s="3">
        <v>165</v>
      </c>
      <c r="O11181" s="3"/>
    </row>
    <row r="11182" spans="1:15" customFormat="1" ht="13.2" x14ac:dyDescent="0.25">
      <c r="A11182">
        <v>8</v>
      </c>
      <c r="B11182">
        <v>24</v>
      </c>
      <c r="C11182" s="3">
        <v>824</v>
      </c>
      <c r="D11182" t="s">
        <v>7</v>
      </c>
      <c r="E11182">
        <v>95</v>
      </c>
      <c r="G11182" s="3">
        <v>80</v>
      </c>
      <c r="O11182" s="3"/>
    </row>
    <row r="11183" spans="1:15" customFormat="1" ht="13.2" x14ac:dyDescent="0.25">
      <c r="A11183">
        <v>8</v>
      </c>
      <c r="B11183">
        <v>25</v>
      </c>
      <c r="C11183" s="3">
        <v>825</v>
      </c>
      <c r="D11183" t="s">
        <v>7</v>
      </c>
      <c r="E11183">
        <v>95</v>
      </c>
      <c r="G11183" s="3">
        <v>29</v>
      </c>
      <c r="O11183" s="3"/>
    </row>
    <row r="11184" spans="1:15" customFormat="1" ht="13.2" x14ac:dyDescent="0.25">
      <c r="A11184">
        <v>8</v>
      </c>
      <c r="B11184">
        <v>26</v>
      </c>
      <c r="C11184" s="3">
        <v>826</v>
      </c>
      <c r="D11184" t="s">
        <v>7</v>
      </c>
      <c r="E11184">
        <v>95</v>
      </c>
      <c r="G11184" s="3">
        <v>60</v>
      </c>
      <c r="O11184" s="3"/>
    </row>
    <row r="11185" spans="1:15" customFormat="1" ht="13.2" x14ac:dyDescent="0.25">
      <c r="A11185">
        <v>8</v>
      </c>
      <c r="B11185">
        <v>27</v>
      </c>
      <c r="C11185" s="3">
        <v>827</v>
      </c>
      <c r="D11185" t="s">
        <v>7</v>
      </c>
      <c r="E11185">
        <v>95</v>
      </c>
      <c r="G11185" s="3">
        <v>33</v>
      </c>
      <c r="O11185" s="3"/>
    </row>
    <row r="11186" spans="1:15" customFormat="1" ht="13.2" x14ac:dyDescent="0.25">
      <c r="A11186">
        <v>8</v>
      </c>
      <c r="B11186">
        <v>28</v>
      </c>
      <c r="C11186" s="3">
        <v>828</v>
      </c>
      <c r="D11186" t="s">
        <v>7</v>
      </c>
      <c r="E11186">
        <v>95</v>
      </c>
      <c r="G11186" s="3">
        <v>24</v>
      </c>
      <c r="O11186" s="3"/>
    </row>
    <row r="11187" spans="1:15" customFormat="1" ht="13.2" x14ac:dyDescent="0.25">
      <c r="A11187">
        <v>8</v>
      </c>
      <c r="B11187">
        <v>29</v>
      </c>
      <c r="C11187" s="3">
        <v>829</v>
      </c>
      <c r="D11187" t="s">
        <v>7</v>
      </c>
      <c r="E11187">
        <v>95</v>
      </c>
      <c r="G11187" s="3">
        <v>12</v>
      </c>
      <c r="O11187" s="3"/>
    </row>
    <row r="11188" spans="1:15" customFormat="1" ht="13.2" x14ac:dyDescent="0.25">
      <c r="A11188">
        <v>8</v>
      </c>
      <c r="B11188">
        <v>30</v>
      </c>
      <c r="C11188" s="3">
        <v>830</v>
      </c>
      <c r="D11188" t="s">
        <v>7</v>
      </c>
      <c r="E11188">
        <v>95</v>
      </c>
      <c r="G11188" s="3">
        <v>13</v>
      </c>
      <c r="O11188" s="3"/>
    </row>
    <row r="11189" spans="1:15" customFormat="1" ht="13.2" x14ac:dyDescent="0.25">
      <c r="A11189">
        <v>8</v>
      </c>
      <c r="B11189">
        <v>31</v>
      </c>
      <c r="C11189" s="3">
        <v>831</v>
      </c>
      <c r="D11189" t="s">
        <v>7</v>
      </c>
      <c r="E11189">
        <v>95</v>
      </c>
      <c r="G11189" s="3">
        <v>9</v>
      </c>
      <c r="O11189" s="3"/>
    </row>
    <row r="11190" spans="1:15" customFormat="1" ht="13.2" x14ac:dyDescent="0.25">
      <c r="A11190">
        <v>9</v>
      </c>
      <c r="B11190">
        <v>1</v>
      </c>
      <c r="C11190" s="3">
        <v>901</v>
      </c>
      <c r="D11190" t="s">
        <v>7</v>
      </c>
      <c r="E11190">
        <v>95</v>
      </c>
      <c r="G11190" s="3">
        <v>14</v>
      </c>
      <c r="O11190" s="3"/>
    </row>
    <row r="11191" spans="1:15" customFormat="1" ht="13.2" x14ac:dyDescent="0.25">
      <c r="A11191">
        <v>9</v>
      </c>
      <c r="B11191">
        <v>2</v>
      </c>
      <c r="C11191" s="3">
        <v>902</v>
      </c>
      <c r="D11191" t="s">
        <v>7</v>
      </c>
      <c r="E11191">
        <v>95</v>
      </c>
      <c r="G11191" s="3">
        <v>11</v>
      </c>
      <c r="O11191" s="3"/>
    </row>
    <row r="11192" spans="1:15" customFormat="1" ht="13.2" x14ac:dyDescent="0.25">
      <c r="A11192">
        <v>9</v>
      </c>
      <c r="B11192">
        <v>3</v>
      </c>
      <c r="C11192" s="3">
        <v>903</v>
      </c>
      <c r="D11192" t="s">
        <v>7</v>
      </c>
      <c r="E11192">
        <v>95</v>
      </c>
      <c r="G11192" s="3">
        <v>7</v>
      </c>
      <c r="O11192" s="3"/>
    </row>
    <row r="11193" spans="1:15" customFormat="1" ht="13.2" x14ac:dyDescent="0.25">
      <c r="A11193">
        <v>9</v>
      </c>
      <c r="B11193">
        <v>4</v>
      </c>
      <c r="C11193" s="3">
        <v>904</v>
      </c>
      <c r="D11193" t="s">
        <v>7</v>
      </c>
      <c r="E11193">
        <v>95</v>
      </c>
      <c r="G11193" s="3">
        <v>4</v>
      </c>
      <c r="O11193" s="3"/>
    </row>
    <row r="11194" spans="1:15" customFormat="1" ht="13.2" x14ac:dyDescent="0.25">
      <c r="A11194">
        <v>6</v>
      </c>
      <c r="B11194">
        <v>2</v>
      </c>
      <c r="C11194" s="3">
        <v>602</v>
      </c>
      <c r="D11194" t="s">
        <v>6</v>
      </c>
      <c r="E11194">
        <v>94</v>
      </c>
      <c r="G11194" s="3">
        <v>7</v>
      </c>
      <c r="H11194">
        <v>0</v>
      </c>
      <c r="O11194" s="3"/>
    </row>
    <row r="11195" spans="1:15" customFormat="1" ht="13.2" x14ac:dyDescent="0.25">
      <c r="A11195">
        <v>6</v>
      </c>
      <c r="B11195">
        <v>3</v>
      </c>
      <c r="C11195" s="3">
        <v>603</v>
      </c>
      <c r="D11195" t="s">
        <v>6</v>
      </c>
      <c r="E11195">
        <v>94</v>
      </c>
      <c r="G11195" s="3">
        <v>20</v>
      </c>
      <c r="H11195">
        <v>0</v>
      </c>
      <c r="O11195" s="3"/>
    </row>
    <row r="11196" spans="1:15" customFormat="1" ht="13.2" x14ac:dyDescent="0.25">
      <c r="A11196">
        <v>6</v>
      </c>
      <c r="B11196">
        <v>4</v>
      </c>
      <c r="C11196" s="3">
        <v>604</v>
      </c>
      <c r="D11196" t="s">
        <v>6</v>
      </c>
      <c r="E11196">
        <v>94</v>
      </c>
      <c r="G11196" s="3">
        <v>43</v>
      </c>
      <c r="H11196">
        <v>0</v>
      </c>
      <c r="O11196" s="3"/>
    </row>
    <row r="11197" spans="1:15" customFormat="1" ht="13.2" x14ac:dyDescent="0.25">
      <c r="A11197">
        <v>6</v>
      </c>
      <c r="B11197">
        <v>5</v>
      </c>
      <c r="C11197" s="3">
        <v>605</v>
      </c>
      <c r="D11197" t="s">
        <v>6</v>
      </c>
      <c r="E11197">
        <v>94</v>
      </c>
      <c r="G11197" s="3">
        <v>30</v>
      </c>
      <c r="H11197">
        <v>0</v>
      </c>
      <c r="O11197" s="3"/>
    </row>
    <row r="11198" spans="1:15" customFormat="1" ht="13.2" x14ac:dyDescent="0.25">
      <c r="A11198">
        <v>6</v>
      </c>
      <c r="B11198">
        <v>6</v>
      </c>
      <c r="C11198" s="3">
        <v>606</v>
      </c>
      <c r="D11198" t="s">
        <v>6</v>
      </c>
      <c r="E11198">
        <v>94</v>
      </c>
      <c r="G11198" s="3">
        <v>93</v>
      </c>
      <c r="H11198">
        <v>0</v>
      </c>
      <c r="O11198" s="3"/>
    </row>
    <row r="11199" spans="1:15" customFormat="1" ht="13.2" x14ac:dyDescent="0.25">
      <c r="A11199">
        <v>6</v>
      </c>
      <c r="B11199">
        <v>7</v>
      </c>
      <c r="C11199" s="3">
        <v>607</v>
      </c>
      <c r="D11199" t="s">
        <v>6</v>
      </c>
      <c r="E11199">
        <v>94</v>
      </c>
      <c r="G11199" s="3">
        <v>86</v>
      </c>
      <c r="H11199">
        <v>0</v>
      </c>
      <c r="O11199" s="3"/>
    </row>
    <row r="11200" spans="1:15" customFormat="1" ht="13.2" x14ac:dyDescent="0.25">
      <c r="A11200">
        <v>6</v>
      </c>
      <c r="B11200">
        <v>8</v>
      </c>
      <c r="C11200" s="3">
        <v>608</v>
      </c>
      <c r="D11200" t="s">
        <v>6</v>
      </c>
      <c r="E11200">
        <v>94</v>
      </c>
      <c r="G11200" s="3">
        <v>83</v>
      </c>
      <c r="H11200">
        <f>SUBTOTAL(9,G11194:G11200)</f>
        <v>362</v>
      </c>
      <c r="O11200" s="3"/>
    </row>
    <row r="11201" spans="1:15" customFormat="1" ht="13.2" x14ac:dyDescent="0.25">
      <c r="A11201">
        <v>6</v>
      </c>
      <c r="B11201">
        <v>9</v>
      </c>
      <c r="C11201" s="3">
        <v>609</v>
      </c>
      <c r="D11201" t="s">
        <v>6</v>
      </c>
      <c r="E11201">
        <v>94</v>
      </c>
      <c r="G11201" s="3">
        <v>71</v>
      </c>
      <c r="H11201">
        <v>0</v>
      </c>
      <c r="O11201" s="3"/>
    </row>
    <row r="11202" spans="1:15" customFormat="1" ht="13.2" x14ac:dyDescent="0.25">
      <c r="A11202">
        <v>6</v>
      </c>
      <c r="B11202">
        <v>10</v>
      </c>
      <c r="C11202" s="3">
        <v>610</v>
      </c>
      <c r="D11202" t="s">
        <v>6</v>
      </c>
      <c r="E11202">
        <v>94</v>
      </c>
      <c r="G11202" s="3">
        <v>94</v>
      </c>
      <c r="H11202">
        <v>0</v>
      </c>
      <c r="O11202" s="3"/>
    </row>
    <row r="11203" spans="1:15" customFormat="1" ht="13.2" x14ac:dyDescent="0.25">
      <c r="A11203">
        <v>6</v>
      </c>
      <c r="B11203">
        <v>11</v>
      </c>
      <c r="C11203" s="3">
        <v>611</v>
      </c>
      <c r="D11203" t="s">
        <v>6</v>
      </c>
      <c r="E11203">
        <v>94</v>
      </c>
      <c r="G11203" s="3">
        <v>109</v>
      </c>
      <c r="H11203">
        <v>0</v>
      </c>
      <c r="O11203" s="3"/>
    </row>
    <row r="11204" spans="1:15" customFormat="1" ht="13.2" x14ac:dyDescent="0.25">
      <c r="A11204">
        <v>6</v>
      </c>
      <c r="B11204">
        <v>12</v>
      </c>
      <c r="C11204" s="3">
        <v>612</v>
      </c>
      <c r="D11204" t="s">
        <v>6</v>
      </c>
      <c r="E11204">
        <v>94</v>
      </c>
      <c r="G11204" s="3">
        <v>212</v>
      </c>
      <c r="H11204">
        <v>0</v>
      </c>
      <c r="O11204" s="3"/>
    </row>
    <row r="11205" spans="1:15" customFormat="1" ht="13.2" x14ac:dyDescent="0.25">
      <c r="A11205">
        <v>6</v>
      </c>
      <c r="B11205">
        <v>13</v>
      </c>
      <c r="C11205" s="3">
        <v>613</v>
      </c>
      <c r="D11205" t="s">
        <v>6</v>
      </c>
      <c r="E11205">
        <v>94</v>
      </c>
      <c r="G11205" s="3">
        <v>245</v>
      </c>
      <c r="H11205">
        <v>0</v>
      </c>
      <c r="O11205" s="3"/>
    </row>
    <row r="11206" spans="1:15" customFormat="1" ht="13.2" x14ac:dyDescent="0.25">
      <c r="A11206">
        <v>6</v>
      </c>
      <c r="B11206">
        <v>14</v>
      </c>
      <c r="C11206" s="3">
        <v>614</v>
      </c>
      <c r="D11206" t="s">
        <v>6</v>
      </c>
      <c r="E11206">
        <v>94</v>
      </c>
      <c r="G11206" s="3">
        <v>191</v>
      </c>
      <c r="H11206">
        <v>0</v>
      </c>
      <c r="O11206" s="3"/>
    </row>
    <row r="11207" spans="1:15" customFormat="1" ht="13.2" x14ac:dyDescent="0.25">
      <c r="A11207">
        <v>6</v>
      </c>
      <c r="B11207">
        <v>15</v>
      </c>
      <c r="C11207" s="3">
        <v>615</v>
      </c>
      <c r="D11207" t="s">
        <v>6</v>
      </c>
      <c r="E11207">
        <v>94</v>
      </c>
      <c r="G11207" s="3">
        <v>81</v>
      </c>
      <c r="H11207">
        <f>SUBTOTAL(9,G11201:G11207)</f>
        <v>1003</v>
      </c>
      <c r="O11207" s="3"/>
    </row>
    <row r="11208" spans="1:15" customFormat="1" ht="13.2" x14ac:dyDescent="0.25">
      <c r="A11208">
        <v>6</v>
      </c>
      <c r="B11208">
        <v>16</v>
      </c>
      <c r="C11208" s="3">
        <v>616</v>
      </c>
      <c r="D11208" t="s">
        <v>6</v>
      </c>
      <c r="E11208">
        <v>94</v>
      </c>
      <c r="G11208" s="3">
        <v>178</v>
      </c>
      <c r="H11208">
        <v>0</v>
      </c>
      <c r="O11208" s="3"/>
    </row>
    <row r="11209" spans="1:15" customFormat="1" ht="13.2" x14ac:dyDescent="0.25">
      <c r="A11209">
        <v>6</v>
      </c>
      <c r="B11209">
        <v>17</v>
      </c>
      <c r="C11209" s="3">
        <v>617</v>
      </c>
      <c r="D11209" t="s">
        <v>6</v>
      </c>
      <c r="E11209">
        <v>94</v>
      </c>
      <c r="G11209" s="3">
        <v>123</v>
      </c>
      <c r="H11209">
        <v>0</v>
      </c>
      <c r="O11209" s="3"/>
    </row>
    <row r="11210" spans="1:15" customFormat="1" ht="13.2" x14ac:dyDescent="0.25">
      <c r="A11210">
        <v>6</v>
      </c>
      <c r="B11210">
        <v>18</v>
      </c>
      <c r="C11210" s="3">
        <v>618</v>
      </c>
      <c r="D11210" t="s">
        <v>6</v>
      </c>
      <c r="E11210">
        <v>94</v>
      </c>
      <c r="G11210" s="3">
        <v>77</v>
      </c>
      <c r="H11210">
        <v>0</v>
      </c>
      <c r="O11210" s="3"/>
    </row>
    <row r="11211" spans="1:15" customFormat="1" ht="13.2" x14ac:dyDescent="0.25">
      <c r="A11211">
        <v>6</v>
      </c>
      <c r="B11211">
        <v>19</v>
      </c>
      <c r="C11211" s="3">
        <v>619</v>
      </c>
      <c r="D11211" t="s">
        <v>6</v>
      </c>
      <c r="E11211">
        <v>94</v>
      </c>
      <c r="G11211" s="3">
        <v>51</v>
      </c>
      <c r="H11211">
        <v>0</v>
      </c>
      <c r="O11211" s="3"/>
    </row>
    <row r="11212" spans="1:15" customFormat="1" ht="13.2" x14ac:dyDescent="0.25">
      <c r="A11212">
        <v>6</v>
      </c>
      <c r="B11212">
        <v>20</v>
      </c>
      <c r="C11212" s="3">
        <v>620</v>
      </c>
      <c r="D11212" t="s">
        <v>6</v>
      </c>
      <c r="E11212">
        <v>94</v>
      </c>
      <c r="G11212" s="3">
        <v>300</v>
      </c>
      <c r="H11212">
        <v>0</v>
      </c>
      <c r="O11212" s="3"/>
    </row>
    <row r="11213" spans="1:15" customFormat="1" ht="13.2" x14ac:dyDescent="0.25">
      <c r="A11213">
        <v>6</v>
      </c>
      <c r="B11213">
        <v>21</v>
      </c>
      <c r="C11213" s="3">
        <v>621</v>
      </c>
      <c r="D11213" t="s">
        <v>6</v>
      </c>
      <c r="E11213">
        <v>94</v>
      </c>
      <c r="G11213" s="3">
        <v>515</v>
      </c>
      <c r="H11213">
        <v>0</v>
      </c>
      <c r="O11213" s="3"/>
    </row>
    <row r="11214" spans="1:15" customFormat="1" ht="13.2" x14ac:dyDescent="0.25">
      <c r="A11214">
        <v>6</v>
      </c>
      <c r="B11214">
        <v>22</v>
      </c>
      <c r="C11214" s="3">
        <v>622</v>
      </c>
      <c r="D11214" t="s">
        <v>6</v>
      </c>
      <c r="E11214">
        <v>94</v>
      </c>
      <c r="G11214" s="3">
        <v>2489</v>
      </c>
      <c r="H11214">
        <f>SUBTOTAL(9,G11208:G11214)</f>
        <v>3733</v>
      </c>
      <c r="O11214" s="3"/>
    </row>
    <row r="11215" spans="1:15" customFormat="1" ht="13.2" x14ac:dyDescent="0.25">
      <c r="A11215">
        <v>6</v>
      </c>
      <c r="B11215">
        <v>23</v>
      </c>
      <c r="C11215" s="3">
        <v>623</v>
      </c>
      <c r="D11215" t="s">
        <v>6</v>
      </c>
      <c r="E11215">
        <v>94</v>
      </c>
      <c r="G11215" s="3">
        <v>3256</v>
      </c>
      <c r="H11215">
        <v>0</v>
      </c>
      <c r="O11215" s="3"/>
    </row>
    <row r="11216" spans="1:15" customFormat="1" ht="13.2" x14ac:dyDescent="0.25">
      <c r="A11216">
        <v>6</v>
      </c>
      <c r="B11216">
        <v>24</v>
      </c>
      <c r="C11216" s="3">
        <v>624</v>
      </c>
      <c r="D11216" t="s">
        <v>6</v>
      </c>
      <c r="E11216">
        <v>94</v>
      </c>
      <c r="G11216" s="3">
        <v>1668</v>
      </c>
      <c r="H11216">
        <v>0</v>
      </c>
      <c r="O11216" s="3"/>
    </row>
    <row r="11217" spans="1:15" customFormat="1" ht="13.2" x14ac:dyDescent="0.25">
      <c r="A11217">
        <v>6</v>
      </c>
      <c r="B11217">
        <v>25</v>
      </c>
      <c r="C11217" s="3">
        <v>625</v>
      </c>
      <c r="D11217" t="s">
        <v>6</v>
      </c>
      <c r="E11217">
        <v>94</v>
      </c>
      <c r="G11217" s="3">
        <v>3008</v>
      </c>
      <c r="H11217">
        <v>0</v>
      </c>
      <c r="O11217" s="3"/>
    </row>
    <row r="11218" spans="1:15" customFormat="1" ht="13.2" x14ac:dyDescent="0.25">
      <c r="A11218">
        <v>6</v>
      </c>
      <c r="B11218">
        <v>26</v>
      </c>
      <c r="C11218" s="3">
        <v>626</v>
      </c>
      <c r="D11218" t="s">
        <v>6</v>
      </c>
      <c r="E11218">
        <v>94</v>
      </c>
      <c r="G11218" s="3">
        <v>4384</v>
      </c>
      <c r="H11218">
        <v>0</v>
      </c>
      <c r="O11218" s="3"/>
    </row>
    <row r="11219" spans="1:15" customFormat="1" ht="13.2" x14ac:dyDescent="0.25">
      <c r="A11219">
        <v>6</v>
      </c>
      <c r="B11219">
        <v>27</v>
      </c>
      <c r="C11219" s="3">
        <v>627</v>
      </c>
      <c r="D11219" t="s">
        <v>6</v>
      </c>
      <c r="E11219">
        <v>94</v>
      </c>
      <c r="G11219" s="3">
        <v>6715</v>
      </c>
      <c r="H11219">
        <v>0</v>
      </c>
      <c r="O11219" s="3"/>
    </row>
    <row r="11220" spans="1:15" customFormat="1" ht="13.2" x14ac:dyDescent="0.25">
      <c r="A11220">
        <v>6</v>
      </c>
      <c r="B11220">
        <v>28</v>
      </c>
      <c r="C11220" s="3">
        <v>628</v>
      </c>
      <c r="D11220" t="s">
        <v>6</v>
      </c>
      <c r="E11220">
        <v>94</v>
      </c>
      <c r="G11220" s="3">
        <v>4940</v>
      </c>
      <c r="H11220">
        <v>0</v>
      </c>
      <c r="O11220" s="3"/>
    </row>
    <row r="11221" spans="1:15" customFormat="1" ht="13.2" x14ac:dyDescent="0.25">
      <c r="A11221">
        <v>6</v>
      </c>
      <c r="B11221">
        <v>29</v>
      </c>
      <c r="C11221" s="3">
        <v>629</v>
      </c>
      <c r="D11221" t="s">
        <v>6</v>
      </c>
      <c r="E11221">
        <v>94</v>
      </c>
      <c r="G11221" s="3">
        <v>5071</v>
      </c>
      <c r="H11221">
        <f>SUBTOTAL(9,G11215:G11221)</f>
        <v>29042</v>
      </c>
      <c r="O11221" s="3"/>
    </row>
    <row r="11222" spans="1:15" customFormat="1" ht="13.2" x14ac:dyDescent="0.25">
      <c r="A11222">
        <v>6</v>
      </c>
      <c r="B11222">
        <v>30</v>
      </c>
      <c r="C11222" s="3">
        <v>630</v>
      </c>
      <c r="D11222" t="s">
        <v>6</v>
      </c>
      <c r="E11222">
        <v>94</v>
      </c>
      <c r="G11222" s="3">
        <v>3811</v>
      </c>
      <c r="H11222">
        <v>0</v>
      </c>
      <c r="O11222" s="3"/>
    </row>
    <row r="11223" spans="1:15" customFormat="1" ht="13.2" x14ac:dyDescent="0.25">
      <c r="A11223">
        <v>7</v>
      </c>
      <c r="B11223">
        <v>1</v>
      </c>
      <c r="C11223" s="3">
        <v>701</v>
      </c>
      <c r="D11223" t="s">
        <v>6</v>
      </c>
      <c r="E11223">
        <v>94</v>
      </c>
      <c r="G11223" s="3">
        <v>2719</v>
      </c>
      <c r="H11223">
        <v>0</v>
      </c>
      <c r="O11223" s="3"/>
    </row>
    <row r="11224" spans="1:15" customFormat="1" ht="13.2" x14ac:dyDescent="0.25">
      <c r="A11224">
        <v>7</v>
      </c>
      <c r="B11224">
        <v>2</v>
      </c>
      <c r="C11224" s="3">
        <v>702</v>
      </c>
      <c r="D11224" t="s">
        <v>6</v>
      </c>
      <c r="E11224">
        <v>94</v>
      </c>
      <c r="G11224" s="3">
        <v>3290</v>
      </c>
      <c r="H11224">
        <v>0</v>
      </c>
      <c r="O11224" s="3"/>
    </row>
    <row r="11225" spans="1:15" customFormat="1" ht="13.2" x14ac:dyDescent="0.25">
      <c r="A11225">
        <v>7</v>
      </c>
      <c r="B11225">
        <v>3</v>
      </c>
      <c r="C11225" s="3">
        <v>703</v>
      </c>
      <c r="D11225" t="s">
        <v>6</v>
      </c>
      <c r="E11225">
        <v>94</v>
      </c>
      <c r="G11225" s="3">
        <v>2973</v>
      </c>
      <c r="H11225">
        <v>0</v>
      </c>
      <c r="O11225" s="3"/>
    </row>
    <row r="11226" spans="1:15" customFormat="1" ht="13.2" x14ac:dyDescent="0.25">
      <c r="A11226">
        <v>7</v>
      </c>
      <c r="B11226">
        <v>4</v>
      </c>
      <c r="C11226" s="3">
        <v>704</v>
      </c>
      <c r="D11226" t="s">
        <v>6</v>
      </c>
      <c r="E11226">
        <v>94</v>
      </c>
      <c r="G11226" s="3">
        <v>3613</v>
      </c>
      <c r="H11226">
        <v>0</v>
      </c>
      <c r="O11226" s="3"/>
    </row>
    <row r="11227" spans="1:15" customFormat="1" ht="13.2" x14ac:dyDescent="0.25">
      <c r="A11227">
        <v>7</v>
      </c>
      <c r="B11227">
        <v>5</v>
      </c>
      <c r="C11227" s="3">
        <v>705</v>
      </c>
      <c r="D11227" t="s">
        <v>6</v>
      </c>
      <c r="E11227">
        <v>94</v>
      </c>
      <c r="G11227" s="3">
        <v>3598</v>
      </c>
      <c r="H11227">
        <v>0</v>
      </c>
      <c r="O11227" s="3"/>
    </row>
    <row r="11228" spans="1:15" customFormat="1" ht="13.2" x14ac:dyDescent="0.25">
      <c r="A11228">
        <v>7</v>
      </c>
      <c r="B11228">
        <v>6</v>
      </c>
      <c r="C11228" s="3">
        <v>706</v>
      </c>
      <c r="D11228" t="s">
        <v>6</v>
      </c>
      <c r="E11228">
        <v>94</v>
      </c>
      <c r="G11228" s="3">
        <v>1506</v>
      </c>
      <c r="H11228">
        <f>SUBTOTAL(9,G11222:G11228)</f>
        <v>21510</v>
      </c>
      <c r="O11228" s="3"/>
    </row>
    <row r="11229" spans="1:15" customFormat="1" ht="13.2" x14ac:dyDescent="0.25">
      <c r="A11229">
        <v>7</v>
      </c>
      <c r="B11229">
        <v>7</v>
      </c>
      <c r="C11229" s="3">
        <v>707</v>
      </c>
      <c r="D11229" t="s">
        <v>6</v>
      </c>
      <c r="E11229">
        <v>94</v>
      </c>
      <c r="G11229" s="3">
        <v>396</v>
      </c>
      <c r="H11229">
        <v>0</v>
      </c>
      <c r="O11229" s="3"/>
    </row>
    <row r="11230" spans="1:15" customFormat="1" ht="13.2" x14ac:dyDescent="0.25">
      <c r="A11230">
        <v>7</v>
      </c>
      <c r="B11230">
        <v>8</v>
      </c>
      <c r="C11230" s="3">
        <v>708</v>
      </c>
      <c r="D11230" t="s">
        <v>6</v>
      </c>
      <c r="E11230">
        <v>94</v>
      </c>
      <c r="G11230" s="3">
        <v>2296</v>
      </c>
      <c r="H11230">
        <v>0</v>
      </c>
      <c r="O11230" s="3"/>
    </row>
    <row r="11231" spans="1:15" customFormat="1" ht="13.2" x14ac:dyDescent="0.25">
      <c r="A11231">
        <v>7</v>
      </c>
      <c r="B11231">
        <v>9</v>
      </c>
      <c r="C11231" s="3">
        <v>709</v>
      </c>
      <c r="D11231" t="s">
        <v>6</v>
      </c>
      <c r="E11231">
        <v>94</v>
      </c>
      <c r="G11231" s="3">
        <v>2008</v>
      </c>
      <c r="H11231">
        <v>0</v>
      </c>
      <c r="O11231" s="3"/>
    </row>
    <row r="11232" spans="1:15" customFormat="1" ht="13.2" x14ac:dyDescent="0.25">
      <c r="A11232">
        <v>7</v>
      </c>
      <c r="B11232">
        <v>10</v>
      </c>
      <c r="C11232" s="3">
        <v>710</v>
      </c>
      <c r="D11232" t="s">
        <v>6</v>
      </c>
      <c r="E11232">
        <v>94</v>
      </c>
      <c r="G11232" s="3">
        <v>249</v>
      </c>
      <c r="H11232">
        <v>0</v>
      </c>
      <c r="O11232" s="3"/>
    </row>
    <row r="11233" spans="1:15" customFormat="1" ht="13.2" x14ac:dyDescent="0.25">
      <c r="A11233">
        <v>7</v>
      </c>
      <c r="B11233">
        <v>11</v>
      </c>
      <c r="C11233" s="3">
        <v>711</v>
      </c>
      <c r="D11233" t="s">
        <v>6</v>
      </c>
      <c r="E11233">
        <v>94</v>
      </c>
      <c r="G11233" s="3">
        <v>325</v>
      </c>
      <c r="H11233">
        <v>0</v>
      </c>
      <c r="O11233" s="3"/>
    </row>
    <row r="11234" spans="1:15" customFormat="1" ht="13.2" x14ac:dyDescent="0.25">
      <c r="A11234">
        <v>7</v>
      </c>
      <c r="B11234">
        <v>12</v>
      </c>
      <c r="C11234" s="3">
        <v>712</v>
      </c>
      <c r="D11234" t="s">
        <v>6</v>
      </c>
      <c r="E11234">
        <v>94</v>
      </c>
      <c r="G11234" s="3">
        <v>152</v>
      </c>
      <c r="H11234">
        <v>0</v>
      </c>
      <c r="O11234" s="3"/>
    </row>
    <row r="11235" spans="1:15" customFormat="1" ht="13.2" x14ac:dyDescent="0.25">
      <c r="A11235">
        <v>7</v>
      </c>
      <c r="B11235">
        <v>13</v>
      </c>
      <c r="C11235" s="3">
        <v>713</v>
      </c>
      <c r="D11235" t="s">
        <v>6</v>
      </c>
      <c r="E11235">
        <v>94</v>
      </c>
      <c r="G11235" s="3">
        <v>574</v>
      </c>
      <c r="H11235">
        <f>SUBTOTAL(9,G11229:G11235)</f>
        <v>6000</v>
      </c>
      <c r="O11235" s="3"/>
    </row>
    <row r="11236" spans="1:15" customFormat="1" ht="13.2" x14ac:dyDescent="0.25">
      <c r="A11236">
        <v>7</v>
      </c>
      <c r="B11236">
        <v>14</v>
      </c>
      <c r="C11236" s="3">
        <v>714</v>
      </c>
      <c r="D11236" t="s">
        <v>6</v>
      </c>
      <c r="E11236">
        <v>94</v>
      </c>
      <c r="G11236" s="3">
        <v>249</v>
      </c>
      <c r="H11236">
        <v>0</v>
      </c>
      <c r="O11236" s="3"/>
    </row>
    <row r="11237" spans="1:15" customFormat="1" ht="13.2" x14ac:dyDescent="0.25">
      <c r="A11237">
        <v>7</v>
      </c>
      <c r="B11237">
        <v>15</v>
      </c>
      <c r="C11237" s="3">
        <v>715</v>
      </c>
      <c r="D11237" t="s">
        <v>6</v>
      </c>
      <c r="E11237">
        <v>94</v>
      </c>
      <c r="G11237" s="3">
        <v>130</v>
      </c>
      <c r="H11237">
        <v>0</v>
      </c>
      <c r="O11237" s="3"/>
    </row>
    <row r="11238" spans="1:15" customFormat="1" ht="13.2" x14ac:dyDescent="0.25">
      <c r="A11238">
        <v>7</v>
      </c>
      <c r="B11238">
        <v>16</v>
      </c>
      <c r="C11238" s="3">
        <v>716</v>
      </c>
      <c r="D11238" t="s">
        <v>6</v>
      </c>
      <c r="E11238">
        <v>94</v>
      </c>
      <c r="G11238" s="3">
        <v>238</v>
      </c>
      <c r="H11238">
        <v>0</v>
      </c>
      <c r="O11238" s="3"/>
    </row>
    <row r="11239" spans="1:15" customFormat="1" ht="13.2" x14ac:dyDescent="0.25">
      <c r="A11239">
        <v>7</v>
      </c>
      <c r="B11239">
        <v>17</v>
      </c>
      <c r="C11239" s="3">
        <v>717</v>
      </c>
      <c r="D11239" t="s">
        <v>6</v>
      </c>
      <c r="E11239">
        <v>94</v>
      </c>
      <c r="G11239" s="3">
        <v>351</v>
      </c>
      <c r="H11239">
        <v>0</v>
      </c>
      <c r="O11239" s="3"/>
    </row>
    <row r="11240" spans="1:15" customFormat="1" ht="13.2" x14ac:dyDescent="0.25">
      <c r="A11240">
        <v>7</v>
      </c>
      <c r="B11240">
        <v>18</v>
      </c>
      <c r="C11240" s="3">
        <v>718</v>
      </c>
      <c r="D11240" t="s">
        <v>6</v>
      </c>
      <c r="E11240">
        <v>94</v>
      </c>
      <c r="G11240" s="3">
        <v>402</v>
      </c>
      <c r="H11240">
        <v>0</v>
      </c>
      <c r="O11240" s="3"/>
    </row>
    <row r="11241" spans="1:15" customFormat="1" ht="13.2" x14ac:dyDescent="0.25">
      <c r="A11241">
        <v>7</v>
      </c>
      <c r="B11241">
        <v>19</v>
      </c>
      <c r="C11241" s="3">
        <v>719</v>
      </c>
      <c r="D11241" t="s">
        <v>6</v>
      </c>
      <c r="E11241">
        <v>94</v>
      </c>
      <c r="G11241" s="3">
        <v>142</v>
      </c>
      <c r="H11241">
        <v>0</v>
      </c>
      <c r="O11241" s="3"/>
    </row>
    <row r="11242" spans="1:15" customFormat="1" ht="13.2" x14ac:dyDescent="0.25">
      <c r="A11242">
        <v>7</v>
      </c>
      <c r="B11242">
        <v>20</v>
      </c>
      <c r="C11242" s="3">
        <v>720</v>
      </c>
      <c r="D11242" t="s">
        <v>6</v>
      </c>
      <c r="E11242">
        <v>94</v>
      </c>
      <c r="G11242" s="3">
        <v>158</v>
      </c>
      <c r="H11242">
        <f>SUBTOTAL(9,G11236:G11242)</f>
        <v>1670</v>
      </c>
      <c r="O11242" s="3"/>
    </row>
    <row r="11243" spans="1:15" customFormat="1" ht="13.2" x14ac:dyDescent="0.25">
      <c r="A11243">
        <v>7</v>
      </c>
      <c r="B11243">
        <v>21</v>
      </c>
      <c r="C11243" s="3">
        <v>721</v>
      </c>
      <c r="D11243" t="s">
        <v>6</v>
      </c>
      <c r="E11243">
        <v>94</v>
      </c>
      <c r="G11243" s="3">
        <v>134</v>
      </c>
      <c r="H11243">
        <v>0</v>
      </c>
      <c r="O11243" s="3"/>
    </row>
    <row r="11244" spans="1:15" customFormat="1" ht="13.2" x14ac:dyDescent="0.25">
      <c r="A11244">
        <v>7</v>
      </c>
      <c r="B11244">
        <v>22</v>
      </c>
      <c r="C11244" s="3">
        <v>722</v>
      </c>
      <c r="D11244" t="s">
        <v>6</v>
      </c>
      <c r="E11244">
        <v>94</v>
      </c>
      <c r="G11244" s="3">
        <v>86</v>
      </c>
      <c r="H11244">
        <v>0</v>
      </c>
      <c r="O11244" s="3"/>
    </row>
    <row r="11245" spans="1:15" customFormat="1" ht="13.2" x14ac:dyDescent="0.25">
      <c r="A11245">
        <v>7</v>
      </c>
      <c r="B11245">
        <v>23</v>
      </c>
      <c r="C11245" s="3">
        <v>723</v>
      </c>
      <c r="D11245" t="s">
        <v>6</v>
      </c>
      <c r="E11245">
        <v>94</v>
      </c>
      <c r="G11245" s="3">
        <v>19</v>
      </c>
      <c r="H11245">
        <v>0</v>
      </c>
      <c r="O11245" s="3"/>
    </row>
    <row r="11246" spans="1:15" customFormat="1" ht="13.2" x14ac:dyDescent="0.25">
      <c r="A11246">
        <v>7</v>
      </c>
      <c r="B11246">
        <v>24</v>
      </c>
      <c r="C11246" s="3">
        <v>724</v>
      </c>
      <c r="D11246" t="s">
        <v>6</v>
      </c>
      <c r="E11246">
        <v>94</v>
      </c>
      <c r="G11246" s="3">
        <v>21</v>
      </c>
      <c r="H11246">
        <v>0</v>
      </c>
      <c r="O11246" s="3"/>
    </row>
    <row r="11247" spans="1:15" customFormat="1" ht="13.2" x14ac:dyDescent="0.25">
      <c r="A11247">
        <v>7</v>
      </c>
      <c r="B11247">
        <v>25</v>
      </c>
      <c r="C11247" s="3">
        <v>725</v>
      </c>
      <c r="D11247" t="s">
        <v>6</v>
      </c>
      <c r="E11247">
        <v>94</v>
      </c>
      <c r="G11247" s="3">
        <v>43</v>
      </c>
      <c r="H11247">
        <v>0</v>
      </c>
      <c r="O11247" s="3"/>
    </row>
    <row r="11248" spans="1:15" customFormat="1" ht="13.2" x14ac:dyDescent="0.25">
      <c r="A11248">
        <v>7</v>
      </c>
      <c r="B11248">
        <v>26</v>
      </c>
      <c r="C11248" s="3">
        <v>726</v>
      </c>
      <c r="D11248" t="s">
        <v>6</v>
      </c>
      <c r="E11248">
        <v>94</v>
      </c>
      <c r="G11248" s="3">
        <v>32</v>
      </c>
      <c r="H11248">
        <v>0</v>
      </c>
      <c r="O11248" s="3"/>
    </row>
    <row r="11249" spans="1:15" customFormat="1" ht="13.2" x14ac:dyDescent="0.25">
      <c r="A11249">
        <v>7</v>
      </c>
      <c r="B11249">
        <v>27</v>
      </c>
      <c r="C11249" s="3">
        <v>727</v>
      </c>
      <c r="D11249" t="s">
        <v>6</v>
      </c>
      <c r="E11249">
        <v>94</v>
      </c>
      <c r="G11249" s="3">
        <v>19</v>
      </c>
      <c r="H11249">
        <f>SUBTOTAL(9,G11243:G11249)</f>
        <v>354</v>
      </c>
      <c r="O11249" s="3"/>
    </row>
    <row r="11250" spans="1:15" customFormat="1" ht="13.2" x14ac:dyDescent="0.25">
      <c r="A11250">
        <v>7</v>
      </c>
      <c r="B11250">
        <v>28</v>
      </c>
      <c r="C11250" s="3">
        <v>728</v>
      </c>
      <c r="D11250" t="s">
        <v>6</v>
      </c>
      <c r="E11250">
        <v>94</v>
      </c>
      <c r="G11250" s="3">
        <v>117</v>
      </c>
      <c r="H11250">
        <v>0</v>
      </c>
      <c r="O11250" s="3"/>
    </row>
    <row r="11251" spans="1:15" customFormat="1" ht="13.2" x14ac:dyDescent="0.25">
      <c r="A11251">
        <v>7</v>
      </c>
      <c r="B11251">
        <v>29</v>
      </c>
      <c r="C11251" s="3">
        <v>729</v>
      </c>
      <c r="D11251" t="s">
        <v>6</v>
      </c>
      <c r="E11251">
        <v>94</v>
      </c>
      <c r="G11251" s="3">
        <v>87</v>
      </c>
      <c r="H11251">
        <v>0</v>
      </c>
      <c r="O11251" s="3"/>
    </row>
    <row r="11252" spans="1:15" customFormat="1" ht="13.2" x14ac:dyDescent="0.25">
      <c r="A11252">
        <v>7</v>
      </c>
      <c r="B11252">
        <v>30</v>
      </c>
      <c r="C11252" s="3">
        <v>730</v>
      </c>
      <c r="D11252" t="s">
        <v>6</v>
      </c>
      <c r="E11252">
        <v>94</v>
      </c>
      <c r="G11252" s="3">
        <v>81</v>
      </c>
      <c r="H11252">
        <v>0</v>
      </c>
      <c r="O11252" s="3"/>
    </row>
    <row r="11253" spans="1:15" customFormat="1" ht="13.2" x14ac:dyDescent="0.25">
      <c r="A11253">
        <v>7</v>
      </c>
      <c r="B11253">
        <v>31</v>
      </c>
      <c r="C11253" s="3">
        <v>731</v>
      </c>
      <c r="D11253" t="s">
        <v>6</v>
      </c>
      <c r="E11253">
        <v>94</v>
      </c>
      <c r="G11253" s="3">
        <v>242</v>
      </c>
      <c r="H11253">
        <v>0</v>
      </c>
      <c r="O11253" s="3"/>
    </row>
    <row r="11254" spans="1:15" customFormat="1" ht="13.2" x14ac:dyDescent="0.25">
      <c r="A11254">
        <v>8</v>
      </c>
      <c r="B11254">
        <v>1</v>
      </c>
      <c r="C11254" s="3">
        <v>801</v>
      </c>
      <c r="D11254" t="s">
        <v>6</v>
      </c>
      <c r="E11254">
        <v>94</v>
      </c>
      <c r="G11254" s="3">
        <v>249</v>
      </c>
      <c r="H11254">
        <v>0</v>
      </c>
      <c r="O11254" s="3"/>
    </row>
    <row r="11255" spans="1:15" customFormat="1" ht="13.2" x14ac:dyDescent="0.25">
      <c r="A11255">
        <v>8</v>
      </c>
      <c r="B11255">
        <v>2</v>
      </c>
      <c r="C11255" s="3">
        <v>802</v>
      </c>
      <c r="D11255" t="s">
        <v>6</v>
      </c>
      <c r="E11255">
        <v>94</v>
      </c>
      <c r="G11255" s="3">
        <v>259</v>
      </c>
      <c r="H11255">
        <v>0</v>
      </c>
      <c r="O11255" s="3"/>
    </row>
    <row r="11256" spans="1:15" customFormat="1" ht="13.2" x14ac:dyDescent="0.25">
      <c r="A11256">
        <v>8</v>
      </c>
      <c r="B11256">
        <v>3</v>
      </c>
      <c r="C11256" s="3">
        <v>803</v>
      </c>
      <c r="D11256" t="s">
        <v>6</v>
      </c>
      <c r="E11256">
        <v>94</v>
      </c>
      <c r="G11256" s="3">
        <v>164</v>
      </c>
      <c r="H11256">
        <f>SUBTOTAL(9,G11250:G11256)</f>
        <v>1199</v>
      </c>
      <c r="O11256" s="3"/>
    </row>
    <row r="11257" spans="1:15" customFormat="1" ht="13.2" x14ac:dyDescent="0.25">
      <c r="A11257">
        <v>8</v>
      </c>
      <c r="B11257">
        <v>4</v>
      </c>
      <c r="C11257" s="3">
        <v>804</v>
      </c>
      <c r="D11257" t="s">
        <v>6</v>
      </c>
      <c r="E11257">
        <v>94</v>
      </c>
      <c r="G11257" s="3">
        <v>124</v>
      </c>
      <c r="H11257">
        <v>0</v>
      </c>
      <c r="O11257" s="3"/>
    </row>
    <row r="11258" spans="1:15" customFormat="1" ht="13.2" x14ac:dyDescent="0.25">
      <c r="A11258">
        <v>8</v>
      </c>
      <c r="B11258">
        <v>5</v>
      </c>
      <c r="C11258" s="3">
        <v>805</v>
      </c>
      <c r="D11258" t="s">
        <v>6</v>
      </c>
      <c r="E11258">
        <v>94</v>
      </c>
      <c r="G11258" s="3">
        <v>107</v>
      </c>
      <c r="H11258">
        <v>0</v>
      </c>
      <c r="O11258" s="3"/>
    </row>
    <row r="11259" spans="1:15" customFormat="1" ht="13.2" x14ac:dyDescent="0.25">
      <c r="A11259">
        <v>8</v>
      </c>
      <c r="B11259">
        <v>6</v>
      </c>
      <c r="C11259" s="3">
        <v>806</v>
      </c>
      <c r="D11259" t="s">
        <v>6</v>
      </c>
      <c r="E11259">
        <v>94</v>
      </c>
      <c r="G11259" s="3">
        <v>153</v>
      </c>
      <c r="H11259">
        <v>0</v>
      </c>
      <c r="O11259" s="3"/>
    </row>
    <row r="11260" spans="1:15" customFormat="1" ht="13.2" x14ac:dyDescent="0.25">
      <c r="A11260">
        <v>8</v>
      </c>
      <c r="B11260">
        <v>7</v>
      </c>
      <c r="C11260" s="3">
        <v>807</v>
      </c>
      <c r="D11260" t="s">
        <v>6</v>
      </c>
      <c r="E11260">
        <v>94</v>
      </c>
      <c r="G11260" s="3">
        <v>101</v>
      </c>
      <c r="H11260">
        <v>0</v>
      </c>
      <c r="O11260" s="3"/>
    </row>
    <row r="11261" spans="1:15" customFormat="1" ht="13.2" x14ac:dyDescent="0.25">
      <c r="A11261">
        <v>8</v>
      </c>
      <c r="B11261">
        <v>8</v>
      </c>
      <c r="C11261" s="3">
        <v>808</v>
      </c>
      <c r="D11261" t="s">
        <v>6</v>
      </c>
      <c r="E11261">
        <v>94</v>
      </c>
      <c r="G11261" s="3">
        <v>158</v>
      </c>
      <c r="H11261">
        <v>0</v>
      </c>
      <c r="O11261" s="3"/>
    </row>
    <row r="11262" spans="1:15" customFormat="1" ht="13.2" x14ac:dyDescent="0.25">
      <c r="A11262">
        <v>8</v>
      </c>
      <c r="B11262">
        <v>9</v>
      </c>
      <c r="C11262" s="3">
        <v>809</v>
      </c>
      <c r="D11262" t="s">
        <v>6</v>
      </c>
      <c r="E11262">
        <v>94</v>
      </c>
      <c r="G11262" s="3">
        <v>148</v>
      </c>
      <c r="H11262">
        <v>0</v>
      </c>
      <c r="O11262" s="3"/>
    </row>
    <row r="11263" spans="1:15" customFormat="1" ht="13.2" x14ac:dyDescent="0.25">
      <c r="A11263">
        <v>8</v>
      </c>
      <c r="B11263">
        <v>10</v>
      </c>
      <c r="C11263" s="3">
        <v>810</v>
      </c>
      <c r="D11263" t="s">
        <v>6</v>
      </c>
      <c r="E11263">
        <v>94</v>
      </c>
      <c r="G11263" s="3">
        <v>70</v>
      </c>
      <c r="H11263">
        <f>SUBTOTAL(9,G11257:G11263)</f>
        <v>861</v>
      </c>
      <c r="O11263" s="3"/>
    </row>
    <row r="11264" spans="1:15" customFormat="1" ht="13.2" x14ac:dyDescent="0.25">
      <c r="A11264">
        <v>8</v>
      </c>
      <c r="B11264">
        <v>11</v>
      </c>
      <c r="C11264" s="3">
        <v>811</v>
      </c>
      <c r="D11264" t="s">
        <v>6</v>
      </c>
      <c r="E11264">
        <v>94</v>
      </c>
      <c r="G11264" s="3">
        <v>92</v>
      </c>
      <c r="H11264">
        <v>0</v>
      </c>
      <c r="O11264" s="3"/>
    </row>
    <row r="11265" spans="1:15" customFormat="1" ht="13.2" x14ac:dyDescent="0.25">
      <c r="A11265">
        <v>8</v>
      </c>
      <c r="B11265">
        <v>12</v>
      </c>
      <c r="C11265" s="3">
        <v>812</v>
      </c>
      <c r="D11265" t="s">
        <v>6</v>
      </c>
      <c r="E11265">
        <v>94</v>
      </c>
      <c r="G11265" s="3">
        <v>117</v>
      </c>
      <c r="H11265">
        <v>0</v>
      </c>
      <c r="O11265" s="3"/>
    </row>
    <row r="11266" spans="1:15" customFormat="1" ht="13.2" x14ac:dyDescent="0.25">
      <c r="A11266">
        <v>8</v>
      </c>
      <c r="B11266">
        <v>13</v>
      </c>
      <c r="C11266" s="3">
        <v>813</v>
      </c>
      <c r="D11266" t="s">
        <v>6</v>
      </c>
      <c r="E11266">
        <v>94</v>
      </c>
      <c r="G11266" s="3">
        <v>268</v>
      </c>
      <c r="H11266">
        <v>0</v>
      </c>
      <c r="O11266" s="3"/>
    </row>
    <row r="11267" spans="1:15" customFormat="1" ht="13.2" x14ac:dyDescent="0.25">
      <c r="A11267">
        <v>8</v>
      </c>
      <c r="B11267">
        <v>14</v>
      </c>
      <c r="C11267" s="3">
        <v>814</v>
      </c>
      <c r="D11267" t="s">
        <v>6</v>
      </c>
      <c r="E11267">
        <v>94</v>
      </c>
      <c r="G11267" s="3">
        <v>202</v>
      </c>
      <c r="H11267">
        <v>0</v>
      </c>
      <c r="O11267" s="3"/>
    </row>
    <row r="11268" spans="1:15" customFormat="1" ht="13.2" x14ac:dyDescent="0.25">
      <c r="A11268">
        <v>8</v>
      </c>
      <c r="B11268">
        <v>15</v>
      </c>
      <c r="C11268" s="3">
        <v>815</v>
      </c>
      <c r="D11268" t="s">
        <v>6</v>
      </c>
      <c r="E11268">
        <v>94</v>
      </c>
      <c r="G11268" s="3">
        <v>822</v>
      </c>
      <c r="H11268">
        <v>0</v>
      </c>
      <c r="O11268" s="3"/>
    </row>
    <row r="11269" spans="1:15" customFormat="1" ht="13.2" x14ac:dyDescent="0.25">
      <c r="A11269">
        <v>8</v>
      </c>
      <c r="B11269">
        <v>16</v>
      </c>
      <c r="C11269" s="3">
        <v>816</v>
      </c>
      <c r="D11269" t="s">
        <v>6</v>
      </c>
      <c r="E11269">
        <v>94</v>
      </c>
      <c r="G11269" s="3">
        <v>689</v>
      </c>
      <c r="H11269">
        <v>0</v>
      </c>
      <c r="O11269" s="3"/>
    </row>
    <row r="11270" spans="1:15" customFormat="1" ht="13.2" x14ac:dyDescent="0.25">
      <c r="A11270">
        <v>8</v>
      </c>
      <c r="B11270">
        <v>17</v>
      </c>
      <c r="C11270" s="3">
        <v>817</v>
      </c>
      <c r="D11270" t="s">
        <v>6</v>
      </c>
      <c r="E11270">
        <v>94</v>
      </c>
      <c r="G11270" s="3">
        <v>1058</v>
      </c>
      <c r="H11270">
        <f>SUBTOTAL(9,G11264:G11270)</f>
        <v>3248</v>
      </c>
      <c r="O11270" s="3"/>
    </row>
    <row r="11271" spans="1:15" customFormat="1" ht="13.2" x14ac:dyDescent="0.25">
      <c r="A11271">
        <v>8</v>
      </c>
      <c r="B11271">
        <v>18</v>
      </c>
      <c r="C11271" s="3">
        <v>818</v>
      </c>
      <c r="D11271" t="s">
        <v>6</v>
      </c>
      <c r="E11271">
        <v>94</v>
      </c>
      <c r="G11271" s="3">
        <v>1585</v>
      </c>
      <c r="H11271">
        <v>0</v>
      </c>
      <c r="O11271" s="3"/>
    </row>
    <row r="11272" spans="1:15" customFormat="1" ht="13.2" x14ac:dyDescent="0.25">
      <c r="A11272">
        <v>8</v>
      </c>
      <c r="B11272">
        <v>19</v>
      </c>
      <c r="C11272" s="3">
        <v>819</v>
      </c>
      <c r="D11272" t="s">
        <v>6</v>
      </c>
      <c r="E11272">
        <v>94</v>
      </c>
      <c r="G11272" s="3">
        <v>1486</v>
      </c>
      <c r="H11272">
        <v>0</v>
      </c>
      <c r="O11272" s="3"/>
    </row>
    <row r="11273" spans="1:15" customFormat="1" ht="13.2" x14ac:dyDescent="0.25">
      <c r="A11273">
        <v>8</v>
      </c>
      <c r="B11273">
        <v>20</v>
      </c>
      <c r="C11273" s="3">
        <v>820</v>
      </c>
      <c r="D11273" t="s">
        <v>6</v>
      </c>
      <c r="E11273">
        <v>94</v>
      </c>
      <c r="G11273" s="3">
        <v>939</v>
      </c>
      <c r="H11273">
        <v>0</v>
      </c>
      <c r="O11273" s="3"/>
    </row>
    <row r="11274" spans="1:15" customFormat="1" ht="13.2" x14ac:dyDescent="0.25">
      <c r="A11274">
        <v>8</v>
      </c>
      <c r="B11274">
        <v>21</v>
      </c>
      <c r="C11274" s="3">
        <v>821</v>
      </c>
      <c r="D11274" t="s">
        <v>6</v>
      </c>
      <c r="E11274">
        <v>94</v>
      </c>
      <c r="G11274" s="3">
        <v>478</v>
      </c>
      <c r="H11274">
        <v>0</v>
      </c>
      <c r="O11274" s="3"/>
    </row>
    <row r="11275" spans="1:15" customFormat="1" ht="13.2" x14ac:dyDescent="0.25">
      <c r="A11275">
        <v>8</v>
      </c>
      <c r="B11275">
        <v>22</v>
      </c>
      <c r="C11275" s="3">
        <v>822</v>
      </c>
      <c r="D11275" t="s">
        <v>6</v>
      </c>
      <c r="E11275">
        <v>94</v>
      </c>
      <c r="G11275" s="3">
        <v>601</v>
      </c>
      <c r="H11275">
        <v>0</v>
      </c>
      <c r="O11275" s="3"/>
    </row>
    <row r="11276" spans="1:15" customFormat="1" ht="13.2" x14ac:dyDescent="0.25">
      <c r="A11276">
        <v>8</v>
      </c>
      <c r="B11276">
        <v>23</v>
      </c>
      <c r="C11276" s="3">
        <v>823</v>
      </c>
      <c r="D11276" t="s">
        <v>6</v>
      </c>
      <c r="E11276">
        <v>94</v>
      </c>
      <c r="G11276" s="3">
        <v>710</v>
      </c>
      <c r="H11276">
        <v>0</v>
      </c>
      <c r="O11276" s="3"/>
    </row>
    <row r="11277" spans="1:15" customFormat="1" ht="13.2" x14ac:dyDescent="0.25">
      <c r="A11277">
        <v>8</v>
      </c>
      <c r="B11277">
        <v>24</v>
      </c>
      <c r="C11277" s="3">
        <v>824</v>
      </c>
      <c r="D11277" t="s">
        <v>6</v>
      </c>
      <c r="E11277">
        <v>94</v>
      </c>
      <c r="G11277" s="3">
        <v>526</v>
      </c>
      <c r="H11277">
        <f>SUBTOTAL(9,G11271:G11277)</f>
        <v>6325</v>
      </c>
      <c r="O11277" s="3"/>
    </row>
    <row r="11278" spans="1:15" customFormat="1" ht="13.2" x14ac:dyDescent="0.25">
      <c r="A11278">
        <v>8</v>
      </c>
      <c r="B11278">
        <v>25</v>
      </c>
      <c r="C11278" s="3">
        <v>825</v>
      </c>
      <c r="D11278" t="s">
        <v>6</v>
      </c>
      <c r="E11278">
        <v>94</v>
      </c>
      <c r="G11278" s="3">
        <v>837</v>
      </c>
      <c r="H11278">
        <v>0</v>
      </c>
      <c r="O11278" s="3"/>
    </row>
    <row r="11279" spans="1:15" customFormat="1" ht="13.2" x14ac:dyDescent="0.25">
      <c r="A11279">
        <v>8</v>
      </c>
      <c r="B11279">
        <v>26</v>
      </c>
      <c r="C11279" s="3">
        <v>826</v>
      </c>
      <c r="D11279" t="s">
        <v>6</v>
      </c>
      <c r="E11279">
        <v>94</v>
      </c>
      <c r="G11279" s="3">
        <v>760</v>
      </c>
      <c r="H11279">
        <v>0</v>
      </c>
      <c r="O11279" s="3"/>
    </row>
    <row r="11280" spans="1:15" customFormat="1" ht="13.2" x14ac:dyDescent="0.25">
      <c r="A11280">
        <v>8</v>
      </c>
      <c r="B11280">
        <v>27</v>
      </c>
      <c r="C11280" s="3">
        <v>827</v>
      </c>
      <c r="D11280" t="s">
        <v>6</v>
      </c>
      <c r="E11280">
        <v>94</v>
      </c>
      <c r="G11280" s="3">
        <v>1086</v>
      </c>
      <c r="H11280">
        <v>0</v>
      </c>
      <c r="O11280" s="3"/>
    </row>
    <row r="11281" spans="1:15" customFormat="1" ht="13.2" x14ac:dyDescent="0.25">
      <c r="A11281">
        <v>8</v>
      </c>
      <c r="B11281">
        <v>28</v>
      </c>
      <c r="C11281" s="3">
        <v>828</v>
      </c>
      <c r="D11281" t="s">
        <v>6</v>
      </c>
      <c r="E11281">
        <v>94</v>
      </c>
      <c r="G11281" s="3">
        <v>799</v>
      </c>
      <c r="H11281">
        <v>0</v>
      </c>
      <c r="O11281" s="3"/>
    </row>
    <row r="11282" spans="1:15" customFormat="1" ht="13.2" x14ac:dyDescent="0.25">
      <c r="A11282">
        <v>8</v>
      </c>
      <c r="B11282">
        <v>29</v>
      </c>
      <c r="C11282" s="3">
        <v>829</v>
      </c>
      <c r="D11282" t="s">
        <v>6</v>
      </c>
      <c r="E11282">
        <v>94</v>
      </c>
      <c r="G11282" s="3">
        <v>869</v>
      </c>
      <c r="H11282">
        <v>0</v>
      </c>
      <c r="O11282" s="3"/>
    </row>
    <row r="11283" spans="1:15" customFormat="1" ht="13.2" x14ac:dyDescent="0.25">
      <c r="A11283">
        <v>8</v>
      </c>
      <c r="B11283">
        <v>30</v>
      </c>
      <c r="C11283" s="3">
        <v>830</v>
      </c>
      <c r="D11283" t="s">
        <v>6</v>
      </c>
      <c r="E11283">
        <v>94</v>
      </c>
      <c r="G11283" s="3">
        <v>899</v>
      </c>
      <c r="H11283">
        <v>0</v>
      </c>
      <c r="O11283" s="3"/>
    </row>
    <row r="11284" spans="1:15" customFormat="1" ht="13.2" x14ac:dyDescent="0.25">
      <c r="A11284">
        <v>8</v>
      </c>
      <c r="B11284">
        <v>31</v>
      </c>
      <c r="C11284" s="3">
        <v>831</v>
      </c>
      <c r="D11284" t="s">
        <v>6</v>
      </c>
      <c r="E11284">
        <v>94</v>
      </c>
      <c r="G11284" s="3">
        <v>251</v>
      </c>
      <c r="H11284">
        <f>SUBTOTAL(9,G11278:G11284)</f>
        <v>5501</v>
      </c>
      <c r="O11284" s="3"/>
    </row>
    <row r="11285" spans="1:15" customFormat="1" ht="13.2" x14ac:dyDescent="0.25">
      <c r="A11285">
        <v>9</v>
      </c>
      <c r="B11285">
        <v>1</v>
      </c>
      <c r="C11285" s="3">
        <v>901</v>
      </c>
      <c r="D11285" t="s">
        <v>6</v>
      </c>
      <c r="E11285">
        <v>94</v>
      </c>
      <c r="G11285" s="43">
        <v>399</v>
      </c>
      <c r="H11285">
        <v>0</v>
      </c>
      <c r="O11285" s="3"/>
    </row>
    <row r="11286" spans="1:15" customFormat="1" ht="13.2" x14ac:dyDescent="0.25">
      <c r="A11286">
        <v>9</v>
      </c>
      <c r="B11286">
        <v>2</v>
      </c>
      <c r="C11286" s="3">
        <v>902</v>
      </c>
      <c r="D11286" t="s">
        <v>6</v>
      </c>
      <c r="E11286">
        <v>94</v>
      </c>
      <c r="G11286" s="43">
        <v>324</v>
      </c>
      <c r="H11286">
        <v>0</v>
      </c>
      <c r="O11286" s="3"/>
    </row>
    <row r="11287" spans="1:15" customFormat="1" ht="13.2" x14ac:dyDescent="0.25">
      <c r="A11287">
        <v>9</v>
      </c>
      <c r="B11287">
        <v>3</v>
      </c>
      <c r="C11287" s="3">
        <v>903</v>
      </c>
      <c r="D11287" t="s">
        <v>6</v>
      </c>
      <c r="E11287">
        <v>94</v>
      </c>
      <c r="F11287">
        <v>474</v>
      </c>
      <c r="G11287" s="43">
        <v>400</v>
      </c>
      <c r="H11287">
        <v>0</v>
      </c>
      <c r="O11287" s="3"/>
    </row>
    <row r="11288" spans="1:15" customFormat="1" ht="13.2" x14ac:dyDescent="0.25">
      <c r="A11288">
        <v>9</v>
      </c>
      <c r="B11288">
        <v>4</v>
      </c>
      <c r="C11288" s="3">
        <v>904</v>
      </c>
      <c r="D11288" t="s">
        <v>6</v>
      </c>
      <c r="E11288">
        <v>94</v>
      </c>
      <c r="F11288">
        <v>461</v>
      </c>
      <c r="G11288" s="43">
        <v>696</v>
      </c>
      <c r="H11288">
        <v>0</v>
      </c>
      <c r="O11288" s="3"/>
    </row>
    <row r="11289" spans="1:15" customFormat="1" ht="13.2" x14ac:dyDescent="0.25">
      <c r="A11289">
        <v>9</v>
      </c>
      <c r="B11289">
        <v>5</v>
      </c>
      <c r="C11289" s="3">
        <v>905</v>
      </c>
      <c r="D11289" t="s">
        <v>6</v>
      </c>
      <c r="E11289">
        <v>94</v>
      </c>
      <c r="F11289">
        <v>1343</v>
      </c>
      <c r="G11289" s="43">
        <v>765</v>
      </c>
      <c r="H11289">
        <v>0</v>
      </c>
      <c r="O11289" s="3"/>
    </row>
    <row r="11290" spans="1:15" customFormat="1" ht="13.2" x14ac:dyDescent="0.25">
      <c r="A11290">
        <v>9</v>
      </c>
      <c r="B11290">
        <v>6</v>
      </c>
      <c r="C11290" s="3">
        <v>906</v>
      </c>
      <c r="D11290" t="s">
        <v>6</v>
      </c>
      <c r="E11290">
        <v>94</v>
      </c>
      <c r="F11290">
        <v>1117</v>
      </c>
      <c r="G11290" s="43">
        <v>1125</v>
      </c>
      <c r="H11290">
        <v>0</v>
      </c>
      <c r="O11290" s="3"/>
    </row>
    <row r="11291" spans="1:15" customFormat="1" ht="13.2" x14ac:dyDescent="0.25">
      <c r="A11291">
        <v>9</v>
      </c>
      <c r="B11291">
        <v>7</v>
      </c>
      <c r="C11291" s="3">
        <v>907</v>
      </c>
      <c r="D11291" t="s">
        <v>6</v>
      </c>
      <c r="E11291">
        <v>94</v>
      </c>
      <c r="F11291">
        <v>1615</v>
      </c>
      <c r="G11291" s="43">
        <v>761</v>
      </c>
      <c r="H11291">
        <f>SUBTOTAL(9,G11285:G11291)</f>
        <v>4470</v>
      </c>
      <c r="O11291" s="3"/>
    </row>
    <row r="11292" spans="1:15" customFormat="1" ht="13.2" x14ac:dyDescent="0.25">
      <c r="A11292">
        <v>9</v>
      </c>
      <c r="B11292">
        <v>8</v>
      </c>
      <c r="C11292" s="3">
        <v>908</v>
      </c>
      <c r="D11292" t="s">
        <v>6</v>
      </c>
      <c r="E11292">
        <v>94</v>
      </c>
      <c r="F11292">
        <v>1017</v>
      </c>
      <c r="G11292" s="43">
        <v>1436</v>
      </c>
      <c r="H11292">
        <v>0</v>
      </c>
      <c r="O11292" s="3"/>
    </row>
    <row r="11293" spans="1:15" customFormat="1" ht="13.2" x14ac:dyDescent="0.25">
      <c r="A11293">
        <v>9</v>
      </c>
      <c r="B11293">
        <v>9</v>
      </c>
      <c r="C11293" s="3">
        <v>909</v>
      </c>
      <c r="D11293" t="s">
        <v>6</v>
      </c>
      <c r="E11293">
        <v>94</v>
      </c>
      <c r="F11293">
        <v>1782</v>
      </c>
      <c r="G11293" s="43">
        <v>1526</v>
      </c>
      <c r="H11293">
        <v>0</v>
      </c>
      <c r="O11293" s="3"/>
    </row>
    <row r="11294" spans="1:15" customFormat="1" ht="13.2" x14ac:dyDescent="0.25">
      <c r="A11294">
        <v>9</v>
      </c>
      <c r="B11294">
        <v>10</v>
      </c>
      <c r="C11294" s="3">
        <v>910</v>
      </c>
      <c r="D11294" t="s">
        <v>6</v>
      </c>
      <c r="E11294">
        <v>94</v>
      </c>
      <c r="F11294">
        <v>2371</v>
      </c>
      <c r="G11294" s="43">
        <v>1986</v>
      </c>
      <c r="H11294">
        <v>0</v>
      </c>
      <c r="O11294" s="3"/>
    </row>
    <row r="11295" spans="1:15" customFormat="1" ht="13.2" x14ac:dyDescent="0.25">
      <c r="A11295">
        <v>9</v>
      </c>
      <c r="B11295">
        <v>11</v>
      </c>
      <c r="C11295" s="3">
        <v>911</v>
      </c>
      <c r="D11295" t="s">
        <v>6</v>
      </c>
      <c r="E11295">
        <v>94</v>
      </c>
      <c r="F11295">
        <v>3142</v>
      </c>
      <c r="G11295" s="43">
        <v>2023</v>
      </c>
      <c r="H11295">
        <v>0</v>
      </c>
      <c r="O11295" s="3"/>
    </row>
    <row r="11296" spans="1:15" customFormat="1" ht="13.2" x14ac:dyDescent="0.25">
      <c r="A11296">
        <v>9</v>
      </c>
      <c r="B11296">
        <v>12</v>
      </c>
      <c r="C11296" s="3">
        <v>912</v>
      </c>
      <c r="D11296" t="s">
        <v>6</v>
      </c>
      <c r="E11296">
        <v>94</v>
      </c>
      <c r="F11296">
        <v>2235</v>
      </c>
      <c r="G11296" s="43">
        <v>2404</v>
      </c>
      <c r="H11296">
        <v>0</v>
      </c>
      <c r="O11296" s="3"/>
    </row>
    <row r="11297" spans="1:15" customFormat="1" ht="13.2" x14ac:dyDescent="0.25">
      <c r="A11297">
        <v>9</v>
      </c>
      <c r="B11297">
        <v>13</v>
      </c>
      <c r="C11297" s="3">
        <v>913</v>
      </c>
      <c r="D11297" t="s">
        <v>6</v>
      </c>
      <c r="E11297">
        <v>94</v>
      </c>
      <c r="F11297">
        <v>2997</v>
      </c>
      <c r="G11297" s="43">
        <v>2337</v>
      </c>
      <c r="H11297">
        <v>0</v>
      </c>
      <c r="O11297" s="3"/>
    </row>
    <row r="11298" spans="1:15" customFormat="1" ht="13.2" x14ac:dyDescent="0.25">
      <c r="A11298">
        <v>9</v>
      </c>
      <c r="B11298">
        <v>14</v>
      </c>
      <c r="C11298" s="3">
        <v>914</v>
      </c>
      <c r="D11298" t="s">
        <v>6</v>
      </c>
      <c r="E11298">
        <v>94</v>
      </c>
      <c r="F11298">
        <v>2820</v>
      </c>
      <c r="G11298" s="43">
        <v>1525</v>
      </c>
      <c r="H11298">
        <f>SUBTOTAL(9,G11292:G11298)</f>
        <v>13237</v>
      </c>
      <c r="O11298" s="3"/>
    </row>
    <row r="11299" spans="1:15" customFormat="1" ht="13.2" x14ac:dyDescent="0.25">
      <c r="A11299">
        <v>9</v>
      </c>
      <c r="B11299">
        <v>15</v>
      </c>
      <c r="C11299" s="3">
        <v>915</v>
      </c>
      <c r="D11299" t="s">
        <v>6</v>
      </c>
      <c r="E11299">
        <v>94</v>
      </c>
      <c r="F11299">
        <v>1602</v>
      </c>
      <c r="G11299" s="43">
        <v>1302</v>
      </c>
      <c r="H11299">
        <v>0</v>
      </c>
      <c r="O11299" s="3"/>
    </row>
    <row r="11300" spans="1:15" customFormat="1" ht="13.2" x14ac:dyDescent="0.25">
      <c r="A11300">
        <v>9</v>
      </c>
      <c r="B11300">
        <v>16</v>
      </c>
      <c r="C11300" s="3">
        <v>916</v>
      </c>
      <c r="D11300" t="s">
        <v>6</v>
      </c>
      <c r="E11300">
        <v>94</v>
      </c>
      <c r="F11300">
        <v>1709</v>
      </c>
      <c r="G11300" s="43">
        <v>909</v>
      </c>
      <c r="H11300">
        <v>0</v>
      </c>
      <c r="O11300" s="3"/>
    </row>
    <row r="11301" spans="1:15" customFormat="1" ht="13.2" x14ac:dyDescent="0.25">
      <c r="A11301">
        <v>9</v>
      </c>
      <c r="B11301">
        <v>17</v>
      </c>
      <c r="C11301" s="3">
        <v>917</v>
      </c>
      <c r="D11301" t="s">
        <v>6</v>
      </c>
      <c r="E11301">
        <v>94</v>
      </c>
      <c r="F11301">
        <v>1219</v>
      </c>
      <c r="G11301" s="43">
        <v>758</v>
      </c>
      <c r="H11301">
        <v>0</v>
      </c>
      <c r="O11301" s="3"/>
    </row>
    <row r="11302" spans="1:15" customFormat="1" ht="13.2" x14ac:dyDescent="0.25">
      <c r="A11302">
        <v>9</v>
      </c>
      <c r="B11302">
        <v>18</v>
      </c>
      <c r="C11302" s="3">
        <v>918</v>
      </c>
      <c r="D11302" t="s">
        <v>6</v>
      </c>
      <c r="E11302">
        <v>94</v>
      </c>
      <c r="F11302">
        <v>667</v>
      </c>
      <c r="G11302" s="43">
        <v>537</v>
      </c>
      <c r="H11302">
        <v>0</v>
      </c>
      <c r="O11302" s="3"/>
    </row>
    <row r="11303" spans="1:15" customFormat="1" ht="13.2" x14ac:dyDescent="0.25">
      <c r="A11303">
        <v>9</v>
      </c>
      <c r="B11303">
        <v>19</v>
      </c>
      <c r="C11303" s="3">
        <v>919</v>
      </c>
      <c r="D11303" t="s">
        <v>6</v>
      </c>
      <c r="E11303">
        <v>94</v>
      </c>
      <c r="F11303">
        <v>637</v>
      </c>
      <c r="G11303" s="43">
        <v>577</v>
      </c>
      <c r="H11303">
        <v>0</v>
      </c>
      <c r="O11303" s="3"/>
    </row>
    <row r="11304" spans="1:15" customFormat="1" ht="13.2" x14ac:dyDescent="0.25">
      <c r="A11304">
        <v>9</v>
      </c>
      <c r="B11304">
        <v>20</v>
      </c>
      <c r="C11304" s="3">
        <v>920</v>
      </c>
      <c r="D11304" t="s">
        <v>6</v>
      </c>
      <c r="E11304">
        <v>94</v>
      </c>
      <c r="F11304">
        <v>716</v>
      </c>
      <c r="G11304" s="43">
        <v>507</v>
      </c>
      <c r="H11304">
        <v>0</v>
      </c>
      <c r="O11304" s="3"/>
    </row>
    <row r="11305" spans="1:15" customFormat="1" ht="13.2" x14ac:dyDescent="0.25">
      <c r="A11305">
        <v>9</v>
      </c>
      <c r="B11305">
        <v>21</v>
      </c>
      <c r="C11305" s="3">
        <v>921</v>
      </c>
      <c r="D11305" t="s">
        <v>6</v>
      </c>
      <c r="E11305">
        <v>94</v>
      </c>
      <c r="F11305">
        <v>463</v>
      </c>
      <c r="G11305" s="43">
        <v>446</v>
      </c>
      <c r="H11305">
        <f>SUBTOTAL(9,G11299:G11305)</f>
        <v>5036</v>
      </c>
      <c r="O11305" s="3"/>
    </row>
    <row r="11306" spans="1:15" customFormat="1" ht="13.2" x14ac:dyDescent="0.25">
      <c r="A11306">
        <v>9</v>
      </c>
      <c r="B11306">
        <v>22</v>
      </c>
      <c r="C11306" s="3">
        <v>922</v>
      </c>
      <c r="D11306" t="s">
        <v>6</v>
      </c>
      <c r="E11306">
        <v>94</v>
      </c>
      <c r="F11306">
        <v>370</v>
      </c>
      <c r="G11306" s="43">
        <v>403</v>
      </c>
      <c r="H11306">
        <v>0</v>
      </c>
      <c r="O11306" s="3"/>
    </row>
    <row r="11307" spans="1:15" customFormat="1" ht="13.2" x14ac:dyDescent="0.25">
      <c r="A11307">
        <v>9</v>
      </c>
      <c r="B11307">
        <v>23</v>
      </c>
      <c r="C11307" s="3">
        <v>923</v>
      </c>
      <c r="D11307" t="s">
        <v>6</v>
      </c>
      <c r="E11307">
        <v>94</v>
      </c>
      <c r="F11307">
        <v>348</v>
      </c>
      <c r="G11307" s="43">
        <v>229</v>
      </c>
      <c r="H11307">
        <v>0</v>
      </c>
      <c r="O11307" s="3"/>
    </row>
    <row r="11308" spans="1:15" customFormat="1" ht="13.2" x14ac:dyDescent="0.25">
      <c r="A11308">
        <v>9</v>
      </c>
      <c r="B11308">
        <v>24</v>
      </c>
      <c r="C11308" s="3">
        <v>924</v>
      </c>
      <c r="D11308" t="s">
        <v>6</v>
      </c>
      <c r="E11308">
        <v>94</v>
      </c>
      <c r="F11308">
        <v>255</v>
      </c>
      <c r="G11308" s="43">
        <v>266</v>
      </c>
      <c r="H11308">
        <v>0</v>
      </c>
      <c r="O11308" s="3"/>
    </row>
    <row r="11309" spans="1:15" customFormat="1" ht="13.2" x14ac:dyDescent="0.25">
      <c r="A11309">
        <v>9</v>
      </c>
      <c r="B11309">
        <v>25</v>
      </c>
      <c r="C11309" s="3">
        <v>925</v>
      </c>
      <c r="D11309" t="s">
        <v>6</v>
      </c>
      <c r="E11309">
        <v>94</v>
      </c>
      <c r="F11309">
        <v>156</v>
      </c>
      <c r="G11309" s="43">
        <v>206</v>
      </c>
      <c r="H11309">
        <v>0</v>
      </c>
      <c r="O11309" s="3"/>
    </row>
    <row r="11310" spans="1:15" customFormat="1" ht="13.2" x14ac:dyDescent="0.25">
      <c r="A11310">
        <v>9</v>
      </c>
      <c r="B11310">
        <v>26</v>
      </c>
      <c r="C11310" s="3">
        <v>926</v>
      </c>
      <c r="D11310" t="s">
        <v>6</v>
      </c>
      <c r="E11310">
        <v>94</v>
      </c>
      <c r="F11310">
        <v>136</v>
      </c>
      <c r="G11310" s="43">
        <v>121</v>
      </c>
      <c r="H11310">
        <v>0</v>
      </c>
      <c r="O11310" s="3"/>
    </row>
    <row r="11311" spans="1:15" customFormat="1" ht="13.2" x14ac:dyDescent="0.25">
      <c r="A11311">
        <v>9</v>
      </c>
      <c r="B11311">
        <v>27</v>
      </c>
      <c r="C11311" s="3">
        <v>927</v>
      </c>
      <c r="D11311" t="s">
        <v>6</v>
      </c>
      <c r="E11311">
        <v>94</v>
      </c>
      <c r="F11311">
        <v>105</v>
      </c>
      <c r="G11311" s="43">
        <v>180</v>
      </c>
      <c r="H11311">
        <v>0</v>
      </c>
      <c r="O11311" s="3"/>
    </row>
    <row r="11312" spans="1:15" customFormat="1" ht="13.2" x14ac:dyDescent="0.25">
      <c r="A11312">
        <v>9</v>
      </c>
      <c r="B11312">
        <v>28</v>
      </c>
      <c r="C11312" s="3">
        <v>928</v>
      </c>
      <c r="D11312" t="s">
        <v>6</v>
      </c>
      <c r="E11312">
        <v>94</v>
      </c>
      <c r="F11312">
        <v>123</v>
      </c>
      <c r="G11312" s="43">
        <v>160</v>
      </c>
      <c r="H11312">
        <f>SUBTOTAL(9,G11306:G11312)</f>
        <v>1565</v>
      </c>
      <c r="O11312" s="3"/>
    </row>
    <row r="11313" spans="1:15" customFormat="1" ht="13.2" x14ac:dyDescent="0.25">
      <c r="A11313">
        <v>9</v>
      </c>
      <c r="B11313">
        <v>29</v>
      </c>
      <c r="C11313" s="3">
        <v>929</v>
      </c>
      <c r="D11313" t="s">
        <v>6</v>
      </c>
      <c r="E11313">
        <v>94</v>
      </c>
      <c r="F11313">
        <v>93</v>
      </c>
      <c r="G11313" s="43">
        <v>222</v>
      </c>
      <c r="H11313">
        <v>0</v>
      </c>
      <c r="O11313" s="3"/>
    </row>
    <row r="11314" spans="1:15" customFormat="1" ht="13.2" x14ac:dyDescent="0.25">
      <c r="A11314">
        <v>9</v>
      </c>
      <c r="B11314">
        <v>30</v>
      </c>
      <c r="C11314" s="3">
        <v>930</v>
      </c>
      <c r="D11314" t="s">
        <v>6</v>
      </c>
      <c r="E11314">
        <v>94</v>
      </c>
      <c r="F11314">
        <v>151</v>
      </c>
      <c r="G11314" s="43">
        <v>137</v>
      </c>
      <c r="H11314">
        <v>0</v>
      </c>
      <c r="O11314" s="3"/>
    </row>
    <row r="11315" spans="1:15" customFormat="1" ht="13.2" x14ac:dyDescent="0.25">
      <c r="A11315">
        <v>10</v>
      </c>
      <c r="B11315">
        <v>1</v>
      </c>
      <c r="C11315" s="3">
        <v>1001</v>
      </c>
      <c r="D11315" t="s">
        <v>6</v>
      </c>
      <c r="E11315">
        <v>94</v>
      </c>
      <c r="F11315" s="3">
        <v>152</v>
      </c>
      <c r="G11315" s="3">
        <f>F11315</f>
        <v>152</v>
      </c>
      <c r="H11315">
        <v>0</v>
      </c>
      <c r="O11315" s="3"/>
    </row>
    <row r="11316" spans="1:15" customFormat="1" ht="13.2" x14ac:dyDescent="0.25">
      <c r="A11316">
        <v>10</v>
      </c>
      <c r="B11316">
        <v>2</v>
      </c>
      <c r="C11316" s="3">
        <v>1002</v>
      </c>
      <c r="D11316" t="s">
        <v>6</v>
      </c>
      <c r="E11316">
        <v>94</v>
      </c>
      <c r="F11316" s="3">
        <v>104</v>
      </c>
      <c r="G11316" s="3">
        <f t="shared" ref="G11316:G11355" si="435">F11316</f>
        <v>104</v>
      </c>
      <c r="H11316">
        <v>0</v>
      </c>
      <c r="O11316" s="3"/>
    </row>
    <row r="11317" spans="1:15" customFormat="1" ht="13.2" x14ac:dyDescent="0.25">
      <c r="A11317">
        <v>10</v>
      </c>
      <c r="B11317">
        <v>3</v>
      </c>
      <c r="C11317" s="3">
        <v>1003</v>
      </c>
      <c r="D11317" t="s">
        <v>6</v>
      </c>
      <c r="E11317">
        <v>94</v>
      </c>
      <c r="F11317" s="3">
        <v>177</v>
      </c>
      <c r="G11317" s="3">
        <f t="shared" si="435"/>
        <v>177</v>
      </c>
      <c r="H11317">
        <v>0</v>
      </c>
      <c r="O11317" s="3"/>
    </row>
    <row r="11318" spans="1:15" customFormat="1" ht="13.2" x14ac:dyDescent="0.25">
      <c r="A11318">
        <v>10</v>
      </c>
      <c r="B11318">
        <v>4</v>
      </c>
      <c r="C11318" s="3">
        <v>1004</v>
      </c>
      <c r="D11318" t="s">
        <v>6</v>
      </c>
      <c r="E11318">
        <v>94</v>
      </c>
      <c r="F11318" s="3">
        <v>104</v>
      </c>
      <c r="G11318" s="3">
        <f t="shared" si="435"/>
        <v>104</v>
      </c>
      <c r="H11318">
        <v>0</v>
      </c>
      <c r="O11318" s="3"/>
    </row>
    <row r="11319" spans="1:15" customFormat="1" ht="13.2" x14ac:dyDescent="0.25">
      <c r="A11319">
        <v>10</v>
      </c>
      <c r="B11319">
        <v>5</v>
      </c>
      <c r="C11319" s="3">
        <v>1005</v>
      </c>
      <c r="D11319" t="s">
        <v>6</v>
      </c>
      <c r="E11319">
        <v>94</v>
      </c>
      <c r="F11319" s="3">
        <v>203</v>
      </c>
      <c r="G11319" s="3">
        <f t="shared" si="435"/>
        <v>203</v>
      </c>
      <c r="H11319">
        <f>SUBTOTAL(9,G11313:G11319)</f>
        <v>1099</v>
      </c>
      <c r="O11319" s="3"/>
    </row>
    <row r="11320" spans="1:15" customFormat="1" ht="13.2" x14ac:dyDescent="0.25">
      <c r="A11320">
        <v>10</v>
      </c>
      <c r="B11320">
        <v>6</v>
      </c>
      <c r="C11320" s="3">
        <v>1006</v>
      </c>
      <c r="D11320" t="s">
        <v>6</v>
      </c>
      <c r="E11320">
        <v>94</v>
      </c>
      <c r="F11320" s="3">
        <v>401</v>
      </c>
      <c r="G11320" s="3">
        <f t="shared" si="435"/>
        <v>401</v>
      </c>
      <c r="H11320">
        <v>0</v>
      </c>
      <c r="O11320" s="3"/>
    </row>
    <row r="11321" spans="1:15" customFormat="1" ht="13.2" x14ac:dyDescent="0.25">
      <c r="A11321">
        <v>10</v>
      </c>
      <c r="B11321">
        <v>7</v>
      </c>
      <c r="C11321" s="3">
        <v>1007</v>
      </c>
      <c r="D11321" t="s">
        <v>6</v>
      </c>
      <c r="E11321">
        <v>94</v>
      </c>
      <c r="F11321" s="3">
        <v>370</v>
      </c>
      <c r="G11321" s="3">
        <f t="shared" si="435"/>
        <v>370</v>
      </c>
      <c r="H11321">
        <v>0</v>
      </c>
      <c r="O11321" s="3"/>
    </row>
    <row r="11322" spans="1:15" customFormat="1" ht="13.2" x14ac:dyDescent="0.25">
      <c r="A11322">
        <v>10</v>
      </c>
      <c r="B11322">
        <v>8</v>
      </c>
      <c r="C11322" s="3">
        <v>1008</v>
      </c>
      <c r="D11322" t="s">
        <v>6</v>
      </c>
      <c r="E11322">
        <v>94</v>
      </c>
      <c r="F11322" s="3">
        <v>652</v>
      </c>
      <c r="G11322" s="3">
        <f t="shared" si="435"/>
        <v>652</v>
      </c>
      <c r="H11322">
        <v>0</v>
      </c>
      <c r="O11322" s="3"/>
    </row>
    <row r="11323" spans="1:15" customFormat="1" ht="13.2" x14ac:dyDescent="0.25">
      <c r="A11323">
        <v>10</v>
      </c>
      <c r="B11323">
        <v>9</v>
      </c>
      <c r="C11323" s="3">
        <v>1009</v>
      </c>
      <c r="D11323" t="s">
        <v>6</v>
      </c>
      <c r="E11323">
        <v>94</v>
      </c>
      <c r="F11323" s="3">
        <v>1056</v>
      </c>
      <c r="G11323" s="3">
        <f t="shared" si="435"/>
        <v>1056</v>
      </c>
      <c r="H11323">
        <v>0</v>
      </c>
      <c r="O11323" s="3"/>
    </row>
    <row r="11324" spans="1:15" customFormat="1" ht="13.2" x14ac:dyDescent="0.25">
      <c r="A11324">
        <v>10</v>
      </c>
      <c r="B11324">
        <v>10</v>
      </c>
      <c r="C11324" s="3">
        <v>1010</v>
      </c>
      <c r="D11324" t="s">
        <v>6</v>
      </c>
      <c r="E11324">
        <v>94</v>
      </c>
      <c r="F11324" s="3">
        <v>969</v>
      </c>
      <c r="G11324" s="3">
        <f t="shared" si="435"/>
        <v>969</v>
      </c>
      <c r="H11324">
        <v>0</v>
      </c>
      <c r="O11324" s="3"/>
    </row>
    <row r="11325" spans="1:15" customFormat="1" ht="13.2" x14ac:dyDescent="0.25">
      <c r="A11325">
        <v>10</v>
      </c>
      <c r="B11325">
        <v>11</v>
      </c>
      <c r="C11325" s="3">
        <v>1011</v>
      </c>
      <c r="D11325" t="s">
        <v>6</v>
      </c>
      <c r="E11325">
        <v>94</v>
      </c>
      <c r="F11325" s="3">
        <v>734</v>
      </c>
      <c r="G11325" s="3">
        <f t="shared" si="435"/>
        <v>734</v>
      </c>
      <c r="H11325">
        <v>0</v>
      </c>
      <c r="O11325" s="3"/>
    </row>
    <row r="11326" spans="1:15" customFormat="1" ht="13.2" x14ac:dyDescent="0.25">
      <c r="A11326">
        <v>10</v>
      </c>
      <c r="B11326">
        <v>12</v>
      </c>
      <c r="C11326" s="3">
        <v>1012</v>
      </c>
      <c r="D11326" t="s">
        <v>6</v>
      </c>
      <c r="E11326">
        <v>94</v>
      </c>
      <c r="F11326" s="3">
        <v>542</v>
      </c>
      <c r="G11326" s="3">
        <f t="shared" si="435"/>
        <v>542</v>
      </c>
      <c r="H11326">
        <f>SUBTOTAL(9,G11320:G11326)</f>
        <v>4724</v>
      </c>
      <c r="O11326" s="3"/>
    </row>
    <row r="11327" spans="1:15" customFormat="1" ht="13.2" x14ac:dyDescent="0.25">
      <c r="A11327">
        <v>10</v>
      </c>
      <c r="B11327">
        <v>13</v>
      </c>
      <c r="C11327" s="3">
        <v>1013</v>
      </c>
      <c r="D11327" t="s">
        <v>6</v>
      </c>
      <c r="E11327">
        <v>94</v>
      </c>
      <c r="F11327" s="3">
        <v>392</v>
      </c>
      <c r="G11327" s="3">
        <f t="shared" si="435"/>
        <v>392</v>
      </c>
      <c r="H11327">
        <v>0</v>
      </c>
      <c r="O11327" s="3"/>
    </row>
    <row r="11328" spans="1:15" customFormat="1" ht="13.2" x14ac:dyDescent="0.25">
      <c r="A11328">
        <v>10</v>
      </c>
      <c r="B11328">
        <v>14</v>
      </c>
      <c r="C11328" s="3">
        <v>1014</v>
      </c>
      <c r="D11328" t="s">
        <v>6</v>
      </c>
      <c r="E11328">
        <v>94</v>
      </c>
      <c r="F11328" s="3">
        <v>260</v>
      </c>
      <c r="G11328" s="3">
        <f t="shared" si="435"/>
        <v>260</v>
      </c>
      <c r="H11328">
        <v>0</v>
      </c>
      <c r="O11328" s="3"/>
    </row>
    <row r="11329" spans="1:15" customFormat="1" ht="13.2" x14ac:dyDescent="0.25">
      <c r="A11329">
        <v>10</v>
      </c>
      <c r="B11329">
        <v>15</v>
      </c>
      <c r="C11329" s="3">
        <v>1015</v>
      </c>
      <c r="D11329" t="s">
        <v>6</v>
      </c>
      <c r="E11329">
        <v>94</v>
      </c>
      <c r="F11329" s="3">
        <v>185</v>
      </c>
      <c r="G11329" s="3">
        <f t="shared" si="435"/>
        <v>185</v>
      </c>
      <c r="H11329">
        <v>0</v>
      </c>
      <c r="O11329" s="3"/>
    </row>
    <row r="11330" spans="1:15" customFormat="1" ht="13.2" x14ac:dyDescent="0.25">
      <c r="A11330">
        <v>10</v>
      </c>
      <c r="B11330">
        <v>16</v>
      </c>
      <c r="C11330" s="3">
        <v>1016</v>
      </c>
      <c r="D11330" t="s">
        <v>6</v>
      </c>
      <c r="E11330">
        <v>94</v>
      </c>
      <c r="F11330" s="3">
        <v>212</v>
      </c>
      <c r="G11330" s="3">
        <f t="shared" si="435"/>
        <v>212</v>
      </c>
      <c r="H11330">
        <v>0</v>
      </c>
      <c r="O11330" s="3"/>
    </row>
    <row r="11331" spans="1:15" customFormat="1" ht="13.2" x14ac:dyDescent="0.25">
      <c r="A11331">
        <v>10</v>
      </c>
      <c r="B11331">
        <v>17</v>
      </c>
      <c r="C11331" s="3">
        <v>1017</v>
      </c>
      <c r="D11331" t="s">
        <v>6</v>
      </c>
      <c r="E11331">
        <v>94</v>
      </c>
      <c r="F11331" s="3">
        <v>109</v>
      </c>
      <c r="G11331" s="3">
        <f t="shared" si="435"/>
        <v>109</v>
      </c>
      <c r="H11331">
        <v>0</v>
      </c>
      <c r="O11331" s="3"/>
    </row>
    <row r="11332" spans="1:15" customFormat="1" ht="13.2" x14ac:dyDescent="0.25">
      <c r="A11332">
        <v>10</v>
      </c>
      <c r="B11332">
        <v>18</v>
      </c>
      <c r="C11332" s="3">
        <v>1018</v>
      </c>
      <c r="D11332" t="s">
        <v>6</v>
      </c>
      <c r="E11332">
        <v>94</v>
      </c>
      <c r="F11332" s="3">
        <v>97</v>
      </c>
      <c r="G11332" s="3">
        <f t="shared" si="435"/>
        <v>97</v>
      </c>
      <c r="H11332">
        <v>0</v>
      </c>
      <c r="O11332" s="3"/>
    </row>
    <row r="11333" spans="1:15" customFormat="1" ht="13.2" x14ac:dyDescent="0.25">
      <c r="A11333">
        <v>10</v>
      </c>
      <c r="B11333">
        <v>19</v>
      </c>
      <c r="C11333" s="3">
        <v>1019</v>
      </c>
      <c r="D11333" t="s">
        <v>6</v>
      </c>
      <c r="E11333">
        <v>94</v>
      </c>
      <c r="F11333" s="3">
        <v>148</v>
      </c>
      <c r="G11333" s="3">
        <f t="shared" si="435"/>
        <v>148</v>
      </c>
      <c r="H11333">
        <f>SUBTOTAL(9,G11327:G11333)</f>
        <v>1403</v>
      </c>
      <c r="O11333" s="3"/>
    </row>
    <row r="11334" spans="1:15" customFormat="1" ht="13.2" x14ac:dyDescent="0.25">
      <c r="A11334">
        <v>10</v>
      </c>
      <c r="B11334">
        <v>20</v>
      </c>
      <c r="C11334" s="3">
        <v>1020</v>
      </c>
      <c r="D11334" t="s">
        <v>6</v>
      </c>
      <c r="E11334">
        <v>94</v>
      </c>
      <c r="F11334" s="3">
        <v>67</v>
      </c>
      <c r="G11334" s="3">
        <f t="shared" si="435"/>
        <v>67</v>
      </c>
      <c r="H11334">
        <v>0</v>
      </c>
      <c r="O11334" s="3"/>
    </row>
    <row r="11335" spans="1:15" customFormat="1" ht="13.2" x14ac:dyDescent="0.25">
      <c r="A11335">
        <v>10</v>
      </c>
      <c r="B11335">
        <v>21</v>
      </c>
      <c r="C11335" s="3">
        <v>1021</v>
      </c>
      <c r="D11335" t="s">
        <v>6</v>
      </c>
      <c r="E11335">
        <v>94</v>
      </c>
      <c r="F11335" s="3">
        <v>94</v>
      </c>
      <c r="G11335" s="3">
        <f t="shared" si="435"/>
        <v>94</v>
      </c>
      <c r="H11335">
        <v>0</v>
      </c>
      <c r="O11335" s="3"/>
    </row>
    <row r="11336" spans="1:15" customFormat="1" ht="13.2" x14ac:dyDescent="0.25">
      <c r="A11336">
        <v>10</v>
      </c>
      <c r="B11336">
        <v>22</v>
      </c>
      <c r="C11336" s="3">
        <v>1022</v>
      </c>
      <c r="D11336" t="s">
        <v>6</v>
      </c>
      <c r="E11336">
        <v>94</v>
      </c>
      <c r="F11336" s="3">
        <v>118</v>
      </c>
      <c r="G11336" s="3">
        <f t="shared" si="435"/>
        <v>118</v>
      </c>
      <c r="H11336">
        <v>0</v>
      </c>
      <c r="O11336" s="3"/>
    </row>
    <row r="11337" spans="1:15" customFormat="1" ht="13.2" x14ac:dyDescent="0.25">
      <c r="A11337">
        <v>10</v>
      </c>
      <c r="B11337">
        <v>23</v>
      </c>
      <c r="C11337" s="3">
        <v>1023</v>
      </c>
      <c r="D11337" t="s">
        <v>6</v>
      </c>
      <c r="E11337">
        <v>94</v>
      </c>
      <c r="F11337" s="3">
        <v>316</v>
      </c>
      <c r="G11337" s="3">
        <f t="shared" si="435"/>
        <v>316</v>
      </c>
      <c r="H11337">
        <v>0</v>
      </c>
      <c r="O11337" s="3"/>
    </row>
    <row r="11338" spans="1:15" customFormat="1" ht="13.2" x14ac:dyDescent="0.25">
      <c r="A11338">
        <v>10</v>
      </c>
      <c r="B11338">
        <v>24</v>
      </c>
      <c r="C11338" s="3">
        <v>1024</v>
      </c>
      <c r="D11338" t="s">
        <v>6</v>
      </c>
      <c r="E11338">
        <v>94</v>
      </c>
      <c r="F11338" s="3">
        <v>185</v>
      </c>
      <c r="G11338" s="3">
        <f t="shared" si="435"/>
        <v>185</v>
      </c>
      <c r="H11338">
        <v>0</v>
      </c>
      <c r="O11338" s="3"/>
    </row>
    <row r="11339" spans="1:15" customFormat="1" ht="13.2" x14ac:dyDescent="0.25">
      <c r="A11339">
        <v>10</v>
      </c>
      <c r="B11339">
        <v>25</v>
      </c>
      <c r="C11339" s="3">
        <v>1025</v>
      </c>
      <c r="D11339" t="s">
        <v>6</v>
      </c>
      <c r="E11339">
        <v>94</v>
      </c>
      <c r="F11339" s="3">
        <v>76</v>
      </c>
      <c r="G11339" s="3">
        <f t="shared" si="435"/>
        <v>76</v>
      </c>
      <c r="H11339">
        <v>0</v>
      </c>
      <c r="O11339" s="3"/>
    </row>
    <row r="11340" spans="1:15" customFormat="1" ht="13.2" x14ac:dyDescent="0.25">
      <c r="A11340">
        <v>10</v>
      </c>
      <c r="B11340">
        <v>26</v>
      </c>
      <c r="C11340" s="3">
        <v>1026</v>
      </c>
      <c r="D11340" t="s">
        <v>6</v>
      </c>
      <c r="E11340">
        <v>94</v>
      </c>
      <c r="F11340" s="3">
        <v>36</v>
      </c>
      <c r="G11340" s="3">
        <f t="shared" si="435"/>
        <v>36</v>
      </c>
      <c r="H11340">
        <f>SUBTOTAL(9,G11334:G11340)</f>
        <v>892</v>
      </c>
      <c r="O11340" s="3"/>
    </row>
    <row r="11341" spans="1:15" customFormat="1" ht="13.2" x14ac:dyDescent="0.25">
      <c r="A11341">
        <v>10</v>
      </c>
      <c r="B11341">
        <v>27</v>
      </c>
      <c r="C11341" s="3">
        <v>1027</v>
      </c>
      <c r="D11341" t="s">
        <v>6</v>
      </c>
      <c r="E11341">
        <v>94</v>
      </c>
      <c r="F11341" s="3">
        <v>42</v>
      </c>
      <c r="G11341" s="3">
        <f t="shared" si="435"/>
        <v>42</v>
      </c>
      <c r="H11341">
        <v>0</v>
      </c>
      <c r="O11341" s="3"/>
    </row>
    <row r="11342" spans="1:15" customFormat="1" ht="13.2" x14ac:dyDescent="0.25">
      <c r="A11342">
        <v>10</v>
      </c>
      <c r="B11342">
        <v>28</v>
      </c>
      <c r="C11342" s="3">
        <v>1028</v>
      </c>
      <c r="D11342" t="s">
        <v>6</v>
      </c>
      <c r="E11342">
        <v>94</v>
      </c>
      <c r="F11342" s="3">
        <v>38</v>
      </c>
      <c r="G11342" s="3">
        <f t="shared" si="435"/>
        <v>38</v>
      </c>
      <c r="H11342">
        <v>0</v>
      </c>
      <c r="O11342" s="3"/>
    </row>
    <row r="11343" spans="1:15" customFormat="1" ht="13.2" x14ac:dyDescent="0.25">
      <c r="A11343">
        <v>10</v>
      </c>
      <c r="B11343">
        <v>29</v>
      </c>
      <c r="C11343" s="3">
        <v>1029</v>
      </c>
      <c r="D11343" t="s">
        <v>6</v>
      </c>
      <c r="E11343">
        <v>94</v>
      </c>
      <c r="F11343" s="3">
        <v>33</v>
      </c>
      <c r="G11343" s="3">
        <f t="shared" si="435"/>
        <v>33</v>
      </c>
      <c r="H11343">
        <v>0</v>
      </c>
      <c r="O11343" s="3"/>
    </row>
    <row r="11344" spans="1:15" customFormat="1" ht="13.2" x14ac:dyDescent="0.25">
      <c r="A11344">
        <v>10</v>
      </c>
      <c r="B11344">
        <v>30</v>
      </c>
      <c r="C11344" s="3">
        <v>1030</v>
      </c>
      <c r="D11344" t="s">
        <v>6</v>
      </c>
      <c r="E11344">
        <v>94</v>
      </c>
      <c r="F11344" s="3">
        <v>29</v>
      </c>
      <c r="G11344" s="3">
        <f t="shared" si="435"/>
        <v>29</v>
      </c>
      <c r="H11344">
        <v>0</v>
      </c>
      <c r="O11344" s="3"/>
    </row>
    <row r="11345" spans="1:15" customFormat="1" ht="13.2" x14ac:dyDescent="0.25">
      <c r="A11345">
        <v>10</v>
      </c>
      <c r="B11345">
        <v>31</v>
      </c>
      <c r="C11345" s="3">
        <v>1031</v>
      </c>
      <c r="D11345" t="s">
        <v>6</v>
      </c>
      <c r="E11345">
        <v>94</v>
      </c>
      <c r="F11345" s="3">
        <v>25</v>
      </c>
      <c r="G11345" s="3">
        <f t="shared" si="435"/>
        <v>25</v>
      </c>
      <c r="H11345">
        <v>0</v>
      </c>
      <c r="O11345" s="3"/>
    </row>
    <row r="11346" spans="1:15" customFormat="1" ht="13.2" x14ac:dyDescent="0.25">
      <c r="A11346">
        <v>11</v>
      </c>
      <c r="B11346">
        <v>1</v>
      </c>
      <c r="C11346" s="3">
        <v>1101</v>
      </c>
      <c r="D11346" t="s">
        <v>6</v>
      </c>
      <c r="E11346">
        <v>94</v>
      </c>
      <c r="F11346" s="3">
        <v>21</v>
      </c>
      <c r="G11346" s="3">
        <f t="shared" si="435"/>
        <v>21</v>
      </c>
      <c r="H11346">
        <v>0</v>
      </c>
      <c r="O11346" s="3"/>
    </row>
    <row r="11347" spans="1:15" customFormat="1" ht="13.2" x14ac:dyDescent="0.25">
      <c r="A11347">
        <v>11</v>
      </c>
      <c r="B11347">
        <v>2</v>
      </c>
      <c r="C11347" s="3">
        <v>1102</v>
      </c>
      <c r="D11347" t="s">
        <v>6</v>
      </c>
      <c r="E11347">
        <v>94</v>
      </c>
      <c r="F11347" s="3">
        <v>17</v>
      </c>
      <c r="G11347" s="3">
        <f t="shared" si="435"/>
        <v>17</v>
      </c>
      <c r="H11347">
        <f>SUBTOTAL(9,G11341:G11347)</f>
        <v>205</v>
      </c>
      <c r="O11347" s="3"/>
    </row>
    <row r="11348" spans="1:15" customFormat="1" ht="13.2" x14ac:dyDescent="0.25">
      <c r="A11348">
        <v>11</v>
      </c>
      <c r="B11348">
        <v>3</v>
      </c>
      <c r="C11348" s="3">
        <v>1103</v>
      </c>
      <c r="D11348" t="s">
        <v>6</v>
      </c>
      <c r="E11348">
        <v>94</v>
      </c>
      <c r="F11348" s="3">
        <v>12</v>
      </c>
      <c r="G11348" s="3">
        <f t="shared" si="435"/>
        <v>12</v>
      </c>
      <c r="H11348">
        <v>0</v>
      </c>
      <c r="O11348" s="3"/>
    </row>
    <row r="11349" spans="1:15" customFormat="1" ht="13.2" x14ac:dyDescent="0.25">
      <c r="A11349">
        <v>11</v>
      </c>
      <c r="B11349">
        <v>4</v>
      </c>
      <c r="C11349" s="3">
        <v>1104</v>
      </c>
      <c r="D11349" t="s">
        <v>6</v>
      </c>
      <c r="E11349">
        <v>94</v>
      </c>
      <c r="F11349" s="3">
        <v>8</v>
      </c>
      <c r="G11349" s="3">
        <f t="shared" si="435"/>
        <v>8</v>
      </c>
      <c r="H11349">
        <v>0</v>
      </c>
      <c r="O11349" s="3"/>
    </row>
    <row r="11350" spans="1:15" customFormat="1" ht="13.2" x14ac:dyDescent="0.25">
      <c r="A11350">
        <v>11</v>
      </c>
      <c r="B11350">
        <v>5</v>
      </c>
      <c r="C11350" s="3">
        <v>1105</v>
      </c>
      <c r="D11350" t="s">
        <v>6</v>
      </c>
      <c r="E11350">
        <v>94</v>
      </c>
      <c r="F11350" s="3">
        <v>4</v>
      </c>
      <c r="G11350" s="3">
        <f t="shared" si="435"/>
        <v>4</v>
      </c>
      <c r="H11350">
        <v>0</v>
      </c>
      <c r="O11350" s="3"/>
    </row>
    <row r="11351" spans="1:15" customFormat="1" ht="13.2" x14ac:dyDescent="0.25">
      <c r="A11351">
        <v>11</v>
      </c>
      <c r="B11351">
        <v>6</v>
      </c>
      <c r="C11351" s="3">
        <v>1106</v>
      </c>
      <c r="D11351" t="s">
        <v>6</v>
      </c>
      <c r="E11351">
        <v>94</v>
      </c>
      <c r="F11351" s="3">
        <v>0</v>
      </c>
      <c r="G11351" s="3">
        <f t="shared" si="435"/>
        <v>0</v>
      </c>
      <c r="H11351">
        <v>0</v>
      </c>
      <c r="O11351" s="3"/>
    </row>
    <row r="11352" spans="1:15" customFormat="1" ht="13.2" x14ac:dyDescent="0.25">
      <c r="A11352">
        <v>11</v>
      </c>
      <c r="B11352">
        <v>7</v>
      </c>
      <c r="C11352" s="3">
        <v>1107</v>
      </c>
      <c r="D11352" t="s">
        <v>6</v>
      </c>
      <c r="E11352">
        <v>94</v>
      </c>
      <c r="F11352" s="3">
        <v>21</v>
      </c>
      <c r="G11352" s="3">
        <f t="shared" si="435"/>
        <v>21</v>
      </c>
      <c r="H11352">
        <v>0</v>
      </c>
      <c r="O11352" s="3"/>
    </row>
    <row r="11353" spans="1:15" customFormat="1" ht="13.2" x14ac:dyDescent="0.25">
      <c r="A11353">
        <v>11</v>
      </c>
      <c r="B11353">
        <v>8</v>
      </c>
      <c r="C11353" s="3">
        <v>1108</v>
      </c>
      <c r="D11353" t="s">
        <v>6</v>
      </c>
      <c r="E11353">
        <v>94</v>
      </c>
      <c r="F11353" s="3">
        <v>1</v>
      </c>
      <c r="G11353" s="3">
        <f t="shared" si="435"/>
        <v>1</v>
      </c>
      <c r="H11353">
        <v>0</v>
      </c>
      <c r="O11353" s="3"/>
    </row>
    <row r="11354" spans="1:15" customFormat="1" ht="13.2" x14ac:dyDescent="0.25">
      <c r="A11354">
        <v>11</v>
      </c>
      <c r="B11354">
        <v>9</v>
      </c>
      <c r="C11354" s="3">
        <v>1109</v>
      </c>
      <c r="D11354" t="s">
        <v>6</v>
      </c>
      <c r="E11354">
        <v>94</v>
      </c>
      <c r="F11354" s="3">
        <v>3</v>
      </c>
      <c r="G11354" s="3">
        <f t="shared" si="435"/>
        <v>3</v>
      </c>
      <c r="H11354">
        <f>SUBTOTAL(9,G11348:G11354)</f>
        <v>49</v>
      </c>
      <c r="O11354" s="3"/>
    </row>
    <row r="11355" spans="1:15" customFormat="1" ht="13.2" x14ac:dyDescent="0.25">
      <c r="A11355">
        <v>11</v>
      </c>
      <c r="B11355">
        <v>10</v>
      </c>
      <c r="C11355" s="3">
        <v>1110</v>
      </c>
      <c r="D11355" t="s">
        <v>6</v>
      </c>
      <c r="E11355">
        <v>94</v>
      </c>
      <c r="F11355" s="3">
        <v>5</v>
      </c>
      <c r="G11355" s="3">
        <f t="shared" si="435"/>
        <v>5</v>
      </c>
      <c r="O11355" s="3"/>
    </row>
    <row r="11356" spans="1:15" customFormat="1" ht="13.2" x14ac:dyDescent="0.25">
      <c r="A11356">
        <v>6</v>
      </c>
      <c r="B11356">
        <v>2</v>
      </c>
      <c r="C11356" s="3">
        <v>602</v>
      </c>
      <c r="D11356" t="s">
        <v>7</v>
      </c>
      <c r="E11356">
        <v>94</v>
      </c>
      <c r="G11356" s="3">
        <v>94</v>
      </c>
      <c r="O11356" s="3"/>
    </row>
    <row r="11357" spans="1:15" customFormat="1" ht="13.2" x14ac:dyDescent="0.25">
      <c r="A11357">
        <v>6</v>
      </c>
      <c r="B11357">
        <v>3</v>
      </c>
      <c r="C11357" s="3">
        <v>603</v>
      </c>
      <c r="D11357" t="s">
        <v>7</v>
      </c>
      <c r="E11357">
        <v>94</v>
      </c>
      <c r="G11357" s="3">
        <v>123</v>
      </c>
      <c r="O11357" s="3"/>
    </row>
    <row r="11358" spans="1:15" customFormat="1" ht="13.2" x14ac:dyDescent="0.25">
      <c r="A11358">
        <v>6</v>
      </c>
      <c r="B11358">
        <v>4</v>
      </c>
      <c r="C11358" s="3">
        <v>604</v>
      </c>
      <c r="D11358" t="s">
        <v>7</v>
      </c>
      <c r="E11358">
        <v>94</v>
      </c>
      <c r="G11358" s="3">
        <v>274</v>
      </c>
      <c r="O11358" s="3"/>
    </row>
    <row r="11359" spans="1:15" customFormat="1" ht="13.2" x14ac:dyDescent="0.25">
      <c r="A11359">
        <v>6</v>
      </c>
      <c r="B11359">
        <v>5</v>
      </c>
      <c r="C11359" s="3">
        <v>605</v>
      </c>
      <c r="D11359" t="s">
        <v>7</v>
      </c>
      <c r="E11359">
        <v>94</v>
      </c>
      <c r="G11359" s="3">
        <v>190</v>
      </c>
      <c r="O11359" s="3"/>
    </row>
    <row r="11360" spans="1:15" customFormat="1" ht="13.2" x14ac:dyDescent="0.25">
      <c r="A11360">
        <v>6</v>
      </c>
      <c r="B11360">
        <v>6</v>
      </c>
      <c r="C11360" s="3">
        <v>606</v>
      </c>
      <c r="D11360" t="s">
        <v>7</v>
      </c>
      <c r="E11360">
        <v>94</v>
      </c>
      <c r="G11360" s="3">
        <v>243</v>
      </c>
      <c r="O11360" s="3"/>
    </row>
    <row r="11361" spans="1:15" customFormat="1" ht="13.2" x14ac:dyDescent="0.25">
      <c r="A11361">
        <v>6</v>
      </c>
      <c r="B11361">
        <v>7</v>
      </c>
      <c r="C11361" s="3">
        <v>607</v>
      </c>
      <c r="D11361" t="s">
        <v>7</v>
      </c>
      <c r="E11361">
        <v>94</v>
      </c>
      <c r="G11361" s="3">
        <v>139</v>
      </c>
      <c r="O11361" s="3"/>
    </row>
    <row r="11362" spans="1:15" customFormat="1" ht="13.2" x14ac:dyDescent="0.25">
      <c r="A11362">
        <v>6</v>
      </c>
      <c r="B11362">
        <v>8</v>
      </c>
      <c r="C11362" s="3">
        <v>608</v>
      </c>
      <c r="D11362" t="s">
        <v>7</v>
      </c>
      <c r="E11362">
        <v>94</v>
      </c>
      <c r="G11362" s="3">
        <v>105</v>
      </c>
      <c r="O11362" s="3"/>
    </row>
    <row r="11363" spans="1:15" customFormat="1" ht="13.2" x14ac:dyDescent="0.25">
      <c r="A11363">
        <v>6</v>
      </c>
      <c r="B11363">
        <v>9</v>
      </c>
      <c r="C11363" s="3">
        <v>609</v>
      </c>
      <c r="D11363" t="s">
        <v>7</v>
      </c>
      <c r="E11363">
        <v>94</v>
      </c>
      <c r="G11363" s="3">
        <v>137</v>
      </c>
      <c r="O11363" s="3"/>
    </row>
    <row r="11364" spans="1:15" customFormat="1" ht="13.2" x14ac:dyDescent="0.25">
      <c r="A11364">
        <v>6</v>
      </c>
      <c r="B11364">
        <v>10</v>
      </c>
      <c r="C11364" s="3">
        <v>610</v>
      </c>
      <c r="D11364" t="s">
        <v>7</v>
      </c>
      <c r="E11364">
        <v>94</v>
      </c>
      <c r="G11364" s="3">
        <v>1367</v>
      </c>
      <c r="O11364" s="3"/>
    </row>
    <row r="11365" spans="1:15" customFormat="1" ht="13.2" x14ac:dyDescent="0.25">
      <c r="A11365">
        <v>6</v>
      </c>
      <c r="B11365">
        <v>11</v>
      </c>
      <c r="C11365" s="3">
        <v>611</v>
      </c>
      <c r="D11365" t="s">
        <v>7</v>
      </c>
      <c r="E11365">
        <v>94</v>
      </c>
      <c r="G11365" s="3">
        <v>1076</v>
      </c>
      <c r="O11365" s="3"/>
    </row>
    <row r="11366" spans="1:15" customFormat="1" ht="13.2" x14ac:dyDescent="0.25">
      <c r="A11366">
        <v>6</v>
      </c>
      <c r="B11366">
        <v>12</v>
      </c>
      <c r="C11366" s="3">
        <v>612</v>
      </c>
      <c r="D11366" t="s">
        <v>7</v>
      </c>
      <c r="E11366">
        <v>94</v>
      </c>
      <c r="G11366" s="3">
        <v>459</v>
      </c>
      <c r="O11366" s="3"/>
    </row>
    <row r="11367" spans="1:15" customFormat="1" ht="13.2" x14ac:dyDescent="0.25">
      <c r="A11367">
        <v>6</v>
      </c>
      <c r="B11367">
        <v>13</v>
      </c>
      <c r="C11367" s="3">
        <v>613</v>
      </c>
      <c r="D11367" t="s">
        <v>7</v>
      </c>
      <c r="E11367">
        <v>94</v>
      </c>
      <c r="G11367" s="3">
        <v>283</v>
      </c>
      <c r="O11367" s="3"/>
    </row>
    <row r="11368" spans="1:15" customFormat="1" ht="13.2" x14ac:dyDescent="0.25">
      <c r="A11368">
        <v>6</v>
      </c>
      <c r="B11368">
        <v>14</v>
      </c>
      <c r="C11368" s="3">
        <v>614</v>
      </c>
      <c r="D11368" t="s">
        <v>7</v>
      </c>
      <c r="E11368">
        <v>94</v>
      </c>
      <c r="G11368" s="3">
        <v>132</v>
      </c>
      <c r="O11368" s="3"/>
    </row>
    <row r="11369" spans="1:15" customFormat="1" ht="13.2" x14ac:dyDescent="0.25">
      <c r="A11369">
        <v>6</v>
      </c>
      <c r="B11369">
        <v>15</v>
      </c>
      <c r="C11369" s="3">
        <v>615</v>
      </c>
      <c r="D11369" t="s">
        <v>7</v>
      </c>
      <c r="E11369">
        <v>94</v>
      </c>
      <c r="G11369" s="3">
        <v>90</v>
      </c>
      <c r="O11369" s="3"/>
    </row>
    <row r="11370" spans="1:15" customFormat="1" ht="13.2" x14ac:dyDescent="0.25">
      <c r="A11370">
        <v>6</v>
      </c>
      <c r="B11370">
        <v>16</v>
      </c>
      <c r="C11370" s="3">
        <v>616</v>
      </c>
      <c r="D11370" t="s">
        <v>7</v>
      </c>
      <c r="E11370">
        <v>94</v>
      </c>
      <c r="G11370" s="3">
        <v>276</v>
      </c>
      <c r="O11370" s="3"/>
    </row>
    <row r="11371" spans="1:15" customFormat="1" ht="13.2" x14ac:dyDescent="0.25">
      <c r="A11371">
        <v>6</v>
      </c>
      <c r="B11371">
        <v>17</v>
      </c>
      <c r="C11371" s="3">
        <v>617</v>
      </c>
      <c r="D11371" t="s">
        <v>7</v>
      </c>
      <c r="E11371">
        <v>94</v>
      </c>
      <c r="G11371" s="3">
        <v>1440</v>
      </c>
      <c r="O11371" s="3"/>
    </row>
    <row r="11372" spans="1:15" customFormat="1" ht="13.2" x14ac:dyDescent="0.25">
      <c r="A11372">
        <v>6</v>
      </c>
      <c r="B11372">
        <v>18</v>
      </c>
      <c r="C11372" s="3">
        <v>618</v>
      </c>
      <c r="D11372" t="s">
        <v>7</v>
      </c>
      <c r="E11372">
        <v>94</v>
      </c>
      <c r="G11372" s="3">
        <v>2474</v>
      </c>
      <c r="O11372" s="3"/>
    </row>
    <row r="11373" spans="1:15" customFormat="1" ht="13.2" x14ac:dyDescent="0.25">
      <c r="A11373">
        <v>6</v>
      </c>
      <c r="B11373">
        <v>19</v>
      </c>
      <c r="C11373" s="3">
        <v>619</v>
      </c>
      <c r="D11373" t="s">
        <v>7</v>
      </c>
      <c r="E11373">
        <v>94</v>
      </c>
      <c r="G11373" s="3">
        <v>1622</v>
      </c>
      <c r="O11373" s="3"/>
    </row>
    <row r="11374" spans="1:15" customFormat="1" ht="13.2" x14ac:dyDescent="0.25">
      <c r="A11374">
        <v>6</v>
      </c>
      <c r="B11374">
        <v>20</v>
      </c>
      <c r="C11374" s="3">
        <v>620</v>
      </c>
      <c r="D11374" t="s">
        <v>7</v>
      </c>
      <c r="E11374">
        <v>94</v>
      </c>
      <c r="G11374" s="3">
        <v>1316</v>
      </c>
      <c r="O11374" s="3"/>
    </row>
    <row r="11375" spans="1:15" customFormat="1" ht="13.2" x14ac:dyDescent="0.25">
      <c r="A11375">
        <v>6</v>
      </c>
      <c r="B11375">
        <v>21</v>
      </c>
      <c r="C11375" s="3">
        <v>621</v>
      </c>
      <c r="D11375" t="s">
        <v>7</v>
      </c>
      <c r="E11375">
        <v>94</v>
      </c>
      <c r="G11375" s="3">
        <v>1708</v>
      </c>
      <c r="O11375" s="3"/>
    </row>
    <row r="11376" spans="1:15" customFormat="1" ht="13.2" x14ac:dyDescent="0.25">
      <c r="A11376">
        <v>6</v>
      </c>
      <c r="B11376">
        <v>22</v>
      </c>
      <c r="C11376" s="3">
        <v>622</v>
      </c>
      <c r="D11376" t="s">
        <v>7</v>
      </c>
      <c r="E11376">
        <v>94</v>
      </c>
      <c r="G11376" s="3">
        <v>3740</v>
      </c>
      <c r="O11376" s="3"/>
    </row>
    <row r="11377" spans="1:15" customFormat="1" ht="13.2" x14ac:dyDescent="0.25">
      <c r="A11377">
        <v>6</v>
      </c>
      <c r="B11377">
        <v>23</v>
      </c>
      <c r="C11377" s="3">
        <v>623</v>
      </c>
      <c r="D11377" t="s">
        <v>7</v>
      </c>
      <c r="E11377">
        <v>94</v>
      </c>
      <c r="G11377" s="3">
        <v>9570</v>
      </c>
      <c r="O11377" s="3"/>
    </row>
    <row r="11378" spans="1:15" customFormat="1" ht="13.2" x14ac:dyDescent="0.25">
      <c r="A11378">
        <v>6</v>
      </c>
      <c r="B11378">
        <v>24</v>
      </c>
      <c r="C11378" s="3">
        <v>624</v>
      </c>
      <c r="D11378" t="s">
        <v>7</v>
      </c>
      <c r="E11378">
        <v>94</v>
      </c>
      <c r="G11378" s="3">
        <v>4925</v>
      </c>
      <c r="O11378" s="3"/>
    </row>
    <row r="11379" spans="1:15" customFormat="1" ht="13.2" x14ac:dyDescent="0.25">
      <c r="A11379">
        <v>6</v>
      </c>
      <c r="B11379">
        <v>25</v>
      </c>
      <c r="C11379" s="3">
        <v>625</v>
      </c>
      <c r="D11379" t="s">
        <v>7</v>
      </c>
      <c r="E11379">
        <v>94</v>
      </c>
      <c r="G11379" s="3">
        <v>4217</v>
      </c>
      <c r="O11379" s="3"/>
    </row>
    <row r="11380" spans="1:15" customFormat="1" ht="13.2" x14ac:dyDescent="0.25">
      <c r="A11380">
        <v>6</v>
      </c>
      <c r="B11380">
        <v>26</v>
      </c>
      <c r="C11380" s="3">
        <v>626</v>
      </c>
      <c r="D11380" t="s">
        <v>7</v>
      </c>
      <c r="E11380">
        <v>94</v>
      </c>
      <c r="G11380" s="3">
        <v>6404</v>
      </c>
      <c r="O11380" s="3"/>
    </row>
    <row r="11381" spans="1:15" customFormat="1" ht="13.2" x14ac:dyDescent="0.25">
      <c r="A11381">
        <v>6</v>
      </c>
      <c r="B11381">
        <v>27</v>
      </c>
      <c r="C11381" s="3">
        <v>627</v>
      </c>
      <c r="D11381" t="s">
        <v>7</v>
      </c>
      <c r="E11381">
        <v>94</v>
      </c>
      <c r="G11381" s="3">
        <v>2418</v>
      </c>
      <c r="O11381" s="3"/>
    </row>
    <row r="11382" spans="1:15" customFormat="1" ht="13.2" x14ac:dyDescent="0.25">
      <c r="A11382">
        <v>6</v>
      </c>
      <c r="B11382">
        <v>28</v>
      </c>
      <c r="C11382" s="3">
        <v>628</v>
      </c>
      <c r="D11382" t="s">
        <v>7</v>
      </c>
      <c r="E11382">
        <v>94</v>
      </c>
      <c r="G11382" s="3">
        <v>3877</v>
      </c>
      <c r="O11382" s="3"/>
    </row>
    <row r="11383" spans="1:15" customFormat="1" ht="13.2" x14ac:dyDescent="0.25">
      <c r="A11383">
        <v>6</v>
      </c>
      <c r="B11383">
        <v>29</v>
      </c>
      <c r="C11383" s="3">
        <v>629</v>
      </c>
      <c r="D11383" t="s">
        <v>7</v>
      </c>
      <c r="E11383">
        <v>94</v>
      </c>
      <c r="G11383" s="3">
        <v>7361</v>
      </c>
      <c r="O11383" s="3"/>
    </row>
    <row r="11384" spans="1:15" customFormat="1" ht="13.2" x14ac:dyDescent="0.25">
      <c r="A11384">
        <v>6</v>
      </c>
      <c r="B11384">
        <v>30</v>
      </c>
      <c r="C11384" s="3">
        <v>630</v>
      </c>
      <c r="D11384" t="s">
        <v>7</v>
      </c>
      <c r="E11384">
        <v>94</v>
      </c>
      <c r="G11384" s="3">
        <v>7522</v>
      </c>
      <c r="O11384" s="3"/>
    </row>
    <row r="11385" spans="1:15" customFormat="1" ht="13.2" x14ac:dyDescent="0.25">
      <c r="A11385">
        <v>7</v>
      </c>
      <c r="B11385">
        <v>1</v>
      </c>
      <c r="C11385" s="3">
        <v>701</v>
      </c>
      <c r="D11385" t="s">
        <v>7</v>
      </c>
      <c r="E11385">
        <v>94</v>
      </c>
      <c r="G11385" s="3">
        <v>3174</v>
      </c>
      <c r="O11385" s="3"/>
    </row>
    <row r="11386" spans="1:15" customFormat="1" ht="13.2" x14ac:dyDescent="0.25">
      <c r="A11386">
        <v>7</v>
      </c>
      <c r="B11386">
        <v>2</v>
      </c>
      <c r="C11386" s="3">
        <v>702</v>
      </c>
      <c r="D11386" t="s">
        <v>7</v>
      </c>
      <c r="E11386">
        <v>94</v>
      </c>
      <c r="G11386" s="3">
        <v>2649</v>
      </c>
      <c r="O11386" s="3"/>
    </row>
    <row r="11387" spans="1:15" customFormat="1" ht="13.2" x14ac:dyDescent="0.25">
      <c r="A11387">
        <v>7</v>
      </c>
      <c r="B11387">
        <v>3</v>
      </c>
      <c r="C11387" s="3">
        <v>703</v>
      </c>
      <c r="D11387" t="s">
        <v>7</v>
      </c>
      <c r="E11387">
        <v>94</v>
      </c>
      <c r="G11387" s="3">
        <v>2844</v>
      </c>
      <c r="O11387" s="3"/>
    </row>
    <row r="11388" spans="1:15" customFormat="1" ht="13.2" x14ac:dyDescent="0.25">
      <c r="A11388">
        <v>7</v>
      </c>
      <c r="B11388">
        <v>4</v>
      </c>
      <c r="C11388" s="3">
        <v>704</v>
      </c>
      <c r="D11388" t="s">
        <v>7</v>
      </c>
      <c r="E11388">
        <v>94</v>
      </c>
      <c r="G11388" s="3">
        <v>2137</v>
      </c>
      <c r="O11388" s="3"/>
    </row>
    <row r="11389" spans="1:15" customFormat="1" ht="13.2" x14ac:dyDescent="0.25">
      <c r="A11389">
        <v>7</v>
      </c>
      <c r="B11389">
        <v>5</v>
      </c>
      <c r="C11389" s="3">
        <v>705</v>
      </c>
      <c r="D11389" t="s">
        <v>7</v>
      </c>
      <c r="E11389">
        <v>94</v>
      </c>
      <c r="G11389" s="3">
        <v>1782</v>
      </c>
      <c r="O11389" s="3"/>
    </row>
    <row r="11390" spans="1:15" customFormat="1" ht="13.2" x14ac:dyDescent="0.25">
      <c r="A11390">
        <v>7</v>
      </c>
      <c r="B11390">
        <v>6</v>
      </c>
      <c r="C11390" s="3">
        <v>706</v>
      </c>
      <c r="D11390" t="s">
        <v>7</v>
      </c>
      <c r="E11390">
        <v>94</v>
      </c>
      <c r="G11390" s="3">
        <v>1283</v>
      </c>
      <c r="O11390" s="3"/>
    </row>
    <row r="11391" spans="1:15" customFormat="1" ht="13.2" x14ac:dyDescent="0.25">
      <c r="A11391">
        <v>7</v>
      </c>
      <c r="B11391">
        <v>7</v>
      </c>
      <c r="C11391" s="3">
        <v>707</v>
      </c>
      <c r="D11391" t="s">
        <v>7</v>
      </c>
      <c r="E11391">
        <v>94</v>
      </c>
      <c r="G11391" s="3">
        <v>2016</v>
      </c>
      <c r="O11391" s="3"/>
    </row>
    <row r="11392" spans="1:15" customFormat="1" ht="13.2" x14ac:dyDescent="0.25">
      <c r="A11392">
        <v>7</v>
      </c>
      <c r="B11392">
        <v>8</v>
      </c>
      <c r="C11392" s="3">
        <v>708</v>
      </c>
      <c r="D11392" t="s">
        <v>7</v>
      </c>
      <c r="E11392">
        <v>94</v>
      </c>
      <c r="G11392" s="3">
        <v>4822</v>
      </c>
      <c r="O11392" s="3"/>
    </row>
    <row r="11393" spans="1:15" customFormat="1" ht="13.2" x14ac:dyDescent="0.25">
      <c r="A11393">
        <v>7</v>
      </c>
      <c r="B11393">
        <v>9</v>
      </c>
      <c r="C11393" s="3">
        <v>709</v>
      </c>
      <c r="D11393" t="s">
        <v>7</v>
      </c>
      <c r="E11393">
        <v>94</v>
      </c>
      <c r="G11393" s="3">
        <v>3655</v>
      </c>
      <c r="O11393" s="3"/>
    </row>
    <row r="11394" spans="1:15" customFormat="1" ht="13.2" x14ac:dyDescent="0.25">
      <c r="A11394">
        <v>7</v>
      </c>
      <c r="B11394">
        <v>10</v>
      </c>
      <c r="C11394" s="3">
        <v>710</v>
      </c>
      <c r="D11394" t="s">
        <v>7</v>
      </c>
      <c r="E11394">
        <v>94</v>
      </c>
      <c r="G11394" s="3">
        <v>1875</v>
      </c>
      <c r="O11394" s="3"/>
    </row>
    <row r="11395" spans="1:15" customFormat="1" ht="13.2" x14ac:dyDescent="0.25">
      <c r="A11395">
        <v>7</v>
      </c>
      <c r="B11395">
        <v>11</v>
      </c>
      <c r="C11395" s="3">
        <v>711</v>
      </c>
      <c r="D11395" t="s">
        <v>7</v>
      </c>
      <c r="E11395">
        <v>94</v>
      </c>
      <c r="G11395" s="3">
        <v>305</v>
      </c>
      <c r="O11395" s="3"/>
    </row>
    <row r="11396" spans="1:15" customFormat="1" ht="13.2" x14ac:dyDescent="0.25">
      <c r="A11396">
        <v>7</v>
      </c>
      <c r="B11396">
        <v>12</v>
      </c>
      <c r="C11396" s="3">
        <v>712</v>
      </c>
      <c r="D11396" t="s">
        <v>7</v>
      </c>
      <c r="E11396">
        <v>94</v>
      </c>
      <c r="G11396" s="3">
        <v>179</v>
      </c>
      <c r="O11396" s="3"/>
    </row>
    <row r="11397" spans="1:15" customFormat="1" ht="13.2" x14ac:dyDescent="0.25">
      <c r="A11397">
        <v>7</v>
      </c>
      <c r="B11397">
        <v>13</v>
      </c>
      <c r="C11397" s="3">
        <v>713</v>
      </c>
      <c r="D11397" t="s">
        <v>7</v>
      </c>
      <c r="E11397">
        <v>94</v>
      </c>
      <c r="G11397" s="3">
        <v>201</v>
      </c>
      <c r="O11397" s="3"/>
    </row>
    <row r="11398" spans="1:15" customFormat="1" ht="13.2" x14ac:dyDescent="0.25">
      <c r="A11398">
        <v>7</v>
      </c>
      <c r="B11398">
        <v>14</v>
      </c>
      <c r="C11398" s="3">
        <v>714</v>
      </c>
      <c r="D11398" t="s">
        <v>7</v>
      </c>
      <c r="E11398">
        <v>94</v>
      </c>
      <c r="G11398" s="3">
        <v>305</v>
      </c>
      <c r="O11398" s="3"/>
    </row>
    <row r="11399" spans="1:15" customFormat="1" ht="13.2" x14ac:dyDescent="0.25">
      <c r="A11399">
        <v>7</v>
      </c>
      <c r="B11399">
        <v>15</v>
      </c>
      <c r="C11399" s="3">
        <v>715</v>
      </c>
      <c r="D11399" t="s">
        <v>7</v>
      </c>
      <c r="E11399">
        <v>94</v>
      </c>
      <c r="G11399" s="3">
        <v>532</v>
      </c>
      <c r="O11399" s="3"/>
    </row>
    <row r="11400" spans="1:15" customFormat="1" ht="13.2" x14ac:dyDescent="0.25">
      <c r="A11400">
        <v>7</v>
      </c>
      <c r="B11400">
        <v>16</v>
      </c>
      <c r="C11400" s="3">
        <v>716</v>
      </c>
      <c r="D11400" t="s">
        <v>7</v>
      </c>
      <c r="E11400">
        <v>94</v>
      </c>
      <c r="G11400" s="3">
        <v>431</v>
      </c>
      <c r="O11400" s="3"/>
    </row>
    <row r="11401" spans="1:15" customFormat="1" ht="13.2" x14ac:dyDescent="0.25">
      <c r="A11401">
        <v>7</v>
      </c>
      <c r="B11401">
        <v>17</v>
      </c>
      <c r="C11401" s="3">
        <v>717</v>
      </c>
      <c r="D11401" t="s">
        <v>7</v>
      </c>
      <c r="E11401">
        <v>94</v>
      </c>
      <c r="G11401" s="3">
        <v>339</v>
      </c>
      <c r="O11401" s="3"/>
    </row>
    <row r="11402" spans="1:15" customFormat="1" ht="13.2" x14ac:dyDescent="0.25">
      <c r="A11402">
        <v>7</v>
      </c>
      <c r="B11402">
        <v>18</v>
      </c>
      <c r="C11402" s="3">
        <v>718</v>
      </c>
      <c r="D11402" t="s">
        <v>7</v>
      </c>
      <c r="E11402">
        <v>94</v>
      </c>
      <c r="G11402" s="3">
        <v>245</v>
      </c>
      <c r="O11402" s="3"/>
    </row>
    <row r="11403" spans="1:15" customFormat="1" ht="13.2" x14ac:dyDescent="0.25">
      <c r="A11403">
        <v>7</v>
      </c>
      <c r="B11403">
        <v>19</v>
      </c>
      <c r="C11403" s="3">
        <v>719</v>
      </c>
      <c r="D11403" t="s">
        <v>7</v>
      </c>
      <c r="E11403">
        <v>94</v>
      </c>
      <c r="G11403" s="3">
        <v>173</v>
      </c>
      <c r="O11403" s="3"/>
    </row>
    <row r="11404" spans="1:15" customFormat="1" ht="13.2" x14ac:dyDescent="0.25">
      <c r="A11404">
        <v>7</v>
      </c>
      <c r="B11404">
        <v>20</v>
      </c>
      <c r="C11404" s="3">
        <v>720</v>
      </c>
      <c r="D11404" t="s">
        <v>7</v>
      </c>
      <c r="E11404">
        <v>94</v>
      </c>
      <c r="G11404" s="3">
        <v>229</v>
      </c>
      <c r="O11404" s="3"/>
    </row>
    <row r="11405" spans="1:15" customFormat="1" ht="13.2" x14ac:dyDescent="0.25">
      <c r="A11405">
        <v>7</v>
      </c>
      <c r="B11405">
        <v>21</v>
      </c>
      <c r="C11405" s="3">
        <v>721</v>
      </c>
      <c r="D11405" t="s">
        <v>7</v>
      </c>
      <c r="E11405">
        <v>94</v>
      </c>
      <c r="G11405" s="3">
        <v>35</v>
      </c>
      <c r="O11405" s="3"/>
    </row>
    <row r="11406" spans="1:15" customFormat="1" ht="13.2" x14ac:dyDescent="0.25">
      <c r="A11406">
        <v>7</v>
      </c>
      <c r="B11406">
        <v>22</v>
      </c>
      <c r="C11406" s="3">
        <v>722</v>
      </c>
      <c r="D11406" t="s">
        <v>7</v>
      </c>
      <c r="E11406">
        <v>94</v>
      </c>
      <c r="G11406" s="3">
        <v>16</v>
      </c>
      <c r="O11406" s="3"/>
    </row>
    <row r="11407" spans="1:15" customFormat="1" ht="13.2" x14ac:dyDescent="0.25">
      <c r="A11407">
        <v>7</v>
      </c>
      <c r="B11407">
        <v>23</v>
      </c>
      <c r="C11407" s="3">
        <v>723</v>
      </c>
      <c r="D11407" t="s">
        <v>7</v>
      </c>
      <c r="E11407">
        <v>94</v>
      </c>
      <c r="G11407" s="3">
        <v>11</v>
      </c>
      <c r="O11407" s="3"/>
    </row>
    <row r="11408" spans="1:15" customFormat="1" ht="13.2" x14ac:dyDescent="0.25">
      <c r="A11408">
        <v>7</v>
      </c>
      <c r="B11408">
        <v>24</v>
      </c>
      <c r="C11408" s="3">
        <v>724</v>
      </c>
      <c r="D11408" t="s">
        <v>7</v>
      </c>
      <c r="E11408">
        <v>94</v>
      </c>
      <c r="G11408" s="3">
        <v>6</v>
      </c>
      <c r="O11408" s="3"/>
    </row>
    <row r="11409" spans="1:15" customFormat="1" ht="13.2" x14ac:dyDescent="0.25">
      <c r="A11409">
        <v>7</v>
      </c>
      <c r="B11409">
        <v>25</v>
      </c>
      <c r="C11409" s="3">
        <v>725</v>
      </c>
      <c r="D11409" t="s">
        <v>7</v>
      </c>
      <c r="E11409">
        <v>94</v>
      </c>
      <c r="G11409" s="3">
        <v>47</v>
      </c>
      <c r="O11409" s="3"/>
    </row>
    <row r="11410" spans="1:15" customFormat="1" ht="13.2" x14ac:dyDescent="0.25">
      <c r="A11410">
        <v>7</v>
      </c>
      <c r="B11410">
        <v>26</v>
      </c>
      <c r="C11410" s="3">
        <v>726</v>
      </c>
      <c r="D11410" t="s">
        <v>7</v>
      </c>
      <c r="E11410">
        <v>94</v>
      </c>
      <c r="G11410" s="3">
        <v>153</v>
      </c>
      <c r="O11410" s="3"/>
    </row>
    <row r="11411" spans="1:15" customFormat="1" ht="13.2" x14ac:dyDescent="0.25">
      <c r="A11411">
        <v>7</v>
      </c>
      <c r="B11411">
        <v>27</v>
      </c>
      <c r="C11411" s="3">
        <v>727</v>
      </c>
      <c r="D11411" t="s">
        <v>7</v>
      </c>
      <c r="E11411">
        <v>94</v>
      </c>
      <c r="G11411" s="3">
        <v>53</v>
      </c>
      <c r="O11411" s="3"/>
    </row>
    <row r="11412" spans="1:15" customFormat="1" ht="13.2" x14ac:dyDescent="0.25">
      <c r="A11412">
        <v>7</v>
      </c>
      <c r="B11412">
        <v>28</v>
      </c>
      <c r="C11412" s="3">
        <v>728</v>
      </c>
      <c r="D11412" t="s">
        <v>7</v>
      </c>
      <c r="E11412">
        <v>94</v>
      </c>
      <c r="G11412" s="3">
        <v>174</v>
      </c>
      <c r="O11412" s="3"/>
    </row>
    <row r="11413" spans="1:15" customFormat="1" ht="13.2" x14ac:dyDescent="0.25">
      <c r="A11413">
        <v>7</v>
      </c>
      <c r="B11413">
        <v>29</v>
      </c>
      <c r="C11413" s="3">
        <v>729</v>
      </c>
      <c r="D11413" t="s">
        <v>7</v>
      </c>
      <c r="E11413">
        <v>94</v>
      </c>
      <c r="G11413" s="3">
        <v>195</v>
      </c>
      <c r="O11413" s="3"/>
    </row>
    <row r="11414" spans="1:15" customFormat="1" ht="13.2" x14ac:dyDescent="0.25">
      <c r="A11414">
        <v>7</v>
      </c>
      <c r="B11414">
        <v>30</v>
      </c>
      <c r="C11414" s="3">
        <v>730</v>
      </c>
      <c r="D11414" t="s">
        <v>7</v>
      </c>
      <c r="E11414">
        <v>94</v>
      </c>
      <c r="G11414" s="3">
        <v>334</v>
      </c>
      <c r="O11414" s="3"/>
    </row>
    <row r="11415" spans="1:15" customFormat="1" ht="13.2" x14ac:dyDescent="0.25">
      <c r="A11415">
        <v>7</v>
      </c>
      <c r="B11415">
        <v>31</v>
      </c>
      <c r="C11415" s="3">
        <v>731</v>
      </c>
      <c r="D11415" t="s">
        <v>7</v>
      </c>
      <c r="E11415">
        <v>94</v>
      </c>
      <c r="G11415" s="3">
        <v>1459</v>
      </c>
      <c r="O11415" s="3"/>
    </row>
    <row r="11416" spans="1:15" customFormat="1" ht="13.2" x14ac:dyDescent="0.25">
      <c r="A11416">
        <v>8</v>
      </c>
      <c r="B11416">
        <v>1</v>
      </c>
      <c r="C11416" s="3">
        <v>801</v>
      </c>
      <c r="D11416" t="s">
        <v>7</v>
      </c>
      <c r="E11416">
        <v>94</v>
      </c>
      <c r="G11416" s="3">
        <v>601</v>
      </c>
      <c r="O11416" s="3"/>
    </row>
    <row r="11417" spans="1:15" customFormat="1" ht="13.2" x14ac:dyDescent="0.25">
      <c r="A11417">
        <v>8</v>
      </c>
      <c r="B11417">
        <v>2</v>
      </c>
      <c r="C11417" s="3">
        <v>802</v>
      </c>
      <c r="D11417" t="s">
        <v>7</v>
      </c>
      <c r="E11417">
        <v>94</v>
      </c>
      <c r="G11417" s="3">
        <v>445</v>
      </c>
      <c r="O11417" s="3"/>
    </row>
    <row r="11418" spans="1:15" customFormat="1" ht="13.2" x14ac:dyDescent="0.25">
      <c r="A11418">
        <v>8</v>
      </c>
      <c r="B11418">
        <v>3</v>
      </c>
      <c r="C11418" s="3">
        <v>803</v>
      </c>
      <c r="D11418" t="s">
        <v>7</v>
      </c>
      <c r="E11418">
        <v>94</v>
      </c>
      <c r="G11418" s="3">
        <v>233</v>
      </c>
      <c r="O11418" s="3"/>
    </row>
    <row r="11419" spans="1:15" customFormat="1" ht="13.2" x14ac:dyDescent="0.25">
      <c r="A11419">
        <v>8</v>
      </c>
      <c r="B11419">
        <v>4</v>
      </c>
      <c r="C11419" s="3">
        <v>804</v>
      </c>
      <c r="D11419" t="s">
        <v>7</v>
      </c>
      <c r="E11419">
        <v>94</v>
      </c>
      <c r="G11419" s="3">
        <v>199</v>
      </c>
      <c r="O11419" s="3"/>
    </row>
    <row r="11420" spans="1:15" customFormat="1" ht="13.2" x14ac:dyDescent="0.25">
      <c r="A11420">
        <v>8</v>
      </c>
      <c r="B11420">
        <v>5</v>
      </c>
      <c r="C11420" s="3">
        <v>805</v>
      </c>
      <c r="D11420" t="s">
        <v>7</v>
      </c>
      <c r="E11420">
        <v>94</v>
      </c>
      <c r="G11420" s="3">
        <v>137</v>
      </c>
      <c r="O11420" s="3"/>
    </row>
    <row r="11421" spans="1:15" customFormat="1" ht="13.2" x14ac:dyDescent="0.25">
      <c r="A11421">
        <v>8</v>
      </c>
      <c r="B11421">
        <v>6</v>
      </c>
      <c r="C11421" s="3">
        <v>806</v>
      </c>
      <c r="D11421" t="s">
        <v>7</v>
      </c>
      <c r="E11421">
        <v>94</v>
      </c>
      <c r="G11421" s="3">
        <v>221</v>
      </c>
      <c r="O11421" s="3"/>
    </row>
    <row r="11422" spans="1:15" customFormat="1" ht="13.2" x14ac:dyDescent="0.25">
      <c r="A11422">
        <v>8</v>
      </c>
      <c r="B11422">
        <v>7</v>
      </c>
      <c r="C11422" s="3">
        <v>807</v>
      </c>
      <c r="D11422" t="s">
        <v>7</v>
      </c>
      <c r="E11422">
        <v>94</v>
      </c>
      <c r="G11422" s="3">
        <v>180</v>
      </c>
      <c r="O11422" s="3"/>
    </row>
    <row r="11423" spans="1:15" customFormat="1" ht="13.2" x14ac:dyDescent="0.25">
      <c r="A11423">
        <v>8</v>
      </c>
      <c r="B11423">
        <v>8</v>
      </c>
      <c r="C11423" s="3">
        <v>808</v>
      </c>
      <c r="D11423" t="s">
        <v>7</v>
      </c>
      <c r="E11423">
        <v>94</v>
      </c>
      <c r="G11423" s="3">
        <v>457</v>
      </c>
      <c r="O11423" s="3"/>
    </row>
    <row r="11424" spans="1:15" customFormat="1" ht="13.2" x14ac:dyDescent="0.25">
      <c r="A11424">
        <v>8</v>
      </c>
      <c r="B11424">
        <v>9</v>
      </c>
      <c r="C11424" s="3">
        <v>809</v>
      </c>
      <c r="D11424" t="s">
        <v>7</v>
      </c>
      <c r="E11424">
        <v>94</v>
      </c>
      <c r="G11424" s="3">
        <v>750</v>
      </c>
      <c r="O11424" s="3"/>
    </row>
    <row r="11425" spans="1:15" customFormat="1" ht="13.2" x14ac:dyDescent="0.25">
      <c r="A11425">
        <v>8</v>
      </c>
      <c r="B11425">
        <v>10</v>
      </c>
      <c r="C11425" s="3">
        <v>810</v>
      </c>
      <c r="D11425" t="s">
        <v>7</v>
      </c>
      <c r="E11425">
        <v>94</v>
      </c>
      <c r="G11425" s="3">
        <v>137</v>
      </c>
      <c r="O11425" s="3"/>
    </row>
    <row r="11426" spans="1:15" customFormat="1" ht="13.2" x14ac:dyDescent="0.25">
      <c r="A11426">
        <v>8</v>
      </c>
      <c r="B11426">
        <v>11</v>
      </c>
      <c r="C11426" s="3">
        <v>811</v>
      </c>
      <c r="D11426" t="s">
        <v>7</v>
      </c>
      <c r="E11426">
        <v>94</v>
      </c>
      <c r="G11426" s="3">
        <v>505</v>
      </c>
      <c r="O11426" s="3"/>
    </row>
    <row r="11427" spans="1:15" customFormat="1" ht="13.2" x14ac:dyDescent="0.25">
      <c r="A11427">
        <v>8</v>
      </c>
      <c r="B11427">
        <v>12</v>
      </c>
      <c r="C11427" s="3">
        <v>812</v>
      </c>
      <c r="D11427" t="s">
        <v>7</v>
      </c>
      <c r="E11427">
        <v>94</v>
      </c>
      <c r="G11427" s="3">
        <v>531</v>
      </c>
      <c r="O11427" s="3"/>
    </row>
    <row r="11428" spans="1:15" customFormat="1" ht="13.2" x14ac:dyDescent="0.25">
      <c r="A11428">
        <v>8</v>
      </c>
      <c r="B11428">
        <v>13</v>
      </c>
      <c r="C11428" s="3">
        <v>813</v>
      </c>
      <c r="D11428" t="s">
        <v>7</v>
      </c>
      <c r="E11428">
        <v>94</v>
      </c>
      <c r="G11428" s="3">
        <v>739</v>
      </c>
      <c r="O11428" s="3"/>
    </row>
    <row r="11429" spans="1:15" customFormat="1" ht="13.2" x14ac:dyDescent="0.25">
      <c r="A11429">
        <v>8</v>
      </c>
      <c r="B11429">
        <v>14</v>
      </c>
      <c r="C11429" s="3">
        <v>814</v>
      </c>
      <c r="D11429" t="s">
        <v>7</v>
      </c>
      <c r="E11429">
        <v>94</v>
      </c>
      <c r="G11429" s="3">
        <v>1097</v>
      </c>
      <c r="O11429" s="3"/>
    </row>
    <row r="11430" spans="1:15" customFormat="1" ht="13.2" x14ac:dyDescent="0.25">
      <c r="A11430">
        <v>8</v>
      </c>
      <c r="B11430">
        <v>15</v>
      </c>
      <c r="C11430" s="3">
        <v>815</v>
      </c>
      <c r="D11430" t="s">
        <v>7</v>
      </c>
      <c r="E11430">
        <v>94</v>
      </c>
      <c r="G11430" s="3">
        <v>2542</v>
      </c>
      <c r="O11430" s="3"/>
    </row>
    <row r="11431" spans="1:15" customFormat="1" ht="13.2" x14ac:dyDescent="0.25">
      <c r="A11431">
        <v>8</v>
      </c>
      <c r="B11431">
        <v>16</v>
      </c>
      <c r="C11431" s="3">
        <v>816</v>
      </c>
      <c r="D11431" t="s">
        <v>7</v>
      </c>
      <c r="E11431">
        <v>94</v>
      </c>
      <c r="G11431" s="3">
        <v>2320</v>
      </c>
      <c r="O11431" s="3"/>
    </row>
    <row r="11432" spans="1:15" customFormat="1" ht="13.2" x14ac:dyDescent="0.25">
      <c r="A11432">
        <v>8</v>
      </c>
      <c r="B11432">
        <v>17</v>
      </c>
      <c r="C11432" s="3">
        <v>817</v>
      </c>
      <c r="D11432" t="s">
        <v>7</v>
      </c>
      <c r="E11432">
        <v>94</v>
      </c>
      <c r="G11432" s="3">
        <v>2508</v>
      </c>
      <c r="O11432" s="3"/>
    </row>
    <row r="11433" spans="1:15" customFormat="1" ht="13.2" x14ac:dyDescent="0.25">
      <c r="A11433">
        <v>8</v>
      </c>
      <c r="B11433">
        <v>18</v>
      </c>
      <c r="C11433" s="3">
        <v>818</v>
      </c>
      <c r="D11433" t="s">
        <v>7</v>
      </c>
      <c r="E11433">
        <v>94</v>
      </c>
      <c r="G11433" s="3">
        <v>2176</v>
      </c>
      <c r="O11433" s="3"/>
    </row>
    <row r="11434" spans="1:15" customFormat="1" ht="13.2" x14ac:dyDescent="0.25">
      <c r="A11434">
        <v>8</v>
      </c>
      <c r="B11434">
        <v>19</v>
      </c>
      <c r="C11434" s="3">
        <v>819</v>
      </c>
      <c r="D11434" t="s">
        <v>7</v>
      </c>
      <c r="E11434">
        <v>94</v>
      </c>
      <c r="G11434" s="3">
        <v>1201</v>
      </c>
      <c r="O11434" s="3"/>
    </row>
    <row r="11435" spans="1:15" customFormat="1" ht="13.2" x14ac:dyDescent="0.25">
      <c r="A11435">
        <v>8</v>
      </c>
      <c r="B11435">
        <v>20</v>
      </c>
      <c r="C11435" s="3">
        <v>820</v>
      </c>
      <c r="D11435" t="s">
        <v>7</v>
      </c>
      <c r="E11435">
        <v>94</v>
      </c>
      <c r="G11435" s="3">
        <v>547</v>
      </c>
      <c r="O11435" s="3"/>
    </row>
    <row r="11436" spans="1:15" customFormat="1" ht="13.2" x14ac:dyDescent="0.25">
      <c r="A11436">
        <v>8</v>
      </c>
      <c r="B11436">
        <v>21</v>
      </c>
      <c r="C11436" s="3">
        <v>821</v>
      </c>
      <c r="D11436" t="s">
        <v>7</v>
      </c>
      <c r="E11436">
        <v>94</v>
      </c>
      <c r="G11436" s="3">
        <v>128</v>
      </c>
      <c r="O11436" s="3"/>
    </row>
    <row r="11437" spans="1:15" customFormat="1" ht="13.2" x14ac:dyDescent="0.25">
      <c r="A11437">
        <v>8</v>
      </c>
      <c r="B11437">
        <v>22</v>
      </c>
      <c r="C11437" s="3">
        <v>822</v>
      </c>
      <c r="D11437" t="s">
        <v>7</v>
      </c>
      <c r="E11437">
        <v>94</v>
      </c>
      <c r="G11437" s="3">
        <v>433</v>
      </c>
      <c r="O11437" s="3"/>
    </row>
    <row r="11438" spans="1:15" customFormat="1" ht="13.2" x14ac:dyDescent="0.25">
      <c r="A11438">
        <v>8</v>
      </c>
      <c r="B11438">
        <v>23</v>
      </c>
      <c r="C11438" s="3">
        <v>823</v>
      </c>
      <c r="D11438" t="s">
        <v>7</v>
      </c>
      <c r="E11438">
        <v>94</v>
      </c>
      <c r="G11438" s="3">
        <v>192</v>
      </c>
      <c r="O11438" s="3"/>
    </row>
    <row r="11439" spans="1:15" customFormat="1" ht="13.2" x14ac:dyDescent="0.25">
      <c r="A11439">
        <v>8</v>
      </c>
      <c r="B11439">
        <v>24</v>
      </c>
      <c r="C11439" s="3">
        <v>824</v>
      </c>
      <c r="D11439" t="s">
        <v>7</v>
      </c>
      <c r="E11439">
        <v>94</v>
      </c>
      <c r="G11439" s="3">
        <v>218</v>
      </c>
      <c r="O11439" s="3"/>
    </row>
    <row r="11440" spans="1:15" customFormat="1" ht="13.2" x14ac:dyDescent="0.25">
      <c r="A11440">
        <v>8</v>
      </c>
      <c r="B11440">
        <v>25</v>
      </c>
      <c r="C11440" s="3">
        <v>825</v>
      </c>
      <c r="D11440" t="s">
        <v>7</v>
      </c>
      <c r="E11440">
        <v>94</v>
      </c>
      <c r="G11440" s="3">
        <v>886</v>
      </c>
      <c r="O11440" s="3"/>
    </row>
    <row r="11441" spans="1:15" customFormat="1" ht="13.2" x14ac:dyDescent="0.25">
      <c r="A11441">
        <v>8</v>
      </c>
      <c r="B11441">
        <v>26</v>
      </c>
      <c r="C11441" s="3">
        <v>826</v>
      </c>
      <c r="D11441" t="s">
        <v>7</v>
      </c>
      <c r="E11441">
        <v>94</v>
      </c>
      <c r="G11441" s="3">
        <v>682</v>
      </c>
      <c r="O11441" s="3"/>
    </row>
    <row r="11442" spans="1:15" customFormat="1" ht="13.2" x14ac:dyDescent="0.25">
      <c r="A11442">
        <v>8</v>
      </c>
      <c r="B11442">
        <v>27</v>
      </c>
      <c r="C11442" s="3">
        <v>827</v>
      </c>
      <c r="D11442" t="s">
        <v>7</v>
      </c>
      <c r="E11442">
        <v>94</v>
      </c>
      <c r="G11442" s="3">
        <v>248</v>
      </c>
      <c r="O11442" s="3"/>
    </row>
    <row r="11443" spans="1:15" customFormat="1" ht="13.2" x14ac:dyDescent="0.25">
      <c r="A11443">
        <v>8</v>
      </c>
      <c r="B11443">
        <v>28</v>
      </c>
      <c r="C11443" s="3">
        <v>828</v>
      </c>
      <c r="D11443" t="s">
        <v>7</v>
      </c>
      <c r="E11443">
        <v>94</v>
      </c>
      <c r="G11443" s="3">
        <v>256</v>
      </c>
      <c r="O11443" s="3"/>
    </row>
    <row r="11444" spans="1:15" customFormat="1" ht="13.2" x14ac:dyDescent="0.25">
      <c r="A11444">
        <v>8</v>
      </c>
      <c r="B11444">
        <v>29</v>
      </c>
      <c r="C11444" s="3">
        <v>829</v>
      </c>
      <c r="D11444" t="s">
        <v>7</v>
      </c>
      <c r="E11444">
        <v>94</v>
      </c>
      <c r="G11444" s="3">
        <v>850</v>
      </c>
      <c r="O11444" s="3"/>
    </row>
    <row r="11445" spans="1:15" customFormat="1" ht="13.2" x14ac:dyDescent="0.25">
      <c r="A11445">
        <v>8</v>
      </c>
      <c r="B11445">
        <v>30</v>
      </c>
      <c r="C11445" s="3">
        <v>830</v>
      </c>
      <c r="D11445" t="s">
        <v>7</v>
      </c>
      <c r="E11445">
        <v>94</v>
      </c>
      <c r="G11445" s="3">
        <v>274</v>
      </c>
      <c r="O11445" s="3"/>
    </row>
    <row r="11446" spans="1:15" customFormat="1" ht="13.2" x14ac:dyDescent="0.25">
      <c r="A11446">
        <v>8</v>
      </c>
      <c r="B11446">
        <v>31</v>
      </c>
      <c r="C11446" s="3">
        <v>831</v>
      </c>
      <c r="D11446" t="s">
        <v>7</v>
      </c>
      <c r="E11446">
        <v>94</v>
      </c>
      <c r="G11446" s="3">
        <v>82</v>
      </c>
      <c r="O11446" s="3"/>
    </row>
    <row r="11447" spans="1:15" customFormat="1" ht="13.2" x14ac:dyDescent="0.25">
      <c r="A11447">
        <v>9</v>
      </c>
      <c r="B11447">
        <v>1</v>
      </c>
      <c r="C11447" s="3">
        <v>901</v>
      </c>
      <c r="D11447" t="s">
        <v>7</v>
      </c>
      <c r="E11447">
        <v>94</v>
      </c>
      <c r="G11447" s="3">
        <v>47</v>
      </c>
      <c r="O11447" s="3"/>
    </row>
    <row r="11448" spans="1:15" customFormat="1" ht="13.2" x14ac:dyDescent="0.25">
      <c r="A11448">
        <v>9</v>
      </c>
      <c r="B11448">
        <v>2</v>
      </c>
      <c r="C11448" s="3">
        <v>902</v>
      </c>
      <c r="D11448" t="s">
        <v>7</v>
      </c>
      <c r="E11448">
        <v>94</v>
      </c>
      <c r="G11448" s="3">
        <v>41</v>
      </c>
      <c r="O11448" s="3"/>
    </row>
    <row r="11449" spans="1:15" customFormat="1" ht="13.2" x14ac:dyDescent="0.25">
      <c r="A11449">
        <v>9</v>
      </c>
      <c r="B11449">
        <v>3</v>
      </c>
      <c r="C11449" s="3">
        <v>903</v>
      </c>
      <c r="D11449" t="s">
        <v>7</v>
      </c>
      <c r="E11449">
        <v>94</v>
      </c>
      <c r="G11449" s="3">
        <v>148</v>
      </c>
      <c r="O11449" s="3"/>
    </row>
    <row r="11450" spans="1:15" customFormat="1" ht="13.2" x14ac:dyDescent="0.25">
      <c r="A11450">
        <v>9</v>
      </c>
      <c r="B11450">
        <v>4</v>
      </c>
      <c r="C11450" s="3">
        <v>904</v>
      </c>
      <c r="D11450" t="s">
        <v>7</v>
      </c>
      <c r="E11450">
        <v>94</v>
      </c>
      <c r="G11450" s="3">
        <v>710</v>
      </c>
      <c r="O11450" s="3"/>
    </row>
    <row r="11451" spans="1:15" customFormat="1" ht="13.2" x14ac:dyDescent="0.25">
      <c r="A11451">
        <v>9</v>
      </c>
      <c r="B11451">
        <v>5</v>
      </c>
      <c r="C11451" s="3">
        <v>905</v>
      </c>
      <c r="D11451" t="s">
        <v>7</v>
      </c>
      <c r="E11451">
        <v>94</v>
      </c>
      <c r="G11451" s="3">
        <v>537</v>
      </c>
      <c r="O11451" s="3"/>
    </row>
    <row r="11452" spans="1:15" customFormat="1" ht="13.2" x14ac:dyDescent="0.25">
      <c r="A11452">
        <v>9</v>
      </c>
      <c r="B11452">
        <v>6</v>
      </c>
      <c r="C11452" s="3">
        <v>906</v>
      </c>
      <c r="D11452" t="s">
        <v>7</v>
      </c>
      <c r="E11452">
        <v>94</v>
      </c>
      <c r="G11452" s="3">
        <v>276</v>
      </c>
      <c r="O11452" s="3"/>
    </row>
    <row r="11453" spans="1:15" customFormat="1" ht="13.2" x14ac:dyDescent="0.25">
      <c r="A11453">
        <v>9</v>
      </c>
      <c r="B11453">
        <v>7</v>
      </c>
      <c r="C11453" s="3">
        <v>907</v>
      </c>
      <c r="D11453" t="s">
        <v>7</v>
      </c>
      <c r="E11453">
        <v>94</v>
      </c>
      <c r="G11453" s="3">
        <v>328</v>
      </c>
      <c r="O11453" s="3"/>
    </row>
    <row r="11454" spans="1:15" customFormat="1" ht="13.2" x14ac:dyDescent="0.25">
      <c r="A11454">
        <v>9</v>
      </c>
      <c r="B11454">
        <v>8</v>
      </c>
      <c r="C11454" s="3">
        <v>908</v>
      </c>
      <c r="D11454" t="s">
        <v>7</v>
      </c>
      <c r="E11454">
        <v>94</v>
      </c>
      <c r="G11454" s="3">
        <v>3946</v>
      </c>
      <c r="O11454" s="3"/>
    </row>
    <row r="11455" spans="1:15" customFormat="1" ht="13.2" x14ac:dyDescent="0.25">
      <c r="A11455">
        <v>9</v>
      </c>
      <c r="B11455">
        <v>9</v>
      </c>
      <c r="C11455" s="3">
        <v>909</v>
      </c>
      <c r="D11455" t="s">
        <v>7</v>
      </c>
      <c r="E11455">
        <v>94</v>
      </c>
      <c r="G11455" s="3">
        <v>4649</v>
      </c>
      <c r="O11455" s="3"/>
    </row>
    <row r="11456" spans="1:15" customFormat="1" ht="13.2" x14ac:dyDescent="0.25">
      <c r="A11456">
        <v>9</v>
      </c>
      <c r="B11456">
        <v>10</v>
      </c>
      <c r="C11456" s="3">
        <v>910</v>
      </c>
      <c r="D11456" t="s">
        <v>7</v>
      </c>
      <c r="E11456">
        <v>94</v>
      </c>
      <c r="G11456" s="3">
        <v>3522</v>
      </c>
      <c r="O11456" s="3"/>
    </row>
    <row r="11457" spans="1:15" customFormat="1" ht="13.2" x14ac:dyDescent="0.25">
      <c r="A11457">
        <v>9</v>
      </c>
      <c r="B11457">
        <v>11</v>
      </c>
      <c r="C11457" s="3">
        <v>911</v>
      </c>
      <c r="D11457" t="s">
        <v>7</v>
      </c>
      <c r="E11457">
        <v>94</v>
      </c>
      <c r="G11457" s="3">
        <v>2894</v>
      </c>
      <c r="O11457" s="3"/>
    </row>
    <row r="11458" spans="1:15" customFormat="1" ht="13.2" x14ac:dyDescent="0.25">
      <c r="A11458">
        <v>9</v>
      </c>
      <c r="B11458">
        <v>12</v>
      </c>
      <c r="C11458" s="3">
        <v>912</v>
      </c>
      <c r="D11458" t="s">
        <v>7</v>
      </c>
      <c r="E11458">
        <v>94</v>
      </c>
      <c r="G11458" s="3">
        <v>2187</v>
      </c>
      <c r="O11458" s="3"/>
    </row>
    <row r="11459" spans="1:15" customFormat="1" ht="13.2" x14ac:dyDescent="0.25">
      <c r="A11459">
        <v>9</v>
      </c>
      <c r="B11459">
        <v>13</v>
      </c>
      <c r="C11459" s="3">
        <v>913</v>
      </c>
      <c r="D11459" t="s">
        <v>7</v>
      </c>
      <c r="E11459">
        <v>94</v>
      </c>
      <c r="G11459" s="3">
        <v>1589</v>
      </c>
      <c r="O11459" s="3"/>
    </row>
    <row r="11460" spans="1:15" customFormat="1" ht="13.2" x14ac:dyDescent="0.25">
      <c r="A11460">
        <v>9</v>
      </c>
      <c r="B11460">
        <v>14</v>
      </c>
      <c r="C11460" s="3">
        <v>914</v>
      </c>
      <c r="D11460" t="s">
        <v>7</v>
      </c>
      <c r="E11460">
        <v>94</v>
      </c>
      <c r="G11460" s="3">
        <v>1311</v>
      </c>
      <c r="O11460" s="3"/>
    </row>
    <row r="11461" spans="1:15" customFormat="1" ht="13.2" x14ac:dyDescent="0.25">
      <c r="A11461">
        <v>9</v>
      </c>
      <c r="B11461">
        <v>15</v>
      </c>
      <c r="C11461" s="3">
        <v>915</v>
      </c>
      <c r="D11461" t="s">
        <v>7</v>
      </c>
      <c r="E11461">
        <v>94</v>
      </c>
      <c r="G11461" s="3">
        <v>964</v>
      </c>
      <c r="O11461" s="3"/>
    </row>
    <row r="11462" spans="1:15" customFormat="1" ht="13.2" x14ac:dyDescent="0.25">
      <c r="A11462">
        <v>9</v>
      </c>
      <c r="B11462">
        <v>16</v>
      </c>
      <c r="C11462" s="3">
        <v>916</v>
      </c>
      <c r="D11462" t="s">
        <v>7</v>
      </c>
      <c r="E11462">
        <v>94</v>
      </c>
      <c r="G11462" s="3">
        <v>552</v>
      </c>
      <c r="O11462" s="3"/>
    </row>
    <row r="11463" spans="1:15" customFormat="1" ht="13.2" x14ac:dyDescent="0.25">
      <c r="A11463">
        <v>9</v>
      </c>
      <c r="B11463">
        <v>17</v>
      </c>
      <c r="C11463" s="3">
        <v>917</v>
      </c>
      <c r="D11463" t="s">
        <v>7</v>
      </c>
      <c r="E11463">
        <v>94</v>
      </c>
      <c r="G11463" s="3">
        <v>663</v>
      </c>
      <c r="O11463" s="3"/>
    </row>
    <row r="11464" spans="1:15" customFormat="1" ht="13.2" x14ac:dyDescent="0.25">
      <c r="A11464">
        <v>9</v>
      </c>
      <c r="B11464">
        <v>18</v>
      </c>
      <c r="C11464" s="3">
        <v>918</v>
      </c>
      <c r="D11464" t="s">
        <v>7</v>
      </c>
      <c r="E11464">
        <v>94</v>
      </c>
      <c r="G11464" s="3">
        <v>365</v>
      </c>
      <c r="O11464" s="3"/>
    </row>
    <row r="11465" spans="1:15" customFormat="1" ht="13.2" x14ac:dyDescent="0.25">
      <c r="A11465">
        <v>9</v>
      </c>
      <c r="B11465">
        <v>19</v>
      </c>
      <c r="C11465" s="3">
        <v>919</v>
      </c>
      <c r="D11465" t="s">
        <v>7</v>
      </c>
      <c r="E11465">
        <v>94</v>
      </c>
      <c r="G11465" s="3">
        <v>449</v>
      </c>
      <c r="O11465" s="3"/>
    </row>
    <row r="11466" spans="1:15" customFormat="1" ht="13.2" x14ac:dyDescent="0.25">
      <c r="A11466">
        <v>9</v>
      </c>
      <c r="B11466">
        <v>20</v>
      </c>
      <c r="C11466" s="3">
        <v>920</v>
      </c>
      <c r="D11466" t="s">
        <v>7</v>
      </c>
      <c r="E11466">
        <v>94</v>
      </c>
      <c r="G11466" s="3">
        <v>186</v>
      </c>
      <c r="O11466" s="3"/>
    </row>
    <row r="11467" spans="1:15" customFormat="1" ht="13.2" x14ac:dyDescent="0.25">
      <c r="A11467">
        <v>9</v>
      </c>
      <c r="B11467">
        <v>21</v>
      </c>
      <c r="C11467" s="3">
        <v>921</v>
      </c>
      <c r="D11467" t="s">
        <v>7</v>
      </c>
      <c r="E11467">
        <v>94</v>
      </c>
      <c r="G11467" s="3">
        <v>219</v>
      </c>
      <c r="O11467" s="3"/>
    </row>
    <row r="11468" spans="1:15" customFormat="1" ht="13.2" x14ac:dyDescent="0.25">
      <c r="A11468">
        <v>9</v>
      </c>
      <c r="B11468">
        <v>22</v>
      </c>
      <c r="C11468" s="3">
        <v>922</v>
      </c>
      <c r="D11468" t="s">
        <v>7</v>
      </c>
      <c r="E11468">
        <v>94</v>
      </c>
      <c r="G11468" s="3">
        <v>127</v>
      </c>
      <c r="O11468" s="3"/>
    </row>
    <row r="11469" spans="1:15" customFormat="1" ht="13.2" x14ac:dyDescent="0.25">
      <c r="A11469">
        <v>9</v>
      </c>
      <c r="B11469">
        <v>23</v>
      </c>
      <c r="C11469" s="3">
        <v>923</v>
      </c>
      <c r="D11469" t="s">
        <v>7</v>
      </c>
      <c r="E11469">
        <v>94</v>
      </c>
      <c r="G11469" s="3">
        <v>123</v>
      </c>
      <c r="O11469" s="3"/>
    </row>
    <row r="11470" spans="1:15" customFormat="1" ht="13.2" x14ac:dyDescent="0.25">
      <c r="A11470">
        <v>9</v>
      </c>
      <c r="B11470">
        <v>24</v>
      </c>
      <c r="C11470" s="3">
        <v>924</v>
      </c>
      <c r="D11470" t="s">
        <v>7</v>
      </c>
      <c r="E11470">
        <v>94</v>
      </c>
      <c r="G11470" s="3">
        <v>150</v>
      </c>
      <c r="O11470" s="3"/>
    </row>
    <row r="11471" spans="1:15" customFormat="1" ht="13.2" x14ac:dyDescent="0.25">
      <c r="A11471">
        <v>9</v>
      </c>
      <c r="B11471">
        <v>25</v>
      </c>
      <c r="C11471" s="3">
        <v>925</v>
      </c>
      <c r="D11471" t="s">
        <v>7</v>
      </c>
      <c r="E11471">
        <v>94</v>
      </c>
      <c r="G11471" s="3">
        <v>162</v>
      </c>
      <c r="O11471" s="3"/>
    </row>
    <row r="11472" spans="1:15" customFormat="1" ht="13.2" x14ac:dyDescent="0.25">
      <c r="A11472">
        <v>9</v>
      </c>
      <c r="B11472">
        <v>26</v>
      </c>
      <c r="C11472" s="3">
        <v>926</v>
      </c>
      <c r="D11472" t="s">
        <v>7</v>
      </c>
      <c r="E11472">
        <v>94</v>
      </c>
      <c r="G11472" s="3">
        <v>138</v>
      </c>
      <c r="O11472" s="3"/>
    </row>
    <row r="11473" spans="1:15" customFormat="1" ht="13.2" x14ac:dyDescent="0.25">
      <c r="A11473">
        <v>9</v>
      </c>
      <c r="B11473">
        <v>27</v>
      </c>
      <c r="C11473" s="3">
        <v>927</v>
      </c>
      <c r="D11473" t="s">
        <v>7</v>
      </c>
      <c r="E11473">
        <v>94</v>
      </c>
      <c r="G11473" s="3">
        <v>115</v>
      </c>
      <c r="O11473" s="3"/>
    </row>
    <row r="11474" spans="1:15" customFormat="1" ht="13.2" x14ac:dyDescent="0.25">
      <c r="A11474">
        <v>9</v>
      </c>
      <c r="B11474">
        <v>28</v>
      </c>
      <c r="C11474" s="3">
        <v>928</v>
      </c>
      <c r="D11474" t="s">
        <v>7</v>
      </c>
      <c r="E11474">
        <v>94</v>
      </c>
      <c r="G11474" s="3">
        <v>88</v>
      </c>
      <c r="O11474" s="3"/>
    </row>
    <row r="11475" spans="1:15" customFormat="1" ht="13.2" x14ac:dyDescent="0.25">
      <c r="A11475">
        <v>9</v>
      </c>
      <c r="B11475">
        <v>29</v>
      </c>
      <c r="C11475" s="3">
        <v>929</v>
      </c>
      <c r="D11475" t="s">
        <v>7</v>
      </c>
      <c r="E11475">
        <v>94</v>
      </c>
      <c r="G11475" s="3">
        <v>58</v>
      </c>
      <c r="O11475" s="3"/>
    </row>
    <row r="11476" spans="1:15" customFormat="1" ht="13.2" x14ac:dyDescent="0.25">
      <c r="A11476">
        <v>9</v>
      </c>
      <c r="B11476">
        <v>30</v>
      </c>
      <c r="C11476" s="3">
        <v>930</v>
      </c>
      <c r="D11476" t="s">
        <v>7</v>
      </c>
      <c r="E11476">
        <v>94</v>
      </c>
      <c r="G11476" s="3">
        <v>210</v>
      </c>
      <c r="O11476" s="3"/>
    </row>
    <row r="11477" spans="1:15" customFormat="1" ht="13.2" x14ac:dyDescent="0.25">
      <c r="A11477">
        <v>6</v>
      </c>
      <c r="B11477">
        <v>6</v>
      </c>
      <c r="C11477" s="3">
        <v>606</v>
      </c>
      <c r="D11477" t="s">
        <v>6</v>
      </c>
      <c r="E11477">
        <v>93</v>
      </c>
      <c r="G11477" s="3"/>
      <c r="O11477" s="3"/>
    </row>
    <row r="11478" spans="1:15" customFormat="1" ht="13.2" x14ac:dyDescent="0.25">
      <c r="A11478">
        <v>6</v>
      </c>
      <c r="B11478">
        <v>7</v>
      </c>
      <c r="C11478" s="3">
        <v>607</v>
      </c>
      <c r="D11478" t="s">
        <v>6</v>
      </c>
      <c r="E11478">
        <v>93</v>
      </c>
      <c r="G11478" s="3"/>
      <c r="O11478" s="3"/>
    </row>
    <row r="11479" spans="1:15" customFormat="1" ht="13.2" x14ac:dyDescent="0.25">
      <c r="A11479">
        <v>6</v>
      </c>
      <c r="B11479">
        <v>8</v>
      </c>
      <c r="C11479" s="3">
        <v>608</v>
      </c>
      <c r="D11479" t="s">
        <v>6</v>
      </c>
      <c r="E11479">
        <v>93</v>
      </c>
      <c r="G11479" s="3"/>
      <c r="O11479" s="3"/>
    </row>
    <row r="11480" spans="1:15" customFormat="1" ht="13.2" x14ac:dyDescent="0.25">
      <c r="A11480">
        <v>6</v>
      </c>
      <c r="B11480">
        <v>9</v>
      </c>
      <c r="C11480" s="3">
        <v>609</v>
      </c>
      <c r="D11480" t="s">
        <v>6</v>
      </c>
      <c r="E11480">
        <v>93</v>
      </c>
      <c r="G11480" s="241">
        <v>54</v>
      </c>
      <c r="H11480">
        <f>SUBTOTAL(9,G11474:G11480)</f>
        <v>410</v>
      </c>
      <c r="O11480" s="86">
        <v>4</v>
      </c>
    </row>
    <row r="11481" spans="1:15" customFormat="1" ht="13.2" x14ac:dyDescent="0.25">
      <c r="A11481">
        <v>6</v>
      </c>
      <c r="B11481">
        <v>10</v>
      </c>
      <c r="C11481" s="3">
        <v>610</v>
      </c>
      <c r="D11481" t="s">
        <v>6</v>
      </c>
      <c r="E11481">
        <v>93</v>
      </c>
      <c r="G11481" s="241">
        <v>150</v>
      </c>
      <c r="O11481" s="86">
        <v>10</v>
      </c>
    </row>
    <row r="11482" spans="1:15" customFormat="1" ht="13.2" x14ac:dyDescent="0.25">
      <c r="A11482">
        <v>6</v>
      </c>
      <c r="B11482">
        <v>11</v>
      </c>
      <c r="C11482" s="3">
        <v>611</v>
      </c>
      <c r="D11482" t="s">
        <v>6</v>
      </c>
      <c r="E11482">
        <v>93</v>
      </c>
      <c r="G11482" s="241">
        <v>254</v>
      </c>
      <c r="O11482" s="86">
        <v>17</v>
      </c>
    </row>
    <row r="11483" spans="1:15" customFormat="1" ht="13.2" x14ac:dyDescent="0.25">
      <c r="A11483">
        <v>6</v>
      </c>
      <c r="B11483">
        <v>12</v>
      </c>
      <c r="C11483" s="3">
        <v>612</v>
      </c>
      <c r="D11483" t="s">
        <v>6</v>
      </c>
      <c r="E11483">
        <v>93</v>
      </c>
      <c r="G11483" s="241">
        <v>312</v>
      </c>
      <c r="O11483" s="86">
        <v>21</v>
      </c>
    </row>
    <row r="11484" spans="1:15" customFormat="1" ht="13.2" x14ac:dyDescent="0.25">
      <c r="A11484">
        <v>6</v>
      </c>
      <c r="B11484">
        <v>13</v>
      </c>
      <c r="C11484" s="3">
        <v>613</v>
      </c>
      <c r="D11484" t="s">
        <v>6</v>
      </c>
      <c r="E11484">
        <v>93</v>
      </c>
      <c r="G11484" s="241">
        <v>419</v>
      </c>
      <c r="O11484" s="86">
        <v>29</v>
      </c>
    </row>
    <row r="11485" spans="1:15" customFormat="1" ht="13.2" x14ac:dyDescent="0.25">
      <c r="A11485">
        <v>6</v>
      </c>
      <c r="B11485">
        <v>14</v>
      </c>
      <c r="C11485" s="3">
        <v>614</v>
      </c>
      <c r="D11485" t="s">
        <v>6</v>
      </c>
      <c r="E11485">
        <v>93</v>
      </c>
      <c r="G11485" s="241">
        <v>479</v>
      </c>
      <c r="O11485" s="86">
        <v>33</v>
      </c>
    </row>
    <row r="11486" spans="1:15" customFormat="1" ht="13.2" x14ac:dyDescent="0.25">
      <c r="A11486">
        <v>6</v>
      </c>
      <c r="B11486">
        <v>15</v>
      </c>
      <c r="C11486" s="3">
        <v>615</v>
      </c>
      <c r="D11486" t="s">
        <v>6</v>
      </c>
      <c r="E11486">
        <v>93</v>
      </c>
      <c r="G11486" s="241">
        <v>639</v>
      </c>
      <c r="O11486" s="86">
        <v>44</v>
      </c>
    </row>
    <row r="11487" spans="1:15" customFormat="1" ht="13.2" x14ac:dyDescent="0.25">
      <c r="A11487">
        <v>6</v>
      </c>
      <c r="B11487">
        <v>16</v>
      </c>
      <c r="C11487" s="3">
        <v>616</v>
      </c>
      <c r="D11487" t="s">
        <v>6</v>
      </c>
      <c r="E11487">
        <v>93</v>
      </c>
      <c r="G11487" s="241">
        <v>546</v>
      </c>
      <c r="H11487">
        <f>SUBTOTAL(9,G11481:G11487)</f>
        <v>2799</v>
      </c>
      <c r="O11487" s="86">
        <v>38</v>
      </c>
    </row>
    <row r="11488" spans="1:15" customFormat="1" ht="13.2" x14ac:dyDescent="0.25">
      <c r="A11488">
        <v>6</v>
      </c>
      <c r="B11488">
        <v>17</v>
      </c>
      <c r="C11488" s="3">
        <v>617</v>
      </c>
      <c r="D11488" t="s">
        <v>6</v>
      </c>
      <c r="E11488">
        <v>93</v>
      </c>
      <c r="G11488" s="241">
        <v>515</v>
      </c>
      <c r="O11488" s="86">
        <v>36</v>
      </c>
    </row>
    <row r="11489" spans="1:15" customFormat="1" ht="13.2" x14ac:dyDescent="0.25">
      <c r="A11489">
        <v>6</v>
      </c>
      <c r="B11489">
        <v>18</v>
      </c>
      <c r="C11489" s="3">
        <v>618</v>
      </c>
      <c r="D11489" t="s">
        <v>6</v>
      </c>
      <c r="E11489">
        <v>93</v>
      </c>
      <c r="G11489" s="241">
        <v>626</v>
      </c>
      <c r="O11489" s="86">
        <v>43</v>
      </c>
    </row>
    <row r="11490" spans="1:15" customFormat="1" ht="13.2" x14ac:dyDescent="0.25">
      <c r="A11490">
        <v>6</v>
      </c>
      <c r="B11490">
        <v>19</v>
      </c>
      <c r="C11490" s="3">
        <v>619</v>
      </c>
      <c r="D11490" t="s">
        <v>6</v>
      </c>
      <c r="E11490">
        <v>93</v>
      </c>
      <c r="G11490" s="241">
        <v>736</v>
      </c>
      <c r="O11490" s="86">
        <v>51</v>
      </c>
    </row>
    <row r="11491" spans="1:15" customFormat="1" ht="13.2" x14ac:dyDescent="0.25">
      <c r="A11491">
        <v>6</v>
      </c>
      <c r="B11491">
        <v>20</v>
      </c>
      <c r="C11491" s="3">
        <v>620</v>
      </c>
      <c r="D11491" t="s">
        <v>6</v>
      </c>
      <c r="E11491">
        <v>93</v>
      </c>
      <c r="G11491" s="241">
        <v>952</v>
      </c>
      <c r="O11491" s="86">
        <v>66</v>
      </c>
    </row>
    <row r="11492" spans="1:15" customFormat="1" ht="13.2" x14ac:dyDescent="0.25">
      <c r="A11492">
        <v>6</v>
      </c>
      <c r="B11492">
        <v>21</v>
      </c>
      <c r="C11492" s="3">
        <v>621</v>
      </c>
      <c r="D11492" t="s">
        <v>6</v>
      </c>
      <c r="E11492">
        <v>93</v>
      </c>
      <c r="G11492" s="241">
        <v>468</v>
      </c>
      <c r="O11492" s="86">
        <v>32</v>
      </c>
    </row>
    <row r="11493" spans="1:15" customFormat="1" ht="13.2" x14ac:dyDescent="0.25">
      <c r="A11493">
        <v>6</v>
      </c>
      <c r="B11493">
        <v>22</v>
      </c>
      <c r="C11493" s="3">
        <v>622</v>
      </c>
      <c r="D11493" t="s">
        <v>6</v>
      </c>
      <c r="E11493">
        <v>93</v>
      </c>
      <c r="G11493" s="241">
        <v>556</v>
      </c>
      <c r="O11493" s="86">
        <v>38</v>
      </c>
    </row>
    <row r="11494" spans="1:15" customFormat="1" ht="13.2" x14ac:dyDescent="0.25">
      <c r="A11494">
        <v>6</v>
      </c>
      <c r="B11494">
        <v>23</v>
      </c>
      <c r="C11494" s="3">
        <v>623</v>
      </c>
      <c r="D11494" t="s">
        <v>6</v>
      </c>
      <c r="E11494">
        <v>93</v>
      </c>
      <c r="G11494" s="241">
        <v>705</v>
      </c>
      <c r="H11494">
        <f>SUBTOTAL(9,G11488:G11494)</f>
        <v>4558</v>
      </c>
      <c r="O11494" s="86">
        <v>43</v>
      </c>
    </row>
    <row r="11495" spans="1:15" customFormat="1" ht="13.2" x14ac:dyDescent="0.25">
      <c r="A11495">
        <v>6</v>
      </c>
      <c r="B11495">
        <v>24</v>
      </c>
      <c r="C11495" s="3">
        <v>624</v>
      </c>
      <c r="D11495" t="s">
        <v>6</v>
      </c>
      <c r="E11495">
        <v>93</v>
      </c>
      <c r="G11495" s="241">
        <v>698</v>
      </c>
      <c r="O11495" s="86">
        <v>37</v>
      </c>
    </row>
    <row r="11496" spans="1:15" customFormat="1" ht="13.2" x14ac:dyDescent="0.25">
      <c r="A11496">
        <v>6</v>
      </c>
      <c r="B11496">
        <v>25</v>
      </c>
      <c r="C11496" s="3">
        <v>625</v>
      </c>
      <c r="D11496" t="s">
        <v>6</v>
      </c>
      <c r="E11496">
        <v>93</v>
      </c>
      <c r="G11496" s="241">
        <v>611</v>
      </c>
      <c r="O11496" s="86">
        <v>28</v>
      </c>
    </row>
    <row r="11497" spans="1:15" customFormat="1" ht="13.2" x14ac:dyDescent="0.25">
      <c r="A11497">
        <v>6</v>
      </c>
      <c r="B11497">
        <v>26</v>
      </c>
      <c r="C11497" s="3">
        <v>626</v>
      </c>
      <c r="D11497" t="s">
        <v>6</v>
      </c>
      <c r="E11497">
        <v>93</v>
      </c>
      <c r="G11497" s="241">
        <v>476</v>
      </c>
      <c r="O11497" s="86">
        <v>18</v>
      </c>
    </row>
    <row r="11498" spans="1:15" customFormat="1" ht="13.2" x14ac:dyDescent="0.25">
      <c r="A11498">
        <v>6</v>
      </c>
      <c r="B11498">
        <v>27</v>
      </c>
      <c r="C11498" s="3">
        <v>627</v>
      </c>
      <c r="D11498" t="s">
        <v>6</v>
      </c>
      <c r="E11498">
        <v>93</v>
      </c>
      <c r="G11498" s="241">
        <v>1147</v>
      </c>
      <c r="O11498" s="86">
        <v>35</v>
      </c>
    </row>
    <row r="11499" spans="1:15" customFormat="1" ht="13.2" x14ac:dyDescent="0.25">
      <c r="A11499">
        <v>6</v>
      </c>
      <c r="B11499">
        <v>28</v>
      </c>
      <c r="C11499" s="3">
        <v>628</v>
      </c>
      <c r="D11499" t="s">
        <v>6</v>
      </c>
      <c r="E11499">
        <v>93</v>
      </c>
      <c r="G11499" s="241">
        <v>659</v>
      </c>
      <c r="O11499" s="86">
        <v>15</v>
      </c>
    </row>
    <row r="11500" spans="1:15" customFormat="1" ht="13.2" x14ac:dyDescent="0.25">
      <c r="A11500">
        <v>6</v>
      </c>
      <c r="B11500">
        <v>29</v>
      </c>
      <c r="C11500" s="3">
        <v>629</v>
      </c>
      <c r="D11500" t="s">
        <v>6</v>
      </c>
      <c r="E11500">
        <v>93</v>
      </c>
      <c r="G11500" s="241">
        <v>926</v>
      </c>
      <c r="O11500" s="86">
        <v>77</v>
      </c>
    </row>
    <row r="11501" spans="1:15" customFormat="1" ht="13.2" x14ac:dyDescent="0.25">
      <c r="A11501">
        <v>6</v>
      </c>
      <c r="B11501">
        <v>30</v>
      </c>
      <c r="C11501" s="3">
        <v>630</v>
      </c>
      <c r="D11501" t="s">
        <v>6</v>
      </c>
      <c r="E11501">
        <v>93</v>
      </c>
      <c r="G11501" s="241">
        <v>863</v>
      </c>
      <c r="H11501">
        <f>SUBTOTAL(9,G11495:G11501)</f>
        <v>5380</v>
      </c>
      <c r="O11501" s="86">
        <v>59</v>
      </c>
    </row>
    <row r="11502" spans="1:15" customFormat="1" ht="13.2" x14ac:dyDescent="0.25">
      <c r="A11502">
        <v>7</v>
      </c>
      <c r="B11502">
        <v>1</v>
      </c>
      <c r="C11502" s="3">
        <v>701</v>
      </c>
      <c r="D11502" t="s">
        <v>6</v>
      </c>
      <c r="E11502">
        <v>93</v>
      </c>
      <c r="G11502" s="241">
        <v>384</v>
      </c>
      <c r="O11502" s="86">
        <v>21</v>
      </c>
    </row>
    <row r="11503" spans="1:15" customFormat="1" ht="13.2" x14ac:dyDescent="0.25">
      <c r="A11503">
        <v>7</v>
      </c>
      <c r="B11503">
        <v>2</v>
      </c>
      <c r="C11503" s="3">
        <v>702</v>
      </c>
      <c r="D11503" t="s">
        <v>6</v>
      </c>
      <c r="E11503">
        <v>93</v>
      </c>
      <c r="G11503" s="241">
        <v>376</v>
      </c>
      <c r="O11503" s="86">
        <v>15</v>
      </c>
    </row>
    <row r="11504" spans="1:15" customFormat="1" ht="13.2" x14ac:dyDescent="0.25">
      <c r="A11504">
        <v>7</v>
      </c>
      <c r="B11504">
        <v>3</v>
      </c>
      <c r="C11504" s="3">
        <v>703</v>
      </c>
      <c r="D11504" t="s">
        <v>6</v>
      </c>
      <c r="E11504">
        <v>93</v>
      </c>
      <c r="G11504" s="241">
        <v>518</v>
      </c>
      <c r="O11504" s="86">
        <v>14</v>
      </c>
    </row>
    <row r="11505" spans="1:15" customFormat="1" ht="13.2" x14ac:dyDescent="0.25">
      <c r="A11505">
        <v>7</v>
      </c>
      <c r="B11505">
        <v>4</v>
      </c>
      <c r="C11505" s="3">
        <v>704</v>
      </c>
      <c r="D11505" t="s">
        <v>6</v>
      </c>
      <c r="E11505">
        <v>93</v>
      </c>
      <c r="G11505" s="241">
        <v>913</v>
      </c>
      <c r="O11505" s="86">
        <v>12</v>
      </c>
    </row>
    <row r="11506" spans="1:15" customFormat="1" ht="13.2" x14ac:dyDescent="0.25">
      <c r="A11506">
        <v>7</v>
      </c>
      <c r="B11506">
        <v>5</v>
      </c>
      <c r="C11506" s="3">
        <v>705</v>
      </c>
      <c r="D11506" t="s">
        <v>6</v>
      </c>
      <c r="E11506">
        <v>93</v>
      </c>
      <c r="G11506" s="241">
        <v>537</v>
      </c>
      <c r="O11506" s="86">
        <v>0</v>
      </c>
    </row>
    <row r="11507" spans="1:15" customFormat="1" ht="13.2" x14ac:dyDescent="0.25">
      <c r="A11507">
        <v>7</v>
      </c>
      <c r="B11507">
        <v>6</v>
      </c>
      <c r="C11507" s="3">
        <v>706</v>
      </c>
      <c r="D11507" t="s">
        <v>6</v>
      </c>
      <c r="E11507">
        <v>93</v>
      </c>
      <c r="G11507" s="241">
        <v>429</v>
      </c>
      <c r="O11507" s="86">
        <v>86</v>
      </c>
    </row>
    <row r="11508" spans="1:15" customFormat="1" ht="13.2" x14ac:dyDescent="0.25">
      <c r="A11508">
        <v>7</v>
      </c>
      <c r="B11508">
        <v>7</v>
      </c>
      <c r="C11508" s="3">
        <v>707</v>
      </c>
      <c r="D11508" t="s">
        <v>6</v>
      </c>
      <c r="E11508">
        <v>93</v>
      </c>
      <c r="G11508" s="241">
        <v>282</v>
      </c>
      <c r="H11508">
        <f>SUBTOTAL(9,G11502:G11508)</f>
        <v>3439</v>
      </c>
      <c r="O11508" s="86">
        <v>48</v>
      </c>
    </row>
    <row r="11509" spans="1:15" customFormat="1" ht="13.2" x14ac:dyDescent="0.25">
      <c r="A11509">
        <v>7</v>
      </c>
      <c r="B11509">
        <v>8</v>
      </c>
      <c r="C11509" s="3">
        <v>708</v>
      </c>
      <c r="D11509" t="s">
        <v>6</v>
      </c>
      <c r="E11509">
        <v>93</v>
      </c>
      <c r="G11509" s="241">
        <v>345</v>
      </c>
      <c r="O11509" s="86">
        <v>49</v>
      </c>
    </row>
    <row r="11510" spans="1:15" customFormat="1" ht="13.2" x14ac:dyDescent="0.25">
      <c r="A11510">
        <v>7</v>
      </c>
      <c r="B11510">
        <v>9</v>
      </c>
      <c r="C11510" s="3">
        <v>709</v>
      </c>
      <c r="D11510" t="s">
        <v>6</v>
      </c>
      <c r="E11510">
        <v>93</v>
      </c>
      <c r="G11510" s="241">
        <v>291</v>
      </c>
      <c r="O11510" s="86">
        <v>34</v>
      </c>
    </row>
    <row r="11511" spans="1:15" customFormat="1" ht="13.2" x14ac:dyDescent="0.25">
      <c r="A11511">
        <v>7</v>
      </c>
      <c r="B11511">
        <v>10</v>
      </c>
      <c r="C11511" s="3">
        <v>710</v>
      </c>
      <c r="D11511" t="s">
        <v>6</v>
      </c>
      <c r="E11511">
        <v>93</v>
      </c>
      <c r="G11511" s="241">
        <v>320</v>
      </c>
      <c r="O11511" s="86">
        <v>29</v>
      </c>
    </row>
    <row r="11512" spans="1:15" customFormat="1" ht="13.2" x14ac:dyDescent="0.25">
      <c r="A11512">
        <v>7</v>
      </c>
      <c r="B11512">
        <v>11</v>
      </c>
      <c r="C11512" s="3">
        <v>711</v>
      </c>
      <c r="D11512" t="s">
        <v>6</v>
      </c>
      <c r="E11512">
        <v>93</v>
      </c>
      <c r="G11512" s="241">
        <v>1102</v>
      </c>
      <c r="O11512" s="86">
        <v>74</v>
      </c>
    </row>
    <row r="11513" spans="1:15" customFormat="1" ht="13.2" x14ac:dyDescent="0.25">
      <c r="A11513">
        <v>7</v>
      </c>
      <c r="B11513">
        <v>12</v>
      </c>
      <c r="C11513" s="3">
        <v>712</v>
      </c>
      <c r="D11513" t="s">
        <v>6</v>
      </c>
      <c r="E11513">
        <v>93</v>
      </c>
      <c r="G11513" s="241">
        <v>1130</v>
      </c>
      <c r="O11513" s="86">
        <v>49</v>
      </c>
    </row>
    <row r="11514" spans="1:15" customFormat="1" ht="13.2" x14ac:dyDescent="0.25">
      <c r="A11514">
        <v>7</v>
      </c>
      <c r="B11514">
        <v>13</v>
      </c>
      <c r="C11514" s="3">
        <v>713</v>
      </c>
      <c r="D11514" t="s">
        <v>6</v>
      </c>
      <c r="E11514">
        <v>93</v>
      </c>
      <c r="G11514" s="241">
        <v>757</v>
      </c>
      <c r="O11514" s="86">
        <v>30</v>
      </c>
    </row>
    <row r="11515" spans="1:15" customFormat="1" ht="13.2" x14ac:dyDescent="0.25">
      <c r="A11515">
        <v>7</v>
      </c>
      <c r="B11515">
        <v>14</v>
      </c>
      <c r="C11515" s="3">
        <v>714</v>
      </c>
      <c r="D11515" t="s">
        <v>6</v>
      </c>
      <c r="E11515">
        <v>93</v>
      </c>
      <c r="G11515" s="241">
        <v>619</v>
      </c>
      <c r="H11515">
        <f>SUBTOTAL(9,G11509:G11515)</f>
        <v>4564</v>
      </c>
      <c r="O11515" s="86">
        <v>75</v>
      </c>
    </row>
    <row r="11516" spans="1:15" customFormat="1" ht="13.2" x14ac:dyDescent="0.25">
      <c r="A11516">
        <v>7</v>
      </c>
      <c r="B11516">
        <v>15</v>
      </c>
      <c r="C11516" s="3">
        <v>715</v>
      </c>
      <c r="D11516" t="s">
        <v>6</v>
      </c>
      <c r="E11516">
        <v>93</v>
      </c>
      <c r="G11516" s="241">
        <v>300</v>
      </c>
      <c r="O11516" s="86">
        <v>66</v>
      </c>
    </row>
    <row r="11517" spans="1:15" customFormat="1" ht="13.2" x14ac:dyDescent="0.25">
      <c r="A11517">
        <v>7</v>
      </c>
      <c r="B11517">
        <v>16</v>
      </c>
      <c r="C11517" s="3">
        <v>716</v>
      </c>
      <c r="D11517" t="s">
        <v>6</v>
      </c>
      <c r="E11517">
        <v>93</v>
      </c>
      <c r="G11517" s="241">
        <v>339</v>
      </c>
      <c r="O11517" s="86">
        <v>113</v>
      </c>
    </row>
    <row r="11518" spans="1:15" customFormat="1" ht="13.2" x14ac:dyDescent="0.25">
      <c r="A11518">
        <v>7</v>
      </c>
      <c r="B11518">
        <v>17</v>
      </c>
      <c r="C11518" s="3">
        <v>717</v>
      </c>
      <c r="D11518" t="s">
        <v>6</v>
      </c>
      <c r="E11518">
        <v>93</v>
      </c>
      <c r="G11518" s="241">
        <v>204</v>
      </c>
      <c r="O11518" s="86">
        <v>50</v>
      </c>
    </row>
    <row r="11519" spans="1:15" customFormat="1" ht="13.2" x14ac:dyDescent="0.25">
      <c r="A11519">
        <v>7</v>
      </c>
      <c r="B11519">
        <v>18</v>
      </c>
      <c r="C11519" s="3">
        <v>718</v>
      </c>
      <c r="D11519" t="s">
        <v>6</v>
      </c>
      <c r="E11519">
        <v>93</v>
      </c>
      <c r="G11519" s="241">
        <v>271</v>
      </c>
      <c r="O11519" s="86">
        <v>46</v>
      </c>
    </row>
    <row r="11520" spans="1:15" customFormat="1" ht="13.2" x14ac:dyDescent="0.25">
      <c r="A11520">
        <v>7</v>
      </c>
      <c r="B11520">
        <v>19</v>
      </c>
      <c r="C11520" s="3">
        <v>719</v>
      </c>
      <c r="D11520" t="s">
        <v>6</v>
      </c>
      <c r="E11520">
        <v>93</v>
      </c>
      <c r="G11520" s="241">
        <v>398</v>
      </c>
      <c r="O11520" s="86">
        <v>40</v>
      </c>
    </row>
    <row r="11521" spans="1:15" customFormat="1" ht="13.2" x14ac:dyDescent="0.25">
      <c r="A11521">
        <v>7</v>
      </c>
      <c r="B11521">
        <v>20</v>
      </c>
      <c r="C11521" s="3">
        <v>720</v>
      </c>
      <c r="D11521" t="s">
        <v>6</v>
      </c>
      <c r="E11521">
        <v>93</v>
      </c>
      <c r="G11521" s="241">
        <v>323</v>
      </c>
      <c r="O11521" s="86">
        <v>215</v>
      </c>
    </row>
    <row r="11522" spans="1:15" customFormat="1" ht="13.2" x14ac:dyDescent="0.25">
      <c r="A11522">
        <v>7</v>
      </c>
      <c r="B11522">
        <v>21</v>
      </c>
      <c r="C11522" s="3">
        <v>721</v>
      </c>
      <c r="D11522" t="s">
        <v>6</v>
      </c>
      <c r="E11522">
        <v>93</v>
      </c>
      <c r="G11522" s="241">
        <v>930</v>
      </c>
      <c r="H11522">
        <f>SUBTOTAL(9,G11516:G11522)</f>
        <v>2765</v>
      </c>
      <c r="O11522" s="86">
        <v>399</v>
      </c>
    </row>
    <row r="11523" spans="1:15" customFormat="1" ht="13.2" x14ac:dyDescent="0.25">
      <c r="A11523">
        <v>7</v>
      </c>
      <c r="B11523">
        <v>22</v>
      </c>
      <c r="C11523" s="3">
        <v>722</v>
      </c>
      <c r="D11523" t="s">
        <v>6</v>
      </c>
      <c r="E11523">
        <v>93</v>
      </c>
      <c r="G11523" s="241">
        <v>1143</v>
      </c>
      <c r="O11523" s="86">
        <v>286</v>
      </c>
    </row>
    <row r="11524" spans="1:15" customFormat="1" ht="13.2" x14ac:dyDescent="0.25">
      <c r="A11524">
        <v>7</v>
      </c>
      <c r="B11524">
        <v>23</v>
      </c>
      <c r="C11524" s="3">
        <v>723</v>
      </c>
      <c r="D11524" t="s">
        <v>6</v>
      </c>
      <c r="E11524">
        <v>93</v>
      </c>
      <c r="G11524" s="241">
        <v>2986</v>
      </c>
      <c r="O11524" s="86">
        <v>540</v>
      </c>
    </row>
    <row r="11525" spans="1:15" customFormat="1" ht="13.2" x14ac:dyDescent="0.25">
      <c r="A11525">
        <v>7</v>
      </c>
      <c r="B11525">
        <v>24</v>
      </c>
      <c r="C11525" s="3">
        <v>724</v>
      </c>
      <c r="D11525" t="s">
        <v>6</v>
      </c>
      <c r="E11525">
        <v>93</v>
      </c>
      <c r="G11525" s="241">
        <v>7398</v>
      </c>
      <c r="O11525" s="86">
        <v>878</v>
      </c>
    </row>
    <row r="11526" spans="1:15" customFormat="1" ht="13.2" x14ac:dyDescent="0.25">
      <c r="A11526">
        <v>7</v>
      </c>
      <c r="B11526">
        <v>25</v>
      </c>
      <c r="C11526" s="3">
        <v>725</v>
      </c>
      <c r="D11526" t="s">
        <v>6</v>
      </c>
      <c r="E11526">
        <v>93</v>
      </c>
      <c r="G11526" s="241">
        <v>5003</v>
      </c>
      <c r="O11526" s="86">
        <v>314</v>
      </c>
    </row>
    <row r="11527" spans="1:15" customFormat="1" ht="13.2" x14ac:dyDescent="0.25">
      <c r="A11527">
        <v>7</v>
      </c>
      <c r="B11527">
        <v>26</v>
      </c>
      <c r="C11527" s="3">
        <v>726</v>
      </c>
      <c r="D11527" t="s">
        <v>6</v>
      </c>
      <c r="E11527">
        <v>93</v>
      </c>
      <c r="G11527" s="241">
        <v>10691</v>
      </c>
      <c r="O11527" s="86">
        <v>132</v>
      </c>
    </row>
    <row r="11528" spans="1:15" customFormat="1" ht="13.2" x14ac:dyDescent="0.25">
      <c r="A11528">
        <v>7</v>
      </c>
      <c r="B11528">
        <v>27</v>
      </c>
      <c r="C11528" s="3">
        <v>727</v>
      </c>
      <c r="D11528" t="s">
        <v>6</v>
      </c>
      <c r="E11528">
        <v>93</v>
      </c>
      <c r="G11528" s="241">
        <v>10815</v>
      </c>
      <c r="O11528" s="86">
        <v>219</v>
      </c>
    </row>
    <row r="11529" spans="1:15" customFormat="1" ht="13.2" x14ac:dyDescent="0.25">
      <c r="A11529">
        <v>7</v>
      </c>
      <c r="B11529">
        <v>28</v>
      </c>
      <c r="C11529" s="3">
        <v>728</v>
      </c>
      <c r="D11529" t="s">
        <v>6</v>
      </c>
      <c r="E11529">
        <v>93</v>
      </c>
      <c r="G11529" s="241">
        <v>5014</v>
      </c>
      <c r="H11529">
        <f>SUBTOTAL(9,G11523:G11529)</f>
        <v>43050</v>
      </c>
      <c r="O11529" s="86">
        <v>142</v>
      </c>
    </row>
    <row r="11530" spans="1:15" customFormat="1" ht="13.2" x14ac:dyDescent="0.25">
      <c r="A11530">
        <v>7</v>
      </c>
      <c r="B11530">
        <v>29</v>
      </c>
      <c r="C11530" s="3">
        <v>729</v>
      </c>
      <c r="D11530" t="s">
        <v>6</v>
      </c>
      <c r="E11530">
        <v>93</v>
      </c>
      <c r="G11530" s="241">
        <v>6470</v>
      </c>
      <c r="O11530" s="86">
        <v>236</v>
      </c>
    </row>
    <row r="11531" spans="1:15" customFormat="1" ht="13.2" x14ac:dyDescent="0.25">
      <c r="A11531">
        <v>7</v>
      </c>
      <c r="B11531">
        <v>30</v>
      </c>
      <c r="C11531" s="3">
        <v>730</v>
      </c>
      <c r="D11531" t="s">
        <v>6</v>
      </c>
      <c r="E11531">
        <v>93</v>
      </c>
      <c r="G11531" s="241">
        <v>4008</v>
      </c>
      <c r="O11531" s="86">
        <v>139</v>
      </c>
    </row>
    <row r="11532" spans="1:15" customFormat="1" ht="13.2" x14ac:dyDescent="0.25">
      <c r="A11532">
        <v>7</v>
      </c>
      <c r="B11532">
        <v>31</v>
      </c>
      <c r="C11532" s="3">
        <v>731</v>
      </c>
      <c r="D11532" t="s">
        <v>6</v>
      </c>
      <c r="E11532">
        <v>93</v>
      </c>
      <c r="G11532" s="241">
        <v>2595</v>
      </c>
      <c r="O11532" s="86">
        <v>86</v>
      </c>
    </row>
    <row r="11533" spans="1:15" customFormat="1" ht="13.2" x14ac:dyDescent="0.25">
      <c r="A11533">
        <v>8</v>
      </c>
      <c r="B11533">
        <v>1</v>
      </c>
      <c r="C11533" s="3">
        <v>801</v>
      </c>
      <c r="D11533" t="s">
        <v>6</v>
      </c>
      <c r="E11533">
        <v>93</v>
      </c>
      <c r="G11533" s="241">
        <v>2311</v>
      </c>
      <c r="O11533" s="86">
        <v>72</v>
      </c>
    </row>
    <row r="11534" spans="1:15" customFormat="1" ht="13.2" x14ac:dyDescent="0.25">
      <c r="A11534">
        <v>8</v>
      </c>
      <c r="B11534">
        <v>2</v>
      </c>
      <c r="C11534" s="3">
        <v>802</v>
      </c>
      <c r="D11534" t="s">
        <v>6</v>
      </c>
      <c r="E11534">
        <v>93</v>
      </c>
      <c r="G11534" s="241">
        <v>2944</v>
      </c>
      <c r="O11534" s="86">
        <v>87</v>
      </c>
    </row>
    <row r="11535" spans="1:15" customFormat="1" ht="13.2" x14ac:dyDescent="0.25">
      <c r="A11535">
        <v>8</v>
      </c>
      <c r="B11535">
        <v>3</v>
      </c>
      <c r="C11535" s="3">
        <v>803</v>
      </c>
      <c r="D11535" t="s">
        <v>6</v>
      </c>
      <c r="E11535">
        <v>93</v>
      </c>
      <c r="G11535" s="241">
        <v>1283</v>
      </c>
      <c r="O11535" s="86">
        <v>36</v>
      </c>
    </row>
    <row r="11536" spans="1:15" customFormat="1" ht="13.2" x14ac:dyDescent="0.25">
      <c r="A11536">
        <v>8</v>
      </c>
      <c r="B11536">
        <v>4</v>
      </c>
      <c r="C11536" s="3">
        <v>804</v>
      </c>
      <c r="D11536" t="s">
        <v>6</v>
      </c>
      <c r="E11536">
        <v>93</v>
      </c>
      <c r="G11536" s="241">
        <v>647</v>
      </c>
      <c r="H11536">
        <f>SUBTOTAL(9,G11530:G11536)</f>
        <v>20258</v>
      </c>
      <c r="O11536" s="86">
        <v>25</v>
      </c>
    </row>
    <row r="11537" spans="1:15" customFormat="1" ht="13.2" x14ac:dyDescent="0.25">
      <c r="A11537">
        <v>8</v>
      </c>
      <c r="B11537">
        <v>5</v>
      </c>
      <c r="C11537" s="3">
        <v>805</v>
      </c>
      <c r="D11537" t="s">
        <v>6</v>
      </c>
      <c r="E11537">
        <v>93</v>
      </c>
      <c r="G11537" s="241">
        <v>692</v>
      </c>
      <c r="O11537" s="86">
        <v>35</v>
      </c>
    </row>
    <row r="11538" spans="1:15" customFormat="1" ht="13.2" x14ac:dyDescent="0.25">
      <c r="A11538">
        <v>8</v>
      </c>
      <c r="B11538">
        <v>6</v>
      </c>
      <c r="C11538" s="3">
        <v>806</v>
      </c>
      <c r="D11538" t="s">
        <v>6</v>
      </c>
      <c r="E11538">
        <v>93</v>
      </c>
      <c r="G11538" s="241">
        <v>1731</v>
      </c>
      <c r="O11538" s="86">
        <v>81</v>
      </c>
    </row>
    <row r="11539" spans="1:15" customFormat="1" ht="13.2" x14ac:dyDescent="0.25">
      <c r="A11539">
        <v>8</v>
      </c>
      <c r="B11539">
        <v>7</v>
      </c>
      <c r="C11539" s="3">
        <v>807</v>
      </c>
      <c r="D11539" t="s">
        <v>6</v>
      </c>
      <c r="E11539">
        <v>93</v>
      </c>
      <c r="G11539" s="241">
        <v>401</v>
      </c>
      <c r="O11539" s="86">
        <v>18</v>
      </c>
    </row>
    <row r="11540" spans="1:15" customFormat="1" ht="13.2" x14ac:dyDescent="0.25">
      <c r="A11540">
        <v>8</v>
      </c>
      <c r="B11540">
        <v>8</v>
      </c>
      <c r="C11540" s="3">
        <v>808</v>
      </c>
      <c r="D11540" t="s">
        <v>6</v>
      </c>
      <c r="E11540">
        <v>93</v>
      </c>
      <c r="G11540" s="241">
        <v>804</v>
      </c>
      <c r="O11540" s="86">
        <v>33</v>
      </c>
    </row>
    <row r="11541" spans="1:15" customFormat="1" ht="13.2" x14ac:dyDescent="0.25">
      <c r="A11541">
        <v>8</v>
      </c>
      <c r="B11541">
        <v>9</v>
      </c>
      <c r="C11541" s="3">
        <v>809</v>
      </c>
      <c r="D11541" t="s">
        <v>6</v>
      </c>
      <c r="E11541">
        <v>93</v>
      </c>
      <c r="G11541" s="241">
        <v>2148</v>
      </c>
      <c r="O11541" s="86">
        <v>81</v>
      </c>
    </row>
    <row r="11542" spans="1:15" customFormat="1" ht="13.2" x14ac:dyDescent="0.25">
      <c r="A11542">
        <v>8</v>
      </c>
      <c r="B11542">
        <v>10</v>
      </c>
      <c r="C11542" s="3">
        <v>810</v>
      </c>
      <c r="D11542" t="s">
        <v>6</v>
      </c>
      <c r="E11542">
        <v>93</v>
      </c>
      <c r="G11542" s="241">
        <v>4196</v>
      </c>
      <c r="O11542" s="86">
        <v>209</v>
      </c>
    </row>
    <row r="11543" spans="1:15" customFormat="1" ht="13.2" x14ac:dyDescent="0.25">
      <c r="A11543">
        <v>8</v>
      </c>
      <c r="B11543">
        <v>11</v>
      </c>
      <c r="C11543" s="3">
        <v>811</v>
      </c>
      <c r="D11543" t="s">
        <v>6</v>
      </c>
      <c r="E11543">
        <v>93</v>
      </c>
      <c r="G11543" s="241">
        <v>3171</v>
      </c>
      <c r="H11543">
        <f>SUBTOTAL(9,G11537:G11543)</f>
        <v>13143</v>
      </c>
      <c r="O11543" s="86">
        <v>198</v>
      </c>
    </row>
    <row r="11544" spans="1:15" customFormat="1" ht="13.2" x14ac:dyDescent="0.25">
      <c r="A11544">
        <v>8</v>
      </c>
      <c r="B11544">
        <v>12</v>
      </c>
      <c r="C11544" s="3">
        <v>812</v>
      </c>
      <c r="D11544" t="s">
        <v>6</v>
      </c>
      <c r="E11544">
        <v>93</v>
      </c>
      <c r="G11544" s="241">
        <v>4041</v>
      </c>
      <c r="O11544" s="86">
        <v>304</v>
      </c>
    </row>
    <row r="11545" spans="1:15" customFormat="1" ht="13.2" x14ac:dyDescent="0.25">
      <c r="A11545">
        <v>8</v>
      </c>
      <c r="B11545">
        <v>13</v>
      </c>
      <c r="C11545" s="3">
        <v>813</v>
      </c>
      <c r="D11545" t="s">
        <v>6</v>
      </c>
      <c r="E11545">
        <v>93</v>
      </c>
      <c r="G11545" s="241">
        <v>4435</v>
      </c>
      <c r="O11545" s="86">
        <v>393</v>
      </c>
    </row>
    <row r="11546" spans="1:15" customFormat="1" ht="13.2" x14ac:dyDescent="0.25">
      <c r="A11546">
        <v>8</v>
      </c>
      <c r="B11546">
        <v>14</v>
      </c>
      <c r="C11546" s="3">
        <v>814</v>
      </c>
      <c r="D11546" t="s">
        <v>6</v>
      </c>
      <c r="E11546">
        <v>93</v>
      </c>
      <c r="G11546" s="241">
        <v>6181</v>
      </c>
      <c r="O11546" s="86">
        <v>631</v>
      </c>
    </row>
    <row r="11547" spans="1:15" customFormat="1" ht="13.2" x14ac:dyDescent="0.25">
      <c r="A11547">
        <v>8</v>
      </c>
      <c r="B11547">
        <v>15</v>
      </c>
      <c r="C11547" s="3">
        <v>815</v>
      </c>
      <c r="D11547" t="s">
        <v>6</v>
      </c>
      <c r="E11547">
        <v>93</v>
      </c>
      <c r="G11547" s="241">
        <v>3518</v>
      </c>
      <c r="O11547" s="86">
        <v>408</v>
      </c>
    </row>
    <row r="11548" spans="1:15" customFormat="1" ht="13.2" x14ac:dyDescent="0.25">
      <c r="A11548">
        <v>8</v>
      </c>
      <c r="B11548">
        <v>16</v>
      </c>
      <c r="C11548" s="3">
        <v>816</v>
      </c>
      <c r="D11548" t="s">
        <v>6</v>
      </c>
      <c r="E11548">
        <v>93</v>
      </c>
      <c r="G11548" s="241">
        <v>2810</v>
      </c>
      <c r="O11548" s="86">
        <v>366</v>
      </c>
    </row>
    <row r="11549" spans="1:15" customFormat="1" ht="13.2" x14ac:dyDescent="0.25">
      <c r="A11549">
        <v>8</v>
      </c>
      <c r="B11549">
        <v>17</v>
      </c>
      <c r="C11549" s="3">
        <v>817</v>
      </c>
      <c r="D11549" t="s">
        <v>6</v>
      </c>
      <c r="E11549">
        <v>93</v>
      </c>
      <c r="G11549" s="241">
        <v>1835</v>
      </c>
      <c r="O11549" s="86">
        <v>154</v>
      </c>
    </row>
    <row r="11550" spans="1:15" customFormat="1" ht="13.2" x14ac:dyDescent="0.25">
      <c r="A11550">
        <v>8</v>
      </c>
      <c r="B11550">
        <v>18</v>
      </c>
      <c r="C11550" s="3">
        <v>818</v>
      </c>
      <c r="D11550" t="s">
        <v>6</v>
      </c>
      <c r="E11550">
        <v>93</v>
      </c>
      <c r="G11550" s="241">
        <v>1621</v>
      </c>
      <c r="H11550">
        <f>SUBTOTAL(9,G11544:G11550)</f>
        <v>24441</v>
      </c>
      <c r="O11550" s="86">
        <v>66</v>
      </c>
    </row>
    <row r="11551" spans="1:15" customFormat="1" ht="13.2" x14ac:dyDescent="0.25">
      <c r="A11551">
        <v>8</v>
      </c>
      <c r="B11551">
        <v>19</v>
      </c>
      <c r="C11551" s="3">
        <v>819</v>
      </c>
      <c r="D11551" t="s">
        <v>6</v>
      </c>
      <c r="E11551">
        <v>93</v>
      </c>
      <c r="G11551" s="241">
        <v>4118</v>
      </c>
      <c r="O11551" s="86">
        <v>0</v>
      </c>
    </row>
    <row r="11552" spans="1:15" customFormat="1" ht="13.2" x14ac:dyDescent="0.25">
      <c r="A11552">
        <v>8</v>
      </c>
      <c r="B11552">
        <v>20</v>
      </c>
      <c r="C11552" s="3">
        <v>820</v>
      </c>
      <c r="D11552" t="s">
        <v>6</v>
      </c>
      <c r="E11552">
        <v>93</v>
      </c>
      <c r="G11552" s="241">
        <v>2934</v>
      </c>
      <c r="O11552" s="86">
        <v>10</v>
      </c>
    </row>
    <row r="11553" spans="1:15" customFormat="1" ht="13.2" x14ac:dyDescent="0.25">
      <c r="A11553">
        <v>8</v>
      </c>
      <c r="B11553">
        <v>21</v>
      </c>
      <c r="C11553" s="3">
        <v>821</v>
      </c>
      <c r="D11553" t="s">
        <v>6</v>
      </c>
      <c r="E11553">
        <v>93</v>
      </c>
      <c r="G11553" s="241">
        <v>2628</v>
      </c>
      <c r="O11553" s="86">
        <v>18</v>
      </c>
    </row>
    <row r="11554" spans="1:15" customFormat="1" ht="13.2" x14ac:dyDescent="0.25">
      <c r="A11554">
        <v>8</v>
      </c>
      <c r="B11554">
        <v>22</v>
      </c>
      <c r="C11554" s="3">
        <v>822</v>
      </c>
      <c r="D11554" t="s">
        <v>6</v>
      </c>
      <c r="E11554">
        <v>93</v>
      </c>
      <c r="G11554" s="241">
        <v>1638</v>
      </c>
      <c r="O11554" s="86">
        <v>17</v>
      </c>
    </row>
    <row r="11555" spans="1:15" customFormat="1" ht="13.2" x14ac:dyDescent="0.25">
      <c r="A11555">
        <v>8</v>
      </c>
      <c r="B11555">
        <v>23</v>
      </c>
      <c r="C11555" s="3">
        <v>823</v>
      </c>
      <c r="D11555" t="s">
        <v>6</v>
      </c>
      <c r="E11555">
        <v>93</v>
      </c>
      <c r="G11555" s="241">
        <v>4229</v>
      </c>
      <c r="O11555" s="86">
        <v>57</v>
      </c>
    </row>
    <row r="11556" spans="1:15" customFormat="1" ht="13.2" x14ac:dyDescent="0.25">
      <c r="A11556">
        <v>8</v>
      </c>
      <c r="B11556">
        <v>24</v>
      </c>
      <c r="C11556" s="3">
        <v>824</v>
      </c>
      <c r="D11556" t="s">
        <v>6</v>
      </c>
      <c r="E11556">
        <v>93</v>
      </c>
      <c r="G11556" s="241">
        <v>3262</v>
      </c>
      <c r="O11556" s="86">
        <v>50</v>
      </c>
    </row>
    <row r="11557" spans="1:15" customFormat="1" ht="13.2" x14ac:dyDescent="0.25">
      <c r="A11557">
        <v>8</v>
      </c>
      <c r="B11557">
        <v>25</v>
      </c>
      <c r="C11557" s="3">
        <v>825</v>
      </c>
      <c r="D11557" t="s">
        <v>6</v>
      </c>
      <c r="E11557">
        <v>93</v>
      </c>
      <c r="G11557" s="241">
        <v>2001</v>
      </c>
      <c r="H11557">
        <f>SUBTOTAL(9,G11551:G11557)</f>
        <v>20810</v>
      </c>
      <c r="O11557" s="86">
        <v>35</v>
      </c>
    </row>
    <row r="11558" spans="1:15" customFormat="1" ht="13.2" x14ac:dyDescent="0.25">
      <c r="A11558">
        <v>8</v>
      </c>
      <c r="B11558">
        <v>26</v>
      </c>
      <c r="C11558" s="3">
        <v>826</v>
      </c>
      <c r="D11558" t="s">
        <v>6</v>
      </c>
      <c r="E11558">
        <v>93</v>
      </c>
      <c r="G11558" s="241">
        <v>2712</v>
      </c>
      <c r="O11558" s="86">
        <v>53</v>
      </c>
    </row>
    <row r="11559" spans="1:15" customFormat="1" ht="13.2" x14ac:dyDescent="0.25">
      <c r="A11559">
        <v>8</v>
      </c>
      <c r="B11559">
        <v>27</v>
      </c>
      <c r="C11559" s="3">
        <v>827</v>
      </c>
      <c r="D11559" t="s">
        <v>6</v>
      </c>
      <c r="E11559">
        <v>93</v>
      </c>
      <c r="G11559" s="241">
        <v>7240</v>
      </c>
      <c r="O11559" s="86">
        <v>76</v>
      </c>
    </row>
    <row r="11560" spans="1:15" customFormat="1" ht="13.2" x14ac:dyDescent="0.25">
      <c r="A11560">
        <v>8</v>
      </c>
      <c r="B11560">
        <v>28</v>
      </c>
      <c r="C11560" s="3">
        <v>828</v>
      </c>
      <c r="D11560" t="s">
        <v>6</v>
      </c>
      <c r="E11560">
        <v>93</v>
      </c>
      <c r="G11560" s="241">
        <v>2811</v>
      </c>
      <c r="O11560" s="86">
        <v>19</v>
      </c>
    </row>
    <row r="11561" spans="1:15" customFormat="1" ht="13.2" x14ac:dyDescent="0.25">
      <c r="A11561">
        <v>8</v>
      </c>
      <c r="B11561">
        <v>29</v>
      </c>
      <c r="C11561" s="3">
        <v>829</v>
      </c>
      <c r="D11561" t="s">
        <v>6</v>
      </c>
      <c r="E11561">
        <v>93</v>
      </c>
      <c r="G11561" s="241">
        <v>2495</v>
      </c>
      <c r="O11561" s="86">
        <v>9</v>
      </c>
    </row>
    <row r="11562" spans="1:15" customFormat="1" ht="13.2" x14ac:dyDescent="0.25">
      <c r="A11562">
        <v>8</v>
      </c>
      <c r="B11562">
        <v>30</v>
      </c>
      <c r="C11562" s="3">
        <v>830</v>
      </c>
      <c r="D11562" t="s">
        <v>6</v>
      </c>
      <c r="E11562">
        <v>93</v>
      </c>
      <c r="G11562" s="241">
        <v>2123</v>
      </c>
      <c r="O11562" s="86">
        <v>0</v>
      </c>
    </row>
    <row r="11563" spans="1:15" customFormat="1" ht="13.2" x14ac:dyDescent="0.25">
      <c r="A11563">
        <v>8</v>
      </c>
      <c r="B11563">
        <v>31</v>
      </c>
      <c r="C11563" s="3">
        <v>831</v>
      </c>
      <c r="D11563" t="s">
        <v>6</v>
      </c>
      <c r="E11563">
        <v>93</v>
      </c>
      <c r="G11563" s="241">
        <v>1335</v>
      </c>
      <c r="O11563" s="86">
        <v>0</v>
      </c>
    </row>
    <row r="11564" spans="1:15" customFormat="1" ht="13.2" x14ac:dyDescent="0.25">
      <c r="A11564">
        <v>9</v>
      </c>
      <c r="B11564">
        <v>1</v>
      </c>
      <c r="C11564" s="3">
        <v>901</v>
      </c>
      <c r="D11564" t="s">
        <v>6</v>
      </c>
      <c r="E11564">
        <v>93</v>
      </c>
      <c r="F11564">
        <v>118</v>
      </c>
      <c r="G11564" s="241">
        <v>1462</v>
      </c>
      <c r="H11564">
        <f>SUBTOTAL(9,G11558:G11564)</f>
        <v>20178</v>
      </c>
      <c r="O11564" s="86">
        <v>0</v>
      </c>
    </row>
    <row r="11565" spans="1:15" customFormat="1" ht="13.2" x14ac:dyDescent="0.25">
      <c r="A11565">
        <v>9</v>
      </c>
      <c r="B11565">
        <v>2</v>
      </c>
      <c r="C11565" s="3">
        <v>902</v>
      </c>
      <c r="D11565" t="s">
        <v>6</v>
      </c>
      <c r="E11565">
        <v>93</v>
      </c>
      <c r="F11565">
        <v>287</v>
      </c>
      <c r="G11565" s="241">
        <v>508</v>
      </c>
      <c r="O11565" s="86">
        <v>0</v>
      </c>
    </row>
    <row r="11566" spans="1:15" customFormat="1" ht="13.2" x14ac:dyDescent="0.25">
      <c r="A11566">
        <v>9</v>
      </c>
      <c r="B11566">
        <v>3</v>
      </c>
      <c r="C11566" s="3">
        <v>903</v>
      </c>
      <c r="D11566" t="s">
        <v>6</v>
      </c>
      <c r="E11566">
        <v>93</v>
      </c>
      <c r="F11566">
        <v>499</v>
      </c>
      <c r="G11566" s="241">
        <v>363</v>
      </c>
      <c r="O11566" s="86">
        <v>1</v>
      </c>
    </row>
    <row r="11567" spans="1:15" customFormat="1" ht="13.2" x14ac:dyDescent="0.25">
      <c r="A11567">
        <v>9</v>
      </c>
      <c r="B11567">
        <v>4</v>
      </c>
      <c r="C11567" s="3">
        <v>904</v>
      </c>
      <c r="D11567" t="s">
        <v>6</v>
      </c>
      <c r="E11567">
        <v>93</v>
      </c>
      <c r="F11567">
        <v>611</v>
      </c>
      <c r="G11567" s="241">
        <v>322</v>
      </c>
      <c r="O11567" s="86">
        <v>2</v>
      </c>
    </row>
    <row r="11568" spans="1:15" customFormat="1" ht="13.2" x14ac:dyDescent="0.25">
      <c r="A11568">
        <v>9</v>
      </c>
      <c r="B11568">
        <v>5</v>
      </c>
      <c r="C11568" s="3">
        <v>905</v>
      </c>
      <c r="D11568" t="s">
        <v>6</v>
      </c>
      <c r="E11568">
        <v>93</v>
      </c>
      <c r="F11568">
        <v>1344</v>
      </c>
      <c r="G11568" s="241">
        <v>426</v>
      </c>
      <c r="O11568" s="86">
        <v>4</v>
      </c>
    </row>
    <row r="11569" spans="1:15" customFormat="1" ht="13.2" x14ac:dyDescent="0.25">
      <c r="A11569">
        <v>9</v>
      </c>
      <c r="B11569">
        <v>6</v>
      </c>
      <c r="C11569" s="3">
        <v>906</v>
      </c>
      <c r="D11569" t="s">
        <v>6</v>
      </c>
      <c r="E11569">
        <v>93</v>
      </c>
      <c r="F11569">
        <v>1752</v>
      </c>
      <c r="G11569" s="241">
        <v>712</v>
      </c>
      <c r="O11569" s="86">
        <v>9</v>
      </c>
    </row>
    <row r="11570" spans="1:15" customFormat="1" ht="13.2" x14ac:dyDescent="0.25">
      <c r="A11570">
        <v>9</v>
      </c>
      <c r="B11570">
        <v>7</v>
      </c>
      <c r="C11570" s="3">
        <v>907</v>
      </c>
      <c r="D11570" t="s">
        <v>6</v>
      </c>
      <c r="E11570">
        <v>93</v>
      </c>
      <c r="F11570">
        <v>1143</v>
      </c>
      <c r="G11570" s="241">
        <v>1461</v>
      </c>
      <c r="O11570" s="86">
        <v>22</v>
      </c>
    </row>
    <row r="11571" spans="1:15" customFormat="1" ht="13.2" x14ac:dyDescent="0.25">
      <c r="A11571">
        <v>9</v>
      </c>
      <c r="B11571">
        <v>8</v>
      </c>
      <c r="C11571" s="3">
        <v>908</v>
      </c>
      <c r="D11571" t="s">
        <v>6</v>
      </c>
      <c r="E11571">
        <v>93</v>
      </c>
      <c r="F11571">
        <v>462</v>
      </c>
      <c r="G11571" s="241">
        <v>2003</v>
      </c>
      <c r="H11571">
        <f>SUBTOTAL(9,G11565:G11571)</f>
        <v>5795</v>
      </c>
      <c r="O11571" s="86">
        <v>37</v>
      </c>
    </row>
    <row r="11572" spans="1:15" customFormat="1" ht="13.2" x14ac:dyDescent="0.25">
      <c r="A11572">
        <v>9</v>
      </c>
      <c r="B11572">
        <v>9</v>
      </c>
      <c r="C11572" s="3">
        <v>909</v>
      </c>
      <c r="D11572" t="s">
        <v>6</v>
      </c>
      <c r="E11572">
        <v>93</v>
      </c>
      <c r="F11572">
        <v>305</v>
      </c>
      <c r="G11572" s="241">
        <v>1947</v>
      </c>
      <c r="O11572" s="86">
        <v>42</v>
      </c>
    </row>
    <row r="11573" spans="1:15" customFormat="1" ht="13.2" x14ac:dyDescent="0.25">
      <c r="A11573">
        <v>9</v>
      </c>
      <c r="B11573">
        <v>10</v>
      </c>
      <c r="C11573" s="3">
        <v>910</v>
      </c>
      <c r="D11573" t="s">
        <v>6</v>
      </c>
      <c r="E11573">
        <v>93</v>
      </c>
      <c r="F11573">
        <v>205</v>
      </c>
      <c r="G11573" s="241">
        <v>599</v>
      </c>
      <c r="O11573" s="86">
        <v>15</v>
      </c>
    </row>
    <row r="11574" spans="1:15" customFormat="1" ht="13.2" x14ac:dyDescent="0.25">
      <c r="A11574">
        <v>9</v>
      </c>
      <c r="B11574">
        <v>11</v>
      </c>
      <c r="C11574" s="3">
        <v>911</v>
      </c>
      <c r="D11574" t="s">
        <v>6</v>
      </c>
      <c r="E11574">
        <v>93</v>
      </c>
      <c r="F11574">
        <v>200</v>
      </c>
      <c r="G11574" s="241">
        <v>403</v>
      </c>
      <c r="O11574" s="86">
        <v>6</v>
      </c>
    </row>
    <row r="11575" spans="1:15" customFormat="1" ht="13.2" x14ac:dyDescent="0.25">
      <c r="A11575">
        <v>9</v>
      </c>
      <c r="B11575">
        <v>12</v>
      </c>
      <c r="C11575" s="3">
        <v>912</v>
      </c>
      <c r="D11575" t="s">
        <v>6</v>
      </c>
      <c r="E11575">
        <v>93</v>
      </c>
      <c r="F11575">
        <v>345</v>
      </c>
      <c r="G11575" s="241">
        <v>271</v>
      </c>
      <c r="O11575" s="86">
        <v>2</v>
      </c>
    </row>
    <row r="11576" spans="1:15" customFormat="1" ht="13.2" x14ac:dyDescent="0.25">
      <c r="A11576">
        <v>9</v>
      </c>
      <c r="B11576">
        <v>13</v>
      </c>
      <c r="C11576" s="3">
        <v>913</v>
      </c>
      <c r="D11576" t="s">
        <v>6</v>
      </c>
      <c r="E11576">
        <v>93</v>
      </c>
      <c r="F11576">
        <v>326</v>
      </c>
      <c r="G11576" s="241">
        <v>185</v>
      </c>
      <c r="O11576" s="86">
        <v>0</v>
      </c>
    </row>
    <row r="11577" spans="1:15" customFormat="1" ht="13.2" x14ac:dyDescent="0.25">
      <c r="A11577">
        <v>9</v>
      </c>
      <c r="B11577">
        <v>14</v>
      </c>
      <c r="C11577" s="3">
        <v>914</v>
      </c>
      <c r="D11577" t="s">
        <v>6</v>
      </c>
      <c r="E11577">
        <v>93</v>
      </c>
      <c r="F11577">
        <v>310</v>
      </c>
      <c r="G11577" s="241">
        <v>382</v>
      </c>
      <c r="O11577" s="86">
        <v>0</v>
      </c>
    </row>
    <row r="11578" spans="1:15" customFormat="1" ht="13.2" x14ac:dyDescent="0.25">
      <c r="A11578">
        <v>9</v>
      </c>
      <c r="B11578">
        <v>15</v>
      </c>
      <c r="C11578" s="3">
        <v>915</v>
      </c>
      <c r="D11578" t="s">
        <v>6</v>
      </c>
      <c r="E11578">
        <v>93</v>
      </c>
      <c r="F11578">
        <v>391</v>
      </c>
      <c r="G11578" s="241">
        <v>391</v>
      </c>
      <c r="H11578">
        <f>SUBTOTAL(9,G11572:G11578)</f>
        <v>4178</v>
      </c>
      <c r="O11578" s="86">
        <v>0</v>
      </c>
    </row>
    <row r="11579" spans="1:15" customFormat="1" ht="13.2" x14ac:dyDescent="0.25">
      <c r="A11579">
        <v>9</v>
      </c>
      <c r="B11579">
        <v>16</v>
      </c>
      <c r="C11579" s="3">
        <v>916</v>
      </c>
      <c r="D11579" t="s">
        <v>6</v>
      </c>
      <c r="E11579">
        <v>93</v>
      </c>
      <c r="F11579">
        <v>580</v>
      </c>
      <c r="G11579" s="43">
        <v>580</v>
      </c>
      <c r="O11579" s="86">
        <v>0</v>
      </c>
    </row>
    <row r="11580" spans="1:15" customFormat="1" ht="13.2" x14ac:dyDescent="0.25">
      <c r="A11580">
        <v>9</v>
      </c>
      <c r="B11580">
        <v>17</v>
      </c>
      <c r="C11580" s="3">
        <v>917</v>
      </c>
      <c r="D11580" t="s">
        <v>6</v>
      </c>
      <c r="E11580">
        <v>93</v>
      </c>
      <c r="F11580">
        <v>1237</v>
      </c>
      <c r="G11580" s="43">
        <v>1237</v>
      </c>
      <c r="O11580" s="86">
        <v>0</v>
      </c>
    </row>
    <row r="11581" spans="1:15" s="2" customFormat="1" ht="13.2" x14ac:dyDescent="0.25">
      <c r="A11581" s="2">
        <v>9</v>
      </c>
      <c r="B11581" s="2">
        <v>18</v>
      </c>
      <c r="C11581" s="43">
        <v>918</v>
      </c>
      <c r="D11581" s="2" t="s">
        <v>6</v>
      </c>
      <c r="E11581" s="2">
        <v>93</v>
      </c>
      <c r="F11581" s="43">
        <v>1716</v>
      </c>
      <c r="G11581" s="43">
        <f>F11581</f>
        <v>1716</v>
      </c>
      <c r="H11581"/>
      <c r="I11581"/>
      <c r="K11581"/>
      <c r="O11581" s="86">
        <v>0</v>
      </c>
    </row>
    <row r="11582" spans="1:15" s="2" customFormat="1" ht="13.2" x14ac:dyDescent="0.25">
      <c r="A11582" s="2">
        <v>9</v>
      </c>
      <c r="B11582" s="2">
        <v>19</v>
      </c>
      <c r="C11582" s="43">
        <v>919</v>
      </c>
      <c r="D11582" s="2" t="s">
        <v>6</v>
      </c>
      <c r="E11582" s="2">
        <v>93</v>
      </c>
      <c r="F11582" s="43">
        <v>1699</v>
      </c>
      <c r="G11582" s="43">
        <f t="shared" ref="G11582:G11631" si="436">F11582</f>
        <v>1699</v>
      </c>
      <c r="H11582"/>
      <c r="I11582"/>
      <c r="K11582"/>
      <c r="O11582" s="86">
        <v>0</v>
      </c>
    </row>
    <row r="11583" spans="1:15" s="2" customFormat="1" ht="13.2" x14ac:dyDescent="0.25">
      <c r="A11583" s="2">
        <v>9</v>
      </c>
      <c r="B11583" s="2">
        <v>20</v>
      </c>
      <c r="C11583" s="43">
        <v>920</v>
      </c>
      <c r="D11583" s="2" t="s">
        <v>6</v>
      </c>
      <c r="E11583" s="2">
        <v>93</v>
      </c>
      <c r="F11583" s="43">
        <v>1640</v>
      </c>
      <c r="G11583" s="43">
        <f t="shared" si="436"/>
        <v>1640</v>
      </c>
      <c r="H11583"/>
      <c r="I11583"/>
      <c r="K11583"/>
      <c r="O11583" s="86">
        <v>0</v>
      </c>
    </row>
    <row r="11584" spans="1:15" s="2" customFormat="1" ht="13.2" x14ac:dyDescent="0.25">
      <c r="A11584" s="2">
        <v>9</v>
      </c>
      <c r="B11584" s="2">
        <v>21</v>
      </c>
      <c r="C11584" s="43">
        <v>921</v>
      </c>
      <c r="D11584" s="2" t="s">
        <v>6</v>
      </c>
      <c r="E11584" s="2">
        <v>93</v>
      </c>
      <c r="F11584" s="43">
        <v>2117</v>
      </c>
      <c r="G11584" s="43">
        <f t="shared" si="436"/>
        <v>2117</v>
      </c>
      <c r="H11584"/>
      <c r="I11584"/>
      <c r="K11584"/>
      <c r="O11584" s="43"/>
    </row>
    <row r="11585" spans="1:15" s="2" customFormat="1" ht="13.2" x14ac:dyDescent="0.25">
      <c r="A11585" s="2">
        <v>9</v>
      </c>
      <c r="B11585" s="2">
        <v>22</v>
      </c>
      <c r="C11585" s="43">
        <v>922</v>
      </c>
      <c r="D11585" s="2" t="s">
        <v>6</v>
      </c>
      <c r="E11585" s="2">
        <v>93</v>
      </c>
      <c r="F11585" s="43">
        <v>1942</v>
      </c>
      <c r="G11585" s="43">
        <f t="shared" si="436"/>
        <v>1942</v>
      </c>
      <c r="H11585">
        <f>SUBTOTAL(9,G11579:G11585)</f>
        <v>10931</v>
      </c>
      <c r="I11585"/>
      <c r="K11585"/>
      <c r="O11585" s="43"/>
    </row>
    <row r="11586" spans="1:15" s="2" customFormat="1" ht="13.2" x14ac:dyDescent="0.25">
      <c r="A11586" s="2">
        <v>9</v>
      </c>
      <c r="B11586" s="2">
        <v>23</v>
      </c>
      <c r="C11586" s="43">
        <v>923</v>
      </c>
      <c r="D11586" s="2" t="s">
        <v>6</v>
      </c>
      <c r="E11586" s="2">
        <v>93</v>
      </c>
      <c r="F11586" s="43">
        <v>1937</v>
      </c>
      <c r="G11586" s="43">
        <f t="shared" si="436"/>
        <v>1937</v>
      </c>
      <c r="H11586"/>
      <c r="K11586"/>
      <c r="O11586" s="43"/>
    </row>
    <row r="11587" spans="1:15" s="2" customFormat="1" ht="13.2" x14ac:dyDescent="0.25">
      <c r="A11587" s="2">
        <v>9</v>
      </c>
      <c r="B11587" s="2">
        <v>24</v>
      </c>
      <c r="C11587" s="43">
        <v>924</v>
      </c>
      <c r="D11587" s="2" t="s">
        <v>6</v>
      </c>
      <c r="E11587" s="2">
        <v>93</v>
      </c>
      <c r="F11587" s="43">
        <v>1102</v>
      </c>
      <c r="G11587" s="43">
        <f t="shared" si="436"/>
        <v>1102</v>
      </c>
      <c r="H11587"/>
      <c r="K11587"/>
      <c r="O11587" s="43"/>
    </row>
    <row r="11588" spans="1:15" s="2" customFormat="1" ht="13.2" x14ac:dyDescent="0.25">
      <c r="A11588" s="2">
        <v>9</v>
      </c>
      <c r="B11588" s="2">
        <v>25</v>
      </c>
      <c r="C11588" s="43">
        <v>925</v>
      </c>
      <c r="D11588" s="2" t="s">
        <v>6</v>
      </c>
      <c r="E11588" s="2">
        <v>93</v>
      </c>
      <c r="F11588" s="43">
        <v>736</v>
      </c>
      <c r="G11588" s="43">
        <f t="shared" si="436"/>
        <v>736</v>
      </c>
      <c r="H11588"/>
      <c r="K11588"/>
      <c r="O11588" s="43"/>
    </row>
    <row r="11589" spans="1:15" s="2" customFormat="1" ht="13.2" x14ac:dyDescent="0.25">
      <c r="A11589" s="2">
        <v>9</v>
      </c>
      <c r="B11589" s="2">
        <v>26</v>
      </c>
      <c r="C11589" s="43">
        <v>926</v>
      </c>
      <c r="D11589" s="2" t="s">
        <v>6</v>
      </c>
      <c r="E11589" s="2">
        <v>93</v>
      </c>
      <c r="F11589" s="43">
        <v>731</v>
      </c>
      <c r="G11589" s="43">
        <f t="shared" si="436"/>
        <v>731</v>
      </c>
      <c r="H11589"/>
      <c r="K11589"/>
      <c r="O11589" s="43"/>
    </row>
    <row r="11590" spans="1:15" s="2" customFormat="1" ht="13.2" x14ac:dyDescent="0.25">
      <c r="A11590" s="2">
        <v>9</v>
      </c>
      <c r="B11590" s="2">
        <v>27</v>
      </c>
      <c r="C11590" s="43">
        <v>927</v>
      </c>
      <c r="D11590" s="2" t="s">
        <v>6</v>
      </c>
      <c r="E11590" s="2">
        <v>93</v>
      </c>
      <c r="F11590" s="43">
        <v>613</v>
      </c>
      <c r="G11590" s="43">
        <f t="shared" si="436"/>
        <v>613</v>
      </c>
      <c r="H11590"/>
      <c r="O11590" s="43"/>
    </row>
    <row r="11591" spans="1:15" s="2" customFormat="1" ht="13.2" x14ac:dyDescent="0.25">
      <c r="A11591" s="2">
        <v>9</v>
      </c>
      <c r="B11591" s="2">
        <v>28</v>
      </c>
      <c r="C11591" s="43">
        <v>928</v>
      </c>
      <c r="D11591" s="2" t="s">
        <v>6</v>
      </c>
      <c r="E11591" s="2">
        <v>93</v>
      </c>
      <c r="F11591" s="43">
        <v>563</v>
      </c>
      <c r="G11591" s="43">
        <f t="shared" si="436"/>
        <v>563</v>
      </c>
      <c r="H11591"/>
      <c r="O11591" s="43"/>
    </row>
    <row r="11592" spans="1:15" s="2" customFormat="1" ht="13.2" x14ac:dyDescent="0.25">
      <c r="A11592" s="2">
        <v>9</v>
      </c>
      <c r="B11592" s="2">
        <v>29</v>
      </c>
      <c r="C11592" s="43">
        <v>929</v>
      </c>
      <c r="D11592" s="2" t="s">
        <v>6</v>
      </c>
      <c r="E11592" s="2">
        <v>93</v>
      </c>
      <c r="F11592" s="43">
        <v>344</v>
      </c>
      <c r="G11592" s="43">
        <f t="shared" si="436"/>
        <v>344</v>
      </c>
      <c r="H11592">
        <f>SUBTOTAL(9,G11586:G11592)</f>
        <v>6026</v>
      </c>
      <c r="O11592" s="43"/>
    </row>
    <row r="11593" spans="1:15" s="2" customFormat="1" ht="13.2" x14ac:dyDescent="0.25">
      <c r="A11593" s="2">
        <v>9</v>
      </c>
      <c r="B11593" s="2">
        <v>30</v>
      </c>
      <c r="C11593" s="43">
        <v>930</v>
      </c>
      <c r="D11593" s="2" t="s">
        <v>6</v>
      </c>
      <c r="E11593" s="2">
        <v>93</v>
      </c>
      <c r="F11593" s="43">
        <v>359</v>
      </c>
      <c r="G11593" s="43">
        <f t="shared" si="436"/>
        <v>359</v>
      </c>
      <c r="H11593"/>
      <c r="O11593" s="43"/>
    </row>
    <row r="11594" spans="1:15" s="2" customFormat="1" ht="13.2" x14ac:dyDescent="0.25">
      <c r="A11594" s="2">
        <v>10</v>
      </c>
      <c r="B11594" s="2">
        <v>1</v>
      </c>
      <c r="C11594" s="43">
        <v>1001</v>
      </c>
      <c r="D11594" s="2" t="s">
        <v>6</v>
      </c>
      <c r="E11594" s="2">
        <v>93</v>
      </c>
      <c r="F11594" s="43">
        <v>475</v>
      </c>
      <c r="G11594" s="43">
        <f t="shared" si="436"/>
        <v>475</v>
      </c>
      <c r="H11594"/>
      <c r="O11594" s="43"/>
    </row>
    <row r="11595" spans="1:15" s="2" customFormat="1" ht="13.2" x14ac:dyDescent="0.25">
      <c r="A11595" s="2">
        <v>10</v>
      </c>
      <c r="B11595" s="2">
        <v>2</v>
      </c>
      <c r="C11595" s="43">
        <v>1002</v>
      </c>
      <c r="D11595" s="2" t="s">
        <v>6</v>
      </c>
      <c r="E11595" s="2">
        <v>93</v>
      </c>
      <c r="F11595" s="43">
        <v>539</v>
      </c>
      <c r="G11595" s="43">
        <f t="shared" si="436"/>
        <v>539</v>
      </c>
      <c r="H11595"/>
      <c r="O11595" s="43"/>
    </row>
    <row r="11596" spans="1:15" s="2" customFormat="1" ht="13.2" x14ac:dyDescent="0.25">
      <c r="A11596" s="2">
        <v>10</v>
      </c>
      <c r="B11596" s="2">
        <v>3</v>
      </c>
      <c r="C11596" s="43">
        <v>1003</v>
      </c>
      <c r="D11596" s="2" t="s">
        <v>6</v>
      </c>
      <c r="E11596" s="2">
        <v>93</v>
      </c>
      <c r="F11596" s="43">
        <v>743</v>
      </c>
      <c r="G11596" s="43">
        <f t="shared" si="436"/>
        <v>743</v>
      </c>
      <c r="H11596"/>
      <c r="O11596" s="43"/>
    </row>
    <row r="11597" spans="1:15" s="2" customFormat="1" ht="13.2" x14ac:dyDescent="0.25">
      <c r="A11597" s="2">
        <v>10</v>
      </c>
      <c r="B11597" s="2">
        <v>4</v>
      </c>
      <c r="C11597" s="43">
        <v>1004</v>
      </c>
      <c r="D11597" s="2" t="s">
        <v>6</v>
      </c>
      <c r="E11597" s="2">
        <v>93</v>
      </c>
      <c r="F11597" s="43">
        <v>646</v>
      </c>
      <c r="G11597" s="43">
        <f t="shared" si="436"/>
        <v>646</v>
      </c>
      <c r="H11597"/>
      <c r="O11597" s="43"/>
    </row>
    <row r="11598" spans="1:15" s="2" customFormat="1" ht="13.2" x14ac:dyDescent="0.25">
      <c r="A11598" s="2">
        <v>10</v>
      </c>
      <c r="B11598" s="2">
        <v>5</v>
      </c>
      <c r="C11598" s="43">
        <v>1005</v>
      </c>
      <c r="D11598" s="2" t="s">
        <v>6</v>
      </c>
      <c r="E11598" s="2">
        <v>93</v>
      </c>
      <c r="F11598" s="43">
        <v>1668</v>
      </c>
      <c r="G11598" s="43">
        <f t="shared" si="436"/>
        <v>1668</v>
      </c>
      <c r="H11598"/>
      <c r="O11598" s="43"/>
    </row>
    <row r="11599" spans="1:15" s="2" customFormat="1" ht="13.2" x14ac:dyDescent="0.25">
      <c r="A11599" s="2">
        <v>10</v>
      </c>
      <c r="B11599" s="2">
        <v>6</v>
      </c>
      <c r="C11599" s="43">
        <v>1006</v>
      </c>
      <c r="D11599" s="2" t="s">
        <v>6</v>
      </c>
      <c r="E11599" s="2">
        <v>93</v>
      </c>
      <c r="F11599" s="43">
        <v>1683</v>
      </c>
      <c r="G11599" s="43">
        <f t="shared" si="436"/>
        <v>1683</v>
      </c>
      <c r="H11599">
        <f>SUBTOTAL(9,G11593:G11599)</f>
        <v>6113</v>
      </c>
      <c r="O11599" s="43"/>
    </row>
    <row r="11600" spans="1:15" s="2" customFormat="1" ht="13.2" x14ac:dyDescent="0.25">
      <c r="A11600" s="2">
        <v>10</v>
      </c>
      <c r="B11600" s="2">
        <v>7</v>
      </c>
      <c r="C11600" s="43">
        <v>1007</v>
      </c>
      <c r="D11600" s="2" t="s">
        <v>6</v>
      </c>
      <c r="E11600" s="2">
        <v>93</v>
      </c>
      <c r="F11600" s="43">
        <v>1575</v>
      </c>
      <c r="G11600" s="43">
        <f t="shared" si="436"/>
        <v>1575</v>
      </c>
      <c r="H11600"/>
      <c r="O11600" s="43"/>
    </row>
    <row r="11601" spans="1:15" s="2" customFormat="1" ht="13.2" x14ac:dyDescent="0.25">
      <c r="A11601" s="2">
        <v>10</v>
      </c>
      <c r="B11601" s="2">
        <v>8</v>
      </c>
      <c r="C11601" s="43">
        <v>1008</v>
      </c>
      <c r="D11601" s="2" t="s">
        <v>6</v>
      </c>
      <c r="E11601" s="2">
        <v>93</v>
      </c>
      <c r="F11601" s="43">
        <v>1652</v>
      </c>
      <c r="G11601" s="43">
        <f t="shared" si="436"/>
        <v>1652</v>
      </c>
      <c r="H11601"/>
      <c r="O11601" s="43"/>
    </row>
    <row r="11602" spans="1:15" s="2" customFormat="1" ht="13.2" x14ac:dyDescent="0.25">
      <c r="A11602" s="2">
        <v>10</v>
      </c>
      <c r="B11602" s="2">
        <v>9</v>
      </c>
      <c r="C11602" s="43">
        <v>1009</v>
      </c>
      <c r="D11602" s="2" t="s">
        <v>6</v>
      </c>
      <c r="E11602" s="2">
        <v>93</v>
      </c>
      <c r="F11602" s="43">
        <v>1093</v>
      </c>
      <c r="G11602" s="43">
        <f t="shared" si="436"/>
        <v>1093</v>
      </c>
      <c r="H11602"/>
      <c r="O11602" s="43"/>
    </row>
    <row r="11603" spans="1:15" s="2" customFormat="1" ht="13.2" x14ac:dyDescent="0.25">
      <c r="A11603" s="2">
        <v>10</v>
      </c>
      <c r="B11603" s="2">
        <v>10</v>
      </c>
      <c r="C11603" s="43">
        <v>1010</v>
      </c>
      <c r="D11603" s="2" t="s">
        <v>6</v>
      </c>
      <c r="E11603" s="2">
        <v>93</v>
      </c>
      <c r="F11603" s="43">
        <v>1048</v>
      </c>
      <c r="G11603" s="43">
        <f t="shared" si="436"/>
        <v>1048</v>
      </c>
      <c r="H11603"/>
      <c r="O11603" s="43"/>
    </row>
    <row r="11604" spans="1:15" s="2" customFormat="1" ht="13.2" x14ac:dyDescent="0.25">
      <c r="A11604" s="2">
        <v>10</v>
      </c>
      <c r="B11604" s="2">
        <v>11</v>
      </c>
      <c r="C11604" s="43">
        <v>1011</v>
      </c>
      <c r="D11604" s="2" t="s">
        <v>6</v>
      </c>
      <c r="E11604" s="2">
        <v>93</v>
      </c>
      <c r="F11604" s="43">
        <v>1716</v>
      </c>
      <c r="G11604" s="43">
        <f t="shared" si="436"/>
        <v>1716</v>
      </c>
      <c r="H11604"/>
      <c r="O11604" s="43"/>
    </row>
    <row r="11605" spans="1:15" s="2" customFormat="1" ht="13.2" x14ac:dyDescent="0.25">
      <c r="A11605" s="2">
        <v>10</v>
      </c>
      <c r="B11605" s="2">
        <v>12</v>
      </c>
      <c r="C11605" s="43">
        <v>1012</v>
      </c>
      <c r="D11605" s="2" t="s">
        <v>6</v>
      </c>
      <c r="E11605" s="2">
        <v>93</v>
      </c>
      <c r="F11605" s="43">
        <v>2434</v>
      </c>
      <c r="G11605" s="43">
        <f t="shared" si="436"/>
        <v>2434</v>
      </c>
      <c r="H11605"/>
      <c r="O11605" s="43"/>
    </row>
    <row r="11606" spans="1:15" s="2" customFormat="1" ht="13.2" x14ac:dyDescent="0.25">
      <c r="A11606" s="2">
        <v>10</v>
      </c>
      <c r="B11606" s="2">
        <v>13</v>
      </c>
      <c r="C11606" s="43">
        <v>1013</v>
      </c>
      <c r="D11606" s="2" t="s">
        <v>6</v>
      </c>
      <c r="E11606" s="2">
        <v>93</v>
      </c>
      <c r="F11606" s="43">
        <v>2468</v>
      </c>
      <c r="G11606" s="43">
        <f t="shared" si="436"/>
        <v>2468</v>
      </c>
      <c r="H11606">
        <f>SUBTOTAL(9,G11600:G11606)</f>
        <v>11986</v>
      </c>
      <c r="O11606" s="43"/>
    </row>
    <row r="11607" spans="1:15" s="2" customFormat="1" ht="13.2" x14ac:dyDescent="0.25">
      <c r="A11607" s="2">
        <v>10</v>
      </c>
      <c r="B11607" s="2">
        <v>14</v>
      </c>
      <c r="C11607" s="43">
        <v>1014</v>
      </c>
      <c r="D11607" s="2" t="s">
        <v>6</v>
      </c>
      <c r="E11607" s="2">
        <v>93</v>
      </c>
      <c r="F11607" s="43">
        <v>2207</v>
      </c>
      <c r="G11607" s="43">
        <f t="shared" si="436"/>
        <v>2207</v>
      </c>
      <c r="H11607"/>
      <c r="O11607" s="43"/>
    </row>
    <row r="11608" spans="1:15" s="2" customFormat="1" ht="13.2" x14ac:dyDescent="0.25">
      <c r="A11608" s="2">
        <v>10</v>
      </c>
      <c r="B11608" s="2">
        <v>15</v>
      </c>
      <c r="C11608" s="43">
        <v>1015</v>
      </c>
      <c r="D11608" s="2" t="s">
        <v>6</v>
      </c>
      <c r="E11608" s="2">
        <v>93</v>
      </c>
      <c r="F11608" s="43">
        <v>2357</v>
      </c>
      <c r="G11608" s="43">
        <f t="shared" si="436"/>
        <v>2357</v>
      </c>
      <c r="H11608"/>
      <c r="O11608" s="43"/>
    </row>
    <row r="11609" spans="1:15" s="2" customFormat="1" ht="13.2" x14ac:dyDescent="0.25">
      <c r="A11609" s="2">
        <v>10</v>
      </c>
      <c r="B11609" s="2">
        <v>16</v>
      </c>
      <c r="C11609" s="43">
        <v>1016</v>
      </c>
      <c r="D11609" s="2" t="s">
        <v>6</v>
      </c>
      <c r="E11609" s="2">
        <v>93</v>
      </c>
      <c r="F11609" s="43">
        <v>1972</v>
      </c>
      <c r="G11609" s="43">
        <f t="shared" si="436"/>
        <v>1972</v>
      </c>
      <c r="H11609"/>
      <c r="O11609" s="43"/>
    </row>
    <row r="11610" spans="1:15" s="2" customFormat="1" ht="13.2" x14ac:dyDescent="0.25">
      <c r="A11610" s="2">
        <v>10</v>
      </c>
      <c r="B11610" s="2">
        <v>17</v>
      </c>
      <c r="C11610" s="43">
        <v>1017</v>
      </c>
      <c r="D11610" s="2" t="s">
        <v>6</v>
      </c>
      <c r="E11610" s="2">
        <v>93</v>
      </c>
      <c r="F11610" s="43">
        <v>2059</v>
      </c>
      <c r="G11610" s="43">
        <f t="shared" si="436"/>
        <v>2059</v>
      </c>
      <c r="H11610"/>
      <c r="O11610" s="43"/>
    </row>
    <row r="11611" spans="1:15" s="2" customFormat="1" ht="13.2" x14ac:dyDescent="0.25">
      <c r="A11611" s="2">
        <v>10</v>
      </c>
      <c r="B11611" s="2">
        <v>18</v>
      </c>
      <c r="C11611" s="43">
        <v>1018</v>
      </c>
      <c r="D11611" s="2" t="s">
        <v>6</v>
      </c>
      <c r="E11611" s="2">
        <v>93</v>
      </c>
      <c r="F11611" s="43">
        <v>1604</v>
      </c>
      <c r="G11611" s="43">
        <f t="shared" si="436"/>
        <v>1604</v>
      </c>
      <c r="H11611"/>
      <c r="O11611" s="43"/>
    </row>
    <row r="11612" spans="1:15" s="2" customFormat="1" ht="13.2" x14ac:dyDescent="0.25">
      <c r="A11612" s="2">
        <v>10</v>
      </c>
      <c r="B11612" s="2">
        <v>19</v>
      </c>
      <c r="C11612" s="43">
        <v>1019</v>
      </c>
      <c r="D11612" s="2" t="s">
        <v>6</v>
      </c>
      <c r="E11612" s="2">
        <v>93</v>
      </c>
      <c r="F11612" s="43">
        <v>1102</v>
      </c>
      <c r="G11612" s="43">
        <f t="shared" si="436"/>
        <v>1102</v>
      </c>
      <c r="H11612"/>
      <c r="O11612" s="43"/>
    </row>
    <row r="11613" spans="1:15" s="2" customFormat="1" ht="13.2" x14ac:dyDescent="0.25">
      <c r="A11613" s="2">
        <v>10</v>
      </c>
      <c r="B11613" s="2">
        <v>20</v>
      </c>
      <c r="C11613" s="43">
        <v>1020</v>
      </c>
      <c r="D11613" s="2" t="s">
        <v>6</v>
      </c>
      <c r="E11613" s="2">
        <v>93</v>
      </c>
      <c r="F11613" s="43">
        <v>949</v>
      </c>
      <c r="G11613" s="43">
        <f t="shared" si="436"/>
        <v>949</v>
      </c>
      <c r="H11613">
        <f>SUBTOTAL(9,G11607:G11613)</f>
        <v>12250</v>
      </c>
      <c r="O11613" s="43"/>
    </row>
    <row r="11614" spans="1:15" s="2" customFormat="1" ht="13.2" x14ac:dyDescent="0.25">
      <c r="A11614" s="2">
        <v>10</v>
      </c>
      <c r="B11614" s="2">
        <v>21</v>
      </c>
      <c r="C11614" s="43">
        <v>1021</v>
      </c>
      <c r="D11614" s="2" t="s">
        <v>6</v>
      </c>
      <c r="E11614" s="2">
        <v>93</v>
      </c>
      <c r="F11614" s="43">
        <v>1421</v>
      </c>
      <c r="G11614" s="43">
        <f t="shared" si="436"/>
        <v>1421</v>
      </c>
      <c r="H11614"/>
      <c r="O11614" s="43"/>
    </row>
    <row r="11615" spans="1:15" s="2" customFormat="1" ht="13.2" x14ac:dyDescent="0.25">
      <c r="A11615" s="2">
        <v>10</v>
      </c>
      <c r="B11615" s="2">
        <v>22</v>
      </c>
      <c r="C11615" s="43">
        <v>1022</v>
      </c>
      <c r="D11615" s="2" t="s">
        <v>6</v>
      </c>
      <c r="E11615" s="2">
        <v>93</v>
      </c>
      <c r="F11615" s="43">
        <v>1001</v>
      </c>
      <c r="G11615" s="43">
        <f t="shared" si="436"/>
        <v>1001</v>
      </c>
      <c r="H11615"/>
      <c r="O11615" s="43"/>
    </row>
    <row r="11616" spans="1:15" s="2" customFormat="1" ht="13.2" x14ac:dyDescent="0.25">
      <c r="A11616" s="2">
        <v>10</v>
      </c>
      <c r="B11616" s="2">
        <v>23</v>
      </c>
      <c r="C11616" s="43">
        <v>1023</v>
      </c>
      <c r="D11616" s="2" t="s">
        <v>6</v>
      </c>
      <c r="E11616" s="2">
        <v>93</v>
      </c>
      <c r="F11616" s="43">
        <v>484</v>
      </c>
      <c r="G11616" s="43">
        <f t="shared" si="436"/>
        <v>484</v>
      </c>
      <c r="H11616"/>
      <c r="O11616" s="43"/>
    </row>
    <row r="11617" spans="1:15" s="2" customFormat="1" ht="13.2" x14ac:dyDescent="0.25">
      <c r="A11617" s="2">
        <v>10</v>
      </c>
      <c r="B11617" s="2">
        <v>24</v>
      </c>
      <c r="C11617" s="43">
        <v>1024</v>
      </c>
      <c r="D11617" s="2" t="s">
        <v>6</v>
      </c>
      <c r="E11617" s="2">
        <v>93</v>
      </c>
      <c r="F11617" s="43">
        <v>524</v>
      </c>
      <c r="G11617" s="43">
        <f t="shared" si="436"/>
        <v>524</v>
      </c>
      <c r="H11617"/>
      <c r="O11617" s="43"/>
    </row>
    <row r="11618" spans="1:15" s="2" customFormat="1" ht="13.2" x14ac:dyDescent="0.25">
      <c r="A11618" s="2">
        <v>10</v>
      </c>
      <c r="B11618" s="2">
        <v>25</v>
      </c>
      <c r="C11618" s="43">
        <v>1025</v>
      </c>
      <c r="D11618" s="2" t="s">
        <v>6</v>
      </c>
      <c r="E11618" s="2">
        <v>93</v>
      </c>
      <c r="F11618" s="43">
        <v>561</v>
      </c>
      <c r="G11618" s="43">
        <f t="shared" si="436"/>
        <v>561</v>
      </c>
      <c r="H11618"/>
      <c r="O11618" s="43"/>
    </row>
    <row r="11619" spans="1:15" s="2" customFormat="1" ht="13.2" x14ac:dyDescent="0.25">
      <c r="A11619" s="2">
        <v>10</v>
      </c>
      <c r="B11619" s="2">
        <v>26</v>
      </c>
      <c r="C11619" s="43">
        <v>1026</v>
      </c>
      <c r="D11619" s="2" t="s">
        <v>6</v>
      </c>
      <c r="E11619" s="2">
        <v>93</v>
      </c>
      <c r="F11619" s="43">
        <v>396</v>
      </c>
      <c r="G11619" s="43">
        <f t="shared" si="436"/>
        <v>396</v>
      </c>
      <c r="H11619"/>
      <c r="O11619" s="43"/>
    </row>
    <row r="11620" spans="1:15" s="2" customFormat="1" ht="13.2" x14ac:dyDescent="0.25">
      <c r="A11620" s="2">
        <v>10</v>
      </c>
      <c r="B11620" s="2">
        <v>27</v>
      </c>
      <c r="C11620" s="43">
        <v>1027</v>
      </c>
      <c r="D11620" s="2" t="s">
        <v>6</v>
      </c>
      <c r="E11620" s="2">
        <v>93</v>
      </c>
      <c r="F11620" s="43">
        <v>254</v>
      </c>
      <c r="G11620" s="43">
        <f t="shared" si="436"/>
        <v>254</v>
      </c>
      <c r="H11620">
        <f>SUBTOTAL(9,G11614:G11620)</f>
        <v>4641</v>
      </c>
      <c r="O11620" s="43"/>
    </row>
    <row r="11621" spans="1:15" s="2" customFormat="1" ht="13.2" x14ac:dyDescent="0.25">
      <c r="A11621" s="2">
        <v>10</v>
      </c>
      <c r="B11621" s="2">
        <v>28</v>
      </c>
      <c r="C11621" s="43">
        <v>1028</v>
      </c>
      <c r="D11621" s="2" t="s">
        <v>6</v>
      </c>
      <c r="E11621" s="2">
        <v>93</v>
      </c>
      <c r="F11621" s="43">
        <v>220</v>
      </c>
      <c r="G11621" s="43">
        <f t="shared" si="436"/>
        <v>220</v>
      </c>
      <c r="H11621"/>
      <c r="O11621" s="43"/>
    </row>
    <row r="11622" spans="1:15" s="2" customFormat="1" ht="13.2" x14ac:dyDescent="0.25">
      <c r="A11622" s="2">
        <v>10</v>
      </c>
      <c r="B11622" s="2">
        <v>29</v>
      </c>
      <c r="C11622" s="43">
        <v>1029</v>
      </c>
      <c r="D11622" s="2" t="s">
        <v>6</v>
      </c>
      <c r="E11622" s="2">
        <v>93</v>
      </c>
      <c r="F11622" s="43">
        <v>115</v>
      </c>
      <c r="G11622" s="43">
        <f t="shared" si="436"/>
        <v>115</v>
      </c>
      <c r="H11622"/>
      <c r="O11622" s="43"/>
    </row>
    <row r="11623" spans="1:15" s="2" customFormat="1" ht="13.2" x14ac:dyDescent="0.25">
      <c r="A11623" s="2">
        <v>10</v>
      </c>
      <c r="B11623" s="2">
        <v>30</v>
      </c>
      <c r="C11623" s="43">
        <v>1030</v>
      </c>
      <c r="D11623" s="2" t="s">
        <v>6</v>
      </c>
      <c r="E11623" s="2">
        <v>93</v>
      </c>
      <c r="F11623" s="43">
        <v>100</v>
      </c>
      <c r="G11623" s="43">
        <f t="shared" si="436"/>
        <v>100</v>
      </c>
      <c r="H11623"/>
      <c r="O11623" s="43"/>
    </row>
    <row r="11624" spans="1:15" s="2" customFormat="1" ht="13.2" x14ac:dyDescent="0.25">
      <c r="A11624" s="2">
        <v>10</v>
      </c>
      <c r="B11624" s="2">
        <v>31</v>
      </c>
      <c r="C11624" s="43">
        <v>1031</v>
      </c>
      <c r="D11624" s="2" t="s">
        <v>6</v>
      </c>
      <c r="E11624" s="2">
        <v>93</v>
      </c>
      <c r="F11624" s="43">
        <v>65</v>
      </c>
      <c r="G11624" s="43">
        <f t="shared" si="436"/>
        <v>65</v>
      </c>
      <c r="H11624"/>
      <c r="O11624" s="43"/>
    </row>
    <row r="11625" spans="1:15" s="2" customFormat="1" ht="13.2" x14ac:dyDescent="0.25">
      <c r="A11625" s="2">
        <v>11</v>
      </c>
      <c r="B11625" s="2">
        <v>1</v>
      </c>
      <c r="C11625" s="43">
        <v>1101</v>
      </c>
      <c r="D11625" s="2" t="s">
        <v>6</v>
      </c>
      <c r="E11625" s="2">
        <v>93</v>
      </c>
      <c r="F11625" s="43">
        <v>64</v>
      </c>
      <c r="G11625" s="43">
        <f t="shared" si="436"/>
        <v>64</v>
      </c>
      <c r="H11625"/>
      <c r="O11625" s="43"/>
    </row>
    <row r="11626" spans="1:15" s="2" customFormat="1" ht="13.2" x14ac:dyDescent="0.25">
      <c r="A11626" s="2">
        <v>11</v>
      </c>
      <c r="B11626" s="2">
        <v>2</v>
      </c>
      <c r="C11626" s="43">
        <v>1102</v>
      </c>
      <c r="D11626" s="2" t="s">
        <v>6</v>
      </c>
      <c r="E11626" s="2">
        <v>93</v>
      </c>
      <c r="F11626" s="43">
        <v>176</v>
      </c>
      <c r="G11626" s="43">
        <f t="shared" si="436"/>
        <v>176</v>
      </c>
      <c r="H11626"/>
      <c r="O11626" s="43"/>
    </row>
    <row r="11627" spans="1:15" s="2" customFormat="1" ht="13.2" x14ac:dyDescent="0.25">
      <c r="A11627" s="2">
        <v>11</v>
      </c>
      <c r="B11627" s="2">
        <v>3</v>
      </c>
      <c r="C11627" s="43">
        <v>1103</v>
      </c>
      <c r="D11627" s="2" t="s">
        <v>6</v>
      </c>
      <c r="E11627" s="2">
        <v>93</v>
      </c>
      <c r="F11627" s="43">
        <v>99</v>
      </c>
      <c r="G11627" s="43">
        <f t="shared" si="436"/>
        <v>99</v>
      </c>
      <c r="H11627">
        <f>SUBTOTAL(9,G11621:G11627)</f>
        <v>839</v>
      </c>
      <c r="O11627" s="43"/>
    </row>
    <row r="11628" spans="1:15" s="2" customFormat="1" ht="13.2" x14ac:dyDescent="0.25">
      <c r="A11628" s="2">
        <v>11</v>
      </c>
      <c r="B11628" s="2">
        <v>4</v>
      </c>
      <c r="C11628" s="43">
        <v>1104</v>
      </c>
      <c r="D11628" s="2" t="s">
        <v>6</v>
      </c>
      <c r="E11628" s="2">
        <v>93</v>
      </c>
      <c r="F11628" s="43">
        <v>168</v>
      </c>
      <c r="G11628" s="43">
        <f t="shared" si="436"/>
        <v>168</v>
      </c>
      <c r="O11628" s="43"/>
    </row>
    <row r="11629" spans="1:15" s="2" customFormat="1" ht="13.2" x14ac:dyDescent="0.25">
      <c r="A11629" s="2">
        <v>11</v>
      </c>
      <c r="B11629" s="2">
        <v>5</v>
      </c>
      <c r="C11629" s="43">
        <v>1105</v>
      </c>
      <c r="D11629" s="2" t="s">
        <v>6</v>
      </c>
      <c r="E11629" s="2">
        <v>93</v>
      </c>
      <c r="F11629" s="43">
        <v>116</v>
      </c>
      <c r="G11629" s="43">
        <f t="shared" si="436"/>
        <v>116</v>
      </c>
      <c r="O11629" s="43"/>
    </row>
    <row r="11630" spans="1:15" s="2" customFormat="1" ht="13.2" x14ac:dyDescent="0.25">
      <c r="A11630" s="2">
        <v>11</v>
      </c>
      <c r="B11630" s="2">
        <v>6</v>
      </c>
      <c r="C11630" s="43">
        <v>1106</v>
      </c>
      <c r="D11630" s="2" t="s">
        <v>6</v>
      </c>
      <c r="E11630" s="2">
        <v>93</v>
      </c>
      <c r="F11630" s="43">
        <v>61</v>
      </c>
      <c r="G11630" s="43">
        <f t="shared" si="436"/>
        <v>61</v>
      </c>
      <c r="O11630" s="43"/>
    </row>
    <row r="11631" spans="1:15" s="2" customFormat="1" ht="13.2" x14ac:dyDescent="0.25">
      <c r="A11631" s="2">
        <v>11</v>
      </c>
      <c r="B11631" s="2">
        <v>7</v>
      </c>
      <c r="C11631" s="43">
        <v>1107</v>
      </c>
      <c r="D11631" s="2" t="s">
        <v>6</v>
      </c>
      <c r="E11631" s="2">
        <v>93</v>
      </c>
      <c r="F11631" s="43">
        <f>58+26+20</f>
        <v>104</v>
      </c>
      <c r="G11631" s="43">
        <f t="shared" si="436"/>
        <v>104</v>
      </c>
      <c r="O11631" s="43"/>
    </row>
    <row r="11632" spans="1:15" customFormat="1" ht="13.2" x14ac:dyDescent="0.25">
      <c r="A11632">
        <v>6</v>
      </c>
      <c r="B11632">
        <v>4</v>
      </c>
      <c r="C11632" s="3">
        <v>604</v>
      </c>
      <c r="D11632" t="s">
        <v>7</v>
      </c>
      <c r="E11632">
        <v>93</v>
      </c>
      <c r="G11632" s="3">
        <v>302</v>
      </c>
      <c r="O11632" s="3"/>
    </row>
    <row r="11633" spans="1:15" customFormat="1" ht="13.2" x14ac:dyDescent="0.25">
      <c r="A11633">
        <v>6</v>
      </c>
      <c r="B11633">
        <v>5</v>
      </c>
      <c r="C11633" s="3">
        <v>605</v>
      </c>
      <c r="D11633" t="s">
        <v>7</v>
      </c>
      <c r="E11633">
        <v>93</v>
      </c>
      <c r="G11633" s="3">
        <v>867</v>
      </c>
      <c r="O11633" s="3"/>
    </row>
    <row r="11634" spans="1:15" customFormat="1" ht="13.2" x14ac:dyDescent="0.25">
      <c r="A11634">
        <v>6</v>
      </c>
      <c r="B11634">
        <v>6</v>
      </c>
      <c r="C11634" s="3">
        <v>606</v>
      </c>
      <c r="D11634" t="s">
        <v>7</v>
      </c>
      <c r="E11634">
        <v>93</v>
      </c>
      <c r="G11634" s="3">
        <v>1075</v>
      </c>
      <c r="O11634" s="3"/>
    </row>
    <row r="11635" spans="1:15" customFormat="1" ht="13.2" x14ac:dyDescent="0.25">
      <c r="A11635">
        <v>6</v>
      </c>
      <c r="B11635">
        <v>7</v>
      </c>
      <c r="C11635" s="3">
        <v>607</v>
      </c>
      <c r="D11635" t="s">
        <v>7</v>
      </c>
      <c r="E11635">
        <v>93</v>
      </c>
      <c r="G11635" s="3">
        <v>972</v>
      </c>
      <c r="O11635" s="3"/>
    </row>
    <row r="11636" spans="1:15" customFormat="1" ht="13.2" x14ac:dyDescent="0.25">
      <c r="A11636">
        <v>6</v>
      </c>
      <c r="B11636">
        <v>8</v>
      </c>
      <c r="C11636" s="3">
        <v>608</v>
      </c>
      <c r="D11636" t="s">
        <v>7</v>
      </c>
      <c r="E11636">
        <v>93</v>
      </c>
      <c r="G11636" s="3">
        <v>820</v>
      </c>
      <c r="O11636" s="3"/>
    </row>
    <row r="11637" spans="1:15" customFormat="1" ht="13.2" x14ac:dyDescent="0.25">
      <c r="A11637">
        <v>6</v>
      </c>
      <c r="B11637">
        <v>9</v>
      </c>
      <c r="C11637" s="3">
        <v>609</v>
      </c>
      <c r="D11637" t="s">
        <v>7</v>
      </c>
      <c r="E11637">
        <v>93</v>
      </c>
      <c r="G11637" s="3">
        <v>1160</v>
      </c>
      <c r="O11637" s="3"/>
    </row>
    <row r="11638" spans="1:15" customFormat="1" ht="13.2" x14ac:dyDescent="0.25">
      <c r="A11638">
        <v>6</v>
      </c>
      <c r="B11638">
        <v>10</v>
      </c>
      <c r="C11638" s="3">
        <v>610</v>
      </c>
      <c r="D11638" t="s">
        <v>7</v>
      </c>
      <c r="E11638">
        <v>93</v>
      </c>
      <c r="G11638" s="3">
        <v>881</v>
      </c>
      <c r="O11638" s="3"/>
    </row>
    <row r="11639" spans="1:15" customFormat="1" ht="13.2" x14ac:dyDescent="0.25">
      <c r="A11639">
        <v>6</v>
      </c>
      <c r="B11639">
        <v>11</v>
      </c>
      <c r="C11639" s="3">
        <v>611</v>
      </c>
      <c r="D11639" t="s">
        <v>7</v>
      </c>
      <c r="E11639">
        <v>93</v>
      </c>
      <c r="G11639" s="3">
        <v>1313</v>
      </c>
      <c r="O11639" s="3"/>
    </row>
    <row r="11640" spans="1:15" customFormat="1" ht="13.2" x14ac:dyDescent="0.25">
      <c r="A11640">
        <v>6</v>
      </c>
      <c r="B11640">
        <v>12</v>
      </c>
      <c r="C11640" s="3">
        <v>612</v>
      </c>
      <c r="D11640" t="s">
        <v>7</v>
      </c>
      <c r="E11640">
        <v>93</v>
      </c>
      <c r="G11640" s="3">
        <v>809</v>
      </c>
      <c r="O11640" s="3"/>
    </row>
    <row r="11641" spans="1:15" customFormat="1" ht="13.2" x14ac:dyDescent="0.25">
      <c r="A11641">
        <v>6</v>
      </c>
      <c r="B11641">
        <v>13</v>
      </c>
      <c r="C11641" s="3">
        <v>613</v>
      </c>
      <c r="D11641" t="s">
        <v>7</v>
      </c>
      <c r="E11641">
        <v>93</v>
      </c>
      <c r="G11641" s="3">
        <v>1085</v>
      </c>
      <c r="O11641" s="3"/>
    </row>
    <row r="11642" spans="1:15" customFormat="1" ht="13.2" x14ac:dyDescent="0.25">
      <c r="A11642">
        <v>6</v>
      </c>
      <c r="B11642">
        <v>14</v>
      </c>
      <c r="C11642" s="3">
        <v>614</v>
      </c>
      <c r="D11642" t="s">
        <v>7</v>
      </c>
      <c r="E11642">
        <v>93</v>
      </c>
      <c r="G11642" s="3">
        <v>891</v>
      </c>
      <c r="O11642" s="3"/>
    </row>
    <row r="11643" spans="1:15" customFormat="1" ht="13.2" x14ac:dyDescent="0.25">
      <c r="A11643">
        <v>6</v>
      </c>
      <c r="B11643">
        <v>15</v>
      </c>
      <c r="C11643" s="3">
        <v>615</v>
      </c>
      <c r="D11643" t="s">
        <v>7</v>
      </c>
      <c r="E11643">
        <v>93</v>
      </c>
      <c r="G11643" s="3">
        <v>503</v>
      </c>
      <c r="O11643" s="3"/>
    </row>
    <row r="11644" spans="1:15" customFormat="1" ht="13.2" x14ac:dyDescent="0.25">
      <c r="A11644">
        <v>6</v>
      </c>
      <c r="B11644">
        <v>16</v>
      </c>
      <c r="C11644" s="3">
        <v>616</v>
      </c>
      <c r="D11644" t="s">
        <v>7</v>
      </c>
      <c r="E11644">
        <v>93</v>
      </c>
      <c r="G11644" s="3">
        <v>489</v>
      </c>
      <c r="O11644" s="3"/>
    </row>
    <row r="11645" spans="1:15" customFormat="1" ht="13.2" x14ac:dyDescent="0.25">
      <c r="A11645">
        <v>6</v>
      </c>
      <c r="B11645">
        <v>17</v>
      </c>
      <c r="C11645" s="3">
        <v>617</v>
      </c>
      <c r="D11645" t="s">
        <v>7</v>
      </c>
      <c r="E11645">
        <v>93</v>
      </c>
      <c r="G11645" s="3">
        <v>587</v>
      </c>
      <c r="O11645" s="3"/>
    </row>
    <row r="11646" spans="1:15" customFormat="1" ht="13.2" x14ac:dyDescent="0.25">
      <c r="A11646">
        <v>6</v>
      </c>
      <c r="B11646">
        <v>18</v>
      </c>
      <c r="C11646" s="3">
        <v>618</v>
      </c>
      <c r="D11646" t="s">
        <v>7</v>
      </c>
      <c r="E11646">
        <v>93</v>
      </c>
      <c r="G11646" s="3">
        <v>849</v>
      </c>
      <c r="O11646" s="3"/>
    </row>
    <row r="11647" spans="1:15" customFormat="1" ht="13.2" x14ac:dyDescent="0.25">
      <c r="A11647">
        <v>6</v>
      </c>
      <c r="B11647">
        <v>19</v>
      </c>
      <c r="C11647" s="3">
        <v>619</v>
      </c>
      <c r="D11647" t="s">
        <v>7</v>
      </c>
      <c r="E11647">
        <v>93</v>
      </c>
      <c r="G11647" s="3">
        <v>881</v>
      </c>
      <c r="O11647" s="3"/>
    </row>
    <row r="11648" spans="1:15" customFormat="1" ht="13.2" x14ac:dyDescent="0.25">
      <c r="A11648">
        <v>6</v>
      </c>
      <c r="B11648">
        <v>20</v>
      </c>
      <c r="C11648" s="3">
        <v>620</v>
      </c>
      <c r="D11648" t="s">
        <v>7</v>
      </c>
      <c r="E11648">
        <v>93</v>
      </c>
      <c r="G11648" s="3">
        <v>1284</v>
      </c>
      <c r="O11648" s="3"/>
    </row>
    <row r="11649" spans="1:15" customFormat="1" ht="13.2" x14ac:dyDescent="0.25">
      <c r="A11649">
        <v>6</v>
      </c>
      <c r="B11649">
        <v>21</v>
      </c>
      <c r="C11649" s="3">
        <v>621</v>
      </c>
      <c r="D11649" t="s">
        <v>7</v>
      </c>
      <c r="E11649">
        <v>93</v>
      </c>
      <c r="G11649" s="3">
        <v>568</v>
      </c>
      <c r="O11649" s="3"/>
    </row>
    <row r="11650" spans="1:15" customFormat="1" ht="13.2" x14ac:dyDescent="0.25">
      <c r="A11650">
        <v>6</v>
      </c>
      <c r="B11650">
        <v>22</v>
      </c>
      <c r="C11650" s="3">
        <v>622</v>
      </c>
      <c r="D11650" t="s">
        <v>7</v>
      </c>
      <c r="E11650">
        <v>93</v>
      </c>
      <c r="G11650" s="3">
        <v>547</v>
      </c>
      <c r="O11650" s="3"/>
    </row>
    <row r="11651" spans="1:15" customFormat="1" ht="13.2" x14ac:dyDescent="0.25">
      <c r="A11651">
        <v>6</v>
      </c>
      <c r="B11651">
        <v>23</v>
      </c>
      <c r="C11651" s="3">
        <v>623</v>
      </c>
      <c r="D11651" t="s">
        <v>7</v>
      </c>
      <c r="E11651">
        <v>93</v>
      </c>
      <c r="G11651" s="3">
        <v>454</v>
      </c>
      <c r="O11651" s="3"/>
    </row>
    <row r="11652" spans="1:15" customFormat="1" ht="13.2" x14ac:dyDescent="0.25">
      <c r="A11652">
        <v>6</v>
      </c>
      <c r="B11652">
        <v>24</v>
      </c>
      <c r="C11652" s="3">
        <v>624</v>
      </c>
      <c r="D11652" t="s">
        <v>7</v>
      </c>
      <c r="E11652">
        <v>93</v>
      </c>
      <c r="G11652" s="3">
        <v>1063</v>
      </c>
      <c r="O11652" s="3"/>
    </row>
    <row r="11653" spans="1:15" customFormat="1" ht="13.2" x14ac:dyDescent="0.25">
      <c r="A11653">
        <v>6</v>
      </c>
      <c r="B11653">
        <v>25</v>
      </c>
      <c r="C11653" s="3">
        <v>625</v>
      </c>
      <c r="D11653" t="s">
        <v>7</v>
      </c>
      <c r="E11653">
        <v>93</v>
      </c>
      <c r="G11653" s="3">
        <v>994</v>
      </c>
      <c r="O11653" s="3"/>
    </row>
    <row r="11654" spans="1:15" customFormat="1" ht="13.2" x14ac:dyDescent="0.25">
      <c r="A11654">
        <v>6</v>
      </c>
      <c r="B11654">
        <v>26</v>
      </c>
      <c r="C11654" s="3">
        <v>626</v>
      </c>
      <c r="D11654" t="s">
        <v>7</v>
      </c>
      <c r="E11654">
        <v>93</v>
      </c>
      <c r="G11654" s="3">
        <v>1542</v>
      </c>
      <c r="O11654" s="3"/>
    </row>
    <row r="11655" spans="1:15" customFormat="1" ht="13.2" x14ac:dyDescent="0.25">
      <c r="A11655">
        <v>6</v>
      </c>
      <c r="B11655">
        <v>27</v>
      </c>
      <c r="C11655" s="3">
        <v>627</v>
      </c>
      <c r="D11655" t="s">
        <v>7</v>
      </c>
      <c r="E11655">
        <v>93</v>
      </c>
      <c r="G11655" s="3">
        <v>819</v>
      </c>
      <c r="O11655" s="3"/>
    </row>
    <row r="11656" spans="1:15" customFormat="1" ht="13.2" x14ac:dyDescent="0.25">
      <c r="A11656">
        <v>6</v>
      </c>
      <c r="B11656">
        <v>28</v>
      </c>
      <c r="C11656" s="3">
        <v>628</v>
      </c>
      <c r="D11656" t="s">
        <v>7</v>
      </c>
      <c r="E11656">
        <v>93</v>
      </c>
      <c r="G11656" s="3">
        <v>412</v>
      </c>
      <c r="O11656" s="3"/>
    </row>
    <row r="11657" spans="1:15" customFormat="1" ht="13.2" x14ac:dyDescent="0.25">
      <c r="A11657">
        <v>6</v>
      </c>
      <c r="B11657">
        <v>29</v>
      </c>
      <c r="C11657" s="3">
        <v>629</v>
      </c>
      <c r="D11657" t="s">
        <v>7</v>
      </c>
      <c r="E11657">
        <v>93</v>
      </c>
      <c r="G11657" s="3">
        <v>1220</v>
      </c>
      <c r="O11657" s="3"/>
    </row>
    <row r="11658" spans="1:15" customFormat="1" ht="13.2" x14ac:dyDescent="0.25">
      <c r="A11658">
        <v>6</v>
      </c>
      <c r="B11658">
        <v>30</v>
      </c>
      <c r="C11658" s="3">
        <v>630</v>
      </c>
      <c r="D11658" t="s">
        <v>7</v>
      </c>
      <c r="E11658">
        <v>93</v>
      </c>
      <c r="G11658" s="3">
        <v>314</v>
      </c>
      <c r="O11658" s="3"/>
    </row>
    <row r="11659" spans="1:15" customFormat="1" ht="13.2" x14ac:dyDescent="0.25">
      <c r="A11659">
        <v>7</v>
      </c>
      <c r="B11659">
        <v>1</v>
      </c>
      <c r="C11659" s="3">
        <v>701</v>
      </c>
      <c r="D11659" t="s">
        <v>7</v>
      </c>
      <c r="E11659">
        <v>93</v>
      </c>
      <c r="G11659" s="3">
        <v>1534</v>
      </c>
      <c r="O11659" s="3"/>
    </row>
    <row r="11660" spans="1:15" customFormat="1" ht="13.2" x14ac:dyDescent="0.25">
      <c r="A11660">
        <v>7</v>
      </c>
      <c r="B11660">
        <v>2</v>
      </c>
      <c r="C11660" s="3">
        <v>702</v>
      </c>
      <c r="D11660" t="s">
        <v>7</v>
      </c>
      <c r="E11660">
        <v>93</v>
      </c>
      <c r="G11660" s="3">
        <v>446</v>
      </c>
      <c r="O11660" s="3"/>
    </row>
    <row r="11661" spans="1:15" customFormat="1" ht="13.2" x14ac:dyDescent="0.25">
      <c r="A11661">
        <v>7</v>
      </c>
      <c r="B11661">
        <v>3</v>
      </c>
      <c r="C11661" s="3">
        <v>703</v>
      </c>
      <c r="D11661" t="s">
        <v>7</v>
      </c>
      <c r="E11661">
        <v>93</v>
      </c>
      <c r="G11661" s="3">
        <v>1129</v>
      </c>
      <c r="O11661" s="3"/>
    </row>
    <row r="11662" spans="1:15" customFormat="1" ht="13.2" x14ac:dyDescent="0.25">
      <c r="A11662">
        <v>7</v>
      </c>
      <c r="B11662">
        <v>4</v>
      </c>
      <c r="C11662" s="3">
        <v>704</v>
      </c>
      <c r="D11662" t="s">
        <v>7</v>
      </c>
      <c r="E11662">
        <v>93</v>
      </c>
      <c r="G11662" s="3">
        <v>428</v>
      </c>
      <c r="O11662" s="3"/>
    </row>
    <row r="11663" spans="1:15" customFormat="1" ht="13.2" x14ac:dyDescent="0.25">
      <c r="A11663">
        <v>7</v>
      </c>
      <c r="B11663">
        <v>5</v>
      </c>
      <c r="C11663" s="3">
        <v>705</v>
      </c>
      <c r="D11663" t="s">
        <v>7</v>
      </c>
      <c r="E11663">
        <v>93</v>
      </c>
      <c r="G11663" s="3">
        <v>358</v>
      </c>
      <c r="O11663" s="3"/>
    </row>
    <row r="11664" spans="1:15" customFormat="1" ht="13.2" x14ac:dyDescent="0.25">
      <c r="A11664">
        <v>7</v>
      </c>
      <c r="B11664">
        <v>6</v>
      </c>
      <c r="C11664" s="3">
        <v>706</v>
      </c>
      <c r="D11664" t="s">
        <v>7</v>
      </c>
      <c r="E11664">
        <v>93</v>
      </c>
      <c r="G11664" s="3">
        <v>404</v>
      </c>
      <c r="O11664" s="3"/>
    </row>
    <row r="11665" spans="1:15" customFormat="1" ht="13.2" x14ac:dyDescent="0.25">
      <c r="A11665">
        <v>7</v>
      </c>
      <c r="B11665">
        <v>7</v>
      </c>
      <c r="C11665" s="3">
        <v>707</v>
      </c>
      <c r="D11665" t="s">
        <v>7</v>
      </c>
      <c r="E11665">
        <v>93</v>
      </c>
      <c r="G11665" s="3">
        <v>705</v>
      </c>
      <c r="O11665" s="3"/>
    </row>
    <row r="11666" spans="1:15" customFormat="1" ht="13.2" x14ac:dyDescent="0.25">
      <c r="A11666">
        <v>7</v>
      </c>
      <c r="B11666">
        <v>8</v>
      </c>
      <c r="C11666" s="3">
        <v>708</v>
      </c>
      <c r="D11666" t="s">
        <v>7</v>
      </c>
      <c r="E11666">
        <v>93</v>
      </c>
      <c r="G11666" s="3">
        <v>291</v>
      </c>
      <c r="O11666" s="3"/>
    </row>
    <row r="11667" spans="1:15" customFormat="1" ht="13.2" x14ac:dyDescent="0.25">
      <c r="A11667">
        <v>7</v>
      </c>
      <c r="B11667">
        <v>9</v>
      </c>
      <c r="C11667" s="3">
        <v>709</v>
      </c>
      <c r="D11667" t="s">
        <v>7</v>
      </c>
      <c r="E11667">
        <v>93</v>
      </c>
      <c r="G11667" s="3">
        <v>891</v>
      </c>
      <c r="O11667" s="3"/>
    </row>
    <row r="11668" spans="1:15" customFormat="1" ht="13.2" x14ac:dyDescent="0.25">
      <c r="A11668">
        <v>7</v>
      </c>
      <c r="B11668">
        <v>10</v>
      </c>
      <c r="C11668" s="3">
        <v>710</v>
      </c>
      <c r="D11668" t="s">
        <v>7</v>
      </c>
      <c r="E11668">
        <v>93</v>
      </c>
      <c r="G11668" s="3">
        <v>2221</v>
      </c>
      <c r="O11668" s="3"/>
    </row>
    <row r="11669" spans="1:15" customFormat="1" ht="13.2" x14ac:dyDescent="0.25">
      <c r="A11669">
        <v>7</v>
      </c>
      <c r="B11669">
        <v>11</v>
      </c>
      <c r="C11669" s="3">
        <v>711</v>
      </c>
      <c r="D11669" t="s">
        <v>7</v>
      </c>
      <c r="E11669">
        <v>93</v>
      </c>
      <c r="G11669" s="3">
        <v>1961</v>
      </c>
      <c r="O11669" s="3"/>
    </row>
    <row r="11670" spans="1:15" customFormat="1" ht="13.2" x14ac:dyDescent="0.25">
      <c r="A11670">
        <v>7</v>
      </c>
      <c r="B11670">
        <v>12</v>
      </c>
      <c r="C11670" s="3">
        <v>712</v>
      </c>
      <c r="D11670" t="s">
        <v>7</v>
      </c>
      <c r="E11670">
        <v>93</v>
      </c>
      <c r="G11670" s="3">
        <v>840</v>
      </c>
      <c r="O11670" s="3"/>
    </row>
    <row r="11671" spans="1:15" customFormat="1" ht="13.2" x14ac:dyDescent="0.25">
      <c r="A11671">
        <v>7</v>
      </c>
      <c r="B11671">
        <v>13</v>
      </c>
      <c r="C11671" s="3">
        <v>713</v>
      </c>
      <c r="D11671" t="s">
        <v>7</v>
      </c>
      <c r="E11671">
        <v>93</v>
      </c>
      <c r="G11671" s="3">
        <v>328</v>
      </c>
      <c r="O11671" s="3"/>
    </row>
    <row r="11672" spans="1:15" customFormat="1" ht="13.2" x14ac:dyDescent="0.25">
      <c r="A11672">
        <v>7</v>
      </c>
      <c r="B11672">
        <v>14</v>
      </c>
      <c r="C11672" s="3">
        <v>714</v>
      </c>
      <c r="D11672" t="s">
        <v>7</v>
      </c>
      <c r="E11672">
        <v>93</v>
      </c>
      <c r="G11672" s="3">
        <v>303</v>
      </c>
      <c r="O11672" s="3"/>
    </row>
    <row r="11673" spans="1:15" customFormat="1" ht="13.2" x14ac:dyDescent="0.25">
      <c r="A11673">
        <v>7</v>
      </c>
      <c r="B11673">
        <v>15</v>
      </c>
      <c r="C11673" s="3">
        <v>715</v>
      </c>
      <c r="D11673" t="s">
        <v>7</v>
      </c>
      <c r="E11673">
        <v>93</v>
      </c>
      <c r="G11673" s="3">
        <v>338</v>
      </c>
      <c r="O11673" s="3"/>
    </row>
    <row r="11674" spans="1:15" customFormat="1" ht="13.2" x14ac:dyDescent="0.25">
      <c r="A11674">
        <v>7</v>
      </c>
      <c r="B11674">
        <v>16</v>
      </c>
      <c r="C11674" s="3">
        <v>716</v>
      </c>
      <c r="D11674" t="s">
        <v>7</v>
      </c>
      <c r="E11674">
        <v>93</v>
      </c>
      <c r="G11674" s="3">
        <v>516</v>
      </c>
      <c r="O11674" s="3"/>
    </row>
    <row r="11675" spans="1:15" customFormat="1" ht="13.2" x14ac:dyDescent="0.25">
      <c r="A11675">
        <v>7</v>
      </c>
      <c r="B11675">
        <v>17</v>
      </c>
      <c r="C11675" s="3">
        <v>717</v>
      </c>
      <c r="D11675" t="s">
        <v>7</v>
      </c>
      <c r="E11675">
        <v>93</v>
      </c>
      <c r="G11675" s="3">
        <v>327</v>
      </c>
      <c r="O11675" s="3"/>
    </row>
    <row r="11676" spans="1:15" customFormat="1" ht="13.2" x14ac:dyDescent="0.25">
      <c r="A11676">
        <v>7</v>
      </c>
      <c r="B11676">
        <v>18</v>
      </c>
      <c r="C11676" s="3">
        <v>718</v>
      </c>
      <c r="D11676" t="s">
        <v>7</v>
      </c>
      <c r="E11676">
        <v>93</v>
      </c>
      <c r="G11676" s="3">
        <v>449</v>
      </c>
      <c r="O11676" s="3"/>
    </row>
    <row r="11677" spans="1:15" customFormat="1" ht="13.2" x14ac:dyDescent="0.25">
      <c r="A11677">
        <v>7</v>
      </c>
      <c r="B11677">
        <v>19</v>
      </c>
      <c r="C11677" s="3">
        <v>719</v>
      </c>
      <c r="D11677" t="s">
        <v>7</v>
      </c>
      <c r="E11677">
        <v>93</v>
      </c>
      <c r="G11677" s="3">
        <v>1101</v>
      </c>
      <c r="O11677" s="3"/>
    </row>
    <row r="11678" spans="1:15" customFormat="1" ht="13.2" x14ac:dyDescent="0.25">
      <c r="A11678">
        <v>7</v>
      </c>
      <c r="B11678">
        <v>20</v>
      </c>
      <c r="C11678" s="3">
        <v>720</v>
      </c>
      <c r="D11678" t="s">
        <v>7</v>
      </c>
      <c r="E11678">
        <v>93</v>
      </c>
      <c r="G11678" s="3">
        <v>2410</v>
      </c>
      <c r="O11678" s="3"/>
    </row>
    <row r="11679" spans="1:15" customFormat="1" ht="13.2" x14ac:dyDescent="0.25">
      <c r="A11679">
        <v>7</v>
      </c>
      <c r="B11679">
        <v>21</v>
      </c>
      <c r="C11679" s="3">
        <v>721</v>
      </c>
      <c r="D11679" t="s">
        <v>7</v>
      </c>
      <c r="E11679">
        <v>93</v>
      </c>
      <c r="G11679" s="3">
        <v>2280</v>
      </c>
      <c r="O11679" s="3"/>
    </row>
    <row r="11680" spans="1:15" customFormat="1" ht="13.2" x14ac:dyDescent="0.25">
      <c r="A11680">
        <v>7</v>
      </c>
      <c r="B11680">
        <v>22</v>
      </c>
      <c r="C11680" s="3">
        <v>722</v>
      </c>
      <c r="D11680" t="s">
        <v>7</v>
      </c>
      <c r="E11680">
        <v>93</v>
      </c>
      <c r="G11680" s="3">
        <v>5680</v>
      </c>
      <c r="O11680" s="3"/>
    </row>
    <row r="11681" spans="1:15" customFormat="1" ht="13.2" x14ac:dyDescent="0.25">
      <c r="A11681">
        <v>7</v>
      </c>
      <c r="B11681">
        <v>23</v>
      </c>
      <c r="C11681" s="3">
        <v>723</v>
      </c>
      <c r="D11681" t="s">
        <v>7</v>
      </c>
      <c r="E11681">
        <v>93</v>
      </c>
      <c r="G11681" s="3">
        <v>11138</v>
      </c>
      <c r="O11681" s="3"/>
    </row>
    <row r="11682" spans="1:15" customFormat="1" ht="13.2" x14ac:dyDescent="0.25">
      <c r="A11682">
        <v>7</v>
      </c>
      <c r="B11682">
        <v>24</v>
      </c>
      <c r="C11682" s="3">
        <v>724</v>
      </c>
      <c r="D11682" t="s">
        <v>7</v>
      </c>
      <c r="E11682">
        <v>93</v>
      </c>
      <c r="G11682" s="3">
        <v>10911</v>
      </c>
      <c r="O11682" s="3"/>
    </row>
    <row r="11683" spans="1:15" customFormat="1" ht="13.2" x14ac:dyDescent="0.25">
      <c r="A11683">
        <v>7</v>
      </c>
      <c r="B11683">
        <v>25</v>
      </c>
      <c r="C11683" s="3">
        <v>725</v>
      </c>
      <c r="D11683" t="s">
        <v>7</v>
      </c>
      <c r="E11683">
        <v>93</v>
      </c>
      <c r="G11683" s="3">
        <v>8318</v>
      </c>
      <c r="O11683" s="3"/>
    </row>
    <row r="11684" spans="1:15" customFormat="1" ht="13.2" x14ac:dyDescent="0.25">
      <c r="A11684">
        <v>7</v>
      </c>
      <c r="B11684">
        <v>26</v>
      </c>
      <c r="C11684" s="3">
        <v>726</v>
      </c>
      <c r="D11684" t="s">
        <v>7</v>
      </c>
      <c r="E11684">
        <v>93</v>
      </c>
      <c r="G11684" s="3">
        <v>9261</v>
      </c>
      <c r="O11684" s="3"/>
    </row>
    <row r="11685" spans="1:15" customFormat="1" ht="13.2" x14ac:dyDescent="0.25">
      <c r="A11685">
        <v>7</v>
      </c>
      <c r="B11685">
        <v>27</v>
      </c>
      <c r="C11685" s="3">
        <v>727</v>
      </c>
      <c r="D11685" t="s">
        <v>7</v>
      </c>
      <c r="E11685">
        <v>93</v>
      </c>
      <c r="G11685" s="3">
        <v>9611</v>
      </c>
      <c r="O11685" s="3"/>
    </row>
    <row r="11686" spans="1:15" customFormat="1" ht="13.2" x14ac:dyDescent="0.25">
      <c r="A11686">
        <v>7</v>
      </c>
      <c r="B11686">
        <v>28</v>
      </c>
      <c r="C11686" s="3">
        <v>728</v>
      </c>
      <c r="D11686" t="s">
        <v>7</v>
      </c>
      <c r="E11686">
        <v>93</v>
      </c>
      <c r="G11686" s="3">
        <v>7091</v>
      </c>
      <c r="O11686" s="3"/>
    </row>
    <row r="11687" spans="1:15" customFormat="1" ht="13.2" x14ac:dyDescent="0.25">
      <c r="A11687">
        <v>7</v>
      </c>
      <c r="B11687">
        <v>29</v>
      </c>
      <c r="C11687" s="3">
        <v>729</v>
      </c>
      <c r="D11687" t="s">
        <v>7</v>
      </c>
      <c r="E11687">
        <v>93</v>
      </c>
      <c r="G11687" s="3">
        <v>5764</v>
      </c>
      <c r="O11687" s="3"/>
    </row>
    <row r="11688" spans="1:15" customFormat="1" ht="13.2" x14ac:dyDescent="0.25">
      <c r="A11688">
        <v>7</v>
      </c>
      <c r="B11688">
        <v>30</v>
      </c>
      <c r="C11688" s="3">
        <v>730</v>
      </c>
      <c r="D11688" t="s">
        <v>7</v>
      </c>
      <c r="E11688">
        <v>93</v>
      </c>
      <c r="G11688" s="3">
        <v>3469</v>
      </c>
      <c r="O11688" s="3"/>
    </row>
    <row r="11689" spans="1:15" customFormat="1" ht="13.2" x14ac:dyDescent="0.25">
      <c r="A11689">
        <v>7</v>
      </c>
      <c r="B11689">
        <v>31</v>
      </c>
      <c r="C11689" s="3">
        <v>731</v>
      </c>
      <c r="D11689" t="s">
        <v>7</v>
      </c>
      <c r="E11689">
        <v>93</v>
      </c>
      <c r="G11689" s="3">
        <v>3094</v>
      </c>
      <c r="O11689" s="3"/>
    </row>
    <row r="11690" spans="1:15" customFormat="1" ht="13.2" x14ac:dyDescent="0.25">
      <c r="A11690">
        <v>8</v>
      </c>
      <c r="B11690">
        <v>1</v>
      </c>
      <c r="C11690" s="3">
        <v>801</v>
      </c>
      <c r="D11690" t="s">
        <v>7</v>
      </c>
      <c r="E11690">
        <v>93</v>
      </c>
      <c r="G11690" s="3">
        <v>2463</v>
      </c>
      <c r="O11690" s="3"/>
    </row>
    <row r="11691" spans="1:15" customFormat="1" ht="13.2" x14ac:dyDescent="0.25">
      <c r="A11691">
        <v>8</v>
      </c>
      <c r="B11691">
        <v>2</v>
      </c>
      <c r="C11691" s="3">
        <v>802</v>
      </c>
      <c r="D11691" t="s">
        <v>7</v>
      </c>
      <c r="E11691">
        <v>93</v>
      </c>
      <c r="G11691" s="3">
        <v>1222</v>
      </c>
      <c r="O11691" s="3"/>
    </row>
    <row r="11692" spans="1:15" customFormat="1" ht="13.2" x14ac:dyDescent="0.25">
      <c r="A11692">
        <v>8</v>
      </c>
      <c r="B11692">
        <v>3</v>
      </c>
      <c r="C11692" s="3">
        <v>803</v>
      </c>
      <c r="D11692" t="s">
        <v>7</v>
      </c>
      <c r="E11692">
        <v>93</v>
      </c>
      <c r="G11692" s="3">
        <v>186</v>
      </c>
      <c r="O11692" s="3"/>
    </row>
    <row r="11693" spans="1:15" customFormat="1" ht="13.2" x14ac:dyDescent="0.25">
      <c r="A11693">
        <v>8</v>
      </c>
      <c r="B11693">
        <v>4</v>
      </c>
      <c r="C11693" s="3">
        <v>804</v>
      </c>
      <c r="D11693" t="s">
        <v>7</v>
      </c>
      <c r="E11693">
        <v>93</v>
      </c>
      <c r="G11693" s="3">
        <v>47</v>
      </c>
      <c r="O11693" s="3"/>
    </row>
    <row r="11694" spans="1:15" customFormat="1" ht="13.2" x14ac:dyDescent="0.25">
      <c r="A11694">
        <v>8</v>
      </c>
      <c r="B11694">
        <v>5</v>
      </c>
      <c r="C11694" s="3">
        <v>805</v>
      </c>
      <c r="D11694" t="s">
        <v>7</v>
      </c>
      <c r="E11694">
        <v>93</v>
      </c>
      <c r="G11694" s="3">
        <v>42</v>
      </c>
      <c r="O11694" s="3"/>
    </row>
    <row r="11695" spans="1:15" customFormat="1" ht="13.2" x14ac:dyDescent="0.25">
      <c r="A11695">
        <v>8</v>
      </c>
      <c r="B11695">
        <v>6</v>
      </c>
      <c r="C11695" s="3">
        <v>806</v>
      </c>
      <c r="D11695" t="s">
        <v>7</v>
      </c>
      <c r="E11695">
        <v>93</v>
      </c>
      <c r="G11695" s="3">
        <v>102</v>
      </c>
      <c r="O11695" s="3"/>
    </row>
    <row r="11696" spans="1:15" customFormat="1" ht="13.2" x14ac:dyDescent="0.25">
      <c r="A11696">
        <v>8</v>
      </c>
      <c r="B11696">
        <v>7</v>
      </c>
      <c r="C11696" s="3">
        <v>807</v>
      </c>
      <c r="D11696" t="s">
        <v>7</v>
      </c>
      <c r="E11696">
        <v>93</v>
      </c>
      <c r="G11696" s="3">
        <v>432</v>
      </c>
      <c r="O11696" s="3"/>
    </row>
    <row r="11697" spans="1:15" customFormat="1" ht="13.2" x14ac:dyDescent="0.25">
      <c r="A11697">
        <v>8</v>
      </c>
      <c r="B11697">
        <v>8</v>
      </c>
      <c r="C11697" s="3">
        <v>808</v>
      </c>
      <c r="D11697" t="s">
        <v>7</v>
      </c>
      <c r="E11697">
        <v>93</v>
      </c>
      <c r="G11697" s="3">
        <v>3419</v>
      </c>
      <c r="O11697" s="3"/>
    </row>
    <row r="11698" spans="1:15" customFormat="1" ht="13.2" x14ac:dyDescent="0.25">
      <c r="A11698">
        <v>8</v>
      </c>
      <c r="B11698">
        <v>9</v>
      </c>
      <c r="C11698" s="3">
        <v>809</v>
      </c>
      <c r="D11698" t="s">
        <v>7</v>
      </c>
      <c r="E11698">
        <v>93</v>
      </c>
      <c r="G11698" s="3">
        <v>6496</v>
      </c>
      <c r="O11698" s="3"/>
    </row>
    <row r="11699" spans="1:15" customFormat="1" ht="13.2" x14ac:dyDescent="0.25">
      <c r="A11699">
        <v>8</v>
      </c>
      <c r="B11699">
        <v>10</v>
      </c>
      <c r="C11699" s="3">
        <v>810</v>
      </c>
      <c r="D11699" t="s">
        <v>7</v>
      </c>
      <c r="E11699">
        <v>93</v>
      </c>
      <c r="G11699" s="3">
        <v>4430</v>
      </c>
      <c r="O11699" s="3"/>
    </row>
    <row r="11700" spans="1:15" customFormat="1" ht="13.2" x14ac:dyDescent="0.25">
      <c r="A11700">
        <v>8</v>
      </c>
      <c r="B11700">
        <v>11</v>
      </c>
      <c r="C11700" s="3">
        <v>811</v>
      </c>
      <c r="D11700" t="s">
        <v>7</v>
      </c>
      <c r="E11700">
        <v>93</v>
      </c>
      <c r="G11700" s="3">
        <v>2360</v>
      </c>
      <c r="O11700" s="3"/>
    </row>
    <row r="11701" spans="1:15" customFormat="1" ht="13.2" x14ac:dyDescent="0.25">
      <c r="A11701">
        <v>8</v>
      </c>
      <c r="B11701">
        <v>12</v>
      </c>
      <c r="C11701" s="3">
        <v>812</v>
      </c>
      <c r="D11701" t="s">
        <v>7</v>
      </c>
      <c r="E11701">
        <v>93</v>
      </c>
      <c r="G11701" s="3">
        <v>2718</v>
      </c>
      <c r="O11701" s="3"/>
    </row>
    <row r="11702" spans="1:15" customFormat="1" ht="13.2" x14ac:dyDescent="0.25">
      <c r="A11702">
        <v>8</v>
      </c>
      <c r="B11702">
        <v>13</v>
      </c>
      <c r="C11702" s="3">
        <v>813</v>
      </c>
      <c r="D11702" t="s">
        <v>7</v>
      </c>
      <c r="E11702">
        <v>93</v>
      </c>
      <c r="G11702" s="3">
        <v>2563</v>
      </c>
      <c r="O11702" s="3"/>
    </row>
    <row r="11703" spans="1:15" customFormat="1" ht="13.2" x14ac:dyDescent="0.25">
      <c r="A11703">
        <v>8</v>
      </c>
      <c r="B11703">
        <v>14</v>
      </c>
      <c r="C11703" s="3">
        <v>814</v>
      </c>
      <c r="D11703" t="s">
        <v>7</v>
      </c>
      <c r="E11703">
        <v>93</v>
      </c>
      <c r="G11703" s="3">
        <v>3008</v>
      </c>
      <c r="O11703" s="3"/>
    </row>
    <row r="11704" spans="1:15" customFormat="1" ht="13.2" x14ac:dyDescent="0.25">
      <c r="A11704">
        <v>8</v>
      </c>
      <c r="B11704">
        <v>15</v>
      </c>
      <c r="C11704" s="3">
        <v>815</v>
      </c>
      <c r="D11704" t="s">
        <v>7</v>
      </c>
      <c r="E11704">
        <v>93</v>
      </c>
      <c r="G11704" s="3">
        <v>2656</v>
      </c>
      <c r="O11704" s="3"/>
    </row>
    <row r="11705" spans="1:15" customFormat="1" ht="13.2" x14ac:dyDescent="0.25">
      <c r="A11705">
        <v>8</v>
      </c>
      <c r="B11705">
        <v>16</v>
      </c>
      <c r="C11705" s="3">
        <v>816</v>
      </c>
      <c r="D11705" t="s">
        <v>7</v>
      </c>
      <c r="E11705">
        <v>93</v>
      </c>
      <c r="G11705" s="3">
        <v>1827</v>
      </c>
      <c r="O11705" s="3"/>
    </row>
    <row r="11706" spans="1:15" customFormat="1" ht="13.2" x14ac:dyDescent="0.25">
      <c r="A11706">
        <v>8</v>
      </c>
      <c r="B11706">
        <v>17</v>
      </c>
      <c r="C11706" s="3">
        <v>817</v>
      </c>
      <c r="D11706" t="s">
        <v>7</v>
      </c>
      <c r="E11706">
        <v>93</v>
      </c>
      <c r="G11706" s="3">
        <v>1513</v>
      </c>
      <c r="O11706" s="3"/>
    </row>
    <row r="11707" spans="1:15" customFormat="1" ht="13.2" x14ac:dyDescent="0.25">
      <c r="A11707">
        <v>8</v>
      </c>
      <c r="B11707">
        <v>18</v>
      </c>
      <c r="C11707" s="3">
        <v>818</v>
      </c>
      <c r="D11707" t="s">
        <v>7</v>
      </c>
      <c r="E11707">
        <v>93</v>
      </c>
      <c r="G11707" s="3">
        <v>2638</v>
      </c>
      <c r="O11707" s="3"/>
    </row>
    <row r="11708" spans="1:15" customFormat="1" ht="13.2" x14ac:dyDescent="0.25">
      <c r="A11708">
        <v>8</v>
      </c>
      <c r="B11708">
        <v>19</v>
      </c>
      <c r="C11708" s="3">
        <v>819</v>
      </c>
      <c r="D11708" t="s">
        <v>7</v>
      </c>
      <c r="E11708">
        <v>93</v>
      </c>
      <c r="G11708" s="3">
        <v>2398</v>
      </c>
      <c r="O11708" s="3"/>
    </row>
    <row r="11709" spans="1:15" customFormat="1" ht="13.2" x14ac:dyDescent="0.25">
      <c r="A11709">
        <v>8</v>
      </c>
      <c r="B11709">
        <v>20</v>
      </c>
      <c r="C11709" s="3">
        <v>820</v>
      </c>
      <c r="D11709" t="s">
        <v>7</v>
      </c>
      <c r="E11709">
        <v>93</v>
      </c>
      <c r="G11709" s="3">
        <v>1872</v>
      </c>
      <c r="O11709" s="3"/>
    </row>
    <row r="11710" spans="1:15" customFormat="1" ht="13.2" x14ac:dyDescent="0.25">
      <c r="A11710">
        <v>8</v>
      </c>
      <c r="B11710">
        <v>21</v>
      </c>
      <c r="C11710" s="3">
        <v>821</v>
      </c>
      <c r="D11710" t="s">
        <v>7</v>
      </c>
      <c r="E11710">
        <v>93</v>
      </c>
      <c r="G11710" s="3">
        <v>1020</v>
      </c>
      <c r="O11710" s="3"/>
    </row>
    <row r="11711" spans="1:15" customFormat="1" ht="13.2" x14ac:dyDescent="0.25">
      <c r="A11711">
        <v>8</v>
      </c>
      <c r="B11711">
        <v>22</v>
      </c>
      <c r="C11711" s="3">
        <v>822</v>
      </c>
      <c r="D11711" t="s">
        <v>7</v>
      </c>
      <c r="E11711">
        <v>93</v>
      </c>
      <c r="G11711" s="3">
        <v>3505</v>
      </c>
      <c r="O11711" s="3"/>
    </row>
    <row r="11712" spans="1:15" customFormat="1" ht="13.2" x14ac:dyDescent="0.25">
      <c r="A11712">
        <v>8</v>
      </c>
      <c r="B11712">
        <v>23</v>
      </c>
      <c r="C11712" s="3">
        <v>823</v>
      </c>
      <c r="D11712" t="s">
        <v>7</v>
      </c>
      <c r="E11712">
        <v>93</v>
      </c>
      <c r="G11712" s="3">
        <v>6718</v>
      </c>
      <c r="O11712" s="3"/>
    </row>
    <row r="11713" spans="1:15" customFormat="1" ht="13.2" x14ac:dyDescent="0.25">
      <c r="A11713">
        <v>8</v>
      </c>
      <c r="B11713">
        <v>24</v>
      </c>
      <c r="C11713" s="3">
        <v>824</v>
      </c>
      <c r="D11713" t="s">
        <v>7</v>
      </c>
      <c r="E11713">
        <v>93</v>
      </c>
      <c r="G11713" s="3">
        <v>1784</v>
      </c>
      <c r="O11713" s="3"/>
    </row>
    <row r="11714" spans="1:15" customFormat="1" ht="13.2" x14ac:dyDescent="0.25">
      <c r="A11714">
        <v>8</v>
      </c>
      <c r="B11714">
        <v>25</v>
      </c>
      <c r="C11714" s="3">
        <v>825</v>
      </c>
      <c r="D11714" t="s">
        <v>7</v>
      </c>
      <c r="E11714">
        <v>93</v>
      </c>
      <c r="G11714" s="3">
        <v>3224</v>
      </c>
      <c r="O11714" s="3"/>
    </row>
    <row r="11715" spans="1:15" customFormat="1" ht="13.2" x14ac:dyDescent="0.25">
      <c r="A11715">
        <v>8</v>
      </c>
      <c r="B11715">
        <v>26</v>
      </c>
      <c r="C11715" s="3">
        <v>826</v>
      </c>
      <c r="D11715" t="s">
        <v>7</v>
      </c>
      <c r="E11715">
        <v>93</v>
      </c>
      <c r="G11715" s="3">
        <v>5769</v>
      </c>
      <c r="O11715" s="3"/>
    </row>
    <row r="11716" spans="1:15" customFormat="1" ht="13.2" x14ac:dyDescent="0.25">
      <c r="A11716">
        <v>8</v>
      </c>
      <c r="B11716">
        <v>27</v>
      </c>
      <c r="C11716" s="3">
        <v>827</v>
      </c>
      <c r="D11716" t="s">
        <v>7</v>
      </c>
      <c r="E11716">
        <v>93</v>
      </c>
      <c r="G11716" s="3">
        <v>1433</v>
      </c>
      <c r="O11716" s="3"/>
    </row>
    <row r="11717" spans="1:15" customFormat="1" ht="13.2" x14ac:dyDescent="0.25">
      <c r="A11717">
        <v>8</v>
      </c>
      <c r="B11717">
        <v>28</v>
      </c>
      <c r="C11717" s="3">
        <v>828</v>
      </c>
      <c r="D11717" t="s">
        <v>7</v>
      </c>
      <c r="E11717">
        <v>93</v>
      </c>
      <c r="G11717" s="3">
        <v>2079</v>
      </c>
      <c r="O11717" s="3"/>
    </row>
    <row r="11718" spans="1:15" customFormat="1" ht="13.2" x14ac:dyDescent="0.25">
      <c r="A11718">
        <v>8</v>
      </c>
      <c r="B11718">
        <v>29</v>
      </c>
      <c r="C11718" s="3">
        <v>829</v>
      </c>
      <c r="D11718" t="s">
        <v>7</v>
      </c>
      <c r="E11718">
        <v>93</v>
      </c>
      <c r="G11718" s="3">
        <v>1014</v>
      </c>
      <c r="O11718" s="3"/>
    </row>
    <row r="11719" spans="1:15" customFormat="1" ht="13.2" x14ac:dyDescent="0.25">
      <c r="A11719">
        <v>8</v>
      </c>
      <c r="B11719">
        <v>30</v>
      </c>
      <c r="C11719" s="3">
        <v>830</v>
      </c>
      <c r="D11719" t="s">
        <v>7</v>
      </c>
      <c r="E11719">
        <v>93</v>
      </c>
      <c r="G11719" s="3">
        <v>1137</v>
      </c>
      <c r="O11719" s="3"/>
    </row>
    <row r="11720" spans="1:15" customFormat="1" ht="13.2" x14ac:dyDescent="0.25">
      <c r="A11720">
        <v>8</v>
      </c>
      <c r="B11720">
        <v>31</v>
      </c>
      <c r="C11720" s="3">
        <v>831</v>
      </c>
      <c r="D11720" t="s">
        <v>7</v>
      </c>
      <c r="E11720">
        <v>93</v>
      </c>
      <c r="G11720" s="3">
        <v>890</v>
      </c>
      <c r="O11720" s="3"/>
    </row>
    <row r="11721" spans="1:15" customFormat="1" ht="13.2" x14ac:dyDescent="0.25">
      <c r="A11721">
        <v>9</v>
      </c>
      <c r="B11721">
        <v>1</v>
      </c>
      <c r="C11721" s="3">
        <v>901</v>
      </c>
      <c r="D11721" t="s">
        <v>7</v>
      </c>
      <c r="E11721">
        <v>93</v>
      </c>
      <c r="G11721" s="3">
        <v>457</v>
      </c>
      <c r="O11721" s="3"/>
    </row>
    <row r="11722" spans="1:15" customFormat="1" ht="13.2" x14ac:dyDescent="0.25">
      <c r="A11722">
        <v>9</v>
      </c>
      <c r="B11722">
        <v>2</v>
      </c>
      <c r="C11722" s="3">
        <v>902</v>
      </c>
      <c r="D11722" t="s">
        <v>7</v>
      </c>
      <c r="E11722">
        <v>93</v>
      </c>
      <c r="G11722" s="3">
        <v>372</v>
      </c>
      <c r="O11722" s="3"/>
    </row>
    <row r="11723" spans="1:15" customFormat="1" ht="13.2" x14ac:dyDescent="0.25">
      <c r="A11723">
        <v>9</v>
      </c>
      <c r="B11723">
        <v>3</v>
      </c>
      <c r="C11723" s="3">
        <v>903</v>
      </c>
      <c r="D11723" t="s">
        <v>7</v>
      </c>
      <c r="E11723">
        <v>93</v>
      </c>
      <c r="G11723" s="3">
        <v>543</v>
      </c>
      <c r="O11723" s="3"/>
    </row>
    <row r="11724" spans="1:15" customFormat="1" ht="13.2" x14ac:dyDescent="0.25">
      <c r="A11724">
        <v>9</v>
      </c>
      <c r="B11724">
        <v>4</v>
      </c>
      <c r="C11724" s="3">
        <v>904</v>
      </c>
      <c r="D11724" t="s">
        <v>7</v>
      </c>
      <c r="E11724">
        <v>93</v>
      </c>
      <c r="G11724" s="3">
        <v>1200</v>
      </c>
      <c r="O11724" s="3"/>
    </row>
    <row r="11725" spans="1:15" customFormat="1" ht="13.2" x14ac:dyDescent="0.25">
      <c r="A11725">
        <v>9</v>
      </c>
      <c r="B11725">
        <v>5</v>
      </c>
      <c r="C11725" s="3">
        <v>905</v>
      </c>
      <c r="D11725" t="s">
        <v>7</v>
      </c>
      <c r="E11725">
        <v>93</v>
      </c>
      <c r="G11725" s="3">
        <v>1137</v>
      </c>
      <c r="O11725" s="3"/>
    </row>
    <row r="11726" spans="1:15" customFormat="1" ht="13.2" x14ac:dyDescent="0.25">
      <c r="A11726">
        <v>9</v>
      </c>
      <c r="B11726">
        <v>6</v>
      </c>
      <c r="C11726" s="3">
        <v>906</v>
      </c>
      <c r="D11726" t="s">
        <v>7</v>
      </c>
      <c r="E11726">
        <v>93</v>
      </c>
      <c r="G11726" s="3">
        <v>1447</v>
      </c>
      <c r="O11726" s="3"/>
    </row>
    <row r="11727" spans="1:15" customFormat="1" ht="13.2" x14ac:dyDescent="0.25">
      <c r="A11727">
        <v>9</v>
      </c>
      <c r="B11727">
        <v>7</v>
      </c>
      <c r="C11727" s="3">
        <v>907</v>
      </c>
      <c r="D11727" t="s">
        <v>7</v>
      </c>
      <c r="E11727">
        <v>93</v>
      </c>
      <c r="G11727" s="3">
        <v>1417</v>
      </c>
      <c r="O11727" s="3"/>
    </row>
    <row r="11728" spans="1:15" customFormat="1" ht="13.2" x14ac:dyDescent="0.25">
      <c r="A11728">
        <v>9</v>
      </c>
      <c r="B11728">
        <v>8</v>
      </c>
      <c r="C11728" s="3">
        <v>908</v>
      </c>
      <c r="D11728" t="s">
        <v>7</v>
      </c>
      <c r="E11728">
        <v>93</v>
      </c>
      <c r="G11728" s="3">
        <v>847</v>
      </c>
      <c r="O11728" s="3"/>
    </row>
    <row r="11729" spans="1:15" customFormat="1" ht="13.2" x14ac:dyDescent="0.25">
      <c r="A11729">
        <v>9</v>
      </c>
      <c r="B11729">
        <v>9</v>
      </c>
      <c r="C11729" s="3">
        <v>909</v>
      </c>
      <c r="D11729" t="s">
        <v>7</v>
      </c>
      <c r="E11729">
        <v>93</v>
      </c>
      <c r="G11729" s="3">
        <v>251</v>
      </c>
      <c r="O11729" s="3"/>
    </row>
    <row r="11730" spans="1:15" customFormat="1" ht="13.2" x14ac:dyDescent="0.25">
      <c r="A11730">
        <v>9</v>
      </c>
      <c r="B11730">
        <v>10</v>
      </c>
      <c r="C11730" s="3">
        <v>910</v>
      </c>
      <c r="D11730" t="s">
        <v>7</v>
      </c>
      <c r="E11730">
        <v>93</v>
      </c>
      <c r="G11730" s="3">
        <v>198</v>
      </c>
      <c r="O11730" s="3"/>
    </row>
    <row r="11731" spans="1:15" customFormat="1" ht="13.2" x14ac:dyDescent="0.25">
      <c r="A11731">
        <v>9</v>
      </c>
      <c r="B11731">
        <v>11</v>
      </c>
      <c r="C11731" s="3">
        <v>911</v>
      </c>
      <c r="D11731" t="s">
        <v>7</v>
      </c>
      <c r="E11731">
        <v>93</v>
      </c>
      <c r="G11731" s="3">
        <v>184</v>
      </c>
      <c r="O11731" s="3"/>
    </row>
    <row r="11732" spans="1:15" customFormat="1" ht="13.2" x14ac:dyDescent="0.25">
      <c r="A11732">
        <v>9</v>
      </c>
      <c r="B11732">
        <v>12</v>
      </c>
      <c r="C11732" s="3">
        <v>912</v>
      </c>
      <c r="D11732" t="s">
        <v>7</v>
      </c>
      <c r="E11732">
        <v>93</v>
      </c>
      <c r="G11732" s="3">
        <v>140</v>
      </c>
      <c r="O11732" s="3"/>
    </row>
    <row r="11733" spans="1:15" customFormat="1" ht="13.2" x14ac:dyDescent="0.25">
      <c r="A11733">
        <v>9</v>
      </c>
      <c r="B11733">
        <v>13</v>
      </c>
      <c r="C11733" s="3">
        <v>913</v>
      </c>
      <c r="D11733" t="s">
        <v>7</v>
      </c>
      <c r="E11733">
        <v>93</v>
      </c>
      <c r="G11733" s="3">
        <v>239</v>
      </c>
      <c r="O11733" s="3"/>
    </row>
    <row r="11734" spans="1:15" customFormat="1" ht="13.2" x14ac:dyDescent="0.25">
      <c r="A11734">
        <v>9</v>
      </c>
      <c r="B11734">
        <v>14</v>
      </c>
      <c r="C11734" s="3">
        <v>914</v>
      </c>
      <c r="D11734" t="s">
        <v>7</v>
      </c>
      <c r="E11734">
        <v>93</v>
      </c>
      <c r="G11734" s="3">
        <v>270</v>
      </c>
      <c r="O11734" s="3"/>
    </row>
    <row r="11735" spans="1:15" customFormat="1" ht="13.2" x14ac:dyDescent="0.25">
      <c r="A11735">
        <v>9</v>
      </c>
      <c r="B11735">
        <v>15</v>
      </c>
      <c r="C11735" s="3">
        <v>915</v>
      </c>
      <c r="D11735" t="s">
        <v>7</v>
      </c>
      <c r="E11735">
        <v>93</v>
      </c>
      <c r="G11735" s="3">
        <v>601</v>
      </c>
      <c r="O11735" s="3"/>
    </row>
    <row r="11736" spans="1:15" customFormat="1" ht="13.2" x14ac:dyDescent="0.25">
      <c r="A11736">
        <v>9</v>
      </c>
      <c r="B11736">
        <v>16</v>
      </c>
      <c r="C11736" s="3">
        <v>916</v>
      </c>
      <c r="D11736" t="s">
        <v>7</v>
      </c>
      <c r="E11736">
        <v>93</v>
      </c>
      <c r="G11736" s="3">
        <v>387</v>
      </c>
      <c r="O11736" s="3"/>
    </row>
    <row r="11737" spans="1:15" customFormat="1" ht="13.2" x14ac:dyDescent="0.25">
      <c r="A11737">
        <v>9</v>
      </c>
      <c r="B11737">
        <v>17</v>
      </c>
      <c r="C11737" s="3">
        <v>917</v>
      </c>
      <c r="D11737" t="s">
        <v>7</v>
      </c>
      <c r="E11737">
        <v>93</v>
      </c>
      <c r="G11737" s="3">
        <v>188</v>
      </c>
      <c r="O11737" s="3"/>
    </row>
    <row r="11738" spans="1:15" customFormat="1" ht="13.2" x14ac:dyDescent="0.25">
      <c r="A11738">
        <v>9</v>
      </c>
      <c r="B11738">
        <v>18</v>
      </c>
      <c r="C11738" s="3">
        <v>918</v>
      </c>
      <c r="D11738" t="s">
        <v>7</v>
      </c>
      <c r="E11738">
        <v>93</v>
      </c>
      <c r="G11738" s="3">
        <v>471</v>
      </c>
      <c r="O11738" s="3"/>
    </row>
    <row r="11739" spans="1:15" customFormat="1" ht="13.2" x14ac:dyDescent="0.25">
      <c r="A11739">
        <v>9</v>
      </c>
      <c r="B11739">
        <v>19</v>
      </c>
      <c r="C11739" s="3">
        <v>919</v>
      </c>
      <c r="D11739" t="s">
        <v>7</v>
      </c>
      <c r="E11739">
        <v>93</v>
      </c>
      <c r="G11739" s="3">
        <v>531</v>
      </c>
      <c r="O11739" s="3"/>
    </row>
    <row r="11740" spans="1:15" customFormat="1" ht="13.2" x14ac:dyDescent="0.25">
      <c r="A11740">
        <v>9</v>
      </c>
      <c r="B11740">
        <v>20</v>
      </c>
      <c r="C11740" s="3">
        <v>920</v>
      </c>
      <c r="D11740" t="s">
        <v>7</v>
      </c>
      <c r="E11740">
        <v>93</v>
      </c>
      <c r="G11740" s="3">
        <v>946</v>
      </c>
      <c r="O11740" s="3"/>
    </row>
    <row r="11741" spans="1:15" customFormat="1" ht="13.2" x14ac:dyDescent="0.25">
      <c r="A11741">
        <v>9</v>
      </c>
      <c r="B11741">
        <v>21</v>
      </c>
      <c r="C11741" s="3">
        <v>921</v>
      </c>
      <c r="D11741" t="s">
        <v>7</v>
      </c>
      <c r="E11741">
        <v>93</v>
      </c>
      <c r="G11741" s="3">
        <v>473</v>
      </c>
      <c r="O11741" s="3"/>
    </row>
    <row r="11742" spans="1:15" customFormat="1" ht="13.2" x14ac:dyDescent="0.25">
      <c r="A11742">
        <v>9</v>
      </c>
      <c r="B11742">
        <v>22</v>
      </c>
      <c r="C11742" s="3">
        <v>922</v>
      </c>
      <c r="D11742" t="s">
        <v>7</v>
      </c>
      <c r="E11742">
        <v>93</v>
      </c>
      <c r="G11742" s="3">
        <v>627</v>
      </c>
      <c r="O11742" s="3"/>
    </row>
    <row r="11743" spans="1:15" customFormat="1" ht="13.2" x14ac:dyDescent="0.25">
      <c r="A11743">
        <v>9</v>
      </c>
      <c r="B11743">
        <v>23</v>
      </c>
      <c r="C11743" s="3">
        <v>923</v>
      </c>
      <c r="D11743" t="s">
        <v>7</v>
      </c>
      <c r="E11743">
        <v>93</v>
      </c>
      <c r="G11743" s="3">
        <v>686</v>
      </c>
      <c r="O11743" s="3"/>
    </row>
    <row r="11744" spans="1:15" customFormat="1" ht="13.2" x14ac:dyDescent="0.25">
      <c r="A11744">
        <v>9</v>
      </c>
      <c r="B11744">
        <v>24</v>
      </c>
      <c r="C11744" s="3">
        <v>924</v>
      </c>
      <c r="D11744" t="s">
        <v>7</v>
      </c>
      <c r="E11744">
        <v>93</v>
      </c>
      <c r="G11744" s="3">
        <v>783</v>
      </c>
      <c r="O11744" s="3"/>
    </row>
    <row r="11745" spans="1:15" customFormat="1" ht="13.2" x14ac:dyDescent="0.25">
      <c r="A11745">
        <v>9</v>
      </c>
      <c r="B11745">
        <v>25</v>
      </c>
      <c r="C11745" s="3">
        <v>925</v>
      </c>
      <c r="D11745" t="s">
        <v>7</v>
      </c>
      <c r="E11745">
        <v>93</v>
      </c>
      <c r="G11745" s="3">
        <v>522</v>
      </c>
      <c r="O11745" s="3"/>
    </row>
    <row r="11746" spans="1:15" customFormat="1" ht="13.2" x14ac:dyDescent="0.25">
      <c r="A11746">
        <v>9</v>
      </c>
      <c r="B11746">
        <v>26</v>
      </c>
      <c r="C11746" s="3">
        <v>926</v>
      </c>
      <c r="D11746" t="s">
        <v>7</v>
      </c>
      <c r="E11746">
        <v>93</v>
      </c>
      <c r="G11746" s="3">
        <v>380</v>
      </c>
      <c r="O11746" s="3"/>
    </row>
    <row r="11747" spans="1:15" customFormat="1" ht="13.2" x14ac:dyDescent="0.25">
      <c r="A11747">
        <v>9</v>
      </c>
      <c r="B11747">
        <v>27</v>
      </c>
      <c r="C11747" s="3">
        <v>927</v>
      </c>
      <c r="D11747" t="s">
        <v>7</v>
      </c>
      <c r="E11747">
        <v>93</v>
      </c>
      <c r="G11747" s="3">
        <v>201</v>
      </c>
      <c r="O11747" s="3"/>
    </row>
    <row r="11748" spans="1:15" customFormat="1" ht="13.2" x14ac:dyDescent="0.25">
      <c r="A11748">
        <v>9</v>
      </c>
      <c r="B11748">
        <v>28</v>
      </c>
      <c r="C11748" s="3">
        <v>928</v>
      </c>
      <c r="D11748" t="s">
        <v>7</v>
      </c>
      <c r="E11748">
        <v>93</v>
      </c>
      <c r="G11748" s="3">
        <v>143</v>
      </c>
      <c r="O11748" s="3"/>
    </row>
    <row r="11749" spans="1:15" customFormat="1" ht="13.2" x14ac:dyDescent="0.25">
      <c r="A11749">
        <v>9</v>
      </c>
      <c r="B11749">
        <v>29</v>
      </c>
      <c r="C11749" s="3">
        <v>929</v>
      </c>
      <c r="D11749" t="s">
        <v>7</v>
      </c>
      <c r="E11749">
        <v>93</v>
      </c>
      <c r="G11749" s="3">
        <v>214</v>
      </c>
      <c r="O11749" s="3"/>
    </row>
    <row r="11750" spans="1:15" customFormat="1" ht="13.2" x14ac:dyDescent="0.25">
      <c r="A11750">
        <v>9</v>
      </c>
      <c r="B11750">
        <v>30</v>
      </c>
      <c r="C11750" s="3">
        <v>930</v>
      </c>
      <c r="D11750" t="s">
        <v>7</v>
      </c>
      <c r="E11750">
        <v>93</v>
      </c>
      <c r="G11750" s="3">
        <v>192</v>
      </c>
      <c r="O11750" s="3"/>
    </row>
    <row r="11751" spans="1:15" customFormat="1" ht="13.2" x14ac:dyDescent="0.25">
      <c r="A11751">
        <v>10</v>
      </c>
      <c r="B11751">
        <v>1</v>
      </c>
      <c r="C11751" s="3">
        <v>1001</v>
      </c>
      <c r="D11751" t="s">
        <v>7</v>
      </c>
      <c r="E11751">
        <v>93</v>
      </c>
      <c r="G11751" s="3">
        <v>129</v>
      </c>
      <c r="O11751" s="3"/>
    </row>
    <row r="11752" spans="1:15" customFormat="1" ht="13.2" x14ac:dyDescent="0.25">
      <c r="A11752">
        <v>10</v>
      </c>
      <c r="B11752">
        <v>2</v>
      </c>
      <c r="C11752" s="3">
        <v>1002</v>
      </c>
      <c r="D11752" t="s">
        <v>7</v>
      </c>
      <c r="E11752">
        <v>93</v>
      </c>
      <c r="G11752" s="3">
        <v>117</v>
      </c>
      <c r="O11752" s="3"/>
    </row>
    <row r="11753" spans="1:15" customFormat="1" ht="13.2" x14ac:dyDescent="0.25">
      <c r="A11753">
        <v>10</v>
      </c>
      <c r="B11753">
        <v>3</v>
      </c>
      <c r="C11753" s="3">
        <v>1003</v>
      </c>
      <c r="D11753" t="s">
        <v>7</v>
      </c>
      <c r="E11753">
        <v>93</v>
      </c>
      <c r="G11753" s="3">
        <v>111</v>
      </c>
      <c r="O11753" s="3"/>
    </row>
    <row r="11754" spans="1:15" customFormat="1" ht="13.2" x14ac:dyDescent="0.25">
      <c r="A11754">
        <v>10</v>
      </c>
      <c r="B11754">
        <v>4</v>
      </c>
      <c r="C11754" s="3">
        <v>1004</v>
      </c>
      <c r="D11754" t="s">
        <v>7</v>
      </c>
      <c r="E11754">
        <v>93</v>
      </c>
      <c r="G11754" s="3">
        <v>185</v>
      </c>
      <c r="O11754" s="3"/>
    </row>
    <row r="11755" spans="1:15" customFormat="1" ht="13.2" x14ac:dyDescent="0.25">
      <c r="A11755">
        <v>10</v>
      </c>
      <c r="B11755">
        <v>5</v>
      </c>
      <c r="C11755" s="3">
        <v>1005</v>
      </c>
      <c r="D11755" t="s">
        <v>7</v>
      </c>
      <c r="E11755">
        <v>93</v>
      </c>
      <c r="G11755" s="3">
        <v>204</v>
      </c>
      <c r="O11755" s="3"/>
    </row>
    <row r="11756" spans="1:15" customFormat="1" ht="13.2" x14ac:dyDescent="0.25">
      <c r="A11756">
        <v>10</v>
      </c>
      <c r="B11756">
        <v>6</v>
      </c>
      <c r="C11756" s="3">
        <v>1006</v>
      </c>
      <c r="D11756" t="s">
        <v>7</v>
      </c>
      <c r="E11756">
        <v>93</v>
      </c>
      <c r="G11756" s="3">
        <v>174</v>
      </c>
      <c r="O11756" s="3"/>
    </row>
    <row r="11757" spans="1:15" customFormat="1" ht="13.2" x14ac:dyDescent="0.25">
      <c r="A11757">
        <v>10</v>
      </c>
      <c r="B11757">
        <v>7</v>
      </c>
      <c r="C11757" s="3">
        <v>1007</v>
      </c>
      <c r="D11757" t="s">
        <v>7</v>
      </c>
      <c r="E11757">
        <v>93</v>
      </c>
      <c r="G11757" s="3">
        <v>218</v>
      </c>
      <c r="O11757" s="3"/>
    </row>
    <row r="11758" spans="1:15" customFormat="1" ht="13.2" x14ac:dyDescent="0.25">
      <c r="A11758">
        <v>10</v>
      </c>
      <c r="B11758">
        <v>8</v>
      </c>
      <c r="C11758" s="3">
        <v>1008</v>
      </c>
      <c r="D11758" t="s">
        <v>7</v>
      </c>
      <c r="E11758">
        <v>93</v>
      </c>
      <c r="G11758" s="3">
        <v>210</v>
      </c>
      <c r="O11758" s="3"/>
    </row>
    <row r="11759" spans="1:15" customFormat="1" ht="13.2" x14ac:dyDescent="0.25">
      <c r="A11759">
        <v>10</v>
      </c>
      <c r="B11759">
        <v>9</v>
      </c>
      <c r="C11759" s="3">
        <v>1009</v>
      </c>
      <c r="D11759" t="s">
        <v>7</v>
      </c>
      <c r="E11759">
        <v>93</v>
      </c>
      <c r="G11759" s="3">
        <v>141</v>
      </c>
      <c r="O11759" s="3"/>
    </row>
    <row r="11760" spans="1:15" customFormat="1" ht="13.2" x14ac:dyDescent="0.25">
      <c r="A11760">
        <v>10</v>
      </c>
      <c r="B11760">
        <v>10</v>
      </c>
      <c r="C11760" s="3">
        <v>1010</v>
      </c>
      <c r="D11760" t="s">
        <v>7</v>
      </c>
      <c r="E11760">
        <v>93</v>
      </c>
      <c r="G11760" s="3">
        <v>128</v>
      </c>
      <c r="O11760" s="3"/>
    </row>
    <row r="11761" spans="1:15" customFormat="1" ht="13.2" x14ac:dyDescent="0.25">
      <c r="A11761">
        <v>10</v>
      </c>
      <c r="B11761">
        <v>11</v>
      </c>
      <c r="C11761" s="3">
        <v>1011</v>
      </c>
      <c r="D11761" t="s">
        <v>7</v>
      </c>
      <c r="E11761">
        <v>93</v>
      </c>
      <c r="G11761" s="3">
        <v>154</v>
      </c>
      <c r="O11761" s="3"/>
    </row>
    <row r="11762" spans="1:15" customFormat="1" ht="13.2" x14ac:dyDescent="0.25">
      <c r="A11762">
        <v>10</v>
      </c>
      <c r="B11762">
        <v>12</v>
      </c>
      <c r="C11762" s="3">
        <v>1012</v>
      </c>
      <c r="D11762" t="s">
        <v>7</v>
      </c>
      <c r="E11762">
        <v>93</v>
      </c>
      <c r="G11762" s="3">
        <v>140</v>
      </c>
      <c r="O11762" s="3"/>
    </row>
    <row r="11763" spans="1:15" customFormat="1" ht="13.2" x14ac:dyDescent="0.25">
      <c r="A11763">
        <v>10</v>
      </c>
      <c r="B11763">
        <v>13</v>
      </c>
      <c r="C11763" s="3">
        <v>1013</v>
      </c>
      <c r="D11763" t="s">
        <v>7</v>
      </c>
      <c r="E11763">
        <v>93</v>
      </c>
      <c r="G11763" s="3">
        <v>68</v>
      </c>
      <c r="O11763" s="3"/>
    </row>
    <row r="11764" spans="1:15" customFormat="1" ht="13.2" x14ac:dyDescent="0.25">
      <c r="A11764">
        <v>6</v>
      </c>
      <c r="B11764">
        <v>1</v>
      </c>
      <c r="C11764" s="3">
        <v>601</v>
      </c>
      <c r="D11764" t="s">
        <v>6</v>
      </c>
      <c r="E11764">
        <v>92</v>
      </c>
      <c r="G11764" s="3">
        <v>4</v>
      </c>
      <c r="O11764" s="3"/>
    </row>
    <row r="11765" spans="1:15" customFormat="1" ht="13.2" x14ac:dyDescent="0.25">
      <c r="A11765">
        <v>6</v>
      </c>
      <c r="B11765">
        <v>2</v>
      </c>
      <c r="C11765" s="3">
        <v>602</v>
      </c>
      <c r="D11765" t="s">
        <v>6</v>
      </c>
      <c r="E11765">
        <v>92</v>
      </c>
      <c r="G11765" s="3">
        <v>33</v>
      </c>
      <c r="O11765" s="3"/>
    </row>
    <row r="11766" spans="1:15" customFormat="1" ht="13.2" x14ac:dyDescent="0.25">
      <c r="A11766">
        <v>6</v>
      </c>
      <c r="B11766">
        <v>3</v>
      </c>
      <c r="C11766" s="3">
        <v>603</v>
      </c>
      <c r="D11766" t="s">
        <v>6</v>
      </c>
      <c r="E11766">
        <v>92</v>
      </c>
      <c r="G11766" s="3">
        <v>70</v>
      </c>
      <c r="O11766" s="3"/>
    </row>
    <row r="11767" spans="1:15" customFormat="1" ht="13.2" x14ac:dyDescent="0.25">
      <c r="A11767">
        <v>6</v>
      </c>
      <c r="B11767">
        <v>4</v>
      </c>
      <c r="C11767" s="3">
        <v>604</v>
      </c>
      <c r="D11767" t="s">
        <v>6</v>
      </c>
      <c r="E11767">
        <v>92</v>
      </c>
      <c r="G11767" s="3">
        <v>52</v>
      </c>
      <c r="O11767" s="3"/>
    </row>
    <row r="11768" spans="1:15" customFormat="1" ht="13.2" x14ac:dyDescent="0.25">
      <c r="A11768">
        <v>6</v>
      </c>
      <c r="B11768">
        <v>5</v>
      </c>
      <c r="C11768" s="3">
        <v>605</v>
      </c>
      <c r="D11768" t="s">
        <v>6</v>
      </c>
      <c r="E11768">
        <v>92</v>
      </c>
      <c r="G11768" s="3">
        <v>28</v>
      </c>
      <c r="O11768" s="3"/>
    </row>
    <row r="11769" spans="1:15" customFormat="1" ht="13.2" x14ac:dyDescent="0.25">
      <c r="A11769">
        <v>6</v>
      </c>
      <c r="B11769">
        <v>6</v>
      </c>
      <c r="C11769" s="3">
        <v>606</v>
      </c>
      <c r="D11769" t="s">
        <v>6</v>
      </c>
      <c r="E11769">
        <v>92</v>
      </c>
      <c r="G11769" s="3">
        <v>36</v>
      </c>
      <c r="O11769" s="3"/>
    </row>
    <row r="11770" spans="1:15" customFormat="1" ht="13.2" x14ac:dyDescent="0.25">
      <c r="A11770">
        <v>6</v>
      </c>
      <c r="B11770">
        <v>7</v>
      </c>
      <c r="C11770" s="3">
        <v>607</v>
      </c>
      <c r="D11770" t="s">
        <v>6</v>
      </c>
      <c r="E11770">
        <v>92</v>
      </c>
      <c r="G11770" s="3">
        <v>26</v>
      </c>
      <c r="O11770" s="3"/>
    </row>
    <row r="11771" spans="1:15" customFormat="1" ht="13.2" x14ac:dyDescent="0.25">
      <c r="A11771">
        <v>6</v>
      </c>
      <c r="B11771">
        <v>8</v>
      </c>
      <c r="C11771" s="3">
        <v>608</v>
      </c>
      <c r="D11771" t="s">
        <v>6</v>
      </c>
      <c r="E11771">
        <v>92</v>
      </c>
      <c r="G11771" s="3">
        <v>45</v>
      </c>
      <c r="O11771" s="3"/>
    </row>
    <row r="11772" spans="1:15" customFormat="1" ht="13.2" x14ac:dyDescent="0.25">
      <c r="A11772">
        <v>6</v>
      </c>
      <c r="B11772">
        <v>9</v>
      </c>
      <c r="C11772" s="3">
        <v>609</v>
      </c>
      <c r="D11772" t="s">
        <v>6</v>
      </c>
      <c r="E11772">
        <v>92</v>
      </c>
      <c r="G11772" s="3">
        <v>60</v>
      </c>
      <c r="O11772" s="3"/>
    </row>
    <row r="11773" spans="1:15" customFormat="1" ht="13.2" x14ac:dyDescent="0.25">
      <c r="A11773">
        <v>6</v>
      </c>
      <c r="B11773">
        <v>10</v>
      </c>
      <c r="C11773" s="3">
        <v>610</v>
      </c>
      <c r="D11773" t="s">
        <v>6</v>
      </c>
      <c r="E11773">
        <v>92</v>
      </c>
      <c r="G11773" s="3">
        <v>81</v>
      </c>
      <c r="O11773" s="3"/>
    </row>
    <row r="11774" spans="1:15" customFormat="1" ht="13.2" x14ac:dyDescent="0.25">
      <c r="A11774">
        <v>6</v>
      </c>
      <c r="B11774">
        <v>11</v>
      </c>
      <c r="C11774" s="3">
        <v>611</v>
      </c>
      <c r="D11774" t="s">
        <v>6</v>
      </c>
      <c r="E11774">
        <v>92</v>
      </c>
      <c r="G11774" s="3">
        <v>122</v>
      </c>
      <c r="O11774" s="3"/>
    </row>
    <row r="11775" spans="1:15" customFormat="1" ht="13.2" x14ac:dyDescent="0.25">
      <c r="A11775">
        <v>6</v>
      </c>
      <c r="B11775">
        <v>12</v>
      </c>
      <c r="C11775" s="3">
        <v>612</v>
      </c>
      <c r="D11775" t="s">
        <v>6</v>
      </c>
      <c r="E11775">
        <v>92</v>
      </c>
      <c r="G11775" s="3">
        <v>201</v>
      </c>
      <c r="O11775" s="3"/>
    </row>
    <row r="11776" spans="1:15" customFormat="1" ht="13.2" x14ac:dyDescent="0.25">
      <c r="A11776">
        <v>6</v>
      </c>
      <c r="B11776">
        <v>13</v>
      </c>
      <c r="C11776" s="3">
        <v>613</v>
      </c>
      <c r="D11776" t="s">
        <v>6</v>
      </c>
      <c r="E11776">
        <v>92</v>
      </c>
      <c r="G11776" s="3">
        <v>345</v>
      </c>
      <c r="O11776" s="3"/>
    </row>
    <row r="11777" spans="1:15" customFormat="1" ht="13.2" x14ac:dyDescent="0.25">
      <c r="A11777">
        <v>6</v>
      </c>
      <c r="B11777">
        <v>14</v>
      </c>
      <c r="C11777" s="3">
        <v>614</v>
      </c>
      <c r="D11777" t="s">
        <v>6</v>
      </c>
      <c r="E11777">
        <v>92</v>
      </c>
      <c r="G11777" s="3">
        <v>545</v>
      </c>
      <c r="O11777" s="3"/>
    </row>
    <row r="11778" spans="1:15" customFormat="1" ht="13.2" x14ac:dyDescent="0.25">
      <c r="A11778">
        <v>6</v>
      </c>
      <c r="B11778">
        <v>15</v>
      </c>
      <c r="C11778" s="3">
        <v>615</v>
      </c>
      <c r="D11778" t="s">
        <v>6</v>
      </c>
      <c r="E11778">
        <v>92</v>
      </c>
      <c r="G11778" s="3">
        <v>400</v>
      </c>
      <c r="O11778" s="3"/>
    </row>
    <row r="11779" spans="1:15" customFormat="1" ht="13.2" x14ac:dyDescent="0.25">
      <c r="A11779">
        <v>6</v>
      </c>
      <c r="B11779">
        <v>16</v>
      </c>
      <c r="C11779" s="3">
        <v>616</v>
      </c>
      <c r="D11779" t="s">
        <v>6</v>
      </c>
      <c r="E11779">
        <v>92</v>
      </c>
      <c r="G11779" s="3">
        <v>580</v>
      </c>
      <c r="O11779" s="3"/>
    </row>
    <row r="11780" spans="1:15" customFormat="1" ht="13.2" x14ac:dyDescent="0.25">
      <c r="A11780">
        <v>6</v>
      </c>
      <c r="B11780">
        <v>17</v>
      </c>
      <c r="C11780" s="3">
        <v>617</v>
      </c>
      <c r="D11780" t="s">
        <v>6</v>
      </c>
      <c r="E11780">
        <v>92</v>
      </c>
      <c r="G11780" s="3">
        <v>689</v>
      </c>
      <c r="O11780" s="3"/>
    </row>
    <row r="11781" spans="1:15" customFormat="1" ht="13.2" x14ac:dyDescent="0.25">
      <c r="A11781">
        <v>6</v>
      </c>
      <c r="B11781">
        <v>18</v>
      </c>
      <c r="C11781" s="3">
        <v>618</v>
      </c>
      <c r="D11781" t="s">
        <v>6</v>
      </c>
      <c r="E11781">
        <v>92</v>
      </c>
      <c r="G11781" s="3">
        <v>915</v>
      </c>
      <c r="O11781" s="3"/>
    </row>
    <row r="11782" spans="1:15" customFormat="1" ht="13.2" x14ac:dyDescent="0.25">
      <c r="A11782">
        <v>6</v>
      </c>
      <c r="B11782">
        <v>19</v>
      </c>
      <c r="C11782" s="3">
        <v>619</v>
      </c>
      <c r="D11782" t="s">
        <v>6</v>
      </c>
      <c r="E11782">
        <v>92</v>
      </c>
      <c r="G11782" s="3">
        <v>1489</v>
      </c>
      <c r="O11782" s="3"/>
    </row>
    <row r="11783" spans="1:15" customFormat="1" ht="13.2" x14ac:dyDescent="0.25">
      <c r="A11783">
        <v>6</v>
      </c>
      <c r="B11783">
        <v>20</v>
      </c>
      <c r="C11783" s="3">
        <v>620</v>
      </c>
      <c r="D11783" t="s">
        <v>6</v>
      </c>
      <c r="E11783">
        <v>92</v>
      </c>
      <c r="G11783" s="3">
        <v>1437</v>
      </c>
      <c r="O11783" s="3"/>
    </row>
    <row r="11784" spans="1:15" customFormat="1" ht="13.2" x14ac:dyDescent="0.25">
      <c r="A11784">
        <v>6</v>
      </c>
      <c r="B11784">
        <v>21</v>
      </c>
      <c r="C11784" s="3">
        <v>621</v>
      </c>
      <c r="D11784" t="s">
        <v>6</v>
      </c>
      <c r="E11784">
        <v>92</v>
      </c>
      <c r="G11784" s="3">
        <v>495</v>
      </c>
      <c r="O11784" s="3"/>
    </row>
    <row r="11785" spans="1:15" customFormat="1" ht="13.2" x14ac:dyDescent="0.25">
      <c r="A11785">
        <v>6</v>
      </c>
      <c r="B11785">
        <v>22</v>
      </c>
      <c r="C11785" s="3">
        <v>622</v>
      </c>
      <c r="D11785" t="s">
        <v>6</v>
      </c>
      <c r="E11785">
        <v>92</v>
      </c>
      <c r="G11785" s="3">
        <v>906</v>
      </c>
      <c r="O11785" s="3"/>
    </row>
    <row r="11786" spans="1:15" customFormat="1" ht="13.2" x14ac:dyDescent="0.25">
      <c r="A11786">
        <v>6</v>
      </c>
      <c r="B11786">
        <v>23</v>
      </c>
      <c r="C11786" s="3">
        <v>623</v>
      </c>
      <c r="D11786" t="s">
        <v>6</v>
      </c>
      <c r="E11786">
        <v>92</v>
      </c>
      <c r="G11786" s="3">
        <v>1246</v>
      </c>
      <c r="O11786" s="3"/>
    </row>
    <row r="11787" spans="1:15" customFormat="1" ht="13.2" x14ac:dyDescent="0.25">
      <c r="A11787">
        <v>6</v>
      </c>
      <c r="B11787">
        <v>24</v>
      </c>
      <c r="C11787" s="3">
        <v>624</v>
      </c>
      <c r="D11787" t="s">
        <v>6</v>
      </c>
      <c r="E11787">
        <v>92</v>
      </c>
      <c r="G11787" s="3">
        <v>438</v>
      </c>
      <c r="O11787" s="3"/>
    </row>
    <row r="11788" spans="1:15" customFormat="1" ht="13.2" x14ac:dyDescent="0.25">
      <c r="A11788">
        <v>6</v>
      </c>
      <c r="B11788">
        <v>25</v>
      </c>
      <c r="C11788" s="3">
        <v>625</v>
      </c>
      <c r="D11788" t="s">
        <v>6</v>
      </c>
      <c r="E11788">
        <v>92</v>
      </c>
      <c r="G11788" s="3">
        <v>177</v>
      </c>
      <c r="O11788" s="3"/>
    </row>
    <row r="11789" spans="1:15" customFormat="1" ht="13.2" x14ac:dyDescent="0.25">
      <c r="A11789">
        <v>6</v>
      </c>
      <c r="B11789">
        <v>26</v>
      </c>
      <c r="C11789" s="3">
        <v>626</v>
      </c>
      <c r="D11789" t="s">
        <v>6</v>
      </c>
      <c r="E11789">
        <v>92</v>
      </c>
      <c r="G11789" s="3">
        <v>91</v>
      </c>
      <c r="O11789" s="3"/>
    </row>
    <row r="11790" spans="1:15" customFormat="1" ht="13.2" x14ac:dyDescent="0.25">
      <c r="A11790">
        <v>6</v>
      </c>
      <c r="B11790">
        <v>27</v>
      </c>
      <c r="C11790" s="3">
        <v>627</v>
      </c>
      <c r="D11790" t="s">
        <v>6</v>
      </c>
      <c r="E11790">
        <v>92</v>
      </c>
      <c r="G11790" s="3">
        <v>17</v>
      </c>
      <c r="O11790" s="3"/>
    </row>
    <row r="11791" spans="1:15" customFormat="1" ht="13.2" x14ac:dyDescent="0.25">
      <c r="A11791">
        <v>6</v>
      </c>
      <c r="B11791">
        <v>28</v>
      </c>
      <c r="C11791" s="3">
        <v>628</v>
      </c>
      <c r="D11791" t="s">
        <v>6</v>
      </c>
      <c r="E11791">
        <v>92</v>
      </c>
      <c r="G11791" s="3">
        <v>16</v>
      </c>
      <c r="O11791" s="3"/>
    </row>
    <row r="11792" spans="1:15" customFormat="1" ht="13.2" x14ac:dyDescent="0.25">
      <c r="A11792">
        <v>6</v>
      </c>
      <c r="B11792">
        <v>29</v>
      </c>
      <c r="C11792" s="3">
        <v>629</v>
      </c>
      <c r="D11792" t="s">
        <v>6</v>
      </c>
      <c r="E11792">
        <v>92</v>
      </c>
      <c r="G11792" s="3">
        <v>15</v>
      </c>
      <c r="O11792" s="3"/>
    </row>
    <row r="11793" spans="1:15" customFormat="1" ht="13.2" x14ac:dyDescent="0.25">
      <c r="A11793">
        <v>6</v>
      </c>
      <c r="B11793">
        <v>30</v>
      </c>
      <c r="C11793" s="3">
        <v>630</v>
      </c>
      <c r="D11793" t="s">
        <v>6</v>
      </c>
      <c r="E11793">
        <v>92</v>
      </c>
      <c r="G11793" s="3">
        <v>101</v>
      </c>
      <c r="O11793" s="3"/>
    </row>
    <row r="11794" spans="1:15" customFormat="1" ht="13.2" x14ac:dyDescent="0.25">
      <c r="A11794">
        <v>7</v>
      </c>
      <c r="B11794">
        <v>1</v>
      </c>
      <c r="C11794" s="3">
        <v>701</v>
      </c>
      <c r="D11794" t="s">
        <v>6</v>
      </c>
      <c r="E11794">
        <v>92</v>
      </c>
      <c r="G11794" s="3">
        <v>132</v>
      </c>
      <c r="O11794" s="3"/>
    </row>
    <row r="11795" spans="1:15" customFormat="1" ht="13.2" x14ac:dyDescent="0.25">
      <c r="A11795">
        <v>7</v>
      </c>
      <c r="B11795">
        <v>2</v>
      </c>
      <c r="C11795" s="3">
        <v>702</v>
      </c>
      <c r="D11795" t="s">
        <v>6</v>
      </c>
      <c r="E11795">
        <v>92</v>
      </c>
      <c r="G11795" s="3">
        <v>123</v>
      </c>
      <c r="O11795" s="3"/>
    </row>
    <row r="11796" spans="1:15" customFormat="1" ht="13.2" x14ac:dyDescent="0.25">
      <c r="A11796">
        <v>7</v>
      </c>
      <c r="B11796">
        <v>3</v>
      </c>
      <c r="C11796" s="3">
        <v>703</v>
      </c>
      <c r="D11796" t="s">
        <v>6</v>
      </c>
      <c r="E11796">
        <v>92</v>
      </c>
      <c r="G11796" s="3">
        <v>480</v>
      </c>
      <c r="O11796" s="3"/>
    </row>
    <row r="11797" spans="1:15" customFormat="1" ht="13.2" x14ac:dyDescent="0.25">
      <c r="A11797">
        <v>7</v>
      </c>
      <c r="B11797">
        <v>4</v>
      </c>
      <c r="C11797" s="3">
        <v>704</v>
      </c>
      <c r="D11797" t="s">
        <v>6</v>
      </c>
      <c r="E11797">
        <v>92</v>
      </c>
      <c r="G11797" s="3">
        <v>1063</v>
      </c>
      <c r="O11797" s="3"/>
    </row>
    <row r="11798" spans="1:15" customFormat="1" ht="13.2" x14ac:dyDescent="0.25">
      <c r="A11798">
        <v>7</v>
      </c>
      <c r="B11798">
        <v>5</v>
      </c>
      <c r="C11798" s="3">
        <v>705</v>
      </c>
      <c r="D11798" t="s">
        <v>6</v>
      </c>
      <c r="E11798">
        <v>92</v>
      </c>
      <c r="G11798" s="3">
        <v>1914</v>
      </c>
      <c r="O11798" s="3"/>
    </row>
    <row r="11799" spans="1:15" customFormat="1" ht="13.2" x14ac:dyDescent="0.25">
      <c r="A11799">
        <v>7</v>
      </c>
      <c r="B11799">
        <v>6</v>
      </c>
      <c r="C11799" s="3">
        <v>706</v>
      </c>
      <c r="D11799" t="s">
        <v>6</v>
      </c>
      <c r="E11799">
        <v>92</v>
      </c>
      <c r="G11799" s="3">
        <v>3081</v>
      </c>
      <c r="O11799" s="3"/>
    </row>
    <row r="11800" spans="1:15" customFormat="1" ht="13.2" x14ac:dyDescent="0.25">
      <c r="A11800">
        <v>7</v>
      </c>
      <c r="B11800">
        <v>7</v>
      </c>
      <c r="C11800" s="3">
        <v>707</v>
      </c>
      <c r="D11800" t="s">
        <v>6</v>
      </c>
      <c r="E11800">
        <v>92</v>
      </c>
      <c r="G11800" s="3">
        <v>3420</v>
      </c>
      <c r="O11800" s="3"/>
    </row>
    <row r="11801" spans="1:15" customFormat="1" ht="13.2" x14ac:dyDescent="0.25">
      <c r="A11801">
        <v>7</v>
      </c>
      <c r="B11801">
        <v>8</v>
      </c>
      <c r="C11801" s="3">
        <v>708</v>
      </c>
      <c r="D11801" t="s">
        <v>6</v>
      </c>
      <c r="E11801">
        <v>92</v>
      </c>
      <c r="G11801" s="3">
        <v>7908</v>
      </c>
      <c r="O11801" s="3"/>
    </row>
    <row r="11802" spans="1:15" customFormat="1" ht="13.2" x14ac:dyDescent="0.25">
      <c r="A11802">
        <v>7</v>
      </c>
      <c r="B11802">
        <v>9</v>
      </c>
      <c r="C11802" s="3">
        <v>709</v>
      </c>
      <c r="D11802" t="s">
        <v>6</v>
      </c>
      <c r="E11802">
        <v>92</v>
      </c>
      <c r="G11802" s="3">
        <v>3490</v>
      </c>
      <c r="O11802" s="3"/>
    </row>
    <row r="11803" spans="1:15" customFormat="1" ht="13.2" x14ac:dyDescent="0.25">
      <c r="A11803">
        <v>7</v>
      </c>
      <c r="B11803">
        <v>10</v>
      </c>
      <c r="C11803" s="3">
        <v>710</v>
      </c>
      <c r="D11803" t="s">
        <v>6</v>
      </c>
      <c r="E11803">
        <v>92</v>
      </c>
      <c r="G11803" s="3">
        <v>5890</v>
      </c>
      <c r="O11803" s="3"/>
    </row>
    <row r="11804" spans="1:15" customFormat="1" ht="13.2" x14ac:dyDescent="0.25">
      <c r="A11804">
        <v>7</v>
      </c>
      <c r="B11804">
        <v>11</v>
      </c>
      <c r="C11804" s="3">
        <v>711</v>
      </c>
      <c r="D11804" t="s">
        <v>6</v>
      </c>
      <c r="E11804">
        <v>92</v>
      </c>
      <c r="G11804" s="3">
        <v>3282</v>
      </c>
      <c r="O11804" s="3"/>
    </row>
    <row r="11805" spans="1:15" customFormat="1" ht="13.2" x14ac:dyDescent="0.25">
      <c r="A11805">
        <v>7</v>
      </c>
      <c r="B11805">
        <v>12</v>
      </c>
      <c r="C11805" s="3">
        <v>712</v>
      </c>
      <c r="D11805" t="s">
        <v>6</v>
      </c>
      <c r="E11805">
        <v>92</v>
      </c>
      <c r="G11805" s="3">
        <v>1349</v>
      </c>
      <c r="O11805" s="3"/>
    </row>
    <row r="11806" spans="1:15" customFormat="1" ht="13.2" x14ac:dyDescent="0.25">
      <c r="A11806">
        <v>7</v>
      </c>
      <c r="B11806">
        <v>13</v>
      </c>
      <c r="C11806" s="3">
        <v>713</v>
      </c>
      <c r="D11806" t="s">
        <v>6</v>
      </c>
      <c r="E11806">
        <v>92</v>
      </c>
      <c r="G11806" s="3">
        <v>629</v>
      </c>
      <c r="O11806" s="3"/>
    </row>
    <row r="11807" spans="1:15" customFormat="1" ht="13.2" x14ac:dyDescent="0.25">
      <c r="A11807">
        <v>7</v>
      </c>
      <c r="B11807">
        <v>14</v>
      </c>
      <c r="C11807" s="3">
        <v>714</v>
      </c>
      <c r="D11807" t="s">
        <v>6</v>
      </c>
      <c r="E11807">
        <v>92</v>
      </c>
      <c r="G11807" s="3">
        <v>1884</v>
      </c>
      <c r="O11807" s="3"/>
    </row>
    <row r="11808" spans="1:15" customFormat="1" ht="13.2" x14ac:dyDescent="0.25">
      <c r="A11808">
        <v>7</v>
      </c>
      <c r="B11808">
        <v>15</v>
      </c>
      <c r="C11808" s="3">
        <v>715</v>
      </c>
      <c r="D11808" t="s">
        <v>6</v>
      </c>
      <c r="E11808">
        <v>92</v>
      </c>
      <c r="G11808" s="3">
        <v>2283</v>
      </c>
      <c r="O11808" s="3"/>
    </row>
    <row r="11809" spans="1:15" customFormat="1" ht="13.2" x14ac:dyDescent="0.25">
      <c r="A11809">
        <v>7</v>
      </c>
      <c r="B11809">
        <v>16</v>
      </c>
      <c r="C11809" s="3">
        <v>716</v>
      </c>
      <c r="D11809" t="s">
        <v>6</v>
      </c>
      <c r="E11809">
        <v>92</v>
      </c>
      <c r="G11809" s="3">
        <v>2720</v>
      </c>
      <c r="O11809" s="3"/>
    </row>
    <row r="11810" spans="1:15" customFormat="1" ht="13.2" x14ac:dyDescent="0.25">
      <c r="A11810">
        <v>7</v>
      </c>
      <c r="B11810">
        <v>17</v>
      </c>
      <c r="C11810" s="3">
        <v>717</v>
      </c>
      <c r="D11810" t="s">
        <v>6</v>
      </c>
      <c r="E11810">
        <v>92</v>
      </c>
      <c r="G11810" s="3">
        <v>1746</v>
      </c>
      <c r="O11810" s="3"/>
    </row>
    <row r="11811" spans="1:15" customFormat="1" ht="13.2" x14ac:dyDescent="0.25">
      <c r="A11811">
        <v>7</v>
      </c>
      <c r="B11811">
        <v>18</v>
      </c>
      <c r="C11811" s="3">
        <v>718</v>
      </c>
      <c r="D11811" t="s">
        <v>6</v>
      </c>
      <c r="E11811">
        <v>92</v>
      </c>
      <c r="G11811" s="3">
        <v>641</v>
      </c>
      <c r="O11811" s="3"/>
    </row>
    <row r="11812" spans="1:15" customFormat="1" ht="13.2" x14ac:dyDescent="0.25">
      <c r="A11812">
        <v>7</v>
      </c>
      <c r="B11812">
        <v>19</v>
      </c>
      <c r="C11812" s="3">
        <v>719</v>
      </c>
      <c r="D11812" t="s">
        <v>6</v>
      </c>
      <c r="E11812">
        <v>92</v>
      </c>
      <c r="G11812" s="3">
        <v>317</v>
      </c>
      <c r="O11812" s="3"/>
    </row>
    <row r="11813" spans="1:15" customFormat="1" ht="13.2" x14ac:dyDescent="0.25">
      <c r="A11813">
        <v>7</v>
      </c>
      <c r="B11813">
        <v>20</v>
      </c>
      <c r="C11813" s="3">
        <v>720</v>
      </c>
      <c r="D11813" t="s">
        <v>6</v>
      </c>
      <c r="E11813">
        <v>92</v>
      </c>
      <c r="G11813" s="3">
        <v>145</v>
      </c>
      <c r="O11813" s="3"/>
    </row>
    <row r="11814" spans="1:15" customFormat="1" ht="13.2" x14ac:dyDescent="0.25">
      <c r="A11814">
        <v>7</v>
      </c>
      <c r="B11814">
        <v>21</v>
      </c>
      <c r="C11814" s="3">
        <v>721</v>
      </c>
      <c r="D11814" t="s">
        <v>6</v>
      </c>
      <c r="E11814">
        <v>92</v>
      </c>
      <c r="G11814" s="3">
        <v>74</v>
      </c>
      <c r="O11814" s="3"/>
    </row>
    <row r="11815" spans="1:15" customFormat="1" ht="13.2" x14ac:dyDescent="0.25">
      <c r="A11815">
        <v>7</v>
      </c>
      <c r="B11815">
        <v>22</v>
      </c>
      <c r="C11815" s="3">
        <v>722</v>
      </c>
      <c r="D11815" t="s">
        <v>6</v>
      </c>
      <c r="E11815">
        <v>92</v>
      </c>
      <c r="G11815" s="3">
        <v>24</v>
      </c>
      <c r="O11815" s="3"/>
    </row>
    <row r="11816" spans="1:15" customFormat="1" ht="13.2" x14ac:dyDescent="0.25">
      <c r="A11816">
        <v>7</v>
      </c>
      <c r="B11816">
        <v>23</v>
      </c>
      <c r="C11816" s="3">
        <v>723</v>
      </c>
      <c r="D11816" t="s">
        <v>6</v>
      </c>
      <c r="E11816">
        <v>92</v>
      </c>
      <c r="G11816" s="3">
        <v>20</v>
      </c>
      <c r="O11816" s="3"/>
    </row>
    <row r="11817" spans="1:15" customFormat="1" ht="13.2" x14ac:dyDescent="0.25">
      <c r="A11817">
        <v>7</v>
      </c>
      <c r="B11817">
        <v>24</v>
      </c>
      <c r="C11817" s="3">
        <v>724</v>
      </c>
      <c r="D11817" t="s">
        <v>6</v>
      </c>
      <c r="E11817">
        <v>92</v>
      </c>
      <c r="G11817" s="3">
        <v>584</v>
      </c>
      <c r="O11817" s="3"/>
    </row>
    <row r="11818" spans="1:15" customFormat="1" ht="13.2" x14ac:dyDescent="0.25">
      <c r="A11818">
        <v>7</v>
      </c>
      <c r="B11818">
        <v>25</v>
      </c>
      <c r="C11818" s="3">
        <v>725</v>
      </c>
      <c r="D11818" t="s">
        <v>6</v>
      </c>
      <c r="E11818">
        <v>92</v>
      </c>
      <c r="G11818" s="3">
        <v>1278</v>
      </c>
      <c r="O11818" s="3"/>
    </row>
    <row r="11819" spans="1:15" customFormat="1" ht="13.2" x14ac:dyDescent="0.25">
      <c r="A11819">
        <v>7</v>
      </c>
      <c r="B11819">
        <v>26</v>
      </c>
      <c r="C11819" s="3">
        <v>726</v>
      </c>
      <c r="D11819" t="s">
        <v>6</v>
      </c>
      <c r="E11819">
        <v>92</v>
      </c>
      <c r="G11819" s="3">
        <v>3495</v>
      </c>
      <c r="O11819" s="3"/>
    </row>
    <row r="11820" spans="1:15" customFormat="1" ht="13.2" x14ac:dyDescent="0.25">
      <c r="A11820">
        <v>7</v>
      </c>
      <c r="B11820">
        <v>27</v>
      </c>
      <c r="C11820" s="3">
        <v>727</v>
      </c>
      <c r="D11820" t="s">
        <v>6</v>
      </c>
      <c r="E11820">
        <v>92</v>
      </c>
      <c r="G11820" s="3">
        <v>2223</v>
      </c>
      <c r="O11820" s="3"/>
    </row>
    <row r="11821" spans="1:15" customFormat="1" ht="13.2" x14ac:dyDescent="0.25">
      <c r="A11821">
        <v>7</v>
      </c>
      <c r="B11821">
        <v>28</v>
      </c>
      <c r="C11821" s="3">
        <v>728</v>
      </c>
      <c r="D11821" t="s">
        <v>6</v>
      </c>
      <c r="E11821">
        <v>92</v>
      </c>
      <c r="G11821" s="3">
        <v>3603</v>
      </c>
      <c r="O11821" s="3"/>
    </row>
    <row r="11822" spans="1:15" customFormat="1" ht="13.2" x14ac:dyDescent="0.25">
      <c r="A11822">
        <v>7</v>
      </c>
      <c r="B11822">
        <v>29</v>
      </c>
      <c r="C11822" s="3">
        <v>729</v>
      </c>
      <c r="D11822" t="s">
        <v>6</v>
      </c>
      <c r="E11822">
        <v>92</v>
      </c>
      <c r="G11822" s="3">
        <v>1536</v>
      </c>
      <c r="O11822" s="3"/>
    </row>
    <row r="11823" spans="1:15" customFormat="1" ht="13.2" x14ac:dyDescent="0.25">
      <c r="A11823">
        <v>7</v>
      </c>
      <c r="B11823">
        <v>30</v>
      </c>
      <c r="C11823" s="3">
        <v>730</v>
      </c>
      <c r="D11823" t="s">
        <v>6</v>
      </c>
      <c r="E11823">
        <v>92</v>
      </c>
      <c r="G11823" s="3">
        <v>1000</v>
      </c>
      <c r="O11823" s="3"/>
    </row>
    <row r="11824" spans="1:15" customFormat="1" ht="13.2" x14ac:dyDescent="0.25">
      <c r="A11824">
        <v>7</v>
      </c>
      <c r="B11824">
        <v>31</v>
      </c>
      <c r="C11824" s="3">
        <v>731</v>
      </c>
      <c r="D11824" t="s">
        <v>6</v>
      </c>
      <c r="E11824">
        <v>92</v>
      </c>
      <c r="G11824" s="3">
        <v>1101</v>
      </c>
      <c r="O11824" s="3"/>
    </row>
    <row r="11825" spans="1:15" customFormat="1" ht="13.2" x14ac:dyDescent="0.25">
      <c r="A11825">
        <v>8</v>
      </c>
      <c r="B11825">
        <v>1</v>
      </c>
      <c r="C11825" s="3">
        <v>801</v>
      </c>
      <c r="D11825" t="s">
        <v>6</v>
      </c>
      <c r="E11825">
        <v>92</v>
      </c>
      <c r="G11825" s="3">
        <v>994</v>
      </c>
      <c r="O11825" s="3"/>
    </row>
    <row r="11826" spans="1:15" customFormat="1" ht="13.2" x14ac:dyDescent="0.25">
      <c r="A11826">
        <v>8</v>
      </c>
      <c r="B11826">
        <v>2</v>
      </c>
      <c r="C11826" s="3">
        <v>802</v>
      </c>
      <c r="D11826" t="s">
        <v>6</v>
      </c>
      <c r="E11826">
        <v>92</v>
      </c>
      <c r="G11826" s="3">
        <v>564</v>
      </c>
      <c r="O11826" s="3"/>
    </row>
    <row r="11827" spans="1:15" customFormat="1" ht="13.2" x14ac:dyDescent="0.25">
      <c r="A11827">
        <v>8</v>
      </c>
      <c r="B11827">
        <v>3</v>
      </c>
      <c r="C11827" s="3">
        <v>803</v>
      </c>
      <c r="D11827" t="s">
        <v>6</v>
      </c>
      <c r="E11827">
        <v>92</v>
      </c>
      <c r="G11827" s="3">
        <v>1120</v>
      </c>
      <c r="O11827" s="3"/>
    </row>
    <row r="11828" spans="1:15" customFormat="1" ht="13.2" x14ac:dyDescent="0.25">
      <c r="A11828">
        <v>8</v>
      </c>
      <c r="B11828">
        <v>4</v>
      </c>
      <c r="C11828" s="3">
        <v>804</v>
      </c>
      <c r="D11828" t="s">
        <v>6</v>
      </c>
      <c r="E11828">
        <v>92</v>
      </c>
      <c r="G11828" s="3">
        <v>2408</v>
      </c>
      <c r="O11828" s="3"/>
    </row>
    <row r="11829" spans="1:15" customFormat="1" ht="13.2" x14ac:dyDescent="0.25">
      <c r="A11829">
        <v>8</v>
      </c>
      <c r="B11829">
        <v>5</v>
      </c>
      <c r="C11829" s="3">
        <v>805</v>
      </c>
      <c r="D11829" t="s">
        <v>6</v>
      </c>
      <c r="E11829">
        <v>92</v>
      </c>
      <c r="G11829" s="3">
        <v>1881</v>
      </c>
      <c r="O11829" s="3"/>
    </row>
    <row r="11830" spans="1:15" customFormat="1" ht="13.2" x14ac:dyDescent="0.25">
      <c r="A11830">
        <v>8</v>
      </c>
      <c r="B11830">
        <v>6</v>
      </c>
      <c r="C11830" s="3">
        <v>806</v>
      </c>
      <c r="D11830" t="s">
        <v>6</v>
      </c>
      <c r="E11830">
        <v>92</v>
      </c>
      <c r="G11830" s="3">
        <v>2260</v>
      </c>
      <c r="O11830" s="3"/>
    </row>
    <row r="11831" spans="1:15" customFormat="1" ht="13.2" x14ac:dyDescent="0.25">
      <c r="A11831">
        <v>8</v>
      </c>
      <c r="B11831">
        <v>7</v>
      </c>
      <c r="C11831" s="3">
        <v>807</v>
      </c>
      <c r="D11831" t="s">
        <v>6</v>
      </c>
      <c r="E11831">
        <v>92</v>
      </c>
      <c r="G11831" s="3">
        <v>1919</v>
      </c>
      <c r="O11831" s="3"/>
    </row>
    <row r="11832" spans="1:15" customFormat="1" ht="13.2" x14ac:dyDescent="0.25">
      <c r="A11832">
        <v>8</v>
      </c>
      <c r="B11832">
        <v>8</v>
      </c>
      <c r="C11832" s="3">
        <v>808</v>
      </c>
      <c r="D11832" t="s">
        <v>6</v>
      </c>
      <c r="E11832">
        <v>92</v>
      </c>
      <c r="G11832" s="3">
        <v>1566</v>
      </c>
      <c r="O11832" s="3"/>
    </row>
    <row r="11833" spans="1:15" customFormat="1" ht="13.2" x14ac:dyDescent="0.25">
      <c r="A11833">
        <v>8</v>
      </c>
      <c r="B11833">
        <v>9</v>
      </c>
      <c r="C11833" s="3">
        <v>809</v>
      </c>
      <c r="D11833" t="s">
        <v>6</v>
      </c>
      <c r="E11833">
        <v>92</v>
      </c>
      <c r="G11833" s="3">
        <v>2183</v>
      </c>
      <c r="O11833" s="3"/>
    </row>
    <row r="11834" spans="1:15" customFormat="1" ht="13.2" x14ac:dyDescent="0.25">
      <c r="A11834">
        <v>8</v>
      </c>
      <c r="B11834">
        <v>10</v>
      </c>
      <c r="C11834" s="3">
        <v>810</v>
      </c>
      <c r="D11834" t="s">
        <v>6</v>
      </c>
      <c r="E11834">
        <v>92</v>
      </c>
      <c r="G11834" s="3">
        <v>2117</v>
      </c>
      <c r="O11834" s="3"/>
    </row>
    <row r="11835" spans="1:15" customFormat="1" ht="13.2" x14ac:dyDescent="0.25">
      <c r="A11835">
        <v>8</v>
      </c>
      <c r="B11835">
        <v>11</v>
      </c>
      <c r="C11835" s="3">
        <v>811</v>
      </c>
      <c r="D11835" t="s">
        <v>6</v>
      </c>
      <c r="E11835">
        <v>92</v>
      </c>
      <c r="G11835" s="3">
        <v>984</v>
      </c>
      <c r="O11835" s="3"/>
    </row>
    <row r="11836" spans="1:15" customFormat="1" ht="13.2" x14ac:dyDescent="0.25">
      <c r="A11836">
        <v>8</v>
      </c>
      <c r="B11836">
        <v>12</v>
      </c>
      <c r="C11836" s="3">
        <v>812</v>
      </c>
      <c r="D11836" t="s">
        <v>6</v>
      </c>
      <c r="E11836">
        <v>92</v>
      </c>
      <c r="G11836" s="3">
        <v>180</v>
      </c>
      <c r="O11836" s="3"/>
    </row>
    <row r="11837" spans="1:15" customFormat="1" ht="13.2" x14ac:dyDescent="0.25">
      <c r="A11837">
        <v>8</v>
      </c>
      <c r="B11837">
        <v>13</v>
      </c>
      <c r="C11837" s="3">
        <v>813</v>
      </c>
      <c r="D11837" t="s">
        <v>6</v>
      </c>
      <c r="E11837">
        <v>92</v>
      </c>
      <c r="G11837" s="3">
        <v>3625</v>
      </c>
      <c r="O11837" s="3"/>
    </row>
    <row r="11838" spans="1:15" customFormat="1" ht="13.2" x14ac:dyDescent="0.25">
      <c r="A11838">
        <v>8</v>
      </c>
      <c r="B11838">
        <v>14</v>
      </c>
      <c r="C11838" s="3">
        <v>814</v>
      </c>
      <c r="D11838" t="s">
        <v>6</v>
      </c>
      <c r="E11838">
        <v>92</v>
      </c>
      <c r="G11838" s="3">
        <v>1327</v>
      </c>
      <c r="O11838" s="3"/>
    </row>
    <row r="11839" spans="1:15" customFormat="1" ht="13.2" x14ac:dyDescent="0.25">
      <c r="A11839">
        <v>8</v>
      </c>
      <c r="B11839">
        <v>15</v>
      </c>
      <c r="C11839" s="3">
        <v>815</v>
      </c>
      <c r="D11839" t="s">
        <v>6</v>
      </c>
      <c r="E11839">
        <v>92</v>
      </c>
      <c r="G11839" s="3">
        <v>457</v>
      </c>
      <c r="O11839" s="3"/>
    </row>
    <row r="11840" spans="1:15" customFormat="1" ht="13.2" x14ac:dyDescent="0.25">
      <c r="A11840">
        <v>8</v>
      </c>
      <c r="B11840">
        <v>16</v>
      </c>
      <c r="C11840" s="3">
        <v>816</v>
      </c>
      <c r="D11840" t="s">
        <v>6</v>
      </c>
      <c r="E11840">
        <v>92</v>
      </c>
      <c r="G11840" s="3">
        <v>192</v>
      </c>
      <c r="O11840" s="3"/>
    </row>
    <row r="11841" spans="1:15" customFormat="1" ht="13.2" x14ac:dyDescent="0.25">
      <c r="A11841">
        <v>8</v>
      </c>
      <c r="B11841">
        <v>17</v>
      </c>
      <c r="C11841" s="3">
        <v>817</v>
      </c>
      <c r="D11841" t="s">
        <v>6</v>
      </c>
      <c r="E11841">
        <v>92</v>
      </c>
      <c r="G11841" s="3">
        <v>308</v>
      </c>
      <c r="O11841" s="3"/>
    </row>
    <row r="11842" spans="1:15" customFormat="1" ht="13.2" x14ac:dyDescent="0.25">
      <c r="A11842">
        <v>8</v>
      </c>
      <c r="B11842">
        <v>18</v>
      </c>
      <c r="C11842" s="3">
        <v>818</v>
      </c>
      <c r="D11842" t="s">
        <v>6</v>
      </c>
      <c r="E11842">
        <v>92</v>
      </c>
      <c r="G11842" s="3">
        <v>494</v>
      </c>
      <c r="O11842" s="3"/>
    </row>
    <row r="11843" spans="1:15" customFormat="1" ht="13.2" x14ac:dyDescent="0.25">
      <c r="A11843">
        <v>8</v>
      </c>
      <c r="B11843">
        <v>19</v>
      </c>
      <c r="C11843" s="3">
        <v>819</v>
      </c>
      <c r="D11843" t="s">
        <v>6</v>
      </c>
      <c r="E11843">
        <v>92</v>
      </c>
      <c r="G11843" s="3">
        <v>419</v>
      </c>
      <c r="O11843" s="3"/>
    </row>
    <row r="11844" spans="1:15" customFormat="1" ht="13.2" x14ac:dyDescent="0.25">
      <c r="A11844">
        <v>8</v>
      </c>
      <c r="B11844">
        <v>20</v>
      </c>
      <c r="C11844" s="3">
        <v>820</v>
      </c>
      <c r="D11844" t="s">
        <v>6</v>
      </c>
      <c r="E11844">
        <v>92</v>
      </c>
      <c r="G11844" s="3">
        <v>655</v>
      </c>
      <c r="O11844" s="3"/>
    </row>
    <row r="11845" spans="1:15" customFormat="1" ht="13.2" x14ac:dyDescent="0.25">
      <c r="A11845">
        <v>8</v>
      </c>
      <c r="B11845">
        <v>21</v>
      </c>
      <c r="C11845" s="3">
        <v>821</v>
      </c>
      <c r="D11845" t="s">
        <v>6</v>
      </c>
      <c r="E11845">
        <v>92</v>
      </c>
      <c r="G11845" s="3">
        <v>613</v>
      </c>
      <c r="O11845" s="3"/>
    </row>
    <row r="11846" spans="1:15" customFormat="1" ht="13.2" x14ac:dyDescent="0.25">
      <c r="A11846">
        <v>8</v>
      </c>
      <c r="B11846">
        <v>22</v>
      </c>
      <c r="C11846" s="3">
        <v>822</v>
      </c>
      <c r="D11846" t="s">
        <v>6</v>
      </c>
      <c r="E11846">
        <v>92</v>
      </c>
      <c r="G11846" s="3">
        <v>368</v>
      </c>
      <c r="O11846" s="3"/>
    </row>
    <row r="11847" spans="1:15" customFormat="1" ht="13.2" x14ac:dyDescent="0.25">
      <c r="A11847">
        <v>8</v>
      </c>
      <c r="B11847">
        <v>23</v>
      </c>
      <c r="C11847" s="3">
        <v>823</v>
      </c>
      <c r="D11847" t="s">
        <v>6</v>
      </c>
      <c r="E11847">
        <v>92</v>
      </c>
      <c r="G11847" s="3">
        <v>934</v>
      </c>
      <c r="O11847" s="3"/>
    </row>
    <row r="11848" spans="1:15" customFormat="1" ht="13.2" x14ac:dyDescent="0.25">
      <c r="A11848">
        <v>8</v>
      </c>
      <c r="B11848">
        <v>24</v>
      </c>
      <c r="C11848" s="3">
        <v>824</v>
      </c>
      <c r="D11848" t="s">
        <v>6</v>
      </c>
      <c r="E11848">
        <v>92</v>
      </c>
      <c r="G11848" s="3">
        <v>1376</v>
      </c>
      <c r="O11848" s="3"/>
    </row>
    <row r="11849" spans="1:15" customFormat="1" ht="13.2" x14ac:dyDescent="0.25">
      <c r="A11849">
        <v>8</v>
      </c>
      <c r="B11849">
        <v>25</v>
      </c>
      <c r="C11849" s="3">
        <v>825</v>
      </c>
      <c r="D11849" t="s">
        <v>6</v>
      </c>
      <c r="E11849">
        <v>92</v>
      </c>
      <c r="G11849" s="3">
        <v>1603</v>
      </c>
      <c r="O11849" s="3"/>
    </row>
    <row r="11850" spans="1:15" customFormat="1" ht="13.2" x14ac:dyDescent="0.25">
      <c r="A11850">
        <v>8</v>
      </c>
      <c r="B11850">
        <v>26</v>
      </c>
      <c r="C11850" s="3">
        <v>826</v>
      </c>
      <c r="D11850" t="s">
        <v>6</v>
      </c>
      <c r="E11850">
        <v>92</v>
      </c>
      <c r="G11850" s="3">
        <v>1106</v>
      </c>
      <c r="O11850" s="3"/>
    </row>
    <row r="11851" spans="1:15" customFormat="1" ht="13.2" x14ac:dyDescent="0.25">
      <c r="A11851">
        <v>8</v>
      </c>
      <c r="B11851">
        <v>27</v>
      </c>
      <c r="C11851" s="3">
        <v>827</v>
      </c>
      <c r="D11851" t="s">
        <v>6</v>
      </c>
      <c r="E11851">
        <v>92</v>
      </c>
      <c r="G11851" s="3">
        <v>624</v>
      </c>
      <c r="O11851" s="3"/>
    </row>
    <row r="11852" spans="1:15" customFormat="1" ht="13.2" x14ac:dyDescent="0.25">
      <c r="A11852">
        <v>8</v>
      </c>
      <c r="B11852">
        <v>28</v>
      </c>
      <c r="C11852" s="3">
        <v>828</v>
      </c>
      <c r="D11852" t="s">
        <v>6</v>
      </c>
      <c r="E11852">
        <v>92</v>
      </c>
      <c r="G11852" s="3">
        <v>570</v>
      </c>
      <c r="O11852" s="3"/>
    </row>
    <row r="11853" spans="1:15" customFormat="1" ht="13.2" x14ac:dyDescent="0.25">
      <c r="A11853">
        <v>8</v>
      </c>
      <c r="B11853">
        <v>29</v>
      </c>
      <c r="C11853" s="3">
        <v>829</v>
      </c>
      <c r="D11853" t="s">
        <v>6</v>
      </c>
      <c r="E11853">
        <v>92</v>
      </c>
      <c r="G11853" s="3">
        <v>451</v>
      </c>
      <c r="O11853" s="3"/>
    </row>
    <row r="11854" spans="1:15" customFormat="1" ht="13.2" x14ac:dyDescent="0.25">
      <c r="A11854">
        <v>8</v>
      </c>
      <c r="B11854">
        <v>30</v>
      </c>
      <c r="C11854" s="3">
        <v>830</v>
      </c>
      <c r="D11854" t="s">
        <v>6</v>
      </c>
      <c r="E11854">
        <v>92</v>
      </c>
      <c r="G11854" s="3">
        <v>285</v>
      </c>
      <c r="O11854" s="3"/>
    </row>
    <row r="11855" spans="1:15" customFormat="1" ht="13.2" x14ac:dyDescent="0.25">
      <c r="A11855">
        <v>8</v>
      </c>
      <c r="B11855">
        <v>31</v>
      </c>
      <c r="C11855" s="3">
        <v>831</v>
      </c>
      <c r="D11855" t="s">
        <v>6</v>
      </c>
      <c r="E11855">
        <v>92</v>
      </c>
      <c r="G11855" s="3">
        <v>751</v>
      </c>
      <c r="O11855" s="3"/>
    </row>
    <row r="11856" spans="1:15" customFormat="1" ht="13.2" x14ac:dyDescent="0.25">
      <c r="A11856">
        <v>9</v>
      </c>
      <c r="B11856">
        <v>1</v>
      </c>
      <c r="C11856" s="3">
        <v>901</v>
      </c>
      <c r="D11856" t="s">
        <v>6</v>
      </c>
      <c r="E11856">
        <v>92</v>
      </c>
      <c r="G11856" s="3">
        <v>526</v>
      </c>
      <c r="O11856" s="3"/>
    </row>
    <row r="11857" spans="1:16" customFormat="1" ht="13.2" x14ac:dyDescent="0.25">
      <c r="A11857">
        <v>9</v>
      </c>
      <c r="B11857">
        <v>2</v>
      </c>
      <c r="C11857" s="3">
        <v>902</v>
      </c>
      <c r="D11857" t="s">
        <v>6</v>
      </c>
      <c r="E11857">
        <v>92</v>
      </c>
      <c r="G11857" s="3">
        <v>885</v>
      </c>
      <c r="O11857" s="3"/>
    </row>
    <row r="11858" spans="1:16" customFormat="1" ht="13.2" x14ac:dyDescent="0.25">
      <c r="A11858">
        <v>9</v>
      </c>
      <c r="B11858">
        <v>3</v>
      </c>
      <c r="C11858" s="3">
        <v>903</v>
      </c>
      <c r="D11858" t="s">
        <v>6</v>
      </c>
      <c r="E11858">
        <v>92</v>
      </c>
      <c r="F11858">
        <v>151</v>
      </c>
      <c r="G11858" s="43">
        <f>F11858</f>
        <v>151</v>
      </c>
      <c r="O11858" s="3"/>
      <c r="P11858" s="43">
        <v>190</v>
      </c>
    </row>
    <row r="11859" spans="1:16" customFormat="1" ht="13.2" x14ac:dyDescent="0.25">
      <c r="A11859">
        <v>9</v>
      </c>
      <c r="B11859">
        <v>4</v>
      </c>
      <c r="C11859" s="3">
        <v>904</v>
      </c>
      <c r="D11859" t="s">
        <v>6</v>
      </c>
      <c r="E11859">
        <v>92</v>
      </c>
      <c r="F11859">
        <v>440</v>
      </c>
      <c r="G11859" s="43">
        <f t="shared" ref="G11859:G11922" si="437">F11859</f>
        <v>440</v>
      </c>
      <c r="O11859" s="3"/>
      <c r="P11859" s="43">
        <v>248</v>
      </c>
    </row>
    <row r="11860" spans="1:16" customFormat="1" ht="13.2" x14ac:dyDescent="0.25">
      <c r="A11860">
        <v>9</v>
      </c>
      <c r="B11860">
        <v>5</v>
      </c>
      <c r="C11860" s="3">
        <v>905</v>
      </c>
      <c r="D11860" t="s">
        <v>6</v>
      </c>
      <c r="E11860">
        <v>92</v>
      </c>
      <c r="F11860">
        <v>2428</v>
      </c>
      <c r="G11860" s="43">
        <f t="shared" si="437"/>
        <v>2428</v>
      </c>
      <c r="O11860" s="3"/>
      <c r="P11860" s="43">
        <v>1969</v>
      </c>
    </row>
    <row r="11861" spans="1:16" customFormat="1" ht="13.2" x14ac:dyDescent="0.25">
      <c r="A11861">
        <v>9</v>
      </c>
      <c r="B11861">
        <v>6</v>
      </c>
      <c r="C11861" s="3">
        <v>906</v>
      </c>
      <c r="D11861" t="s">
        <v>6</v>
      </c>
      <c r="E11861">
        <v>92</v>
      </c>
      <c r="F11861">
        <v>993</v>
      </c>
      <c r="G11861" s="43">
        <f t="shared" si="437"/>
        <v>993</v>
      </c>
      <c r="O11861" s="3"/>
      <c r="P11861" s="43">
        <v>1848</v>
      </c>
    </row>
    <row r="11862" spans="1:16" customFormat="1" ht="13.2" x14ac:dyDescent="0.25">
      <c r="A11862">
        <v>9</v>
      </c>
      <c r="B11862">
        <v>7</v>
      </c>
      <c r="C11862" s="3">
        <v>907</v>
      </c>
      <c r="D11862" t="s">
        <v>6</v>
      </c>
      <c r="E11862">
        <v>92</v>
      </c>
      <c r="F11862">
        <v>1137</v>
      </c>
      <c r="G11862" s="43">
        <f t="shared" si="437"/>
        <v>1137</v>
      </c>
      <c r="O11862" s="3"/>
      <c r="P11862" s="43">
        <v>1123</v>
      </c>
    </row>
    <row r="11863" spans="1:16" customFormat="1" ht="13.2" x14ac:dyDescent="0.25">
      <c r="A11863">
        <v>9</v>
      </c>
      <c r="B11863">
        <v>8</v>
      </c>
      <c r="C11863" s="3">
        <v>908</v>
      </c>
      <c r="D11863" t="s">
        <v>6</v>
      </c>
      <c r="E11863">
        <v>92</v>
      </c>
      <c r="F11863">
        <v>1125</v>
      </c>
      <c r="G11863" s="43">
        <f t="shared" si="437"/>
        <v>1125</v>
      </c>
      <c r="O11863" s="3"/>
      <c r="P11863" s="43">
        <v>1160</v>
      </c>
    </row>
    <row r="11864" spans="1:16" customFormat="1" ht="13.2" x14ac:dyDescent="0.25">
      <c r="A11864">
        <v>9</v>
      </c>
      <c r="B11864">
        <v>9</v>
      </c>
      <c r="C11864" s="3">
        <v>909</v>
      </c>
      <c r="D11864" t="s">
        <v>6</v>
      </c>
      <c r="E11864">
        <v>92</v>
      </c>
      <c r="F11864">
        <v>657</v>
      </c>
      <c r="G11864" s="43">
        <f t="shared" si="437"/>
        <v>657</v>
      </c>
      <c r="O11864" s="3"/>
      <c r="P11864" s="43">
        <v>793</v>
      </c>
    </row>
    <row r="11865" spans="1:16" customFormat="1" ht="13.2" x14ac:dyDescent="0.25">
      <c r="A11865">
        <v>9</v>
      </c>
      <c r="B11865">
        <v>10</v>
      </c>
      <c r="C11865" s="3">
        <v>910</v>
      </c>
      <c r="D11865" t="s">
        <v>6</v>
      </c>
      <c r="E11865">
        <v>92</v>
      </c>
      <c r="F11865">
        <v>984</v>
      </c>
      <c r="G11865" s="43">
        <f t="shared" si="437"/>
        <v>984</v>
      </c>
      <c r="O11865" s="3"/>
      <c r="P11865" s="43">
        <v>1267</v>
      </c>
    </row>
    <row r="11866" spans="1:16" customFormat="1" ht="13.2" x14ac:dyDescent="0.25">
      <c r="A11866">
        <v>9</v>
      </c>
      <c r="B11866">
        <v>11</v>
      </c>
      <c r="C11866" s="3">
        <v>911</v>
      </c>
      <c r="D11866" t="s">
        <v>6</v>
      </c>
      <c r="E11866">
        <v>92</v>
      </c>
      <c r="F11866">
        <v>840</v>
      </c>
      <c r="G11866" s="43">
        <f t="shared" si="437"/>
        <v>840</v>
      </c>
      <c r="O11866" s="3"/>
      <c r="P11866" s="43">
        <v>1106</v>
      </c>
    </row>
    <row r="11867" spans="1:16" customFormat="1" ht="13.2" x14ac:dyDescent="0.25">
      <c r="A11867">
        <v>9</v>
      </c>
      <c r="B11867">
        <v>12</v>
      </c>
      <c r="C11867" s="3">
        <v>912</v>
      </c>
      <c r="D11867" t="s">
        <v>6</v>
      </c>
      <c r="E11867">
        <v>92</v>
      </c>
      <c r="F11867">
        <v>1326</v>
      </c>
      <c r="G11867" s="43">
        <f t="shared" si="437"/>
        <v>1326</v>
      </c>
      <c r="O11867" s="3"/>
      <c r="P11867" s="43">
        <v>1221</v>
      </c>
    </row>
    <row r="11868" spans="1:16" customFormat="1" ht="13.2" x14ac:dyDescent="0.25">
      <c r="A11868">
        <v>9</v>
      </c>
      <c r="B11868">
        <v>13</v>
      </c>
      <c r="C11868" s="3">
        <v>913</v>
      </c>
      <c r="D11868" t="s">
        <v>6</v>
      </c>
      <c r="E11868">
        <v>92</v>
      </c>
      <c r="F11868">
        <v>414</v>
      </c>
      <c r="G11868" s="43">
        <f t="shared" si="437"/>
        <v>414</v>
      </c>
      <c r="O11868" s="3"/>
      <c r="P11868" s="43">
        <v>578</v>
      </c>
    </row>
    <row r="11869" spans="1:16" customFormat="1" ht="13.2" x14ac:dyDescent="0.25">
      <c r="A11869">
        <v>9</v>
      </c>
      <c r="B11869">
        <v>14</v>
      </c>
      <c r="C11869" s="3">
        <v>914</v>
      </c>
      <c r="D11869" t="s">
        <v>6</v>
      </c>
      <c r="E11869">
        <v>92</v>
      </c>
      <c r="F11869">
        <v>427</v>
      </c>
      <c r="G11869" s="43">
        <f t="shared" si="437"/>
        <v>427</v>
      </c>
      <c r="O11869" s="3"/>
      <c r="P11869" s="43">
        <v>403</v>
      </c>
    </row>
    <row r="11870" spans="1:16" customFormat="1" ht="13.2" x14ac:dyDescent="0.25">
      <c r="A11870">
        <v>9</v>
      </c>
      <c r="B11870">
        <v>15</v>
      </c>
      <c r="C11870" s="3">
        <v>915</v>
      </c>
      <c r="D11870" t="s">
        <v>6</v>
      </c>
      <c r="E11870">
        <v>92</v>
      </c>
      <c r="F11870">
        <v>407</v>
      </c>
      <c r="G11870" s="43">
        <f t="shared" si="437"/>
        <v>407</v>
      </c>
      <c r="O11870" s="3"/>
      <c r="P11870" s="43">
        <v>333</v>
      </c>
    </row>
    <row r="11871" spans="1:16" customFormat="1" ht="13.2" x14ac:dyDescent="0.25">
      <c r="A11871">
        <v>9</v>
      </c>
      <c r="B11871">
        <v>16</v>
      </c>
      <c r="C11871" s="3">
        <v>916</v>
      </c>
      <c r="D11871" t="s">
        <v>6</v>
      </c>
      <c r="E11871">
        <v>92</v>
      </c>
      <c r="F11871">
        <v>775</v>
      </c>
      <c r="G11871" s="43">
        <f t="shared" si="437"/>
        <v>775</v>
      </c>
      <c r="O11871" s="3"/>
      <c r="P11871" s="43">
        <v>760</v>
      </c>
    </row>
    <row r="11872" spans="1:16" customFormat="1" ht="13.2" x14ac:dyDescent="0.25">
      <c r="A11872">
        <v>9</v>
      </c>
      <c r="B11872">
        <v>17</v>
      </c>
      <c r="C11872" s="3">
        <v>917</v>
      </c>
      <c r="D11872" t="s">
        <v>6</v>
      </c>
      <c r="E11872">
        <v>92</v>
      </c>
      <c r="F11872">
        <v>1102</v>
      </c>
      <c r="G11872" s="43">
        <f t="shared" si="437"/>
        <v>1102</v>
      </c>
      <c r="O11872" s="3"/>
      <c r="P11872" s="43">
        <v>898</v>
      </c>
    </row>
    <row r="11873" spans="1:16" customFormat="1" ht="13.2" x14ac:dyDescent="0.25">
      <c r="A11873">
        <v>9</v>
      </c>
      <c r="B11873">
        <v>18</v>
      </c>
      <c r="C11873" s="3">
        <v>918</v>
      </c>
      <c r="D11873" t="s">
        <v>6</v>
      </c>
      <c r="E11873">
        <v>92</v>
      </c>
      <c r="F11873">
        <v>1404</v>
      </c>
      <c r="G11873" s="43">
        <f t="shared" si="437"/>
        <v>1404</v>
      </c>
      <c r="O11873" s="3"/>
      <c r="P11873" s="43">
        <v>1770</v>
      </c>
    </row>
    <row r="11874" spans="1:16" customFormat="1" ht="13.2" x14ac:dyDescent="0.25">
      <c r="A11874">
        <v>9</v>
      </c>
      <c r="B11874">
        <v>19</v>
      </c>
      <c r="C11874" s="3">
        <v>919</v>
      </c>
      <c r="D11874" t="s">
        <v>6</v>
      </c>
      <c r="E11874">
        <v>92</v>
      </c>
      <c r="F11874">
        <v>2072</v>
      </c>
      <c r="G11874" s="43">
        <f t="shared" si="437"/>
        <v>2072</v>
      </c>
      <c r="O11874" s="3"/>
      <c r="P11874" s="43">
        <v>1906</v>
      </c>
    </row>
    <row r="11875" spans="1:16" customFormat="1" ht="13.2" x14ac:dyDescent="0.25">
      <c r="A11875">
        <v>9</v>
      </c>
      <c r="B11875">
        <v>20</v>
      </c>
      <c r="C11875" s="3">
        <v>920</v>
      </c>
      <c r="D11875" t="s">
        <v>6</v>
      </c>
      <c r="E11875">
        <v>92</v>
      </c>
      <c r="F11875">
        <v>2192</v>
      </c>
      <c r="G11875" s="43">
        <f t="shared" si="437"/>
        <v>2192</v>
      </c>
      <c r="O11875" s="3"/>
      <c r="P11875" s="43">
        <v>2482</v>
      </c>
    </row>
    <row r="11876" spans="1:16" customFormat="1" ht="13.2" x14ac:dyDescent="0.25">
      <c r="A11876">
        <v>9</v>
      </c>
      <c r="B11876">
        <v>21</v>
      </c>
      <c r="C11876" s="3">
        <v>921</v>
      </c>
      <c r="D11876" t="s">
        <v>6</v>
      </c>
      <c r="E11876">
        <v>92</v>
      </c>
      <c r="F11876">
        <v>2058</v>
      </c>
      <c r="G11876" s="43">
        <f t="shared" si="437"/>
        <v>2058</v>
      </c>
      <c r="O11876" s="3"/>
      <c r="P11876" s="43">
        <v>2367</v>
      </c>
    </row>
    <row r="11877" spans="1:16" customFormat="1" ht="13.2" x14ac:dyDescent="0.25">
      <c r="A11877">
        <v>9</v>
      </c>
      <c r="B11877">
        <v>22</v>
      </c>
      <c r="C11877" s="3">
        <v>922</v>
      </c>
      <c r="D11877" t="s">
        <v>6</v>
      </c>
      <c r="E11877">
        <v>92</v>
      </c>
      <c r="F11877">
        <v>1730</v>
      </c>
      <c r="G11877" s="43">
        <f t="shared" si="437"/>
        <v>1730</v>
      </c>
      <c r="O11877" s="3"/>
      <c r="P11877" s="43">
        <v>2194</v>
      </c>
    </row>
    <row r="11878" spans="1:16" customFormat="1" ht="13.2" x14ac:dyDescent="0.25">
      <c r="A11878">
        <v>9</v>
      </c>
      <c r="B11878">
        <v>23</v>
      </c>
      <c r="C11878" s="3">
        <v>923</v>
      </c>
      <c r="D11878" t="s">
        <v>6</v>
      </c>
      <c r="E11878">
        <v>92</v>
      </c>
      <c r="F11878">
        <v>1511</v>
      </c>
      <c r="G11878" s="43">
        <f t="shared" si="437"/>
        <v>1511</v>
      </c>
      <c r="O11878" s="3"/>
      <c r="P11878" s="43">
        <v>1641</v>
      </c>
    </row>
    <row r="11879" spans="1:16" customFormat="1" ht="13.2" x14ac:dyDescent="0.25">
      <c r="A11879">
        <v>9</v>
      </c>
      <c r="B11879">
        <v>24</v>
      </c>
      <c r="C11879" s="3">
        <v>924</v>
      </c>
      <c r="D11879" t="s">
        <v>6</v>
      </c>
      <c r="E11879">
        <v>92</v>
      </c>
      <c r="F11879">
        <v>2213</v>
      </c>
      <c r="G11879" s="43">
        <f t="shared" si="437"/>
        <v>2213</v>
      </c>
      <c r="O11879" s="3"/>
      <c r="P11879" s="43">
        <v>1982</v>
      </c>
    </row>
    <row r="11880" spans="1:16" customFormat="1" ht="13.2" x14ac:dyDescent="0.25">
      <c r="A11880">
        <v>9</v>
      </c>
      <c r="B11880">
        <v>25</v>
      </c>
      <c r="C11880" s="3">
        <v>925</v>
      </c>
      <c r="D11880" t="s">
        <v>6</v>
      </c>
      <c r="E11880">
        <v>92</v>
      </c>
      <c r="F11880">
        <v>2737</v>
      </c>
      <c r="G11880" s="43">
        <f t="shared" si="437"/>
        <v>2737</v>
      </c>
      <c r="O11880" s="3"/>
      <c r="P11880" s="43">
        <v>1721</v>
      </c>
    </row>
    <row r="11881" spans="1:16" customFormat="1" ht="13.2" x14ac:dyDescent="0.25">
      <c r="A11881">
        <v>9</v>
      </c>
      <c r="B11881">
        <v>26</v>
      </c>
      <c r="C11881" s="3">
        <v>926</v>
      </c>
      <c r="D11881" t="s">
        <v>6</v>
      </c>
      <c r="E11881">
        <v>92</v>
      </c>
      <c r="F11881">
        <v>2530</v>
      </c>
      <c r="G11881" s="43">
        <f t="shared" si="437"/>
        <v>2530</v>
      </c>
      <c r="O11881" s="3"/>
      <c r="P11881" s="43">
        <v>2775</v>
      </c>
    </row>
    <row r="11882" spans="1:16" customFormat="1" ht="13.2" x14ac:dyDescent="0.25">
      <c r="A11882">
        <v>9</v>
      </c>
      <c r="B11882">
        <v>27</v>
      </c>
      <c r="C11882" s="3">
        <v>927</v>
      </c>
      <c r="D11882" t="s">
        <v>6</v>
      </c>
      <c r="E11882">
        <v>92</v>
      </c>
      <c r="F11882">
        <v>4025</v>
      </c>
      <c r="G11882" s="43">
        <f t="shared" si="437"/>
        <v>4025</v>
      </c>
      <c r="O11882" s="3"/>
      <c r="P11882" s="43">
        <v>2916</v>
      </c>
    </row>
    <row r="11883" spans="1:16" customFormat="1" ht="13.2" x14ac:dyDescent="0.25">
      <c r="A11883">
        <v>9</v>
      </c>
      <c r="B11883">
        <v>28</v>
      </c>
      <c r="C11883" s="3">
        <v>928</v>
      </c>
      <c r="D11883" t="s">
        <v>6</v>
      </c>
      <c r="E11883">
        <v>92</v>
      </c>
      <c r="F11883">
        <v>6149</v>
      </c>
      <c r="G11883" s="43">
        <f t="shared" si="437"/>
        <v>6149</v>
      </c>
      <c r="O11883" s="3"/>
      <c r="P11883" s="43">
        <v>6115</v>
      </c>
    </row>
    <row r="11884" spans="1:16" customFormat="1" ht="13.2" x14ac:dyDescent="0.25">
      <c r="A11884">
        <v>9</v>
      </c>
      <c r="B11884">
        <v>29</v>
      </c>
      <c r="C11884" s="3">
        <v>929</v>
      </c>
      <c r="D11884" t="s">
        <v>6</v>
      </c>
      <c r="E11884">
        <v>92</v>
      </c>
      <c r="F11884">
        <v>8214</v>
      </c>
      <c r="G11884" s="43">
        <f t="shared" si="437"/>
        <v>8214</v>
      </c>
      <c r="O11884" s="3"/>
      <c r="P11884" s="43">
        <v>7122</v>
      </c>
    </row>
    <row r="11885" spans="1:16" customFormat="1" ht="13.2" x14ac:dyDescent="0.25">
      <c r="A11885">
        <v>9</v>
      </c>
      <c r="B11885">
        <v>30</v>
      </c>
      <c r="C11885" s="3">
        <v>930</v>
      </c>
      <c r="D11885" t="s">
        <v>6</v>
      </c>
      <c r="E11885">
        <v>92</v>
      </c>
      <c r="F11885">
        <v>7653</v>
      </c>
      <c r="G11885" s="43">
        <f t="shared" si="437"/>
        <v>7653</v>
      </c>
      <c r="O11885" s="3"/>
      <c r="P11885" s="43">
        <v>1841</v>
      </c>
    </row>
    <row r="11886" spans="1:16" s="2" customFormat="1" ht="13.2" x14ac:dyDescent="0.25">
      <c r="A11886" s="2">
        <v>10</v>
      </c>
      <c r="B11886" s="2">
        <v>1</v>
      </c>
      <c r="C11886" s="43">
        <v>1001</v>
      </c>
      <c r="D11886" s="2" t="s">
        <v>6</v>
      </c>
      <c r="E11886" s="2">
        <v>92</v>
      </c>
      <c r="F11886" s="43">
        <v>8345</v>
      </c>
      <c r="G11886" s="43">
        <f t="shared" si="437"/>
        <v>8345</v>
      </c>
      <c r="O11886" s="43"/>
    </row>
    <row r="11887" spans="1:16" s="2" customFormat="1" ht="13.2" x14ac:dyDescent="0.25">
      <c r="A11887" s="2">
        <v>10</v>
      </c>
      <c r="B11887" s="2">
        <v>2</v>
      </c>
      <c r="C11887" s="43">
        <v>1002</v>
      </c>
      <c r="D11887" s="2" t="s">
        <v>6</v>
      </c>
      <c r="E11887" s="2">
        <v>92</v>
      </c>
      <c r="F11887" s="43">
        <v>5242</v>
      </c>
      <c r="G11887" s="43">
        <f t="shared" si="437"/>
        <v>5242</v>
      </c>
      <c r="O11887" s="43"/>
    </row>
    <row r="11888" spans="1:16" s="2" customFormat="1" ht="13.2" x14ac:dyDescent="0.25">
      <c r="A11888" s="2">
        <v>10</v>
      </c>
      <c r="B11888" s="2">
        <v>3</v>
      </c>
      <c r="C11888" s="43">
        <v>1003</v>
      </c>
      <c r="D11888" s="2" t="s">
        <v>6</v>
      </c>
      <c r="E11888" s="2">
        <v>92</v>
      </c>
      <c r="F11888" s="43">
        <v>3636</v>
      </c>
      <c r="G11888" s="43">
        <f t="shared" si="437"/>
        <v>3636</v>
      </c>
      <c r="O11888" s="43"/>
    </row>
    <row r="11889" spans="1:15" s="2" customFormat="1" ht="13.2" x14ac:dyDescent="0.25">
      <c r="A11889" s="2">
        <v>10</v>
      </c>
      <c r="B11889" s="2">
        <v>4</v>
      </c>
      <c r="C11889" s="43">
        <v>1004</v>
      </c>
      <c r="D11889" s="2" t="s">
        <v>6</v>
      </c>
      <c r="E11889" s="2">
        <v>92</v>
      </c>
      <c r="F11889" s="43">
        <v>2295</v>
      </c>
      <c r="G11889" s="43">
        <f t="shared" si="437"/>
        <v>2295</v>
      </c>
      <c r="O11889" s="43"/>
    </row>
    <row r="11890" spans="1:15" s="2" customFormat="1" ht="13.2" x14ac:dyDescent="0.25">
      <c r="A11890" s="2">
        <v>10</v>
      </c>
      <c r="B11890" s="2">
        <v>5</v>
      </c>
      <c r="C11890" s="43">
        <v>1005</v>
      </c>
      <c r="D11890" s="2" t="s">
        <v>6</v>
      </c>
      <c r="E11890" s="2">
        <v>92</v>
      </c>
      <c r="F11890" s="43">
        <v>1340</v>
      </c>
      <c r="G11890" s="43">
        <f t="shared" si="437"/>
        <v>1340</v>
      </c>
      <c r="O11890" s="43"/>
    </row>
    <row r="11891" spans="1:15" s="2" customFormat="1" ht="13.2" x14ac:dyDescent="0.25">
      <c r="A11891" s="2">
        <v>10</v>
      </c>
      <c r="B11891" s="2">
        <v>6</v>
      </c>
      <c r="C11891" s="43">
        <v>1006</v>
      </c>
      <c r="D11891" s="2" t="s">
        <v>6</v>
      </c>
      <c r="E11891" s="2">
        <v>92</v>
      </c>
      <c r="F11891" s="43">
        <v>816</v>
      </c>
      <c r="G11891" s="43">
        <f t="shared" si="437"/>
        <v>816</v>
      </c>
      <c r="O11891" s="43"/>
    </row>
    <row r="11892" spans="1:15" s="2" customFormat="1" ht="13.2" x14ac:dyDescent="0.25">
      <c r="A11892" s="2">
        <v>10</v>
      </c>
      <c r="B11892" s="2">
        <v>7</v>
      </c>
      <c r="C11892" s="43">
        <v>1007</v>
      </c>
      <c r="D11892" s="2" t="s">
        <v>6</v>
      </c>
      <c r="E11892" s="2">
        <v>92</v>
      </c>
      <c r="F11892" s="43">
        <v>746</v>
      </c>
      <c r="G11892" s="43">
        <f t="shared" si="437"/>
        <v>746</v>
      </c>
      <c r="O11892" s="43"/>
    </row>
    <row r="11893" spans="1:15" s="2" customFormat="1" ht="13.2" x14ac:dyDescent="0.25">
      <c r="A11893" s="2">
        <v>10</v>
      </c>
      <c r="B11893" s="2">
        <v>8</v>
      </c>
      <c r="C11893" s="43">
        <v>1008</v>
      </c>
      <c r="D11893" s="2" t="s">
        <v>6</v>
      </c>
      <c r="E11893" s="2">
        <v>92</v>
      </c>
      <c r="F11893" s="43">
        <v>1309</v>
      </c>
      <c r="G11893" s="43">
        <f t="shared" si="437"/>
        <v>1309</v>
      </c>
      <c r="O11893" s="43"/>
    </row>
    <row r="11894" spans="1:15" s="2" customFormat="1" ht="13.2" x14ac:dyDescent="0.25">
      <c r="A11894" s="2">
        <v>10</v>
      </c>
      <c r="B11894" s="2">
        <v>9</v>
      </c>
      <c r="C11894" s="43">
        <v>1009</v>
      </c>
      <c r="D11894" s="2" t="s">
        <v>6</v>
      </c>
      <c r="E11894" s="2">
        <v>92</v>
      </c>
      <c r="F11894" s="43">
        <v>1032</v>
      </c>
      <c r="G11894" s="43">
        <f t="shared" si="437"/>
        <v>1032</v>
      </c>
      <c r="O11894" s="43"/>
    </row>
    <row r="11895" spans="1:15" s="2" customFormat="1" ht="13.2" x14ac:dyDescent="0.25">
      <c r="A11895" s="2">
        <v>10</v>
      </c>
      <c r="B11895" s="2">
        <v>10</v>
      </c>
      <c r="C11895" s="43">
        <v>1010</v>
      </c>
      <c r="D11895" s="2" t="s">
        <v>6</v>
      </c>
      <c r="E11895" s="2">
        <v>92</v>
      </c>
      <c r="F11895" s="43">
        <v>526</v>
      </c>
      <c r="G11895" s="43">
        <f t="shared" si="437"/>
        <v>526</v>
      </c>
      <c r="O11895" s="43"/>
    </row>
    <row r="11896" spans="1:15" s="2" customFormat="1" ht="13.2" x14ac:dyDescent="0.25">
      <c r="A11896" s="2">
        <v>10</v>
      </c>
      <c r="B11896" s="2">
        <v>11</v>
      </c>
      <c r="C11896" s="43">
        <v>1011</v>
      </c>
      <c r="D11896" s="2" t="s">
        <v>6</v>
      </c>
      <c r="E11896" s="2">
        <v>92</v>
      </c>
      <c r="F11896" s="43">
        <v>611</v>
      </c>
      <c r="G11896" s="43">
        <f t="shared" si="437"/>
        <v>611</v>
      </c>
      <c r="O11896" s="43"/>
    </row>
    <row r="11897" spans="1:15" s="2" customFormat="1" ht="13.2" x14ac:dyDescent="0.25">
      <c r="A11897" s="2">
        <v>10</v>
      </c>
      <c r="B11897" s="2">
        <v>12</v>
      </c>
      <c r="C11897" s="43">
        <v>1012</v>
      </c>
      <c r="D11897" s="2" t="s">
        <v>6</v>
      </c>
      <c r="E11897" s="2">
        <v>92</v>
      </c>
      <c r="F11897" s="43">
        <v>867</v>
      </c>
      <c r="G11897" s="43">
        <f t="shared" si="437"/>
        <v>867</v>
      </c>
      <c r="O11897" s="43"/>
    </row>
    <row r="11898" spans="1:15" s="2" customFormat="1" ht="13.2" x14ac:dyDescent="0.25">
      <c r="A11898" s="2">
        <v>10</v>
      </c>
      <c r="B11898" s="2">
        <v>13</v>
      </c>
      <c r="C11898" s="43">
        <v>1013</v>
      </c>
      <c r="D11898" s="2" t="s">
        <v>6</v>
      </c>
      <c r="E11898" s="2">
        <v>92</v>
      </c>
      <c r="F11898" s="43">
        <v>544</v>
      </c>
      <c r="G11898" s="43">
        <f t="shared" si="437"/>
        <v>544</v>
      </c>
      <c r="O11898" s="43"/>
    </row>
    <row r="11899" spans="1:15" s="2" customFormat="1" ht="13.2" x14ac:dyDescent="0.25">
      <c r="A11899" s="2">
        <v>10</v>
      </c>
      <c r="B11899" s="2">
        <v>14</v>
      </c>
      <c r="C11899" s="43">
        <v>1014</v>
      </c>
      <c r="D11899" s="2" t="s">
        <v>6</v>
      </c>
      <c r="E11899" s="2">
        <v>92</v>
      </c>
      <c r="F11899" s="43">
        <v>367</v>
      </c>
      <c r="G11899" s="43">
        <f t="shared" si="437"/>
        <v>367</v>
      </c>
      <c r="O11899" s="43"/>
    </row>
    <row r="11900" spans="1:15" s="2" customFormat="1" ht="13.2" x14ac:dyDescent="0.25">
      <c r="A11900" s="2">
        <v>10</v>
      </c>
      <c r="B11900" s="2">
        <v>15</v>
      </c>
      <c r="C11900" s="43">
        <v>1015</v>
      </c>
      <c r="D11900" s="2" t="s">
        <v>6</v>
      </c>
      <c r="E11900" s="2">
        <v>92</v>
      </c>
      <c r="F11900" s="43">
        <v>278</v>
      </c>
      <c r="G11900" s="43">
        <f t="shared" si="437"/>
        <v>278</v>
      </c>
      <c r="O11900" s="43"/>
    </row>
    <row r="11901" spans="1:15" s="2" customFormat="1" ht="13.2" x14ac:dyDescent="0.25">
      <c r="A11901" s="2">
        <v>10</v>
      </c>
      <c r="B11901" s="2">
        <v>16</v>
      </c>
      <c r="C11901" s="43">
        <v>1016</v>
      </c>
      <c r="D11901" s="2" t="s">
        <v>6</v>
      </c>
      <c r="E11901" s="2">
        <v>92</v>
      </c>
      <c r="F11901" s="43">
        <v>296</v>
      </c>
      <c r="G11901" s="43">
        <f t="shared" si="437"/>
        <v>296</v>
      </c>
      <c r="O11901" s="43"/>
    </row>
    <row r="11902" spans="1:15" s="2" customFormat="1" ht="13.2" x14ac:dyDescent="0.25">
      <c r="A11902" s="2">
        <v>10</v>
      </c>
      <c r="B11902" s="2">
        <v>17</v>
      </c>
      <c r="C11902" s="43">
        <v>1017</v>
      </c>
      <c r="D11902" s="2" t="s">
        <v>6</v>
      </c>
      <c r="E11902" s="2">
        <v>92</v>
      </c>
      <c r="F11902" s="43">
        <v>529</v>
      </c>
      <c r="G11902" s="43">
        <f t="shared" si="437"/>
        <v>529</v>
      </c>
      <c r="O11902" s="43"/>
    </row>
    <row r="11903" spans="1:15" s="2" customFormat="1" ht="13.2" x14ac:dyDescent="0.25">
      <c r="A11903" s="2">
        <v>10</v>
      </c>
      <c r="B11903" s="2">
        <v>18</v>
      </c>
      <c r="C11903" s="43">
        <v>1018</v>
      </c>
      <c r="D11903" s="2" t="s">
        <v>6</v>
      </c>
      <c r="E11903" s="2">
        <v>92</v>
      </c>
      <c r="F11903" s="43">
        <v>459</v>
      </c>
      <c r="G11903" s="43">
        <f t="shared" si="437"/>
        <v>459</v>
      </c>
      <c r="O11903" s="43"/>
    </row>
    <row r="11904" spans="1:15" s="2" customFormat="1" ht="13.2" x14ac:dyDescent="0.25">
      <c r="A11904" s="2">
        <v>10</v>
      </c>
      <c r="B11904" s="2">
        <v>19</v>
      </c>
      <c r="C11904" s="43">
        <v>1019</v>
      </c>
      <c r="D11904" s="2" t="s">
        <v>6</v>
      </c>
      <c r="E11904" s="2">
        <v>92</v>
      </c>
      <c r="F11904" s="43">
        <v>1324</v>
      </c>
      <c r="G11904" s="43">
        <f t="shared" si="437"/>
        <v>1324</v>
      </c>
      <c r="O11904" s="43"/>
    </row>
    <row r="11905" spans="1:15" s="2" customFormat="1" ht="13.2" x14ac:dyDescent="0.25">
      <c r="A11905" s="2">
        <v>10</v>
      </c>
      <c r="B11905" s="2">
        <v>20</v>
      </c>
      <c r="C11905" s="43">
        <v>1020</v>
      </c>
      <c r="D11905" s="2" t="s">
        <v>6</v>
      </c>
      <c r="E11905" s="2">
        <v>92</v>
      </c>
      <c r="F11905" s="43">
        <v>210</v>
      </c>
      <c r="G11905" s="43">
        <f t="shared" si="437"/>
        <v>210</v>
      </c>
      <c r="O11905" s="43"/>
    </row>
    <row r="11906" spans="1:15" s="2" customFormat="1" ht="13.2" x14ac:dyDescent="0.25">
      <c r="A11906" s="2">
        <v>10</v>
      </c>
      <c r="B11906" s="2">
        <v>21</v>
      </c>
      <c r="C11906" s="43">
        <v>1021</v>
      </c>
      <c r="D11906" s="2" t="s">
        <v>6</v>
      </c>
      <c r="E11906" s="2">
        <v>92</v>
      </c>
      <c r="F11906" s="43">
        <v>212</v>
      </c>
      <c r="G11906" s="43">
        <f t="shared" si="437"/>
        <v>212</v>
      </c>
      <c r="O11906" s="43"/>
    </row>
    <row r="11907" spans="1:15" s="2" customFormat="1" ht="13.2" x14ac:dyDescent="0.25">
      <c r="A11907" s="2">
        <v>10</v>
      </c>
      <c r="B11907" s="2">
        <v>22</v>
      </c>
      <c r="C11907" s="43">
        <v>1022</v>
      </c>
      <c r="D11907" s="2" t="s">
        <v>6</v>
      </c>
      <c r="E11907" s="2">
        <v>92</v>
      </c>
      <c r="F11907" s="43">
        <v>215</v>
      </c>
      <c r="G11907" s="43">
        <f t="shared" si="437"/>
        <v>215</v>
      </c>
      <c r="O11907" s="43"/>
    </row>
    <row r="11908" spans="1:15" s="2" customFormat="1" ht="13.2" x14ac:dyDescent="0.25">
      <c r="A11908" s="2">
        <v>10</v>
      </c>
      <c r="B11908" s="2">
        <v>23</v>
      </c>
      <c r="C11908" s="43">
        <v>1023</v>
      </c>
      <c r="D11908" s="2" t="s">
        <v>6</v>
      </c>
      <c r="E11908" s="2">
        <v>92</v>
      </c>
      <c r="F11908" s="43">
        <v>217</v>
      </c>
      <c r="G11908" s="43">
        <f t="shared" si="437"/>
        <v>217</v>
      </c>
      <c r="O11908" s="43"/>
    </row>
    <row r="11909" spans="1:15" s="2" customFormat="1" ht="13.2" x14ac:dyDescent="0.25">
      <c r="A11909" s="2">
        <v>10</v>
      </c>
      <c r="B11909" s="2">
        <v>24</v>
      </c>
      <c r="C11909" s="43">
        <v>1024</v>
      </c>
      <c r="D11909" s="2" t="s">
        <v>6</v>
      </c>
      <c r="E11909" s="2">
        <v>92</v>
      </c>
      <c r="F11909" s="43">
        <v>220</v>
      </c>
      <c r="G11909" s="43">
        <f t="shared" si="437"/>
        <v>220</v>
      </c>
      <c r="O11909" s="43"/>
    </row>
    <row r="11910" spans="1:15" s="2" customFormat="1" ht="13.2" x14ac:dyDescent="0.25">
      <c r="A11910" s="2">
        <v>10</v>
      </c>
      <c r="B11910" s="2">
        <v>25</v>
      </c>
      <c r="C11910" s="43">
        <v>1025</v>
      </c>
      <c r="D11910" s="2" t="s">
        <v>6</v>
      </c>
      <c r="E11910" s="2">
        <v>92</v>
      </c>
      <c r="F11910" s="43">
        <v>222</v>
      </c>
      <c r="G11910" s="43">
        <f t="shared" si="437"/>
        <v>222</v>
      </c>
      <c r="O11910" s="43"/>
    </row>
    <row r="11911" spans="1:15" s="2" customFormat="1" ht="13.2" x14ac:dyDescent="0.25">
      <c r="A11911" s="2">
        <v>10</v>
      </c>
      <c r="B11911" s="2">
        <v>26</v>
      </c>
      <c r="C11911" s="43">
        <v>1026</v>
      </c>
      <c r="D11911" s="2" t="s">
        <v>6</v>
      </c>
      <c r="E11911" s="2">
        <v>92</v>
      </c>
      <c r="F11911" s="43">
        <v>225</v>
      </c>
      <c r="G11911" s="43">
        <f t="shared" si="437"/>
        <v>225</v>
      </c>
      <c r="O11911" s="43"/>
    </row>
    <row r="11912" spans="1:15" s="2" customFormat="1" ht="13.2" x14ac:dyDescent="0.25">
      <c r="A11912" s="2">
        <v>10</v>
      </c>
      <c r="B11912" s="2">
        <v>27</v>
      </c>
      <c r="C11912" s="43">
        <v>1027</v>
      </c>
      <c r="D11912" s="2" t="s">
        <v>6</v>
      </c>
      <c r="E11912" s="2">
        <v>92</v>
      </c>
      <c r="F11912" s="43">
        <v>227</v>
      </c>
      <c r="G11912" s="43">
        <f t="shared" si="437"/>
        <v>227</v>
      </c>
      <c r="O11912" s="43"/>
    </row>
    <row r="11913" spans="1:15" s="2" customFormat="1" ht="13.2" x14ac:dyDescent="0.25">
      <c r="A11913" s="2">
        <v>10</v>
      </c>
      <c r="B11913" s="2">
        <v>28</v>
      </c>
      <c r="C11913" s="43">
        <v>1028</v>
      </c>
      <c r="D11913" s="2" t="s">
        <v>6</v>
      </c>
      <c r="E11913" s="2">
        <v>92</v>
      </c>
      <c r="F11913" s="43">
        <v>230</v>
      </c>
      <c r="G11913" s="43">
        <f t="shared" si="437"/>
        <v>230</v>
      </c>
      <c r="O11913" s="43"/>
    </row>
    <row r="11914" spans="1:15" s="2" customFormat="1" ht="13.2" x14ac:dyDescent="0.25">
      <c r="A11914" s="2">
        <v>10</v>
      </c>
      <c r="B11914" s="2">
        <v>29</v>
      </c>
      <c r="C11914" s="43">
        <v>1029</v>
      </c>
      <c r="D11914" s="2" t="s">
        <v>6</v>
      </c>
      <c r="E11914" s="2">
        <v>92</v>
      </c>
      <c r="F11914" s="43">
        <v>232</v>
      </c>
      <c r="G11914" s="43">
        <f t="shared" si="437"/>
        <v>232</v>
      </c>
      <c r="O11914" s="43"/>
    </row>
    <row r="11915" spans="1:15" s="2" customFormat="1" ht="13.2" x14ac:dyDescent="0.25">
      <c r="A11915" s="2">
        <v>10</v>
      </c>
      <c r="B11915" s="2">
        <v>30</v>
      </c>
      <c r="C11915" s="43">
        <v>1030</v>
      </c>
      <c r="D11915" s="2" t="s">
        <v>6</v>
      </c>
      <c r="E11915" s="2">
        <v>92</v>
      </c>
      <c r="F11915" s="43">
        <v>235</v>
      </c>
      <c r="G11915" s="43">
        <f t="shared" si="437"/>
        <v>235</v>
      </c>
      <c r="O11915" s="43"/>
    </row>
    <row r="11916" spans="1:15" s="2" customFormat="1" ht="13.2" x14ac:dyDescent="0.25">
      <c r="A11916" s="2">
        <v>10</v>
      </c>
      <c r="B11916" s="2">
        <v>31</v>
      </c>
      <c r="C11916" s="43">
        <v>1031</v>
      </c>
      <c r="D11916" s="2" t="s">
        <v>6</v>
      </c>
      <c r="E11916" s="2">
        <v>92</v>
      </c>
      <c r="F11916" s="43">
        <v>262</v>
      </c>
      <c r="G11916" s="43">
        <f t="shared" si="437"/>
        <v>262</v>
      </c>
      <c r="O11916" s="43"/>
    </row>
    <row r="11917" spans="1:15" s="2" customFormat="1" ht="13.2" x14ac:dyDescent="0.25">
      <c r="A11917" s="2">
        <v>11</v>
      </c>
      <c r="B11917" s="2">
        <v>1</v>
      </c>
      <c r="C11917" s="43">
        <v>1101</v>
      </c>
      <c r="D11917" s="2" t="s">
        <v>6</v>
      </c>
      <c r="E11917" s="2">
        <v>92</v>
      </c>
      <c r="F11917" s="43">
        <v>35</v>
      </c>
      <c r="G11917" s="43">
        <f t="shared" si="437"/>
        <v>35</v>
      </c>
      <c r="O11917" s="43"/>
    </row>
    <row r="11918" spans="1:15" s="2" customFormat="1" ht="13.2" x14ac:dyDescent="0.25">
      <c r="A11918" s="2">
        <v>11</v>
      </c>
      <c r="B11918" s="2">
        <v>2</v>
      </c>
      <c r="C11918" s="43">
        <v>1102</v>
      </c>
      <c r="D11918" s="2" t="s">
        <v>6</v>
      </c>
      <c r="E11918" s="2">
        <v>92</v>
      </c>
      <c r="F11918" s="43">
        <v>4</v>
      </c>
      <c r="G11918" s="43">
        <f t="shared" si="437"/>
        <v>4</v>
      </c>
      <c r="O11918" s="43"/>
    </row>
    <row r="11919" spans="1:15" s="2" customFormat="1" ht="13.2" x14ac:dyDescent="0.25">
      <c r="A11919" s="2">
        <v>11</v>
      </c>
      <c r="B11919" s="2">
        <v>3</v>
      </c>
      <c r="C11919" s="43">
        <v>1103</v>
      </c>
      <c r="D11919" s="2" t="s">
        <v>6</v>
      </c>
      <c r="E11919" s="2">
        <v>92</v>
      </c>
      <c r="F11919" s="43">
        <v>4</v>
      </c>
      <c r="G11919" s="43">
        <f t="shared" si="437"/>
        <v>4</v>
      </c>
      <c r="O11919" s="43"/>
    </row>
    <row r="11920" spans="1:15" s="2" customFormat="1" ht="13.2" x14ac:dyDescent="0.25">
      <c r="A11920" s="2">
        <v>11</v>
      </c>
      <c r="B11920" s="2">
        <v>4</v>
      </c>
      <c r="C11920" s="43">
        <v>1104</v>
      </c>
      <c r="D11920" s="2" t="s">
        <v>6</v>
      </c>
      <c r="E11920" s="2">
        <v>92</v>
      </c>
      <c r="F11920" s="43">
        <v>24</v>
      </c>
      <c r="G11920" s="43">
        <f t="shared" si="437"/>
        <v>24</v>
      </c>
      <c r="O11920" s="43"/>
    </row>
    <row r="11921" spans="1:15" s="2" customFormat="1" ht="13.2" x14ac:dyDescent="0.25">
      <c r="A11921" s="2">
        <v>11</v>
      </c>
      <c r="B11921" s="2">
        <v>5</v>
      </c>
      <c r="C11921" s="43">
        <v>1105</v>
      </c>
      <c r="D11921" s="2" t="s">
        <v>6</v>
      </c>
      <c r="E11921" s="2">
        <v>92</v>
      </c>
      <c r="F11921" s="43">
        <v>20</v>
      </c>
      <c r="G11921" s="43">
        <f t="shared" si="437"/>
        <v>20</v>
      </c>
      <c r="O11921" s="43"/>
    </row>
    <row r="11922" spans="1:15" s="2" customFormat="1" ht="13.2" x14ac:dyDescent="0.25">
      <c r="A11922" s="2">
        <v>11</v>
      </c>
      <c r="B11922" s="2">
        <v>6</v>
      </c>
      <c r="C11922" s="43">
        <v>1106</v>
      </c>
      <c r="D11922" s="2" t="s">
        <v>6</v>
      </c>
      <c r="E11922" s="2">
        <v>92</v>
      </c>
      <c r="F11922" s="43">
        <v>37</v>
      </c>
      <c r="G11922" s="43">
        <f t="shared" si="437"/>
        <v>37</v>
      </c>
      <c r="O11922" s="43"/>
    </row>
    <row r="11923" spans="1:15" s="2" customFormat="1" ht="13.2" x14ac:dyDescent="0.25">
      <c r="A11923" s="2">
        <v>11</v>
      </c>
      <c r="B11923" s="2">
        <v>7</v>
      </c>
      <c r="C11923" s="43">
        <v>1107</v>
      </c>
      <c r="D11923" s="2" t="s">
        <v>6</v>
      </c>
      <c r="E11923" s="2">
        <v>92</v>
      </c>
      <c r="F11923" s="43">
        <v>51</v>
      </c>
      <c r="G11923" s="43">
        <f>F11923</f>
        <v>51</v>
      </c>
      <c r="O11923" s="43"/>
    </row>
    <row r="11924" spans="1:15" s="2" customFormat="1" ht="13.2" x14ac:dyDescent="0.25">
      <c r="A11924" s="2">
        <v>11</v>
      </c>
      <c r="B11924" s="2">
        <v>8</v>
      </c>
      <c r="C11924" s="43">
        <v>1108</v>
      </c>
      <c r="D11924" s="2" t="s">
        <v>6</v>
      </c>
      <c r="E11924" s="2">
        <v>92</v>
      </c>
      <c r="F11924" s="43">
        <v>47</v>
      </c>
      <c r="G11924" s="43">
        <f>F11924</f>
        <v>47</v>
      </c>
      <c r="O11924" s="43"/>
    </row>
    <row r="11925" spans="1:15" s="2" customFormat="1" ht="13.2" x14ac:dyDescent="0.25">
      <c r="A11925" s="2">
        <v>11</v>
      </c>
      <c r="B11925" s="2">
        <v>9</v>
      </c>
      <c r="C11925" s="43">
        <v>1109</v>
      </c>
      <c r="D11925" s="2" t="s">
        <v>6</v>
      </c>
      <c r="E11925" s="2">
        <v>92</v>
      </c>
      <c r="F11925" s="43">
        <v>47</v>
      </c>
      <c r="G11925" s="43">
        <f>F11925</f>
        <v>47</v>
      </c>
      <c r="O11925" s="43"/>
    </row>
    <row r="11926" spans="1:15" s="2" customFormat="1" ht="13.2" x14ac:dyDescent="0.25">
      <c r="A11926" s="2">
        <v>11</v>
      </c>
      <c r="B11926" s="2">
        <v>10</v>
      </c>
      <c r="C11926" s="43">
        <v>1110</v>
      </c>
      <c r="D11926" s="2" t="s">
        <v>6</v>
      </c>
      <c r="E11926" s="2">
        <v>92</v>
      </c>
      <c r="F11926" s="43">
        <f>33+13</f>
        <v>46</v>
      </c>
      <c r="G11926" s="43">
        <f>F11926</f>
        <v>46</v>
      </c>
      <c r="O11926" s="43"/>
    </row>
    <row r="11927" spans="1:15" customFormat="1" ht="13.2" x14ac:dyDescent="0.25">
      <c r="A11927">
        <v>6</v>
      </c>
      <c r="B11927">
        <v>4</v>
      </c>
      <c r="C11927" s="3">
        <v>604</v>
      </c>
      <c r="D11927" t="s">
        <v>7</v>
      </c>
      <c r="E11927">
        <v>92</v>
      </c>
      <c r="G11927" s="3">
        <v>34</v>
      </c>
      <c r="O11927" s="3"/>
    </row>
    <row r="11928" spans="1:15" customFormat="1" ht="13.2" x14ac:dyDescent="0.25">
      <c r="A11928">
        <v>6</v>
      </c>
      <c r="B11928">
        <v>5</v>
      </c>
      <c r="C11928" s="3">
        <v>605</v>
      </c>
      <c r="D11928" t="s">
        <v>7</v>
      </c>
      <c r="E11928">
        <v>92</v>
      </c>
      <c r="G11928" s="3">
        <v>143</v>
      </c>
      <c r="O11928" s="3"/>
    </row>
    <row r="11929" spans="1:15" customFormat="1" ht="13.2" x14ac:dyDescent="0.25">
      <c r="A11929">
        <v>6</v>
      </c>
      <c r="B11929">
        <v>6</v>
      </c>
      <c r="C11929" s="3">
        <v>606</v>
      </c>
      <c r="D11929" t="s">
        <v>7</v>
      </c>
      <c r="E11929">
        <v>92</v>
      </c>
      <c r="G11929" s="3">
        <v>267</v>
      </c>
      <c r="O11929" s="3"/>
    </row>
    <row r="11930" spans="1:15" customFormat="1" ht="13.2" x14ac:dyDescent="0.25">
      <c r="A11930">
        <v>6</v>
      </c>
      <c r="B11930">
        <v>7</v>
      </c>
      <c r="C11930" s="3">
        <v>607</v>
      </c>
      <c r="D11930" t="s">
        <v>7</v>
      </c>
      <c r="E11930">
        <v>92</v>
      </c>
      <c r="G11930" s="3">
        <v>145</v>
      </c>
      <c r="O11930" s="3"/>
    </row>
    <row r="11931" spans="1:15" customFormat="1" ht="13.2" x14ac:dyDescent="0.25">
      <c r="A11931">
        <v>6</v>
      </c>
      <c r="B11931">
        <v>8</v>
      </c>
      <c r="C11931" s="3">
        <v>608</v>
      </c>
      <c r="D11931" t="s">
        <v>7</v>
      </c>
      <c r="E11931">
        <v>92</v>
      </c>
      <c r="G11931" s="3">
        <v>198</v>
      </c>
      <c r="O11931" s="3"/>
    </row>
    <row r="11932" spans="1:15" customFormat="1" ht="13.2" x14ac:dyDescent="0.25">
      <c r="A11932">
        <v>6</v>
      </c>
      <c r="B11932">
        <v>9</v>
      </c>
      <c r="C11932" s="3">
        <v>609</v>
      </c>
      <c r="D11932" t="s">
        <v>7</v>
      </c>
      <c r="E11932">
        <v>92</v>
      </c>
      <c r="G11932" s="3">
        <v>550</v>
      </c>
      <c r="O11932" s="3"/>
    </row>
    <row r="11933" spans="1:15" customFormat="1" ht="13.2" x14ac:dyDescent="0.25">
      <c r="A11933">
        <v>6</v>
      </c>
      <c r="B11933">
        <v>10</v>
      </c>
      <c r="C11933" s="3">
        <v>610</v>
      </c>
      <c r="D11933" t="s">
        <v>7</v>
      </c>
      <c r="E11933">
        <v>92</v>
      </c>
      <c r="G11933" s="3">
        <v>568</v>
      </c>
      <c r="O11933" s="3"/>
    </row>
    <row r="11934" spans="1:15" customFormat="1" ht="13.2" x14ac:dyDescent="0.25">
      <c r="A11934">
        <v>6</v>
      </c>
      <c r="B11934">
        <v>11</v>
      </c>
      <c r="C11934" s="3">
        <v>611</v>
      </c>
      <c r="D11934" t="s">
        <v>7</v>
      </c>
      <c r="E11934">
        <v>92</v>
      </c>
      <c r="G11934" s="3">
        <v>586</v>
      </c>
      <c r="O11934" s="3"/>
    </row>
    <row r="11935" spans="1:15" customFormat="1" ht="13.2" x14ac:dyDescent="0.25">
      <c r="A11935">
        <v>6</v>
      </c>
      <c r="B11935">
        <v>12</v>
      </c>
      <c r="C11935" s="3">
        <v>612</v>
      </c>
      <c r="D11935" t="s">
        <v>7</v>
      </c>
      <c r="E11935">
        <v>92</v>
      </c>
      <c r="G11935" s="3">
        <v>590</v>
      </c>
      <c r="O11935" s="3"/>
    </row>
    <row r="11936" spans="1:15" customFormat="1" ht="13.2" x14ac:dyDescent="0.25">
      <c r="A11936">
        <v>6</v>
      </c>
      <c r="B11936">
        <v>13</v>
      </c>
      <c r="C11936" s="3">
        <v>613</v>
      </c>
      <c r="D11936" t="s">
        <v>7</v>
      </c>
      <c r="E11936">
        <v>92</v>
      </c>
      <c r="G11936" s="3">
        <v>985</v>
      </c>
      <c r="O11936" s="3"/>
    </row>
    <row r="11937" spans="1:15" customFormat="1" ht="13.2" x14ac:dyDescent="0.25">
      <c r="A11937">
        <v>6</v>
      </c>
      <c r="B11937">
        <v>14</v>
      </c>
      <c r="C11937" s="3">
        <v>614</v>
      </c>
      <c r="D11937" t="s">
        <v>7</v>
      </c>
      <c r="E11937">
        <v>92</v>
      </c>
      <c r="G11937" s="3">
        <v>921</v>
      </c>
      <c r="O11937" s="3"/>
    </row>
    <row r="11938" spans="1:15" customFormat="1" ht="13.2" x14ac:dyDescent="0.25">
      <c r="A11938">
        <v>6</v>
      </c>
      <c r="B11938">
        <v>15</v>
      </c>
      <c r="C11938" s="3">
        <v>615</v>
      </c>
      <c r="D11938" t="s">
        <v>7</v>
      </c>
      <c r="E11938">
        <v>92</v>
      </c>
      <c r="G11938" s="3">
        <v>641</v>
      </c>
      <c r="O11938" s="3"/>
    </row>
    <row r="11939" spans="1:15" customFormat="1" ht="13.2" x14ac:dyDescent="0.25">
      <c r="A11939">
        <v>6</v>
      </c>
      <c r="B11939">
        <v>16</v>
      </c>
      <c r="C11939" s="3">
        <v>616</v>
      </c>
      <c r="D11939" t="s">
        <v>7</v>
      </c>
      <c r="E11939">
        <v>92</v>
      </c>
      <c r="G11939" s="3">
        <v>612</v>
      </c>
      <c r="O11939" s="3"/>
    </row>
    <row r="11940" spans="1:15" customFormat="1" ht="13.2" x14ac:dyDescent="0.25">
      <c r="A11940">
        <v>6</v>
      </c>
      <c r="B11940">
        <v>17</v>
      </c>
      <c r="C11940" s="3">
        <v>617</v>
      </c>
      <c r="D11940" t="s">
        <v>7</v>
      </c>
      <c r="E11940">
        <v>92</v>
      </c>
      <c r="G11940" s="3">
        <v>1028</v>
      </c>
      <c r="O11940" s="3"/>
    </row>
    <row r="11941" spans="1:15" customFormat="1" ht="13.2" x14ac:dyDescent="0.25">
      <c r="A11941">
        <v>6</v>
      </c>
      <c r="B11941">
        <v>18</v>
      </c>
      <c r="C11941" s="3">
        <v>618</v>
      </c>
      <c r="D11941" t="s">
        <v>7</v>
      </c>
      <c r="E11941">
        <v>92</v>
      </c>
      <c r="G11941" s="3">
        <v>1855</v>
      </c>
      <c r="O11941" s="3"/>
    </row>
    <row r="11942" spans="1:15" customFormat="1" ht="13.2" x14ac:dyDescent="0.25">
      <c r="A11942">
        <v>6</v>
      </c>
      <c r="B11942">
        <v>19</v>
      </c>
      <c r="C11942" s="3">
        <v>619</v>
      </c>
      <c r="D11942" t="s">
        <v>7</v>
      </c>
      <c r="E11942">
        <v>92</v>
      </c>
      <c r="G11942" s="3">
        <v>356</v>
      </c>
      <c r="O11942" s="3"/>
    </row>
    <row r="11943" spans="1:15" customFormat="1" ht="13.2" x14ac:dyDescent="0.25">
      <c r="A11943">
        <v>6</v>
      </c>
      <c r="B11943">
        <v>20</v>
      </c>
      <c r="C11943" s="3">
        <v>620</v>
      </c>
      <c r="D11943" t="s">
        <v>7</v>
      </c>
      <c r="E11943">
        <v>92</v>
      </c>
      <c r="G11943" s="3">
        <v>805</v>
      </c>
      <c r="O11943" s="3"/>
    </row>
    <row r="11944" spans="1:15" customFormat="1" ht="13.2" x14ac:dyDescent="0.25">
      <c r="A11944">
        <v>6</v>
      </c>
      <c r="B11944">
        <v>21</v>
      </c>
      <c r="C11944" s="3">
        <v>621</v>
      </c>
      <c r="D11944" t="s">
        <v>7</v>
      </c>
      <c r="E11944">
        <v>92</v>
      </c>
      <c r="G11944" s="3">
        <v>1254</v>
      </c>
      <c r="O11944" s="3"/>
    </row>
    <row r="11945" spans="1:15" customFormat="1" ht="13.2" x14ac:dyDescent="0.25">
      <c r="A11945">
        <v>6</v>
      </c>
      <c r="B11945">
        <v>22</v>
      </c>
      <c r="C11945" s="3">
        <v>622</v>
      </c>
      <c r="D11945" t="s">
        <v>7</v>
      </c>
      <c r="E11945">
        <v>92</v>
      </c>
      <c r="G11945" s="3">
        <v>928</v>
      </c>
      <c r="O11945" s="3"/>
    </row>
    <row r="11946" spans="1:15" customFormat="1" ht="13.2" x14ac:dyDescent="0.25">
      <c r="A11946">
        <v>6</v>
      </c>
      <c r="B11946">
        <v>23</v>
      </c>
      <c r="C11946" s="3">
        <v>623</v>
      </c>
      <c r="D11946" t="s">
        <v>7</v>
      </c>
      <c r="E11946">
        <v>92</v>
      </c>
      <c r="G11946" s="3">
        <v>175</v>
      </c>
      <c r="O11946" s="3"/>
    </row>
    <row r="11947" spans="1:15" customFormat="1" ht="13.2" x14ac:dyDescent="0.25">
      <c r="A11947">
        <v>6</v>
      </c>
      <c r="B11947">
        <v>24</v>
      </c>
      <c r="C11947" s="3">
        <v>624</v>
      </c>
      <c r="D11947" t="s">
        <v>7</v>
      </c>
      <c r="E11947">
        <v>92</v>
      </c>
      <c r="G11947" s="3">
        <v>36</v>
      </c>
      <c r="O11947" s="3"/>
    </row>
    <row r="11948" spans="1:15" customFormat="1" ht="13.2" x14ac:dyDescent="0.25">
      <c r="A11948">
        <v>6</v>
      </c>
      <c r="B11948">
        <v>25</v>
      </c>
      <c r="C11948" s="3">
        <v>625</v>
      </c>
      <c r="D11948" t="s">
        <v>7</v>
      </c>
      <c r="E11948">
        <v>92</v>
      </c>
      <c r="G11948" s="3">
        <v>20</v>
      </c>
      <c r="O11948" s="3"/>
    </row>
    <row r="11949" spans="1:15" customFormat="1" ht="13.2" x14ac:dyDescent="0.25">
      <c r="A11949">
        <v>6</v>
      </c>
      <c r="B11949">
        <v>26</v>
      </c>
      <c r="C11949" s="3">
        <v>626</v>
      </c>
      <c r="D11949" t="s">
        <v>7</v>
      </c>
      <c r="E11949">
        <v>92</v>
      </c>
      <c r="G11949" s="3">
        <v>4</v>
      </c>
      <c r="O11949" s="3"/>
    </row>
    <row r="11950" spans="1:15" customFormat="1" ht="13.2" x14ac:dyDescent="0.25">
      <c r="A11950">
        <v>6</v>
      </c>
      <c r="B11950">
        <v>27</v>
      </c>
      <c r="C11950" s="3">
        <v>627</v>
      </c>
      <c r="D11950" t="s">
        <v>7</v>
      </c>
      <c r="E11950">
        <v>92</v>
      </c>
      <c r="G11950" s="3">
        <v>39</v>
      </c>
      <c r="O11950" s="3"/>
    </row>
    <row r="11951" spans="1:15" customFormat="1" ht="13.2" x14ac:dyDescent="0.25">
      <c r="A11951">
        <v>6</v>
      </c>
      <c r="B11951">
        <v>28</v>
      </c>
      <c r="C11951" s="3">
        <v>628</v>
      </c>
      <c r="D11951" t="s">
        <v>7</v>
      </c>
      <c r="E11951">
        <v>92</v>
      </c>
      <c r="G11951" s="3">
        <v>177</v>
      </c>
      <c r="O11951" s="3"/>
    </row>
    <row r="11952" spans="1:15" customFormat="1" ht="13.2" x14ac:dyDescent="0.25">
      <c r="A11952">
        <v>6</v>
      </c>
      <c r="B11952">
        <v>29</v>
      </c>
      <c r="C11952" s="3">
        <v>629</v>
      </c>
      <c r="D11952" t="s">
        <v>7</v>
      </c>
      <c r="E11952">
        <v>92</v>
      </c>
      <c r="G11952" s="3">
        <v>317</v>
      </c>
      <c r="O11952" s="3"/>
    </row>
    <row r="11953" spans="1:15" customFormat="1" ht="13.2" x14ac:dyDescent="0.25">
      <c r="A11953">
        <v>6</v>
      </c>
      <c r="B11953">
        <v>30</v>
      </c>
      <c r="C11953" s="3">
        <v>630</v>
      </c>
      <c r="D11953" t="s">
        <v>7</v>
      </c>
      <c r="E11953">
        <v>92</v>
      </c>
      <c r="G11953" s="3">
        <v>127</v>
      </c>
      <c r="O11953" s="3"/>
    </row>
    <row r="11954" spans="1:15" customFormat="1" ht="13.2" x14ac:dyDescent="0.25">
      <c r="A11954">
        <v>7</v>
      </c>
      <c r="B11954">
        <v>1</v>
      </c>
      <c r="C11954" s="3">
        <v>701</v>
      </c>
      <c r="D11954" t="s">
        <v>7</v>
      </c>
      <c r="E11954">
        <v>92</v>
      </c>
      <c r="G11954" s="3">
        <v>319</v>
      </c>
      <c r="O11954" s="3"/>
    </row>
    <row r="11955" spans="1:15" customFormat="1" ht="13.2" x14ac:dyDescent="0.25">
      <c r="A11955">
        <v>7</v>
      </c>
      <c r="B11955">
        <v>2</v>
      </c>
      <c r="C11955" s="3">
        <v>702</v>
      </c>
      <c r="D11955" t="s">
        <v>7</v>
      </c>
      <c r="E11955">
        <v>92</v>
      </c>
      <c r="G11955" s="3">
        <v>1094</v>
      </c>
      <c r="O11955" s="3"/>
    </row>
    <row r="11956" spans="1:15" customFormat="1" ht="13.2" x14ac:dyDescent="0.25">
      <c r="A11956">
        <v>7</v>
      </c>
      <c r="B11956">
        <v>3</v>
      </c>
      <c r="C11956" s="3">
        <v>703</v>
      </c>
      <c r="D11956" t="s">
        <v>7</v>
      </c>
      <c r="E11956">
        <v>92</v>
      </c>
      <c r="G11956" s="3">
        <v>2024</v>
      </c>
      <c r="O11956" s="3"/>
    </row>
    <row r="11957" spans="1:15" customFormat="1" ht="13.2" x14ac:dyDescent="0.25">
      <c r="A11957">
        <v>7</v>
      </c>
      <c r="B11957">
        <v>4</v>
      </c>
      <c r="C11957" s="3">
        <v>704</v>
      </c>
      <c r="D11957" t="s">
        <v>7</v>
      </c>
      <c r="E11957">
        <v>92</v>
      </c>
      <c r="G11957" s="3">
        <v>3089</v>
      </c>
      <c r="O11957" s="3"/>
    </row>
    <row r="11958" spans="1:15" customFormat="1" ht="13.2" x14ac:dyDescent="0.25">
      <c r="A11958">
        <v>7</v>
      </c>
      <c r="B11958">
        <v>5</v>
      </c>
      <c r="C11958" s="3">
        <v>705</v>
      </c>
      <c r="D11958" t="s">
        <v>7</v>
      </c>
      <c r="E11958">
        <v>92</v>
      </c>
      <c r="G11958" s="3">
        <v>4713</v>
      </c>
      <c r="O11958" s="3"/>
    </row>
    <row r="11959" spans="1:15" customFormat="1" ht="13.2" x14ac:dyDescent="0.25">
      <c r="A11959">
        <v>7</v>
      </c>
      <c r="B11959">
        <v>6</v>
      </c>
      <c r="C11959" s="3">
        <v>706</v>
      </c>
      <c r="D11959" t="s">
        <v>7</v>
      </c>
      <c r="E11959">
        <v>92</v>
      </c>
      <c r="G11959" s="3">
        <v>4679</v>
      </c>
      <c r="O11959" s="3"/>
    </row>
    <row r="11960" spans="1:15" customFormat="1" ht="13.2" x14ac:dyDescent="0.25">
      <c r="A11960">
        <v>7</v>
      </c>
      <c r="B11960">
        <v>7</v>
      </c>
      <c r="C11960" s="3">
        <v>707</v>
      </c>
      <c r="D11960" t="s">
        <v>7</v>
      </c>
      <c r="E11960">
        <v>92</v>
      </c>
      <c r="G11960" s="3">
        <v>9638</v>
      </c>
      <c r="O11960" s="3"/>
    </row>
    <row r="11961" spans="1:15" customFormat="1" ht="13.2" x14ac:dyDescent="0.25">
      <c r="A11961">
        <v>7</v>
      </c>
      <c r="B11961">
        <v>8</v>
      </c>
      <c r="C11961" s="3">
        <v>708</v>
      </c>
      <c r="D11961" t="s">
        <v>7</v>
      </c>
      <c r="E11961">
        <v>92</v>
      </c>
      <c r="G11961" s="3">
        <v>8199</v>
      </c>
      <c r="O11961" s="3"/>
    </row>
    <row r="11962" spans="1:15" customFormat="1" ht="13.2" x14ac:dyDescent="0.25">
      <c r="A11962">
        <v>7</v>
      </c>
      <c r="B11962">
        <v>9</v>
      </c>
      <c r="C11962" s="3">
        <v>709</v>
      </c>
      <c r="D11962" t="s">
        <v>7</v>
      </c>
      <c r="E11962">
        <v>92</v>
      </c>
      <c r="G11962" s="3">
        <v>5380</v>
      </c>
      <c r="O11962" s="3"/>
    </row>
    <row r="11963" spans="1:15" customFormat="1" ht="13.2" x14ac:dyDescent="0.25">
      <c r="A11963">
        <v>7</v>
      </c>
      <c r="B11963">
        <v>10</v>
      </c>
      <c r="C11963" s="3">
        <v>710</v>
      </c>
      <c r="D11963" t="s">
        <v>7</v>
      </c>
      <c r="E11963">
        <v>92</v>
      </c>
      <c r="G11963" s="3">
        <v>5103</v>
      </c>
      <c r="O11963" s="3"/>
    </row>
    <row r="11964" spans="1:15" customFormat="1" ht="13.2" x14ac:dyDescent="0.25">
      <c r="A11964">
        <v>7</v>
      </c>
      <c r="B11964">
        <v>11</v>
      </c>
      <c r="C11964" s="3">
        <v>711</v>
      </c>
      <c r="D11964" t="s">
        <v>7</v>
      </c>
      <c r="E11964">
        <v>92</v>
      </c>
      <c r="G11964" s="3">
        <v>1751</v>
      </c>
      <c r="O11964" s="3"/>
    </row>
    <row r="11965" spans="1:15" customFormat="1" ht="13.2" x14ac:dyDescent="0.25">
      <c r="A11965">
        <v>7</v>
      </c>
      <c r="B11965">
        <v>12</v>
      </c>
      <c r="C11965" s="3">
        <v>712</v>
      </c>
      <c r="D11965" t="s">
        <v>7</v>
      </c>
      <c r="E11965">
        <v>92</v>
      </c>
      <c r="G11965" s="3">
        <v>942</v>
      </c>
      <c r="O11965" s="3"/>
    </row>
    <row r="11966" spans="1:15" customFormat="1" ht="13.2" x14ac:dyDescent="0.25">
      <c r="A11966">
        <v>7</v>
      </c>
      <c r="B11966">
        <v>13</v>
      </c>
      <c r="C11966" s="3">
        <v>713</v>
      </c>
      <c r="D11966" t="s">
        <v>7</v>
      </c>
      <c r="E11966">
        <v>92</v>
      </c>
      <c r="G11966" s="3">
        <v>2054</v>
      </c>
      <c r="O11966" s="3"/>
    </row>
    <row r="11967" spans="1:15" customFormat="1" ht="13.2" x14ac:dyDescent="0.25">
      <c r="A11967">
        <v>7</v>
      </c>
      <c r="B11967">
        <v>14</v>
      </c>
      <c r="C11967" s="3">
        <v>714</v>
      </c>
      <c r="D11967" t="s">
        <v>7</v>
      </c>
      <c r="E11967">
        <v>92</v>
      </c>
      <c r="G11967" s="3">
        <v>3774</v>
      </c>
      <c r="O11967" s="3"/>
    </row>
    <row r="11968" spans="1:15" customFormat="1" ht="13.2" x14ac:dyDescent="0.25">
      <c r="A11968">
        <v>7</v>
      </c>
      <c r="B11968">
        <v>15</v>
      </c>
      <c r="C11968" s="3">
        <v>715</v>
      </c>
      <c r="D11968" t="s">
        <v>7</v>
      </c>
      <c r="E11968">
        <v>92</v>
      </c>
      <c r="G11968" s="3">
        <v>3679</v>
      </c>
      <c r="O11968" s="3"/>
    </row>
    <row r="11969" spans="1:15" customFormat="1" ht="13.2" x14ac:dyDescent="0.25">
      <c r="A11969">
        <v>7</v>
      </c>
      <c r="B11969">
        <v>16</v>
      </c>
      <c r="C11969" s="3">
        <v>716</v>
      </c>
      <c r="D11969" t="s">
        <v>7</v>
      </c>
      <c r="E11969">
        <v>92</v>
      </c>
      <c r="G11969" s="3">
        <v>1352</v>
      </c>
      <c r="O11969" s="3"/>
    </row>
    <row r="11970" spans="1:15" customFormat="1" ht="13.2" x14ac:dyDescent="0.25">
      <c r="A11970">
        <v>7</v>
      </c>
      <c r="B11970">
        <v>17</v>
      </c>
      <c r="C11970" s="3">
        <v>717</v>
      </c>
      <c r="D11970" t="s">
        <v>7</v>
      </c>
      <c r="E11970">
        <v>92</v>
      </c>
      <c r="G11970" s="3">
        <v>684</v>
      </c>
      <c r="O11970" s="3"/>
    </row>
    <row r="11971" spans="1:15" customFormat="1" ht="13.2" x14ac:dyDescent="0.25">
      <c r="A11971">
        <v>7</v>
      </c>
      <c r="B11971">
        <v>18</v>
      </c>
      <c r="C11971" s="3">
        <v>718</v>
      </c>
      <c r="D11971" t="s">
        <v>7</v>
      </c>
      <c r="E11971">
        <v>92</v>
      </c>
      <c r="G11971" s="3">
        <v>314</v>
      </c>
      <c r="O11971" s="3"/>
    </row>
    <row r="11972" spans="1:15" customFormat="1" ht="13.2" x14ac:dyDescent="0.25">
      <c r="A11972">
        <v>7</v>
      </c>
      <c r="B11972">
        <v>19</v>
      </c>
      <c r="C11972" s="3">
        <v>719</v>
      </c>
      <c r="D11972" t="s">
        <v>7</v>
      </c>
      <c r="E11972">
        <v>92</v>
      </c>
      <c r="G11972" s="3">
        <v>109</v>
      </c>
      <c r="O11972" s="3"/>
    </row>
    <row r="11973" spans="1:15" customFormat="1" ht="13.2" x14ac:dyDescent="0.25">
      <c r="A11973">
        <v>7</v>
      </c>
      <c r="B11973">
        <v>20</v>
      </c>
      <c r="C11973" s="3">
        <v>720</v>
      </c>
      <c r="D11973" t="s">
        <v>7</v>
      </c>
      <c r="E11973">
        <v>92</v>
      </c>
      <c r="G11973" s="3">
        <v>19</v>
      </c>
      <c r="O11973" s="3"/>
    </row>
    <row r="11974" spans="1:15" customFormat="1" ht="13.2" x14ac:dyDescent="0.25">
      <c r="A11974">
        <v>7</v>
      </c>
      <c r="B11974">
        <v>21</v>
      </c>
      <c r="C11974" s="3">
        <v>721</v>
      </c>
      <c r="D11974" t="s">
        <v>7</v>
      </c>
      <c r="E11974">
        <v>92</v>
      </c>
      <c r="G11974" s="3">
        <v>43</v>
      </c>
      <c r="O11974" s="3"/>
    </row>
    <row r="11975" spans="1:15" customFormat="1" ht="13.2" x14ac:dyDescent="0.25">
      <c r="A11975">
        <v>7</v>
      </c>
      <c r="B11975">
        <v>22</v>
      </c>
      <c r="C11975" s="3">
        <v>722</v>
      </c>
      <c r="D11975" t="s">
        <v>7</v>
      </c>
      <c r="E11975">
        <v>92</v>
      </c>
      <c r="G11975" s="3">
        <v>1363</v>
      </c>
      <c r="O11975" s="3"/>
    </row>
    <row r="11976" spans="1:15" customFormat="1" ht="13.2" x14ac:dyDescent="0.25">
      <c r="A11976">
        <v>7</v>
      </c>
      <c r="B11976">
        <v>23</v>
      </c>
      <c r="C11976" s="3">
        <v>723</v>
      </c>
      <c r="D11976" t="s">
        <v>7</v>
      </c>
      <c r="E11976">
        <v>92</v>
      </c>
      <c r="G11976" s="3">
        <v>3318</v>
      </c>
      <c r="O11976" s="3"/>
    </row>
    <row r="11977" spans="1:15" customFormat="1" ht="13.2" x14ac:dyDescent="0.25">
      <c r="A11977">
        <v>7</v>
      </c>
      <c r="B11977">
        <v>24</v>
      </c>
      <c r="C11977" s="3">
        <v>724</v>
      </c>
      <c r="D11977" t="s">
        <v>7</v>
      </c>
      <c r="E11977">
        <v>92</v>
      </c>
      <c r="G11977" s="3">
        <v>2401</v>
      </c>
      <c r="O11977" s="3"/>
    </row>
    <row r="11978" spans="1:15" customFormat="1" ht="13.2" x14ac:dyDescent="0.25">
      <c r="A11978">
        <v>7</v>
      </c>
      <c r="B11978">
        <v>25</v>
      </c>
      <c r="C11978" s="3">
        <v>725</v>
      </c>
      <c r="D11978" t="s">
        <v>7</v>
      </c>
      <c r="E11978">
        <v>92</v>
      </c>
      <c r="G11978" s="3">
        <v>3186</v>
      </c>
      <c r="O11978" s="3"/>
    </row>
    <row r="11979" spans="1:15" customFormat="1" ht="13.2" x14ac:dyDescent="0.25">
      <c r="A11979">
        <v>7</v>
      </c>
      <c r="B11979">
        <v>26</v>
      </c>
      <c r="C11979" s="3">
        <v>726</v>
      </c>
      <c r="D11979" t="s">
        <v>7</v>
      </c>
      <c r="E11979">
        <v>92</v>
      </c>
      <c r="G11979" s="3">
        <v>3724</v>
      </c>
      <c r="O11979" s="3"/>
    </row>
    <row r="11980" spans="1:15" customFormat="1" ht="13.2" x14ac:dyDescent="0.25">
      <c r="A11980">
        <v>7</v>
      </c>
      <c r="B11980">
        <v>27</v>
      </c>
      <c r="C11980" s="3">
        <v>727</v>
      </c>
      <c r="D11980" t="s">
        <v>7</v>
      </c>
      <c r="E11980">
        <v>92</v>
      </c>
      <c r="G11980" s="3">
        <v>3760</v>
      </c>
      <c r="O11980" s="3"/>
    </row>
    <row r="11981" spans="1:15" customFormat="1" ht="13.2" x14ac:dyDescent="0.25">
      <c r="A11981">
        <v>7</v>
      </c>
      <c r="B11981">
        <v>28</v>
      </c>
      <c r="C11981" s="3">
        <v>728</v>
      </c>
      <c r="D11981" t="s">
        <v>7</v>
      </c>
      <c r="E11981">
        <v>92</v>
      </c>
      <c r="G11981" s="3">
        <v>1997</v>
      </c>
      <c r="O11981" s="3"/>
    </row>
    <row r="11982" spans="1:15" customFormat="1" ht="13.2" x14ac:dyDescent="0.25">
      <c r="A11982">
        <v>7</v>
      </c>
      <c r="B11982">
        <v>29</v>
      </c>
      <c r="C11982" s="3">
        <v>729</v>
      </c>
      <c r="D11982" t="s">
        <v>7</v>
      </c>
      <c r="E11982">
        <v>92</v>
      </c>
      <c r="G11982" s="3">
        <v>1212</v>
      </c>
      <c r="O11982" s="3"/>
    </row>
    <row r="11983" spans="1:15" customFormat="1" ht="13.2" x14ac:dyDescent="0.25">
      <c r="A11983">
        <v>7</v>
      </c>
      <c r="B11983">
        <v>30</v>
      </c>
      <c r="C11983" s="3">
        <v>730</v>
      </c>
      <c r="D11983" t="s">
        <v>7</v>
      </c>
      <c r="E11983">
        <v>92</v>
      </c>
      <c r="G11983" s="3">
        <v>776</v>
      </c>
      <c r="O11983" s="3"/>
    </row>
    <row r="11984" spans="1:15" customFormat="1" ht="13.2" x14ac:dyDescent="0.25">
      <c r="A11984">
        <v>7</v>
      </c>
      <c r="B11984">
        <v>31</v>
      </c>
      <c r="C11984" s="3">
        <v>731</v>
      </c>
      <c r="D11984" t="s">
        <v>7</v>
      </c>
      <c r="E11984">
        <v>92</v>
      </c>
      <c r="G11984" s="3">
        <v>466</v>
      </c>
      <c r="O11984" s="3"/>
    </row>
    <row r="11985" spans="1:15" customFormat="1" ht="13.2" x14ac:dyDescent="0.25">
      <c r="A11985">
        <v>8</v>
      </c>
      <c r="B11985">
        <v>1</v>
      </c>
      <c r="C11985" s="3">
        <v>801</v>
      </c>
      <c r="D11985" t="s">
        <v>7</v>
      </c>
      <c r="E11985">
        <v>92</v>
      </c>
      <c r="G11985" s="3">
        <v>237</v>
      </c>
      <c r="O11985" s="3"/>
    </row>
    <row r="11986" spans="1:15" customFormat="1" ht="13.2" x14ac:dyDescent="0.25">
      <c r="A11986">
        <v>8</v>
      </c>
      <c r="B11986">
        <v>2</v>
      </c>
      <c r="C11986" s="3">
        <v>802</v>
      </c>
      <c r="D11986" t="s">
        <v>7</v>
      </c>
      <c r="E11986">
        <v>92</v>
      </c>
      <c r="G11986" s="3">
        <v>582</v>
      </c>
      <c r="O11986" s="3"/>
    </row>
    <row r="11987" spans="1:15" customFormat="1" ht="13.2" x14ac:dyDescent="0.25">
      <c r="A11987">
        <v>8</v>
      </c>
      <c r="B11987">
        <v>3</v>
      </c>
      <c r="C11987" s="3">
        <v>803</v>
      </c>
      <c r="D11987" t="s">
        <v>7</v>
      </c>
      <c r="E11987">
        <v>92</v>
      </c>
      <c r="G11987" s="3">
        <v>3001</v>
      </c>
      <c r="O11987" s="3"/>
    </row>
    <row r="11988" spans="1:15" customFormat="1" ht="13.2" x14ac:dyDescent="0.25">
      <c r="A11988">
        <v>8</v>
      </c>
      <c r="B11988">
        <v>4</v>
      </c>
      <c r="C11988" s="3">
        <v>804</v>
      </c>
      <c r="D11988" t="s">
        <v>7</v>
      </c>
      <c r="E11988">
        <v>92</v>
      </c>
      <c r="G11988" s="3">
        <v>3704</v>
      </c>
      <c r="O11988" s="3"/>
    </row>
    <row r="11989" spans="1:15" customFormat="1" ht="13.2" x14ac:dyDescent="0.25">
      <c r="A11989">
        <v>8</v>
      </c>
      <c r="B11989">
        <v>5</v>
      </c>
      <c r="C11989" s="3">
        <v>805</v>
      </c>
      <c r="D11989" t="s">
        <v>7</v>
      </c>
      <c r="E11989">
        <v>92</v>
      </c>
      <c r="G11989" s="3">
        <v>3354</v>
      </c>
      <c r="O11989" s="3"/>
    </row>
    <row r="11990" spans="1:15" customFormat="1" ht="13.2" x14ac:dyDescent="0.25">
      <c r="A11990">
        <v>8</v>
      </c>
      <c r="B11990">
        <v>6</v>
      </c>
      <c r="C11990" s="3">
        <v>806</v>
      </c>
      <c r="D11990" t="s">
        <v>7</v>
      </c>
      <c r="E11990">
        <v>92</v>
      </c>
      <c r="G11990" s="3">
        <v>3486</v>
      </c>
      <c r="O11990" s="3"/>
    </row>
    <row r="11991" spans="1:15" customFormat="1" ht="13.2" x14ac:dyDescent="0.25">
      <c r="A11991">
        <v>8</v>
      </c>
      <c r="B11991">
        <v>7</v>
      </c>
      <c r="C11991" s="3">
        <v>807</v>
      </c>
      <c r="D11991" t="s">
        <v>7</v>
      </c>
      <c r="E11991">
        <v>92</v>
      </c>
      <c r="G11991" s="3">
        <v>3608</v>
      </c>
      <c r="O11991" s="3"/>
    </row>
    <row r="11992" spans="1:15" customFormat="1" ht="13.2" x14ac:dyDescent="0.25">
      <c r="A11992">
        <v>8</v>
      </c>
      <c r="B11992">
        <v>8</v>
      </c>
      <c r="C11992" s="3">
        <v>808</v>
      </c>
      <c r="D11992" t="s">
        <v>7</v>
      </c>
      <c r="E11992">
        <v>92</v>
      </c>
      <c r="G11992" s="3">
        <v>2188</v>
      </c>
      <c r="O11992" s="3"/>
    </row>
    <row r="11993" spans="1:15" customFormat="1" ht="13.2" x14ac:dyDescent="0.25">
      <c r="A11993">
        <v>8</v>
      </c>
      <c r="B11993">
        <v>9</v>
      </c>
      <c r="C11993" s="3">
        <v>809</v>
      </c>
      <c r="D11993" t="s">
        <v>7</v>
      </c>
      <c r="E11993">
        <v>92</v>
      </c>
      <c r="G11993" s="3">
        <v>5065</v>
      </c>
      <c r="O11993" s="3"/>
    </row>
    <row r="11994" spans="1:15" customFormat="1" ht="13.2" x14ac:dyDescent="0.25">
      <c r="A11994">
        <v>8</v>
      </c>
      <c r="B11994">
        <v>10</v>
      </c>
      <c r="C11994" s="3">
        <v>810</v>
      </c>
      <c r="D11994" t="s">
        <v>7</v>
      </c>
      <c r="E11994">
        <v>92</v>
      </c>
      <c r="G11994" s="3">
        <v>2694</v>
      </c>
      <c r="O11994" s="3"/>
    </row>
    <row r="11995" spans="1:15" customFormat="1" ht="13.2" x14ac:dyDescent="0.25">
      <c r="A11995">
        <v>8</v>
      </c>
      <c r="B11995">
        <v>11</v>
      </c>
      <c r="C11995" s="3">
        <v>811</v>
      </c>
      <c r="D11995" t="s">
        <v>7</v>
      </c>
      <c r="E11995">
        <v>92</v>
      </c>
      <c r="G11995" s="3">
        <v>2970</v>
      </c>
      <c r="O11995" s="3"/>
    </row>
    <row r="11996" spans="1:15" customFormat="1" ht="13.2" x14ac:dyDescent="0.25">
      <c r="A11996">
        <v>8</v>
      </c>
      <c r="B11996">
        <v>12</v>
      </c>
      <c r="C11996" s="3">
        <v>812</v>
      </c>
      <c r="D11996" t="s">
        <v>7</v>
      </c>
      <c r="E11996">
        <v>92</v>
      </c>
      <c r="G11996" s="3">
        <v>1134</v>
      </c>
      <c r="O11996" s="3"/>
    </row>
    <row r="11997" spans="1:15" customFormat="1" ht="13.2" x14ac:dyDescent="0.25">
      <c r="A11997">
        <v>8</v>
      </c>
      <c r="B11997">
        <v>13</v>
      </c>
      <c r="C11997" s="3">
        <v>813</v>
      </c>
      <c r="D11997" t="s">
        <v>7</v>
      </c>
      <c r="E11997">
        <v>92</v>
      </c>
      <c r="G11997" s="3">
        <v>361</v>
      </c>
      <c r="O11997" s="3"/>
    </row>
    <row r="11998" spans="1:15" customFormat="1" ht="13.2" x14ac:dyDescent="0.25">
      <c r="A11998">
        <v>8</v>
      </c>
      <c r="B11998">
        <v>14</v>
      </c>
      <c r="C11998" s="3">
        <v>814</v>
      </c>
      <c r="D11998" t="s">
        <v>7</v>
      </c>
      <c r="E11998">
        <v>92</v>
      </c>
      <c r="G11998" s="3">
        <v>161</v>
      </c>
      <c r="O11998" s="3"/>
    </row>
    <row r="11999" spans="1:15" customFormat="1" ht="13.2" x14ac:dyDescent="0.25">
      <c r="A11999">
        <v>8</v>
      </c>
      <c r="B11999">
        <v>15</v>
      </c>
      <c r="C11999" s="3">
        <v>815</v>
      </c>
      <c r="D11999" t="s">
        <v>7</v>
      </c>
      <c r="E11999">
        <v>92</v>
      </c>
      <c r="G11999" s="3">
        <v>130</v>
      </c>
      <c r="O11999" s="3"/>
    </row>
    <row r="12000" spans="1:15" customFormat="1" ht="13.2" x14ac:dyDescent="0.25">
      <c r="A12000">
        <v>8</v>
      </c>
      <c r="B12000">
        <v>16</v>
      </c>
      <c r="C12000" s="3">
        <v>816</v>
      </c>
      <c r="D12000" t="s">
        <v>7</v>
      </c>
      <c r="E12000">
        <v>92</v>
      </c>
      <c r="G12000" s="3">
        <v>106</v>
      </c>
      <c r="O12000" s="3"/>
    </row>
    <row r="12001" spans="1:15" customFormat="1" ht="13.2" x14ac:dyDescent="0.25">
      <c r="A12001">
        <v>8</v>
      </c>
      <c r="B12001">
        <v>17</v>
      </c>
      <c r="C12001" s="3">
        <v>817</v>
      </c>
      <c r="D12001" t="s">
        <v>7</v>
      </c>
      <c r="E12001">
        <v>92</v>
      </c>
      <c r="G12001" s="3">
        <v>73</v>
      </c>
      <c r="O12001" s="3"/>
    </row>
    <row r="12002" spans="1:15" customFormat="1" ht="13.2" x14ac:dyDescent="0.25">
      <c r="A12002">
        <v>8</v>
      </c>
      <c r="B12002">
        <v>18</v>
      </c>
      <c r="C12002" s="3">
        <v>818</v>
      </c>
      <c r="D12002" t="s">
        <v>7</v>
      </c>
      <c r="E12002">
        <v>92</v>
      </c>
      <c r="G12002" s="3">
        <v>310</v>
      </c>
      <c r="O12002" s="3"/>
    </row>
    <row r="12003" spans="1:15" customFormat="1" ht="13.2" x14ac:dyDescent="0.25">
      <c r="A12003">
        <v>8</v>
      </c>
      <c r="B12003">
        <v>19</v>
      </c>
      <c r="C12003" s="3">
        <v>819</v>
      </c>
      <c r="D12003" t="s">
        <v>7</v>
      </c>
      <c r="E12003">
        <v>92</v>
      </c>
      <c r="G12003" s="3">
        <v>1482</v>
      </c>
      <c r="O12003" s="3"/>
    </row>
    <row r="12004" spans="1:15" customFormat="1" ht="13.2" x14ac:dyDescent="0.25">
      <c r="A12004">
        <v>8</v>
      </c>
      <c r="B12004">
        <v>20</v>
      </c>
      <c r="C12004" s="3">
        <v>820</v>
      </c>
      <c r="D12004" t="s">
        <v>7</v>
      </c>
      <c r="E12004">
        <v>92</v>
      </c>
      <c r="G12004" s="3">
        <v>1976</v>
      </c>
      <c r="O12004" s="3"/>
    </row>
    <row r="12005" spans="1:15" customFormat="1" ht="13.2" x14ac:dyDescent="0.25">
      <c r="A12005">
        <v>8</v>
      </c>
      <c r="B12005">
        <v>21</v>
      </c>
      <c r="C12005" s="3">
        <v>821</v>
      </c>
      <c r="D12005" t="s">
        <v>7</v>
      </c>
      <c r="E12005">
        <v>92</v>
      </c>
      <c r="G12005" s="3">
        <v>2048</v>
      </c>
      <c r="O12005" s="3"/>
    </row>
    <row r="12006" spans="1:15" customFormat="1" ht="13.2" x14ac:dyDescent="0.25">
      <c r="A12006">
        <v>8</v>
      </c>
      <c r="B12006">
        <v>22</v>
      </c>
      <c r="C12006" s="3">
        <v>822</v>
      </c>
      <c r="D12006" t="s">
        <v>7</v>
      </c>
      <c r="E12006">
        <v>92</v>
      </c>
      <c r="G12006" s="3">
        <v>3425</v>
      </c>
      <c r="O12006" s="3"/>
    </row>
    <row r="12007" spans="1:15" customFormat="1" ht="13.2" x14ac:dyDescent="0.25">
      <c r="A12007">
        <v>8</v>
      </c>
      <c r="B12007">
        <v>23</v>
      </c>
      <c r="C12007" s="3">
        <v>823</v>
      </c>
      <c r="D12007" t="s">
        <v>7</v>
      </c>
      <c r="E12007">
        <v>92</v>
      </c>
      <c r="G12007" s="3">
        <v>3940</v>
      </c>
      <c r="O12007" s="3"/>
    </row>
    <row r="12008" spans="1:15" customFormat="1" ht="13.2" x14ac:dyDescent="0.25">
      <c r="A12008">
        <v>8</v>
      </c>
      <c r="B12008">
        <v>24</v>
      </c>
      <c r="C12008" s="3">
        <v>824</v>
      </c>
      <c r="D12008" t="s">
        <v>7</v>
      </c>
      <c r="E12008">
        <v>92</v>
      </c>
      <c r="G12008" s="3">
        <v>5338</v>
      </c>
      <c r="O12008" s="3"/>
    </row>
    <row r="12009" spans="1:15" customFormat="1" ht="13.2" x14ac:dyDescent="0.25">
      <c r="A12009">
        <v>8</v>
      </c>
      <c r="B12009">
        <v>25</v>
      </c>
      <c r="C12009" s="3">
        <v>825</v>
      </c>
      <c r="D12009" t="s">
        <v>7</v>
      </c>
      <c r="E12009">
        <v>92</v>
      </c>
      <c r="G12009" s="3">
        <v>4039</v>
      </c>
      <c r="O12009" s="3"/>
    </row>
    <row r="12010" spans="1:15" customFormat="1" ht="13.2" x14ac:dyDescent="0.25">
      <c r="A12010">
        <v>8</v>
      </c>
      <c r="B12010">
        <v>26</v>
      </c>
      <c r="C12010" s="3">
        <v>826</v>
      </c>
      <c r="D12010" t="s">
        <v>7</v>
      </c>
      <c r="E12010">
        <v>92</v>
      </c>
      <c r="G12010" s="3">
        <v>2948</v>
      </c>
      <c r="O12010" s="3"/>
    </row>
    <row r="12011" spans="1:15" customFormat="1" ht="13.2" x14ac:dyDescent="0.25">
      <c r="A12011">
        <v>8</v>
      </c>
      <c r="B12011">
        <v>27</v>
      </c>
      <c r="C12011" s="3">
        <v>827</v>
      </c>
      <c r="D12011" t="s">
        <v>7</v>
      </c>
      <c r="E12011">
        <v>92</v>
      </c>
      <c r="G12011" s="3">
        <v>1231</v>
      </c>
      <c r="O12011" s="3"/>
    </row>
    <row r="12012" spans="1:15" customFormat="1" ht="13.2" x14ac:dyDescent="0.25">
      <c r="A12012">
        <v>8</v>
      </c>
      <c r="B12012">
        <v>28</v>
      </c>
      <c r="C12012" s="3">
        <v>828</v>
      </c>
      <c r="D12012" t="s">
        <v>7</v>
      </c>
      <c r="E12012">
        <v>92</v>
      </c>
      <c r="G12012" s="3">
        <v>1566</v>
      </c>
      <c r="O12012" s="3"/>
    </row>
    <row r="12013" spans="1:15" customFormat="1" ht="13.2" x14ac:dyDescent="0.25">
      <c r="A12013">
        <v>8</v>
      </c>
      <c r="B12013">
        <v>29</v>
      </c>
      <c r="C12013" s="3">
        <v>829</v>
      </c>
      <c r="D12013" t="s">
        <v>7</v>
      </c>
      <c r="E12013">
        <v>92</v>
      </c>
      <c r="G12013" s="3">
        <v>902</v>
      </c>
      <c r="O12013" s="3"/>
    </row>
    <row r="12014" spans="1:15" customFormat="1" ht="13.2" x14ac:dyDescent="0.25">
      <c r="A12014">
        <v>8</v>
      </c>
      <c r="B12014">
        <v>30</v>
      </c>
      <c r="C12014" s="3">
        <v>830</v>
      </c>
      <c r="D12014" t="s">
        <v>7</v>
      </c>
      <c r="E12014">
        <v>92</v>
      </c>
      <c r="G12014" s="3">
        <v>1123</v>
      </c>
      <c r="O12014" s="3"/>
    </row>
    <row r="12015" spans="1:15" customFormat="1" ht="13.2" x14ac:dyDescent="0.25">
      <c r="A12015">
        <v>8</v>
      </c>
      <c r="B12015">
        <v>31</v>
      </c>
      <c r="C12015" s="3">
        <v>831</v>
      </c>
      <c r="D12015" t="s">
        <v>7</v>
      </c>
      <c r="E12015">
        <v>92</v>
      </c>
      <c r="G12015" s="3">
        <v>2485</v>
      </c>
      <c r="O12015" s="3"/>
    </row>
    <row r="12016" spans="1:15" customFormat="1" ht="13.2" x14ac:dyDescent="0.25">
      <c r="A12016">
        <v>9</v>
      </c>
      <c r="B12016">
        <v>1</v>
      </c>
      <c r="C12016" s="3">
        <v>901</v>
      </c>
      <c r="D12016" t="s">
        <v>7</v>
      </c>
      <c r="E12016">
        <v>92</v>
      </c>
      <c r="G12016" s="3">
        <v>1339</v>
      </c>
      <c r="O12016" s="3"/>
    </row>
    <row r="12017" spans="1:15" customFormat="1" ht="13.2" x14ac:dyDescent="0.25">
      <c r="A12017">
        <v>9</v>
      </c>
      <c r="B12017">
        <v>2</v>
      </c>
      <c r="C12017" s="3">
        <v>902</v>
      </c>
      <c r="D12017" t="s">
        <v>7</v>
      </c>
      <c r="E12017">
        <v>92</v>
      </c>
      <c r="G12017" s="3">
        <v>1709</v>
      </c>
      <c r="O12017" s="3"/>
    </row>
    <row r="12018" spans="1:15" customFormat="1" ht="13.2" x14ac:dyDescent="0.25">
      <c r="A12018">
        <v>9</v>
      </c>
      <c r="B12018">
        <v>3</v>
      </c>
      <c r="C12018" s="3">
        <v>903</v>
      </c>
      <c r="D12018" t="s">
        <v>7</v>
      </c>
      <c r="E12018">
        <v>92</v>
      </c>
      <c r="G12018" s="3">
        <v>1475</v>
      </c>
      <c r="O12018" s="3"/>
    </row>
    <row r="12019" spans="1:15" customFormat="1" ht="13.2" x14ac:dyDescent="0.25">
      <c r="A12019">
        <v>9</v>
      </c>
      <c r="B12019">
        <v>4</v>
      </c>
      <c r="C12019" s="3">
        <v>904</v>
      </c>
      <c r="D12019" t="s">
        <v>7</v>
      </c>
      <c r="E12019">
        <v>92</v>
      </c>
      <c r="G12019" s="3">
        <v>1384</v>
      </c>
      <c r="O12019" s="3"/>
    </row>
    <row r="12020" spans="1:15" customFormat="1" ht="13.2" x14ac:dyDescent="0.25">
      <c r="A12020">
        <v>9</v>
      </c>
      <c r="B12020">
        <v>5</v>
      </c>
      <c r="C12020" s="3">
        <v>905</v>
      </c>
      <c r="D12020" t="s">
        <v>7</v>
      </c>
      <c r="E12020">
        <v>92</v>
      </c>
      <c r="G12020" s="3">
        <v>1071</v>
      </c>
      <c r="O12020" s="3"/>
    </row>
    <row r="12021" spans="1:15" customFormat="1" ht="13.2" x14ac:dyDescent="0.25">
      <c r="A12021">
        <v>9</v>
      </c>
      <c r="B12021">
        <v>6</v>
      </c>
      <c r="C12021" s="3">
        <v>906</v>
      </c>
      <c r="D12021" t="s">
        <v>7</v>
      </c>
      <c r="E12021">
        <v>92</v>
      </c>
      <c r="G12021" s="3">
        <v>1219</v>
      </c>
      <c r="O12021" s="3"/>
    </row>
    <row r="12022" spans="1:15" customFormat="1" ht="13.2" x14ac:dyDescent="0.25">
      <c r="A12022">
        <v>9</v>
      </c>
      <c r="B12022">
        <v>7</v>
      </c>
      <c r="C12022" s="3">
        <v>907</v>
      </c>
      <c r="D12022" t="s">
        <v>7</v>
      </c>
      <c r="E12022">
        <v>92</v>
      </c>
      <c r="G12022" s="3">
        <v>877</v>
      </c>
      <c r="O12022" s="3"/>
    </row>
    <row r="12023" spans="1:15" customFormat="1" ht="13.2" x14ac:dyDescent="0.25">
      <c r="A12023">
        <v>9</v>
      </c>
      <c r="B12023">
        <v>8</v>
      </c>
      <c r="C12023" s="3">
        <v>908</v>
      </c>
      <c r="D12023" t="s">
        <v>7</v>
      </c>
      <c r="E12023">
        <v>92</v>
      </c>
      <c r="G12023" s="3">
        <v>836</v>
      </c>
      <c r="O12023" s="3"/>
    </row>
    <row r="12024" spans="1:15" customFormat="1" ht="13.2" x14ac:dyDescent="0.25">
      <c r="A12024">
        <v>9</v>
      </c>
      <c r="B12024">
        <v>9</v>
      </c>
      <c r="C12024" s="3">
        <v>909</v>
      </c>
      <c r="D12024" t="s">
        <v>7</v>
      </c>
      <c r="E12024">
        <v>92</v>
      </c>
      <c r="G12024" s="3">
        <v>532</v>
      </c>
      <c r="O12024" s="3"/>
    </row>
    <row r="12025" spans="1:15" customFormat="1" ht="13.2" x14ac:dyDescent="0.25">
      <c r="A12025">
        <v>9</v>
      </c>
      <c r="B12025">
        <v>10</v>
      </c>
      <c r="C12025" s="3">
        <v>910</v>
      </c>
      <c r="D12025" t="s">
        <v>7</v>
      </c>
      <c r="E12025">
        <v>92</v>
      </c>
      <c r="G12025" s="3">
        <v>410</v>
      </c>
      <c r="O12025" s="3"/>
    </row>
    <row r="12026" spans="1:15" customFormat="1" ht="13.2" x14ac:dyDescent="0.25">
      <c r="A12026">
        <v>9</v>
      </c>
      <c r="B12026">
        <v>11</v>
      </c>
      <c r="C12026" s="3">
        <v>911</v>
      </c>
      <c r="D12026" t="s">
        <v>7</v>
      </c>
      <c r="E12026">
        <v>92</v>
      </c>
      <c r="G12026" s="3">
        <v>469</v>
      </c>
      <c r="O12026" s="3"/>
    </row>
    <row r="12027" spans="1:15" customFormat="1" ht="13.2" x14ac:dyDescent="0.25">
      <c r="A12027">
        <v>9</v>
      </c>
      <c r="B12027">
        <v>12</v>
      </c>
      <c r="C12027" s="3">
        <v>912</v>
      </c>
      <c r="D12027" t="s">
        <v>7</v>
      </c>
      <c r="E12027">
        <v>92</v>
      </c>
      <c r="G12027" s="3">
        <v>393</v>
      </c>
      <c r="O12027" s="3"/>
    </row>
    <row r="12028" spans="1:15" customFormat="1" ht="13.2" x14ac:dyDescent="0.25">
      <c r="A12028">
        <v>9</v>
      </c>
      <c r="B12028">
        <v>13</v>
      </c>
      <c r="C12028" s="3">
        <v>913</v>
      </c>
      <c r="D12028" t="s">
        <v>7</v>
      </c>
      <c r="E12028">
        <v>92</v>
      </c>
      <c r="G12028" s="3">
        <v>383</v>
      </c>
      <c r="O12028" s="3"/>
    </row>
    <row r="12029" spans="1:15" customFormat="1" ht="13.2" x14ac:dyDescent="0.25">
      <c r="A12029">
        <v>9</v>
      </c>
      <c r="B12029">
        <v>14</v>
      </c>
      <c r="C12029" s="3">
        <v>914</v>
      </c>
      <c r="D12029" t="s">
        <v>7</v>
      </c>
      <c r="E12029">
        <v>92</v>
      </c>
      <c r="G12029" s="3">
        <v>334</v>
      </c>
      <c r="O12029" s="3"/>
    </row>
    <row r="12030" spans="1:15" customFormat="1" ht="13.2" x14ac:dyDescent="0.25">
      <c r="A12030">
        <v>9</v>
      </c>
      <c r="B12030">
        <v>15</v>
      </c>
      <c r="C12030" s="3">
        <v>915</v>
      </c>
      <c r="D12030" t="s">
        <v>7</v>
      </c>
      <c r="E12030">
        <v>92</v>
      </c>
      <c r="G12030" s="3">
        <v>569</v>
      </c>
      <c r="O12030" s="3"/>
    </row>
    <row r="12031" spans="1:15" customFormat="1" ht="13.2" x14ac:dyDescent="0.25">
      <c r="A12031">
        <v>9</v>
      </c>
      <c r="B12031">
        <v>16</v>
      </c>
      <c r="C12031" s="3">
        <v>916</v>
      </c>
      <c r="D12031" t="s">
        <v>7</v>
      </c>
      <c r="E12031">
        <v>92</v>
      </c>
      <c r="G12031" s="3">
        <v>570</v>
      </c>
      <c r="O12031" s="3"/>
    </row>
    <row r="12032" spans="1:15" customFormat="1" ht="13.2" x14ac:dyDescent="0.25">
      <c r="A12032">
        <v>9</v>
      </c>
      <c r="B12032">
        <v>17</v>
      </c>
      <c r="C12032" s="3">
        <v>917</v>
      </c>
      <c r="D12032" t="s">
        <v>7</v>
      </c>
      <c r="E12032">
        <v>92</v>
      </c>
      <c r="G12032" s="3">
        <v>939</v>
      </c>
      <c r="O12032" s="3"/>
    </row>
    <row r="12033" spans="1:15" customFormat="1" ht="13.2" x14ac:dyDescent="0.25">
      <c r="A12033">
        <v>9</v>
      </c>
      <c r="B12033">
        <v>18</v>
      </c>
      <c r="C12033" s="3">
        <v>918</v>
      </c>
      <c r="D12033" t="s">
        <v>7</v>
      </c>
      <c r="E12033">
        <v>92</v>
      </c>
      <c r="G12033" s="3">
        <v>1092</v>
      </c>
      <c r="O12033" s="3"/>
    </row>
    <row r="12034" spans="1:15" customFormat="1" ht="13.2" x14ac:dyDescent="0.25">
      <c r="A12034">
        <v>9</v>
      </c>
      <c r="B12034">
        <v>19</v>
      </c>
      <c r="C12034" s="3">
        <v>919</v>
      </c>
      <c r="D12034" t="s">
        <v>7</v>
      </c>
      <c r="E12034">
        <v>92</v>
      </c>
      <c r="G12034" s="3">
        <v>1028</v>
      </c>
      <c r="O12034" s="3"/>
    </row>
    <row r="12035" spans="1:15" customFormat="1" ht="13.2" x14ac:dyDescent="0.25">
      <c r="A12035">
        <v>9</v>
      </c>
      <c r="B12035">
        <v>20</v>
      </c>
      <c r="C12035" s="3">
        <v>920</v>
      </c>
      <c r="D12035" t="s">
        <v>7</v>
      </c>
      <c r="E12035">
        <v>92</v>
      </c>
      <c r="G12035" s="3">
        <v>1132</v>
      </c>
      <c r="O12035" s="3"/>
    </row>
    <row r="12036" spans="1:15" customFormat="1" ht="13.2" x14ac:dyDescent="0.25">
      <c r="A12036">
        <v>9</v>
      </c>
      <c r="B12036">
        <v>21</v>
      </c>
      <c r="C12036" s="3">
        <v>921</v>
      </c>
      <c r="D12036" t="s">
        <v>7</v>
      </c>
      <c r="E12036">
        <v>92</v>
      </c>
      <c r="G12036" s="3">
        <v>650</v>
      </c>
      <c r="O12036" s="3"/>
    </row>
    <row r="12037" spans="1:15" customFormat="1" ht="13.2" x14ac:dyDescent="0.25">
      <c r="A12037">
        <v>9</v>
      </c>
      <c r="B12037">
        <v>22</v>
      </c>
      <c r="C12037" s="3">
        <v>922</v>
      </c>
      <c r="D12037" t="s">
        <v>7</v>
      </c>
      <c r="E12037">
        <v>92</v>
      </c>
      <c r="G12037" s="3">
        <v>1239</v>
      </c>
      <c r="O12037" s="3"/>
    </row>
    <row r="12038" spans="1:15" customFormat="1" ht="13.2" x14ac:dyDescent="0.25">
      <c r="A12038">
        <v>9</v>
      </c>
      <c r="B12038">
        <v>23</v>
      </c>
      <c r="C12038" s="3">
        <v>923</v>
      </c>
      <c r="D12038" t="s">
        <v>7</v>
      </c>
      <c r="E12038">
        <v>92</v>
      </c>
      <c r="G12038" s="3">
        <v>1171</v>
      </c>
      <c r="O12038" s="3"/>
    </row>
    <row r="12039" spans="1:15" customFormat="1" ht="13.2" x14ac:dyDescent="0.25">
      <c r="A12039">
        <v>9</v>
      </c>
      <c r="B12039">
        <v>24</v>
      </c>
      <c r="C12039" s="3">
        <v>924</v>
      </c>
      <c r="D12039" t="s">
        <v>7</v>
      </c>
      <c r="E12039">
        <v>92</v>
      </c>
      <c r="G12039" s="3">
        <v>2422</v>
      </c>
      <c r="O12039" s="3"/>
    </row>
    <row r="12040" spans="1:15" customFormat="1" ht="13.2" x14ac:dyDescent="0.25">
      <c r="A12040">
        <v>9</v>
      </c>
      <c r="B12040">
        <v>25</v>
      </c>
      <c r="C12040" s="3">
        <v>925</v>
      </c>
      <c r="D12040" t="s">
        <v>7</v>
      </c>
      <c r="E12040">
        <v>92</v>
      </c>
      <c r="G12040" s="3">
        <v>1682</v>
      </c>
      <c r="O12040" s="3"/>
    </row>
    <row r="12041" spans="1:15" customFormat="1" ht="13.2" x14ac:dyDescent="0.25">
      <c r="A12041">
        <v>9</v>
      </c>
      <c r="B12041">
        <v>26</v>
      </c>
      <c r="C12041" s="3">
        <v>926</v>
      </c>
      <c r="D12041" t="s">
        <v>7</v>
      </c>
      <c r="E12041">
        <v>92</v>
      </c>
      <c r="G12041" s="3">
        <v>2824</v>
      </c>
      <c r="O12041" s="3"/>
    </row>
    <row r="12042" spans="1:15" customFormat="1" ht="13.2" x14ac:dyDescent="0.25">
      <c r="A12042">
        <v>9</v>
      </c>
      <c r="B12042">
        <v>27</v>
      </c>
      <c r="C12042" s="3">
        <v>927</v>
      </c>
      <c r="D12042" t="s">
        <v>7</v>
      </c>
      <c r="E12042">
        <v>92</v>
      </c>
      <c r="G12042" s="3">
        <v>4042</v>
      </c>
      <c r="O12042" s="3"/>
    </row>
    <row r="12043" spans="1:15" customFormat="1" ht="13.2" x14ac:dyDescent="0.25">
      <c r="A12043">
        <v>9</v>
      </c>
      <c r="B12043">
        <v>28</v>
      </c>
      <c r="C12043" s="3">
        <v>928</v>
      </c>
      <c r="D12043" t="s">
        <v>7</v>
      </c>
      <c r="E12043">
        <v>92</v>
      </c>
      <c r="G12043" s="3">
        <v>4951</v>
      </c>
      <c r="O12043" s="3"/>
    </row>
    <row r="12044" spans="1:15" customFormat="1" ht="13.2" x14ac:dyDescent="0.25">
      <c r="A12044">
        <v>9</v>
      </c>
      <c r="B12044">
        <v>29</v>
      </c>
      <c r="C12044" s="3">
        <v>929</v>
      </c>
      <c r="D12044" t="s">
        <v>7</v>
      </c>
      <c r="E12044">
        <v>92</v>
      </c>
      <c r="G12044" s="3">
        <v>5057</v>
      </c>
      <c r="O12044" s="3"/>
    </row>
    <row r="12045" spans="1:15" customFormat="1" ht="13.2" x14ac:dyDescent="0.25">
      <c r="A12045">
        <v>9</v>
      </c>
      <c r="B12045">
        <v>30</v>
      </c>
      <c r="C12045" s="3">
        <v>930</v>
      </c>
      <c r="D12045" t="s">
        <v>7</v>
      </c>
      <c r="E12045">
        <v>92</v>
      </c>
      <c r="G12045" s="3">
        <v>4041</v>
      </c>
      <c r="O12045" s="3"/>
    </row>
    <row r="12046" spans="1:15" customFormat="1" ht="13.2" x14ac:dyDescent="0.25">
      <c r="A12046">
        <v>10</v>
      </c>
      <c r="B12046">
        <v>1</v>
      </c>
      <c r="C12046" s="3">
        <v>1001</v>
      </c>
      <c r="D12046" t="s">
        <v>7</v>
      </c>
      <c r="E12046">
        <v>92</v>
      </c>
      <c r="G12046" s="3">
        <v>3266</v>
      </c>
      <c r="O12046" s="3"/>
    </row>
    <row r="12047" spans="1:15" customFormat="1" ht="13.2" x14ac:dyDescent="0.25">
      <c r="A12047">
        <v>10</v>
      </c>
      <c r="B12047">
        <v>2</v>
      </c>
      <c r="C12047" s="3">
        <v>1002</v>
      </c>
      <c r="D12047" t="s">
        <v>7</v>
      </c>
      <c r="E12047">
        <v>92</v>
      </c>
      <c r="G12047" s="3">
        <v>2068</v>
      </c>
      <c r="O12047" s="3"/>
    </row>
    <row r="12048" spans="1:15" customFormat="1" ht="13.2" x14ac:dyDescent="0.25">
      <c r="A12048">
        <v>10</v>
      </c>
      <c r="B12048">
        <v>3</v>
      </c>
      <c r="C12048" s="3">
        <v>1003</v>
      </c>
      <c r="D12048" t="s">
        <v>7</v>
      </c>
      <c r="E12048">
        <v>92</v>
      </c>
      <c r="G12048" s="3">
        <v>1177</v>
      </c>
      <c r="O12048" s="3"/>
    </row>
    <row r="12049" spans="1:15" customFormat="1" ht="13.2" x14ac:dyDescent="0.25">
      <c r="A12049">
        <v>10</v>
      </c>
      <c r="B12049">
        <v>4</v>
      </c>
      <c r="C12049" s="3">
        <v>1004</v>
      </c>
      <c r="D12049" t="s">
        <v>7</v>
      </c>
      <c r="E12049">
        <v>92</v>
      </c>
      <c r="G12049" s="3">
        <v>887</v>
      </c>
      <c r="O12049" s="3"/>
    </row>
    <row r="12050" spans="1:15" customFormat="1" ht="13.2" x14ac:dyDescent="0.25">
      <c r="A12050">
        <v>10</v>
      </c>
      <c r="B12050">
        <v>5</v>
      </c>
      <c r="C12050" s="3">
        <v>1005</v>
      </c>
      <c r="D12050" t="s">
        <v>7</v>
      </c>
      <c r="E12050">
        <v>92</v>
      </c>
      <c r="G12050" s="3">
        <v>581</v>
      </c>
      <c r="O12050" s="3"/>
    </row>
    <row r="12051" spans="1:15" customFormat="1" ht="13.2" x14ac:dyDescent="0.25">
      <c r="A12051">
        <v>10</v>
      </c>
      <c r="B12051">
        <v>6</v>
      </c>
      <c r="C12051" s="3">
        <v>1006</v>
      </c>
      <c r="D12051" t="s">
        <v>7</v>
      </c>
      <c r="E12051">
        <v>92</v>
      </c>
      <c r="G12051" s="3">
        <v>577</v>
      </c>
      <c r="O12051" s="3"/>
    </row>
    <row r="12052" spans="1:15" customFormat="1" ht="13.2" x14ac:dyDescent="0.25">
      <c r="A12052">
        <v>10</v>
      </c>
      <c r="B12052">
        <v>7</v>
      </c>
      <c r="C12052" s="3">
        <v>1007</v>
      </c>
      <c r="D12052" t="s">
        <v>7</v>
      </c>
      <c r="E12052">
        <v>92</v>
      </c>
      <c r="G12052" s="3">
        <v>494</v>
      </c>
      <c r="O12052" s="3"/>
    </row>
    <row r="12053" spans="1:15" customFormat="1" ht="13.2" x14ac:dyDescent="0.25">
      <c r="A12053">
        <v>10</v>
      </c>
      <c r="B12053">
        <v>8</v>
      </c>
      <c r="C12053" s="3">
        <v>1008</v>
      </c>
      <c r="D12053" t="s">
        <v>7</v>
      </c>
      <c r="E12053">
        <v>92</v>
      </c>
      <c r="G12053" s="3">
        <v>403</v>
      </c>
      <c r="O12053" s="3"/>
    </row>
    <row r="12054" spans="1:15" customFormat="1" ht="13.2" x14ac:dyDescent="0.25">
      <c r="A12054">
        <v>10</v>
      </c>
      <c r="B12054">
        <v>9</v>
      </c>
      <c r="C12054" s="3">
        <v>1009</v>
      </c>
      <c r="D12054" t="s">
        <v>7</v>
      </c>
      <c r="E12054">
        <v>92</v>
      </c>
      <c r="G12054" s="3">
        <v>399</v>
      </c>
      <c r="O12054" s="3"/>
    </row>
    <row r="12055" spans="1:15" customFormat="1" ht="13.2" x14ac:dyDescent="0.25">
      <c r="A12055">
        <v>10</v>
      </c>
      <c r="B12055">
        <v>10</v>
      </c>
      <c r="C12055" s="3">
        <v>1010</v>
      </c>
      <c r="D12055" t="s">
        <v>7</v>
      </c>
      <c r="E12055">
        <v>92</v>
      </c>
      <c r="G12055" s="3">
        <v>370</v>
      </c>
      <c r="O12055" s="3"/>
    </row>
    <row r="12056" spans="1:15" customFormat="1" ht="13.2" x14ac:dyDescent="0.25">
      <c r="A12056">
        <v>10</v>
      </c>
      <c r="B12056">
        <v>11</v>
      </c>
      <c r="C12056" s="3">
        <v>1011</v>
      </c>
      <c r="D12056" t="s">
        <v>7</v>
      </c>
      <c r="E12056">
        <v>92</v>
      </c>
      <c r="G12056" s="3">
        <v>322</v>
      </c>
      <c r="O12056" s="3"/>
    </row>
    <row r="12057" spans="1:15" customFormat="1" ht="13.2" x14ac:dyDescent="0.25">
      <c r="A12057">
        <v>10</v>
      </c>
      <c r="B12057">
        <v>12</v>
      </c>
      <c r="C12057" s="3">
        <v>1012</v>
      </c>
      <c r="D12057" t="s">
        <v>7</v>
      </c>
      <c r="E12057">
        <v>92</v>
      </c>
      <c r="G12057" s="3">
        <v>345</v>
      </c>
      <c r="O12057" s="3"/>
    </row>
    <row r="12058" spans="1:15" customFormat="1" ht="13.2" x14ac:dyDescent="0.25">
      <c r="A12058">
        <v>10</v>
      </c>
      <c r="B12058">
        <v>13</v>
      </c>
      <c r="C12058" s="3">
        <v>1013</v>
      </c>
      <c r="D12058" t="s">
        <v>7</v>
      </c>
      <c r="E12058">
        <v>92</v>
      </c>
      <c r="G12058" s="3">
        <v>316</v>
      </c>
      <c r="O12058" s="3"/>
    </row>
    <row r="12059" spans="1:15" customFormat="1" ht="13.2" x14ac:dyDescent="0.25">
      <c r="A12059">
        <v>10</v>
      </c>
      <c r="B12059">
        <v>14</v>
      </c>
      <c r="C12059" s="3">
        <v>1014</v>
      </c>
      <c r="D12059" t="s">
        <v>7</v>
      </c>
      <c r="E12059">
        <v>92</v>
      </c>
      <c r="G12059" s="3">
        <v>230</v>
      </c>
      <c r="O12059" s="3"/>
    </row>
    <row r="12060" spans="1:15" customFormat="1" ht="13.2" x14ac:dyDescent="0.25">
      <c r="A12060">
        <v>10</v>
      </c>
      <c r="B12060">
        <v>15</v>
      </c>
      <c r="C12060" s="3">
        <v>1015</v>
      </c>
      <c r="D12060" t="s">
        <v>7</v>
      </c>
      <c r="E12060">
        <v>92</v>
      </c>
      <c r="G12060" s="3">
        <v>192</v>
      </c>
      <c r="O12060" s="3"/>
    </row>
    <row r="12061" spans="1:15" customFormat="1" ht="13.2" x14ac:dyDescent="0.25">
      <c r="A12061">
        <v>10</v>
      </c>
      <c r="B12061">
        <v>16</v>
      </c>
      <c r="C12061" s="3">
        <v>1016</v>
      </c>
      <c r="D12061" t="s">
        <v>7</v>
      </c>
      <c r="E12061">
        <v>92</v>
      </c>
      <c r="G12061" s="3">
        <v>218</v>
      </c>
      <c r="O12061" s="3"/>
    </row>
    <row r="12062" spans="1:15" customFormat="1" ht="13.2" x14ac:dyDescent="0.25">
      <c r="A12062">
        <v>10</v>
      </c>
      <c r="B12062">
        <v>17</v>
      </c>
      <c r="C12062" s="3">
        <v>1017</v>
      </c>
      <c r="D12062" t="s">
        <v>7</v>
      </c>
      <c r="E12062">
        <v>92</v>
      </c>
      <c r="G12062" s="3">
        <v>191</v>
      </c>
      <c r="O12062" s="3"/>
    </row>
    <row r="12063" spans="1:15" customFormat="1" ht="13.2" x14ac:dyDescent="0.25">
      <c r="A12063">
        <v>10</v>
      </c>
      <c r="B12063">
        <v>18</v>
      </c>
      <c r="C12063" s="3">
        <v>1018</v>
      </c>
      <c r="D12063" t="s">
        <v>7</v>
      </c>
      <c r="E12063">
        <v>92</v>
      </c>
      <c r="G12063" s="3">
        <v>837</v>
      </c>
      <c r="O12063" s="3"/>
    </row>
    <row r="12064" spans="1:15" customFormat="1" ht="13.2" x14ac:dyDescent="0.25">
      <c r="A12064">
        <v>10</v>
      </c>
      <c r="B12064">
        <v>19</v>
      </c>
      <c r="C12064" s="3">
        <v>1019</v>
      </c>
      <c r="D12064" t="s">
        <v>7</v>
      </c>
      <c r="E12064">
        <v>92</v>
      </c>
      <c r="G12064" s="3">
        <v>1191</v>
      </c>
      <c r="O12064" s="3"/>
    </row>
    <row r="12065" spans="1:15" customFormat="1" ht="13.2" x14ac:dyDescent="0.25">
      <c r="A12065">
        <v>10</v>
      </c>
      <c r="B12065">
        <v>20</v>
      </c>
      <c r="C12065" s="3">
        <v>1020</v>
      </c>
      <c r="D12065" t="s">
        <v>7</v>
      </c>
      <c r="E12065">
        <v>92</v>
      </c>
      <c r="G12065" s="3">
        <v>1540</v>
      </c>
      <c r="O12065" s="3"/>
    </row>
    <row r="12066" spans="1:15" customFormat="1" ht="13.2" x14ac:dyDescent="0.25">
      <c r="A12066">
        <v>10</v>
      </c>
      <c r="B12066">
        <v>21</v>
      </c>
      <c r="C12066" s="3">
        <v>1021</v>
      </c>
      <c r="D12066" t="s">
        <v>7</v>
      </c>
      <c r="E12066">
        <v>92</v>
      </c>
      <c r="G12066" s="3">
        <v>304</v>
      </c>
      <c r="O12066" s="3"/>
    </row>
    <row r="12067" spans="1:15" customFormat="1" ht="13.2" x14ac:dyDescent="0.25">
      <c r="A12067">
        <v>6</v>
      </c>
      <c r="B12067">
        <v>7</v>
      </c>
      <c r="C12067" s="3">
        <v>607</v>
      </c>
      <c r="D12067" t="s">
        <v>6</v>
      </c>
      <c r="E12067">
        <v>91</v>
      </c>
      <c r="G12067" s="3">
        <v>45</v>
      </c>
      <c r="O12067" s="3"/>
    </row>
    <row r="12068" spans="1:15" customFormat="1" ht="13.2" x14ac:dyDescent="0.25">
      <c r="A12068">
        <v>6</v>
      </c>
      <c r="B12068">
        <v>8</v>
      </c>
      <c r="C12068" s="3">
        <v>608</v>
      </c>
      <c r="D12068" t="s">
        <v>6</v>
      </c>
      <c r="E12068">
        <v>91</v>
      </c>
      <c r="G12068" s="3">
        <v>14</v>
      </c>
      <c r="O12068" s="3"/>
    </row>
    <row r="12069" spans="1:15" customFormat="1" ht="13.2" x14ac:dyDescent="0.25">
      <c r="A12069">
        <v>6</v>
      </c>
      <c r="B12069">
        <v>9</v>
      </c>
      <c r="C12069" s="3">
        <v>609</v>
      </c>
      <c r="D12069" t="s">
        <v>6</v>
      </c>
      <c r="E12069">
        <v>91</v>
      </c>
      <c r="G12069" s="3">
        <v>10</v>
      </c>
      <c r="O12069" s="3"/>
    </row>
    <row r="12070" spans="1:15" customFormat="1" ht="13.2" x14ac:dyDescent="0.25">
      <c r="A12070">
        <v>6</v>
      </c>
      <c r="B12070">
        <v>10</v>
      </c>
      <c r="C12070" s="3">
        <v>610</v>
      </c>
      <c r="D12070" t="s">
        <v>6</v>
      </c>
      <c r="E12070">
        <v>91</v>
      </c>
      <c r="G12070" s="3">
        <v>23</v>
      </c>
      <c r="O12070" s="3"/>
    </row>
    <row r="12071" spans="1:15" customFormat="1" ht="13.2" x14ac:dyDescent="0.25">
      <c r="A12071">
        <v>6</v>
      </c>
      <c r="B12071">
        <v>11</v>
      </c>
      <c r="C12071" s="3">
        <v>611</v>
      </c>
      <c r="D12071" t="s">
        <v>6</v>
      </c>
      <c r="E12071">
        <v>91</v>
      </c>
      <c r="G12071" s="3">
        <v>233</v>
      </c>
      <c r="O12071" s="3"/>
    </row>
    <row r="12072" spans="1:15" customFormat="1" ht="13.2" x14ac:dyDescent="0.25">
      <c r="A12072">
        <v>6</v>
      </c>
      <c r="B12072">
        <v>12</v>
      </c>
      <c r="C12072" s="3">
        <v>612</v>
      </c>
      <c r="D12072" t="s">
        <v>6</v>
      </c>
      <c r="E12072">
        <v>91</v>
      </c>
      <c r="G12072" s="3">
        <v>201</v>
      </c>
      <c r="O12072" s="3"/>
    </row>
    <row r="12073" spans="1:15" customFormat="1" ht="13.2" x14ac:dyDescent="0.25">
      <c r="A12073">
        <v>6</v>
      </c>
      <c r="B12073">
        <v>13</v>
      </c>
      <c r="C12073" s="3">
        <v>613</v>
      </c>
      <c r="D12073" t="s">
        <v>6</v>
      </c>
      <c r="E12073">
        <v>91</v>
      </c>
      <c r="G12073" s="3">
        <v>220</v>
      </c>
      <c r="O12073" s="3"/>
    </row>
    <row r="12074" spans="1:15" customFormat="1" ht="13.2" x14ac:dyDescent="0.25">
      <c r="A12074">
        <v>6</v>
      </c>
      <c r="B12074">
        <v>14</v>
      </c>
      <c r="C12074" s="3">
        <v>614</v>
      </c>
      <c r="D12074" t="s">
        <v>6</v>
      </c>
      <c r="E12074">
        <v>91</v>
      </c>
      <c r="G12074" s="3">
        <v>201</v>
      </c>
      <c r="O12074" s="3"/>
    </row>
    <row r="12075" spans="1:15" customFormat="1" ht="13.2" x14ac:dyDescent="0.25">
      <c r="A12075">
        <v>6</v>
      </c>
      <c r="B12075">
        <v>15</v>
      </c>
      <c r="C12075" s="3">
        <v>615</v>
      </c>
      <c r="D12075" t="s">
        <v>6</v>
      </c>
      <c r="E12075">
        <v>91</v>
      </c>
      <c r="G12075" s="3">
        <v>431</v>
      </c>
      <c r="O12075" s="3"/>
    </row>
    <row r="12076" spans="1:15" customFormat="1" ht="13.2" x14ac:dyDescent="0.25">
      <c r="A12076">
        <v>6</v>
      </c>
      <c r="B12076">
        <v>16</v>
      </c>
      <c r="C12076" s="3">
        <v>616</v>
      </c>
      <c r="D12076" t="s">
        <v>6</v>
      </c>
      <c r="E12076">
        <v>91</v>
      </c>
      <c r="G12076" s="3">
        <v>610</v>
      </c>
      <c r="O12076" s="3"/>
    </row>
    <row r="12077" spans="1:15" customFormat="1" ht="13.2" x14ac:dyDescent="0.25">
      <c r="A12077">
        <v>6</v>
      </c>
      <c r="B12077">
        <v>17</v>
      </c>
      <c r="C12077" s="3">
        <v>617</v>
      </c>
      <c r="D12077" t="s">
        <v>6</v>
      </c>
      <c r="E12077">
        <v>91</v>
      </c>
      <c r="G12077" s="3">
        <v>683</v>
      </c>
      <c r="O12077" s="3"/>
    </row>
    <row r="12078" spans="1:15" customFormat="1" ht="13.2" x14ac:dyDescent="0.25">
      <c r="A12078">
        <v>6</v>
      </c>
      <c r="B12078">
        <v>18</v>
      </c>
      <c r="C12078" s="3">
        <v>618</v>
      </c>
      <c r="D12078" t="s">
        <v>6</v>
      </c>
      <c r="E12078">
        <v>91</v>
      </c>
      <c r="G12078" s="3">
        <v>1217</v>
      </c>
      <c r="O12078" s="3"/>
    </row>
    <row r="12079" spans="1:15" customFormat="1" ht="13.2" x14ac:dyDescent="0.25">
      <c r="A12079">
        <v>6</v>
      </c>
      <c r="B12079">
        <v>19</v>
      </c>
      <c r="C12079" s="3">
        <v>619</v>
      </c>
      <c r="D12079" t="s">
        <v>6</v>
      </c>
      <c r="E12079">
        <v>91</v>
      </c>
      <c r="G12079" s="3">
        <v>963</v>
      </c>
      <c r="O12079" s="3"/>
    </row>
    <row r="12080" spans="1:15" customFormat="1" ht="13.2" x14ac:dyDescent="0.25">
      <c r="A12080">
        <v>6</v>
      </c>
      <c r="B12080">
        <v>20</v>
      </c>
      <c r="C12080" s="3">
        <v>620</v>
      </c>
      <c r="D12080" t="s">
        <v>6</v>
      </c>
      <c r="E12080">
        <v>91</v>
      </c>
      <c r="G12080" s="3">
        <v>1238</v>
      </c>
      <c r="O12080" s="3"/>
    </row>
    <row r="12081" spans="1:15" customFormat="1" ht="13.2" x14ac:dyDescent="0.25">
      <c r="A12081">
        <v>6</v>
      </c>
      <c r="B12081">
        <v>21</v>
      </c>
      <c r="C12081" s="3">
        <v>621</v>
      </c>
      <c r="D12081" t="s">
        <v>6</v>
      </c>
      <c r="E12081">
        <v>91</v>
      </c>
      <c r="G12081" s="3">
        <v>3098</v>
      </c>
      <c r="O12081" s="3"/>
    </row>
    <row r="12082" spans="1:15" customFormat="1" ht="13.2" x14ac:dyDescent="0.25">
      <c r="A12082">
        <v>6</v>
      </c>
      <c r="B12082">
        <v>22</v>
      </c>
      <c r="C12082" s="3">
        <v>622</v>
      </c>
      <c r="D12082" t="s">
        <v>6</v>
      </c>
      <c r="E12082">
        <v>91</v>
      </c>
      <c r="G12082" s="3">
        <v>4311</v>
      </c>
      <c r="O12082" s="3"/>
    </row>
    <row r="12083" spans="1:15" customFormat="1" ht="13.2" x14ac:dyDescent="0.25">
      <c r="A12083">
        <v>6</v>
      </c>
      <c r="B12083">
        <v>23</v>
      </c>
      <c r="C12083" s="3">
        <v>623</v>
      </c>
      <c r="D12083" t="s">
        <v>6</v>
      </c>
      <c r="E12083">
        <v>91</v>
      </c>
      <c r="G12083" s="3">
        <v>2646</v>
      </c>
      <c r="O12083" s="3"/>
    </row>
    <row r="12084" spans="1:15" customFormat="1" ht="13.2" x14ac:dyDescent="0.25">
      <c r="A12084">
        <v>6</v>
      </c>
      <c r="B12084">
        <v>24</v>
      </c>
      <c r="C12084" s="3">
        <v>624</v>
      </c>
      <c r="D12084" t="s">
        <v>6</v>
      </c>
      <c r="E12084">
        <v>91</v>
      </c>
      <c r="G12084" s="3">
        <v>3736</v>
      </c>
      <c r="O12084" s="3"/>
    </row>
    <row r="12085" spans="1:15" customFormat="1" ht="13.2" x14ac:dyDescent="0.25">
      <c r="A12085">
        <v>6</v>
      </c>
      <c r="B12085">
        <v>25</v>
      </c>
      <c r="C12085" s="3">
        <v>625</v>
      </c>
      <c r="D12085" t="s">
        <v>6</v>
      </c>
      <c r="E12085">
        <v>91</v>
      </c>
      <c r="G12085" s="3">
        <v>4182</v>
      </c>
      <c r="O12085" s="3"/>
    </row>
    <row r="12086" spans="1:15" customFormat="1" ht="13.2" x14ac:dyDescent="0.25">
      <c r="A12086">
        <v>6</v>
      </c>
      <c r="B12086">
        <v>26</v>
      </c>
      <c r="C12086" s="3">
        <v>626</v>
      </c>
      <c r="D12086" t="s">
        <v>6</v>
      </c>
      <c r="E12086">
        <v>91</v>
      </c>
      <c r="G12086" s="3">
        <v>3696</v>
      </c>
      <c r="O12086" s="3"/>
    </row>
    <row r="12087" spans="1:15" customFormat="1" ht="13.2" x14ac:dyDescent="0.25">
      <c r="A12087">
        <v>6</v>
      </c>
      <c r="B12087">
        <v>27</v>
      </c>
      <c r="C12087" s="3">
        <v>627</v>
      </c>
      <c r="D12087" t="s">
        <v>6</v>
      </c>
      <c r="E12087">
        <v>91</v>
      </c>
      <c r="G12087" s="3">
        <v>2481</v>
      </c>
      <c r="O12087" s="3"/>
    </row>
    <row r="12088" spans="1:15" customFormat="1" ht="13.2" x14ac:dyDescent="0.25">
      <c r="A12088">
        <v>6</v>
      </c>
      <c r="B12088">
        <v>28</v>
      </c>
      <c r="C12088" s="3">
        <v>628</v>
      </c>
      <c r="D12088" t="s">
        <v>6</v>
      </c>
      <c r="E12088">
        <v>91</v>
      </c>
      <c r="G12088" s="3">
        <v>2552</v>
      </c>
      <c r="O12088" s="3"/>
    </row>
    <row r="12089" spans="1:15" customFormat="1" ht="13.2" x14ac:dyDescent="0.25">
      <c r="A12089">
        <v>6</v>
      </c>
      <c r="B12089">
        <v>29</v>
      </c>
      <c r="C12089" s="3">
        <v>629</v>
      </c>
      <c r="D12089" t="s">
        <v>6</v>
      </c>
      <c r="E12089">
        <v>91</v>
      </c>
      <c r="G12089" s="3">
        <v>2210</v>
      </c>
      <c r="O12089" s="3"/>
    </row>
    <row r="12090" spans="1:15" customFormat="1" ht="13.2" x14ac:dyDescent="0.25">
      <c r="A12090">
        <v>6</v>
      </c>
      <c r="B12090">
        <v>30</v>
      </c>
      <c r="C12090" s="3">
        <v>630</v>
      </c>
      <c r="D12090" t="s">
        <v>6</v>
      </c>
      <c r="E12090">
        <v>91</v>
      </c>
      <c r="G12090" s="3">
        <v>2912</v>
      </c>
      <c r="O12090" s="3"/>
    </row>
    <row r="12091" spans="1:15" customFormat="1" ht="13.2" x14ac:dyDescent="0.25">
      <c r="A12091">
        <v>7</v>
      </c>
      <c r="B12091">
        <v>1</v>
      </c>
      <c r="C12091" s="3">
        <v>701</v>
      </c>
      <c r="D12091" t="s">
        <v>6</v>
      </c>
      <c r="E12091">
        <v>91</v>
      </c>
      <c r="G12091" s="3">
        <v>2289</v>
      </c>
      <c r="O12091" s="3"/>
    </row>
    <row r="12092" spans="1:15" customFormat="1" ht="13.2" x14ac:dyDescent="0.25">
      <c r="A12092">
        <v>7</v>
      </c>
      <c r="B12092">
        <v>2</v>
      </c>
      <c r="C12092" s="3">
        <v>702</v>
      </c>
      <c r="D12092" t="s">
        <v>6</v>
      </c>
      <c r="E12092">
        <v>91</v>
      </c>
      <c r="G12092" s="3">
        <v>818</v>
      </c>
      <c r="O12092" s="3"/>
    </row>
    <row r="12093" spans="1:15" customFormat="1" ht="13.2" x14ac:dyDescent="0.25">
      <c r="A12093">
        <v>7</v>
      </c>
      <c r="B12093">
        <v>3</v>
      </c>
      <c r="C12093" s="3">
        <v>703</v>
      </c>
      <c r="D12093" t="s">
        <v>6</v>
      </c>
      <c r="E12093">
        <v>91</v>
      </c>
      <c r="G12093" s="3">
        <v>1013</v>
      </c>
      <c r="O12093" s="3"/>
    </row>
    <row r="12094" spans="1:15" customFormat="1" ht="13.2" x14ac:dyDescent="0.25">
      <c r="A12094">
        <v>7</v>
      </c>
      <c r="B12094">
        <v>4</v>
      </c>
      <c r="C12094" s="3">
        <v>704</v>
      </c>
      <c r="D12094" t="s">
        <v>6</v>
      </c>
      <c r="E12094">
        <v>91</v>
      </c>
      <c r="G12094" s="3">
        <v>758</v>
      </c>
      <c r="O12094" s="3"/>
    </row>
    <row r="12095" spans="1:15" customFormat="1" ht="13.2" x14ac:dyDescent="0.25">
      <c r="A12095">
        <v>7</v>
      </c>
      <c r="B12095">
        <v>5</v>
      </c>
      <c r="C12095" s="3">
        <v>705</v>
      </c>
      <c r="D12095" t="s">
        <v>6</v>
      </c>
      <c r="E12095">
        <v>91</v>
      </c>
      <c r="G12095" s="3">
        <v>575</v>
      </c>
      <c r="O12095" s="3"/>
    </row>
    <row r="12096" spans="1:15" customFormat="1" ht="13.2" x14ac:dyDescent="0.25">
      <c r="A12096">
        <v>7</v>
      </c>
      <c r="B12096">
        <v>6</v>
      </c>
      <c r="C12096" s="3">
        <v>706</v>
      </c>
      <c r="D12096" t="s">
        <v>6</v>
      </c>
      <c r="E12096">
        <v>91</v>
      </c>
      <c r="G12096" s="3">
        <v>604</v>
      </c>
      <c r="O12096" s="3"/>
    </row>
    <row r="12097" spans="1:15" customFormat="1" ht="13.2" x14ac:dyDescent="0.25">
      <c r="A12097">
        <v>7</v>
      </c>
      <c r="B12097">
        <v>7</v>
      </c>
      <c r="C12097" s="3">
        <v>707</v>
      </c>
      <c r="D12097" t="s">
        <v>6</v>
      </c>
      <c r="E12097">
        <v>91</v>
      </c>
      <c r="G12097" s="3">
        <v>422</v>
      </c>
      <c r="O12097" s="3"/>
    </row>
    <row r="12098" spans="1:15" customFormat="1" ht="13.2" x14ac:dyDescent="0.25">
      <c r="A12098">
        <v>7</v>
      </c>
      <c r="B12098">
        <v>8</v>
      </c>
      <c r="C12098" s="3">
        <v>708</v>
      </c>
      <c r="D12098" t="s">
        <v>6</v>
      </c>
      <c r="E12098">
        <v>91</v>
      </c>
      <c r="G12098" s="3">
        <v>590</v>
      </c>
      <c r="O12098" s="3"/>
    </row>
    <row r="12099" spans="1:15" customFormat="1" ht="13.2" x14ac:dyDescent="0.25">
      <c r="A12099">
        <v>7</v>
      </c>
      <c r="B12099">
        <v>9</v>
      </c>
      <c r="C12099" s="3">
        <v>709</v>
      </c>
      <c r="D12099" t="s">
        <v>6</v>
      </c>
      <c r="E12099">
        <v>91</v>
      </c>
      <c r="G12099" s="3">
        <v>629</v>
      </c>
      <c r="O12099" s="3"/>
    </row>
    <row r="12100" spans="1:15" customFormat="1" ht="13.2" x14ac:dyDescent="0.25">
      <c r="A12100">
        <v>7</v>
      </c>
      <c r="B12100">
        <v>10</v>
      </c>
      <c r="C12100" s="3">
        <v>710</v>
      </c>
      <c r="D12100" t="s">
        <v>6</v>
      </c>
      <c r="E12100">
        <v>91</v>
      </c>
      <c r="G12100" s="3">
        <v>189</v>
      </c>
      <c r="O12100" s="3"/>
    </row>
    <row r="12101" spans="1:15" customFormat="1" ht="13.2" x14ac:dyDescent="0.25">
      <c r="A12101">
        <v>7</v>
      </c>
      <c r="B12101">
        <v>11</v>
      </c>
      <c r="C12101" s="3">
        <v>711</v>
      </c>
      <c r="D12101" t="s">
        <v>6</v>
      </c>
      <c r="E12101">
        <v>91</v>
      </c>
      <c r="G12101" s="3">
        <v>395</v>
      </c>
      <c r="O12101" s="3"/>
    </row>
    <row r="12102" spans="1:15" customFormat="1" ht="13.2" x14ac:dyDescent="0.25">
      <c r="A12102">
        <v>7</v>
      </c>
      <c r="B12102">
        <v>12</v>
      </c>
      <c r="C12102" s="3">
        <v>712</v>
      </c>
      <c r="D12102" t="s">
        <v>6</v>
      </c>
      <c r="E12102">
        <v>91</v>
      </c>
      <c r="G12102" s="3">
        <v>3279</v>
      </c>
      <c r="O12102" s="3"/>
    </row>
    <row r="12103" spans="1:15" customFormat="1" ht="13.2" x14ac:dyDescent="0.25">
      <c r="A12103">
        <v>7</v>
      </c>
      <c r="B12103">
        <v>13</v>
      </c>
      <c r="C12103" s="3">
        <v>713</v>
      </c>
      <c r="D12103" t="s">
        <v>6</v>
      </c>
      <c r="E12103">
        <v>91</v>
      </c>
      <c r="G12103" s="3">
        <v>1801</v>
      </c>
      <c r="O12103" s="3"/>
    </row>
    <row r="12104" spans="1:15" customFormat="1" ht="13.2" x14ac:dyDescent="0.25">
      <c r="A12104">
        <v>7</v>
      </c>
      <c r="B12104">
        <v>14</v>
      </c>
      <c r="C12104" s="3">
        <v>714</v>
      </c>
      <c r="D12104" t="s">
        <v>6</v>
      </c>
      <c r="E12104">
        <v>91</v>
      </c>
      <c r="G12104" s="3">
        <v>1345</v>
      </c>
      <c r="O12104" s="3"/>
    </row>
    <row r="12105" spans="1:15" customFormat="1" ht="13.2" x14ac:dyDescent="0.25">
      <c r="A12105">
        <v>7</v>
      </c>
      <c r="B12105">
        <v>15</v>
      </c>
      <c r="C12105" s="3">
        <v>715</v>
      </c>
      <c r="D12105" t="s">
        <v>6</v>
      </c>
      <c r="E12105">
        <v>91</v>
      </c>
      <c r="G12105" s="3">
        <v>970</v>
      </c>
      <c r="O12105" s="3"/>
    </row>
    <row r="12106" spans="1:15" customFormat="1" ht="13.2" x14ac:dyDescent="0.25">
      <c r="A12106">
        <v>7</v>
      </c>
      <c r="B12106">
        <v>16</v>
      </c>
      <c r="C12106" s="3">
        <v>716</v>
      </c>
      <c r="D12106" t="s">
        <v>6</v>
      </c>
      <c r="E12106">
        <v>91</v>
      </c>
      <c r="G12106" s="3">
        <v>6375</v>
      </c>
      <c r="O12106" s="3"/>
    </row>
    <row r="12107" spans="1:15" customFormat="1" ht="13.2" x14ac:dyDescent="0.25">
      <c r="A12107">
        <v>7</v>
      </c>
      <c r="B12107">
        <v>17</v>
      </c>
      <c r="C12107" s="3">
        <v>717</v>
      </c>
      <c r="D12107" t="s">
        <v>6</v>
      </c>
      <c r="E12107">
        <v>91</v>
      </c>
      <c r="G12107" s="3">
        <v>6392</v>
      </c>
      <c r="O12107" s="3"/>
    </row>
    <row r="12108" spans="1:15" customFormat="1" ht="13.2" x14ac:dyDescent="0.25">
      <c r="A12108">
        <v>7</v>
      </c>
      <c r="B12108">
        <v>18</v>
      </c>
      <c r="C12108" s="3">
        <v>718</v>
      </c>
      <c r="D12108" t="s">
        <v>6</v>
      </c>
      <c r="E12108">
        <v>91</v>
      </c>
      <c r="G12108" s="3">
        <v>15539</v>
      </c>
      <c r="O12108" s="3"/>
    </row>
    <row r="12109" spans="1:15" customFormat="1" ht="13.2" x14ac:dyDescent="0.25">
      <c r="A12109">
        <v>7</v>
      </c>
      <c r="B12109">
        <v>19</v>
      </c>
      <c r="C12109" s="3">
        <v>719</v>
      </c>
      <c r="D12109" t="s">
        <v>6</v>
      </c>
      <c r="E12109">
        <v>91</v>
      </c>
      <c r="G12109" s="3">
        <v>29591</v>
      </c>
      <c r="O12109" s="3"/>
    </row>
    <row r="12110" spans="1:15" customFormat="1" ht="13.2" x14ac:dyDescent="0.25">
      <c r="A12110">
        <v>7</v>
      </c>
      <c r="B12110">
        <v>20</v>
      </c>
      <c r="C12110" s="3">
        <v>720</v>
      </c>
      <c r="D12110" t="s">
        <v>6</v>
      </c>
      <c r="E12110">
        <v>91</v>
      </c>
      <c r="G12110" s="3">
        <v>36312</v>
      </c>
      <c r="O12110" s="3"/>
    </row>
    <row r="12111" spans="1:15" customFormat="1" ht="13.2" x14ac:dyDescent="0.25">
      <c r="A12111">
        <v>7</v>
      </c>
      <c r="B12111">
        <v>21</v>
      </c>
      <c r="C12111" s="3">
        <v>721</v>
      </c>
      <c r="D12111" t="s">
        <v>6</v>
      </c>
      <c r="E12111">
        <v>91</v>
      </c>
      <c r="G12111" s="3">
        <v>22173</v>
      </c>
      <c r="O12111" s="3"/>
    </row>
    <row r="12112" spans="1:15" customFormat="1" ht="13.2" x14ac:dyDescent="0.25">
      <c r="A12112">
        <v>7</v>
      </c>
      <c r="B12112">
        <v>22</v>
      </c>
      <c r="C12112" s="3">
        <v>722</v>
      </c>
      <c r="D12112" t="s">
        <v>6</v>
      </c>
      <c r="E12112">
        <v>91</v>
      </c>
      <c r="G12112" s="3">
        <v>20492</v>
      </c>
      <c r="O12112" s="3"/>
    </row>
    <row r="12113" spans="1:15" customFormat="1" ht="13.2" x14ac:dyDescent="0.25">
      <c r="A12113">
        <v>7</v>
      </c>
      <c r="B12113">
        <v>23</v>
      </c>
      <c r="C12113" s="3">
        <v>723</v>
      </c>
      <c r="D12113" t="s">
        <v>6</v>
      </c>
      <c r="E12113">
        <v>91</v>
      </c>
      <c r="G12113" s="3">
        <v>27648</v>
      </c>
      <c r="O12113" s="3"/>
    </row>
    <row r="12114" spans="1:15" customFormat="1" ht="13.2" x14ac:dyDescent="0.25">
      <c r="A12114">
        <v>7</v>
      </c>
      <c r="B12114">
        <v>24</v>
      </c>
      <c r="C12114" s="3">
        <v>724</v>
      </c>
      <c r="D12114" t="s">
        <v>6</v>
      </c>
      <c r="E12114">
        <v>91</v>
      </c>
      <c r="G12114" s="3">
        <v>16481</v>
      </c>
      <c r="O12114" s="3"/>
    </row>
    <row r="12115" spans="1:15" customFormat="1" ht="13.2" x14ac:dyDescent="0.25">
      <c r="A12115">
        <v>7</v>
      </c>
      <c r="B12115">
        <v>25</v>
      </c>
      <c r="C12115" s="3">
        <v>725</v>
      </c>
      <c r="D12115" t="s">
        <v>6</v>
      </c>
      <c r="E12115">
        <v>91</v>
      </c>
      <c r="G12115" s="3">
        <v>1451</v>
      </c>
      <c r="O12115" s="3"/>
    </row>
    <row r="12116" spans="1:15" customFormat="1" ht="13.2" x14ac:dyDescent="0.25">
      <c r="A12116">
        <v>7</v>
      </c>
      <c r="B12116">
        <v>26</v>
      </c>
      <c r="C12116" s="3">
        <v>726</v>
      </c>
      <c r="D12116" t="s">
        <v>6</v>
      </c>
      <c r="E12116">
        <v>91</v>
      </c>
      <c r="G12116" s="3">
        <v>621</v>
      </c>
      <c r="O12116" s="3"/>
    </row>
    <row r="12117" spans="1:15" customFormat="1" ht="13.2" x14ac:dyDescent="0.25">
      <c r="A12117">
        <v>7</v>
      </c>
      <c r="B12117">
        <v>27</v>
      </c>
      <c r="C12117" s="3">
        <v>727</v>
      </c>
      <c r="D12117" t="s">
        <v>6</v>
      </c>
      <c r="E12117">
        <v>91</v>
      </c>
      <c r="G12117" s="3">
        <v>4168</v>
      </c>
      <c r="O12117" s="3"/>
    </row>
    <row r="12118" spans="1:15" customFormat="1" ht="13.2" x14ac:dyDescent="0.25">
      <c r="A12118">
        <v>7</v>
      </c>
      <c r="B12118">
        <v>28</v>
      </c>
      <c r="C12118" s="3">
        <v>728</v>
      </c>
      <c r="D12118" t="s">
        <v>6</v>
      </c>
      <c r="E12118">
        <v>91</v>
      </c>
      <c r="G12118" s="3">
        <v>5472</v>
      </c>
      <c r="O12118" s="3"/>
    </row>
    <row r="12119" spans="1:15" customFormat="1" ht="13.2" x14ac:dyDescent="0.25">
      <c r="A12119">
        <v>7</v>
      </c>
      <c r="B12119">
        <v>29</v>
      </c>
      <c r="C12119" s="3">
        <v>729</v>
      </c>
      <c r="D12119" t="s">
        <v>6</v>
      </c>
      <c r="E12119">
        <v>91</v>
      </c>
      <c r="G12119" s="3">
        <v>3902</v>
      </c>
      <c r="O12119" s="3"/>
    </row>
    <row r="12120" spans="1:15" customFormat="1" ht="13.2" x14ac:dyDescent="0.25">
      <c r="A12120">
        <v>7</v>
      </c>
      <c r="B12120">
        <v>30</v>
      </c>
      <c r="C12120" s="3">
        <v>730</v>
      </c>
      <c r="D12120" t="s">
        <v>6</v>
      </c>
      <c r="E12120">
        <v>91</v>
      </c>
      <c r="G12120" s="3">
        <v>3387</v>
      </c>
      <c r="O12120" s="3"/>
    </row>
    <row r="12121" spans="1:15" customFormat="1" ht="13.2" x14ac:dyDescent="0.25">
      <c r="A12121">
        <v>7</v>
      </c>
      <c r="B12121">
        <v>31</v>
      </c>
      <c r="C12121" s="3">
        <v>731</v>
      </c>
      <c r="D12121" t="s">
        <v>6</v>
      </c>
      <c r="E12121">
        <v>91</v>
      </c>
      <c r="G12121" s="3">
        <v>2715</v>
      </c>
      <c r="O12121" s="3"/>
    </row>
    <row r="12122" spans="1:15" customFormat="1" ht="13.2" x14ac:dyDescent="0.25">
      <c r="A12122">
        <v>8</v>
      </c>
      <c r="B12122">
        <v>1</v>
      </c>
      <c r="C12122" s="3">
        <v>801</v>
      </c>
      <c r="D12122" t="s">
        <v>6</v>
      </c>
      <c r="E12122">
        <v>91</v>
      </c>
      <c r="G12122" s="3">
        <v>2285</v>
      </c>
      <c r="O12122" s="3"/>
    </row>
    <row r="12123" spans="1:15" customFormat="1" ht="13.2" x14ac:dyDescent="0.25">
      <c r="A12123">
        <v>8</v>
      </c>
      <c r="B12123">
        <v>2</v>
      </c>
      <c r="C12123" s="3">
        <v>802</v>
      </c>
      <c r="D12123" t="s">
        <v>6</v>
      </c>
      <c r="E12123">
        <v>91</v>
      </c>
      <c r="G12123" s="3">
        <v>1585</v>
      </c>
      <c r="O12123" s="3"/>
    </row>
    <row r="12124" spans="1:15" customFormat="1" ht="13.2" x14ac:dyDescent="0.25">
      <c r="A12124">
        <v>8</v>
      </c>
      <c r="B12124">
        <v>3</v>
      </c>
      <c r="C12124" s="3">
        <v>803</v>
      </c>
      <c r="D12124" t="s">
        <v>6</v>
      </c>
      <c r="E12124">
        <v>91</v>
      </c>
      <c r="G12124" s="3">
        <v>861</v>
      </c>
      <c r="O12124" s="3"/>
    </row>
    <row r="12125" spans="1:15" customFormat="1" ht="13.2" x14ac:dyDescent="0.25">
      <c r="A12125">
        <v>8</v>
      </c>
      <c r="B12125">
        <v>4</v>
      </c>
      <c r="C12125" s="3">
        <v>804</v>
      </c>
      <c r="D12125" t="s">
        <v>6</v>
      </c>
      <c r="E12125">
        <v>91</v>
      </c>
      <c r="G12125" s="3">
        <v>902</v>
      </c>
      <c r="O12125" s="3"/>
    </row>
    <row r="12126" spans="1:15" customFormat="1" ht="13.2" x14ac:dyDescent="0.25">
      <c r="A12126">
        <v>8</v>
      </c>
      <c r="B12126">
        <v>5</v>
      </c>
      <c r="C12126" s="3">
        <v>805</v>
      </c>
      <c r="D12126" t="s">
        <v>6</v>
      </c>
      <c r="E12126">
        <v>91</v>
      </c>
      <c r="G12126" s="3">
        <v>829</v>
      </c>
      <c r="O12126" s="3"/>
    </row>
    <row r="12127" spans="1:15" customFormat="1" ht="13.2" x14ac:dyDescent="0.25">
      <c r="A12127">
        <v>8</v>
      </c>
      <c r="B12127">
        <v>6</v>
      </c>
      <c r="C12127" s="3">
        <v>806</v>
      </c>
      <c r="D12127" t="s">
        <v>6</v>
      </c>
      <c r="E12127">
        <v>91</v>
      </c>
      <c r="G12127" s="3">
        <v>581</v>
      </c>
      <c r="O12127" s="3"/>
    </row>
    <row r="12128" spans="1:15" customFormat="1" ht="13.2" x14ac:dyDescent="0.25">
      <c r="A12128">
        <v>8</v>
      </c>
      <c r="B12128">
        <v>7</v>
      </c>
      <c r="C12128" s="3">
        <v>807</v>
      </c>
      <c r="D12128" t="s">
        <v>6</v>
      </c>
      <c r="E12128">
        <v>91</v>
      </c>
      <c r="G12128" s="3">
        <v>460</v>
      </c>
      <c r="O12128" s="3"/>
    </row>
    <row r="12129" spans="1:15" customFormat="1" ht="13.2" x14ac:dyDescent="0.25">
      <c r="A12129">
        <v>8</v>
      </c>
      <c r="B12129">
        <v>8</v>
      </c>
      <c r="C12129" s="3">
        <v>808</v>
      </c>
      <c r="D12129" t="s">
        <v>6</v>
      </c>
      <c r="E12129">
        <v>91</v>
      </c>
      <c r="G12129" s="3">
        <v>479</v>
      </c>
      <c r="O12129" s="3"/>
    </row>
    <row r="12130" spans="1:15" customFormat="1" ht="13.2" x14ac:dyDescent="0.25">
      <c r="A12130">
        <v>8</v>
      </c>
      <c r="B12130">
        <v>9</v>
      </c>
      <c r="C12130" s="3">
        <v>809</v>
      </c>
      <c r="D12130" t="s">
        <v>6</v>
      </c>
      <c r="E12130">
        <v>91</v>
      </c>
      <c r="G12130" s="3">
        <v>117</v>
      </c>
      <c r="O12130" s="3"/>
    </row>
    <row r="12131" spans="1:15" customFormat="1" ht="13.2" x14ac:dyDescent="0.25">
      <c r="A12131">
        <v>8</v>
      </c>
      <c r="B12131">
        <v>10</v>
      </c>
      <c r="C12131" s="3">
        <v>810</v>
      </c>
      <c r="D12131" t="s">
        <v>6</v>
      </c>
      <c r="E12131">
        <v>91</v>
      </c>
      <c r="G12131" s="3">
        <v>84</v>
      </c>
      <c r="O12131" s="3"/>
    </row>
    <row r="12132" spans="1:15" customFormat="1" ht="13.2" x14ac:dyDescent="0.25">
      <c r="A12132">
        <v>8</v>
      </c>
      <c r="B12132">
        <v>11</v>
      </c>
      <c r="C12132" s="3">
        <v>811</v>
      </c>
      <c r="D12132" t="s">
        <v>6</v>
      </c>
      <c r="E12132">
        <v>91</v>
      </c>
      <c r="G12132" s="3">
        <v>149</v>
      </c>
      <c r="O12132" s="3"/>
    </row>
    <row r="12133" spans="1:15" customFormat="1" ht="13.2" x14ac:dyDescent="0.25">
      <c r="A12133">
        <v>8</v>
      </c>
      <c r="B12133">
        <v>12</v>
      </c>
      <c r="C12133" s="3">
        <v>812</v>
      </c>
      <c r="D12133" t="s">
        <v>6</v>
      </c>
      <c r="E12133">
        <v>91</v>
      </c>
      <c r="G12133" s="3">
        <v>5810</v>
      </c>
      <c r="O12133" s="3"/>
    </row>
    <row r="12134" spans="1:15" customFormat="1" ht="13.2" x14ac:dyDescent="0.25">
      <c r="A12134">
        <v>8</v>
      </c>
      <c r="B12134">
        <v>13</v>
      </c>
      <c r="C12134" s="3">
        <v>813</v>
      </c>
      <c r="D12134" t="s">
        <v>6</v>
      </c>
      <c r="E12134">
        <v>91</v>
      </c>
      <c r="G12134" s="3">
        <v>25804</v>
      </c>
      <c r="O12134" s="3"/>
    </row>
    <row r="12135" spans="1:15" customFormat="1" ht="13.2" x14ac:dyDescent="0.25">
      <c r="A12135">
        <v>8</v>
      </c>
      <c r="B12135">
        <v>14</v>
      </c>
      <c r="C12135" s="3">
        <v>814</v>
      </c>
      <c r="D12135" t="s">
        <v>6</v>
      </c>
      <c r="E12135">
        <v>91</v>
      </c>
      <c r="G12135" s="3">
        <v>39118</v>
      </c>
      <c r="O12135" s="3"/>
    </row>
    <row r="12136" spans="1:15" customFormat="1" ht="13.2" x14ac:dyDescent="0.25">
      <c r="A12136">
        <v>8</v>
      </c>
      <c r="B12136">
        <v>15</v>
      </c>
      <c r="C12136" s="3">
        <v>815</v>
      </c>
      <c r="D12136" t="s">
        <v>6</v>
      </c>
      <c r="E12136">
        <v>91</v>
      </c>
      <c r="G12136" s="3">
        <v>14379</v>
      </c>
      <c r="O12136" s="3"/>
    </row>
    <row r="12137" spans="1:15" customFormat="1" ht="13.2" x14ac:dyDescent="0.25">
      <c r="A12137">
        <v>8</v>
      </c>
      <c r="B12137">
        <v>16</v>
      </c>
      <c r="C12137" s="3">
        <v>816</v>
      </c>
      <c r="D12137" t="s">
        <v>6</v>
      </c>
      <c r="E12137">
        <v>91</v>
      </c>
      <c r="G12137" s="3">
        <v>4733</v>
      </c>
      <c r="O12137" s="3"/>
    </row>
    <row r="12138" spans="1:15" customFormat="1" ht="13.2" x14ac:dyDescent="0.25">
      <c r="A12138">
        <v>8</v>
      </c>
      <c r="B12138">
        <v>17</v>
      </c>
      <c r="C12138" s="3">
        <v>817</v>
      </c>
      <c r="D12138" t="s">
        <v>6</v>
      </c>
      <c r="E12138">
        <v>91</v>
      </c>
      <c r="G12138" s="3">
        <v>1376</v>
      </c>
      <c r="O12138" s="3"/>
    </row>
    <row r="12139" spans="1:15" customFormat="1" ht="13.2" x14ac:dyDescent="0.25">
      <c r="A12139">
        <v>8</v>
      </c>
      <c r="B12139">
        <v>18</v>
      </c>
      <c r="C12139" s="3">
        <v>818</v>
      </c>
      <c r="D12139" t="s">
        <v>6</v>
      </c>
      <c r="E12139">
        <v>91</v>
      </c>
      <c r="G12139" s="3">
        <v>637</v>
      </c>
      <c r="O12139" s="3"/>
    </row>
    <row r="12140" spans="1:15" customFormat="1" ht="13.2" x14ac:dyDescent="0.25">
      <c r="A12140">
        <v>8</v>
      </c>
      <c r="B12140">
        <v>19</v>
      </c>
      <c r="C12140" s="3">
        <v>819</v>
      </c>
      <c r="D12140" t="s">
        <v>6</v>
      </c>
      <c r="E12140">
        <v>91</v>
      </c>
      <c r="G12140" s="3">
        <v>370</v>
      </c>
      <c r="O12140" s="3"/>
    </row>
    <row r="12141" spans="1:15" customFormat="1" ht="13.2" x14ac:dyDescent="0.25">
      <c r="A12141">
        <v>8</v>
      </c>
      <c r="B12141">
        <v>20</v>
      </c>
      <c r="C12141" s="3">
        <v>820</v>
      </c>
      <c r="D12141" t="s">
        <v>6</v>
      </c>
      <c r="E12141">
        <v>91</v>
      </c>
      <c r="G12141" s="3">
        <v>227</v>
      </c>
      <c r="O12141" s="3"/>
    </row>
    <row r="12142" spans="1:15" customFormat="1" ht="13.2" x14ac:dyDescent="0.25">
      <c r="A12142">
        <v>8</v>
      </c>
      <c r="B12142">
        <v>21</v>
      </c>
      <c r="C12142" s="3">
        <v>821</v>
      </c>
      <c r="D12142" t="s">
        <v>6</v>
      </c>
      <c r="E12142">
        <v>91</v>
      </c>
      <c r="G12142" s="3">
        <v>101</v>
      </c>
      <c r="O12142" s="3"/>
    </row>
    <row r="12143" spans="1:15" customFormat="1" ht="13.2" x14ac:dyDescent="0.25">
      <c r="A12143">
        <v>8</v>
      </c>
      <c r="B12143">
        <v>22</v>
      </c>
      <c r="C12143" s="3">
        <v>822</v>
      </c>
      <c r="D12143" t="s">
        <v>6</v>
      </c>
      <c r="E12143">
        <v>91</v>
      </c>
      <c r="G12143" s="3">
        <v>108</v>
      </c>
      <c r="O12143" s="3"/>
    </row>
    <row r="12144" spans="1:15" customFormat="1" ht="13.2" x14ac:dyDescent="0.25">
      <c r="A12144">
        <v>8</v>
      </c>
      <c r="B12144">
        <v>23</v>
      </c>
      <c r="C12144" s="3">
        <v>823</v>
      </c>
      <c r="D12144" t="s">
        <v>6</v>
      </c>
      <c r="E12144">
        <v>91</v>
      </c>
      <c r="G12144" s="3">
        <v>186</v>
      </c>
      <c r="O12144" s="3"/>
    </row>
    <row r="12145" spans="1:16" customFormat="1" ht="13.2" x14ac:dyDescent="0.25">
      <c r="A12145">
        <v>8</v>
      </c>
      <c r="B12145">
        <v>24</v>
      </c>
      <c r="C12145" s="3">
        <v>824</v>
      </c>
      <c r="D12145" t="s">
        <v>6</v>
      </c>
      <c r="E12145">
        <v>91</v>
      </c>
      <c r="G12145" s="3">
        <v>421</v>
      </c>
      <c r="O12145" s="3"/>
    </row>
    <row r="12146" spans="1:16" customFormat="1" ht="13.2" x14ac:dyDescent="0.25">
      <c r="A12146">
        <v>8</v>
      </c>
      <c r="B12146">
        <v>25</v>
      </c>
      <c r="C12146" s="3">
        <v>825</v>
      </c>
      <c r="D12146" t="s">
        <v>6</v>
      </c>
      <c r="E12146">
        <v>91</v>
      </c>
      <c r="G12146" s="3">
        <v>1275</v>
      </c>
      <c r="O12146" s="3"/>
    </row>
    <row r="12147" spans="1:16" customFormat="1" ht="13.2" x14ac:dyDescent="0.25">
      <c r="A12147">
        <v>8</v>
      </c>
      <c r="B12147">
        <v>26</v>
      </c>
      <c r="C12147" s="3">
        <v>826</v>
      </c>
      <c r="D12147" t="s">
        <v>6</v>
      </c>
      <c r="E12147">
        <v>91</v>
      </c>
      <c r="G12147" s="3">
        <v>2274</v>
      </c>
      <c r="O12147" s="3"/>
    </row>
    <row r="12148" spans="1:16" customFormat="1" ht="13.2" x14ac:dyDescent="0.25">
      <c r="A12148">
        <v>8</v>
      </c>
      <c r="B12148">
        <v>27</v>
      </c>
      <c r="C12148" s="3">
        <v>827</v>
      </c>
      <c r="D12148" t="s">
        <v>6</v>
      </c>
      <c r="E12148">
        <v>91</v>
      </c>
      <c r="G12148" s="3">
        <v>2922</v>
      </c>
      <c r="O12148" s="3"/>
    </row>
    <row r="12149" spans="1:16" customFormat="1" ht="13.2" x14ac:dyDescent="0.25">
      <c r="A12149">
        <v>8</v>
      </c>
      <c r="B12149">
        <v>28</v>
      </c>
      <c r="C12149" s="3">
        <v>828</v>
      </c>
      <c r="D12149" t="s">
        <v>6</v>
      </c>
      <c r="E12149">
        <v>91</v>
      </c>
      <c r="G12149" s="3">
        <v>3338</v>
      </c>
      <c r="O12149" s="3"/>
    </row>
    <row r="12150" spans="1:16" customFormat="1" ht="13.2" x14ac:dyDescent="0.25">
      <c r="A12150">
        <v>8</v>
      </c>
      <c r="B12150">
        <v>29</v>
      </c>
      <c r="C12150" s="3">
        <v>829</v>
      </c>
      <c r="D12150" t="s">
        <v>6</v>
      </c>
      <c r="E12150">
        <v>91</v>
      </c>
      <c r="G12150" s="3">
        <v>2867</v>
      </c>
      <c r="O12150" s="3"/>
    </row>
    <row r="12151" spans="1:16" customFormat="1" ht="13.2" x14ac:dyDescent="0.25">
      <c r="A12151">
        <v>8</v>
      </c>
      <c r="B12151">
        <v>30</v>
      </c>
      <c r="C12151" s="3">
        <v>830</v>
      </c>
      <c r="D12151" t="s">
        <v>6</v>
      </c>
      <c r="E12151">
        <v>91</v>
      </c>
      <c r="G12151" s="3">
        <v>563</v>
      </c>
      <c r="O12151" s="3"/>
    </row>
    <row r="12152" spans="1:16" customFormat="1" ht="13.2" x14ac:dyDescent="0.25">
      <c r="A12152">
        <v>8</v>
      </c>
      <c r="B12152">
        <v>31</v>
      </c>
      <c r="C12152" s="3">
        <v>831</v>
      </c>
      <c r="D12152" t="s">
        <v>6</v>
      </c>
      <c r="E12152">
        <v>91</v>
      </c>
      <c r="G12152" s="3">
        <v>1390</v>
      </c>
      <c r="O12152" s="3"/>
    </row>
    <row r="12153" spans="1:16" customFormat="1" ht="13.2" x14ac:dyDescent="0.25">
      <c r="A12153">
        <v>9</v>
      </c>
      <c r="B12153">
        <v>1</v>
      </c>
      <c r="C12153" s="3">
        <v>901</v>
      </c>
      <c r="D12153" t="s">
        <v>6</v>
      </c>
      <c r="E12153">
        <v>91</v>
      </c>
      <c r="G12153" s="3">
        <v>804</v>
      </c>
      <c r="O12153" s="3"/>
    </row>
    <row r="12154" spans="1:16" customFormat="1" ht="13.2" x14ac:dyDescent="0.25">
      <c r="A12154">
        <v>9</v>
      </c>
      <c r="B12154">
        <v>2</v>
      </c>
      <c r="C12154" s="3">
        <v>902</v>
      </c>
      <c r="D12154" t="s">
        <v>6</v>
      </c>
      <c r="E12154">
        <v>91</v>
      </c>
      <c r="G12154" s="3">
        <v>672</v>
      </c>
      <c r="O12154" s="3"/>
    </row>
    <row r="12155" spans="1:16" customFormat="1" ht="13.2" x14ac:dyDescent="0.25">
      <c r="A12155">
        <v>9</v>
      </c>
      <c r="B12155">
        <v>3</v>
      </c>
      <c r="C12155" s="3">
        <v>903</v>
      </c>
      <c r="D12155" t="s">
        <v>6</v>
      </c>
      <c r="E12155">
        <v>91</v>
      </c>
      <c r="G12155" s="3">
        <v>6512</v>
      </c>
      <c r="O12155" s="3"/>
    </row>
    <row r="12156" spans="1:16" customFormat="1" ht="13.2" x14ac:dyDescent="0.25">
      <c r="A12156">
        <v>9</v>
      </c>
      <c r="B12156">
        <v>4</v>
      </c>
      <c r="C12156" s="3">
        <v>904</v>
      </c>
      <c r="D12156" t="s">
        <v>6</v>
      </c>
      <c r="E12156">
        <v>91</v>
      </c>
      <c r="G12156" s="3">
        <v>15592</v>
      </c>
      <c r="O12156" s="3"/>
    </row>
    <row r="12157" spans="1:16" customFormat="1" ht="13.2" x14ac:dyDescent="0.25">
      <c r="A12157">
        <v>9</v>
      </c>
      <c r="B12157">
        <v>5</v>
      </c>
      <c r="C12157" s="3">
        <v>905</v>
      </c>
      <c r="D12157" t="s">
        <v>6</v>
      </c>
      <c r="E12157">
        <v>91</v>
      </c>
      <c r="G12157" s="3">
        <v>11981</v>
      </c>
      <c r="O12157" s="3"/>
    </row>
    <row r="12158" spans="1:16" customFormat="1" ht="13.2" x14ac:dyDescent="0.25">
      <c r="A12158">
        <v>9</v>
      </c>
      <c r="B12158">
        <v>6</v>
      </c>
      <c r="C12158" s="3">
        <v>906</v>
      </c>
      <c r="D12158" t="s">
        <v>6</v>
      </c>
      <c r="E12158">
        <v>91</v>
      </c>
      <c r="G12158" s="3">
        <v>6876</v>
      </c>
      <c r="J12158" s="44"/>
      <c r="O12158" s="3"/>
    </row>
    <row r="12159" spans="1:16" customFormat="1" ht="13.2" x14ac:dyDescent="0.25">
      <c r="A12159">
        <v>9</v>
      </c>
      <c r="B12159">
        <v>7</v>
      </c>
      <c r="C12159" s="3">
        <v>907</v>
      </c>
      <c r="D12159" t="s">
        <v>6</v>
      </c>
      <c r="E12159">
        <v>91</v>
      </c>
      <c r="G12159" s="3">
        <v>3352</v>
      </c>
      <c r="J12159" s="44"/>
      <c r="O12159" s="3"/>
    </row>
    <row r="12160" spans="1:16" customFormat="1" ht="13.2" x14ac:dyDescent="0.25">
      <c r="A12160">
        <v>9</v>
      </c>
      <c r="B12160">
        <v>8</v>
      </c>
      <c r="C12160" s="3">
        <v>908</v>
      </c>
      <c r="D12160" t="s">
        <v>6</v>
      </c>
      <c r="E12160">
        <v>91</v>
      </c>
      <c r="F12160">
        <v>224</v>
      </c>
      <c r="G12160" s="43">
        <v>1707</v>
      </c>
      <c r="J12160" s="44"/>
      <c r="O12160" s="3"/>
      <c r="P12160" s="43">
        <v>1707</v>
      </c>
    </row>
    <row r="12161" spans="1:16" customFormat="1" ht="13.2" x14ac:dyDescent="0.25">
      <c r="A12161">
        <v>9</v>
      </c>
      <c r="B12161">
        <v>9</v>
      </c>
      <c r="C12161" s="3">
        <v>909</v>
      </c>
      <c r="D12161" t="s">
        <v>6</v>
      </c>
      <c r="E12161">
        <v>91</v>
      </c>
      <c r="F12161">
        <v>983</v>
      </c>
      <c r="G12161" s="43">
        <v>1119</v>
      </c>
      <c r="J12161" s="44"/>
      <c r="O12161" s="3"/>
      <c r="P12161" s="43">
        <v>1119</v>
      </c>
    </row>
    <row r="12162" spans="1:16" customFormat="1" ht="13.2" x14ac:dyDescent="0.25">
      <c r="A12162">
        <v>9</v>
      </c>
      <c r="B12162">
        <v>10</v>
      </c>
      <c r="C12162" s="3">
        <v>910</v>
      </c>
      <c r="D12162" t="s">
        <v>6</v>
      </c>
      <c r="E12162">
        <v>91</v>
      </c>
      <c r="F12162">
        <v>1432</v>
      </c>
      <c r="G12162" s="43">
        <v>1142</v>
      </c>
      <c r="J12162" s="44"/>
      <c r="O12162" s="3"/>
      <c r="P12162" s="43">
        <v>1142</v>
      </c>
    </row>
    <row r="12163" spans="1:16" customFormat="1" ht="13.2" x14ac:dyDescent="0.25">
      <c r="A12163">
        <v>9</v>
      </c>
      <c r="B12163">
        <v>11</v>
      </c>
      <c r="C12163" s="3">
        <v>911</v>
      </c>
      <c r="D12163" t="s">
        <v>6</v>
      </c>
      <c r="E12163">
        <v>91</v>
      </c>
      <c r="F12163">
        <v>1101</v>
      </c>
      <c r="G12163" s="43">
        <v>1402</v>
      </c>
      <c r="J12163" s="44"/>
      <c r="O12163" s="3"/>
      <c r="P12163" s="43">
        <v>1402</v>
      </c>
    </row>
    <row r="12164" spans="1:16" customFormat="1" ht="13.2" x14ac:dyDescent="0.25">
      <c r="A12164">
        <v>9</v>
      </c>
      <c r="B12164">
        <v>12</v>
      </c>
      <c r="C12164" s="3">
        <v>912</v>
      </c>
      <c r="D12164" t="s">
        <v>6</v>
      </c>
      <c r="E12164">
        <v>91</v>
      </c>
      <c r="F12164">
        <v>686</v>
      </c>
      <c r="G12164" s="43">
        <v>1008</v>
      </c>
      <c r="J12164" s="44"/>
      <c r="O12164" s="3"/>
      <c r="P12164" s="43">
        <v>1008</v>
      </c>
    </row>
    <row r="12165" spans="1:16" customFormat="1" ht="13.2" x14ac:dyDescent="0.25">
      <c r="A12165">
        <v>9</v>
      </c>
      <c r="B12165">
        <v>13</v>
      </c>
      <c r="C12165" s="3">
        <v>913</v>
      </c>
      <c r="D12165" t="s">
        <v>6</v>
      </c>
      <c r="E12165">
        <v>91</v>
      </c>
      <c r="F12165">
        <v>553</v>
      </c>
      <c r="G12165" s="43">
        <v>590</v>
      </c>
      <c r="J12165" s="44"/>
      <c r="O12165" s="3"/>
      <c r="P12165" s="43">
        <v>590</v>
      </c>
    </row>
    <row r="12166" spans="1:16" customFormat="1" ht="13.2" x14ac:dyDescent="0.25">
      <c r="A12166">
        <v>9</v>
      </c>
      <c r="B12166">
        <v>14</v>
      </c>
      <c r="C12166" s="3">
        <v>914</v>
      </c>
      <c r="D12166" t="s">
        <v>6</v>
      </c>
      <c r="E12166">
        <v>91</v>
      </c>
      <c r="F12166">
        <v>287</v>
      </c>
      <c r="G12166" s="43">
        <v>588</v>
      </c>
      <c r="J12166" s="44"/>
      <c r="O12166" s="3"/>
      <c r="P12166" s="43">
        <v>588</v>
      </c>
    </row>
    <row r="12167" spans="1:16" customFormat="1" ht="13.2" x14ac:dyDescent="0.25">
      <c r="A12167">
        <v>9</v>
      </c>
      <c r="B12167">
        <v>15</v>
      </c>
      <c r="C12167" s="3">
        <v>915</v>
      </c>
      <c r="D12167" t="s">
        <v>6</v>
      </c>
      <c r="E12167">
        <v>91</v>
      </c>
      <c r="F12167">
        <v>311</v>
      </c>
      <c r="G12167" s="43">
        <v>531</v>
      </c>
      <c r="J12167" s="44"/>
      <c r="O12167" s="3"/>
      <c r="P12167" s="43">
        <v>531</v>
      </c>
    </row>
    <row r="12168" spans="1:16" customFormat="1" ht="13.2" x14ac:dyDescent="0.25">
      <c r="A12168">
        <v>9</v>
      </c>
      <c r="B12168">
        <v>16</v>
      </c>
      <c r="C12168" s="3">
        <v>916</v>
      </c>
      <c r="D12168" t="s">
        <v>6</v>
      </c>
      <c r="E12168">
        <v>91</v>
      </c>
      <c r="F12168">
        <v>577</v>
      </c>
      <c r="G12168" s="43">
        <v>516</v>
      </c>
      <c r="J12168" s="44"/>
      <c r="O12168" s="3"/>
      <c r="P12168" s="43">
        <v>516</v>
      </c>
    </row>
    <row r="12169" spans="1:16" customFormat="1" ht="13.2" x14ac:dyDescent="0.25">
      <c r="A12169">
        <v>9</v>
      </c>
      <c r="B12169">
        <v>17</v>
      </c>
      <c r="C12169" s="3">
        <v>917</v>
      </c>
      <c r="D12169" t="s">
        <v>6</v>
      </c>
      <c r="E12169">
        <v>91</v>
      </c>
      <c r="F12169">
        <v>522</v>
      </c>
      <c r="G12169" s="43">
        <v>576</v>
      </c>
      <c r="J12169" s="44"/>
      <c r="O12169" s="3"/>
      <c r="P12169" s="43">
        <v>576</v>
      </c>
    </row>
    <row r="12170" spans="1:16" customFormat="1" ht="13.2" x14ac:dyDescent="0.25">
      <c r="A12170">
        <v>9</v>
      </c>
      <c r="B12170">
        <v>18</v>
      </c>
      <c r="C12170" s="3">
        <v>918</v>
      </c>
      <c r="D12170" t="s">
        <v>6</v>
      </c>
      <c r="E12170">
        <v>91</v>
      </c>
      <c r="F12170">
        <v>423</v>
      </c>
      <c r="G12170" s="43">
        <v>501</v>
      </c>
      <c r="J12170" s="44"/>
      <c r="O12170" s="3"/>
      <c r="P12170" s="43">
        <v>501</v>
      </c>
    </row>
    <row r="12171" spans="1:16" customFormat="1" ht="13.2" x14ac:dyDescent="0.25">
      <c r="A12171">
        <v>9</v>
      </c>
      <c r="B12171">
        <v>19</v>
      </c>
      <c r="C12171" s="3">
        <v>919</v>
      </c>
      <c r="D12171" t="s">
        <v>6</v>
      </c>
      <c r="E12171">
        <v>91</v>
      </c>
      <c r="F12171">
        <v>250</v>
      </c>
      <c r="G12171" s="43">
        <v>394</v>
      </c>
      <c r="J12171" s="44"/>
      <c r="O12171" s="3"/>
      <c r="P12171" s="43">
        <v>394</v>
      </c>
    </row>
    <row r="12172" spans="1:16" customFormat="1" ht="13.2" x14ac:dyDescent="0.25">
      <c r="A12172">
        <v>9</v>
      </c>
      <c r="B12172">
        <v>20</v>
      </c>
      <c r="C12172" s="3">
        <v>920</v>
      </c>
      <c r="D12172" t="s">
        <v>6</v>
      </c>
      <c r="E12172">
        <v>91</v>
      </c>
      <c r="F12172">
        <v>196</v>
      </c>
      <c r="G12172" s="43">
        <v>187</v>
      </c>
      <c r="J12172" s="44"/>
      <c r="O12172" s="3"/>
      <c r="P12172" s="43">
        <v>187</v>
      </c>
    </row>
    <row r="12173" spans="1:16" s="2" customFormat="1" ht="13.2" x14ac:dyDescent="0.25">
      <c r="A12173" s="2">
        <v>9</v>
      </c>
      <c r="B12173" s="2">
        <v>21</v>
      </c>
      <c r="C12173" s="43">
        <v>921</v>
      </c>
      <c r="D12173" s="2" t="s">
        <v>6</v>
      </c>
      <c r="E12173" s="2">
        <v>91</v>
      </c>
      <c r="F12173" s="43">
        <v>104</v>
      </c>
      <c r="G12173" s="43">
        <f>F12173</f>
        <v>104</v>
      </c>
      <c r="O12173" s="43"/>
    </row>
    <row r="12174" spans="1:16" s="2" customFormat="1" ht="13.2" x14ac:dyDescent="0.25">
      <c r="A12174" s="2">
        <v>9</v>
      </c>
      <c r="B12174" s="2">
        <v>22</v>
      </c>
      <c r="C12174" s="43">
        <v>922</v>
      </c>
      <c r="D12174" s="2" t="s">
        <v>6</v>
      </c>
      <c r="E12174" s="2">
        <v>91</v>
      </c>
      <c r="F12174" s="43">
        <v>53</v>
      </c>
      <c r="G12174" s="43">
        <f t="shared" ref="G12174:G12224" si="438">F12174</f>
        <v>53</v>
      </c>
      <c r="O12174" s="43"/>
    </row>
    <row r="12175" spans="1:16" s="2" customFormat="1" ht="13.2" x14ac:dyDescent="0.25">
      <c r="A12175" s="2">
        <v>9</v>
      </c>
      <c r="B12175" s="2">
        <v>23</v>
      </c>
      <c r="C12175" s="43">
        <v>923</v>
      </c>
      <c r="D12175" s="2" t="s">
        <v>6</v>
      </c>
      <c r="E12175" s="2">
        <v>91</v>
      </c>
      <c r="F12175" s="43">
        <v>112</v>
      </c>
      <c r="G12175" s="43">
        <f t="shared" si="438"/>
        <v>112</v>
      </c>
      <c r="O12175" s="43"/>
    </row>
    <row r="12176" spans="1:16" s="2" customFormat="1" ht="13.2" x14ac:dyDescent="0.25">
      <c r="A12176" s="2">
        <v>9</v>
      </c>
      <c r="B12176" s="2">
        <v>24</v>
      </c>
      <c r="C12176" s="43">
        <v>924</v>
      </c>
      <c r="D12176" s="2" t="s">
        <v>6</v>
      </c>
      <c r="E12176" s="2">
        <v>91</v>
      </c>
      <c r="F12176" s="43">
        <v>155</v>
      </c>
      <c r="G12176" s="43">
        <f t="shared" si="438"/>
        <v>155</v>
      </c>
      <c r="O12176" s="43"/>
    </row>
    <row r="12177" spans="1:15" s="2" customFormat="1" ht="13.2" x14ac:dyDescent="0.25">
      <c r="A12177" s="2">
        <v>9</v>
      </c>
      <c r="B12177" s="2">
        <v>25</v>
      </c>
      <c r="C12177" s="43">
        <v>925</v>
      </c>
      <c r="D12177" s="2" t="s">
        <v>6</v>
      </c>
      <c r="E12177" s="2">
        <v>91</v>
      </c>
      <c r="F12177" s="43">
        <v>226</v>
      </c>
      <c r="G12177" s="43">
        <f t="shared" si="438"/>
        <v>226</v>
      </c>
      <c r="O12177" s="43"/>
    </row>
    <row r="12178" spans="1:15" s="2" customFormat="1" ht="13.2" x14ac:dyDescent="0.25">
      <c r="A12178" s="2">
        <v>9</v>
      </c>
      <c r="B12178" s="2">
        <v>26</v>
      </c>
      <c r="C12178" s="43">
        <v>926</v>
      </c>
      <c r="D12178" s="2" t="s">
        <v>6</v>
      </c>
      <c r="E12178" s="2">
        <v>91</v>
      </c>
      <c r="F12178" s="43">
        <v>301</v>
      </c>
      <c r="G12178" s="43">
        <f t="shared" si="438"/>
        <v>301</v>
      </c>
      <c r="O12178" s="43"/>
    </row>
    <row r="12179" spans="1:15" s="2" customFormat="1" ht="13.2" x14ac:dyDescent="0.25">
      <c r="A12179" s="2">
        <v>9</v>
      </c>
      <c r="B12179" s="2">
        <v>27</v>
      </c>
      <c r="C12179" s="43">
        <v>927</v>
      </c>
      <c r="D12179" s="2" t="s">
        <v>6</v>
      </c>
      <c r="E12179" s="2">
        <v>91</v>
      </c>
      <c r="F12179" s="43">
        <v>415</v>
      </c>
      <c r="G12179" s="43">
        <f t="shared" si="438"/>
        <v>415</v>
      </c>
      <c r="O12179" s="43"/>
    </row>
    <row r="12180" spans="1:15" s="2" customFormat="1" ht="13.2" x14ac:dyDescent="0.25">
      <c r="A12180" s="2">
        <v>9</v>
      </c>
      <c r="B12180" s="2">
        <v>28</v>
      </c>
      <c r="C12180" s="43">
        <v>928</v>
      </c>
      <c r="D12180" s="2" t="s">
        <v>6</v>
      </c>
      <c r="E12180" s="2">
        <v>91</v>
      </c>
      <c r="F12180" s="43">
        <v>392</v>
      </c>
      <c r="G12180" s="43">
        <f t="shared" si="438"/>
        <v>392</v>
      </c>
      <c r="O12180" s="43"/>
    </row>
    <row r="12181" spans="1:15" s="2" customFormat="1" ht="13.2" x14ac:dyDescent="0.25">
      <c r="A12181" s="2">
        <v>9</v>
      </c>
      <c r="B12181" s="2">
        <v>29</v>
      </c>
      <c r="C12181" s="43">
        <v>929</v>
      </c>
      <c r="D12181" s="2" t="s">
        <v>6</v>
      </c>
      <c r="E12181" s="2">
        <v>91</v>
      </c>
      <c r="F12181" s="43">
        <v>355</v>
      </c>
      <c r="G12181" s="43">
        <f t="shared" si="438"/>
        <v>355</v>
      </c>
      <c r="O12181" s="43"/>
    </row>
    <row r="12182" spans="1:15" s="2" customFormat="1" ht="13.2" x14ac:dyDescent="0.25">
      <c r="A12182" s="2">
        <v>9</v>
      </c>
      <c r="B12182" s="2">
        <v>30</v>
      </c>
      <c r="C12182" s="43">
        <v>930</v>
      </c>
      <c r="D12182" s="2" t="s">
        <v>6</v>
      </c>
      <c r="E12182" s="2">
        <v>91</v>
      </c>
      <c r="F12182" s="43">
        <v>297</v>
      </c>
      <c r="G12182" s="43">
        <f t="shared" si="438"/>
        <v>297</v>
      </c>
      <c r="O12182" s="43"/>
    </row>
    <row r="12183" spans="1:15" s="2" customFormat="1" ht="13.2" x14ac:dyDescent="0.25">
      <c r="A12183" s="2">
        <v>10</v>
      </c>
      <c r="B12183" s="2">
        <v>1</v>
      </c>
      <c r="C12183" s="43">
        <v>1001</v>
      </c>
      <c r="D12183" s="2" t="s">
        <v>6</v>
      </c>
      <c r="E12183" s="2">
        <v>91</v>
      </c>
      <c r="F12183" s="43">
        <v>328</v>
      </c>
      <c r="G12183" s="43">
        <f t="shared" si="438"/>
        <v>328</v>
      </c>
      <c r="O12183" s="43"/>
    </row>
    <row r="12184" spans="1:15" s="2" customFormat="1" ht="13.2" x14ac:dyDescent="0.25">
      <c r="A12184" s="2">
        <v>10</v>
      </c>
      <c r="B12184" s="2">
        <v>2</v>
      </c>
      <c r="C12184" s="43">
        <v>1002</v>
      </c>
      <c r="D12184" s="2" t="s">
        <v>6</v>
      </c>
      <c r="E12184" s="2">
        <v>91</v>
      </c>
      <c r="F12184" s="43">
        <v>549</v>
      </c>
      <c r="G12184" s="43">
        <f t="shared" si="438"/>
        <v>549</v>
      </c>
      <c r="O12184" s="43"/>
    </row>
    <row r="12185" spans="1:15" s="2" customFormat="1" ht="13.2" x14ac:dyDescent="0.25">
      <c r="A12185" s="2">
        <v>10</v>
      </c>
      <c r="B12185" s="2">
        <v>3</v>
      </c>
      <c r="C12185" s="43">
        <v>1003</v>
      </c>
      <c r="D12185" s="2" t="s">
        <v>6</v>
      </c>
      <c r="E12185" s="2">
        <v>91</v>
      </c>
      <c r="F12185" s="43">
        <v>247</v>
      </c>
      <c r="G12185" s="43">
        <f t="shared" si="438"/>
        <v>247</v>
      </c>
      <c r="O12185" s="43"/>
    </row>
    <row r="12186" spans="1:15" s="2" customFormat="1" ht="13.2" x14ac:dyDescent="0.25">
      <c r="A12186" s="2">
        <v>10</v>
      </c>
      <c r="B12186" s="2">
        <v>4</v>
      </c>
      <c r="C12186" s="43">
        <v>1004</v>
      </c>
      <c r="D12186" s="2" t="s">
        <v>6</v>
      </c>
      <c r="E12186" s="2">
        <v>91</v>
      </c>
      <c r="F12186" s="43">
        <v>98</v>
      </c>
      <c r="G12186" s="43">
        <f t="shared" si="438"/>
        <v>98</v>
      </c>
      <c r="O12186" s="43"/>
    </row>
    <row r="12187" spans="1:15" s="2" customFormat="1" ht="13.2" x14ac:dyDescent="0.25">
      <c r="A12187" s="2">
        <v>10</v>
      </c>
      <c r="B12187" s="2">
        <v>5</v>
      </c>
      <c r="C12187" s="43">
        <v>1005</v>
      </c>
      <c r="D12187" s="2" t="s">
        <v>6</v>
      </c>
      <c r="E12187" s="2">
        <v>91</v>
      </c>
      <c r="F12187" s="43">
        <v>70</v>
      </c>
      <c r="G12187" s="43">
        <f t="shared" si="438"/>
        <v>70</v>
      </c>
      <c r="O12187" s="43"/>
    </row>
    <row r="12188" spans="1:15" s="2" customFormat="1" ht="13.2" x14ac:dyDescent="0.25">
      <c r="A12188" s="2">
        <v>10</v>
      </c>
      <c r="B12188" s="2">
        <v>6</v>
      </c>
      <c r="C12188" s="43">
        <v>1006</v>
      </c>
      <c r="D12188" s="2" t="s">
        <v>6</v>
      </c>
      <c r="E12188" s="2">
        <v>91</v>
      </c>
      <c r="F12188" s="43">
        <v>81</v>
      </c>
      <c r="G12188" s="43">
        <f t="shared" si="438"/>
        <v>81</v>
      </c>
      <c r="O12188" s="43"/>
    </row>
    <row r="12189" spans="1:15" s="2" customFormat="1" ht="13.2" x14ac:dyDescent="0.25">
      <c r="A12189" s="2">
        <v>10</v>
      </c>
      <c r="B12189" s="2">
        <v>7</v>
      </c>
      <c r="C12189" s="43">
        <v>1007</v>
      </c>
      <c r="D12189" s="2" t="s">
        <v>6</v>
      </c>
      <c r="E12189" s="2">
        <v>91</v>
      </c>
      <c r="F12189" s="43">
        <v>59</v>
      </c>
      <c r="G12189" s="43">
        <f t="shared" si="438"/>
        <v>59</v>
      </c>
      <c r="O12189" s="43"/>
    </row>
    <row r="12190" spans="1:15" s="2" customFormat="1" ht="13.2" x14ac:dyDescent="0.25">
      <c r="A12190" s="2">
        <v>10</v>
      </c>
      <c r="B12190" s="2">
        <v>8</v>
      </c>
      <c r="C12190" s="43">
        <v>1008</v>
      </c>
      <c r="D12190" s="2" t="s">
        <v>6</v>
      </c>
      <c r="E12190" s="2">
        <v>91</v>
      </c>
      <c r="F12190" s="43">
        <v>36</v>
      </c>
      <c r="G12190" s="43">
        <f t="shared" si="438"/>
        <v>36</v>
      </c>
      <c r="O12190" s="43"/>
    </row>
    <row r="12191" spans="1:15" s="2" customFormat="1" ht="13.2" x14ac:dyDescent="0.25">
      <c r="A12191" s="2">
        <v>10</v>
      </c>
      <c r="B12191" s="2">
        <v>9</v>
      </c>
      <c r="C12191" s="43">
        <v>1009</v>
      </c>
      <c r="D12191" s="2" t="s">
        <v>6</v>
      </c>
      <c r="E12191" s="2">
        <v>91</v>
      </c>
      <c r="F12191" s="43">
        <v>27</v>
      </c>
      <c r="G12191" s="43">
        <f t="shared" si="438"/>
        <v>27</v>
      </c>
      <c r="O12191" s="43"/>
    </row>
    <row r="12192" spans="1:15" s="2" customFormat="1" ht="13.2" x14ac:dyDescent="0.25">
      <c r="A12192" s="2">
        <v>10</v>
      </c>
      <c r="B12192" s="2">
        <v>10</v>
      </c>
      <c r="C12192" s="43">
        <v>1010</v>
      </c>
      <c r="D12192" s="2" t="s">
        <v>6</v>
      </c>
      <c r="E12192" s="2">
        <v>91</v>
      </c>
      <c r="F12192" s="43">
        <v>36</v>
      </c>
      <c r="G12192" s="43">
        <f t="shared" si="438"/>
        <v>36</v>
      </c>
      <c r="O12192" s="43"/>
    </row>
    <row r="12193" spans="1:15" s="2" customFormat="1" ht="13.2" x14ac:dyDescent="0.25">
      <c r="A12193" s="2">
        <v>10</v>
      </c>
      <c r="B12193" s="2">
        <v>11</v>
      </c>
      <c r="C12193" s="43">
        <v>1011</v>
      </c>
      <c r="D12193" s="2" t="s">
        <v>6</v>
      </c>
      <c r="E12193" s="2">
        <v>91</v>
      </c>
      <c r="F12193" s="43">
        <v>28</v>
      </c>
      <c r="G12193" s="43">
        <f t="shared" si="438"/>
        <v>28</v>
      </c>
      <c r="O12193" s="43"/>
    </row>
    <row r="12194" spans="1:15" s="2" customFormat="1" ht="13.2" x14ac:dyDescent="0.25">
      <c r="A12194" s="2">
        <v>10</v>
      </c>
      <c r="B12194" s="2">
        <v>12</v>
      </c>
      <c r="C12194" s="43">
        <v>1012</v>
      </c>
      <c r="D12194" s="2" t="s">
        <v>6</v>
      </c>
      <c r="E12194" s="2">
        <v>91</v>
      </c>
      <c r="F12194" s="43">
        <v>28</v>
      </c>
      <c r="G12194" s="43">
        <f t="shared" si="438"/>
        <v>28</v>
      </c>
      <c r="O12194" s="43"/>
    </row>
    <row r="12195" spans="1:15" s="2" customFormat="1" ht="13.2" x14ac:dyDescent="0.25">
      <c r="A12195" s="2">
        <v>10</v>
      </c>
      <c r="B12195" s="2">
        <v>13</v>
      </c>
      <c r="C12195" s="43">
        <v>1013</v>
      </c>
      <c r="D12195" s="2" t="s">
        <v>6</v>
      </c>
      <c r="E12195" s="2">
        <v>91</v>
      </c>
      <c r="F12195" s="43">
        <v>44</v>
      </c>
      <c r="G12195" s="43">
        <f t="shared" si="438"/>
        <v>44</v>
      </c>
      <c r="O12195" s="43"/>
    </row>
    <row r="12196" spans="1:15" s="2" customFormat="1" ht="13.2" x14ac:dyDescent="0.25">
      <c r="A12196" s="2">
        <v>10</v>
      </c>
      <c r="B12196" s="2">
        <v>14</v>
      </c>
      <c r="C12196" s="43">
        <v>1014</v>
      </c>
      <c r="D12196" s="2" t="s">
        <v>6</v>
      </c>
      <c r="E12196" s="2">
        <v>91</v>
      </c>
      <c r="F12196" s="43">
        <v>14</v>
      </c>
      <c r="G12196" s="43">
        <f t="shared" si="438"/>
        <v>14</v>
      </c>
      <c r="O12196" s="43"/>
    </row>
    <row r="12197" spans="1:15" s="2" customFormat="1" ht="13.2" x14ac:dyDescent="0.25">
      <c r="A12197" s="2">
        <v>10</v>
      </c>
      <c r="B12197" s="2">
        <v>15</v>
      </c>
      <c r="C12197" s="43">
        <v>1015</v>
      </c>
      <c r="D12197" s="2" t="s">
        <v>6</v>
      </c>
      <c r="E12197" s="2">
        <v>91</v>
      </c>
      <c r="F12197" s="43">
        <v>16</v>
      </c>
      <c r="G12197" s="43">
        <f t="shared" si="438"/>
        <v>16</v>
      </c>
      <c r="O12197" s="43"/>
    </row>
    <row r="12198" spans="1:15" s="2" customFormat="1" ht="13.2" x14ac:dyDescent="0.25">
      <c r="A12198" s="2">
        <v>10</v>
      </c>
      <c r="B12198" s="2">
        <v>16</v>
      </c>
      <c r="C12198" s="43">
        <v>1016</v>
      </c>
      <c r="D12198" s="2" t="s">
        <v>6</v>
      </c>
      <c r="E12198" s="2">
        <v>91</v>
      </c>
      <c r="F12198" s="43">
        <v>14</v>
      </c>
      <c r="G12198" s="43">
        <f t="shared" si="438"/>
        <v>14</v>
      </c>
      <c r="O12198" s="43"/>
    </row>
    <row r="12199" spans="1:15" s="2" customFormat="1" ht="13.2" x14ac:dyDescent="0.25">
      <c r="A12199" s="2">
        <v>10</v>
      </c>
      <c r="B12199" s="2">
        <v>17</v>
      </c>
      <c r="C12199" s="43">
        <v>1017</v>
      </c>
      <c r="D12199" s="2" t="s">
        <v>6</v>
      </c>
      <c r="E12199" s="2">
        <v>91</v>
      </c>
      <c r="F12199" s="43">
        <v>47</v>
      </c>
      <c r="G12199" s="43">
        <f t="shared" si="438"/>
        <v>47</v>
      </c>
      <c r="O12199" s="43"/>
    </row>
    <row r="12200" spans="1:15" s="2" customFormat="1" ht="13.2" x14ac:dyDescent="0.25">
      <c r="A12200" s="2">
        <v>10</v>
      </c>
      <c r="B12200" s="2">
        <v>18</v>
      </c>
      <c r="C12200" s="43">
        <v>1018</v>
      </c>
      <c r="D12200" s="2" t="s">
        <v>6</v>
      </c>
      <c r="E12200" s="2">
        <v>91</v>
      </c>
      <c r="F12200" s="43">
        <v>8</v>
      </c>
      <c r="G12200" s="43">
        <f t="shared" si="438"/>
        <v>8</v>
      </c>
      <c r="O12200" s="43"/>
    </row>
    <row r="12201" spans="1:15" s="2" customFormat="1" ht="13.2" x14ac:dyDescent="0.25">
      <c r="A12201" s="2">
        <v>10</v>
      </c>
      <c r="B12201" s="2">
        <v>19</v>
      </c>
      <c r="C12201" s="43">
        <v>1019</v>
      </c>
      <c r="D12201" s="2" t="s">
        <v>6</v>
      </c>
      <c r="E12201" s="2">
        <v>91</v>
      </c>
      <c r="F12201" s="43">
        <v>25</v>
      </c>
      <c r="G12201" s="43">
        <f t="shared" si="438"/>
        <v>25</v>
      </c>
      <c r="O12201" s="43"/>
    </row>
    <row r="12202" spans="1:15" s="2" customFormat="1" ht="13.2" x14ac:dyDescent="0.25">
      <c r="A12202" s="2">
        <v>10</v>
      </c>
      <c r="B12202" s="2">
        <v>20</v>
      </c>
      <c r="C12202" s="43">
        <v>1020</v>
      </c>
      <c r="D12202" s="2" t="s">
        <v>6</v>
      </c>
      <c r="E12202" s="2">
        <v>91</v>
      </c>
      <c r="F12202" s="43">
        <v>62</v>
      </c>
      <c r="G12202" s="43">
        <f t="shared" si="438"/>
        <v>62</v>
      </c>
      <c r="O12202" s="43"/>
    </row>
    <row r="12203" spans="1:15" s="2" customFormat="1" ht="13.2" x14ac:dyDescent="0.25">
      <c r="A12203" s="2">
        <v>10</v>
      </c>
      <c r="B12203" s="2">
        <v>21</v>
      </c>
      <c r="C12203" s="43">
        <v>1021</v>
      </c>
      <c r="D12203" s="2" t="s">
        <v>6</v>
      </c>
      <c r="E12203" s="2">
        <v>91</v>
      </c>
      <c r="F12203" s="43">
        <v>59</v>
      </c>
      <c r="G12203" s="43">
        <f t="shared" si="438"/>
        <v>59</v>
      </c>
      <c r="O12203" s="43"/>
    </row>
    <row r="12204" spans="1:15" s="2" customFormat="1" ht="13.2" x14ac:dyDescent="0.25">
      <c r="A12204" s="2">
        <v>10</v>
      </c>
      <c r="B12204" s="2">
        <v>22</v>
      </c>
      <c r="C12204" s="43">
        <v>1022</v>
      </c>
      <c r="D12204" s="2" t="s">
        <v>6</v>
      </c>
      <c r="E12204" s="2">
        <v>91</v>
      </c>
      <c r="F12204" s="43">
        <v>46</v>
      </c>
      <c r="G12204" s="43">
        <f t="shared" si="438"/>
        <v>46</v>
      </c>
      <c r="O12204" s="43"/>
    </row>
    <row r="12205" spans="1:15" s="2" customFormat="1" ht="13.2" x14ac:dyDescent="0.25">
      <c r="A12205" s="2">
        <v>10</v>
      </c>
      <c r="B12205" s="2">
        <v>23</v>
      </c>
      <c r="C12205" s="43">
        <v>1023</v>
      </c>
      <c r="D12205" s="2" t="s">
        <v>6</v>
      </c>
      <c r="E12205" s="2">
        <v>91</v>
      </c>
      <c r="F12205" s="43">
        <v>29</v>
      </c>
      <c r="G12205" s="43">
        <f t="shared" si="438"/>
        <v>29</v>
      </c>
      <c r="O12205" s="43"/>
    </row>
    <row r="12206" spans="1:15" s="2" customFormat="1" ht="13.2" x14ac:dyDescent="0.25">
      <c r="A12206" s="2">
        <v>10</v>
      </c>
      <c r="B12206" s="2">
        <v>24</v>
      </c>
      <c r="C12206" s="43">
        <v>1024</v>
      </c>
      <c r="D12206" s="2" t="s">
        <v>6</v>
      </c>
      <c r="E12206" s="2">
        <v>91</v>
      </c>
      <c r="F12206" s="43">
        <v>25</v>
      </c>
      <c r="G12206" s="43">
        <f t="shared" si="438"/>
        <v>25</v>
      </c>
      <c r="O12206" s="43"/>
    </row>
    <row r="12207" spans="1:15" s="2" customFormat="1" ht="13.2" x14ac:dyDescent="0.25">
      <c r="A12207" s="2">
        <v>10</v>
      </c>
      <c r="B12207" s="2">
        <v>25</v>
      </c>
      <c r="C12207" s="43">
        <v>1025</v>
      </c>
      <c r="D12207" s="2" t="s">
        <v>6</v>
      </c>
      <c r="E12207" s="2">
        <v>91</v>
      </c>
      <c r="F12207" s="43">
        <v>22</v>
      </c>
      <c r="G12207" s="43">
        <f t="shared" si="438"/>
        <v>22</v>
      </c>
      <c r="O12207" s="43"/>
    </row>
    <row r="12208" spans="1:15" s="2" customFormat="1" ht="13.2" x14ac:dyDescent="0.25">
      <c r="A12208" s="2">
        <v>10</v>
      </c>
      <c r="B12208" s="2">
        <v>26</v>
      </c>
      <c r="C12208" s="43">
        <v>1026</v>
      </c>
      <c r="D12208" s="2" t="s">
        <v>6</v>
      </c>
      <c r="E12208" s="2">
        <v>91</v>
      </c>
      <c r="F12208" s="43">
        <v>6</v>
      </c>
      <c r="G12208" s="43">
        <f t="shared" si="438"/>
        <v>6</v>
      </c>
      <c r="O12208" s="43"/>
    </row>
    <row r="12209" spans="1:15" s="2" customFormat="1" ht="13.2" x14ac:dyDescent="0.25">
      <c r="A12209" s="2">
        <v>10</v>
      </c>
      <c r="B12209" s="2">
        <v>27</v>
      </c>
      <c r="C12209" s="43">
        <v>1027</v>
      </c>
      <c r="D12209" s="2" t="s">
        <v>6</v>
      </c>
      <c r="E12209" s="2">
        <v>91</v>
      </c>
      <c r="F12209" s="43">
        <v>0</v>
      </c>
      <c r="G12209" s="43">
        <f t="shared" si="438"/>
        <v>0</v>
      </c>
      <c r="O12209" s="43"/>
    </row>
    <row r="12210" spans="1:15" s="2" customFormat="1" ht="13.2" x14ac:dyDescent="0.25">
      <c r="A12210" s="2">
        <v>10</v>
      </c>
      <c r="B12210" s="2">
        <v>28</v>
      </c>
      <c r="C12210" s="43">
        <v>1028</v>
      </c>
      <c r="D12210" s="2" t="s">
        <v>6</v>
      </c>
      <c r="E12210" s="2">
        <v>91</v>
      </c>
      <c r="F12210" s="43">
        <v>0</v>
      </c>
      <c r="G12210" s="43">
        <f t="shared" si="438"/>
        <v>0</v>
      </c>
      <c r="O12210" s="43"/>
    </row>
    <row r="12211" spans="1:15" s="2" customFormat="1" ht="13.2" x14ac:dyDescent="0.25">
      <c r="A12211" s="2">
        <v>10</v>
      </c>
      <c r="B12211" s="2">
        <v>29</v>
      </c>
      <c r="C12211" s="43">
        <v>1029</v>
      </c>
      <c r="D12211" s="2" t="s">
        <v>6</v>
      </c>
      <c r="E12211" s="2">
        <v>91</v>
      </c>
      <c r="F12211" s="43">
        <v>0</v>
      </c>
      <c r="G12211" s="43">
        <f t="shared" si="438"/>
        <v>0</v>
      </c>
      <c r="O12211" s="43"/>
    </row>
    <row r="12212" spans="1:15" s="2" customFormat="1" ht="13.2" x14ac:dyDescent="0.25">
      <c r="A12212" s="2">
        <v>10</v>
      </c>
      <c r="B12212" s="2">
        <v>30</v>
      </c>
      <c r="C12212" s="43">
        <v>1030</v>
      </c>
      <c r="D12212" s="2" t="s">
        <v>6</v>
      </c>
      <c r="E12212" s="2">
        <v>91</v>
      </c>
      <c r="F12212" s="43">
        <v>0</v>
      </c>
      <c r="G12212" s="43">
        <f t="shared" si="438"/>
        <v>0</v>
      </c>
      <c r="O12212" s="43"/>
    </row>
    <row r="12213" spans="1:15" s="2" customFormat="1" ht="13.2" x14ac:dyDescent="0.25">
      <c r="A12213" s="2">
        <v>10</v>
      </c>
      <c r="B12213" s="2">
        <v>31</v>
      </c>
      <c r="C12213" s="43">
        <v>1031</v>
      </c>
      <c r="D12213" s="2" t="s">
        <v>6</v>
      </c>
      <c r="E12213" s="2">
        <v>91</v>
      </c>
      <c r="F12213" s="43">
        <v>2</v>
      </c>
      <c r="G12213" s="43">
        <f t="shared" si="438"/>
        <v>2</v>
      </c>
      <c r="O12213" s="43"/>
    </row>
    <row r="12214" spans="1:15" s="2" customFormat="1" ht="13.2" x14ac:dyDescent="0.25">
      <c r="A12214" s="2">
        <v>11</v>
      </c>
      <c r="B12214" s="2">
        <v>1</v>
      </c>
      <c r="C12214" s="43">
        <v>1101</v>
      </c>
      <c r="D12214" s="2" t="s">
        <v>6</v>
      </c>
      <c r="E12214" s="2">
        <v>91</v>
      </c>
      <c r="F12214" s="43">
        <v>0</v>
      </c>
      <c r="G12214" s="43">
        <f t="shared" si="438"/>
        <v>0</v>
      </c>
      <c r="O12214" s="43"/>
    </row>
    <row r="12215" spans="1:15" s="2" customFormat="1" ht="13.2" x14ac:dyDescent="0.25">
      <c r="A12215" s="2">
        <v>11</v>
      </c>
      <c r="B12215" s="2">
        <v>2</v>
      </c>
      <c r="C12215" s="43">
        <v>1102</v>
      </c>
      <c r="D12215" s="2" t="s">
        <v>6</v>
      </c>
      <c r="E12215" s="2">
        <v>91</v>
      </c>
      <c r="F12215" s="43">
        <v>9</v>
      </c>
      <c r="G12215" s="43">
        <f t="shared" si="438"/>
        <v>9</v>
      </c>
      <c r="O12215" s="43"/>
    </row>
    <row r="12216" spans="1:15" s="2" customFormat="1" ht="13.2" x14ac:dyDescent="0.25">
      <c r="A12216" s="2">
        <v>11</v>
      </c>
      <c r="B12216" s="2">
        <v>3</v>
      </c>
      <c r="C12216" s="43">
        <v>1103</v>
      </c>
      <c r="D12216" s="2" t="s">
        <v>6</v>
      </c>
      <c r="E12216" s="2">
        <v>91</v>
      </c>
      <c r="F12216" s="43">
        <v>2</v>
      </c>
      <c r="G12216" s="43">
        <f t="shared" si="438"/>
        <v>2</v>
      </c>
      <c r="O12216" s="43"/>
    </row>
    <row r="12217" spans="1:15" s="2" customFormat="1" ht="13.2" x14ac:dyDescent="0.25">
      <c r="A12217" s="2">
        <v>11</v>
      </c>
      <c r="B12217" s="2">
        <v>4</v>
      </c>
      <c r="C12217" s="43">
        <v>1104</v>
      </c>
      <c r="D12217" s="2" t="s">
        <v>6</v>
      </c>
      <c r="E12217" s="2">
        <v>91</v>
      </c>
      <c r="F12217" s="43">
        <v>3</v>
      </c>
      <c r="G12217" s="43">
        <f t="shared" si="438"/>
        <v>3</v>
      </c>
      <c r="O12217" s="43"/>
    </row>
    <row r="12218" spans="1:15" s="2" customFormat="1" ht="13.2" x14ac:dyDescent="0.25">
      <c r="A12218" s="2">
        <v>11</v>
      </c>
      <c r="B12218" s="2">
        <v>5</v>
      </c>
      <c r="C12218" s="43">
        <v>1105</v>
      </c>
      <c r="D12218" s="2" t="s">
        <v>6</v>
      </c>
      <c r="E12218" s="2">
        <v>91</v>
      </c>
      <c r="F12218" s="43">
        <v>22</v>
      </c>
      <c r="G12218" s="43">
        <f t="shared" si="438"/>
        <v>22</v>
      </c>
      <c r="O12218" s="43"/>
    </row>
    <row r="12219" spans="1:15" s="2" customFormat="1" ht="13.2" x14ac:dyDescent="0.25">
      <c r="A12219" s="2">
        <v>11</v>
      </c>
      <c r="B12219" s="2">
        <v>6</v>
      </c>
      <c r="C12219" s="43">
        <v>1106</v>
      </c>
      <c r="D12219" s="2" t="s">
        <v>6</v>
      </c>
      <c r="E12219" s="2">
        <v>91</v>
      </c>
      <c r="F12219" s="43">
        <v>85</v>
      </c>
      <c r="G12219" s="43">
        <f t="shared" si="438"/>
        <v>85</v>
      </c>
      <c r="O12219" s="43"/>
    </row>
    <row r="12220" spans="1:15" s="2" customFormat="1" ht="13.2" x14ac:dyDescent="0.25">
      <c r="A12220" s="2">
        <v>11</v>
      </c>
      <c r="B12220" s="2">
        <v>7</v>
      </c>
      <c r="C12220" s="43">
        <v>1107</v>
      </c>
      <c r="D12220" s="2" t="s">
        <v>6</v>
      </c>
      <c r="E12220" s="2">
        <v>91</v>
      </c>
      <c r="F12220" s="43">
        <v>17</v>
      </c>
      <c r="G12220" s="43">
        <f t="shared" si="438"/>
        <v>17</v>
      </c>
      <c r="O12220" s="43"/>
    </row>
    <row r="12221" spans="1:15" s="2" customFormat="1" ht="13.2" x14ac:dyDescent="0.25">
      <c r="A12221" s="2">
        <v>11</v>
      </c>
      <c r="B12221" s="2">
        <v>8</v>
      </c>
      <c r="C12221" s="43">
        <v>1108</v>
      </c>
      <c r="D12221" s="2" t="s">
        <v>6</v>
      </c>
      <c r="E12221" s="2">
        <v>91</v>
      </c>
      <c r="F12221" s="43">
        <v>18</v>
      </c>
      <c r="G12221" s="43">
        <f t="shared" si="438"/>
        <v>18</v>
      </c>
      <c r="O12221" s="43"/>
    </row>
    <row r="12222" spans="1:15" s="2" customFormat="1" ht="13.2" x14ac:dyDescent="0.25">
      <c r="A12222" s="2">
        <v>11</v>
      </c>
      <c r="B12222" s="2">
        <v>9</v>
      </c>
      <c r="C12222" s="43">
        <v>1109</v>
      </c>
      <c r="D12222" s="2" t="s">
        <v>6</v>
      </c>
      <c r="E12222" s="2">
        <v>91</v>
      </c>
      <c r="F12222" s="43">
        <v>124</v>
      </c>
      <c r="G12222" s="43">
        <f t="shared" si="438"/>
        <v>124</v>
      </c>
      <c r="O12222" s="43"/>
    </row>
    <row r="12223" spans="1:15" s="2" customFormat="1" ht="13.2" x14ac:dyDescent="0.25">
      <c r="A12223" s="2">
        <v>11</v>
      </c>
      <c r="B12223" s="2">
        <v>10</v>
      </c>
      <c r="C12223" s="43">
        <v>1110</v>
      </c>
      <c r="D12223" s="2" t="s">
        <v>6</v>
      </c>
      <c r="E12223" s="2">
        <v>91</v>
      </c>
      <c r="F12223" s="43">
        <v>85</v>
      </c>
      <c r="G12223" s="43">
        <f t="shared" si="438"/>
        <v>85</v>
      </c>
      <c r="O12223" s="43"/>
    </row>
    <row r="12224" spans="1:15" s="2" customFormat="1" ht="13.2" x14ac:dyDescent="0.25">
      <c r="A12224" s="2">
        <v>11</v>
      </c>
      <c r="B12224" s="2">
        <v>11</v>
      </c>
      <c r="C12224" s="43">
        <v>1111</v>
      </c>
      <c r="D12224" s="2" t="s">
        <v>6</v>
      </c>
      <c r="E12224" s="2">
        <v>91</v>
      </c>
      <c r="F12224" s="43">
        <v>19</v>
      </c>
      <c r="G12224" s="43">
        <f t="shared" si="438"/>
        <v>19</v>
      </c>
      <c r="O12224" s="43"/>
    </row>
    <row r="12225" spans="1:15" customFormat="1" ht="13.2" x14ac:dyDescent="0.25">
      <c r="A12225">
        <v>6</v>
      </c>
      <c r="B12225">
        <v>10</v>
      </c>
      <c r="C12225" s="3">
        <v>610</v>
      </c>
      <c r="D12225" t="s">
        <v>7</v>
      </c>
      <c r="E12225">
        <v>91</v>
      </c>
      <c r="G12225" s="3">
        <v>21</v>
      </c>
      <c r="O12225" s="3"/>
    </row>
    <row r="12226" spans="1:15" customFormat="1" ht="13.2" x14ac:dyDescent="0.25">
      <c r="A12226">
        <v>6</v>
      </c>
      <c r="B12226">
        <v>11</v>
      </c>
      <c r="C12226" s="3">
        <v>611</v>
      </c>
      <c r="D12226" t="s">
        <v>7</v>
      </c>
      <c r="E12226">
        <v>91</v>
      </c>
      <c r="G12226" s="3">
        <v>189</v>
      </c>
      <c r="O12226" s="3"/>
    </row>
    <row r="12227" spans="1:15" customFormat="1" ht="13.2" x14ac:dyDescent="0.25">
      <c r="A12227">
        <v>6</v>
      </c>
      <c r="B12227">
        <v>12</v>
      </c>
      <c r="C12227" s="3">
        <v>612</v>
      </c>
      <c r="D12227" t="s">
        <v>7</v>
      </c>
      <c r="E12227">
        <v>91</v>
      </c>
      <c r="G12227" s="3">
        <v>90</v>
      </c>
      <c r="O12227" s="3"/>
    </row>
    <row r="12228" spans="1:15" customFormat="1" ht="13.2" x14ac:dyDescent="0.25">
      <c r="A12228">
        <v>6</v>
      </c>
      <c r="B12228">
        <v>13</v>
      </c>
      <c r="C12228" s="3">
        <v>613</v>
      </c>
      <c r="D12228" t="s">
        <v>7</v>
      </c>
      <c r="E12228">
        <v>91</v>
      </c>
      <c r="G12228" s="3">
        <v>81</v>
      </c>
      <c r="O12228" s="3"/>
    </row>
    <row r="12229" spans="1:15" customFormat="1" ht="13.2" x14ac:dyDescent="0.25">
      <c r="A12229">
        <v>6</v>
      </c>
      <c r="B12229">
        <v>14</v>
      </c>
      <c r="C12229" s="3">
        <v>614</v>
      </c>
      <c r="D12229" t="s">
        <v>7</v>
      </c>
      <c r="E12229">
        <v>91</v>
      </c>
      <c r="G12229" s="3">
        <v>548</v>
      </c>
      <c r="O12229" s="3"/>
    </row>
    <row r="12230" spans="1:15" customFormat="1" ht="13.2" x14ac:dyDescent="0.25">
      <c r="A12230">
        <v>6</v>
      </c>
      <c r="B12230">
        <v>15</v>
      </c>
      <c r="C12230" s="3">
        <v>615</v>
      </c>
      <c r="D12230" t="s">
        <v>7</v>
      </c>
      <c r="E12230">
        <v>91</v>
      </c>
      <c r="G12230" s="3">
        <v>158</v>
      </c>
      <c r="O12230" s="3"/>
    </row>
    <row r="12231" spans="1:15" customFormat="1" ht="13.2" x14ac:dyDescent="0.25">
      <c r="A12231">
        <v>6</v>
      </c>
      <c r="B12231">
        <v>16</v>
      </c>
      <c r="C12231" s="3">
        <v>616</v>
      </c>
      <c r="D12231" t="s">
        <v>7</v>
      </c>
      <c r="E12231">
        <v>91</v>
      </c>
      <c r="G12231" s="3">
        <v>440</v>
      </c>
      <c r="O12231" s="3"/>
    </row>
    <row r="12232" spans="1:15" customFormat="1" ht="13.2" x14ac:dyDescent="0.25">
      <c r="A12232">
        <v>6</v>
      </c>
      <c r="B12232">
        <v>17</v>
      </c>
      <c r="C12232" s="3">
        <v>617</v>
      </c>
      <c r="D12232" t="s">
        <v>7</v>
      </c>
      <c r="E12232">
        <v>91</v>
      </c>
      <c r="G12232" s="3">
        <v>387</v>
      </c>
      <c r="O12232" s="3"/>
    </row>
    <row r="12233" spans="1:15" customFormat="1" ht="13.2" x14ac:dyDescent="0.25">
      <c r="A12233">
        <v>6</v>
      </c>
      <c r="B12233">
        <v>18</v>
      </c>
      <c r="C12233" s="3">
        <v>618</v>
      </c>
      <c r="D12233" t="s">
        <v>7</v>
      </c>
      <c r="E12233">
        <v>91</v>
      </c>
      <c r="G12233" s="3">
        <v>114</v>
      </c>
      <c r="O12233" s="3"/>
    </row>
    <row r="12234" spans="1:15" customFormat="1" ht="13.2" x14ac:dyDescent="0.25">
      <c r="A12234">
        <v>6</v>
      </c>
      <c r="B12234">
        <v>19</v>
      </c>
      <c r="C12234" s="3">
        <v>619</v>
      </c>
      <c r="D12234" t="s">
        <v>7</v>
      </c>
      <c r="E12234">
        <v>91</v>
      </c>
      <c r="G12234" s="3">
        <v>1401</v>
      </c>
      <c r="O12234" s="3"/>
    </row>
    <row r="12235" spans="1:15" customFormat="1" ht="13.2" x14ac:dyDescent="0.25">
      <c r="A12235">
        <v>6</v>
      </c>
      <c r="B12235">
        <v>20</v>
      </c>
      <c r="C12235" s="3">
        <v>620</v>
      </c>
      <c r="D12235" t="s">
        <v>7</v>
      </c>
      <c r="E12235">
        <v>91</v>
      </c>
      <c r="G12235" s="3">
        <v>1957</v>
      </c>
      <c r="O12235" s="3"/>
    </row>
    <row r="12236" spans="1:15" customFormat="1" ht="13.2" x14ac:dyDescent="0.25">
      <c r="A12236">
        <v>6</v>
      </c>
      <c r="B12236">
        <v>21</v>
      </c>
      <c r="C12236" s="3">
        <v>621</v>
      </c>
      <c r="D12236" t="s">
        <v>7</v>
      </c>
      <c r="E12236">
        <v>91</v>
      </c>
      <c r="G12236" s="3">
        <v>807</v>
      </c>
      <c r="O12236" s="3"/>
    </row>
    <row r="12237" spans="1:15" customFormat="1" ht="13.2" x14ac:dyDescent="0.25">
      <c r="A12237">
        <v>6</v>
      </c>
      <c r="B12237">
        <v>22</v>
      </c>
      <c r="C12237" s="3">
        <v>622</v>
      </c>
      <c r="D12237" t="s">
        <v>7</v>
      </c>
      <c r="E12237">
        <v>91</v>
      </c>
      <c r="G12237" s="3">
        <v>591</v>
      </c>
      <c r="O12237" s="3"/>
    </row>
    <row r="12238" spans="1:15" customFormat="1" ht="13.2" x14ac:dyDescent="0.25">
      <c r="A12238">
        <v>6</v>
      </c>
      <c r="B12238">
        <v>23</v>
      </c>
      <c r="C12238" s="3">
        <v>623</v>
      </c>
      <c r="D12238" t="s">
        <v>7</v>
      </c>
      <c r="E12238">
        <v>91</v>
      </c>
      <c r="G12238" s="3">
        <v>1428</v>
      </c>
      <c r="O12238" s="3"/>
    </row>
    <row r="12239" spans="1:15" customFormat="1" ht="13.2" x14ac:dyDescent="0.25">
      <c r="A12239">
        <v>6</v>
      </c>
      <c r="B12239">
        <v>24</v>
      </c>
      <c r="C12239" s="3">
        <v>624</v>
      </c>
      <c r="D12239" t="s">
        <v>7</v>
      </c>
      <c r="E12239">
        <v>91</v>
      </c>
      <c r="G12239" s="3">
        <v>531</v>
      </c>
      <c r="O12239" s="3"/>
    </row>
    <row r="12240" spans="1:15" customFormat="1" ht="13.2" x14ac:dyDescent="0.25">
      <c r="A12240">
        <v>6</v>
      </c>
      <c r="B12240">
        <v>25</v>
      </c>
      <c r="C12240" s="3">
        <v>625</v>
      </c>
      <c r="D12240" t="s">
        <v>7</v>
      </c>
      <c r="E12240">
        <v>91</v>
      </c>
      <c r="G12240" s="3">
        <v>688</v>
      </c>
      <c r="O12240" s="3"/>
    </row>
    <row r="12241" spans="1:15" customFormat="1" ht="13.2" x14ac:dyDescent="0.25">
      <c r="A12241">
        <v>6</v>
      </c>
      <c r="B12241">
        <v>26</v>
      </c>
      <c r="C12241" s="3">
        <v>626</v>
      </c>
      <c r="D12241" t="s">
        <v>7</v>
      </c>
      <c r="E12241">
        <v>91</v>
      </c>
      <c r="G12241" s="3">
        <v>1361</v>
      </c>
      <c r="O12241" s="3"/>
    </row>
    <row r="12242" spans="1:15" customFormat="1" ht="13.2" x14ac:dyDescent="0.25">
      <c r="A12242">
        <v>6</v>
      </c>
      <c r="B12242">
        <v>27</v>
      </c>
      <c r="C12242" s="3">
        <v>627</v>
      </c>
      <c r="D12242" t="s">
        <v>7</v>
      </c>
      <c r="E12242">
        <v>91</v>
      </c>
      <c r="G12242" s="3">
        <v>1638</v>
      </c>
      <c r="O12242" s="3"/>
    </row>
    <row r="12243" spans="1:15" customFormat="1" ht="13.2" x14ac:dyDescent="0.25">
      <c r="A12243">
        <v>6</v>
      </c>
      <c r="B12243">
        <v>28</v>
      </c>
      <c r="C12243" s="3">
        <v>628</v>
      </c>
      <c r="D12243" t="s">
        <v>7</v>
      </c>
      <c r="E12243">
        <v>91</v>
      </c>
      <c r="G12243" s="3">
        <v>1000</v>
      </c>
      <c r="O12243" s="3"/>
    </row>
    <row r="12244" spans="1:15" customFormat="1" ht="13.2" x14ac:dyDescent="0.25">
      <c r="A12244">
        <v>6</v>
      </c>
      <c r="B12244">
        <v>29</v>
      </c>
      <c r="C12244" s="3">
        <v>629</v>
      </c>
      <c r="D12244" t="s">
        <v>7</v>
      </c>
      <c r="E12244">
        <v>91</v>
      </c>
      <c r="G12244" s="3">
        <v>780</v>
      </c>
      <c r="O12244" s="3"/>
    </row>
    <row r="12245" spans="1:15" customFormat="1" ht="13.2" x14ac:dyDescent="0.25">
      <c r="A12245">
        <v>6</v>
      </c>
      <c r="B12245">
        <v>30</v>
      </c>
      <c r="C12245" s="3">
        <v>630</v>
      </c>
      <c r="D12245" t="s">
        <v>7</v>
      </c>
      <c r="E12245">
        <v>91</v>
      </c>
      <c r="G12245" s="3">
        <v>641</v>
      </c>
      <c r="O12245" s="3"/>
    </row>
    <row r="12246" spans="1:15" customFormat="1" ht="13.2" x14ac:dyDescent="0.25">
      <c r="A12246">
        <v>7</v>
      </c>
      <c r="B12246">
        <v>1</v>
      </c>
      <c r="C12246" s="3">
        <v>701</v>
      </c>
      <c r="D12246" t="s">
        <v>7</v>
      </c>
      <c r="E12246">
        <v>91</v>
      </c>
      <c r="G12246" s="3">
        <v>526</v>
      </c>
      <c r="O12246" s="3"/>
    </row>
    <row r="12247" spans="1:15" customFormat="1" ht="13.2" x14ac:dyDescent="0.25">
      <c r="A12247">
        <v>7</v>
      </c>
      <c r="B12247">
        <v>2</v>
      </c>
      <c r="C12247" s="3">
        <v>702</v>
      </c>
      <c r="D12247" t="s">
        <v>7</v>
      </c>
      <c r="E12247">
        <v>91</v>
      </c>
      <c r="G12247" s="3">
        <v>119</v>
      </c>
      <c r="O12247" s="3"/>
    </row>
    <row r="12248" spans="1:15" customFormat="1" ht="13.2" x14ac:dyDescent="0.25">
      <c r="A12248">
        <v>7</v>
      </c>
      <c r="B12248">
        <v>3</v>
      </c>
      <c r="C12248" s="3">
        <v>703</v>
      </c>
      <c r="D12248" t="s">
        <v>7</v>
      </c>
      <c r="E12248">
        <v>91</v>
      </c>
      <c r="G12248" s="3">
        <v>336</v>
      </c>
      <c r="O12248" s="3"/>
    </row>
    <row r="12249" spans="1:15" customFormat="1" ht="13.2" x14ac:dyDescent="0.25">
      <c r="A12249">
        <v>7</v>
      </c>
      <c r="B12249">
        <v>4</v>
      </c>
      <c r="C12249" s="3">
        <v>704</v>
      </c>
      <c r="D12249" t="s">
        <v>7</v>
      </c>
      <c r="E12249">
        <v>91</v>
      </c>
      <c r="G12249" s="3">
        <v>295</v>
      </c>
      <c r="O12249" s="3"/>
    </row>
    <row r="12250" spans="1:15" customFormat="1" ht="13.2" x14ac:dyDescent="0.25">
      <c r="A12250">
        <v>7</v>
      </c>
      <c r="B12250">
        <v>5</v>
      </c>
      <c r="C12250" s="3">
        <v>705</v>
      </c>
      <c r="D12250" t="s">
        <v>7</v>
      </c>
      <c r="E12250">
        <v>91</v>
      </c>
      <c r="G12250" s="3">
        <v>393</v>
      </c>
      <c r="O12250" s="3"/>
    </row>
    <row r="12251" spans="1:15" customFormat="1" ht="13.2" x14ac:dyDescent="0.25">
      <c r="A12251">
        <v>7</v>
      </c>
      <c r="B12251">
        <v>6</v>
      </c>
      <c r="C12251" s="3">
        <v>706</v>
      </c>
      <c r="D12251" t="s">
        <v>7</v>
      </c>
      <c r="E12251">
        <v>91</v>
      </c>
      <c r="G12251" s="3">
        <v>272</v>
      </c>
      <c r="O12251" s="3"/>
    </row>
    <row r="12252" spans="1:15" customFormat="1" ht="13.2" x14ac:dyDescent="0.25">
      <c r="A12252">
        <v>7</v>
      </c>
      <c r="B12252">
        <v>7</v>
      </c>
      <c r="C12252" s="3">
        <v>707</v>
      </c>
      <c r="D12252" t="s">
        <v>7</v>
      </c>
      <c r="E12252">
        <v>91</v>
      </c>
      <c r="G12252" s="3">
        <v>273</v>
      </c>
      <c r="O12252" s="3"/>
    </row>
    <row r="12253" spans="1:15" customFormat="1" ht="13.2" x14ac:dyDescent="0.25">
      <c r="A12253">
        <v>7</v>
      </c>
      <c r="B12253">
        <v>8</v>
      </c>
      <c r="C12253" s="3">
        <v>708</v>
      </c>
      <c r="D12253" t="s">
        <v>7</v>
      </c>
      <c r="E12253">
        <v>91</v>
      </c>
      <c r="G12253" s="3">
        <v>108</v>
      </c>
      <c r="O12253" s="3"/>
    </row>
    <row r="12254" spans="1:15" customFormat="1" ht="13.2" x14ac:dyDescent="0.25">
      <c r="A12254">
        <v>7</v>
      </c>
      <c r="B12254">
        <v>9</v>
      </c>
      <c r="C12254" s="3">
        <v>709</v>
      </c>
      <c r="D12254" t="s">
        <v>7</v>
      </c>
      <c r="E12254">
        <v>91</v>
      </c>
      <c r="G12254" s="3">
        <v>88</v>
      </c>
      <c r="O12254" s="3"/>
    </row>
    <row r="12255" spans="1:15" customFormat="1" ht="13.2" x14ac:dyDescent="0.25">
      <c r="A12255">
        <v>7</v>
      </c>
      <c r="B12255">
        <v>10</v>
      </c>
      <c r="C12255" s="3">
        <v>710</v>
      </c>
      <c r="D12255" t="s">
        <v>7</v>
      </c>
      <c r="E12255">
        <v>91</v>
      </c>
      <c r="G12255" s="3">
        <v>94</v>
      </c>
      <c r="O12255" s="3"/>
    </row>
    <row r="12256" spans="1:15" customFormat="1" ht="13.2" x14ac:dyDescent="0.25">
      <c r="A12256">
        <v>7</v>
      </c>
      <c r="B12256">
        <v>11</v>
      </c>
      <c r="C12256" s="3">
        <v>711</v>
      </c>
      <c r="D12256" t="s">
        <v>7</v>
      </c>
      <c r="E12256">
        <v>91</v>
      </c>
      <c r="G12256" s="3">
        <v>921</v>
      </c>
      <c r="O12256" s="3"/>
    </row>
    <row r="12257" spans="1:15" customFormat="1" ht="13.2" x14ac:dyDescent="0.25">
      <c r="A12257">
        <v>7</v>
      </c>
      <c r="B12257">
        <v>12</v>
      </c>
      <c r="C12257" s="3">
        <v>712</v>
      </c>
      <c r="D12257" t="s">
        <v>7</v>
      </c>
      <c r="E12257">
        <v>91</v>
      </c>
      <c r="G12257" s="3">
        <v>1488</v>
      </c>
      <c r="O12257" s="3"/>
    </row>
    <row r="12258" spans="1:15" customFormat="1" ht="13.2" x14ac:dyDescent="0.25">
      <c r="A12258">
        <v>7</v>
      </c>
      <c r="B12258">
        <v>13</v>
      </c>
      <c r="C12258" s="3">
        <v>713</v>
      </c>
      <c r="D12258" t="s">
        <v>7</v>
      </c>
      <c r="E12258">
        <v>91</v>
      </c>
      <c r="G12258" s="3">
        <v>473</v>
      </c>
      <c r="O12258" s="3"/>
    </row>
    <row r="12259" spans="1:15" customFormat="1" ht="13.2" x14ac:dyDescent="0.25">
      <c r="A12259">
        <v>7</v>
      </c>
      <c r="B12259">
        <v>14</v>
      </c>
      <c r="C12259" s="3">
        <v>714</v>
      </c>
      <c r="D12259" t="s">
        <v>7</v>
      </c>
      <c r="E12259">
        <v>91</v>
      </c>
      <c r="G12259" s="3">
        <v>545</v>
      </c>
      <c r="O12259" s="3"/>
    </row>
    <row r="12260" spans="1:15" customFormat="1" ht="13.2" x14ac:dyDescent="0.25">
      <c r="A12260">
        <v>7</v>
      </c>
      <c r="B12260">
        <v>15</v>
      </c>
      <c r="C12260" s="3">
        <v>715</v>
      </c>
      <c r="D12260" t="s">
        <v>7</v>
      </c>
      <c r="E12260">
        <v>91</v>
      </c>
      <c r="G12260" s="3">
        <v>8418</v>
      </c>
      <c r="O12260" s="3"/>
    </row>
    <row r="12261" spans="1:15" customFormat="1" ht="13.2" x14ac:dyDescent="0.25">
      <c r="A12261">
        <v>7</v>
      </c>
      <c r="B12261">
        <v>16</v>
      </c>
      <c r="C12261" s="3">
        <v>716</v>
      </c>
      <c r="D12261" t="s">
        <v>7</v>
      </c>
      <c r="E12261">
        <v>91</v>
      </c>
      <c r="G12261" s="3">
        <v>4114</v>
      </c>
      <c r="O12261" s="3"/>
    </row>
    <row r="12262" spans="1:15" customFormat="1" ht="13.2" x14ac:dyDescent="0.25">
      <c r="A12262">
        <v>7</v>
      </c>
      <c r="B12262">
        <v>17</v>
      </c>
      <c r="C12262" s="3">
        <v>717</v>
      </c>
      <c r="D12262" t="s">
        <v>7</v>
      </c>
      <c r="E12262">
        <v>91</v>
      </c>
      <c r="G12262" s="3">
        <v>8054</v>
      </c>
      <c r="O12262" s="3"/>
    </row>
    <row r="12263" spans="1:15" customFormat="1" ht="13.2" x14ac:dyDescent="0.25">
      <c r="A12263">
        <v>7</v>
      </c>
      <c r="B12263">
        <v>18</v>
      </c>
      <c r="C12263" s="3">
        <v>718</v>
      </c>
      <c r="D12263" t="s">
        <v>7</v>
      </c>
      <c r="E12263">
        <v>91</v>
      </c>
      <c r="G12263" s="3">
        <v>14286</v>
      </c>
      <c r="O12263" s="3"/>
    </row>
    <row r="12264" spans="1:15" customFormat="1" ht="13.2" x14ac:dyDescent="0.25">
      <c r="A12264">
        <v>7</v>
      </c>
      <c r="B12264">
        <v>19</v>
      </c>
      <c r="C12264" s="3">
        <v>719</v>
      </c>
      <c r="D12264" t="s">
        <v>7</v>
      </c>
      <c r="E12264">
        <v>91</v>
      </c>
      <c r="G12264" s="3">
        <v>11916</v>
      </c>
      <c r="O12264" s="3"/>
    </row>
    <row r="12265" spans="1:15" customFormat="1" ht="13.2" x14ac:dyDescent="0.25">
      <c r="A12265">
        <v>7</v>
      </c>
      <c r="B12265">
        <v>20</v>
      </c>
      <c r="C12265" s="3">
        <v>720</v>
      </c>
      <c r="D12265" t="s">
        <v>7</v>
      </c>
      <c r="E12265">
        <v>91</v>
      </c>
      <c r="G12265" s="3">
        <v>15318</v>
      </c>
      <c r="O12265" s="3"/>
    </row>
    <row r="12266" spans="1:15" customFormat="1" ht="13.2" x14ac:dyDescent="0.25">
      <c r="A12266">
        <v>7</v>
      </c>
      <c r="B12266">
        <v>21</v>
      </c>
      <c r="C12266" s="3">
        <v>721</v>
      </c>
      <c r="D12266" t="s">
        <v>7</v>
      </c>
      <c r="E12266">
        <v>91</v>
      </c>
      <c r="G12266" s="3">
        <v>18736</v>
      </c>
      <c r="O12266" s="3"/>
    </row>
    <row r="12267" spans="1:15" customFormat="1" ht="13.2" x14ac:dyDescent="0.25">
      <c r="A12267">
        <v>7</v>
      </c>
      <c r="B12267">
        <v>22</v>
      </c>
      <c r="C12267" s="3">
        <v>722</v>
      </c>
      <c r="D12267" t="s">
        <v>7</v>
      </c>
      <c r="E12267">
        <v>91</v>
      </c>
      <c r="G12267" s="3">
        <v>5199</v>
      </c>
      <c r="O12267" s="3"/>
    </row>
    <row r="12268" spans="1:15" customFormat="1" ht="13.2" x14ac:dyDescent="0.25">
      <c r="A12268">
        <v>7</v>
      </c>
      <c r="B12268">
        <v>23</v>
      </c>
      <c r="C12268" s="3">
        <v>723</v>
      </c>
      <c r="D12268" t="s">
        <v>7</v>
      </c>
      <c r="E12268">
        <v>91</v>
      </c>
      <c r="G12268" s="3">
        <v>3451</v>
      </c>
      <c r="O12268" s="3"/>
    </row>
    <row r="12269" spans="1:15" customFormat="1" ht="13.2" x14ac:dyDescent="0.25">
      <c r="A12269">
        <v>7</v>
      </c>
      <c r="B12269">
        <v>24</v>
      </c>
      <c r="C12269" s="3">
        <v>724</v>
      </c>
      <c r="D12269" t="s">
        <v>7</v>
      </c>
      <c r="E12269">
        <v>91</v>
      </c>
      <c r="G12269" s="3">
        <v>1025</v>
      </c>
      <c r="O12269" s="3"/>
    </row>
    <row r="12270" spans="1:15" customFormat="1" ht="13.2" x14ac:dyDescent="0.25">
      <c r="A12270">
        <v>7</v>
      </c>
      <c r="B12270">
        <v>25</v>
      </c>
      <c r="C12270" s="3">
        <v>725</v>
      </c>
      <c r="D12270" t="s">
        <v>7</v>
      </c>
      <c r="E12270">
        <v>91</v>
      </c>
      <c r="G12270" s="3">
        <v>584</v>
      </c>
      <c r="O12270" s="3"/>
    </row>
    <row r="12271" spans="1:15" customFormat="1" ht="13.2" x14ac:dyDescent="0.25">
      <c r="A12271">
        <v>7</v>
      </c>
      <c r="B12271">
        <v>26</v>
      </c>
      <c r="C12271" s="3">
        <v>726</v>
      </c>
      <c r="D12271" t="s">
        <v>7</v>
      </c>
      <c r="E12271">
        <v>91</v>
      </c>
      <c r="G12271" s="3">
        <v>2198</v>
      </c>
      <c r="O12271" s="3"/>
    </row>
    <row r="12272" spans="1:15" customFormat="1" ht="13.2" x14ac:dyDescent="0.25">
      <c r="A12272">
        <v>7</v>
      </c>
      <c r="B12272">
        <v>27</v>
      </c>
      <c r="C12272" s="3">
        <v>727</v>
      </c>
      <c r="D12272" t="s">
        <v>7</v>
      </c>
      <c r="E12272">
        <v>91</v>
      </c>
      <c r="G12272" s="3">
        <v>4612</v>
      </c>
      <c r="O12272" s="3"/>
    </row>
    <row r="12273" spans="1:15" customFormat="1" ht="13.2" x14ac:dyDescent="0.25">
      <c r="A12273">
        <v>7</v>
      </c>
      <c r="B12273">
        <v>28</v>
      </c>
      <c r="C12273" s="3">
        <v>728</v>
      </c>
      <c r="D12273" t="s">
        <v>7</v>
      </c>
      <c r="E12273">
        <v>91</v>
      </c>
      <c r="G12273" s="3">
        <v>4112</v>
      </c>
      <c r="O12273" s="3"/>
    </row>
    <row r="12274" spans="1:15" customFormat="1" ht="13.2" x14ac:dyDescent="0.25">
      <c r="A12274">
        <v>7</v>
      </c>
      <c r="B12274">
        <v>29</v>
      </c>
      <c r="C12274" s="3">
        <v>729</v>
      </c>
      <c r="D12274" t="s">
        <v>7</v>
      </c>
      <c r="E12274">
        <v>91</v>
      </c>
      <c r="G12274" s="3">
        <v>2684</v>
      </c>
      <c r="O12274" s="3"/>
    </row>
    <row r="12275" spans="1:15" customFormat="1" ht="13.2" x14ac:dyDescent="0.25">
      <c r="A12275">
        <v>7</v>
      </c>
      <c r="B12275">
        <v>30</v>
      </c>
      <c r="C12275" s="3">
        <v>730</v>
      </c>
      <c r="D12275" t="s">
        <v>7</v>
      </c>
      <c r="E12275">
        <v>91</v>
      </c>
      <c r="G12275" s="3">
        <v>2712</v>
      </c>
      <c r="O12275" s="3"/>
    </row>
    <row r="12276" spans="1:15" customFormat="1" ht="13.2" x14ac:dyDescent="0.25">
      <c r="A12276">
        <v>7</v>
      </c>
      <c r="B12276">
        <v>31</v>
      </c>
      <c r="C12276" s="3">
        <v>731</v>
      </c>
      <c r="D12276" t="s">
        <v>7</v>
      </c>
      <c r="E12276">
        <v>91</v>
      </c>
      <c r="G12276" s="3">
        <v>2419</v>
      </c>
      <c r="O12276" s="3"/>
    </row>
    <row r="12277" spans="1:15" customFormat="1" ht="13.2" x14ac:dyDescent="0.25">
      <c r="A12277">
        <v>8</v>
      </c>
      <c r="B12277">
        <v>1</v>
      </c>
      <c r="C12277" s="3">
        <v>801</v>
      </c>
      <c r="D12277" t="s">
        <v>7</v>
      </c>
      <c r="E12277">
        <v>91</v>
      </c>
      <c r="G12277" s="3">
        <v>1235</v>
      </c>
      <c r="O12277" s="3"/>
    </row>
    <row r="12278" spans="1:15" customFormat="1" ht="13.2" x14ac:dyDescent="0.25">
      <c r="A12278">
        <v>8</v>
      </c>
      <c r="B12278">
        <v>2</v>
      </c>
      <c r="C12278" s="3">
        <v>802</v>
      </c>
      <c r="D12278" t="s">
        <v>7</v>
      </c>
      <c r="E12278">
        <v>91</v>
      </c>
      <c r="G12278" s="3">
        <v>876</v>
      </c>
      <c r="O12278" s="3"/>
    </row>
    <row r="12279" spans="1:15" customFormat="1" ht="13.2" x14ac:dyDescent="0.25">
      <c r="A12279">
        <v>8</v>
      </c>
      <c r="B12279">
        <v>3</v>
      </c>
      <c r="C12279" s="3">
        <v>803</v>
      </c>
      <c r="D12279" t="s">
        <v>7</v>
      </c>
      <c r="E12279">
        <v>91</v>
      </c>
      <c r="G12279" s="3">
        <v>1181</v>
      </c>
      <c r="O12279" s="3"/>
    </row>
    <row r="12280" spans="1:15" customFormat="1" ht="13.2" x14ac:dyDescent="0.25">
      <c r="A12280">
        <v>8</v>
      </c>
      <c r="B12280">
        <v>4</v>
      </c>
      <c r="C12280" s="3">
        <v>804</v>
      </c>
      <c r="D12280" t="s">
        <v>7</v>
      </c>
      <c r="E12280">
        <v>91</v>
      </c>
      <c r="G12280" s="3">
        <v>1041</v>
      </c>
      <c r="O12280" s="3"/>
    </row>
    <row r="12281" spans="1:15" customFormat="1" ht="13.2" x14ac:dyDescent="0.25">
      <c r="A12281">
        <v>8</v>
      </c>
      <c r="B12281">
        <v>5</v>
      </c>
      <c r="C12281" s="3">
        <v>805</v>
      </c>
      <c r="D12281" t="s">
        <v>7</v>
      </c>
      <c r="E12281">
        <v>91</v>
      </c>
      <c r="G12281" s="3">
        <v>574</v>
      </c>
      <c r="O12281" s="3"/>
    </row>
    <row r="12282" spans="1:15" customFormat="1" ht="13.2" x14ac:dyDescent="0.25">
      <c r="A12282">
        <v>8</v>
      </c>
      <c r="B12282">
        <v>6</v>
      </c>
      <c r="C12282" s="3">
        <v>806</v>
      </c>
      <c r="D12282" t="s">
        <v>7</v>
      </c>
      <c r="E12282">
        <v>91</v>
      </c>
      <c r="G12282" s="3">
        <v>958</v>
      </c>
      <c r="O12282" s="3"/>
    </row>
    <row r="12283" spans="1:15" customFormat="1" ht="13.2" x14ac:dyDescent="0.25">
      <c r="A12283">
        <v>8</v>
      </c>
      <c r="B12283">
        <v>7</v>
      </c>
      <c r="C12283" s="3">
        <v>807</v>
      </c>
      <c r="D12283" t="s">
        <v>7</v>
      </c>
      <c r="E12283">
        <v>91</v>
      </c>
      <c r="G12283" s="3">
        <v>668</v>
      </c>
      <c r="O12283" s="3"/>
    </row>
    <row r="12284" spans="1:15" customFormat="1" ht="13.2" x14ac:dyDescent="0.25">
      <c r="A12284">
        <v>8</v>
      </c>
      <c r="B12284">
        <v>8</v>
      </c>
      <c r="C12284" s="3">
        <v>808</v>
      </c>
      <c r="D12284" t="s">
        <v>7</v>
      </c>
      <c r="E12284">
        <v>91</v>
      </c>
      <c r="G12284" s="3">
        <v>790</v>
      </c>
      <c r="O12284" s="3"/>
    </row>
    <row r="12285" spans="1:15" customFormat="1" ht="13.2" x14ac:dyDescent="0.25">
      <c r="A12285">
        <v>8</v>
      </c>
      <c r="B12285">
        <v>9</v>
      </c>
      <c r="C12285" s="3">
        <v>809</v>
      </c>
      <c r="D12285" t="s">
        <v>7</v>
      </c>
      <c r="E12285">
        <v>91</v>
      </c>
      <c r="G12285" s="3">
        <v>954</v>
      </c>
      <c r="O12285" s="3"/>
    </row>
    <row r="12286" spans="1:15" customFormat="1" ht="13.2" x14ac:dyDescent="0.25">
      <c r="A12286">
        <v>8</v>
      </c>
      <c r="B12286">
        <v>10</v>
      </c>
      <c r="C12286" s="3">
        <v>810</v>
      </c>
      <c r="D12286" t="s">
        <v>7</v>
      </c>
      <c r="E12286">
        <v>91</v>
      </c>
      <c r="G12286" s="3">
        <v>6944</v>
      </c>
      <c r="O12286" s="3"/>
    </row>
    <row r="12287" spans="1:15" customFormat="1" ht="13.2" x14ac:dyDescent="0.25">
      <c r="A12287">
        <v>8</v>
      </c>
      <c r="B12287">
        <v>11</v>
      </c>
      <c r="C12287" s="3">
        <v>811</v>
      </c>
      <c r="D12287" t="s">
        <v>7</v>
      </c>
      <c r="E12287">
        <v>91</v>
      </c>
      <c r="G12287" s="3">
        <v>11257</v>
      </c>
      <c r="O12287" s="3"/>
    </row>
    <row r="12288" spans="1:15" customFormat="1" ht="13.2" x14ac:dyDescent="0.25">
      <c r="A12288">
        <v>8</v>
      </c>
      <c r="B12288">
        <v>12</v>
      </c>
      <c r="C12288" s="3">
        <v>812</v>
      </c>
      <c r="D12288" t="s">
        <v>7</v>
      </c>
      <c r="E12288">
        <v>91</v>
      </c>
      <c r="G12288" s="3">
        <v>9648</v>
      </c>
      <c r="O12288" s="3"/>
    </row>
    <row r="12289" spans="1:15" customFormat="1" ht="13.2" x14ac:dyDescent="0.25">
      <c r="A12289">
        <v>8</v>
      </c>
      <c r="B12289">
        <v>13</v>
      </c>
      <c r="C12289" s="3">
        <v>813</v>
      </c>
      <c r="D12289" t="s">
        <v>7</v>
      </c>
      <c r="E12289">
        <v>91</v>
      </c>
      <c r="G12289" s="3">
        <v>4886</v>
      </c>
      <c r="O12289" s="3"/>
    </row>
    <row r="12290" spans="1:15" customFormat="1" ht="13.2" x14ac:dyDescent="0.25">
      <c r="A12290">
        <v>8</v>
      </c>
      <c r="B12290">
        <v>14</v>
      </c>
      <c r="C12290" s="3">
        <v>814</v>
      </c>
      <c r="D12290" t="s">
        <v>7</v>
      </c>
      <c r="E12290">
        <v>91</v>
      </c>
      <c r="G12290" s="3">
        <v>2558</v>
      </c>
      <c r="O12290" s="3"/>
    </row>
    <row r="12291" spans="1:15" customFormat="1" ht="13.2" x14ac:dyDescent="0.25">
      <c r="A12291">
        <v>8</v>
      </c>
      <c r="B12291">
        <v>15</v>
      </c>
      <c r="C12291" s="3">
        <v>815</v>
      </c>
      <c r="D12291" t="s">
        <v>7</v>
      </c>
      <c r="E12291">
        <v>91</v>
      </c>
      <c r="G12291" s="3">
        <v>1220</v>
      </c>
      <c r="O12291" s="3"/>
    </row>
    <row r="12292" spans="1:15" customFormat="1" ht="13.2" x14ac:dyDescent="0.25">
      <c r="A12292">
        <v>8</v>
      </c>
      <c r="B12292">
        <v>16</v>
      </c>
      <c r="C12292" s="3">
        <v>816</v>
      </c>
      <c r="D12292" t="s">
        <v>7</v>
      </c>
      <c r="E12292">
        <v>91</v>
      </c>
      <c r="G12292" s="3">
        <v>1094</v>
      </c>
      <c r="O12292" s="3"/>
    </row>
    <row r="12293" spans="1:15" customFormat="1" ht="13.2" x14ac:dyDescent="0.25">
      <c r="A12293">
        <v>8</v>
      </c>
      <c r="B12293">
        <v>17</v>
      </c>
      <c r="C12293" s="3">
        <v>817</v>
      </c>
      <c r="D12293" t="s">
        <v>7</v>
      </c>
      <c r="E12293">
        <v>91</v>
      </c>
      <c r="G12293" s="3">
        <v>617</v>
      </c>
      <c r="O12293" s="3"/>
    </row>
    <row r="12294" spans="1:15" customFormat="1" ht="13.2" x14ac:dyDescent="0.25">
      <c r="A12294">
        <v>8</v>
      </c>
      <c r="B12294">
        <v>18</v>
      </c>
      <c r="C12294" s="3">
        <v>818</v>
      </c>
      <c r="D12294" t="s">
        <v>7</v>
      </c>
      <c r="E12294">
        <v>91</v>
      </c>
      <c r="G12294" s="3">
        <v>585</v>
      </c>
      <c r="O12294" s="3"/>
    </row>
    <row r="12295" spans="1:15" customFormat="1" ht="13.2" x14ac:dyDescent="0.25">
      <c r="A12295">
        <v>8</v>
      </c>
      <c r="B12295">
        <v>19</v>
      </c>
      <c r="C12295" s="3">
        <v>819</v>
      </c>
      <c r="D12295" t="s">
        <v>7</v>
      </c>
      <c r="E12295">
        <v>91</v>
      </c>
      <c r="G12295" s="3">
        <v>385</v>
      </c>
      <c r="O12295" s="3"/>
    </row>
    <row r="12296" spans="1:15" customFormat="1" ht="13.2" x14ac:dyDescent="0.25">
      <c r="A12296">
        <v>8</v>
      </c>
      <c r="B12296">
        <v>20</v>
      </c>
      <c r="C12296" s="3">
        <v>820</v>
      </c>
      <c r="D12296" t="s">
        <v>7</v>
      </c>
      <c r="E12296">
        <v>91</v>
      </c>
      <c r="G12296" s="3">
        <v>179</v>
      </c>
      <c r="O12296" s="3"/>
    </row>
    <row r="12297" spans="1:15" customFormat="1" ht="13.2" x14ac:dyDescent="0.25">
      <c r="A12297">
        <v>8</v>
      </c>
      <c r="B12297">
        <v>21</v>
      </c>
      <c r="C12297" s="3">
        <v>821</v>
      </c>
      <c r="D12297" t="s">
        <v>7</v>
      </c>
      <c r="E12297">
        <v>91</v>
      </c>
      <c r="G12297" s="3">
        <v>327</v>
      </c>
      <c r="O12297" s="3"/>
    </row>
    <row r="12298" spans="1:15" customFormat="1" ht="13.2" x14ac:dyDescent="0.25">
      <c r="A12298">
        <v>8</v>
      </c>
      <c r="B12298">
        <v>22</v>
      </c>
      <c r="C12298" s="3">
        <v>822</v>
      </c>
      <c r="D12298" t="s">
        <v>7</v>
      </c>
      <c r="E12298">
        <v>91</v>
      </c>
      <c r="G12298" s="3">
        <v>547</v>
      </c>
      <c r="O12298" s="3"/>
    </row>
    <row r="12299" spans="1:15" customFormat="1" ht="13.2" x14ac:dyDescent="0.25">
      <c r="A12299">
        <v>8</v>
      </c>
      <c r="B12299">
        <v>23</v>
      </c>
      <c r="C12299" s="3">
        <v>823</v>
      </c>
      <c r="D12299" t="s">
        <v>7</v>
      </c>
      <c r="E12299">
        <v>91</v>
      </c>
      <c r="G12299" s="3">
        <v>1006</v>
      </c>
      <c r="O12299" s="3"/>
    </row>
    <row r="12300" spans="1:15" customFormat="1" ht="13.2" x14ac:dyDescent="0.25">
      <c r="A12300">
        <v>8</v>
      </c>
      <c r="B12300">
        <v>24</v>
      </c>
      <c r="C12300" s="3">
        <v>824</v>
      </c>
      <c r="D12300" t="s">
        <v>7</v>
      </c>
      <c r="E12300">
        <v>91</v>
      </c>
      <c r="G12300" s="3">
        <v>1808</v>
      </c>
      <c r="O12300" s="3"/>
    </row>
    <row r="12301" spans="1:15" customFormat="1" ht="13.2" x14ac:dyDescent="0.25">
      <c r="A12301">
        <v>8</v>
      </c>
      <c r="B12301">
        <v>25</v>
      </c>
      <c r="C12301" s="3">
        <v>825</v>
      </c>
      <c r="D12301" t="s">
        <v>7</v>
      </c>
      <c r="E12301">
        <v>91</v>
      </c>
      <c r="G12301" s="3">
        <v>2670</v>
      </c>
      <c r="O12301" s="3"/>
    </row>
    <row r="12302" spans="1:15" customFormat="1" ht="13.2" x14ac:dyDescent="0.25">
      <c r="A12302">
        <v>8</v>
      </c>
      <c r="B12302">
        <v>26</v>
      </c>
      <c r="C12302" s="3">
        <v>826</v>
      </c>
      <c r="D12302" t="s">
        <v>7</v>
      </c>
      <c r="E12302">
        <v>91</v>
      </c>
      <c r="G12302" s="3">
        <v>2813</v>
      </c>
      <c r="O12302" s="3"/>
    </row>
    <row r="12303" spans="1:15" customFormat="1" ht="13.2" x14ac:dyDescent="0.25">
      <c r="A12303">
        <v>8</v>
      </c>
      <c r="B12303">
        <v>27</v>
      </c>
      <c r="C12303" s="3">
        <v>827</v>
      </c>
      <c r="D12303" t="s">
        <v>7</v>
      </c>
      <c r="E12303">
        <v>91</v>
      </c>
      <c r="G12303" s="3">
        <v>3841</v>
      </c>
      <c r="O12303" s="3"/>
    </row>
    <row r="12304" spans="1:15" customFormat="1" ht="13.2" x14ac:dyDescent="0.25">
      <c r="A12304">
        <v>8</v>
      </c>
      <c r="B12304">
        <v>28</v>
      </c>
      <c r="C12304" s="3">
        <v>828</v>
      </c>
      <c r="D12304" t="s">
        <v>7</v>
      </c>
      <c r="E12304">
        <v>91</v>
      </c>
      <c r="G12304" s="3">
        <v>3087</v>
      </c>
      <c r="O12304" s="3"/>
    </row>
    <row r="12305" spans="1:15" customFormat="1" ht="13.2" x14ac:dyDescent="0.25">
      <c r="A12305">
        <v>8</v>
      </c>
      <c r="B12305">
        <v>29</v>
      </c>
      <c r="C12305" s="3">
        <v>829</v>
      </c>
      <c r="D12305" t="s">
        <v>7</v>
      </c>
      <c r="E12305">
        <v>91</v>
      </c>
      <c r="G12305" s="3">
        <v>2466</v>
      </c>
      <c r="O12305" s="3"/>
    </row>
    <row r="12306" spans="1:15" customFormat="1" ht="13.2" x14ac:dyDescent="0.25">
      <c r="A12306">
        <v>8</v>
      </c>
      <c r="B12306">
        <v>30</v>
      </c>
      <c r="C12306" s="3">
        <v>830</v>
      </c>
      <c r="D12306" t="s">
        <v>7</v>
      </c>
      <c r="E12306">
        <v>91</v>
      </c>
      <c r="G12306" s="3">
        <v>1708</v>
      </c>
      <c r="O12306" s="3"/>
    </row>
    <row r="12307" spans="1:15" customFormat="1" ht="13.2" x14ac:dyDescent="0.25">
      <c r="A12307">
        <v>8</v>
      </c>
      <c r="B12307">
        <v>31</v>
      </c>
      <c r="C12307" s="3">
        <v>831</v>
      </c>
      <c r="D12307" t="s">
        <v>7</v>
      </c>
      <c r="E12307">
        <v>91</v>
      </c>
      <c r="G12307" s="3">
        <v>1561</v>
      </c>
      <c r="O12307" s="3"/>
    </row>
    <row r="12308" spans="1:15" customFormat="1" ht="13.2" x14ac:dyDescent="0.25">
      <c r="A12308">
        <v>9</v>
      </c>
      <c r="B12308">
        <v>1</v>
      </c>
      <c r="C12308" s="3">
        <v>901</v>
      </c>
      <c r="D12308" t="s">
        <v>7</v>
      </c>
      <c r="E12308">
        <v>91</v>
      </c>
      <c r="G12308" s="3">
        <v>1405</v>
      </c>
      <c r="O12308" s="3"/>
    </row>
    <row r="12309" spans="1:15" customFormat="1" ht="13.2" x14ac:dyDescent="0.25">
      <c r="A12309">
        <v>9</v>
      </c>
      <c r="B12309">
        <v>2</v>
      </c>
      <c r="C12309" s="3">
        <v>902</v>
      </c>
      <c r="D12309" t="s">
        <v>7</v>
      </c>
      <c r="E12309">
        <v>91</v>
      </c>
      <c r="G12309" s="3">
        <v>1256</v>
      </c>
      <c r="O12309" s="3"/>
    </row>
    <row r="12310" spans="1:15" customFormat="1" ht="13.2" x14ac:dyDescent="0.25">
      <c r="A12310">
        <v>9</v>
      </c>
      <c r="B12310">
        <v>3</v>
      </c>
      <c r="C12310" s="3">
        <v>903</v>
      </c>
      <c r="D12310" t="s">
        <v>7</v>
      </c>
      <c r="E12310">
        <v>91</v>
      </c>
      <c r="G12310" s="3">
        <v>1106</v>
      </c>
      <c r="O12310" s="3"/>
    </row>
    <row r="12311" spans="1:15" customFormat="1" ht="13.2" x14ac:dyDescent="0.25">
      <c r="A12311">
        <v>9</v>
      </c>
      <c r="B12311">
        <v>4</v>
      </c>
      <c r="C12311" s="3">
        <v>904</v>
      </c>
      <c r="D12311" t="s">
        <v>7</v>
      </c>
      <c r="E12311">
        <v>91</v>
      </c>
      <c r="G12311" s="3">
        <v>954</v>
      </c>
      <c r="O12311" s="3"/>
    </row>
    <row r="12312" spans="1:15" customFormat="1" ht="13.2" x14ac:dyDescent="0.25">
      <c r="A12312">
        <v>9</v>
      </c>
      <c r="B12312">
        <v>5</v>
      </c>
      <c r="C12312" s="3">
        <v>905</v>
      </c>
      <c r="D12312" t="s">
        <v>7</v>
      </c>
      <c r="E12312">
        <v>91</v>
      </c>
      <c r="G12312" s="3">
        <v>805</v>
      </c>
      <c r="O12312" s="3"/>
    </row>
    <row r="12313" spans="1:15" customFormat="1" ht="13.2" x14ac:dyDescent="0.25">
      <c r="A12313">
        <v>9</v>
      </c>
      <c r="B12313">
        <v>6</v>
      </c>
      <c r="C12313" s="3">
        <v>906</v>
      </c>
      <c r="D12313" t="s">
        <v>7</v>
      </c>
      <c r="E12313">
        <v>91</v>
      </c>
      <c r="G12313" s="3">
        <v>674</v>
      </c>
      <c r="O12313" s="3"/>
    </row>
    <row r="12314" spans="1:15" customFormat="1" ht="13.2" x14ac:dyDescent="0.25">
      <c r="A12314">
        <v>9</v>
      </c>
      <c r="B12314">
        <v>7</v>
      </c>
      <c r="C12314" s="3">
        <v>907</v>
      </c>
      <c r="D12314" t="s">
        <v>7</v>
      </c>
      <c r="E12314">
        <v>91</v>
      </c>
      <c r="G12314" s="3">
        <v>534</v>
      </c>
      <c r="O12314" s="3"/>
    </row>
    <row r="12315" spans="1:15" customFormat="1" ht="13.2" x14ac:dyDescent="0.25">
      <c r="A12315">
        <v>9</v>
      </c>
      <c r="B12315">
        <v>8</v>
      </c>
      <c r="C12315" s="3">
        <v>908</v>
      </c>
      <c r="D12315" t="s">
        <v>7</v>
      </c>
      <c r="E12315">
        <v>91</v>
      </c>
      <c r="G12315" s="3">
        <v>266</v>
      </c>
      <c r="O12315" s="3"/>
    </row>
    <row r="12316" spans="1:15" customFormat="1" ht="13.2" x14ac:dyDescent="0.25">
      <c r="A12316">
        <v>9</v>
      </c>
      <c r="B12316">
        <v>9</v>
      </c>
      <c r="C12316" s="3">
        <v>909</v>
      </c>
      <c r="D12316" t="s">
        <v>7</v>
      </c>
      <c r="E12316">
        <v>91</v>
      </c>
      <c r="G12316" s="3">
        <v>206</v>
      </c>
      <c r="O12316" s="3"/>
    </row>
    <row r="12317" spans="1:15" customFormat="1" ht="13.2" x14ac:dyDescent="0.25">
      <c r="A12317">
        <v>9</v>
      </c>
      <c r="B12317">
        <v>10</v>
      </c>
      <c r="C12317" s="3">
        <v>910</v>
      </c>
      <c r="D12317" t="s">
        <v>7</v>
      </c>
      <c r="E12317">
        <v>91</v>
      </c>
      <c r="G12317" s="3">
        <v>353</v>
      </c>
      <c r="O12317" s="3"/>
    </row>
    <row r="12318" spans="1:15" customFormat="1" ht="13.2" x14ac:dyDescent="0.25">
      <c r="A12318">
        <v>9</v>
      </c>
      <c r="B12318">
        <v>11</v>
      </c>
      <c r="C12318" s="3">
        <v>911</v>
      </c>
      <c r="D12318" t="s">
        <v>7</v>
      </c>
      <c r="E12318">
        <v>91</v>
      </c>
      <c r="G12318" s="3">
        <v>212</v>
      </c>
      <c r="O12318" s="3"/>
    </row>
    <row r="12319" spans="1:15" customFormat="1" ht="13.2" x14ac:dyDescent="0.25">
      <c r="A12319">
        <v>9</v>
      </c>
      <c r="B12319">
        <v>12</v>
      </c>
      <c r="C12319" s="3">
        <v>912</v>
      </c>
      <c r="D12319" t="s">
        <v>7</v>
      </c>
      <c r="E12319">
        <v>91</v>
      </c>
      <c r="G12319" s="3">
        <v>185</v>
      </c>
      <c r="O12319" s="3"/>
    </row>
    <row r="12320" spans="1:15" customFormat="1" ht="13.2" x14ac:dyDescent="0.25">
      <c r="A12320">
        <v>9</v>
      </c>
      <c r="B12320">
        <v>13</v>
      </c>
      <c r="C12320" s="3">
        <v>913</v>
      </c>
      <c r="D12320" t="s">
        <v>7</v>
      </c>
      <c r="E12320">
        <v>91</v>
      </c>
      <c r="G12320" s="3">
        <v>134</v>
      </c>
      <c r="O12320" s="3"/>
    </row>
    <row r="12321" spans="1:15" customFormat="1" ht="13.2" x14ac:dyDescent="0.25">
      <c r="A12321">
        <v>9</v>
      </c>
      <c r="B12321">
        <v>14</v>
      </c>
      <c r="C12321" s="3">
        <v>914</v>
      </c>
      <c r="D12321" t="s">
        <v>7</v>
      </c>
      <c r="E12321">
        <v>91</v>
      </c>
      <c r="G12321" s="3">
        <v>110</v>
      </c>
      <c r="O12321" s="3"/>
    </row>
    <row r="12322" spans="1:15" customFormat="1" ht="13.2" x14ac:dyDescent="0.25">
      <c r="A12322">
        <v>9</v>
      </c>
      <c r="B12322">
        <v>15</v>
      </c>
      <c r="C12322" s="3">
        <v>915</v>
      </c>
      <c r="D12322" t="s">
        <v>7</v>
      </c>
      <c r="E12322">
        <v>91</v>
      </c>
      <c r="G12322" s="3">
        <v>130</v>
      </c>
      <c r="O12322" s="3"/>
    </row>
    <row r="12323" spans="1:15" customFormat="1" ht="13.2" x14ac:dyDescent="0.25">
      <c r="A12323">
        <v>9</v>
      </c>
      <c r="B12323">
        <v>16</v>
      </c>
      <c r="C12323" s="3">
        <v>916</v>
      </c>
      <c r="D12323" t="s">
        <v>7</v>
      </c>
      <c r="E12323">
        <v>91</v>
      </c>
      <c r="G12323" s="3">
        <v>160</v>
      </c>
      <c r="O12323" s="3"/>
    </row>
    <row r="12324" spans="1:15" customFormat="1" ht="13.2" x14ac:dyDescent="0.25">
      <c r="A12324">
        <v>9</v>
      </c>
      <c r="B12324">
        <v>17</v>
      </c>
      <c r="C12324" s="3">
        <v>917</v>
      </c>
      <c r="D12324" t="s">
        <v>7</v>
      </c>
      <c r="E12324">
        <v>91</v>
      </c>
      <c r="G12324" s="3">
        <v>118</v>
      </c>
      <c r="O12324" s="3"/>
    </row>
    <row r="12325" spans="1:15" customFormat="1" ht="13.2" x14ac:dyDescent="0.25">
      <c r="A12325">
        <v>9</v>
      </c>
      <c r="B12325">
        <v>18</v>
      </c>
      <c r="C12325" s="3">
        <v>918</v>
      </c>
      <c r="D12325" t="s">
        <v>7</v>
      </c>
      <c r="E12325">
        <v>91</v>
      </c>
      <c r="G12325" s="3">
        <v>78</v>
      </c>
      <c r="O12325" s="3"/>
    </row>
    <row r="12326" spans="1:15" customFormat="1" ht="13.2" x14ac:dyDescent="0.25">
      <c r="A12326">
        <v>9</v>
      </c>
      <c r="B12326">
        <v>19</v>
      </c>
      <c r="C12326" s="3">
        <v>919</v>
      </c>
      <c r="D12326" t="s">
        <v>7</v>
      </c>
      <c r="E12326">
        <v>91</v>
      </c>
      <c r="G12326" s="3">
        <v>82</v>
      </c>
      <c r="O12326" s="3"/>
    </row>
    <row r="12327" spans="1:15" customFormat="1" ht="13.2" x14ac:dyDescent="0.25">
      <c r="A12327">
        <v>9</v>
      </c>
      <c r="B12327">
        <v>20</v>
      </c>
      <c r="C12327" s="3">
        <v>920</v>
      </c>
      <c r="D12327" t="s">
        <v>7</v>
      </c>
      <c r="E12327">
        <v>91</v>
      </c>
      <c r="G12327" s="3">
        <v>24</v>
      </c>
      <c r="O12327" s="3"/>
    </row>
    <row r="12328" spans="1:15" customFormat="1" ht="13.2" x14ac:dyDescent="0.25">
      <c r="A12328">
        <v>9</v>
      </c>
      <c r="B12328">
        <v>21</v>
      </c>
      <c r="C12328" s="3">
        <v>921</v>
      </c>
      <c r="D12328" t="s">
        <v>7</v>
      </c>
      <c r="E12328">
        <v>91</v>
      </c>
      <c r="G12328" s="3">
        <v>60</v>
      </c>
      <c r="O12328" s="3"/>
    </row>
    <row r="12329" spans="1:15" customFormat="1" ht="13.2" x14ac:dyDescent="0.25">
      <c r="A12329">
        <v>9</v>
      </c>
      <c r="B12329">
        <v>22</v>
      </c>
      <c r="C12329" s="3">
        <v>922</v>
      </c>
      <c r="D12329" t="s">
        <v>7</v>
      </c>
      <c r="E12329">
        <v>91</v>
      </c>
      <c r="G12329" s="3">
        <v>80</v>
      </c>
      <c r="O12329" s="3"/>
    </row>
    <row r="12330" spans="1:15" customFormat="1" ht="13.2" x14ac:dyDescent="0.25">
      <c r="A12330">
        <v>9</v>
      </c>
      <c r="B12330">
        <v>23</v>
      </c>
      <c r="C12330" s="3">
        <v>923</v>
      </c>
      <c r="D12330" t="s">
        <v>7</v>
      </c>
      <c r="E12330">
        <v>91</v>
      </c>
      <c r="G12330" s="3">
        <v>68</v>
      </c>
      <c r="O12330" s="3"/>
    </row>
    <row r="12331" spans="1:15" customFormat="1" ht="13.2" x14ac:dyDescent="0.25">
      <c r="A12331">
        <v>9</v>
      </c>
      <c r="B12331">
        <v>24</v>
      </c>
      <c r="C12331" s="3">
        <v>924</v>
      </c>
      <c r="D12331" t="s">
        <v>7</v>
      </c>
      <c r="E12331">
        <v>91</v>
      </c>
      <c r="G12331" s="3">
        <v>80</v>
      </c>
      <c r="O12331" s="3"/>
    </row>
    <row r="12332" spans="1:15" customFormat="1" ht="13.2" x14ac:dyDescent="0.25">
      <c r="A12332">
        <v>9</v>
      </c>
      <c r="B12332">
        <v>25</v>
      </c>
      <c r="C12332" s="3">
        <v>925</v>
      </c>
      <c r="D12332" t="s">
        <v>7</v>
      </c>
      <c r="E12332">
        <v>91</v>
      </c>
      <c r="G12332" s="3">
        <v>70</v>
      </c>
      <c r="O12332" s="3"/>
    </row>
    <row r="12333" spans="1:15" customFormat="1" ht="13.2" x14ac:dyDescent="0.25">
      <c r="A12333">
        <v>9</v>
      </c>
      <c r="B12333">
        <v>26</v>
      </c>
      <c r="C12333" s="3">
        <v>926</v>
      </c>
      <c r="D12333" t="s">
        <v>7</v>
      </c>
      <c r="E12333">
        <v>91</v>
      </c>
      <c r="G12333" s="3">
        <v>75</v>
      </c>
      <c r="O12333" s="3"/>
    </row>
    <row r="12334" spans="1:15" customFormat="1" ht="13.2" x14ac:dyDescent="0.25">
      <c r="A12334">
        <v>9</v>
      </c>
      <c r="B12334">
        <v>27</v>
      </c>
      <c r="C12334" s="3">
        <v>927</v>
      </c>
      <c r="D12334" t="s">
        <v>7</v>
      </c>
      <c r="E12334">
        <v>91</v>
      </c>
      <c r="G12334" s="3">
        <v>62</v>
      </c>
      <c r="O12334" s="3"/>
    </row>
    <row r="12335" spans="1:15" customFormat="1" ht="13.2" x14ac:dyDescent="0.25">
      <c r="A12335">
        <v>9</v>
      </c>
      <c r="B12335">
        <v>28</v>
      </c>
      <c r="C12335" s="3">
        <v>928</v>
      </c>
      <c r="D12335" t="s">
        <v>7</v>
      </c>
      <c r="E12335">
        <v>91</v>
      </c>
      <c r="G12335" s="3">
        <v>30</v>
      </c>
      <c r="O12335" s="3"/>
    </row>
    <row r="12336" spans="1:15" customFormat="1" ht="13.2" x14ac:dyDescent="0.25">
      <c r="A12336">
        <v>9</v>
      </c>
      <c r="B12336">
        <v>29</v>
      </c>
      <c r="C12336" s="3">
        <v>929</v>
      </c>
      <c r="D12336" t="s">
        <v>7</v>
      </c>
      <c r="E12336">
        <v>91</v>
      </c>
      <c r="G12336" s="3">
        <v>35</v>
      </c>
      <c r="O12336" s="3"/>
    </row>
    <row r="12337" spans="1:15" customFormat="1" ht="13.2" x14ac:dyDescent="0.25">
      <c r="A12337">
        <v>9</v>
      </c>
      <c r="B12337">
        <v>30</v>
      </c>
      <c r="C12337" s="3">
        <v>930</v>
      </c>
      <c r="D12337" t="s">
        <v>7</v>
      </c>
      <c r="E12337">
        <v>91</v>
      </c>
      <c r="G12337" s="3">
        <v>19</v>
      </c>
      <c r="O12337" s="3"/>
    </row>
    <row r="12338" spans="1:15" customFormat="1" ht="13.2" x14ac:dyDescent="0.25">
      <c r="A12338">
        <v>6</v>
      </c>
      <c r="B12338">
        <v>8</v>
      </c>
      <c r="C12338" s="3">
        <v>608</v>
      </c>
      <c r="D12338" t="s">
        <v>6</v>
      </c>
      <c r="E12338">
        <v>90</v>
      </c>
      <c r="G12338" s="3">
        <v>27</v>
      </c>
      <c r="O12338" s="3"/>
    </row>
    <row r="12339" spans="1:15" customFormat="1" ht="13.2" x14ac:dyDescent="0.25">
      <c r="A12339">
        <v>6</v>
      </c>
      <c r="B12339">
        <v>9</v>
      </c>
      <c r="C12339" s="3">
        <v>609</v>
      </c>
      <c r="D12339" t="s">
        <v>6</v>
      </c>
      <c r="E12339">
        <v>90</v>
      </c>
      <c r="G12339" s="3">
        <v>43</v>
      </c>
      <c r="O12339" s="3"/>
    </row>
    <row r="12340" spans="1:15" customFormat="1" ht="13.2" x14ac:dyDescent="0.25">
      <c r="A12340">
        <v>6</v>
      </c>
      <c r="B12340">
        <v>10</v>
      </c>
      <c r="C12340" s="3">
        <v>610</v>
      </c>
      <c r="D12340" t="s">
        <v>6</v>
      </c>
      <c r="E12340">
        <v>90</v>
      </c>
      <c r="G12340" s="3">
        <v>64</v>
      </c>
      <c r="O12340" s="3"/>
    </row>
    <row r="12341" spans="1:15" customFormat="1" ht="13.2" x14ac:dyDescent="0.25">
      <c r="A12341">
        <v>6</v>
      </c>
      <c r="B12341">
        <v>11</v>
      </c>
      <c r="C12341" s="3">
        <v>611</v>
      </c>
      <c r="D12341" t="s">
        <v>6</v>
      </c>
      <c r="E12341">
        <v>90</v>
      </c>
      <c r="G12341" s="3">
        <v>90</v>
      </c>
      <c r="O12341" s="3"/>
    </row>
    <row r="12342" spans="1:15" customFormat="1" ht="13.2" x14ac:dyDescent="0.25">
      <c r="A12342">
        <v>6</v>
      </c>
      <c r="B12342">
        <v>12</v>
      </c>
      <c r="C12342" s="3">
        <v>612</v>
      </c>
      <c r="D12342" t="s">
        <v>6</v>
      </c>
      <c r="E12342">
        <v>90</v>
      </c>
      <c r="G12342" s="3">
        <v>112</v>
      </c>
      <c r="O12342" s="3"/>
    </row>
    <row r="12343" spans="1:15" customFormat="1" ht="13.2" x14ac:dyDescent="0.25">
      <c r="A12343">
        <v>6</v>
      </c>
      <c r="B12343">
        <v>13</v>
      </c>
      <c r="C12343" s="3">
        <v>613</v>
      </c>
      <c r="D12343" t="s">
        <v>6</v>
      </c>
      <c r="E12343">
        <v>90</v>
      </c>
      <c r="G12343" s="3">
        <v>140</v>
      </c>
      <c r="O12343" s="3"/>
    </row>
    <row r="12344" spans="1:15" customFormat="1" ht="13.2" x14ac:dyDescent="0.25">
      <c r="A12344">
        <v>6</v>
      </c>
      <c r="B12344">
        <v>14</v>
      </c>
      <c r="C12344" s="3">
        <v>614</v>
      </c>
      <c r="D12344" t="s">
        <v>6</v>
      </c>
      <c r="E12344">
        <v>90</v>
      </c>
      <c r="G12344" s="3">
        <v>242</v>
      </c>
      <c r="O12344" s="3"/>
    </row>
    <row r="12345" spans="1:15" customFormat="1" ht="13.2" x14ac:dyDescent="0.25">
      <c r="A12345">
        <v>6</v>
      </c>
      <c r="B12345">
        <v>15</v>
      </c>
      <c r="C12345" s="3">
        <v>615</v>
      </c>
      <c r="D12345" t="s">
        <v>6</v>
      </c>
      <c r="E12345">
        <v>90</v>
      </c>
      <c r="G12345" s="3">
        <v>414</v>
      </c>
      <c r="O12345" s="3"/>
    </row>
    <row r="12346" spans="1:15" customFormat="1" ht="13.2" x14ac:dyDescent="0.25">
      <c r="A12346">
        <v>6</v>
      </c>
      <c r="B12346">
        <v>16</v>
      </c>
      <c r="C12346" s="3">
        <v>616</v>
      </c>
      <c r="D12346" t="s">
        <v>6</v>
      </c>
      <c r="E12346">
        <v>90</v>
      </c>
      <c r="G12346" s="3">
        <v>447</v>
      </c>
      <c r="O12346" s="3"/>
    </row>
    <row r="12347" spans="1:15" customFormat="1" ht="13.2" x14ac:dyDescent="0.25">
      <c r="A12347">
        <v>6</v>
      </c>
      <c r="B12347">
        <v>17</v>
      </c>
      <c r="C12347" s="3">
        <v>617</v>
      </c>
      <c r="D12347" t="s">
        <v>6</v>
      </c>
      <c r="E12347">
        <v>90</v>
      </c>
      <c r="G12347" s="3">
        <v>723</v>
      </c>
      <c r="O12347" s="3"/>
    </row>
    <row r="12348" spans="1:15" customFormat="1" ht="13.2" x14ac:dyDescent="0.25">
      <c r="A12348">
        <v>6</v>
      </c>
      <c r="B12348">
        <v>18</v>
      </c>
      <c r="C12348" s="3">
        <v>618</v>
      </c>
      <c r="D12348" t="s">
        <v>6</v>
      </c>
      <c r="E12348">
        <v>90</v>
      </c>
      <c r="G12348" s="3">
        <v>1371</v>
      </c>
      <c r="O12348" s="3"/>
    </row>
    <row r="12349" spans="1:15" customFormat="1" ht="13.2" x14ac:dyDescent="0.25">
      <c r="A12349">
        <v>6</v>
      </c>
      <c r="B12349">
        <v>19</v>
      </c>
      <c r="C12349" s="3">
        <v>619</v>
      </c>
      <c r="D12349" t="s">
        <v>6</v>
      </c>
      <c r="E12349">
        <v>90</v>
      </c>
      <c r="G12349" s="3">
        <v>4647</v>
      </c>
      <c r="O12349" s="3"/>
    </row>
    <row r="12350" spans="1:15" customFormat="1" ht="13.2" x14ac:dyDescent="0.25">
      <c r="A12350">
        <v>6</v>
      </c>
      <c r="B12350">
        <v>20</v>
      </c>
      <c r="C12350" s="3">
        <v>620</v>
      </c>
      <c r="D12350" t="s">
        <v>6</v>
      </c>
      <c r="E12350">
        <v>90</v>
      </c>
      <c r="G12350" s="3">
        <v>1951</v>
      </c>
      <c r="O12350" s="3"/>
    </row>
    <row r="12351" spans="1:15" customFormat="1" ht="13.2" x14ac:dyDescent="0.25">
      <c r="A12351">
        <v>6</v>
      </c>
      <c r="B12351">
        <v>21</v>
      </c>
      <c r="C12351" s="3">
        <v>621</v>
      </c>
      <c r="D12351" t="s">
        <v>6</v>
      </c>
      <c r="E12351">
        <v>90</v>
      </c>
      <c r="G12351" s="3">
        <v>1987</v>
      </c>
      <c r="O12351" s="3"/>
    </row>
    <row r="12352" spans="1:15" customFormat="1" ht="13.2" x14ac:dyDescent="0.25">
      <c r="A12352">
        <v>6</v>
      </c>
      <c r="B12352">
        <v>22</v>
      </c>
      <c r="C12352" s="3">
        <v>622</v>
      </c>
      <c r="D12352" t="s">
        <v>6</v>
      </c>
      <c r="E12352">
        <v>90</v>
      </c>
      <c r="G12352" s="3">
        <v>2789</v>
      </c>
      <c r="O12352" s="3"/>
    </row>
    <row r="12353" spans="1:15" customFormat="1" ht="13.2" x14ac:dyDescent="0.25">
      <c r="A12353">
        <v>6</v>
      </c>
      <c r="B12353">
        <v>23</v>
      </c>
      <c r="C12353" s="3">
        <v>623</v>
      </c>
      <c r="D12353" t="s">
        <v>6</v>
      </c>
      <c r="E12353">
        <v>90</v>
      </c>
      <c r="G12353" s="3">
        <v>3771</v>
      </c>
      <c r="O12353" s="3"/>
    </row>
    <row r="12354" spans="1:15" customFormat="1" ht="13.2" x14ac:dyDescent="0.25">
      <c r="A12354">
        <v>6</v>
      </c>
      <c r="B12354">
        <v>24</v>
      </c>
      <c r="C12354" s="3">
        <v>624</v>
      </c>
      <c r="D12354" t="s">
        <v>6</v>
      </c>
      <c r="E12354">
        <v>90</v>
      </c>
      <c r="G12354" s="3">
        <v>1344</v>
      </c>
      <c r="O12354" s="3"/>
    </row>
    <row r="12355" spans="1:15" customFormat="1" ht="13.2" x14ac:dyDescent="0.25">
      <c r="A12355">
        <v>6</v>
      </c>
      <c r="B12355">
        <v>25</v>
      </c>
      <c r="C12355" s="3">
        <v>625</v>
      </c>
      <c r="D12355" t="s">
        <v>6</v>
      </c>
      <c r="E12355">
        <v>90</v>
      </c>
      <c r="G12355" s="3">
        <v>866</v>
      </c>
      <c r="O12355" s="3"/>
    </row>
    <row r="12356" spans="1:15" customFormat="1" ht="13.2" x14ac:dyDescent="0.25">
      <c r="A12356">
        <v>6</v>
      </c>
      <c r="B12356">
        <v>26</v>
      </c>
      <c r="C12356" s="3">
        <v>626</v>
      </c>
      <c r="D12356" t="s">
        <v>6</v>
      </c>
      <c r="E12356">
        <v>90</v>
      </c>
      <c r="G12356" s="3">
        <v>430</v>
      </c>
      <c r="O12356" s="3"/>
    </row>
    <row r="12357" spans="1:15" customFormat="1" ht="13.2" x14ac:dyDescent="0.25">
      <c r="A12357">
        <v>6</v>
      </c>
      <c r="B12357">
        <v>27</v>
      </c>
      <c r="C12357" s="3">
        <v>627</v>
      </c>
      <c r="D12357" t="s">
        <v>6</v>
      </c>
      <c r="E12357">
        <v>90</v>
      </c>
      <c r="G12357" s="3">
        <v>579</v>
      </c>
      <c r="O12357" s="3"/>
    </row>
    <row r="12358" spans="1:15" customFormat="1" ht="13.2" x14ac:dyDescent="0.25">
      <c r="A12358">
        <v>6</v>
      </c>
      <c r="B12358">
        <v>28</v>
      </c>
      <c r="C12358" s="3">
        <v>628</v>
      </c>
      <c r="D12358" t="s">
        <v>6</v>
      </c>
      <c r="E12358">
        <v>90</v>
      </c>
      <c r="G12358" s="3">
        <v>1652</v>
      </c>
      <c r="O12358" s="3"/>
    </row>
    <row r="12359" spans="1:15" customFormat="1" ht="13.2" x14ac:dyDescent="0.25">
      <c r="A12359">
        <v>6</v>
      </c>
      <c r="B12359">
        <v>29</v>
      </c>
      <c r="C12359" s="3">
        <v>629</v>
      </c>
      <c r="D12359" t="s">
        <v>6</v>
      </c>
      <c r="E12359">
        <v>90</v>
      </c>
      <c r="G12359" s="3">
        <v>1057</v>
      </c>
      <c r="O12359" s="3"/>
    </row>
    <row r="12360" spans="1:15" customFormat="1" ht="13.2" x14ac:dyDescent="0.25">
      <c r="A12360">
        <v>6</v>
      </c>
      <c r="B12360">
        <v>30</v>
      </c>
      <c r="C12360" s="3">
        <v>630</v>
      </c>
      <c r="D12360" t="s">
        <v>6</v>
      </c>
      <c r="E12360">
        <v>90</v>
      </c>
      <c r="G12360" s="3">
        <v>624</v>
      </c>
      <c r="O12360" s="3"/>
    </row>
    <row r="12361" spans="1:15" customFormat="1" ht="13.2" x14ac:dyDescent="0.25">
      <c r="A12361">
        <v>7</v>
      </c>
      <c r="B12361">
        <v>1</v>
      </c>
      <c r="C12361" s="3">
        <v>701</v>
      </c>
      <c r="D12361" t="s">
        <v>6</v>
      </c>
      <c r="E12361">
        <v>90</v>
      </c>
      <c r="G12361" s="3">
        <v>415</v>
      </c>
      <c r="O12361" s="3"/>
    </row>
    <row r="12362" spans="1:15" customFormat="1" ht="13.2" x14ac:dyDescent="0.25">
      <c r="A12362">
        <v>7</v>
      </c>
      <c r="B12362">
        <v>2</v>
      </c>
      <c r="C12362" s="3">
        <v>702</v>
      </c>
      <c r="D12362" t="s">
        <v>6</v>
      </c>
      <c r="E12362">
        <v>90</v>
      </c>
      <c r="G12362" s="3">
        <v>408</v>
      </c>
      <c r="O12362" s="3"/>
    </row>
    <row r="12363" spans="1:15" customFormat="1" ht="13.2" x14ac:dyDescent="0.25">
      <c r="A12363">
        <v>7</v>
      </c>
      <c r="B12363">
        <v>3</v>
      </c>
      <c r="C12363" s="3">
        <v>703</v>
      </c>
      <c r="D12363" t="s">
        <v>6</v>
      </c>
      <c r="E12363">
        <v>90</v>
      </c>
      <c r="G12363" s="3">
        <v>2871</v>
      </c>
      <c r="O12363" s="3"/>
    </row>
    <row r="12364" spans="1:15" customFormat="1" ht="13.2" x14ac:dyDescent="0.25">
      <c r="A12364">
        <v>7</v>
      </c>
      <c r="B12364">
        <v>4</v>
      </c>
      <c r="C12364" s="3">
        <v>704</v>
      </c>
      <c r="D12364" t="s">
        <v>6</v>
      </c>
      <c r="E12364">
        <v>90</v>
      </c>
      <c r="G12364" s="3">
        <v>4176</v>
      </c>
      <c r="O12364" s="3"/>
    </row>
    <row r="12365" spans="1:15" customFormat="1" ht="13.2" x14ac:dyDescent="0.25">
      <c r="A12365">
        <v>7</v>
      </c>
      <c r="B12365">
        <v>5</v>
      </c>
      <c r="C12365" s="3">
        <v>705</v>
      </c>
      <c r="D12365" t="s">
        <v>6</v>
      </c>
      <c r="E12365">
        <v>90</v>
      </c>
      <c r="G12365" s="3">
        <v>3613</v>
      </c>
      <c r="O12365" s="3"/>
    </row>
    <row r="12366" spans="1:15" customFormat="1" ht="13.2" x14ac:dyDescent="0.25">
      <c r="A12366">
        <v>7</v>
      </c>
      <c r="B12366">
        <v>6</v>
      </c>
      <c r="C12366" s="3">
        <v>706</v>
      </c>
      <c r="D12366" t="s">
        <v>6</v>
      </c>
      <c r="E12366">
        <v>90</v>
      </c>
      <c r="G12366" s="3">
        <v>3176</v>
      </c>
      <c r="O12366" s="3"/>
    </row>
    <row r="12367" spans="1:15" customFormat="1" ht="13.2" x14ac:dyDescent="0.25">
      <c r="A12367">
        <v>7</v>
      </c>
      <c r="B12367">
        <v>7</v>
      </c>
      <c r="C12367" s="3">
        <v>707</v>
      </c>
      <c r="D12367" t="s">
        <v>6</v>
      </c>
      <c r="E12367">
        <v>90</v>
      </c>
      <c r="G12367" s="3">
        <v>985</v>
      </c>
      <c r="O12367" s="3"/>
    </row>
    <row r="12368" spans="1:15" customFormat="1" ht="13.2" x14ac:dyDescent="0.25">
      <c r="A12368">
        <v>7</v>
      </c>
      <c r="B12368">
        <v>8</v>
      </c>
      <c r="C12368" s="3">
        <v>708</v>
      </c>
      <c r="D12368" t="s">
        <v>6</v>
      </c>
      <c r="E12368">
        <v>90</v>
      </c>
      <c r="G12368" s="3">
        <v>1882</v>
      </c>
      <c r="O12368" s="3"/>
    </row>
    <row r="12369" spans="1:15" customFormat="1" ht="13.2" x14ac:dyDescent="0.25">
      <c r="A12369">
        <v>7</v>
      </c>
      <c r="B12369">
        <v>9</v>
      </c>
      <c r="C12369" s="3">
        <v>709</v>
      </c>
      <c r="D12369" t="s">
        <v>6</v>
      </c>
      <c r="E12369">
        <v>90</v>
      </c>
      <c r="G12369" s="3">
        <v>4114</v>
      </c>
      <c r="O12369" s="3"/>
    </row>
    <row r="12370" spans="1:15" customFormat="1" ht="13.2" x14ac:dyDescent="0.25">
      <c r="A12370">
        <v>7</v>
      </c>
      <c r="B12370">
        <v>10</v>
      </c>
      <c r="C12370" s="3">
        <v>710</v>
      </c>
      <c r="D12370" t="s">
        <v>6</v>
      </c>
      <c r="E12370">
        <v>90</v>
      </c>
      <c r="G12370" s="3">
        <v>2916</v>
      </c>
      <c r="O12370" s="3"/>
    </row>
    <row r="12371" spans="1:15" customFormat="1" ht="13.2" x14ac:dyDescent="0.25">
      <c r="A12371">
        <v>7</v>
      </c>
      <c r="B12371">
        <v>11</v>
      </c>
      <c r="C12371" s="3">
        <v>711</v>
      </c>
      <c r="D12371" t="s">
        <v>6</v>
      </c>
      <c r="E12371">
        <v>90</v>
      </c>
      <c r="G12371" s="3">
        <v>2391</v>
      </c>
      <c r="O12371" s="3"/>
    </row>
    <row r="12372" spans="1:15" customFormat="1" ht="13.2" x14ac:dyDescent="0.25">
      <c r="A12372">
        <v>7</v>
      </c>
      <c r="B12372">
        <v>12</v>
      </c>
      <c r="C12372" s="3">
        <v>712</v>
      </c>
      <c r="D12372" t="s">
        <v>6</v>
      </c>
      <c r="E12372">
        <v>90</v>
      </c>
      <c r="G12372" s="3">
        <v>568</v>
      </c>
      <c r="O12372" s="3"/>
    </row>
    <row r="12373" spans="1:15" customFormat="1" ht="13.2" x14ac:dyDescent="0.25">
      <c r="A12373">
        <v>7</v>
      </c>
      <c r="B12373">
        <v>13</v>
      </c>
      <c r="C12373" s="3">
        <v>713</v>
      </c>
      <c r="D12373" t="s">
        <v>6</v>
      </c>
      <c r="E12373">
        <v>90</v>
      </c>
      <c r="G12373" s="3">
        <v>328</v>
      </c>
      <c r="O12373" s="3"/>
    </row>
    <row r="12374" spans="1:15" customFormat="1" ht="13.2" x14ac:dyDescent="0.25">
      <c r="A12374">
        <v>7</v>
      </c>
      <c r="B12374">
        <v>14</v>
      </c>
      <c r="C12374" s="3">
        <v>714</v>
      </c>
      <c r="D12374" t="s">
        <v>6</v>
      </c>
      <c r="E12374">
        <v>90</v>
      </c>
      <c r="G12374" s="3">
        <v>311</v>
      </c>
      <c r="O12374" s="3"/>
    </row>
    <row r="12375" spans="1:15" customFormat="1" ht="13.2" x14ac:dyDescent="0.25">
      <c r="A12375">
        <v>7</v>
      </c>
      <c r="B12375">
        <v>15</v>
      </c>
      <c r="C12375" s="3">
        <v>715</v>
      </c>
      <c r="D12375" t="s">
        <v>6</v>
      </c>
      <c r="E12375">
        <v>90</v>
      </c>
      <c r="G12375" s="3">
        <v>134</v>
      </c>
      <c r="O12375" s="3"/>
    </row>
    <row r="12376" spans="1:15" customFormat="1" ht="13.2" x14ac:dyDescent="0.25">
      <c r="A12376">
        <v>7</v>
      </c>
      <c r="B12376">
        <v>16</v>
      </c>
      <c r="C12376" s="3">
        <v>716</v>
      </c>
      <c r="D12376" t="s">
        <v>6</v>
      </c>
      <c r="E12376">
        <v>90</v>
      </c>
      <c r="G12376" s="3">
        <v>163</v>
      </c>
      <c r="O12376" s="3"/>
    </row>
    <row r="12377" spans="1:15" customFormat="1" ht="13.2" x14ac:dyDescent="0.25">
      <c r="A12377">
        <v>7</v>
      </c>
      <c r="B12377">
        <v>17</v>
      </c>
      <c r="C12377" s="3">
        <v>717</v>
      </c>
      <c r="D12377" t="s">
        <v>6</v>
      </c>
      <c r="E12377">
        <v>90</v>
      </c>
      <c r="G12377" s="3">
        <v>55</v>
      </c>
      <c r="O12377" s="3"/>
    </row>
    <row r="12378" spans="1:15" customFormat="1" ht="13.2" x14ac:dyDescent="0.25">
      <c r="A12378">
        <v>7</v>
      </c>
      <c r="B12378">
        <v>18</v>
      </c>
      <c r="C12378" s="3">
        <v>718</v>
      </c>
      <c r="D12378" t="s">
        <v>6</v>
      </c>
      <c r="E12378">
        <v>90</v>
      </c>
      <c r="G12378" s="3">
        <v>33</v>
      </c>
      <c r="O12378" s="3"/>
    </row>
    <row r="12379" spans="1:15" customFormat="1" ht="13.2" x14ac:dyDescent="0.25">
      <c r="A12379">
        <v>7</v>
      </c>
      <c r="B12379">
        <v>19</v>
      </c>
      <c r="C12379" s="3">
        <v>719</v>
      </c>
      <c r="D12379" t="s">
        <v>6</v>
      </c>
      <c r="E12379">
        <v>90</v>
      </c>
      <c r="G12379" s="3">
        <v>60</v>
      </c>
      <c r="O12379" s="3"/>
    </row>
    <row r="12380" spans="1:15" customFormat="1" ht="13.2" x14ac:dyDescent="0.25">
      <c r="A12380">
        <v>7</v>
      </c>
      <c r="B12380">
        <v>20</v>
      </c>
      <c r="C12380" s="3">
        <v>720</v>
      </c>
      <c r="D12380" t="s">
        <v>6</v>
      </c>
      <c r="E12380">
        <v>90</v>
      </c>
      <c r="G12380" s="3">
        <v>288</v>
      </c>
      <c r="O12380" s="3"/>
    </row>
    <row r="12381" spans="1:15" customFormat="1" ht="13.2" x14ac:dyDescent="0.25">
      <c r="A12381">
        <v>7</v>
      </c>
      <c r="B12381">
        <v>21</v>
      </c>
      <c r="C12381" s="3">
        <v>721</v>
      </c>
      <c r="D12381" t="s">
        <v>6</v>
      </c>
      <c r="E12381">
        <v>90</v>
      </c>
      <c r="G12381" s="3">
        <v>228</v>
      </c>
      <c r="O12381" s="3"/>
    </row>
    <row r="12382" spans="1:15" customFormat="1" ht="13.2" x14ac:dyDescent="0.25">
      <c r="A12382">
        <v>7</v>
      </c>
      <c r="B12382">
        <v>22</v>
      </c>
      <c r="C12382" s="3">
        <v>722</v>
      </c>
      <c r="D12382" t="s">
        <v>6</v>
      </c>
      <c r="E12382">
        <v>90</v>
      </c>
      <c r="G12382" s="3">
        <v>131</v>
      </c>
      <c r="O12382" s="3"/>
    </row>
    <row r="12383" spans="1:15" customFormat="1" ht="13.2" x14ac:dyDescent="0.25">
      <c r="A12383">
        <v>7</v>
      </c>
      <c r="B12383">
        <v>23</v>
      </c>
      <c r="C12383" s="3">
        <v>723</v>
      </c>
      <c r="D12383" t="s">
        <v>6</v>
      </c>
      <c r="E12383">
        <v>90</v>
      </c>
      <c r="G12383" s="3">
        <v>146</v>
      </c>
      <c r="O12383" s="3"/>
    </row>
    <row r="12384" spans="1:15" customFormat="1" ht="13.2" x14ac:dyDescent="0.25">
      <c r="A12384">
        <v>7</v>
      </c>
      <c r="B12384">
        <v>24</v>
      </c>
      <c r="C12384" s="3">
        <v>724</v>
      </c>
      <c r="D12384" t="s">
        <v>6</v>
      </c>
      <c r="E12384">
        <v>90</v>
      </c>
      <c r="G12384" s="3">
        <v>67</v>
      </c>
      <c r="O12384" s="3"/>
    </row>
    <row r="12385" spans="1:15" customFormat="1" ht="13.2" x14ac:dyDescent="0.25">
      <c r="A12385">
        <v>7</v>
      </c>
      <c r="B12385">
        <v>25</v>
      </c>
      <c r="C12385" s="3">
        <v>725</v>
      </c>
      <c r="D12385" t="s">
        <v>6</v>
      </c>
      <c r="E12385">
        <v>90</v>
      </c>
      <c r="G12385" s="3">
        <v>66</v>
      </c>
      <c r="O12385" s="3"/>
    </row>
    <row r="12386" spans="1:15" customFormat="1" ht="13.2" x14ac:dyDescent="0.25">
      <c r="A12386">
        <v>7</v>
      </c>
      <c r="B12386">
        <v>26</v>
      </c>
      <c r="C12386" s="3">
        <v>726</v>
      </c>
      <c r="D12386" t="s">
        <v>6</v>
      </c>
      <c r="E12386">
        <v>90</v>
      </c>
      <c r="G12386" s="3">
        <v>316</v>
      </c>
      <c r="O12386" s="3"/>
    </row>
    <row r="12387" spans="1:15" customFormat="1" ht="13.2" x14ac:dyDescent="0.25">
      <c r="A12387">
        <v>7</v>
      </c>
      <c r="B12387">
        <v>27</v>
      </c>
      <c r="C12387" s="3">
        <v>727</v>
      </c>
      <c r="D12387" t="s">
        <v>6</v>
      </c>
      <c r="E12387">
        <v>90</v>
      </c>
      <c r="G12387" s="3">
        <v>1840</v>
      </c>
      <c r="O12387" s="3"/>
    </row>
    <row r="12388" spans="1:15" customFormat="1" ht="13.2" x14ac:dyDescent="0.25">
      <c r="A12388">
        <v>7</v>
      </c>
      <c r="B12388">
        <v>28</v>
      </c>
      <c r="C12388" s="3">
        <v>728</v>
      </c>
      <c r="D12388" t="s">
        <v>6</v>
      </c>
      <c r="E12388">
        <v>90</v>
      </c>
      <c r="G12388" s="3">
        <v>3643</v>
      </c>
      <c r="O12388" s="3"/>
    </row>
    <row r="12389" spans="1:15" customFormat="1" ht="13.2" x14ac:dyDescent="0.25">
      <c r="A12389">
        <v>7</v>
      </c>
      <c r="B12389">
        <v>29</v>
      </c>
      <c r="C12389" s="3">
        <v>729</v>
      </c>
      <c r="D12389" t="s">
        <v>6</v>
      </c>
      <c r="E12389">
        <v>90</v>
      </c>
      <c r="G12389" s="3">
        <v>3979</v>
      </c>
      <c r="O12389" s="3"/>
    </row>
    <row r="12390" spans="1:15" customFormat="1" ht="13.2" x14ac:dyDescent="0.25">
      <c r="A12390">
        <v>7</v>
      </c>
      <c r="B12390">
        <v>30</v>
      </c>
      <c r="C12390" s="3">
        <v>730</v>
      </c>
      <c r="D12390" t="s">
        <v>6</v>
      </c>
      <c r="E12390">
        <v>90</v>
      </c>
      <c r="G12390" s="3">
        <v>764</v>
      </c>
      <c r="O12390" s="3"/>
    </row>
    <row r="12391" spans="1:15" customFormat="1" ht="13.2" x14ac:dyDescent="0.25">
      <c r="A12391">
        <v>7</v>
      </c>
      <c r="B12391">
        <v>31</v>
      </c>
      <c r="C12391" s="3">
        <v>731</v>
      </c>
      <c r="D12391" t="s">
        <v>6</v>
      </c>
      <c r="E12391">
        <v>90</v>
      </c>
      <c r="G12391" s="3">
        <v>1301</v>
      </c>
      <c r="O12391" s="3"/>
    </row>
    <row r="12392" spans="1:15" customFormat="1" ht="13.2" x14ac:dyDescent="0.25">
      <c r="A12392">
        <v>8</v>
      </c>
      <c r="B12392">
        <v>1</v>
      </c>
      <c r="C12392" s="3">
        <v>801</v>
      </c>
      <c r="D12392" t="s">
        <v>6</v>
      </c>
      <c r="E12392">
        <v>90</v>
      </c>
      <c r="G12392" s="3">
        <v>1834</v>
      </c>
      <c r="O12392" s="3"/>
    </row>
    <row r="12393" spans="1:15" customFormat="1" ht="13.2" x14ac:dyDescent="0.25">
      <c r="A12393">
        <v>8</v>
      </c>
      <c r="B12393">
        <v>2</v>
      </c>
      <c r="C12393" s="3">
        <v>802</v>
      </c>
      <c r="D12393" t="s">
        <v>6</v>
      </c>
      <c r="E12393">
        <v>90</v>
      </c>
      <c r="G12393" s="3">
        <v>143</v>
      </c>
      <c r="O12393" s="3"/>
    </row>
    <row r="12394" spans="1:15" customFormat="1" ht="13.2" x14ac:dyDescent="0.25">
      <c r="A12394">
        <v>8</v>
      </c>
      <c r="B12394">
        <v>3</v>
      </c>
      <c r="C12394" s="3">
        <v>803</v>
      </c>
      <c r="D12394" t="s">
        <v>6</v>
      </c>
      <c r="E12394">
        <v>90</v>
      </c>
      <c r="G12394" s="3">
        <v>183</v>
      </c>
      <c r="O12394" s="3"/>
    </row>
    <row r="12395" spans="1:15" customFormat="1" ht="13.2" x14ac:dyDescent="0.25">
      <c r="A12395">
        <v>8</v>
      </c>
      <c r="B12395">
        <v>4</v>
      </c>
      <c r="C12395" s="3">
        <v>804</v>
      </c>
      <c r="D12395" t="s">
        <v>6</v>
      </c>
      <c r="E12395">
        <v>90</v>
      </c>
      <c r="G12395" s="3">
        <v>1934</v>
      </c>
      <c r="O12395" s="3"/>
    </row>
    <row r="12396" spans="1:15" customFormat="1" ht="13.2" x14ac:dyDescent="0.25">
      <c r="A12396">
        <v>8</v>
      </c>
      <c r="B12396">
        <v>5</v>
      </c>
      <c r="C12396" s="3">
        <v>805</v>
      </c>
      <c r="D12396" t="s">
        <v>6</v>
      </c>
      <c r="E12396">
        <v>90</v>
      </c>
      <c r="G12396" s="3">
        <v>1311</v>
      </c>
      <c r="O12396" s="3"/>
    </row>
    <row r="12397" spans="1:15" customFormat="1" ht="13.2" x14ac:dyDescent="0.25">
      <c r="A12397">
        <v>8</v>
      </c>
      <c r="B12397">
        <v>6</v>
      </c>
      <c r="C12397" s="3">
        <v>806</v>
      </c>
      <c r="D12397" t="s">
        <v>6</v>
      </c>
      <c r="E12397">
        <v>90</v>
      </c>
      <c r="G12397" s="3">
        <v>967</v>
      </c>
      <c r="O12397" s="3"/>
    </row>
    <row r="12398" spans="1:15" customFormat="1" ht="13.2" x14ac:dyDescent="0.25">
      <c r="A12398">
        <v>8</v>
      </c>
      <c r="B12398">
        <v>7</v>
      </c>
      <c r="C12398" s="3">
        <v>807</v>
      </c>
      <c r="D12398" t="s">
        <v>6</v>
      </c>
      <c r="E12398">
        <v>90</v>
      </c>
      <c r="G12398" s="3">
        <v>290</v>
      </c>
      <c r="O12398" s="3"/>
    </row>
    <row r="12399" spans="1:15" customFormat="1" ht="13.2" x14ac:dyDescent="0.25">
      <c r="A12399">
        <v>8</v>
      </c>
      <c r="B12399">
        <v>8</v>
      </c>
      <c r="C12399" s="3">
        <v>808</v>
      </c>
      <c r="D12399" t="s">
        <v>6</v>
      </c>
      <c r="E12399">
        <v>90</v>
      </c>
      <c r="G12399" s="3">
        <v>188</v>
      </c>
      <c r="O12399" s="3"/>
    </row>
    <row r="12400" spans="1:15" customFormat="1" ht="13.2" x14ac:dyDescent="0.25">
      <c r="A12400">
        <v>8</v>
      </c>
      <c r="B12400">
        <v>9</v>
      </c>
      <c r="C12400" s="3">
        <v>809</v>
      </c>
      <c r="D12400" t="s">
        <v>6</v>
      </c>
      <c r="E12400">
        <v>90</v>
      </c>
      <c r="G12400" s="3">
        <v>167</v>
      </c>
      <c r="O12400" s="3"/>
    </row>
    <row r="12401" spans="1:15" customFormat="1" ht="13.2" x14ac:dyDescent="0.25">
      <c r="A12401">
        <v>8</v>
      </c>
      <c r="B12401">
        <v>10</v>
      </c>
      <c r="C12401" s="3">
        <v>810</v>
      </c>
      <c r="D12401" t="s">
        <v>6</v>
      </c>
      <c r="E12401">
        <v>90</v>
      </c>
      <c r="G12401" s="3">
        <v>122</v>
      </c>
      <c r="O12401" s="3"/>
    </row>
    <row r="12402" spans="1:15" customFormat="1" ht="13.2" x14ac:dyDescent="0.25">
      <c r="A12402">
        <v>8</v>
      </c>
      <c r="B12402">
        <v>11</v>
      </c>
      <c r="C12402" s="3">
        <v>811</v>
      </c>
      <c r="D12402" t="s">
        <v>6</v>
      </c>
      <c r="E12402">
        <v>90</v>
      </c>
      <c r="G12402" s="3">
        <v>64</v>
      </c>
      <c r="O12402" s="3"/>
    </row>
    <row r="12403" spans="1:15" customFormat="1" ht="13.2" x14ac:dyDescent="0.25">
      <c r="A12403">
        <v>8</v>
      </c>
      <c r="B12403">
        <v>12</v>
      </c>
      <c r="C12403" s="3">
        <v>812</v>
      </c>
      <c r="D12403" t="s">
        <v>6</v>
      </c>
      <c r="E12403">
        <v>90</v>
      </c>
      <c r="G12403" s="3">
        <v>34</v>
      </c>
      <c r="O12403" s="3"/>
    </row>
    <row r="12404" spans="1:15" customFormat="1" ht="13.2" x14ac:dyDescent="0.25">
      <c r="A12404">
        <v>8</v>
      </c>
      <c r="B12404">
        <v>13</v>
      </c>
      <c r="C12404" s="3">
        <v>813</v>
      </c>
      <c r="D12404" t="s">
        <v>6</v>
      </c>
      <c r="E12404">
        <v>90</v>
      </c>
      <c r="G12404" s="3">
        <v>16</v>
      </c>
      <c r="O12404" s="3"/>
    </row>
    <row r="12405" spans="1:15" customFormat="1" ht="13.2" x14ac:dyDescent="0.25">
      <c r="A12405">
        <v>8</v>
      </c>
      <c r="B12405">
        <v>14</v>
      </c>
      <c r="C12405" s="3">
        <v>814</v>
      </c>
      <c r="D12405" t="s">
        <v>6</v>
      </c>
      <c r="E12405">
        <v>90</v>
      </c>
      <c r="G12405" s="3">
        <v>13</v>
      </c>
      <c r="O12405" s="3"/>
    </row>
    <row r="12406" spans="1:15" customFormat="1" ht="13.2" x14ac:dyDescent="0.25">
      <c r="A12406">
        <v>8</v>
      </c>
      <c r="B12406">
        <v>15</v>
      </c>
      <c r="C12406" s="3">
        <v>815</v>
      </c>
      <c r="D12406" t="s">
        <v>6</v>
      </c>
      <c r="E12406">
        <v>90</v>
      </c>
      <c r="G12406" s="3">
        <v>64</v>
      </c>
      <c r="O12406" s="3"/>
    </row>
    <row r="12407" spans="1:15" customFormat="1" ht="13.2" x14ac:dyDescent="0.25">
      <c r="A12407">
        <v>8</v>
      </c>
      <c r="B12407">
        <v>16</v>
      </c>
      <c r="C12407" s="3">
        <v>816</v>
      </c>
      <c r="D12407" t="s">
        <v>6</v>
      </c>
      <c r="E12407">
        <v>90</v>
      </c>
      <c r="G12407" s="3">
        <v>409</v>
      </c>
      <c r="O12407" s="3"/>
    </row>
    <row r="12408" spans="1:15" customFormat="1" ht="13.2" x14ac:dyDescent="0.25">
      <c r="A12408">
        <v>8</v>
      </c>
      <c r="B12408">
        <v>17</v>
      </c>
      <c r="C12408" s="3">
        <v>817</v>
      </c>
      <c r="D12408" t="s">
        <v>6</v>
      </c>
      <c r="E12408">
        <v>90</v>
      </c>
      <c r="G12408" s="3">
        <v>272</v>
      </c>
      <c r="O12408" s="3"/>
    </row>
    <row r="12409" spans="1:15" customFormat="1" ht="13.2" x14ac:dyDescent="0.25">
      <c r="A12409">
        <v>8</v>
      </c>
      <c r="B12409">
        <v>18</v>
      </c>
      <c r="C12409" s="3">
        <v>818</v>
      </c>
      <c r="D12409" t="s">
        <v>6</v>
      </c>
      <c r="E12409">
        <v>90</v>
      </c>
      <c r="G12409" s="3">
        <v>260</v>
      </c>
      <c r="O12409" s="3"/>
    </row>
    <row r="12410" spans="1:15" customFormat="1" ht="13.2" x14ac:dyDescent="0.25">
      <c r="A12410">
        <v>8</v>
      </c>
      <c r="B12410">
        <v>19</v>
      </c>
      <c r="C12410" s="3">
        <v>819</v>
      </c>
      <c r="D12410" t="s">
        <v>6</v>
      </c>
      <c r="E12410">
        <v>90</v>
      </c>
      <c r="G12410" s="3">
        <v>266</v>
      </c>
      <c r="O12410" s="3"/>
    </row>
    <row r="12411" spans="1:15" customFormat="1" ht="13.2" x14ac:dyDescent="0.25">
      <c r="A12411">
        <v>8</v>
      </c>
      <c r="B12411">
        <v>20</v>
      </c>
      <c r="C12411" s="3">
        <v>820</v>
      </c>
      <c r="D12411" t="s">
        <v>6</v>
      </c>
      <c r="E12411">
        <v>90</v>
      </c>
      <c r="G12411" s="3">
        <v>212</v>
      </c>
      <c r="O12411" s="3"/>
    </row>
    <row r="12412" spans="1:15" customFormat="1" ht="13.2" x14ac:dyDescent="0.25">
      <c r="A12412">
        <v>8</v>
      </c>
      <c r="B12412">
        <v>21</v>
      </c>
      <c r="C12412" s="3">
        <v>821</v>
      </c>
      <c r="D12412" t="s">
        <v>6</v>
      </c>
      <c r="E12412">
        <v>90</v>
      </c>
      <c r="G12412" s="3">
        <v>218</v>
      </c>
      <c r="O12412" s="3"/>
    </row>
    <row r="12413" spans="1:15" customFormat="1" ht="13.2" x14ac:dyDescent="0.25">
      <c r="A12413">
        <v>8</v>
      </c>
      <c r="B12413">
        <v>22</v>
      </c>
      <c r="C12413" s="3">
        <v>822</v>
      </c>
      <c r="D12413" t="s">
        <v>6</v>
      </c>
      <c r="E12413">
        <v>90</v>
      </c>
      <c r="G12413" s="3">
        <v>410</v>
      </c>
      <c r="O12413" s="3"/>
    </row>
    <row r="12414" spans="1:15" customFormat="1" ht="13.2" x14ac:dyDescent="0.25">
      <c r="A12414">
        <v>8</v>
      </c>
      <c r="B12414">
        <v>23</v>
      </c>
      <c r="C12414" s="3">
        <v>823</v>
      </c>
      <c r="D12414" t="s">
        <v>6</v>
      </c>
      <c r="E12414">
        <v>90</v>
      </c>
      <c r="G12414" s="3">
        <v>633</v>
      </c>
      <c r="O12414" s="3"/>
    </row>
    <row r="12415" spans="1:15" customFormat="1" ht="13.2" x14ac:dyDescent="0.25">
      <c r="A12415">
        <v>8</v>
      </c>
      <c r="B12415">
        <v>24</v>
      </c>
      <c r="C12415" s="3">
        <v>824</v>
      </c>
      <c r="D12415" t="s">
        <v>6</v>
      </c>
      <c r="E12415">
        <v>90</v>
      </c>
      <c r="G12415" s="3">
        <v>1336</v>
      </c>
      <c r="O12415" s="3"/>
    </row>
    <row r="12416" spans="1:15" customFormat="1" ht="13.2" x14ac:dyDescent="0.25">
      <c r="A12416">
        <v>8</v>
      </c>
      <c r="B12416">
        <v>25</v>
      </c>
      <c r="C12416" s="3">
        <v>825</v>
      </c>
      <c r="D12416" t="s">
        <v>6</v>
      </c>
      <c r="E12416">
        <v>90</v>
      </c>
      <c r="G12416" s="3">
        <v>2470</v>
      </c>
      <c r="O12416" s="3"/>
    </row>
    <row r="12417" spans="1:15" customFormat="1" ht="13.2" x14ac:dyDescent="0.25">
      <c r="A12417">
        <v>8</v>
      </c>
      <c r="B12417">
        <v>26</v>
      </c>
      <c r="C12417" s="3">
        <v>826</v>
      </c>
      <c r="D12417" t="s">
        <v>6</v>
      </c>
      <c r="E12417">
        <v>90</v>
      </c>
      <c r="G12417" s="3">
        <v>2901</v>
      </c>
      <c r="O12417" s="3"/>
    </row>
    <row r="12418" spans="1:15" customFormat="1" ht="13.2" x14ac:dyDescent="0.25">
      <c r="A12418">
        <v>8</v>
      </c>
      <c r="B12418">
        <v>27</v>
      </c>
      <c r="C12418" s="3">
        <v>827</v>
      </c>
      <c r="D12418" t="s">
        <v>6</v>
      </c>
      <c r="E12418">
        <v>90</v>
      </c>
      <c r="G12418" s="3">
        <v>2690</v>
      </c>
      <c r="O12418" s="3"/>
    </row>
    <row r="12419" spans="1:15" customFormat="1" ht="13.2" x14ac:dyDescent="0.25">
      <c r="A12419">
        <v>8</v>
      </c>
      <c r="B12419">
        <v>28</v>
      </c>
      <c r="C12419" s="3">
        <v>828</v>
      </c>
      <c r="D12419" t="s">
        <v>6</v>
      </c>
      <c r="E12419">
        <v>90</v>
      </c>
      <c r="G12419" s="3">
        <v>1573</v>
      </c>
      <c r="O12419" s="3"/>
    </row>
    <row r="12420" spans="1:15" customFormat="1" ht="13.2" x14ac:dyDescent="0.25">
      <c r="A12420">
        <v>8</v>
      </c>
      <c r="B12420">
        <v>29</v>
      </c>
      <c r="C12420" s="3">
        <v>829</v>
      </c>
      <c r="D12420" t="s">
        <v>6</v>
      </c>
      <c r="E12420">
        <v>90</v>
      </c>
      <c r="G12420" s="3">
        <v>910</v>
      </c>
      <c r="O12420" s="3"/>
    </row>
    <row r="12421" spans="1:15" customFormat="1" ht="13.2" x14ac:dyDescent="0.25">
      <c r="A12421">
        <v>8</v>
      </c>
      <c r="B12421">
        <v>30</v>
      </c>
      <c r="C12421" s="3">
        <v>830</v>
      </c>
      <c r="D12421" t="s">
        <v>6</v>
      </c>
      <c r="E12421">
        <v>90</v>
      </c>
      <c r="G12421" s="3">
        <v>598</v>
      </c>
      <c r="O12421" s="3"/>
    </row>
    <row r="12422" spans="1:15" customFormat="1" ht="13.2" x14ac:dyDescent="0.25">
      <c r="A12422">
        <v>8</v>
      </c>
      <c r="B12422">
        <v>31</v>
      </c>
      <c r="C12422" s="3">
        <v>831</v>
      </c>
      <c r="D12422" t="s">
        <v>6</v>
      </c>
      <c r="E12422">
        <v>90</v>
      </c>
      <c r="G12422" s="3">
        <v>597</v>
      </c>
      <c r="O12422" s="3"/>
    </row>
    <row r="12423" spans="1:15" customFormat="1" ht="13.2" x14ac:dyDescent="0.25">
      <c r="A12423">
        <v>9</v>
      </c>
      <c r="B12423">
        <v>1</v>
      </c>
      <c r="C12423" s="3">
        <v>901</v>
      </c>
      <c r="D12423" t="s">
        <v>6</v>
      </c>
      <c r="E12423">
        <v>90</v>
      </c>
      <c r="G12423" s="3">
        <v>347</v>
      </c>
      <c r="O12423" s="3"/>
    </row>
    <row r="12424" spans="1:15" customFormat="1" ht="13.2" x14ac:dyDescent="0.25">
      <c r="A12424">
        <v>9</v>
      </c>
      <c r="B12424">
        <v>2</v>
      </c>
      <c r="C12424" s="3">
        <v>902</v>
      </c>
      <c r="D12424" t="s">
        <v>6</v>
      </c>
      <c r="E12424">
        <v>90</v>
      </c>
      <c r="G12424" s="3">
        <v>352</v>
      </c>
      <c r="O12424" s="3"/>
    </row>
    <row r="12425" spans="1:15" customFormat="1" ht="13.2" x14ac:dyDescent="0.25">
      <c r="A12425">
        <v>9</v>
      </c>
      <c r="B12425">
        <v>3</v>
      </c>
      <c r="C12425" s="3">
        <v>903</v>
      </c>
      <c r="D12425" t="s">
        <v>6</v>
      </c>
      <c r="E12425">
        <v>90</v>
      </c>
      <c r="G12425" s="3">
        <v>637</v>
      </c>
      <c r="O12425" s="3"/>
    </row>
    <row r="12426" spans="1:15" customFormat="1" ht="13.2" x14ac:dyDescent="0.25">
      <c r="A12426">
        <v>9</v>
      </c>
      <c r="B12426">
        <v>4</v>
      </c>
      <c r="C12426" s="3">
        <v>904</v>
      </c>
      <c r="D12426" t="s">
        <v>6</v>
      </c>
      <c r="E12426">
        <v>90</v>
      </c>
      <c r="G12426" s="3">
        <v>1051</v>
      </c>
      <c r="O12426" s="3"/>
    </row>
    <row r="12427" spans="1:15" customFormat="1" ht="13.2" x14ac:dyDescent="0.25">
      <c r="A12427">
        <v>9</v>
      </c>
      <c r="B12427">
        <v>5</v>
      </c>
      <c r="C12427" s="3">
        <v>905</v>
      </c>
      <c r="D12427" t="s">
        <v>6</v>
      </c>
      <c r="E12427">
        <v>90</v>
      </c>
      <c r="G12427" s="3">
        <v>1285</v>
      </c>
      <c r="O12427" s="3"/>
    </row>
    <row r="12428" spans="1:15" customFormat="1" ht="13.2" x14ac:dyDescent="0.25">
      <c r="A12428">
        <v>9</v>
      </c>
      <c r="B12428">
        <v>6</v>
      </c>
      <c r="C12428" s="3">
        <v>906</v>
      </c>
      <c r="D12428" t="s">
        <v>6</v>
      </c>
      <c r="E12428">
        <v>90</v>
      </c>
      <c r="G12428" s="3">
        <v>897</v>
      </c>
      <c r="O12428" s="3"/>
    </row>
    <row r="12429" spans="1:15" customFormat="1" ht="13.2" x14ac:dyDescent="0.25">
      <c r="A12429">
        <v>9</v>
      </c>
      <c r="B12429">
        <v>7</v>
      </c>
      <c r="C12429" s="3">
        <v>907</v>
      </c>
      <c r="D12429" t="s">
        <v>6</v>
      </c>
      <c r="E12429">
        <v>90</v>
      </c>
      <c r="G12429" s="3">
        <v>906</v>
      </c>
      <c r="O12429" s="3"/>
    </row>
    <row r="12430" spans="1:15" customFormat="1" ht="13.2" x14ac:dyDescent="0.25">
      <c r="A12430">
        <v>9</v>
      </c>
      <c r="B12430">
        <v>8</v>
      </c>
      <c r="C12430" s="3">
        <v>908</v>
      </c>
      <c r="D12430" t="s">
        <v>6</v>
      </c>
      <c r="E12430">
        <v>90</v>
      </c>
      <c r="G12430" s="3">
        <v>2482</v>
      </c>
      <c r="O12430" s="3"/>
    </row>
    <row r="12431" spans="1:15" customFormat="1" ht="13.2" x14ac:dyDescent="0.25">
      <c r="A12431">
        <v>9</v>
      </c>
      <c r="B12431">
        <v>9</v>
      </c>
      <c r="C12431" s="3">
        <v>909</v>
      </c>
      <c r="D12431" t="s">
        <v>6</v>
      </c>
      <c r="E12431">
        <v>90</v>
      </c>
      <c r="G12431" s="3">
        <v>4792</v>
      </c>
      <c r="O12431" s="3"/>
    </row>
    <row r="12432" spans="1:15" customFormat="1" ht="13.2" x14ac:dyDescent="0.25">
      <c r="A12432">
        <v>9</v>
      </c>
      <c r="B12432">
        <v>10</v>
      </c>
      <c r="C12432" s="3">
        <v>910</v>
      </c>
      <c r="D12432" t="s">
        <v>6</v>
      </c>
      <c r="E12432">
        <v>90</v>
      </c>
      <c r="G12432" s="43">
        <v>5026</v>
      </c>
      <c r="O12432" s="3"/>
    </row>
    <row r="12433" spans="1:16" customFormat="1" ht="13.2" x14ac:dyDescent="0.25">
      <c r="A12433">
        <v>9</v>
      </c>
      <c r="B12433">
        <v>11</v>
      </c>
      <c r="C12433" s="3">
        <v>911</v>
      </c>
      <c r="D12433" t="s">
        <v>6</v>
      </c>
      <c r="E12433">
        <v>90</v>
      </c>
      <c r="G12433" s="43">
        <v>4410</v>
      </c>
      <c r="O12433" s="3"/>
    </row>
    <row r="12434" spans="1:16" customFormat="1" ht="13.2" x14ac:dyDescent="0.25">
      <c r="A12434">
        <v>9</v>
      </c>
      <c r="B12434">
        <v>12</v>
      </c>
      <c r="C12434" s="3">
        <v>912</v>
      </c>
      <c r="D12434" t="s">
        <v>6</v>
      </c>
      <c r="E12434">
        <v>90</v>
      </c>
      <c r="F12434">
        <v>2448</v>
      </c>
      <c r="G12434" s="43">
        <v>2258</v>
      </c>
      <c r="O12434" s="3"/>
      <c r="P12434" s="43">
        <v>2258</v>
      </c>
    </row>
    <row r="12435" spans="1:16" customFormat="1" ht="13.2" x14ac:dyDescent="0.25">
      <c r="A12435">
        <v>9</v>
      </c>
      <c r="B12435">
        <v>13</v>
      </c>
      <c r="C12435" s="3">
        <v>913</v>
      </c>
      <c r="D12435" t="s">
        <v>6</v>
      </c>
      <c r="E12435">
        <v>90</v>
      </c>
      <c r="F12435">
        <v>2669</v>
      </c>
      <c r="G12435" s="43">
        <v>1619</v>
      </c>
      <c r="O12435" s="3"/>
      <c r="P12435" s="43">
        <v>1619</v>
      </c>
    </row>
    <row r="12436" spans="1:16" customFormat="1" ht="13.2" x14ac:dyDescent="0.25">
      <c r="A12436">
        <v>9</v>
      </c>
      <c r="B12436">
        <v>14</v>
      </c>
      <c r="C12436" s="3">
        <v>914</v>
      </c>
      <c r="D12436" t="s">
        <v>6</v>
      </c>
      <c r="E12436">
        <v>90</v>
      </c>
      <c r="F12436">
        <v>1460</v>
      </c>
      <c r="G12436" s="43">
        <v>1604</v>
      </c>
      <c r="O12436" s="3"/>
      <c r="P12436" s="43">
        <v>1604</v>
      </c>
    </row>
    <row r="12437" spans="1:16" customFormat="1" ht="13.2" x14ac:dyDescent="0.25">
      <c r="A12437">
        <v>9</v>
      </c>
      <c r="B12437">
        <v>15</v>
      </c>
      <c r="C12437" s="3">
        <v>915</v>
      </c>
      <c r="D12437" t="s">
        <v>6</v>
      </c>
      <c r="E12437">
        <v>90</v>
      </c>
      <c r="F12437">
        <v>1623</v>
      </c>
      <c r="G12437" s="43">
        <v>1401</v>
      </c>
      <c r="O12437" s="3"/>
      <c r="P12437" s="43">
        <v>1401</v>
      </c>
    </row>
    <row r="12438" spans="1:16" customFormat="1" ht="13.2" x14ac:dyDescent="0.25">
      <c r="A12438">
        <v>9</v>
      </c>
      <c r="B12438">
        <v>16</v>
      </c>
      <c r="C12438" s="3">
        <v>916</v>
      </c>
      <c r="D12438" t="s">
        <v>6</v>
      </c>
      <c r="E12438">
        <v>90</v>
      </c>
      <c r="F12438">
        <v>1527</v>
      </c>
      <c r="G12438" s="43">
        <v>1295</v>
      </c>
      <c r="O12438" s="3"/>
      <c r="P12438" s="43">
        <v>1295</v>
      </c>
    </row>
    <row r="12439" spans="1:16" customFormat="1" ht="13.2" x14ac:dyDescent="0.25">
      <c r="A12439">
        <v>9</v>
      </c>
      <c r="B12439">
        <v>17</v>
      </c>
      <c r="C12439" s="3">
        <v>917</v>
      </c>
      <c r="D12439" t="s">
        <v>6</v>
      </c>
      <c r="E12439">
        <v>90</v>
      </c>
      <c r="F12439">
        <v>1762</v>
      </c>
      <c r="G12439" s="43">
        <v>1158</v>
      </c>
      <c r="O12439" s="3"/>
      <c r="P12439" s="43">
        <v>1158</v>
      </c>
    </row>
    <row r="12440" spans="1:16" customFormat="1" ht="13.2" x14ac:dyDescent="0.25">
      <c r="A12440">
        <v>9</v>
      </c>
      <c r="B12440">
        <v>18</v>
      </c>
      <c r="C12440" s="3">
        <v>918</v>
      </c>
      <c r="D12440" t="s">
        <v>6</v>
      </c>
      <c r="E12440">
        <v>90</v>
      </c>
      <c r="F12440">
        <v>1759</v>
      </c>
      <c r="G12440" s="43">
        <v>1362</v>
      </c>
      <c r="O12440" s="3"/>
      <c r="P12440" s="43">
        <v>1362</v>
      </c>
    </row>
    <row r="12441" spans="1:16" customFormat="1" ht="13.2" x14ac:dyDescent="0.25">
      <c r="A12441">
        <v>9</v>
      </c>
      <c r="B12441">
        <v>19</v>
      </c>
      <c r="C12441" s="3">
        <v>919</v>
      </c>
      <c r="D12441" t="s">
        <v>6</v>
      </c>
      <c r="E12441">
        <v>90</v>
      </c>
      <c r="F12441">
        <v>1512</v>
      </c>
      <c r="G12441" s="43">
        <v>1195</v>
      </c>
      <c r="O12441" s="3"/>
      <c r="P12441" s="43">
        <v>1195</v>
      </c>
    </row>
    <row r="12442" spans="1:16" customFormat="1" ht="13.2" x14ac:dyDescent="0.25">
      <c r="A12442">
        <v>9</v>
      </c>
      <c r="B12442">
        <v>20</v>
      </c>
      <c r="C12442" s="3">
        <v>920</v>
      </c>
      <c r="D12442" t="s">
        <v>6</v>
      </c>
      <c r="E12442">
        <v>90</v>
      </c>
      <c r="F12442">
        <v>1020</v>
      </c>
      <c r="G12442" s="43">
        <v>1107</v>
      </c>
      <c r="O12442" s="3"/>
      <c r="P12442" s="43">
        <v>1107</v>
      </c>
    </row>
    <row r="12443" spans="1:16" customFormat="1" ht="13.2" x14ac:dyDescent="0.25">
      <c r="A12443">
        <v>9</v>
      </c>
      <c r="B12443">
        <v>21</v>
      </c>
      <c r="C12443" s="3">
        <v>921</v>
      </c>
      <c r="D12443" t="s">
        <v>6</v>
      </c>
      <c r="E12443">
        <v>90</v>
      </c>
      <c r="F12443">
        <v>1014</v>
      </c>
      <c r="G12443" s="43">
        <v>926</v>
      </c>
      <c r="O12443" s="3"/>
      <c r="P12443" s="43">
        <v>926</v>
      </c>
    </row>
    <row r="12444" spans="1:16" customFormat="1" ht="13.2" x14ac:dyDescent="0.25">
      <c r="A12444">
        <v>9</v>
      </c>
      <c r="B12444">
        <v>22</v>
      </c>
      <c r="C12444" s="3">
        <v>922</v>
      </c>
      <c r="D12444" t="s">
        <v>6</v>
      </c>
      <c r="E12444">
        <v>90</v>
      </c>
      <c r="F12444">
        <v>876</v>
      </c>
      <c r="G12444" s="43">
        <v>746</v>
      </c>
      <c r="O12444" s="3"/>
      <c r="P12444" s="43">
        <v>746</v>
      </c>
    </row>
    <row r="12445" spans="1:16" customFormat="1" ht="13.2" x14ac:dyDescent="0.25">
      <c r="A12445">
        <v>9</v>
      </c>
      <c r="B12445">
        <v>23</v>
      </c>
      <c r="C12445" s="3">
        <v>923</v>
      </c>
      <c r="D12445" t="s">
        <v>6</v>
      </c>
      <c r="E12445">
        <v>90</v>
      </c>
      <c r="F12445">
        <v>651</v>
      </c>
      <c r="G12445" s="43">
        <v>481</v>
      </c>
      <c r="O12445" s="3"/>
      <c r="P12445" s="43">
        <v>481</v>
      </c>
    </row>
    <row r="12446" spans="1:16" customFormat="1" ht="13.2" x14ac:dyDescent="0.25">
      <c r="A12446">
        <v>9</v>
      </c>
      <c r="B12446">
        <v>24</v>
      </c>
      <c r="C12446" s="3">
        <v>924</v>
      </c>
      <c r="D12446" t="s">
        <v>6</v>
      </c>
      <c r="E12446">
        <v>90</v>
      </c>
      <c r="F12446">
        <v>614</v>
      </c>
      <c r="G12446" s="43">
        <v>438</v>
      </c>
      <c r="O12446" s="3"/>
      <c r="P12446" s="43">
        <v>438</v>
      </c>
    </row>
    <row r="12447" spans="1:16" customFormat="1" ht="13.2" x14ac:dyDescent="0.25">
      <c r="A12447">
        <v>9</v>
      </c>
      <c r="B12447">
        <v>25</v>
      </c>
      <c r="C12447" s="3">
        <v>925</v>
      </c>
      <c r="D12447" t="s">
        <v>6</v>
      </c>
      <c r="E12447">
        <v>90</v>
      </c>
      <c r="F12447">
        <v>552</v>
      </c>
      <c r="G12447" s="43">
        <f>F12447</f>
        <v>552</v>
      </c>
      <c r="O12447" s="3"/>
      <c r="P12447" s="43">
        <v>39</v>
      </c>
    </row>
    <row r="12448" spans="1:16" s="2" customFormat="1" ht="13.2" x14ac:dyDescent="0.25">
      <c r="A12448" s="2">
        <v>9</v>
      </c>
      <c r="B12448" s="2">
        <v>26</v>
      </c>
      <c r="C12448" s="43">
        <v>926</v>
      </c>
      <c r="D12448" s="2" t="s">
        <v>6</v>
      </c>
      <c r="E12448" s="2">
        <v>90</v>
      </c>
      <c r="F12448" s="43">
        <v>1481</v>
      </c>
      <c r="G12448" s="43">
        <f t="shared" ref="G12448:G12492" si="439">F12448</f>
        <v>1481</v>
      </c>
      <c r="O12448" s="43"/>
    </row>
    <row r="12449" spans="1:15" s="2" customFormat="1" ht="13.2" x14ac:dyDescent="0.25">
      <c r="A12449" s="2">
        <v>9</v>
      </c>
      <c r="B12449" s="2">
        <v>27</v>
      </c>
      <c r="C12449" s="43">
        <v>927</v>
      </c>
      <c r="D12449" s="2" t="s">
        <v>6</v>
      </c>
      <c r="E12449" s="2">
        <v>90</v>
      </c>
      <c r="F12449" s="43">
        <v>1564</v>
      </c>
      <c r="G12449" s="43">
        <f t="shared" si="439"/>
        <v>1564</v>
      </c>
      <c r="O12449" s="43"/>
    </row>
    <row r="12450" spans="1:15" s="2" customFormat="1" ht="13.2" x14ac:dyDescent="0.25">
      <c r="A12450" s="2">
        <v>9</v>
      </c>
      <c r="B12450" s="2">
        <v>28</v>
      </c>
      <c r="C12450" s="43">
        <v>928</v>
      </c>
      <c r="D12450" s="2" t="s">
        <v>6</v>
      </c>
      <c r="E12450" s="2">
        <v>90</v>
      </c>
      <c r="F12450" s="43">
        <v>1640</v>
      </c>
      <c r="G12450" s="43">
        <f t="shared" si="439"/>
        <v>1640</v>
      </c>
      <c r="O12450" s="43"/>
    </row>
    <row r="12451" spans="1:15" s="2" customFormat="1" ht="13.2" x14ac:dyDescent="0.25">
      <c r="A12451" s="2">
        <v>9</v>
      </c>
      <c r="B12451" s="2">
        <v>29</v>
      </c>
      <c r="C12451" s="43">
        <v>929</v>
      </c>
      <c r="D12451" s="2" t="s">
        <v>6</v>
      </c>
      <c r="E12451" s="2">
        <v>90</v>
      </c>
      <c r="F12451" s="43">
        <v>1308</v>
      </c>
      <c r="G12451" s="43">
        <f t="shared" si="439"/>
        <v>1308</v>
      </c>
      <c r="O12451" s="43"/>
    </row>
    <row r="12452" spans="1:15" s="2" customFormat="1" ht="13.2" x14ac:dyDescent="0.25">
      <c r="A12452" s="2">
        <v>9</v>
      </c>
      <c r="B12452" s="2">
        <v>30</v>
      </c>
      <c r="C12452" s="43">
        <v>930</v>
      </c>
      <c r="D12452" s="2" t="s">
        <v>6</v>
      </c>
      <c r="E12452" s="2">
        <v>90</v>
      </c>
      <c r="F12452" s="43">
        <v>826</v>
      </c>
      <c r="G12452" s="43">
        <f t="shared" si="439"/>
        <v>826</v>
      </c>
      <c r="O12452" s="43"/>
    </row>
    <row r="12453" spans="1:15" s="2" customFormat="1" ht="13.2" x14ac:dyDescent="0.25">
      <c r="A12453" s="2">
        <v>10</v>
      </c>
      <c r="B12453" s="2">
        <v>1</v>
      </c>
      <c r="C12453" s="43">
        <v>1001</v>
      </c>
      <c r="D12453" s="2" t="s">
        <v>6</v>
      </c>
      <c r="E12453" s="2">
        <v>90</v>
      </c>
      <c r="F12453" s="43">
        <v>720</v>
      </c>
      <c r="G12453" s="43">
        <f t="shared" si="439"/>
        <v>720</v>
      </c>
      <c r="O12453" s="43"/>
    </row>
    <row r="12454" spans="1:15" s="2" customFormat="1" ht="13.2" x14ac:dyDescent="0.25">
      <c r="A12454" s="2">
        <v>10</v>
      </c>
      <c r="B12454" s="2">
        <v>2</v>
      </c>
      <c r="C12454" s="43">
        <v>1002</v>
      </c>
      <c r="D12454" s="2" t="s">
        <v>6</v>
      </c>
      <c r="E12454" s="2">
        <v>90</v>
      </c>
      <c r="F12454" s="43">
        <v>986</v>
      </c>
      <c r="G12454" s="43">
        <f t="shared" si="439"/>
        <v>986</v>
      </c>
      <c r="O12454" s="43"/>
    </row>
    <row r="12455" spans="1:15" s="2" customFormat="1" ht="13.2" x14ac:dyDescent="0.25">
      <c r="A12455" s="2">
        <v>10</v>
      </c>
      <c r="B12455" s="2">
        <v>3</v>
      </c>
      <c r="C12455" s="43">
        <v>1003</v>
      </c>
      <c r="D12455" s="2" t="s">
        <v>6</v>
      </c>
      <c r="E12455" s="2">
        <v>90</v>
      </c>
      <c r="F12455" s="43">
        <v>548</v>
      </c>
      <c r="G12455" s="43">
        <f t="shared" si="439"/>
        <v>548</v>
      </c>
      <c r="O12455" s="43"/>
    </row>
    <row r="12456" spans="1:15" s="2" customFormat="1" ht="13.2" x14ac:dyDescent="0.25">
      <c r="A12456" s="2">
        <v>10</v>
      </c>
      <c r="B12456" s="2">
        <v>4</v>
      </c>
      <c r="C12456" s="43">
        <v>1004</v>
      </c>
      <c r="D12456" s="2" t="s">
        <v>6</v>
      </c>
      <c r="E12456" s="2">
        <v>90</v>
      </c>
      <c r="F12456" s="43">
        <v>937</v>
      </c>
      <c r="G12456" s="43">
        <f t="shared" si="439"/>
        <v>937</v>
      </c>
      <c r="O12456" s="43"/>
    </row>
    <row r="12457" spans="1:15" s="2" customFormat="1" ht="13.2" x14ac:dyDescent="0.25">
      <c r="A12457" s="2">
        <v>10</v>
      </c>
      <c r="B12457" s="2">
        <v>5</v>
      </c>
      <c r="C12457" s="43">
        <v>1005</v>
      </c>
      <c r="D12457" s="2" t="s">
        <v>6</v>
      </c>
      <c r="E12457" s="2">
        <v>90</v>
      </c>
      <c r="F12457" s="43">
        <v>2340</v>
      </c>
      <c r="G12457" s="43">
        <f t="shared" si="439"/>
        <v>2340</v>
      </c>
      <c r="O12457" s="43"/>
    </row>
    <row r="12458" spans="1:15" s="2" customFormat="1" ht="13.2" x14ac:dyDescent="0.25">
      <c r="A12458" s="2">
        <v>10</v>
      </c>
      <c r="B12458" s="2">
        <v>6</v>
      </c>
      <c r="C12458" s="43">
        <v>1006</v>
      </c>
      <c r="D12458" s="2" t="s">
        <v>6</v>
      </c>
      <c r="E12458" s="2">
        <v>90</v>
      </c>
      <c r="F12458" s="43">
        <v>2904</v>
      </c>
      <c r="G12458" s="43">
        <f t="shared" si="439"/>
        <v>2904</v>
      </c>
      <c r="O12458" s="43"/>
    </row>
    <row r="12459" spans="1:15" s="2" customFormat="1" ht="13.2" x14ac:dyDescent="0.25">
      <c r="A12459" s="2">
        <v>10</v>
      </c>
      <c r="B12459" s="2">
        <v>7</v>
      </c>
      <c r="C12459" s="43">
        <v>1007</v>
      </c>
      <c r="D12459" s="2" t="s">
        <v>6</v>
      </c>
      <c r="E12459" s="2">
        <v>90</v>
      </c>
      <c r="F12459" s="43">
        <v>5385</v>
      </c>
      <c r="G12459" s="43">
        <f t="shared" si="439"/>
        <v>5385</v>
      </c>
      <c r="O12459" s="43"/>
    </row>
    <row r="12460" spans="1:15" s="2" customFormat="1" ht="13.2" x14ac:dyDescent="0.25">
      <c r="A12460" s="2">
        <v>10</v>
      </c>
      <c r="B12460" s="2">
        <v>8</v>
      </c>
      <c r="C12460" s="43">
        <v>1008</v>
      </c>
      <c r="D12460" s="2" t="s">
        <v>6</v>
      </c>
      <c r="E12460" s="2">
        <v>90</v>
      </c>
      <c r="F12460" s="43">
        <v>6633</v>
      </c>
      <c r="G12460" s="43">
        <f t="shared" si="439"/>
        <v>6633</v>
      </c>
      <c r="O12460" s="43"/>
    </row>
    <row r="12461" spans="1:15" s="2" customFormat="1" ht="13.2" x14ac:dyDescent="0.25">
      <c r="A12461" s="2">
        <v>10</v>
      </c>
      <c r="B12461" s="2">
        <v>9</v>
      </c>
      <c r="C12461" s="43">
        <v>1009</v>
      </c>
      <c r="D12461" s="2" t="s">
        <v>6</v>
      </c>
      <c r="E12461" s="2">
        <v>90</v>
      </c>
      <c r="F12461" s="43">
        <v>5717</v>
      </c>
      <c r="G12461" s="43">
        <f t="shared" si="439"/>
        <v>5717</v>
      </c>
      <c r="O12461" s="43"/>
    </row>
    <row r="12462" spans="1:15" s="2" customFormat="1" ht="13.2" x14ac:dyDescent="0.25">
      <c r="A12462" s="2">
        <v>10</v>
      </c>
      <c r="B12462" s="2">
        <v>10</v>
      </c>
      <c r="C12462" s="43">
        <v>1010</v>
      </c>
      <c r="D12462" s="2" t="s">
        <v>6</v>
      </c>
      <c r="E12462" s="2">
        <v>90</v>
      </c>
      <c r="F12462" s="43">
        <v>5428</v>
      </c>
      <c r="G12462" s="43">
        <f t="shared" si="439"/>
        <v>5428</v>
      </c>
      <c r="O12462" s="43"/>
    </row>
    <row r="12463" spans="1:15" s="2" customFormat="1" ht="13.2" x14ac:dyDescent="0.25">
      <c r="A12463" s="2">
        <v>10</v>
      </c>
      <c r="B12463" s="2">
        <v>11</v>
      </c>
      <c r="C12463" s="43">
        <v>1011</v>
      </c>
      <c r="D12463" s="2" t="s">
        <v>6</v>
      </c>
      <c r="E12463" s="2">
        <v>90</v>
      </c>
      <c r="F12463" s="43">
        <v>3277</v>
      </c>
      <c r="G12463" s="43">
        <f t="shared" si="439"/>
        <v>3277</v>
      </c>
      <c r="O12463" s="43"/>
    </row>
    <row r="12464" spans="1:15" s="2" customFormat="1" ht="13.2" x14ac:dyDescent="0.25">
      <c r="A12464" s="2">
        <v>10</v>
      </c>
      <c r="B12464" s="2">
        <v>12</v>
      </c>
      <c r="C12464" s="43">
        <v>1012</v>
      </c>
      <c r="D12464" s="2" t="s">
        <v>6</v>
      </c>
      <c r="E12464" s="2">
        <v>90</v>
      </c>
      <c r="F12464" s="43">
        <v>1632</v>
      </c>
      <c r="G12464" s="43">
        <f t="shared" si="439"/>
        <v>1632</v>
      </c>
      <c r="O12464" s="43"/>
    </row>
    <row r="12465" spans="1:15" s="2" customFormat="1" ht="13.2" x14ac:dyDescent="0.25">
      <c r="A12465" s="2">
        <v>10</v>
      </c>
      <c r="B12465" s="2">
        <v>13</v>
      </c>
      <c r="C12465" s="43">
        <v>1013</v>
      </c>
      <c r="D12465" s="2" t="s">
        <v>6</v>
      </c>
      <c r="E12465" s="2">
        <v>90</v>
      </c>
      <c r="F12465" s="43">
        <v>1734</v>
      </c>
      <c r="G12465" s="43">
        <f t="shared" si="439"/>
        <v>1734</v>
      </c>
      <c r="O12465" s="43"/>
    </row>
    <row r="12466" spans="1:15" s="2" customFormat="1" ht="13.2" x14ac:dyDescent="0.25">
      <c r="A12466" s="2">
        <v>10</v>
      </c>
      <c r="B12466" s="2">
        <v>14</v>
      </c>
      <c r="C12466" s="43">
        <v>1014</v>
      </c>
      <c r="D12466" s="2" t="s">
        <v>6</v>
      </c>
      <c r="E12466" s="2">
        <v>90</v>
      </c>
      <c r="F12466" s="43">
        <v>952</v>
      </c>
      <c r="G12466" s="43">
        <f t="shared" si="439"/>
        <v>952</v>
      </c>
      <c r="O12466" s="43"/>
    </row>
    <row r="12467" spans="1:15" s="2" customFormat="1" ht="13.2" x14ac:dyDescent="0.25">
      <c r="A12467" s="2">
        <v>10</v>
      </c>
      <c r="B12467" s="2">
        <v>15</v>
      </c>
      <c r="C12467" s="43">
        <v>1015</v>
      </c>
      <c r="D12467" s="2" t="s">
        <v>6</v>
      </c>
      <c r="E12467" s="2">
        <v>90</v>
      </c>
      <c r="F12467" s="43">
        <v>708</v>
      </c>
      <c r="G12467" s="43">
        <f t="shared" si="439"/>
        <v>708</v>
      </c>
      <c r="O12467" s="43"/>
    </row>
    <row r="12468" spans="1:15" s="2" customFormat="1" ht="13.2" x14ac:dyDescent="0.25">
      <c r="A12468" s="2">
        <v>10</v>
      </c>
      <c r="B12468" s="2">
        <v>16</v>
      </c>
      <c r="C12468" s="43">
        <v>1016</v>
      </c>
      <c r="D12468" s="2" t="s">
        <v>6</v>
      </c>
      <c r="E12468" s="2">
        <v>90</v>
      </c>
      <c r="F12468" s="43">
        <v>666</v>
      </c>
      <c r="G12468" s="43">
        <f t="shared" si="439"/>
        <v>666</v>
      </c>
      <c r="O12468" s="43"/>
    </row>
    <row r="12469" spans="1:15" s="2" customFormat="1" ht="13.2" x14ac:dyDescent="0.25">
      <c r="A12469" s="2">
        <v>10</v>
      </c>
      <c r="B12469" s="2">
        <v>17</v>
      </c>
      <c r="C12469" s="43">
        <v>1017</v>
      </c>
      <c r="D12469" s="2" t="s">
        <v>6</v>
      </c>
      <c r="E12469" s="2">
        <v>90</v>
      </c>
      <c r="F12469" s="43">
        <v>491</v>
      </c>
      <c r="G12469" s="43">
        <f t="shared" si="439"/>
        <v>491</v>
      </c>
      <c r="O12469" s="43"/>
    </row>
    <row r="12470" spans="1:15" s="2" customFormat="1" ht="13.2" x14ac:dyDescent="0.25">
      <c r="A12470" s="2">
        <v>10</v>
      </c>
      <c r="B12470" s="2">
        <v>18</v>
      </c>
      <c r="C12470" s="43">
        <v>1018</v>
      </c>
      <c r="D12470" s="2" t="s">
        <v>6</v>
      </c>
      <c r="E12470" s="2">
        <v>90</v>
      </c>
      <c r="F12470" s="43">
        <v>387</v>
      </c>
      <c r="G12470" s="43">
        <f t="shared" si="439"/>
        <v>387</v>
      </c>
      <c r="O12470" s="43"/>
    </row>
    <row r="12471" spans="1:15" s="2" customFormat="1" ht="13.2" x14ac:dyDescent="0.25">
      <c r="A12471" s="2">
        <v>10</v>
      </c>
      <c r="B12471" s="2">
        <v>19</v>
      </c>
      <c r="C12471" s="43">
        <v>1019</v>
      </c>
      <c r="D12471" s="2" t="s">
        <v>6</v>
      </c>
      <c r="E12471" s="2">
        <v>90</v>
      </c>
      <c r="F12471" s="43">
        <v>520</v>
      </c>
      <c r="G12471" s="43">
        <f t="shared" si="439"/>
        <v>520</v>
      </c>
      <c r="O12471" s="43"/>
    </row>
    <row r="12472" spans="1:15" s="2" customFormat="1" ht="13.2" x14ac:dyDescent="0.25">
      <c r="A12472" s="2">
        <v>10</v>
      </c>
      <c r="B12472" s="2">
        <v>20</v>
      </c>
      <c r="C12472" s="43">
        <v>1020</v>
      </c>
      <c r="D12472" s="2" t="s">
        <v>6</v>
      </c>
      <c r="E12472" s="2">
        <v>90</v>
      </c>
      <c r="F12472" s="43">
        <v>319</v>
      </c>
      <c r="G12472" s="43">
        <f t="shared" si="439"/>
        <v>319</v>
      </c>
      <c r="O12472" s="43"/>
    </row>
    <row r="12473" spans="1:15" s="2" customFormat="1" ht="13.2" x14ac:dyDescent="0.25">
      <c r="A12473" s="2">
        <v>10</v>
      </c>
      <c r="B12473" s="2">
        <v>21</v>
      </c>
      <c r="C12473" s="43">
        <v>1021</v>
      </c>
      <c r="D12473" s="2" t="s">
        <v>6</v>
      </c>
      <c r="E12473" s="2">
        <v>90</v>
      </c>
      <c r="F12473" s="43">
        <v>270</v>
      </c>
      <c r="G12473" s="43">
        <f t="shared" si="439"/>
        <v>270</v>
      </c>
      <c r="O12473" s="43"/>
    </row>
    <row r="12474" spans="1:15" s="2" customFormat="1" ht="13.2" x14ac:dyDescent="0.25">
      <c r="A12474" s="2">
        <v>10</v>
      </c>
      <c r="B12474" s="2">
        <v>22</v>
      </c>
      <c r="C12474" s="43">
        <v>1022</v>
      </c>
      <c r="D12474" s="2" t="s">
        <v>6</v>
      </c>
      <c r="E12474" s="2">
        <v>90</v>
      </c>
      <c r="F12474" s="43">
        <v>164</v>
      </c>
      <c r="G12474" s="43">
        <f t="shared" si="439"/>
        <v>164</v>
      </c>
      <c r="O12474" s="43"/>
    </row>
    <row r="12475" spans="1:15" s="2" customFormat="1" ht="13.2" x14ac:dyDescent="0.25">
      <c r="A12475" s="2">
        <v>10</v>
      </c>
      <c r="B12475" s="2">
        <v>23</v>
      </c>
      <c r="C12475" s="43">
        <v>1023</v>
      </c>
      <c r="D12475" s="2" t="s">
        <v>6</v>
      </c>
      <c r="E12475" s="2">
        <v>90</v>
      </c>
      <c r="F12475" s="43">
        <v>169</v>
      </c>
      <c r="G12475" s="43">
        <f t="shared" si="439"/>
        <v>169</v>
      </c>
      <c r="O12475" s="43"/>
    </row>
    <row r="12476" spans="1:15" s="2" customFormat="1" ht="13.2" x14ac:dyDescent="0.25">
      <c r="A12476" s="2">
        <v>10</v>
      </c>
      <c r="B12476" s="2">
        <v>24</v>
      </c>
      <c r="C12476" s="43">
        <v>1024</v>
      </c>
      <c r="D12476" s="2" t="s">
        <v>6</v>
      </c>
      <c r="E12476" s="2">
        <v>90</v>
      </c>
      <c r="F12476" s="43">
        <v>185</v>
      </c>
      <c r="G12476" s="43">
        <f t="shared" si="439"/>
        <v>185</v>
      </c>
      <c r="O12476" s="43"/>
    </row>
    <row r="12477" spans="1:15" s="2" customFormat="1" ht="13.2" x14ac:dyDescent="0.25">
      <c r="A12477" s="2">
        <v>10</v>
      </c>
      <c r="B12477" s="2">
        <v>25</v>
      </c>
      <c r="C12477" s="43">
        <v>1025</v>
      </c>
      <c r="D12477" s="2" t="s">
        <v>6</v>
      </c>
      <c r="E12477" s="2">
        <v>90</v>
      </c>
      <c r="F12477" s="43">
        <v>171</v>
      </c>
      <c r="G12477" s="43">
        <f t="shared" si="439"/>
        <v>171</v>
      </c>
      <c r="O12477" s="43"/>
    </row>
    <row r="12478" spans="1:15" s="2" customFormat="1" ht="13.2" x14ac:dyDescent="0.25">
      <c r="A12478" s="2">
        <v>10</v>
      </c>
      <c r="B12478" s="2">
        <v>26</v>
      </c>
      <c r="C12478" s="43">
        <v>1026</v>
      </c>
      <c r="D12478" s="2" t="s">
        <v>6</v>
      </c>
      <c r="E12478" s="2">
        <v>90</v>
      </c>
      <c r="F12478" s="43">
        <v>157</v>
      </c>
      <c r="G12478" s="43">
        <f t="shared" si="439"/>
        <v>157</v>
      </c>
      <c r="O12478" s="43"/>
    </row>
    <row r="12479" spans="1:15" s="2" customFormat="1" ht="13.2" x14ac:dyDescent="0.25">
      <c r="A12479" s="2">
        <v>10</v>
      </c>
      <c r="B12479" s="2">
        <v>27</v>
      </c>
      <c r="C12479" s="43">
        <v>1027</v>
      </c>
      <c r="D12479" s="2" t="s">
        <v>6</v>
      </c>
      <c r="E12479" s="2">
        <v>90</v>
      </c>
      <c r="F12479" s="43">
        <v>142</v>
      </c>
      <c r="G12479" s="43">
        <f t="shared" si="439"/>
        <v>142</v>
      </c>
      <c r="O12479" s="43"/>
    </row>
    <row r="12480" spans="1:15" s="2" customFormat="1" ht="13.2" x14ac:dyDescent="0.25">
      <c r="A12480" s="2">
        <v>10</v>
      </c>
      <c r="B12480" s="2">
        <v>28</v>
      </c>
      <c r="C12480" s="43">
        <v>1028</v>
      </c>
      <c r="D12480" s="2" t="s">
        <v>6</v>
      </c>
      <c r="E12480" s="2">
        <v>90</v>
      </c>
      <c r="F12480" s="43">
        <v>128</v>
      </c>
      <c r="G12480" s="43">
        <f t="shared" si="439"/>
        <v>128</v>
      </c>
      <c r="O12480" s="43"/>
    </row>
    <row r="12481" spans="1:15" s="2" customFormat="1" ht="13.2" x14ac:dyDescent="0.25">
      <c r="A12481" s="2">
        <v>10</v>
      </c>
      <c r="B12481" s="2">
        <v>29</v>
      </c>
      <c r="C12481" s="43">
        <v>1029</v>
      </c>
      <c r="D12481" s="2" t="s">
        <v>6</v>
      </c>
      <c r="E12481" s="2">
        <v>90</v>
      </c>
      <c r="F12481" s="43">
        <v>114</v>
      </c>
      <c r="G12481" s="43">
        <f t="shared" si="439"/>
        <v>114</v>
      </c>
      <c r="O12481" s="43"/>
    </row>
    <row r="12482" spans="1:15" s="2" customFormat="1" ht="13.2" x14ac:dyDescent="0.25">
      <c r="A12482" s="2">
        <v>10</v>
      </c>
      <c r="B12482" s="2">
        <v>30</v>
      </c>
      <c r="C12482" s="43">
        <v>1030</v>
      </c>
      <c r="D12482" s="2" t="s">
        <v>6</v>
      </c>
      <c r="E12482" s="2">
        <v>90</v>
      </c>
      <c r="F12482" s="43">
        <v>100</v>
      </c>
      <c r="G12482" s="43">
        <f t="shared" si="439"/>
        <v>100</v>
      </c>
      <c r="O12482" s="43"/>
    </row>
    <row r="12483" spans="1:15" s="2" customFormat="1" ht="13.2" x14ac:dyDescent="0.25">
      <c r="A12483" s="2">
        <v>10</v>
      </c>
      <c r="B12483" s="2">
        <v>31</v>
      </c>
      <c r="C12483" s="43">
        <v>1031</v>
      </c>
      <c r="D12483" s="2" t="s">
        <v>6</v>
      </c>
      <c r="E12483" s="2">
        <v>90</v>
      </c>
      <c r="F12483" s="43">
        <v>86</v>
      </c>
      <c r="G12483" s="43">
        <f t="shared" si="439"/>
        <v>86</v>
      </c>
      <c r="O12483" s="43"/>
    </row>
    <row r="12484" spans="1:15" s="2" customFormat="1" ht="13.2" x14ac:dyDescent="0.25">
      <c r="A12484" s="2">
        <v>11</v>
      </c>
      <c r="B12484" s="2">
        <v>1</v>
      </c>
      <c r="C12484" s="43">
        <v>1101</v>
      </c>
      <c r="D12484" s="2" t="s">
        <v>6</v>
      </c>
      <c r="E12484" s="2">
        <v>90</v>
      </c>
      <c r="F12484" s="43">
        <v>71</v>
      </c>
      <c r="G12484" s="43">
        <f t="shared" si="439"/>
        <v>71</v>
      </c>
      <c r="O12484" s="43"/>
    </row>
    <row r="12485" spans="1:15" s="2" customFormat="1" ht="13.2" x14ac:dyDescent="0.25">
      <c r="A12485" s="2">
        <v>11</v>
      </c>
      <c r="B12485" s="2">
        <v>2</v>
      </c>
      <c r="C12485" s="43">
        <v>1102</v>
      </c>
      <c r="D12485" s="2" t="s">
        <v>6</v>
      </c>
      <c r="E12485" s="2">
        <v>90</v>
      </c>
      <c r="F12485" s="43">
        <v>57</v>
      </c>
      <c r="G12485" s="43">
        <f t="shared" si="439"/>
        <v>57</v>
      </c>
      <c r="O12485" s="43"/>
    </row>
    <row r="12486" spans="1:15" s="2" customFormat="1" ht="13.2" x14ac:dyDescent="0.25">
      <c r="A12486" s="2">
        <v>11</v>
      </c>
      <c r="B12486" s="2">
        <v>3</v>
      </c>
      <c r="C12486" s="43">
        <v>1103</v>
      </c>
      <c r="D12486" s="2" t="s">
        <v>6</v>
      </c>
      <c r="E12486" s="2">
        <v>90</v>
      </c>
      <c r="F12486" s="43">
        <v>43</v>
      </c>
      <c r="G12486" s="43">
        <f t="shared" si="439"/>
        <v>43</v>
      </c>
      <c r="O12486" s="43"/>
    </row>
    <row r="12487" spans="1:15" s="2" customFormat="1" ht="13.2" x14ac:dyDescent="0.25">
      <c r="A12487" s="2">
        <v>11</v>
      </c>
      <c r="B12487" s="2">
        <v>4</v>
      </c>
      <c r="C12487" s="43">
        <v>1104</v>
      </c>
      <c r="D12487" s="2" t="s">
        <v>6</v>
      </c>
      <c r="E12487" s="2">
        <v>90</v>
      </c>
      <c r="F12487" s="43">
        <v>33</v>
      </c>
      <c r="G12487" s="43">
        <f t="shared" si="439"/>
        <v>33</v>
      </c>
      <c r="O12487" s="43"/>
    </row>
    <row r="12488" spans="1:15" s="2" customFormat="1" ht="13.2" x14ac:dyDescent="0.25">
      <c r="A12488" s="2">
        <v>11</v>
      </c>
      <c r="B12488" s="2">
        <v>5</v>
      </c>
      <c r="C12488" s="43">
        <v>1105</v>
      </c>
      <c r="D12488" s="2" t="s">
        <v>6</v>
      </c>
      <c r="E12488" s="2">
        <v>90</v>
      </c>
      <c r="F12488" s="43">
        <v>129</v>
      </c>
      <c r="G12488" s="43">
        <f t="shared" si="439"/>
        <v>129</v>
      </c>
      <c r="O12488" s="43"/>
    </row>
    <row r="12489" spans="1:15" s="2" customFormat="1" ht="13.2" x14ac:dyDescent="0.25">
      <c r="A12489" s="2">
        <v>11</v>
      </c>
      <c r="B12489" s="2">
        <v>6</v>
      </c>
      <c r="C12489" s="43">
        <v>1106</v>
      </c>
      <c r="D12489" s="2" t="s">
        <v>6</v>
      </c>
      <c r="E12489" s="2">
        <v>90</v>
      </c>
      <c r="F12489" s="43">
        <v>107</v>
      </c>
      <c r="G12489" s="43">
        <f t="shared" si="439"/>
        <v>107</v>
      </c>
      <c r="O12489" s="43"/>
    </row>
    <row r="12490" spans="1:15" s="2" customFormat="1" ht="13.2" x14ac:dyDescent="0.25">
      <c r="A12490" s="2">
        <v>11</v>
      </c>
      <c r="B12490" s="2">
        <v>7</v>
      </c>
      <c r="C12490" s="43">
        <v>1107</v>
      </c>
      <c r="D12490" s="2" t="s">
        <v>6</v>
      </c>
      <c r="E12490" s="2">
        <v>90</v>
      </c>
      <c r="F12490" s="43">
        <v>87</v>
      </c>
      <c r="G12490" s="43">
        <f t="shared" si="439"/>
        <v>87</v>
      </c>
      <c r="O12490" s="43"/>
    </row>
    <row r="12491" spans="1:15" s="2" customFormat="1" ht="13.2" x14ac:dyDescent="0.25">
      <c r="A12491" s="2">
        <v>11</v>
      </c>
      <c r="B12491" s="2">
        <v>8</v>
      </c>
      <c r="C12491" s="43">
        <v>1108</v>
      </c>
      <c r="D12491" s="2" t="s">
        <v>6</v>
      </c>
      <c r="E12491" s="2">
        <v>90</v>
      </c>
      <c r="F12491" s="43">
        <v>81</v>
      </c>
      <c r="G12491" s="43">
        <f t="shared" si="439"/>
        <v>81</v>
      </c>
      <c r="O12491" s="43"/>
    </row>
    <row r="12492" spans="1:15" s="2" customFormat="1" ht="13.2" x14ac:dyDescent="0.25">
      <c r="A12492" s="2">
        <v>11</v>
      </c>
      <c r="B12492" s="2">
        <v>9</v>
      </c>
      <c r="C12492" s="43">
        <v>1109</v>
      </c>
      <c r="D12492" s="2" t="s">
        <v>6</v>
      </c>
      <c r="E12492" s="2">
        <v>90</v>
      </c>
      <c r="F12492" s="43">
        <v>57</v>
      </c>
      <c r="G12492" s="43">
        <f t="shared" si="439"/>
        <v>57</v>
      </c>
      <c r="O12492" s="43"/>
    </row>
    <row r="12493" spans="1:15" customFormat="1" ht="13.2" x14ac:dyDescent="0.25">
      <c r="A12493">
        <v>6</v>
      </c>
      <c r="B12493">
        <v>10</v>
      </c>
      <c r="C12493" s="3">
        <v>610</v>
      </c>
      <c r="D12493" t="s">
        <v>7</v>
      </c>
      <c r="E12493">
        <v>90</v>
      </c>
      <c r="G12493" s="3"/>
      <c r="O12493" s="3"/>
    </row>
    <row r="12494" spans="1:15" customFormat="1" ht="13.2" x14ac:dyDescent="0.25">
      <c r="A12494">
        <v>6</v>
      </c>
      <c r="B12494">
        <v>11</v>
      </c>
      <c r="C12494" s="3">
        <v>611</v>
      </c>
      <c r="D12494" t="s">
        <v>7</v>
      </c>
      <c r="E12494">
        <v>90</v>
      </c>
      <c r="G12494" s="3"/>
      <c r="O12494" s="3"/>
    </row>
    <row r="12495" spans="1:15" customFormat="1" ht="13.2" x14ac:dyDescent="0.25">
      <c r="A12495">
        <v>6</v>
      </c>
      <c r="B12495">
        <v>12</v>
      </c>
      <c r="C12495" s="3">
        <v>612</v>
      </c>
      <c r="D12495" t="s">
        <v>7</v>
      </c>
      <c r="E12495">
        <v>90</v>
      </c>
      <c r="G12495" s="3">
        <v>292</v>
      </c>
      <c r="O12495" s="3"/>
    </row>
    <row r="12496" spans="1:15" customFormat="1" ht="13.2" x14ac:dyDescent="0.25">
      <c r="A12496">
        <v>6</v>
      </c>
      <c r="B12496">
        <v>13</v>
      </c>
      <c r="C12496" s="3">
        <v>613</v>
      </c>
      <c r="D12496" t="s">
        <v>7</v>
      </c>
      <c r="E12496">
        <v>90</v>
      </c>
      <c r="G12496" s="3">
        <v>348</v>
      </c>
      <c r="O12496" s="3"/>
    </row>
    <row r="12497" spans="1:15" customFormat="1" ht="13.2" x14ac:dyDescent="0.25">
      <c r="A12497">
        <v>6</v>
      </c>
      <c r="B12497">
        <v>14</v>
      </c>
      <c r="C12497" s="3">
        <v>614</v>
      </c>
      <c r="D12497" t="s">
        <v>7</v>
      </c>
      <c r="E12497">
        <v>90</v>
      </c>
      <c r="G12497" s="3">
        <v>547</v>
      </c>
      <c r="O12497" s="3"/>
    </row>
    <row r="12498" spans="1:15" customFormat="1" ht="13.2" x14ac:dyDescent="0.25">
      <c r="A12498">
        <v>6</v>
      </c>
      <c r="B12498">
        <v>15</v>
      </c>
      <c r="C12498" s="3">
        <v>615</v>
      </c>
      <c r="D12498" t="s">
        <v>7</v>
      </c>
      <c r="E12498">
        <v>90</v>
      </c>
      <c r="G12498" s="3">
        <v>1317</v>
      </c>
      <c r="O12498" s="3"/>
    </row>
    <row r="12499" spans="1:15" customFormat="1" ht="13.2" x14ac:dyDescent="0.25">
      <c r="A12499">
        <v>6</v>
      </c>
      <c r="B12499">
        <v>16</v>
      </c>
      <c r="C12499" s="3">
        <v>616</v>
      </c>
      <c r="D12499" t="s">
        <v>7</v>
      </c>
      <c r="E12499">
        <v>90</v>
      </c>
      <c r="G12499" s="3">
        <v>1692</v>
      </c>
      <c r="O12499" s="3"/>
    </row>
    <row r="12500" spans="1:15" customFormat="1" ht="13.2" x14ac:dyDescent="0.25">
      <c r="A12500">
        <v>6</v>
      </c>
      <c r="B12500">
        <v>17</v>
      </c>
      <c r="C12500" s="3">
        <v>617</v>
      </c>
      <c r="D12500" t="s">
        <v>7</v>
      </c>
      <c r="E12500">
        <v>90</v>
      </c>
      <c r="G12500" s="3">
        <v>1506</v>
      </c>
      <c r="O12500" s="3"/>
    </row>
    <row r="12501" spans="1:15" customFormat="1" ht="13.2" x14ac:dyDescent="0.25">
      <c r="A12501">
        <v>6</v>
      </c>
      <c r="B12501">
        <v>18</v>
      </c>
      <c r="C12501" s="3">
        <v>618</v>
      </c>
      <c r="D12501" t="s">
        <v>7</v>
      </c>
      <c r="E12501">
        <v>90</v>
      </c>
      <c r="G12501" s="3">
        <v>1808</v>
      </c>
      <c r="O12501" s="3"/>
    </row>
    <row r="12502" spans="1:15" customFormat="1" ht="13.2" x14ac:dyDescent="0.25">
      <c r="A12502">
        <v>6</v>
      </c>
      <c r="B12502">
        <v>19</v>
      </c>
      <c r="C12502" s="3">
        <v>619</v>
      </c>
      <c r="D12502" t="s">
        <v>7</v>
      </c>
      <c r="E12502">
        <v>90</v>
      </c>
      <c r="G12502" s="3">
        <v>1597</v>
      </c>
      <c r="O12502" s="3"/>
    </row>
    <row r="12503" spans="1:15" customFormat="1" ht="13.2" x14ac:dyDescent="0.25">
      <c r="A12503">
        <v>6</v>
      </c>
      <c r="B12503">
        <v>20</v>
      </c>
      <c r="C12503" s="3">
        <v>620</v>
      </c>
      <c r="D12503" t="s">
        <v>7</v>
      </c>
      <c r="E12503">
        <v>90</v>
      </c>
      <c r="G12503" s="3">
        <v>1174</v>
      </c>
      <c r="O12503" s="3"/>
    </row>
    <row r="12504" spans="1:15" customFormat="1" ht="13.2" x14ac:dyDescent="0.25">
      <c r="A12504">
        <v>6</v>
      </c>
      <c r="B12504">
        <v>21</v>
      </c>
      <c r="C12504" s="3">
        <v>621</v>
      </c>
      <c r="D12504" t="s">
        <v>7</v>
      </c>
      <c r="E12504">
        <v>90</v>
      </c>
      <c r="G12504" s="3">
        <v>1630</v>
      </c>
      <c r="O12504" s="3"/>
    </row>
    <row r="12505" spans="1:15" customFormat="1" ht="13.2" x14ac:dyDescent="0.25">
      <c r="A12505">
        <v>6</v>
      </c>
      <c r="B12505">
        <v>22</v>
      </c>
      <c r="C12505" s="3">
        <v>622</v>
      </c>
      <c r="D12505" t="s">
        <v>7</v>
      </c>
      <c r="E12505">
        <v>90</v>
      </c>
      <c r="G12505" s="3">
        <v>1687</v>
      </c>
      <c r="O12505" s="3"/>
    </row>
    <row r="12506" spans="1:15" customFormat="1" ht="13.2" x14ac:dyDescent="0.25">
      <c r="A12506">
        <v>6</v>
      </c>
      <c r="B12506">
        <v>23</v>
      </c>
      <c r="C12506" s="3">
        <v>623</v>
      </c>
      <c r="D12506" t="s">
        <v>7</v>
      </c>
      <c r="E12506">
        <v>90</v>
      </c>
      <c r="G12506" s="3">
        <v>427</v>
      </c>
      <c r="O12506" s="3"/>
    </row>
    <row r="12507" spans="1:15" customFormat="1" ht="13.2" x14ac:dyDescent="0.25">
      <c r="A12507">
        <v>6</v>
      </c>
      <c r="B12507">
        <v>24</v>
      </c>
      <c r="C12507" s="3">
        <v>624</v>
      </c>
      <c r="D12507" t="s">
        <v>7</v>
      </c>
      <c r="E12507">
        <v>90</v>
      </c>
      <c r="G12507" s="3">
        <v>224</v>
      </c>
      <c r="O12507" s="3"/>
    </row>
    <row r="12508" spans="1:15" customFormat="1" ht="13.2" x14ac:dyDescent="0.25">
      <c r="A12508">
        <v>6</v>
      </c>
      <c r="B12508">
        <v>25</v>
      </c>
      <c r="C12508" s="3">
        <v>625</v>
      </c>
      <c r="D12508" t="s">
        <v>7</v>
      </c>
      <c r="E12508">
        <v>90</v>
      </c>
      <c r="G12508" s="3">
        <v>652</v>
      </c>
      <c r="O12508" s="3"/>
    </row>
    <row r="12509" spans="1:15" customFormat="1" ht="13.2" x14ac:dyDescent="0.25">
      <c r="A12509">
        <v>6</v>
      </c>
      <c r="B12509">
        <v>26</v>
      </c>
      <c r="C12509" s="3">
        <v>626</v>
      </c>
      <c r="D12509" t="s">
        <v>7</v>
      </c>
      <c r="E12509">
        <v>90</v>
      </c>
      <c r="G12509" s="3">
        <v>970</v>
      </c>
      <c r="O12509" s="3"/>
    </row>
    <row r="12510" spans="1:15" customFormat="1" ht="13.2" x14ac:dyDescent="0.25">
      <c r="A12510">
        <v>6</v>
      </c>
      <c r="B12510">
        <v>27</v>
      </c>
      <c r="C12510" s="3">
        <v>627</v>
      </c>
      <c r="D12510" t="s">
        <v>7</v>
      </c>
      <c r="E12510">
        <v>90</v>
      </c>
      <c r="G12510" s="3">
        <v>1017</v>
      </c>
      <c r="O12510" s="3"/>
    </row>
    <row r="12511" spans="1:15" customFormat="1" ht="13.2" x14ac:dyDescent="0.25">
      <c r="A12511">
        <v>6</v>
      </c>
      <c r="B12511">
        <v>28</v>
      </c>
      <c r="C12511" s="3">
        <v>628</v>
      </c>
      <c r="D12511" t="s">
        <v>7</v>
      </c>
      <c r="E12511">
        <v>90</v>
      </c>
      <c r="G12511" s="3">
        <v>945</v>
      </c>
      <c r="O12511" s="3"/>
    </row>
    <row r="12512" spans="1:15" customFormat="1" ht="13.2" x14ac:dyDescent="0.25">
      <c r="A12512">
        <v>6</v>
      </c>
      <c r="B12512">
        <v>29</v>
      </c>
      <c r="C12512" s="3">
        <v>629</v>
      </c>
      <c r="D12512" t="s">
        <v>7</v>
      </c>
      <c r="E12512">
        <v>90</v>
      </c>
      <c r="G12512" s="3">
        <v>712</v>
      </c>
      <c r="O12512" s="3"/>
    </row>
    <row r="12513" spans="1:15" customFormat="1" ht="13.2" x14ac:dyDescent="0.25">
      <c r="A12513">
        <v>6</v>
      </c>
      <c r="B12513">
        <v>30</v>
      </c>
      <c r="C12513" s="3">
        <v>630</v>
      </c>
      <c r="D12513" t="s">
        <v>7</v>
      </c>
      <c r="E12513">
        <v>90</v>
      </c>
      <c r="G12513" s="3">
        <v>384</v>
      </c>
      <c r="O12513" s="3"/>
    </row>
    <row r="12514" spans="1:15" customFormat="1" ht="13.2" x14ac:dyDescent="0.25">
      <c r="A12514">
        <v>7</v>
      </c>
      <c r="B12514">
        <v>1</v>
      </c>
      <c r="C12514" s="3">
        <v>701</v>
      </c>
      <c r="D12514" t="s">
        <v>7</v>
      </c>
      <c r="E12514">
        <v>90</v>
      </c>
      <c r="G12514" s="3">
        <v>787</v>
      </c>
      <c r="O12514" s="3"/>
    </row>
    <row r="12515" spans="1:15" customFormat="1" ht="13.2" x14ac:dyDescent="0.25">
      <c r="A12515">
        <v>7</v>
      </c>
      <c r="B12515">
        <v>2</v>
      </c>
      <c r="C12515" s="3">
        <v>702</v>
      </c>
      <c r="D12515" t="s">
        <v>7</v>
      </c>
      <c r="E12515">
        <v>90</v>
      </c>
      <c r="G12515" s="3">
        <v>1922</v>
      </c>
      <c r="O12515" s="3"/>
    </row>
    <row r="12516" spans="1:15" customFormat="1" ht="13.2" x14ac:dyDescent="0.25">
      <c r="A12516">
        <v>7</v>
      </c>
      <c r="B12516">
        <v>3</v>
      </c>
      <c r="C12516" s="3">
        <v>703</v>
      </c>
      <c r="D12516" t="s">
        <v>7</v>
      </c>
      <c r="E12516">
        <v>90</v>
      </c>
      <c r="G12516" s="3">
        <v>2314</v>
      </c>
      <c r="O12516" s="3"/>
    </row>
    <row r="12517" spans="1:15" customFormat="1" ht="13.2" x14ac:dyDescent="0.25">
      <c r="A12517">
        <v>7</v>
      </c>
      <c r="B12517">
        <v>4</v>
      </c>
      <c r="C12517" s="3">
        <v>704</v>
      </c>
      <c r="D12517" t="s">
        <v>7</v>
      </c>
      <c r="E12517">
        <v>90</v>
      </c>
      <c r="G12517" s="3">
        <v>2581</v>
      </c>
      <c r="O12517" s="3"/>
    </row>
    <row r="12518" spans="1:15" customFormat="1" ht="13.2" x14ac:dyDescent="0.25">
      <c r="A12518">
        <v>7</v>
      </c>
      <c r="B12518">
        <v>5</v>
      </c>
      <c r="C12518" s="3">
        <v>705</v>
      </c>
      <c r="D12518" t="s">
        <v>7</v>
      </c>
      <c r="E12518">
        <v>90</v>
      </c>
      <c r="G12518" s="3">
        <v>2389</v>
      </c>
      <c r="O12518" s="3"/>
    </row>
    <row r="12519" spans="1:15" customFormat="1" ht="13.2" x14ac:dyDescent="0.25">
      <c r="A12519">
        <v>7</v>
      </c>
      <c r="B12519">
        <v>6</v>
      </c>
      <c r="C12519" s="3">
        <v>706</v>
      </c>
      <c r="D12519" t="s">
        <v>7</v>
      </c>
      <c r="E12519">
        <v>90</v>
      </c>
      <c r="G12519" s="3">
        <v>1577</v>
      </c>
      <c r="O12519" s="3"/>
    </row>
    <row r="12520" spans="1:15" customFormat="1" ht="13.2" x14ac:dyDescent="0.25">
      <c r="A12520">
        <v>7</v>
      </c>
      <c r="B12520">
        <v>7</v>
      </c>
      <c r="C12520" s="3">
        <v>707</v>
      </c>
      <c r="D12520" t="s">
        <v>7</v>
      </c>
      <c r="E12520">
        <v>90</v>
      </c>
      <c r="G12520" s="3">
        <v>1452</v>
      </c>
      <c r="O12520" s="3"/>
    </row>
    <row r="12521" spans="1:15" customFormat="1" ht="13.2" x14ac:dyDescent="0.25">
      <c r="A12521">
        <v>7</v>
      </c>
      <c r="B12521">
        <v>8</v>
      </c>
      <c r="C12521" s="3">
        <v>708</v>
      </c>
      <c r="D12521" t="s">
        <v>7</v>
      </c>
      <c r="E12521">
        <v>90</v>
      </c>
      <c r="G12521" s="3">
        <v>3254</v>
      </c>
      <c r="O12521" s="3"/>
    </row>
    <row r="12522" spans="1:15" customFormat="1" ht="13.2" x14ac:dyDescent="0.25">
      <c r="A12522">
        <v>7</v>
      </c>
      <c r="B12522">
        <v>9</v>
      </c>
      <c r="C12522" s="3">
        <v>709</v>
      </c>
      <c r="D12522" t="s">
        <v>7</v>
      </c>
      <c r="E12522">
        <v>90</v>
      </c>
      <c r="G12522" s="3">
        <v>3789</v>
      </c>
      <c r="O12522" s="3"/>
    </row>
    <row r="12523" spans="1:15" customFormat="1" ht="13.2" x14ac:dyDescent="0.25">
      <c r="A12523">
        <v>7</v>
      </c>
      <c r="B12523">
        <v>10</v>
      </c>
      <c r="C12523" s="3">
        <v>710</v>
      </c>
      <c r="D12523" t="s">
        <v>7</v>
      </c>
      <c r="E12523">
        <v>90</v>
      </c>
      <c r="G12523" s="3">
        <v>1470</v>
      </c>
      <c r="O12523" s="3"/>
    </row>
    <row r="12524" spans="1:15" customFormat="1" ht="13.2" x14ac:dyDescent="0.25">
      <c r="A12524">
        <v>7</v>
      </c>
      <c r="B12524">
        <v>11</v>
      </c>
      <c r="C12524" s="3">
        <v>711</v>
      </c>
      <c r="D12524" t="s">
        <v>7</v>
      </c>
      <c r="E12524">
        <v>90</v>
      </c>
      <c r="G12524" s="3">
        <v>729</v>
      </c>
      <c r="O12524" s="3"/>
    </row>
    <row r="12525" spans="1:15" customFormat="1" ht="13.2" x14ac:dyDescent="0.25">
      <c r="A12525">
        <v>7</v>
      </c>
      <c r="B12525">
        <v>12</v>
      </c>
      <c r="C12525" s="3">
        <v>712</v>
      </c>
      <c r="D12525" t="s">
        <v>7</v>
      </c>
      <c r="E12525">
        <v>90</v>
      </c>
      <c r="G12525" s="3">
        <v>462</v>
      </c>
      <c r="O12525" s="3"/>
    </row>
    <row r="12526" spans="1:15" customFormat="1" ht="13.2" x14ac:dyDescent="0.25">
      <c r="A12526">
        <v>7</v>
      </c>
      <c r="B12526">
        <v>13</v>
      </c>
      <c r="C12526" s="3">
        <v>713</v>
      </c>
      <c r="D12526" t="s">
        <v>7</v>
      </c>
      <c r="E12526">
        <v>90</v>
      </c>
      <c r="G12526" s="3">
        <v>235</v>
      </c>
      <c r="O12526" s="3"/>
    </row>
    <row r="12527" spans="1:15" customFormat="1" ht="13.2" x14ac:dyDescent="0.25">
      <c r="A12527">
        <v>7</v>
      </c>
      <c r="B12527">
        <v>14</v>
      </c>
      <c r="C12527" s="3">
        <v>714</v>
      </c>
      <c r="D12527" t="s">
        <v>7</v>
      </c>
      <c r="E12527">
        <v>90</v>
      </c>
      <c r="G12527" s="3">
        <v>205</v>
      </c>
      <c r="O12527" s="3"/>
    </row>
    <row r="12528" spans="1:15" customFormat="1" ht="13.2" x14ac:dyDescent="0.25">
      <c r="A12528">
        <v>7</v>
      </c>
      <c r="B12528">
        <v>15</v>
      </c>
      <c r="C12528" s="3">
        <v>715</v>
      </c>
      <c r="D12528" t="s">
        <v>7</v>
      </c>
      <c r="E12528">
        <v>90</v>
      </c>
      <c r="G12528" s="3">
        <v>321</v>
      </c>
      <c r="O12528" s="3"/>
    </row>
    <row r="12529" spans="1:15" customFormat="1" ht="13.2" x14ac:dyDescent="0.25">
      <c r="A12529">
        <v>7</v>
      </c>
      <c r="B12529">
        <v>16</v>
      </c>
      <c r="C12529" s="3">
        <v>716</v>
      </c>
      <c r="D12529" t="s">
        <v>7</v>
      </c>
      <c r="E12529">
        <v>90</v>
      </c>
      <c r="G12529" s="3">
        <v>78</v>
      </c>
      <c r="O12529" s="3"/>
    </row>
    <row r="12530" spans="1:15" customFormat="1" ht="13.2" x14ac:dyDescent="0.25">
      <c r="A12530">
        <v>7</v>
      </c>
      <c r="B12530">
        <v>17</v>
      </c>
      <c r="C12530" s="3">
        <v>717</v>
      </c>
      <c r="D12530" t="s">
        <v>7</v>
      </c>
      <c r="E12530">
        <v>90</v>
      </c>
      <c r="G12530" s="3">
        <v>109</v>
      </c>
      <c r="O12530" s="3"/>
    </row>
    <row r="12531" spans="1:15" customFormat="1" ht="13.2" x14ac:dyDescent="0.25">
      <c r="A12531">
        <v>7</v>
      </c>
      <c r="B12531">
        <v>18</v>
      </c>
      <c r="C12531" s="3">
        <v>718</v>
      </c>
      <c r="D12531" t="s">
        <v>7</v>
      </c>
      <c r="E12531">
        <v>90</v>
      </c>
      <c r="G12531" s="3">
        <v>231</v>
      </c>
      <c r="O12531" s="3"/>
    </row>
    <row r="12532" spans="1:15" customFormat="1" ht="13.2" x14ac:dyDescent="0.25">
      <c r="A12532">
        <v>7</v>
      </c>
      <c r="B12532">
        <v>19</v>
      </c>
      <c r="C12532" s="3">
        <v>719</v>
      </c>
      <c r="D12532" t="s">
        <v>7</v>
      </c>
      <c r="E12532">
        <v>90</v>
      </c>
      <c r="G12532" s="3">
        <v>591</v>
      </c>
      <c r="O12532" s="3"/>
    </row>
    <row r="12533" spans="1:15" customFormat="1" ht="13.2" x14ac:dyDescent="0.25">
      <c r="A12533">
        <v>7</v>
      </c>
      <c r="B12533">
        <v>20</v>
      </c>
      <c r="C12533" s="3">
        <v>720</v>
      </c>
      <c r="D12533" t="s">
        <v>7</v>
      </c>
      <c r="E12533">
        <v>90</v>
      </c>
      <c r="G12533" s="3">
        <v>248</v>
      </c>
      <c r="O12533" s="3"/>
    </row>
    <row r="12534" spans="1:15" customFormat="1" ht="13.2" x14ac:dyDescent="0.25">
      <c r="A12534">
        <v>7</v>
      </c>
      <c r="B12534">
        <v>21</v>
      </c>
      <c r="C12534" s="3">
        <v>721</v>
      </c>
      <c r="D12534" t="s">
        <v>7</v>
      </c>
      <c r="E12534">
        <v>90</v>
      </c>
      <c r="G12534" s="3">
        <v>159</v>
      </c>
      <c r="O12534" s="3"/>
    </row>
    <row r="12535" spans="1:15" customFormat="1" ht="13.2" x14ac:dyDescent="0.25">
      <c r="A12535">
        <v>7</v>
      </c>
      <c r="B12535">
        <v>22</v>
      </c>
      <c r="C12535" s="3">
        <v>722</v>
      </c>
      <c r="D12535" t="s">
        <v>7</v>
      </c>
      <c r="E12535">
        <v>90</v>
      </c>
      <c r="G12535" s="3">
        <v>86</v>
      </c>
      <c r="O12535" s="3"/>
    </row>
    <row r="12536" spans="1:15" customFormat="1" ht="13.2" x14ac:dyDescent="0.25">
      <c r="A12536">
        <v>7</v>
      </c>
      <c r="B12536">
        <v>23</v>
      </c>
      <c r="C12536" s="3">
        <v>723</v>
      </c>
      <c r="D12536" t="s">
        <v>7</v>
      </c>
      <c r="E12536">
        <v>90</v>
      </c>
      <c r="G12536" s="3">
        <v>45</v>
      </c>
      <c r="O12536" s="3"/>
    </row>
    <row r="12537" spans="1:15" customFormat="1" ht="13.2" x14ac:dyDescent="0.25">
      <c r="A12537">
        <v>7</v>
      </c>
      <c r="B12537">
        <v>24</v>
      </c>
      <c r="C12537" s="3">
        <v>724</v>
      </c>
      <c r="D12537" t="s">
        <v>7</v>
      </c>
      <c r="E12537">
        <v>90</v>
      </c>
      <c r="G12537" s="3">
        <v>282</v>
      </c>
      <c r="O12537" s="3"/>
    </row>
    <row r="12538" spans="1:15" customFormat="1" ht="13.2" x14ac:dyDescent="0.25">
      <c r="A12538">
        <v>7</v>
      </c>
      <c r="B12538">
        <v>25</v>
      </c>
      <c r="C12538" s="3">
        <v>725</v>
      </c>
      <c r="D12538" t="s">
        <v>7</v>
      </c>
      <c r="E12538">
        <v>90</v>
      </c>
      <c r="G12538" s="3">
        <v>645</v>
      </c>
      <c r="O12538" s="3"/>
    </row>
    <row r="12539" spans="1:15" customFormat="1" ht="13.2" x14ac:dyDescent="0.25">
      <c r="A12539">
        <v>7</v>
      </c>
      <c r="B12539">
        <v>26</v>
      </c>
      <c r="C12539" s="3">
        <v>726</v>
      </c>
      <c r="D12539" t="s">
        <v>7</v>
      </c>
      <c r="E12539">
        <v>90</v>
      </c>
      <c r="G12539" s="3">
        <v>2217</v>
      </c>
      <c r="O12539" s="3"/>
    </row>
    <row r="12540" spans="1:15" customFormat="1" ht="13.2" x14ac:dyDescent="0.25">
      <c r="A12540">
        <v>7</v>
      </c>
      <c r="B12540">
        <v>27</v>
      </c>
      <c r="C12540" s="3">
        <v>727</v>
      </c>
      <c r="D12540" t="s">
        <v>7</v>
      </c>
      <c r="E12540">
        <v>90</v>
      </c>
      <c r="G12540" s="3">
        <v>4284</v>
      </c>
      <c r="O12540" s="3"/>
    </row>
    <row r="12541" spans="1:15" customFormat="1" ht="13.2" x14ac:dyDescent="0.25">
      <c r="A12541">
        <v>7</v>
      </c>
      <c r="B12541">
        <v>28</v>
      </c>
      <c r="C12541" s="3">
        <v>728</v>
      </c>
      <c r="D12541" t="s">
        <v>7</v>
      </c>
      <c r="E12541">
        <v>90</v>
      </c>
      <c r="G12541" s="3">
        <v>4372</v>
      </c>
      <c r="O12541" s="3"/>
    </row>
    <row r="12542" spans="1:15" customFormat="1" ht="13.2" x14ac:dyDescent="0.25">
      <c r="A12542">
        <v>7</v>
      </c>
      <c r="B12542">
        <v>29</v>
      </c>
      <c r="C12542" s="3">
        <v>729</v>
      </c>
      <c r="D12542" t="s">
        <v>7</v>
      </c>
      <c r="E12542">
        <v>90</v>
      </c>
      <c r="G12542" s="3">
        <v>1728</v>
      </c>
      <c r="O12542" s="3"/>
    </row>
    <row r="12543" spans="1:15" customFormat="1" ht="13.2" x14ac:dyDescent="0.25">
      <c r="A12543">
        <v>7</v>
      </c>
      <c r="B12543">
        <v>30</v>
      </c>
      <c r="C12543" s="3">
        <v>730</v>
      </c>
      <c r="D12543" t="s">
        <v>7</v>
      </c>
      <c r="E12543">
        <v>90</v>
      </c>
      <c r="G12543" s="3">
        <v>617</v>
      </c>
      <c r="O12543" s="3"/>
    </row>
    <row r="12544" spans="1:15" customFormat="1" ht="13.2" x14ac:dyDescent="0.25">
      <c r="A12544">
        <v>7</v>
      </c>
      <c r="B12544">
        <v>31</v>
      </c>
      <c r="C12544" s="3">
        <v>731</v>
      </c>
      <c r="D12544" t="s">
        <v>7</v>
      </c>
      <c r="E12544">
        <v>90</v>
      </c>
      <c r="G12544" s="3">
        <v>132</v>
      </c>
      <c r="O12544" s="3"/>
    </row>
    <row r="12545" spans="1:15" customFormat="1" ht="13.2" x14ac:dyDescent="0.25">
      <c r="A12545">
        <v>8</v>
      </c>
      <c r="B12545">
        <v>1</v>
      </c>
      <c r="C12545" s="3">
        <v>801</v>
      </c>
      <c r="D12545" t="s">
        <v>7</v>
      </c>
      <c r="E12545">
        <v>90</v>
      </c>
      <c r="G12545" s="3">
        <v>91</v>
      </c>
      <c r="O12545" s="3"/>
    </row>
    <row r="12546" spans="1:15" customFormat="1" ht="13.2" x14ac:dyDescent="0.25">
      <c r="A12546">
        <v>8</v>
      </c>
      <c r="B12546">
        <v>2</v>
      </c>
      <c r="C12546" s="3">
        <v>802</v>
      </c>
      <c r="D12546" t="s">
        <v>7</v>
      </c>
      <c r="E12546">
        <v>90</v>
      </c>
      <c r="G12546" s="3">
        <v>539</v>
      </c>
      <c r="O12546" s="3"/>
    </row>
    <row r="12547" spans="1:15" customFormat="1" ht="13.2" x14ac:dyDescent="0.25">
      <c r="A12547">
        <v>8</v>
      </c>
      <c r="B12547">
        <v>3</v>
      </c>
      <c r="C12547" s="3">
        <v>803</v>
      </c>
      <c r="D12547" t="s">
        <v>7</v>
      </c>
      <c r="E12547">
        <v>90</v>
      </c>
      <c r="G12547" s="3">
        <v>1780</v>
      </c>
      <c r="O12547" s="3"/>
    </row>
    <row r="12548" spans="1:15" customFormat="1" ht="13.2" x14ac:dyDescent="0.25">
      <c r="A12548">
        <v>8</v>
      </c>
      <c r="B12548">
        <v>4</v>
      </c>
      <c r="C12548" s="3">
        <v>804</v>
      </c>
      <c r="D12548" t="s">
        <v>7</v>
      </c>
      <c r="E12548">
        <v>90</v>
      </c>
      <c r="G12548" s="3">
        <v>1582</v>
      </c>
      <c r="O12548" s="3"/>
    </row>
    <row r="12549" spans="1:15" customFormat="1" ht="13.2" x14ac:dyDescent="0.25">
      <c r="A12549">
        <v>8</v>
      </c>
      <c r="B12549">
        <v>5</v>
      </c>
      <c r="C12549" s="3">
        <v>805</v>
      </c>
      <c r="D12549" t="s">
        <v>7</v>
      </c>
      <c r="E12549">
        <v>90</v>
      </c>
      <c r="G12549" s="3">
        <v>910</v>
      </c>
      <c r="O12549" s="3"/>
    </row>
    <row r="12550" spans="1:15" customFormat="1" ht="13.2" x14ac:dyDescent="0.25">
      <c r="A12550">
        <v>8</v>
      </c>
      <c r="B12550">
        <v>6</v>
      </c>
      <c r="C12550" s="3">
        <v>806</v>
      </c>
      <c r="D12550" t="s">
        <v>7</v>
      </c>
      <c r="E12550">
        <v>90</v>
      </c>
      <c r="G12550" s="3">
        <v>391</v>
      </c>
      <c r="O12550" s="3"/>
    </row>
    <row r="12551" spans="1:15" customFormat="1" ht="13.2" x14ac:dyDescent="0.25">
      <c r="A12551">
        <v>8</v>
      </c>
      <c r="B12551">
        <v>7</v>
      </c>
      <c r="C12551" s="3">
        <v>807</v>
      </c>
      <c r="D12551" t="s">
        <v>7</v>
      </c>
      <c r="E12551">
        <v>90</v>
      </c>
      <c r="G12551" s="3">
        <v>444</v>
      </c>
      <c r="O12551" s="3"/>
    </row>
    <row r="12552" spans="1:15" customFormat="1" ht="13.2" x14ac:dyDescent="0.25">
      <c r="A12552">
        <v>8</v>
      </c>
      <c r="B12552">
        <v>8</v>
      </c>
      <c r="C12552" s="3">
        <v>808</v>
      </c>
      <c r="D12552" t="s">
        <v>7</v>
      </c>
      <c r="E12552">
        <v>90</v>
      </c>
      <c r="G12552" s="3">
        <v>208</v>
      </c>
      <c r="O12552" s="3"/>
    </row>
    <row r="12553" spans="1:15" customFormat="1" ht="13.2" x14ac:dyDescent="0.25">
      <c r="A12553">
        <v>8</v>
      </c>
      <c r="B12553">
        <v>9</v>
      </c>
      <c r="C12553" s="3">
        <v>809</v>
      </c>
      <c r="D12553" t="s">
        <v>7</v>
      </c>
      <c r="E12553">
        <v>90</v>
      </c>
      <c r="G12553" s="3">
        <v>148</v>
      </c>
      <c r="O12553" s="3"/>
    </row>
    <row r="12554" spans="1:15" customFormat="1" ht="13.2" x14ac:dyDescent="0.25">
      <c r="A12554">
        <v>8</v>
      </c>
      <c r="B12554">
        <v>10</v>
      </c>
      <c r="C12554" s="3">
        <v>810</v>
      </c>
      <c r="D12554" t="s">
        <v>7</v>
      </c>
      <c r="E12554">
        <v>90</v>
      </c>
      <c r="G12554" s="3">
        <v>125</v>
      </c>
      <c r="O12554" s="3"/>
    </row>
    <row r="12555" spans="1:15" customFormat="1" ht="13.2" x14ac:dyDescent="0.25">
      <c r="A12555">
        <v>8</v>
      </c>
      <c r="B12555">
        <v>11</v>
      </c>
      <c r="C12555" s="3">
        <v>811</v>
      </c>
      <c r="D12555" t="s">
        <v>7</v>
      </c>
      <c r="E12555">
        <v>90</v>
      </c>
      <c r="G12555" s="3">
        <v>71</v>
      </c>
      <c r="O12555" s="3"/>
    </row>
    <row r="12556" spans="1:15" customFormat="1" ht="13.2" x14ac:dyDescent="0.25">
      <c r="A12556">
        <v>8</v>
      </c>
      <c r="B12556">
        <v>12</v>
      </c>
      <c r="C12556" s="3">
        <v>812</v>
      </c>
      <c r="D12556" t="s">
        <v>7</v>
      </c>
      <c r="E12556">
        <v>90</v>
      </c>
      <c r="G12556" s="3">
        <v>15</v>
      </c>
      <c r="O12556" s="3"/>
    </row>
    <row r="12557" spans="1:15" customFormat="1" ht="13.2" x14ac:dyDescent="0.25">
      <c r="A12557">
        <v>8</v>
      </c>
      <c r="B12557">
        <v>13</v>
      </c>
      <c r="C12557" s="3">
        <v>813</v>
      </c>
      <c r="D12557" t="s">
        <v>7</v>
      </c>
      <c r="E12557">
        <v>90</v>
      </c>
      <c r="G12557" s="3">
        <v>9</v>
      </c>
      <c r="O12557" s="3"/>
    </row>
    <row r="12558" spans="1:15" customFormat="1" ht="13.2" x14ac:dyDescent="0.25">
      <c r="A12558">
        <v>8</v>
      </c>
      <c r="B12558">
        <v>14</v>
      </c>
      <c r="C12558" s="3">
        <v>814</v>
      </c>
      <c r="D12558" t="s">
        <v>7</v>
      </c>
      <c r="E12558">
        <v>90</v>
      </c>
      <c r="G12558" s="3">
        <v>115</v>
      </c>
      <c r="O12558" s="3"/>
    </row>
    <row r="12559" spans="1:15" customFormat="1" ht="13.2" x14ac:dyDescent="0.25">
      <c r="A12559">
        <v>8</v>
      </c>
      <c r="B12559">
        <v>15</v>
      </c>
      <c r="C12559" s="3">
        <v>815</v>
      </c>
      <c r="D12559" t="s">
        <v>7</v>
      </c>
      <c r="E12559">
        <v>90</v>
      </c>
      <c r="G12559" s="3">
        <v>477</v>
      </c>
      <c r="O12559" s="3"/>
    </row>
    <row r="12560" spans="1:15" customFormat="1" ht="13.2" x14ac:dyDescent="0.25">
      <c r="A12560">
        <v>8</v>
      </c>
      <c r="B12560">
        <v>16</v>
      </c>
      <c r="C12560" s="3">
        <v>816</v>
      </c>
      <c r="D12560" t="s">
        <v>7</v>
      </c>
      <c r="E12560">
        <v>90</v>
      </c>
      <c r="G12560" s="3">
        <v>501</v>
      </c>
      <c r="O12560" s="3"/>
    </row>
    <row r="12561" spans="1:15" customFormat="1" ht="13.2" x14ac:dyDescent="0.25">
      <c r="A12561">
        <v>8</v>
      </c>
      <c r="B12561">
        <v>17</v>
      </c>
      <c r="C12561" s="3">
        <v>817</v>
      </c>
      <c r="D12561" t="s">
        <v>7</v>
      </c>
      <c r="E12561">
        <v>90</v>
      </c>
      <c r="G12561" s="3">
        <v>520</v>
      </c>
      <c r="O12561" s="3"/>
    </row>
    <row r="12562" spans="1:15" customFormat="1" ht="13.2" x14ac:dyDescent="0.25">
      <c r="A12562">
        <v>8</v>
      </c>
      <c r="B12562">
        <v>18</v>
      </c>
      <c r="C12562" s="3">
        <v>818</v>
      </c>
      <c r="D12562" t="s">
        <v>7</v>
      </c>
      <c r="E12562">
        <v>90</v>
      </c>
      <c r="G12562" s="3">
        <v>475</v>
      </c>
      <c r="O12562" s="3"/>
    </row>
    <row r="12563" spans="1:15" customFormat="1" ht="13.2" x14ac:dyDescent="0.25">
      <c r="A12563">
        <v>8</v>
      </c>
      <c r="B12563">
        <v>19</v>
      </c>
      <c r="C12563" s="3">
        <v>819</v>
      </c>
      <c r="D12563" t="s">
        <v>7</v>
      </c>
      <c r="E12563">
        <v>90</v>
      </c>
      <c r="G12563" s="3">
        <v>329</v>
      </c>
      <c r="O12563" s="3"/>
    </row>
    <row r="12564" spans="1:15" customFormat="1" ht="13.2" x14ac:dyDescent="0.25">
      <c r="A12564">
        <v>8</v>
      </c>
      <c r="B12564">
        <v>20</v>
      </c>
      <c r="C12564" s="3">
        <v>820</v>
      </c>
      <c r="D12564" t="s">
        <v>7</v>
      </c>
      <c r="E12564">
        <v>90</v>
      </c>
      <c r="G12564" s="3">
        <v>313</v>
      </c>
      <c r="O12564" s="3"/>
    </row>
    <row r="12565" spans="1:15" customFormat="1" ht="13.2" x14ac:dyDescent="0.25">
      <c r="A12565">
        <v>8</v>
      </c>
      <c r="B12565">
        <v>21</v>
      </c>
      <c r="C12565" s="3">
        <v>821</v>
      </c>
      <c r="D12565" t="s">
        <v>7</v>
      </c>
      <c r="E12565">
        <v>90</v>
      </c>
      <c r="G12565" s="3">
        <v>539</v>
      </c>
      <c r="O12565" s="3"/>
    </row>
    <row r="12566" spans="1:15" customFormat="1" ht="13.2" x14ac:dyDescent="0.25">
      <c r="A12566">
        <v>8</v>
      </c>
      <c r="B12566">
        <v>22</v>
      </c>
      <c r="C12566" s="3">
        <v>822</v>
      </c>
      <c r="D12566" t="s">
        <v>7</v>
      </c>
      <c r="E12566">
        <v>90</v>
      </c>
      <c r="G12566" s="3">
        <v>695</v>
      </c>
      <c r="O12566" s="3"/>
    </row>
    <row r="12567" spans="1:15" customFormat="1" ht="13.2" x14ac:dyDescent="0.25">
      <c r="A12567">
        <v>8</v>
      </c>
      <c r="B12567">
        <v>23</v>
      </c>
      <c r="C12567" s="3">
        <v>823</v>
      </c>
      <c r="D12567" t="s">
        <v>7</v>
      </c>
      <c r="E12567">
        <v>90</v>
      </c>
      <c r="G12567" s="3">
        <v>1479</v>
      </c>
      <c r="O12567" s="3"/>
    </row>
    <row r="12568" spans="1:15" customFormat="1" ht="13.2" x14ac:dyDescent="0.25">
      <c r="A12568">
        <v>8</v>
      </c>
      <c r="B12568">
        <v>24</v>
      </c>
      <c r="C12568" s="3">
        <v>824</v>
      </c>
      <c r="D12568" t="s">
        <v>7</v>
      </c>
      <c r="E12568">
        <v>90</v>
      </c>
      <c r="G12568" s="3">
        <v>2235</v>
      </c>
      <c r="O12568" s="3"/>
    </row>
    <row r="12569" spans="1:15" customFormat="1" ht="13.2" x14ac:dyDescent="0.25">
      <c r="A12569">
        <v>8</v>
      </c>
      <c r="B12569">
        <v>25</v>
      </c>
      <c r="C12569" s="3">
        <v>825</v>
      </c>
      <c r="D12569" t="s">
        <v>7</v>
      </c>
      <c r="E12569">
        <v>90</v>
      </c>
      <c r="G12569" s="3">
        <v>3209</v>
      </c>
      <c r="O12569" s="3"/>
    </row>
    <row r="12570" spans="1:15" customFormat="1" ht="13.2" x14ac:dyDescent="0.25">
      <c r="A12570">
        <v>8</v>
      </c>
      <c r="B12570">
        <v>26</v>
      </c>
      <c r="C12570" s="3">
        <v>826</v>
      </c>
      <c r="D12570" t="s">
        <v>7</v>
      </c>
      <c r="E12570">
        <v>90</v>
      </c>
      <c r="G12570" s="3">
        <v>2051</v>
      </c>
      <c r="O12570" s="3"/>
    </row>
    <row r="12571" spans="1:15" customFormat="1" ht="13.2" x14ac:dyDescent="0.25">
      <c r="A12571">
        <v>8</v>
      </c>
      <c r="B12571">
        <v>27</v>
      </c>
      <c r="C12571" s="3">
        <v>827</v>
      </c>
      <c r="D12571" t="s">
        <v>7</v>
      </c>
      <c r="E12571">
        <v>90</v>
      </c>
      <c r="G12571" s="3">
        <v>1761</v>
      </c>
      <c r="O12571" s="3"/>
    </row>
    <row r="12572" spans="1:15" customFormat="1" ht="13.2" x14ac:dyDescent="0.25">
      <c r="A12572">
        <v>8</v>
      </c>
      <c r="B12572">
        <v>28</v>
      </c>
      <c r="C12572" s="3">
        <v>828</v>
      </c>
      <c r="D12572" t="s">
        <v>7</v>
      </c>
      <c r="E12572">
        <v>90</v>
      </c>
      <c r="G12572" s="3">
        <v>850</v>
      </c>
      <c r="O12572" s="3"/>
    </row>
    <row r="12573" spans="1:15" customFormat="1" ht="13.2" x14ac:dyDescent="0.25">
      <c r="A12573">
        <v>8</v>
      </c>
      <c r="B12573">
        <v>29</v>
      </c>
      <c r="C12573" s="3">
        <v>829</v>
      </c>
      <c r="D12573" t="s">
        <v>7</v>
      </c>
      <c r="E12573">
        <v>90</v>
      </c>
      <c r="G12573" s="3">
        <v>104</v>
      </c>
      <c r="O12573" s="3"/>
    </row>
    <row r="12574" spans="1:15" customFormat="1" ht="13.2" x14ac:dyDescent="0.25">
      <c r="A12574">
        <v>8</v>
      </c>
      <c r="B12574">
        <v>30</v>
      </c>
      <c r="C12574" s="3">
        <v>830</v>
      </c>
      <c r="D12574" t="s">
        <v>7</v>
      </c>
      <c r="E12574">
        <v>90</v>
      </c>
      <c r="G12574" s="3">
        <v>492</v>
      </c>
      <c r="O12574" s="3"/>
    </row>
    <row r="12575" spans="1:15" customFormat="1" ht="13.2" x14ac:dyDescent="0.25">
      <c r="A12575">
        <v>8</v>
      </c>
      <c r="B12575">
        <v>31</v>
      </c>
      <c r="C12575" s="3">
        <v>831</v>
      </c>
      <c r="D12575" t="s">
        <v>7</v>
      </c>
      <c r="E12575">
        <v>90</v>
      </c>
      <c r="G12575" s="3">
        <v>19</v>
      </c>
      <c r="O12575" s="3"/>
    </row>
    <row r="12576" spans="1:15" customFormat="1" ht="13.2" x14ac:dyDescent="0.25">
      <c r="A12576">
        <v>9</v>
      </c>
      <c r="B12576">
        <v>1</v>
      </c>
      <c r="C12576" s="3">
        <v>901</v>
      </c>
      <c r="D12576" t="s">
        <v>7</v>
      </c>
      <c r="E12576">
        <v>90</v>
      </c>
      <c r="G12576" s="3">
        <v>0</v>
      </c>
      <c r="O12576" s="3"/>
    </row>
    <row r="12577" spans="1:15" customFormat="1" ht="13.2" x14ac:dyDescent="0.25">
      <c r="A12577">
        <v>9</v>
      </c>
      <c r="B12577">
        <v>2</v>
      </c>
      <c r="C12577" s="3">
        <v>902</v>
      </c>
      <c r="D12577" t="s">
        <v>7</v>
      </c>
      <c r="E12577">
        <v>90</v>
      </c>
      <c r="G12577" s="3">
        <v>21</v>
      </c>
      <c r="O12577" s="3"/>
    </row>
    <row r="12578" spans="1:15" customFormat="1" ht="13.2" x14ac:dyDescent="0.25">
      <c r="A12578">
        <v>9</v>
      </c>
      <c r="B12578">
        <v>3</v>
      </c>
      <c r="C12578" s="3">
        <v>903</v>
      </c>
      <c r="D12578" t="s">
        <v>7</v>
      </c>
      <c r="E12578">
        <v>90</v>
      </c>
      <c r="G12578" s="3">
        <v>18</v>
      </c>
      <c r="O12578" s="3"/>
    </row>
    <row r="12579" spans="1:15" customFormat="1" ht="13.2" x14ac:dyDescent="0.25">
      <c r="A12579">
        <v>9</v>
      </c>
      <c r="B12579">
        <v>4</v>
      </c>
      <c r="C12579" s="3">
        <v>904</v>
      </c>
      <c r="D12579" t="s">
        <v>7</v>
      </c>
      <c r="E12579">
        <v>90</v>
      </c>
      <c r="G12579" s="3">
        <v>984</v>
      </c>
      <c r="O12579" s="3"/>
    </row>
    <row r="12580" spans="1:15" customFormat="1" ht="13.2" x14ac:dyDescent="0.25">
      <c r="A12580">
        <v>9</v>
      </c>
      <c r="B12580">
        <v>5</v>
      </c>
      <c r="C12580" s="3">
        <v>905</v>
      </c>
      <c r="D12580" t="s">
        <v>7</v>
      </c>
      <c r="E12580">
        <v>90</v>
      </c>
      <c r="G12580" s="3">
        <v>716</v>
      </c>
      <c r="O12580" s="3"/>
    </row>
    <row r="12581" spans="1:15" customFormat="1" ht="13.2" x14ac:dyDescent="0.25">
      <c r="A12581">
        <v>9</v>
      </c>
      <c r="B12581">
        <v>6</v>
      </c>
      <c r="C12581" s="3">
        <v>906</v>
      </c>
      <c r="D12581" t="s">
        <v>7</v>
      </c>
      <c r="E12581">
        <v>90</v>
      </c>
      <c r="G12581" s="3">
        <v>474</v>
      </c>
      <c r="O12581" s="3"/>
    </row>
    <row r="12582" spans="1:15" customFormat="1" ht="13.2" x14ac:dyDescent="0.25">
      <c r="A12582">
        <v>9</v>
      </c>
      <c r="B12582">
        <v>7</v>
      </c>
      <c r="C12582" s="3">
        <v>907</v>
      </c>
      <c r="D12582" t="s">
        <v>7</v>
      </c>
      <c r="E12582">
        <v>90</v>
      </c>
      <c r="G12582" s="3">
        <v>1334</v>
      </c>
      <c r="O12582" s="3"/>
    </row>
    <row r="12583" spans="1:15" customFormat="1" ht="13.2" x14ac:dyDescent="0.25">
      <c r="A12583">
        <v>9</v>
      </c>
      <c r="B12583">
        <v>8</v>
      </c>
      <c r="C12583" s="3">
        <v>908</v>
      </c>
      <c r="D12583" t="s">
        <v>7</v>
      </c>
      <c r="E12583">
        <v>90</v>
      </c>
      <c r="G12583" s="3">
        <v>1840</v>
      </c>
      <c r="O12583" s="3"/>
    </row>
    <row r="12584" spans="1:15" customFormat="1" ht="13.2" x14ac:dyDescent="0.25">
      <c r="A12584">
        <v>9</v>
      </c>
      <c r="B12584">
        <v>9</v>
      </c>
      <c r="C12584" s="3">
        <v>909</v>
      </c>
      <c r="D12584" t="s">
        <v>7</v>
      </c>
      <c r="E12584">
        <v>90</v>
      </c>
      <c r="G12584" s="3">
        <v>2393</v>
      </c>
      <c r="O12584" s="3"/>
    </row>
    <row r="12585" spans="1:15" customFormat="1" ht="13.2" x14ac:dyDescent="0.25">
      <c r="A12585">
        <v>9</v>
      </c>
      <c r="B12585">
        <v>10</v>
      </c>
      <c r="C12585" s="3">
        <v>910</v>
      </c>
      <c r="D12585" t="s">
        <v>7</v>
      </c>
      <c r="E12585">
        <v>90</v>
      </c>
      <c r="G12585" s="3">
        <v>2222</v>
      </c>
      <c r="O12585" s="3"/>
    </row>
    <row r="12586" spans="1:15" customFormat="1" ht="13.2" x14ac:dyDescent="0.25">
      <c r="A12586">
        <v>9</v>
      </c>
      <c r="B12586">
        <v>11</v>
      </c>
      <c r="C12586" s="3">
        <v>911</v>
      </c>
      <c r="D12586" t="s">
        <v>7</v>
      </c>
      <c r="E12586">
        <v>90</v>
      </c>
      <c r="G12586" s="3">
        <v>1732</v>
      </c>
      <c r="O12586" s="3"/>
    </row>
    <row r="12587" spans="1:15" customFormat="1" ht="13.2" x14ac:dyDescent="0.25">
      <c r="A12587">
        <v>9</v>
      </c>
      <c r="B12587">
        <v>12</v>
      </c>
      <c r="C12587" s="3">
        <v>912</v>
      </c>
      <c r="D12587" t="s">
        <v>7</v>
      </c>
      <c r="E12587">
        <v>90</v>
      </c>
      <c r="G12587" s="3">
        <v>1287</v>
      </c>
      <c r="O12587" s="3"/>
    </row>
    <row r="12588" spans="1:15" customFormat="1" ht="13.2" x14ac:dyDescent="0.25">
      <c r="A12588">
        <v>9</v>
      </c>
      <c r="B12588">
        <v>13</v>
      </c>
      <c r="C12588" s="3">
        <v>913</v>
      </c>
      <c r="D12588" t="s">
        <v>7</v>
      </c>
      <c r="E12588">
        <v>90</v>
      </c>
      <c r="G12588" s="3">
        <v>760</v>
      </c>
      <c r="O12588" s="3"/>
    </row>
    <row r="12589" spans="1:15" customFormat="1" ht="13.2" x14ac:dyDescent="0.25">
      <c r="A12589">
        <v>9</v>
      </c>
      <c r="B12589">
        <v>14</v>
      </c>
      <c r="C12589" s="3">
        <v>914</v>
      </c>
      <c r="D12589" t="s">
        <v>7</v>
      </c>
      <c r="E12589">
        <v>90</v>
      </c>
      <c r="G12589" s="3">
        <v>854</v>
      </c>
      <c r="O12589" s="3"/>
    </row>
    <row r="12590" spans="1:15" customFormat="1" ht="13.2" x14ac:dyDescent="0.25">
      <c r="A12590">
        <v>9</v>
      </c>
      <c r="B12590">
        <v>15</v>
      </c>
      <c r="C12590" s="3">
        <v>915</v>
      </c>
      <c r="D12590" t="s">
        <v>7</v>
      </c>
      <c r="E12590">
        <v>90</v>
      </c>
      <c r="G12590" s="3">
        <v>798</v>
      </c>
      <c r="O12590" s="3"/>
    </row>
    <row r="12591" spans="1:15" customFormat="1" ht="13.2" x14ac:dyDescent="0.25">
      <c r="A12591">
        <v>9</v>
      </c>
      <c r="B12591">
        <v>16</v>
      </c>
      <c r="C12591" s="3">
        <v>916</v>
      </c>
      <c r="D12591" t="s">
        <v>7</v>
      </c>
      <c r="E12591">
        <v>90</v>
      </c>
      <c r="G12591" s="3">
        <v>597</v>
      </c>
      <c r="O12591" s="3"/>
    </row>
    <row r="12592" spans="1:15" customFormat="1" ht="13.2" x14ac:dyDescent="0.25">
      <c r="A12592">
        <v>9</v>
      </c>
      <c r="B12592">
        <v>17</v>
      </c>
      <c r="C12592" s="3">
        <v>917</v>
      </c>
      <c r="D12592" t="s">
        <v>7</v>
      </c>
      <c r="E12592">
        <v>90</v>
      </c>
      <c r="G12592" s="3">
        <v>769</v>
      </c>
      <c r="O12592" s="3"/>
    </row>
    <row r="12593" spans="1:15" customFormat="1" ht="13.2" x14ac:dyDescent="0.25">
      <c r="A12593">
        <v>9</v>
      </c>
      <c r="B12593">
        <v>18</v>
      </c>
      <c r="C12593" s="3">
        <v>918</v>
      </c>
      <c r="D12593" t="s">
        <v>7</v>
      </c>
      <c r="E12593">
        <v>90</v>
      </c>
      <c r="G12593" s="3">
        <v>556</v>
      </c>
      <c r="O12593" s="3"/>
    </row>
    <row r="12594" spans="1:15" customFormat="1" ht="13.2" x14ac:dyDescent="0.25">
      <c r="A12594">
        <v>9</v>
      </c>
      <c r="B12594">
        <v>19</v>
      </c>
      <c r="C12594" s="3">
        <v>919</v>
      </c>
      <c r="D12594" t="s">
        <v>7</v>
      </c>
      <c r="E12594">
        <v>90</v>
      </c>
      <c r="G12594" s="3">
        <v>410</v>
      </c>
      <c r="O12594" s="3"/>
    </row>
    <row r="12595" spans="1:15" customFormat="1" ht="13.2" x14ac:dyDescent="0.25">
      <c r="A12595">
        <v>9</v>
      </c>
      <c r="B12595">
        <v>20</v>
      </c>
      <c r="C12595" s="3">
        <v>920</v>
      </c>
      <c r="D12595" t="s">
        <v>7</v>
      </c>
      <c r="E12595">
        <v>90</v>
      </c>
      <c r="G12595" s="3">
        <v>579</v>
      </c>
      <c r="O12595" s="3"/>
    </row>
    <row r="12596" spans="1:15" customFormat="1" ht="13.2" x14ac:dyDescent="0.25">
      <c r="A12596">
        <v>9</v>
      </c>
      <c r="B12596">
        <v>21</v>
      </c>
      <c r="C12596" s="3">
        <v>921</v>
      </c>
      <c r="D12596" t="s">
        <v>7</v>
      </c>
      <c r="E12596">
        <v>90</v>
      </c>
      <c r="G12596" s="3">
        <v>450</v>
      </c>
      <c r="O12596" s="3"/>
    </row>
    <row r="12597" spans="1:15" customFormat="1" ht="13.2" x14ac:dyDescent="0.25">
      <c r="A12597">
        <v>9</v>
      </c>
      <c r="B12597">
        <v>22</v>
      </c>
      <c r="C12597" s="3">
        <v>922</v>
      </c>
      <c r="D12597" t="s">
        <v>7</v>
      </c>
      <c r="E12597">
        <v>90</v>
      </c>
      <c r="G12597" s="3">
        <v>262</v>
      </c>
      <c r="O12597" s="3"/>
    </row>
    <row r="12598" spans="1:15" customFormat="1" ht="13.2" x14ac:dyDescent="0.25">
      <c r="A12598">
        <v>9</v>
      </c>
      <c r="B12598">
        <v>23</v>
      </c>
      <c r="C12598" s="3">
        <v>923</v>
      </c>
      <c r="D12598" t="s">
        <v>7</v>
      </c>
      <c r="E12598">
        <v>90</v>
      </c>
      <c r="G12598" s="3">
        <v>277</v>
      </c>
      <c r="O12598" s="3"/>
    </row>
    <row r="12599" spans="1:15" customFormat="1" ht="13.2" x14ac:dyDescent="0.25">
      <c r="A12599">
        <v>9</v>
      </c>
      <c r="B12599">
        <v>24</v>
      </c>
      <c r="C12599" s="3">
        <v>924</v>
      </c>
      <c r="D12599" t="s">
        <v>7</v>
      </c>
      <c r="E12599">
        <v>90</v>
      </c>
      <c r="G12599" s="3">
        <v>210</v>
      </c>
      <c r="O12599" s="3"/>
    </row>
    <row r="12600" spans="1:15" customFormat="1" ht="13.2" x14ac:dyDescent="0.25">
      <c r="A12600">
        <v>9</v>
      </c>
      <c r="B12600">
        <v>25</v>
      </c>
      <c r="C12600" s="3">
        <v>925</v>
      </c>
      <c r="D12600" t="s">
        <v>7</v>
      </c>
      <c r="E12600">
        <v>90</v>
      </c>
      <c r="G12600" s="3">
        <v>228</v>
      </c>
      <c r="O12600" s="3"/>
    </row>
    <row r="12601" spans="1:15" customFormat="1" ht="13.2" x14ac:dyDescent="0.25">
      <c r="A12601">
        <v>9</v>
      </c>
      <c r="B12601">
        <v>26</v>
      </c>
      <c r="C12601" s="3">
        <v>926</v>
      </c>
      <c r="D12601" t="s">
        <v>7</v>
      </c>
      <c r="E12601">
        <v>90</v>
      </c>
      <c r="G12601" s="3">
        <v>391</v>
      </c>
      <c r="O12601" s="3"/>
    </row>
    <row r="12602" spans="1:15" customFormat="1" ht="13.2" x14ac:dyDescent="0.25">
      <c r="A12602">
        <v>9</v>
      </c>
      <c r="B12602">
        <v>27</v>
      </c>
      <c r="C12602" s="3">
        <v>927</v>
      </c>
      <c r="D12602" t="s">
        <v>7</v>
      </c>
      <c r="E12602">
        <v>90</v>
      </c>
      <c r="G12602" s="3">
        <v>560</v>
      </c>
      <c r="O12602" s="3"/>
    </row>
    <row r="12603" spans="1:15" customFormat="1" ht="13.2" x14ac:dyDescent="0.25">
      <c r="A12603">
        <v>9</v>
      </c>
      <c r="B12603">
        <v>28</v>
      </c>
      <c r="C12603" s="3">
        <v>928</v>
      </c>
      <c r="D12603" t="s">
        <v>7</v>
      </c>
      <c r="E12603">
        <v>90</v>
      </c>
      <c r="G12603" s="3">
        <v>505</v>
      </c>
      <c r="O12603" s="3"/>
    </row>
    <row r="12604" spans="1:15" customFormat="1" ht="13.2" x14ac:dyDescent="0.25">
      <c r="A12604">
        <v>9</v>
      </c>
      <c r="B12604">
        <v>29</v>
      </c>
      <c r="C12604" s="3">
        <v>929</v>
      </c>
      <c r="D12604" t="s">
        <v>7</v>
      </c>
      <c r="E12604">
        <v>90</v>
      </c>
      <c r="G12604" s="3">
        <v>394</v>
      </c>
      <c r="O12604" s="3"/>
    </row>
    <row r="12605" spans="1:15" customFormat="1" ht="13.2" x14ac:dyDescent="0.25">
      <c r="A12605">
        <v>9</v>
      </c>
      <c r="B12605">
        <v>30</v>
      </c>
      <c r="C12605" s="3">
        <v>930</v>
      </c>
      <c r="D12605" t="s">
        <v>7</v>
      </c>
      <c r="E12605">
        <v>90</v>
      </c>
      <c r="G12605" s="3">
        <v>243</v>
      </c>
      <c r="O12605" s="3"/>
    </row>
    <row r="12606" spans="1:15" customFormat="1" ht="13.2" x14ac:dyDescent="0.25">
      <c r="A12606">
        <v>10</v>
      </c>
      <c r="B12606">
        <v>1</v>
      </c>
      <c r="C12606" s="3">
        <v>1001</v>
      </c>
      <c r="D12606" t="s">
        <v>7</v>
      </c>
      <c r="E12606">
        <v>90</v>
      </c>
      <c r="G12606" s="3">
        <v>358</v>
      </c>
      <c r="O12606" s="3"/>
    </row>
    <row r="12607" spans="1:15" customFormat="1" ht="13.2" x14ac:dyDescent="0.25">
      <c r="A12607">
        <v>10</v>
      </c>
      <c r="B12607">
        <v>2</v>
      </c>
      <c r="C12607" s="3">
        <v>1002</v>
      </c>
      <c r="D12607" t="s">
        <v>7</v>
      </c>
      <c r="E12607">
        <v>90</v>
      </c>
      <c r="G12607" s="3">
        <v>307</v>
      </c>
      <c r="O12607" s="3"/>
    </row>
    <row r="12608" spans="1:15" customFormat="1" ht="13.2" x14ac:dyDescent="0.25">
      <c r="A12608">
        <v>10</v>
      </c>
      <c r="B12608">
        <v>3</v>
      </c>
      <c r="C12608" s="3">
        <v>1003</v>
      </c>
      <c r="D12608" t="s">
        <v>7</v>
      </c>
      <c r="E12608">
        <v>90</v>
      </c>
      <c r="G12608" s="3">
        <v>269</v>
      </c>
      <c r="O12608" s="3"/>
    </row>
    <row r="12609" spans="1:15" customFormat="1" ht="13.2" x14ac:dyDescent="0.25">
      <c r="A12609">
        <v>10</v>
      </c>
      <c r="B12609">
        <v>4</v>
      </c>
      <c r="C12609" s="3">
        <v>1004</v>
      </c>
      <c r="D12609" t="s">
        <v>7</v>
      </c>
      <c r="E12609">
        <v>90</v>
      </c>
      <c r="G12609" s="3">
        <v>814</v>
      </c>
      <c r="O12609" s="3"/>
    </row>
    <row r="12610" spans="1:15" customFormat="1" ht="13.2" x14ac:dyDescent="0.25">
      <c r="A12610">
        <v>10</v>
      </c>
      <c r="B12610">
        <v>5</v>
      </c>
      <c r="C12610" s="3">
        <v>1005</v>
      </c>
      <c r="D12610" t="s">
        <v>7</v>
      </c>
      <c r="E12610">
        <v>90</v>
      </c>
      <c r="G12610" s="3">
        <v>747</v>
      </c>
      <c r="O12610" s="3"/>
    </row>
    <row r="12611" spans="1:15" customFormat="1" ht="13.2" x14ac:dyDescent="0.25">
      <c r="A12611">
        <v>10</v>
      </c>
      <c r="B12611">
        <v>6</v>
      </c>
      <c r="C12611" s="3">
        <v>1006</v>
      </c>
      <c r="D12611" t="s">
        <v>7</v>
      </c>
      <c r="E12611">
        <v>90</v>
      </c>
      <c r="G12611" s="3">
        <v>574</v>
      </c>
      <c r="O12611" s="3"/>
    </row>
    <row r="12612" spans="1:15" customFormat="1" ht="13.2" x14ac:dyDescent="0.25">
      <c r="A12612">
        <v>10</v>
      </c>
      <c r="B12612">
        <v>7</v>
      </c>
      <c r="C12612" s="3">
        <v>1007</v>
      </c>
      <c r="D12612" t="s">
        <v>7</v>
      </c>
      <c r="E12612">
        <v>90</v>
      </c>
      <c r="G12612" s="3">
        <v>669</v>
      </c>
      <c r="O12612" s="3"/>
    </row>
    <row r="12613" spans="1:15" customFormat="1" ht="13.2" x14ac:dyDescent="0.25">
      <c r="A12613">
        <v>10</v>
      </c>
      <c r="B12613">
        <v>8</v>
      </c>
      <c r="C12613" s="3">
        <v>1008</v>
      </c>
      <c r="D12613" t="s">
        <v>7</v>
      </c>
      <c r="E12613">
        <v>90</v>
      </c>
      <c r="G12613" s="3">
        <v>794</v>
      </c>
      <c r="O12613" s="3"/>
    </row>
    <row r="12614" spans="1:15" customFormat="1" ht="13.2" x14ac:dyDescent="0.25">
      <c r="A12614">
        <v>10</v>
      </c>
      <c r="B12614">
        <v>9</v>
      </c>
      <c r="C12614" s="3">
        <v>1009</v>
      </c>
      <c r="D12614" t="s">
        <v>7</v>
      </c>
      <c r="E12614">
        <v>90</v>
      </c>
      <c r="G12614" s="3">
        <v>1616</v>
      </c>
      <c r="O12614" s="3"/>
    </row>
    <row r="12615" spans="1:15" customFormat="1" ht="13.2" x14ac:dyDescent="0.25">
      <c r="A12615">
        <v>10</v>
      </c>
      <c r="B12615">
        <v>10</v>
      </c>
      <c r="C12615" s="3">
        <v>1010</v>
      </c>
      <c r="D12615" t="s">
        <v>7</v>
      </c>
      <c r="E12615">
        <v>90</v>
      </c>
      <c r="G12615" s="3">
        <v>1013</v>
      </c>
      <c r="O12615" s="3"/>
    </row>
    <row r="12616" spans="1:15" customFormat="1" ht="13.2" x14ac:dyDescent="0.25">
      <c r="A12616">
        <v>10</v>
      </c>
      <c r="B12616">
        <v>11</v>
      </c>
      <c r="C12616" s="3">
        <v>1011</v>
      </c>
      <c r="D12616" t="s">
        <v>7</v>
      </c>
      <c r="E12616">
        <v>90</v>
      </c>
      <c r="G12616" s="3">
        <v>493</v>
      </c>
      <c r="O12616" s="3"/>
    </row>
    <row r="12617" spans="1:15" customFormat="1" ht="13.2" x14ac:dyDescent="0.25">
      <c r="A12617">
        <v>10</v>
      </c>
      <c r="B12617">
        <v>12</v>
      </c>
      <c r="C12617" s="3">
        <v>1012</v>
      </c>
      <c r="D12617" t="s">
        <v>7</v>
      </c>
      <c r="E12617">
        <v>90</v>
      </c>
      <c r="G12617" s="3">
        <v>977</v>
      </c>
      <c r="O12617" s="3"/>
    </row>
    <row r="12618" spans="1:15" customFormat="1" ht="13.2" x14ac:dyDescent="0.25">
      <c r="A12618">
        <v>10</v>
      </c>
      <c r="B12618">
        <v>13</v>
      </c>
      <c r="C12618" s="3">
        <v>1013</v>
      </c>
      <c r="D12618" t="s">
        <v>7</v>
      </c>
      <c r="E12618">
        <v>90</v>
      </c>
      <c r="G12618" s="3">
        <v>572</v>
      </c>
      <c r="O12618" s="3"/>
    </row>
    <row r="12619" spans="1:15" customFormat="1" ht="13.2" x14ac:dyDescent="0.25">
      <c r="A12619">
        <v>10</v>
      </c>
      <c r="B12619">
        <v>14</v>
      </c>
      <c r="C12619" s="3">
        <v>1014</v>
      </c>
      <c r="D12619" t="s">
        <v>7</v>
      </c>
      <c r="E12619">
        <v>90</v>
      </c>
      <c r="G12619" s="3">
        <v>305</v>
      </c>
      <c r="O12619" s="3"/>
    </row>
    <row r="12620" spans="1:15" customFormat="1" ht="13.2" x14ac:dyDescent="0.25">
      <c r="A12620">
        <v>10</v>
      </c>
      <c r="B12620">
        <v>15</v>
      </c>
      <c r="C12620" s="3">
        <v>1015</v>
      </c>
      <c r="D12620" t="s">
        <v>7</v>
      </c>
      <c r="E12620">
        <v>90</v>
      </c>
      <c r="G12620" s="3">
        <v>252</v>
      </c>
      <c r="O12620" s="3"/>
    </row>
    <row r="12621" spans="1:15" customFormat="1" ht="13.2" x14ac:dyDescent="0.25">
      <c r="A12621">
        <v>10</v>
      </c>
      <c r="B12621">
        <v>16</v>
      </c>
      <c r="C12621" s="3">
        <v>1016</v>
      </c>
      <c r="D12621" t="s">
        <v>7</v>
      </c>
      <c r="E12621">
        <v>90</v>
      </c>
      <c r="G12621" s="3">
        <v>145</v>
      </c>
      <c r="O12621" s="3"/>
    </row>
    <row r="12622" spans="1:15" customFormat="1" ht="13.2" x14ac:dyDescent="0.25">
      <c r="A12622">
        <v>10</v>
      </c>
      <c r="B12622">
        <v>17</v>
      </c>
      <c r="C12622" s="3">
        <v>1017</v>
      </c>
      <c r="D12622" t="s">
        <v>7</v>
      </c>
      <c r="E12622">
        <v>90</v>
      </c>
      <c r="G12622" s="3">
        <v>83</v>
      </c>
      <c r="O12622" s="3"/>
    </row>
    <row r="12623" spans="1:15" customFormat="1" ht="13.2" x14ac:dyDescent="0.25">
      <c r="A12623">
        <v>10</v>
      </c>
      <c r="B12623">
        <v>18</v>
      </c>
      <c r="C12623" s="3">
        <v>1018</v>
      </c>
      <c r="D12623" t="s">
        <v>7</v>
      </c>
      <c r="E12623">
        <v>90</v>
      </c>
      <c r="G12623" s="3">
        <v>200</v>
      </c>
      <c r="O12623" s="3"/>
    </row>
    <row r="12624" spans="1:15" customFormat="1" ht="13.2" x14ac:dyDescent="0.25">
      <c r="A12624">
        <v>10</v>
      </c>
      <c r="B12624">
        <v>19</v>
      </c>
      <c r="C12624" s="3">
        <v>1019</v>
      </c>
      <c r="D12624" t="s">
        <v>7</v>
      </c>
      <c r="E12624">
        <v>90</v>
      </c>
      <c r="G12624" s="3">
        <v>21</v>
      </c>
      <c r="O12624" s="3"/>
    </row>
    <row r="12625" spans="1:15" customFormat="1" ht="13.2" x14ac:dyDescent="0.25">
      <c r="A12625">
        <v>6</v>
      </c>
      <c r="B12625">
        <v>3</v>
      </c>
      <c r="C12625" s="3">
        <v>603</v>
      </c>
      <c r="D12625" t="s">
        <v>6</v>
      </c>
      <c r="E12625">
        <v>89</v>
      </c>
      <c r="G12625" s="3">
        <v>34</v>
      </c>
      <c r="O12625" s="3"/>
    </row>
    <row r="12626" spans="1:15" customFormat="1" ht="13.2" x14ac:dyDescent="0.25">
      <c r="A12626">
        <v>6</v>
      </c>
      <c r="B12626">
        <v>4</v>
      </c>
      <c r="C12626" s="3">
        <v>604</v>
      </c>
      <c r="D12626" t="s">
        <v>6</v>
      </c>
      <c r="E12626">
        <v>89</v>
      </c>
      <c r="G12626" s="3">
        <v>30</v>
      </c>
      <c r="O12626" s="3"/>
    </row>
    <row r="12627" spans="1:15" customFormat="1" ht="13.2" x14ac:dyDescent="0.25">
      <c r="A12627">
        <v>6</v>
      </c>
      <c r="B12627">
        <v>5</v>
      </c>
      <c r="C12627" s="3">
        <v>605</v>
      </c>
      <c r="D12627" t="s">
        <v>6</v>
      </c>
      <c r="E12627">
        <v>89</v>
      </c>
      <c r="G12627" s="3">
        <v>43</v>
      </c>
      <c r="O12627" s="3"/>
    </row>
    <row r="12628" spans="1:15" customFormat="1" ht="13.2" x14ac:dyDescent="0.25">
      <c r="A12628">
        <v>6</v>
      </c>
      <c r="B12628">
        <v>6</v>
      </c>
      <c r="C12628" s="3">
        <v>606</v>
      </c>
      <c r="D12628" t="s">
        <v>6</v>
      </c>
      <c r="E12628">
        <v>89</v>
      </c>
      <c r="G12628" s="3">
        <v>95</v>
      </c>
      <c r="O12628" s="3"/>
    </row>
    <row r="12629" spans="1:15" customFormat="1" ht="13.2" x14ac:dyDescent="0.25">
      <c r="A12629">
        <v>6</v>
      </c>
      <c r="B12629">
        <v>7</v>
      </c>
      <c r="C12629" s="3">
        <v>607</v>
      </c>
      <c r="D12629" t="s">
        <v>6</v>
      </c>
      <c r="E12629">
        <v>89</v>
      </c>
      <c r="G12629" s="3">
        <v>61</v>
      </c>
      <c r="O12629" s="3"/>
    </row>
    <row r="12630" spans="1:15" customFormat="1" ht="13.2" x14ac:dyDescent="0.25">
      <c r="A12630">
        <v>6</v>
      </c>
      <c r="B12630">
        <v>8</v>
      </c>
      <c r="C12630" s="3">
        <v>608</v>
      </c>
      <c r="D12630" t="s">
        <v>6</v>
      </c>
      <c r="E12630">
        <v>89</v>
      </c>
      <c r="G12630" s="3">
        <v>75</v>
      </c>
      <c r="O12630" s="3"/>
    </row>
    <row r="12631" spans="1:15" customFormat="1" ht="13.2" x14ac:dyDescent="0.25">
      <c r="A12631">
        <v>6</v>
      </c>
      <c r="B12631">
        <v>9</v>
      </c>
      <c r="C12631" s="3">
        <v>609</v>
      </c>
      <c r="D12631" t="s">
        <v>6</v>
      </c>
      <c r="E12631">
        <v>89</v>
      </c>
      <c r="G12631" s="3">
        <v>47</v>
      </c>
      <c r="O12631" s="3"/>
    </row>
    <row r="12632" spans="1:15" customFormat="1" ht="13.2" x14ac:dyDescent="0.25">
      <c r="A12632">
        <v>6</v>
      </c>
      <c r="B12632">
        <v>10</v>
      </c>
      <c r="C12632" s="3">
        <v>610</v>
      </c>
      <c r="D12632" t="s">
        <v>6</v>
      </c>
      <c r="E12632">
        <v>89</v>
      </c>
      <c r="G12632" s="3">
        <v>86</v>
      </c>
      <c r="O12632" s="3"/>
    </row>
    <row r="12633" spans="1:15" customFormat="1" ht="13.2" x14ac:dyDescent="0.25">
      <c r="A12633">
        <v>6</v>
      </c>
      <c r="B12633">
        <v>11</v>
      </c>
      <c r="C12633" s="3">
        <v>611</v>
      </c>
      <c r="D12633" t="s">
        <v>6</v>
      </c>
      <c r="E12633">
        <v>89</v>
      </c>
      <c r="G12633" s="3">
        <v>38</v>
      </c>
      <c r="O12633" s="3"/>
    </row>
    <row r="12634" spans="1:15" customFormat="1" ht="13.2" x14ac:dyDescent="0.25">
      <c r="A12634">
        <v>6</v>
      </c>
      <c r="B12634">
        <v>12</v>
      </c>
      <c r="C12634" s="3">
        <v>612</v>
      </c>
      <c r="D12634" t="s">
        <v>6</v>
      </c>
      <c r="E12634">
        <v>89</v>
      </c>
      <c r="G12634" s="3">
        <v>26</v>
      </c>
      <c r="O12634" s="3"/>
    </row>
    <row r="12635" spans="1:15" customFormat="1" ht="13.2" x14ac:dyDescent="0.25">
      <c r="A12635">
        <v>6</v>
      </c>
      <c r="B12635">
        <v>13</v>
      </c>
      <c r="C12635" s="3">
        <v>613</v>
      </c>
      <c r="D12635" t="s">
        <v>6</v>
      </c>
      <c r="E12635">
        <v>89</v>
      </c>
      <c r="G12635" s="3">
        <v>550</v>
      </c>
      <c r="O12635" s="3"/>
    </row>
    <row r="12636" spans="1:15" customFormat="1" ht="13.2" x14ac:dyDescent="0.25">
      <c r="A12636">
        <v>6</v>
      </c>
      <c r="B12636">
        <v>14</v>
      </c>
      <c r="C12636" s="3">
        <v>614</v>
      </c>
      <c r="D12636" t="s">
        <v>6</v>
      </c>
      <c r="E12636">
        <v>89</v>
      </c>
      <c r="G12636" s="3">
        <v>482</v>
      </c>
      <c r="O12636" s="3"/>
    </row>
    <row r="12637" spans="1:15" customFormat="1" ht="13.2" x14ac:dyDescent="0.25">
      <c r="A12637">
        <v>6</v>
      </c>
      <c r="B12637">
        <v>15</v>
      </c>
      <c r="C12637" s="3">
        <v>615</v>
      </c>
      <c r="D12637" t="s">
        <v>6</v>
      </c>
      <c r="E12637">
        <v>89</v>
      </c>
      <c r="G12637" s="3">
        <v>470</v>
      </c>
      <c r="O12637" s="3"/>
    </row>
    <row r="12638" spans="1:15" customFormat="1" ht="13.2" x14ac:dyDescent="0.25">
      <c r="A12638">
        <v>6</v>
      </c>
      <c r="B12638">
        <v>16</v>
      </c>
      <c r="C12638" s="3">
        <v>616</v>
      </c>
      <c r="D12638" t="s">
        <v>6</v>
      </c>
      <c r="E12638">
        <v>89</v>
      </c>
      <c r="G12638" s="3">
        <v>1032</v>
      </c>
      <c r="O12638" s="3"/>
    </row>
    <row r="12639" spans="1:15" customFormat="1" ht="13.2" x14ac:dyDescent="0.25">
      <c r="A12639">
        <v>6</v>
      </c>
      <c r="B12639">
        <v>17</v>
      </c>
      <c r="C12639" s="3">
        <v>617</v>
      </c>
      <c r="D12639" t="s">
        <v>6</v>
      </c>
      <c r="E12639">
        <v>89</v>
      </c>
      <c r="G12639" s="3">
        <v>795</v>
      </c>
      <c r="O12639" s="3"/>
    </row>
    <row r="12640" spans="1:15" customFormat="1" ht="13.2" x14ac:dyDescent="0.25">
      <c r="A12640">
        <v>6</v>
      </c>
      <c r="B12640">
        <v>18</v>
      </c>
      <c r="C12640" s="3">
        <v>618</v>
      </c>
      <c r="D12640" t="s">
        <v>6</v>
      </c>
      <c r="E12640">
        <v>89</v>
      </c>
      <c r="G12640" s="3">
        <v>477</v>
      </c>
      <c r="O12640" s="3"/>
    </row>
    <row r="12641" spans="1:15" customFormat="1" ht="13.2" x14ac:dyDescent="0.25">
      <c r="A12641">
        <v>6</v>
      </c>
      <c r="B12641">
        <v>19</v>
      </c>
      <c r="C12641" s="3">
        <v>619</v>
      </c>
      <c r="D12641" t="s">
        <v>6</v>
      </c>
      <c r="E12641">
        <v>89</v>
      </c>
      <c r="G12641" s="3">
        <v>425</v>
      </c>
      <c r="O12641" s="3"/>
    </row>
    <row r="12642" spans="1:15" customFormat="1" ht="13.2" x14ac:dyDescent="0.25">
      <c r="A12642">
        <v>6</v>
      </c>
      <c r="B12642">
        <v>20</v>
      </c>
      <c r="C12642" s="3">
        <v>620</v>
      </c>
      <c r="D12642" t="s">
        <v>6</v>
      </c>
      <c r="E12642">
        <v>89</v>
      </c>
      <c r="G12642" s="3">
        <v>1304</v>
      </c>
      <c r="O12642" s="3"/>
    </row>
    <row r="12643" spans="1:15" customFormat="1" ht="13.2" x14ac:dyDescent="0.25">
      <c r="A12643">
        <v>6</v>
      </c>
      <c r="B12643">
        <v>21</v>
      </c>
      <c r="C12643" s="3">
        <v>621</v>
      </c>
      <c r="D12643" t="s">
        <v>6</v>
      </c>
      <c r="E12643">
        <v>89</v>
      </c>
      <c r="G12643" s="3">
        <v>1761</v>
      </c>
      <c r="O12643" s="3"/>
    </row>
    <row r="12644" spans="1:15" customFormat="1" ht="13.2" x14ac:dyDescent="0.25">
      <c r="A12644">
        <v>6</v>
      </c>
      <c r="B12644">
        <v>22</v>
      </c>
      <c r="C12644" s="3">
        <v>622</v>
      </c>
      <c r="D12644" t="s">
        <v>6</v>
      </c>
      <c r="E12644">
        <v>89</v>
      </c>
      <c r="G12644" s="3">
        <v>1483</v>
      </c>
      <c r="O12644" s="3"/>
    </row>
    <row r="12645" spans="1:15" customFormat="1" ht="13.2" x14ac:dyDescent="0.25">
      <c r="A12645">
        <v>6</v>
      </c>
      <c r="B12645">
        <v>23</v>
      </c>
      <c r="C12645" s="3">
        <v>623</v>
      </c>
      <c r="D12645" t="s">
        <v>6</v>
      </c>
      <c r="E12645">
        <v>89</v>
      </c>
      <c r="G12645" s="3">
        <v>965</v>
      </c>
      <c r="O12645" s="3"/>
    </row>
    <row r="12646" spans="1:15" customFormat="1" ht="13.2" x14ac:dyDescent="0.25">
      <c r="A12646">
        <v>6</v>
      </c>
      <c r="B12646">
        <v>24</v>
      </c>
      <c r="C12646" s="3">
        <v>624</v>
      </c>
      <c r="D12646" t="s">
        <v>6</v>
      </c>
      <c r="E12646">
        <v>89</v>
      </c>
      <c r="G12646" s="3">
        <v>447</v>
      </c>
      <c r="O12646" s="3"/>
    </row>
    <row r="12647" spans="1:15" customFormat="1" ht="13.2" x14ac:dyDescent="0.25">
      <c r="A12647">
        <v>6</v>
      </c>
      <c r="B12647">
        <v>25</v>
      </c>
      <c r="C12647" s="3">
        <v>625</v>
      </c>
      <c r="D12647" t="s">
        <v>6</v>
      </c>
      <c r="E12647">
        <v>89</v>
      </c>
      <c r="G12647" s="3">
        <v>292</v>
      </c>
      <c r="O12647" s="3"/>
    </row>
    <row r="12648" spans="1:15" customFormat="1" ht="13.2" x14ac:dyDescent="0.25">
      <c r="A12648">
        <v>6</v>
      </c>
      <c r="B12648">
        <v>26</v>
      </c>
      <c r="C12648" s="3">
        <v>626</v>
      </c>
      <c r="D12648" t="s">
        <v>6</v>
      </c>
      <c r="E12648">
        <v>89</v>
      </c>
      <c r="G12648" s="3">
        <v>162</v>
      </c>
      <c r="O12648" s="3"/>
    </row>
    <row r="12649" spans="1:15" customFormat="1" ht="13.2" x14ac:dyDescent="0.25">
      <c r="A12649">
        <v>6</v>
      </c>
      <c r="B12649">
        <v>27</v>
      </c>
      <c r="C12649" s="3">
        <v>627</v>
      </c>
      <c r="D12649" t="s">
        <v>6</v>
      </c>
      <c r="E12649">
        <v>89</v>
      </c>
      <c r="G12649" s="3">
        <v>44</v>
      </c>
      <c r="O12649" s="3"/>
    </row>
    <row r="12650" spans="1:15" customFormat="1" ht="13.2" x14ac:dyDescent="0.25">
      <c r="A12650">
        <v>6</v>
      </c>
      <c r="B12650">
        <v>28</v>
      </c>
      <c r="C12650" s="3">
        <v>628</v>
      </c>
      <c r="D12650" t="s">
        <v>6</v>
      </c>
      <c r="E12650">
        <v>89</v>
      </c>
      <c r="G12650" s="3">
        <v>86</v>
      </c>
      <c r="O12650" s="3"/>
    </row>
    <row r="12651" spans="1:15" customFormat="1" ht="13.2" x14ac:dyDescent="0.25">
      <c r="A12651">
        <v>6</v>
      </c>
      <c r="B12651">
        <v>29</v>
      </c>
      <c r="C12651" s="3">
        <v>629</v>
      </c>
      <c r="D12651" t="s">
        <v>6</v>
      </c>
      <c r="E12651">
        <v>89</v>
      </c>
      <c r="G12651" s="3">
        <v>44</v>
      </c>
      <c r="O12651" s="3"/>
    </row>
    <row r="12652" spans="1:15" customFormat="1" ht="13.2" x14ac:dyDescent="0.25">
      <c r="A12652">
        <v>6</v>
      </c>
      <c r="B12652">
        <v>30</v>
      </c>
      <c r="C12652" s="3">
        <v>630</v>
      </c>
      <c r="D12652" t="s">
        <v>6</v>
      </c>
      <c r="E12652">
        <v>89</v>
      </c>
      <c r="G12652" s="3">
        <v>4654</v>
      </c>
      <c r="O12652" s="3"/>
    </row>
    <row r="12653" spans="1:15" customFormat="1" ht="13.2" x14ac:dyDescent="0.25">
      <c r="A12653">
        <v>7</v>
      </c>
      <c r="B12653">
        <v>1</v>
      </c>
      <c r="C12653" s="3">
        <v>701</v>
      </c>
      <c r="D12653" t="s">
        <v>6</v>
      </c>
      <c r="E12653">
        <v>89</v>
      </c>
      <c r="G12653" s="3">
        <v>3384</v>
      </c>
      <c r="O12653" s="3"/>
    </row>
    <row r="12654" spans="1:15" customFormat="1" ht="13.2" x14ac:dyDescent="0.25">
      <c r="A12654">
        <v>7</v>
      </c>
      <c r="B12654">
        <v>2</v>
      </c>
      <c r="C12654" s="3">
        <v>702</v>
      </c>
      <c r="D12654" t="s">
        <v>6</v>
      </c>
      <c r="E12654">
        <v>89</v>
      </c>
      <c r="G12654" s="3">
        <v>1129</v>
      </c>
      <c r="O12654" s="3"/>
    </row>
    <row r="12655" spans="1:15" customFormat="1" ht="13.2" x14ac:dyDescent="0.25">
      <c r="A12655">
        <v>7</v>
      </c>
      <c r="B12655">
        <v>3</v>
      </c>
      <c r="C12655" s="3">
        <v>703</v>
      </c>
      <c r="D12655" t="s">
        <v>6</v>
      </c>
      <c r="E12655">
        <v>89</v>
      </c>
      <c r="G12655" s="3">
        <v>2152</v>
      </c>
      <c r="O12655" s="3"/>
    </row>
    <row r="12656" spans="1:15" customFormat="1" ht="13.2" x14ac:dyDescent="0.25">
      <c r="A12656">
        <v>7</v>
      </c>
      <c r="B12656">
        <v>4</v>
      </c>
      <c r="C12656" s="3">
        <v>704</v>
      </c>
      <c r="D12656" t="s">
        <v>6</v>
      </c>
      <c r="E12656">
        <v>89</v>
      </c>
      <c r="G12656" s="3">
        <v>3148</v>
      </c>
      <c r="O12656" s="3"/>
    </row>
    <row r="12657" spans="1:15" customFormat="1" ht="13.2" x14ac:dyDescent="0.25">
      <c r="A12657">
        <v>7</v>
      </c>
      <c r="B12657">
        <v>5</v>
      </c>
      <c r="C12657" s="3">
        <v>705</v>
      </c>
      <c r="D12657" t="s">
        <v>6</v>
      </c>
      <c r="E12657">
        <v>89</v>
      </c>
      <c r="G12657" s="3">
        <v>4729</v>
      </c>
      <c r="O12657" s="3"/>
    </row>
    <row r="12658" spans="1:15" customFormat="1" ht="13.2" x14ac:dyDescent="0.25">
      <c r="A12658">
        <v>7</v>
      </c>
      <c r="B12658">
        <v>6</v>
      </c>
      <c r="C12658" s="3">
        <v>706</v>
      </c>
      <c r="D12658" t="s">
        <v>6</v>
      </c>
      <c r="E12658">
        <v>89</v>
      </c>
      <c r="G12658" s="3">
        <v>5161</v>
      </c>
      <c r="O12658" s="3"/>
    </row>
    <row r="12659" spans="1:15" customFormat="1" ht="13.2" x14ac:dyDescent="0.25">
      <c r="A12659">
        <v>7</v>
      </c>
      <c r="B12659">
        <v>7</v>
      </c>
      <c r="C12659" s="3">
        <v>707</v>
      </c>
      <c r="D12659" t="s">
        <v>6</v>
      </c>
      <c r="E12659">
        <v>89</v>
      </c>
      <c r="G12659" s="3">
        <v>11843</v>
      </c>
      <c r="O12659" s="3"/>
    </row>
    <row r="12660" spans="1:15" customFormat="1" ht="13.2" x14ac:dyDescent="0.25">
      <c r="A12660">
        <v>7</v>
      </c>
      <c r="B12660">
        <v>8</v>
      </c>
      <c r="C12660" s="3">
        <v>708</v>
      </c>
      <c r="D12660" t="s">
        <v>6</v>
      </c>
      <c r="E12660">
        <v>89</v>
      </c>
      <c r="G12660" s="3">
        <v>11938</v>
      </c>
      <c r="O12660" s="3"/>
    </row>
    <row r="12661" spans="1:15" customFormat="1" ht="13.2" x14ac:dyDescent="0.25">
      <c r="A12661">
        <v>7</v>
      </c>
      <c r="B12661">
        <v>9</v>
      </c>
      <c r="C12661" s="3">
        <v>709</v>
      </c>
      <c r="D12661" t="s">
        <v>6</v>
      </c>
      <c r="E12661">
        <v>89</v>
      </c>
      <c r="G12661" s="3">
        <v>5151</v>
      </c>
      <c r="O12661" s="3"/>
    </row>
    <row r="12662" spans="1:15" customFormat="1" ht="13.2" x14ac:dyDescent="0.25">
      <c r="A12662">
        <v>7</v>
      </c>
      <c r="B12662">
        <v>10</v>
      </c>
      <c r="C12662" s="3">
        <v>710</v>
      </c>
      <c r="D12662" t="s">
        <v>6</v>
      </c>
      <c r="E12662">
        <v>89</v>
      </c>
      <c r="G12662" s="3">
        <v>6669</v>
      </c>
      <c r="O12662" s="3"/>
    </row>
    <row r="12663" spans="1:15" customFormat="1" ht="13.2" x14ac:dyDescent="0.25">
      <c r="A12663">
        <v>7</v>
      </c>
      <c r="B12663">
        <v>11</v>
      </c>
      <c r="C12663" s="3">
        <v>711</v>
      </c>
      <c r="D12663" t="s">
        <v>6</v>
      </c>
      <c r="E12663">
        <v>89</v>
      </c>
      <c r="G12663" s="3">
        <v>4498</v>
      </c>
      <c r="O12663" s="3"/>
    </row>
    <row r="12664" spans="1:15" customFormat="1" ht="13.2" x14ac:dyDescent="0.25">
      <c r="A12664">
        <v>7</v>
      </c>
      <c r="B12664">
        <v>12</v>
      </c>
      <c r="C12664" s="3">
        <v>712</v>
      </c>
      <c r="D12664" t="s">
        <v>6</v>
      </c>
      <c r="E12664">
        <v>89</v>
      </c>
      <c r="G12664" s="3">
        <v>2005</v>
      </c>
      <c r="O12664" s="3"/>
    </row>
    <row r="12665" spans="1:15" customFormat="1" ht="13.2" x14ac:dyDescent="0.25">
      <c r="A12665">
        <v>7</v>
      </c>
      <c r="B12665">
        <v>13</v>
      </c>
      <c r="C12665" s="3">
        <v>713</v>
      </c>
      <c r="D12665" t="s">
        <v>6</v>
      </c>
      <c r="E12665">
        <v>89</v>
      </c>
      <c r="G12665" s="3">
        <v>1858</v>
      </c>
      <c r="O12665" s="3"/>
    </row>
    <row r="12666" spans="1:15" customFormat="1" ht="13.2" x14ac:dyDescent="0.25">
      <c r="A12666">
        <v>7</v>
      </c>
      <c r="B12666">
        <v>14</v>
      </c>
      <c r="C12666" s="3">
        <v>714</v>
      </c>
      <c r="D12666" t="s">
        <v>6</v>
      </c>
      <c r="E12666">
        <v>89</v>
      </c>
      <c r="G12666" s="3">
        <v>1168</v>
      </c>
      <c r="O12666" s="3"/>
    </row>
    <row r="12667" spans="1:15" customFormat="1" ht="13.2" x14ac:dyDescent="0.25">
      <c r="A12667">
        <v>7</v>
      </c>
      <c r="B12667">
        <v>15</v>
      </c>
      <c r="C12667" s="3">
        <v>715</v>
      </c>
      <c r="D12667" t="s">
        <v>6</v>
      </c>
      <c r="E12667">
        <v>89</v>
      </c>
      <c r="G12667" s="3">
        <v>965</v>
      </c>
      <c r="O12667" s="3"/>
    </row>
    <row r="12668" spans="1:15" customFormat="1" ht="13.2" x14ac:dyDescent="0.25">
      <c r="A12668">
        <v>7</v>
      </c>
      <c r="B12668">
        <v>16</v>
      </c>
      <c r="C12668" s="3">
        <v>716</v>
      </c>
      <c r="D12668" t="s">
        <v>6</v>
      </c>
      <c r="E12668">
        <v>89</v>
      </c>
      <c r="G12668" s="3">
        <v>3614</v>
      </c>
      <c r="O12668" s="3"/>
    </row>
    <row r="12669" spans="1:15" customFormat="1" ht="13.2" x14ac:dyDescent="0.25">
      <c r="A12669">
        <v>7</v>
      </c>
      <c r="B12669">
        <v>17</v>
      </c>
      <c r="C12669" s="3">
        <v>717</v>
      </c>
      <c r="D12669" t="s">
        <v>6</v>
      </c>
      <c r="E12669">
        <v>89</v>
      </c>
      <c r="G12669" s="3">
        <v>5053</v>
      </c>
      <c r="O12669" s="3"/>
    </row>
    <row r="12670" spans="1:15" customFormat="1" ht="13.2" x14ac:dyDescent="0.25">
      <c r="A12670">
        <v>7</v>
      </c>
      <c r="B12670">
        <v>18</v>
      </c>
      <c r="C12670" s="3">
        <v>718</v>
      </c>
      <c r="D12670" t="s">
        <v>6</v>
      </c>
      <c r="E12670">
        <v>89</v>
      </c>
      <c r="G12670" s="3">
        <v>3435</v>
      </c>
      <c r="O12670" s="3"/>
    </row>
    <row r="12671" spans="1:15" customFormat="1" ht="13.2" x14ac:dyDescent="0.25">
      <c r="A12671">
        <v>7</v>
      </c>
      <c r="B12671">
        <v>19</v>
      </c>
      <c r="C12671" s="3">
        <v>719</v>
      </c>
      <c r="D12671" t="s">
        <v>6</v>
      </c>
      <c r="E12671">
        <v>89</v>
      </c>
      <c r="G12671" s="3">
        <v>1180</v>
      </c>
      <c r="O12671" s="3"/>
    </row>
    <row r="12672" spans="1:15" customFormat="1" ht="13.2" x14ac:dyDescent="0.25">
      <c r="A12672">
        <v>7</v>
      </c>
      <c r="B12672">
        <v>20</v>
      </c>
      <c r="C12672" s="3">
        <v>720</v>
      </c>
      <c r="D12672" t="s">
        <v>6</v>
      </c>
      <c r="E12672">
        <v>89</v>
      </c>
      <c r="G12672" s="3">
        <v>934</v>
      </c>
      <c r="O12672" s="3"/>
    </row>
    <row r="12673" spans="1:15" customFormat="1" ht="13.2" x14ac:dyDescent="0.25">
      <c r="A12673">
        <v>7</v>
      </c>
      <c r="B12673">
        <v>21</v>
      </c>
      <c r="C12673" s="3">
        <v>721</v>
      </c>
      <c r="D12673" t="s">
        <v>6</v>
      </c>
      <c r="E12673">
        <v>89</v>
      </c>
      <c r="G12673" s="3">
        <v>1045</v>
      </c>
      <c r="O12673" s="3"/>
    </row>
    <row r="12674" spans="1:15" customFormat="1" ht="13.2" x14ac:dyDescent="0.25">
      <c r="A12674">
        <v>7</v>
      </c>
      <c r="B12674">
        <v>22</v>
      </c>
      <c r="C12674" s="3">
        <v>722</v>
      </c>
      <c r="D12674" t="s">
        <v>6</v>
      </c>
      <c r="E12674">
        <v>89</v>
      </c>
      <c r="G12674" s="3">
        <v>2977</v>
      </c>
      <c r="O12674" s="3"/>
    </row>
    <row r="12675" spans="1:15" customFormat="1" ht="13.2" x14ac:dyDescent="0.25">
      <c r="A12675">
        <v>7</v>
      </c>
      <c r="B12675">
        <v>23</v>
      </c>
      <c r="C12675" s="3">
        <v>723</v>
      </c>
      <c r="D12675" t="s">
        <v>6</v>
      </c>
      <c r="E12675">
        <v>89</v>
      </c>
      <c r="G12675" s="3">
        <v>7027</v>
      </c>
      <c r="O12675" s="3"/>
    </row>
    <row r="12676" spans="1:15" customFormat="1" ht="13.2" x14ac:dyDescent="0.25">
      <c r="A12676">
        <v>7</v>
      </c>
      <c r="B12676">
        <v>24</v>
      </c>
      <c r="C12676" s="3">
        <v>724</v>
      </c>
      <c r="D12676" t="s">
        <v>6</v>
      </c>
      <c r="E12676">
        <v>89</v>
      </c>
      <c r="G12676" s="3">
        <v>3126</v>
      </c>
      <c r="O12676" s="3"/>
    </row>
    <row r="12677" spans="1:15" customFormat="1" ht="13.2" x14ac:dyDescent="0.25">
      <c r="A12677">
        <v>7</v>
      </c>
      <c r="B12677">
        <v>25</v>
      </c>
      <c r="C12677" s="3">
        <v>725</v>
      </c>
      <c r="D12677" t="s">
        <v>6</v>
      </c>
      <c r="E12677">
        <v>89</v>
      </c>
      <c r="G12677" s="3">
        <v>3335</v>
      </c>
      <c r="O12677" s="3"/>
    </row>
    <row r="12678" spans="1:15" customFormat="1" ht="13.2" x14ac:dyDescent="0.25">
      <c r="A12678">
        <v>7</v>
      </c>
      <c r="B12678">
        <v>26</v>
      </c>
      <c r="C12678" s="3">
        <v>726</v>
      </c>
      <c r="D12678" t="s">
        <v>6</v>
      </c>
      <c r="E12678">
        <v>89</v>
      </c>
      <c r="G12678" s="3">
        <v>3023</v>
      </c>
      <c r="O12678" s="3"/>
    </row>
    <row r="12679" spans="1:15" customFormat="1" ht="13.2" x14ac:dyDescent="0.25">
      <c r="A12679">
        <v>7</v>
      </c>
      <c r="B12679">
        <v>27</v>
      </c>
      <c r="C12679" s="3">
        <v>727</v>
      </c>
      <c r="D12679" t="s">
        <v>6</v>
      </c>
      <c r="E12679">
        <v>89</v>
      </c>
      <c r="G12679" s="3">
        <v>1432</v>
      </c>
      <c r="O12679" s="3"/>
    </row>
    <row r="12680" spans="1:15" customFormat="1" ht="13.2" x14ac:dyDescent="0.25">
      <c r="A12680">
        <v>7</v>
      </c>
      <c r="B12680">
        <v>28</v>
      </c>
      <c r="C12680" s="3">
        <v>728</v>
      </c>
      <c r="D12680" t="s">
        <v>6</v>
      </c>
      <c r="E12680">
        <v>89</v>
      </c>
      <c r="G12680" s="3">
        <v>1433</v>
      </c>
      <c r="O12680" s="3"/>
    </row>
    <row r="12681" spans="1:15" customFormat="1" ht="13.2" x14ac:dyDescent="0.25">
      <c r="A12681">
        <v>7</v>
      </c>
      <c r="B12681">
        <v>29</v>
      </c>
      <c r="C12681" s="3">
        <v>729</v>
      </c>
      <c r="D12681" t="s">
        <v>6</v>
      </c>
      <c r="E12681">
        <v>89</v>
      </c>
      <c r="G12681" s="3">
        <v>4522</v>
      </c>
      <c r="O12681" s="3"/>
    </row>
    <row r="12682" spans="1:15" customFormat="1" ht="13.2" x14ac:dyDescent="0.25">
      <c r="A12682">
        <v>7</v>
      </c>
      <c r="B12682">
        <v>30</v>
      </c>
      <c r="C12682" s="3">
        <v>730</v>
      </c>
      <c r="D12682" t="s">
        <v>6</v>
      </c>
      <c r="E12682">
        <v>89</v>
      </c>
      <c r="G12682" s="3">
        <v>7349</v>
      </c>
      <c r="O12682" s="3"/>
    </row>
    <row r="12683" spans="1:15" customFormat="1" ht="13.2" x14ac:dyDescent="0.25">
      <c r="A12683">
        <v>7</v>
      </c>
      <c r="B12683">
        <v>31</v>
      </c>
      <c r="C12683" s="3">
        <v>731</v>
      </c>
      <c r="D12683" t="s">
        <v>6</v>
      </c>
      <c r="E12683">
        <v>89</v>
      </c>
      <c r="G12683" s="3">
        <v>3821</v>
      </c>
      <c r="O12683" s="3"/>
    </row>
    <row r="12684" spans="1:15" customFormat="1" ht="13.2" x14ac:dyDescent="0.25">
      <c r="A12684">
        <v>8</v>
      </c>
      <c r="B12684">
        <v>1</v>
      </c>
      <c r="C12684" s="3">
        <v>801</v>
      </c>
      <c r="D12684" t="s">
        <v>6</v>
      </c>
      <c r="E12684">
        <v>89</v>
      </c>
      <c r="G12684" s="3">
        <v>4565</v>
      </c>
      <c r="O12684" s="3"/>
    </row>
    <row r="12685" spans="1:15" customFormat="1" ht="13.2" x14ac:dyDescent="0.25">
      <c r="A12685">
        <v>8</v>
      </c>
      <c r="B12685">
        <v>2</v>
      </c>
      <c r="C12685" s="3">
        <v>802</v>
      </c>
      <c r="D12685" t="s">
        <v>6</v>
      </c>
      <c r="E12685">
        <v>89</v>
      </c>
      <c r="G12685" s="3">
        <v>2462</v>
      </c>
      <c r="O12685" s="3"/>
    </row>
    <row r="12686" spans="1:15" customFormat="1" ht="13.2" x14ac:dyDescent="0.25">
      <c r="A12686">
        <v>8</v>
      </c>
      <c r="B12686">
        <v>3</v>
      </c>
      <c r="C12686" s="3">
        <v>803</v>
      </c>
      <c r="D12686" t="s">
        <v>6</v>
      </c>
      <c r="E12686">
        <v>89</v>
      </c>
      <c r="G12686" s="3">
        <v>3613</v>
      </c>
      <c r="O12686" s="3"/>
    </row>
    <row r="12687" spans="1:15" customFormat="1" ht="13.2" x14ac:dyDescent="0.25">
      <c r="A12687">
        <v>8</v>
      </c>
      <c r="B12687">
        <v>4</v>
      </c>
      <c r="C12687" s="3">
        <v>804</v>
      </c>
      <c r="D12687" t="s">
        <v>6</v>
      </c>
      <c r="E12687">
        <v>89</v>
      </c>
      <c r="G12687" s="3">
        <v>3324</v>
      </c>
      <c r="O12687" s="3"/>
    </row>
    <row r="12688" spans="1:15" customFormat="1" ht="13.2" x14ac:dyDescent="0.25">
      <c r="A12688">
        <v>8</v>
      </c>
      <c r="B12688">
        <v>5</v>
      </c>
      <c r="C12688" s="3">
        <v>805</v>
      </c>
      <c r="D12688" t="s">
        <v>6</v>
      </c>
      <c r="E12688">
        <v>89</v>
      </c>
      <c r="G12688" s="3">
        <v>2548</v>
      </c>
      <c r="O12688" s="3"/>
    </row>
    <row r="12689" spans="1:15" customFormat="1" ht="13.2" x14ac:dyDescent="0.25">
      <c r="A12689">
        <v>8</v>
      </c>
      <c r="B12689">
        <v>6</v>
      </c>
      <c r="C12689" s="3">
        <v>806</v>
      </c>
      <c r="D12689" t="s">
        <v>6</v>
      </c>
      <c r="E12689">
        <v>89</v>
      </c>
      <c r="G12689" s="3">
        <v>4415</v>
      </c>
      <c r="O12689" s="3"/>
    </row>
    <row r="12690" spans="1:15" customFormat="1" ht="13.2" x14ac:dyDescent="0.25">
      <c r="A12690">
        <v>8</v>
      </c>
      <c r="B12690">
        <v>7</v>
      </c>
      <c r="C12690" s="3">
        <v>807</v>
      </c>
      <c r="D12690" t="s">
        <v>6</v>
      </c>
      <c r="E12690">
        <v>89</v>
      </c>
      <c r="G12690" s="3">
        <v>2268</v>
      </c>
      <c r="O12690" s="3"/>
    </row>
    <row r="12691" spans="1:15" customFormat="1" ht="13.2" x14ac:dyDescent="0.25">
      <c r="A12691">
        <v>8</v>
      </c>
      <c r="B12691">
        <v>8</v>
      </c>
      <c r="C12691" s="3">
        <v>808</v>
      </c>
      <c r="D12691" t="s">
        <v>6</v>
      </c>
      <c r="E12691">
        <v>89</v>
      </c>
      <c r="G12691" s="3">
        <v>1443</v>
      </c>
      <c r="O12691" s="3"/>
    </row>
    <row r="12692" spans="1:15" customFormat="1" ht="13.2" x14ac:dyDescent="0.25">
      <c r="A12692">
        <v>8</v>
      </c>
      <c r="B12692">
        <v>9</v>
      </c>
      <c r="C12692" s="3">
        <v>809</v>
      </c>
      <c r="D12692" t="s">
        <v>6</v>
      </c>
      <c r="E12692">
        <v>89</v>
      </c>
      <c r="G12692" s="3">
        <v>822</v>
      </c>
      <c r="O12692" s="3"/>
    </row>
    <row r="12693" spans="1:15" customFormat="1" ht="13.2" x14ac:dyDescent="0.25">
      <c r="A12693">
        <v>8</v>
      </c>
      <c r="B12693">
        <v>10</v>
      </c>
      <c r="C12693" s="3">
        <v>810</v>
      </c>
      <c r="D12693" t="s">
        <v>6</v>
      </c>
      <c r="E12693">
        <v>89</v>
      </c>
      <c r="G12693" s="3">
        <v>323</v>
      </c>
      <c r="O12693" s="3"/>
    </row>
    <row r="12694" spans="1:15" customFormat="1" ht="13.2" x14ac:dyDescent="0.25">
      <c r="A12694">
        <v>8</v>
      </c>
      <c r="B12694">
        <v>11</v>
      </c>
      <c r="C12694" s="3">
        <v>811</v>
      </c>
      <c r="D12694" t="s">
        <v>6</v>
      </c>
      <c r="E12694">
        <v>89</v>
      </c>
      <c r="G12694" s="3">
        <v>181</v>
      </c>
      <c r="O12694" s="3"/>
    </row>
    <row r="12695" spans="1:15" customFormat="1" ht="13.2" x14ac:dyDescent="0.25">
      <c r="A12695">
        <v>8</v>
      </c>
      <c r="B12695">
        <v>12</v>
      </c>
      <c r="C12695" s="3">
        <v>812</v>
      </c>
      <c r="D12695" t="s">
        <v>6</v>
      </c>
      <c r="E12695">
        <v>89</v>
      </c>
      <c r="G12695" s="3">
        <v>593</v>
      </c>
      <c r="O12695" s="3"/>
    </row>
    <row r="12696" spans="1:15" customFormat="1" ht="13.2" x14ac:dyDescent="0.25">
      <c r="A12696">
        <v>8</v>
      </c>
      <c r="B12696">
        <v>13</v>
      </c>
      <c r="C12696" s="3">
        <v>813</v>
      </c>
      <c r="D12696" t="s">
        <v>6</v>
      </c>
      <c r="E12696">
        <v>89</v>
      </c>
      <c r="G12696" s="3">
        <v>938</v>
      </c>
      <c r="O12696" s="3"/>
    </row>
    <row r="12697" spans="1:15" customFormat="1" ht="13.2" x14ac:dyDescent="0.25">
      <c r="A12697">
        <v>8</v>
      </c>
      <c r="B12697">
        <v>14</v>
      </c>
      <c r="C12697" s="3">
        <v>814</v>
      </c>
      <c r="D12697" t="s">
        <v>6</v>
      </c>
      <c r="E12697">
        <v>89</v>
      </c>
      <c r="G12697" s="3">
        <v>890</v>
      </c>
      <c r="O12697" s="3"/>
    </row>
    <row r="12698" spans="1:15" customFormat="1" ht="13.2" x14ac:dyDescent="0.25">
      <c r="A12698">
        <v>8</v>
      </c>
      <c r="B12698">
        <v>15</v>
      </c>
      <c r="C12698" s="3">
        <v>815</v>
      </c>
      <c r="D12698" t="s">
        <v>6</v>
      </c>
      <c r="E12698">
        <v>89</v>
      </c>
      <c r="G12698" s="3">
        <v>591</v>
      </c>
      <c r="O12698" s="3"/>
    </row>
    <row r="12699" spans="1:15" customFormat="1" ht="13.2" x14ac:dyDescent="0.25">
      <c r="A12699">
        <v>8</v>
      </c>
      <c r="B12699">
        <v>16</v>
      </c>
      <c r="C12699" s="3">
        <v>816</v>
      </c>
      <c r="D12699" t="s">
        <v>6</v>
      </c>
      <c r="E12699">
        <v>89</v>
      </c>
      <c r="G12699" s="3">
        <v>277</v>
      </c>
      <c r="O12699" s="3"/>
    </row>
    <row r="12700" spans="1:15" customFormat="1" ht="13.2" x14ac:dyDescent="0.25">
      <c r="A12700">
        <v>8</v>
      </c>
      <c r="B12700">
        <v>17</v>
      </c>
      <c r="C12700" s="3">
        <v>817</v>
      </c>
      <c r="D12700" t="s">
        <v>6</v>
      </c>
      <c r="E12700">
        <v>89</v>
      </c>
      <c r="G12700" s="3">
        <v>366</v>
      </c>
      <c r="O12700" s="3"/>
    </row>
    <row r="12701" spans="1:15" customFormat="1" ht="13.2" x14ac:dyDescent="0.25">
      <c r="A12701">
        <v>8</v>
      </c>
      <c r="B12701">
        <v>18</v>
      </c>
      <c r="C12701" s="3">
        <v>818</v>
      </c>
      <c r="D12701" t="s">
        <v>6</v>
      </c>
      <c r="E12701">
        <v>89</v>
      </c>
      <c r="G12701" s="3">
        <v>723</v>
      </c>
      <c r="O12701" s="3"/>
    </row>
    <row r="12702" spans="1:15" customFormat="1" ht="13.2" x14ac:dyDescent="0.25">
      <c r="A12702">
        <v>8</v>
      </c>
      <c r="B12702">
        <v>19</v>
      </c>
      <c r="C12702" s="3">
        <v>819</v>
      </c>
      <c r="D12702" t="s">
        <v>6</v>
      </c>
      <c r="E12702">
        <v>89</v>
      </c>
      <c r="G12702" s="3">
        <v>1170</v>
      </c>
      <c r="O12702" s="3"/>
    </row>
    <row r="12703" spans="1:15" customFormat="1" ht="13.2" x14ac:dyDescent="0.25">
      <c r="A12703">
        <v>8</v>
      </c>
      <c r="B12703">
        <v>20</v>
      </c>
      <c r="C12703" s="3">
        <v>820</v>
      </c>
      <c r="D12703" t="s">
        <v>6</v>
      </c>
      <c r="E12703">
        <v>89</v>
      </c>
      <c r="G12703" s="3">
        <v>714</v>
      </c>
      <c r="O12703" s="3"/>
    </row>
    <row r="12704" spans="1:15" customFormat="1" ht="13.2" x14ac:dyDescent="0.25">
      <c r="A12704">
        <v>8</v>
      </c>
      <c r="B12704">
        <v>21</v>
      </c>
      <c r="C12704" s="3">
        <v>821</v>
      </c>
      <c r="D12704" t="s">
        <v>6</v>
      </c>
      <c r="E12704">
        <v>89</v>
      </c>
      <c r="G12704" s="3">
        <v>841</v>
      </c>
      <c r="O12704" s="3"/>
    </row>
    <row r="12705" spans="1:15" customFormat="1" ht="13.2" x14ac:dyDescent="0.25">
      <c r="A12705">
        <v>8</v>
      </c>
      <c r="B12705">
        <v>22</v>
      </c>
      <c r="C12705" s="3">
        <v>822</v>
      </c>
      <c r="D12705" t="s">
        <v>6</v>
      </c>
      <c r="E12705">
        <v>89</v>
      </c>
      <c r="G12705" s="3">
        <v>427</v>
      </c>
      <c r="O12705" s="3"/>
    </row>
    <row r="12706" spans="1:15" customFormat="1" ht="13.2" x14ac:dyDescent="0.25">
      <c r="A12706">
        <v>8</v>
      </c>
      <c r="B12706">
        <v>23</v>
      </c>
      <c r="C12706" s="3">
        <v>823</v>
      </c>
      <c r="D12706" t="s">
        <v>6</v>
      </c>
      <c r="E12706">
        <v>89</v>
      </c>
      <c r="G12706" s="3">
        <v>367</v>
      </c>
      <c r="O12706" s="3"/>
    </row>
    <row r="12707" spans="1:15" customFormat="1" ht="13.2" x14ac:dyDescent="0.25">
      <c r="A12707">
        <v>8</v>
      </c>
      <c r="B12707">
        <v>24</v>
      </c>
      <c r="C12707" s="3">
        <v>824</v>
      </c>
      <c r="D12707" t="s">
        <v>6</v>
      </c>
      <c r="E12707">
        <v>89</v>
      </c>
      <c r="G12707" s="3">
        <v>831</v>
      </c>
      <c r="O12707" s="3"/>
    </row>
    <row r="12708" spans="1:15" customFormat="1" ht="13.2" x14ac:dyDescent="0.25">
      <c r="A12708">
        <v>8</v>
      </c>
      <c r="B12708">
        <v>25</v>
      </c>
      <c r="C12708" s="3">
        <v>825</v>
      </c>
      <c r="D12708" t="s">
        <v>6</v>
      </c>
      <c r="E12708">
        <v>89</v>
      </c>
      <c r="G12708" s="3">
        <v>1614</v>
      </c>
      <c r="O12708" s="3"/>
    </row>
    <row r="12709" spans="1:15" customFormat="1" ht="13.2" x14ac:dyDescent="0.25">
      <c r="A12709">
        <v>8</v>
      </c>
      <c r="B12709">
        <v>26</v>
      </c>
      <c r="C12709" s="3">
        <v>826</v>
      </c>
      <c r="D12709" t="s">
        <v>6</v>
      </c>
      <c r="E12709">
        <v>89</v>
      </c>
      <c r="G12709" s="3">
        <v>5659</v>
      </c>
      <c r="O12709" s="3"/>
    </row>
    <row r="12710" spans="1:15" customFormat="1" ht="13.2" x14ac:dyDescent="0.25">
      <c r="A12710">
        <v>8</v>
      </c>
      <c r="B12710">
        <v>27</v>
      </c>
      <c r="C12710" s="3">
        <v>827</v>
      </c>
      <c r="D12710" t="s">
        <v>6</v>
      </c>
      <c r="E12710">
        <v>89</v>
      </c>
      <c r="G12710" s="3">
        <v>3680</v>
      </c>
      <c r="O12710" s="3"/>
    </row>
    <row r="12711" spans="1:15" customFormat="1" ht="13.2" x14ac:dyDescent="0.25">
      <c r="A12711">
        <v>8</v>
      </c>
      <c r="B12711">
        <v>28</v>
      </c>
      <c r="C12711" s="3">
        <v>828</v>
      </c>
      <c r="D12711" t="s">
        <v>6</v>
      </c>
      <c r="E12711">
        <v>89</v>
      </c>
      <c r="G12711" s="3">
        <v>2925</v>
      </c>
      <c r="O12711" s="3"/>
    </row>
    <row r="12712" spans="1:15" customFormat="1" ht="13.2" x14ac:dyDescent="0.25">
      <c r="A12712">
        <v>8</v>
      </c>
      <c r="B12712">
        <v>29</v>
      </c>
      <c r="C12712" s="3">
        <v>829</v>
      </c>
      <c r="D12712" t="s">
        <v>6</v>
      </c>
      <c r="E12712">
        <v>89</v>
      </c>
      <c r="G12712" s="3">
        <v>1598</v>
      </c>
      <c r="O12712" s="3"/>
    </row>
    <row r="12713" spans="1:15" customFormat="1" ht="13.2" x14ac:dyDescent="0.25">
      <c r="A12713">
        <v>8</v>
      </c>
      <c r="B12713">
        <v>30</v>
      </c>
      <c r="C12713" s="3">
        <v>830</v>
      </c>
      <c r="D12713" t="s">
        <v>6</v>
      </c>
      <c r="E12713">
        <v>89</v>
      </c>
      <c r="G12713" s="3">
        <v>849</v>
      </c>
      <c r="O12713" s="3"/>
    </row>
    <row r="12714" spans="1:15" customFormat="1" ht="13.2" x14ac:dyDescent="0.25">
      <c r="A12714">
        <v>8</v>
      </c>
      <c r="B12714">
        <v>31</v>
      </c>
      <c r="C12714" s="3">
        <v>831</v>
      </c>
      <c r="D12714" t="s">
        <v>6</v>
      </c>
      <c r="E12714">
        <v>89</v>
      </c>
      <c r="G12714" s="3">
        <v>763</v>
      </c>
      <c r="O12714" s="3"/>
    </row>
    <row r="12715" spans="1:15" customFormat="1" ht="13.2" x14ac:dyDescent="0.25">
      <c r="A12715">
        <v>9</v>
      </c>
      <c r="B12715">
        <v>1</v>
      </c>
      <c r="C12715" s="3">
        <v>901</v>
      </c>
      <c r="D12715" t="s">
        <v>6</v>
      </c>
      <c r="E12715">
        <v>89</v>
      </c>
      <c r="G12715" s="3">
        <v>1065</v>
      </c>
      <c r="O12715" s="3"/>
    </row>
    <row r="12716" spans="1:15" customFormat="1" ht="13.2" x14ac:dyDescent="0.25">
      <c r="A12716">
        <v>9</v>
      </c>
      <c r="B12716">
        <v>2</v>
      </c>
      <c r="C12716" s="3">
        <v>902</v>
      </c>
      <c r="D12716" t="s">
        <v>6</v>
      </c>
      <c r="E12716">
        <v>89</v>
      </c>
      <c r="G12716" s="3">
        <v>369</v>
      </c>
      <c r="O12716" s="3"/>
    </row>
    <row r="12717" spans="1:15" customFormat="1" ht="13.2" x14ac:dyDescent="0.25">
      <c r="A12717">
        <v>9</v>
      </c>
      <c r="B12717">
        <v>3</v>
      </c>
      <c r="C12717" s="3">
        <v>903</v>
      </c>
      <c r="D12717" t="s">
        <v>6</v>
      </c>
      <c r="E12717">
        <v>89</v>
      </c>
      <c r="G12717" s="3">
        <v>255</v>
      </c>
      <c r="O12717" s="3"/>
    </row>
    <row r="12718" spans="1:15" customFormat="1" ht="13.2" x14ac:dyDescent="0.25">
      <c r="A12718">
        <v>9</v>
      </c>
      <c r="B12718">
        <v>4</v>
      </c>
      <c r="C12718" s="3">
        <v>904</v>
      </c>
      <c r="D12718" t="s">
        <v>6</v>
      </c>
      <c r="E12718">
        <v>89</v>
      </c>
      <c r="G12718" s="3">
        <v>581</v>
      </c>
      <c r="O12718" s="3"/>
    </row>
    <row r="12719" spans="1:15" customFormat="1" ht="13.2" x14ac:dyDescent="0.25">
      <c r="A12719">
        <v>9</v>
      </c>
      <c r="B12719">
        <v>5</v>
      </c>
      <c r="C12719" s="3">
        <v>905</v>
      </c>
      <c r="D12719" t="s">
        <v>6</v>
      </c>
      <c r="E12719">
        <v>89</v>
      </c>
      <c r="G12719" s="3">
        <v>1356</v>
      </c>
      <c r="O12719" s="3"/>
    </row>
    <row r="12720" spans="1:15" customFormat="1" ht="13.2" x14ac:dyDescent="0.25">
      <c r="A12720">
        <v>9</v>
      </c>
      <c r="B12720">
        <v>6</v>
      </c>
      <c r="C12720" s="3">
        <v>906</v>
      </c>
      <c r="D12720" t="s">
        <v>6</v>
      </c>
      <c r="E12720">
        <v>89</v>
      </c>
      <c r="G12720" s="3">
        <v>906</v>
      </c>
      <c r="O12720" s="3"/>
    </row>
    <row r="12721" spans="1:16" customFormat="1" ht="13.2" x14ac:dyDescent="0.25">
      <c r="A12721">
        <v>9</v>
      </c>
      <c r="B12721">
        <v>7</v>
      </c>
      <c r="C12721" s="3">
        <v>907</v>
      </c>
      <c r="D12721" t="s">
        <v>6</v>
      </c>
      <c r="E12721">
        <v>89</v>
      </c>
      <c r="G12721" s="3">
        <v>666</v>
      </c>
      <c r="O12721" s="3"/>
    </row>
    <row r="12722" spans="1:16" customFormat="1" ht="13.2" x14ac:dyDescent="0.25">
      <c r="A12722">
        <v>9</v>
      </c>
      <c r="B12722">
        <v>8</v>
      </c>
      <c r="C12722" s="3">
        <v>908</v>
      </c>
      <c r="D12722" t="s">
        <v>6</v>
      </c>
      <c r="E12722">
        <v>89</v>
      </c>
      <c r="G12722" s="3">
        <v>730</v>
      </c>
      <c r="O12722" s="3"/>
    </row>
    <row r="12723" spans="1:16" customFormat="1" ht="13.2" x14ac:dyDescent="0.25">
      <c r="A12723">
        <v>9</v>
      </c>
      <c r="B12723">
        <v>9</v>
      </c>
      <c r="C12723" s="3">
        <v>909</v>
      </c>
      <c r="D12723" t="s">
        <v>6</v>
      </c>
      <c r="E12723">
        <v>89</v>
      </c>
      <c r="G12723" s="3">
        <v>499</v>
      </c>
      <c r="O12723" s="3"/>
    </row>
    <row r="12724" spans="1:16" customFormat="1" ht="13.2" x14ac:dyDescent="0.25">
      <c r="A12724">
        <v>9</v>
      </c>
      <c r="B12724">
        <v>10</v>
      </c>
      <c r="C12724" s="3">
        <v>910</v>
      </c>
      <c r="D12724" t="s">
        <v>6</v>
      </c>
      <c r="E12724">
        <v>89</v>
      </c>
      <c r="G12724" s="3">
        <v>270</v>
      </c>
      <c r="O12724" s="3"/>
    </row>
    <row r="12725" spans="1:16" customFormat="1" ht="13.2" x14ac:dyDescent="0.25">
      <c r="A12725">
        <v>9</v>
      </c>
      <c r="B12725">
        <v>11</v>
      </c>
      <c r="C12725" s="3">
        <v>911</v>
      </c>
      <c r="D12725" t="s">
        <v>6</v>
      </c>
      <c r="E12725">
        <v>89</v>
      </c>
      <c r="G12725" s="3">
        <v>505</v>
      </c>
      <c r="O12725" s="3"/>
    </row>
    <row r="12726" spans="1:16" customFormat="1" ht="13.2" x14ac:dyDescent="0.25">
      <c r="A12726">
        <v>9</v>
      </c>
      <c r="B12726">
        <v>12</v>
      </c>
      <c r="C12726" s="3">
        <v>912</v>
      </c>
      <c r="D12726" t="s">
        <v>6</v>
      </c>
      <c r="E12726">
        <v>89</v>
      </c>
      <c r="G12726" s="3">
        <v>663</v>
      </c>
      <c r="O12726" s="3"/>
    </row>
    <row r="12727" spans="1:16" customFormat="1" ht="13.2" x14ac:dyDescent="0.25">
      <c r="A12727">
        <v>9</v>
      </c>
      <c r="B12727">
        <v>13</v>
      </c>
      <c r="C12727" s="3">
        <v>913</v>
      </c>
      <c r="D12727" t="s">
        <v>6</v>
      </c>
      <c r="E12727">
        <v>89</v>
      </c>
      <c r="G12727" s="3">
        <v>817</v>
      </c>
      <c r="O12727" s="3"/>
    </row>
    <row r="12728" spans="1:16" customFormat="1" ht="13.2" x14ac:dyDescent="0.25">
      <c r="A12728">
        <v>9</v>
      </c>
      <c r="B12728">
        <v>14</v>
      </c>
      <c r="C12728" s="3">
        <v>914</v>
      </c>
      <c r="D12728" t="s">
        <v>6</v>
      </c>
      <c r="E12728">
        <v>89</v>
      </c>
      <c r="G12728" s="3">
        <v>819</v>
      </c>
      <c r="O12728" s="3"/>
    </row>
    <row r="12729" spans="1:16" customFormat="1" ht="13.2" x14ac:dyDescent="0.25">
      <c r="A12729">
        <v>9</v>
      </c>
      <c r="B12729">
        <v>15</v>
      </c>
      <c r="C12729" s="3">
        <v>915</v>
      </c>
      <c r="D12729" t="s">
        <v>6</v>
      </c>
      <c r="E12729">
        <v>89</v>
      </c>
      <c r="F12729">
        <v>119</v>
      </c>
      <c r="G12729" s="43">
        <v>705</v>
      </c>
      <c r="O12729" s="3"/>
      <c r="P12729" s="43">
        <v>705</v>
      </c>
    </row>
    <row r="12730" spans="1:16" customFormat="1" ht="13.2" x14ac:dyDescent="0.25">
      <c r="A12730">
        <v>9</v>
      </c>
      <c r="B12730">
        <v>16</v>
      </c>
      <c r="C12730" s="3">
        <v>916</v>
      </c>
      <c r="D12730" t="s">
        <v>6</v>
      </c>
      <c r="E12730">
        <v>89</v>
      </c>
      <c r="F12730">
        <v>569</v>
      </c>
      <c r="G12730" s="43">
        <v>2944</v>
      </c>
      <c r="O12730" s="3"/>
      <c r="P12730" s="43">
        <v>2944</v>
      </c>
    </row>
    <row r="12731" spans="1:16" customFormat="1" ht="13.2" x14ac:dyDescent="0.25">
      <c r="A12731">
        <v>9</v>
      </c>
      <c r="B12731">
        <v>17</v>
      </c>
      <c r="C12731" s="3">
        <v>917</v>
      </c>
      <c r="D12731" t="s">
        <v>6</v>
      </c>
      <c r="E12731">
        <v>89</v>
      </c>
      <c r="F12731">
        <v>1234</v>
      </c>
      <c r="G12731" s="43">
        <v>1124</v>
      </c>
      <c r="O12731" s="3"/>
      <c r="P12731" s="43">
        <v>1124</v>
      </c>
    </row>
    <row r="12732" spans="1:16" customFormat="1" ht="13.2" x14ac:dyDescent="0.25">
      <c r="A12732">
        <v>9</v>
      </c>
      <c r="B12732">
        <v>18</v>
      </c>
      <c r="C12732" s="3">
        <v>918</v>
      </c>
      <c r="D12732" t="s">
        <v>6</v>
      </c>
      <c r="E12732">
        <v>89</v>
      </c>
      <c r="F12732">
        <v>9999</v>
      </c>
      <c r="G12732" s="43">
        <v>600</v>
      </c>
      <c r="O12732" s="3"/>
      <c r="P12732" s="43">
        <v>600</v>
      </c>
    </row>
    <row r="12733" spans="1:16" customFormat="1" ht="13.2" x14ac:dyDescent="0.25">
      <c r="A12733">
        <v>9</v>
      </c>
      <c r="B12733">
        <v>19</v>
      </c>
      <c r="C12733" s="3">
        <v>919</v>
      </c>
      <c r="D12733" t="s">
        <v>6</v>
      </c>
      <c r="E12733">
        <v>89</v>
      </c>
      <c r="F12733">
        <v>1540</v>
      </c>
      <c r="G12733" s="43">
        <v>2065</v>
      </c>
      <c r="O12733" s="3"/>
      <c r="P12733" s="43">
        <v>2065</v>
      </c>
    </row>
    <row r="12734" spans="1:16" customFormat="1" ht="13.2" x14ac:dyDescent="0.25">
      <c r="A12734">
        <v>9</v>
      </c>
      <c r="B12734">
        <v>20</v>
      </c>
      <c r="C12734" s="3">
        <v>920</v>
      </c>
      <c r="D12734" t="s">
        <v>6</v>
      </c>
      <c r="E12734">
        <v>89</v>
      </c>
      <c r="F12734">
        <v>2687</v>
      </c>
      <c r="G12734" s="43">
        <v>2832</v>
      </c>
      <c r="O12734" s="3"/>
      <c r="P12734" s="43">
        <v>2832</v>
      </c>
    </row>
    <row r="12735" spans="1:16" customFormat="1" ht="13.2" x14ac:dyDescent="0.25">
      <c r="A12735">
        <v>9</v>
      </c>
      <c r="B12735">
        <v>21</v>
      </c>
      <c r="C12735" s="3">
        <v>921</v>
      </c>
      <c r="D12735" t="s">
        <v>6</v>
      </c>
      <c r="E12735">
        <v>89</v>
      </c>
      <c r="F12735">
        <v>2320</v>
      </c>
      <c r="G12735" s="43">
        <v>2984</v>
      </c>
      <c r="O12735" s="3"/>
      <c r="P12735" s="43">
        <v>2984</v>
      </c>
    </row>
    <row r="12736" spans="1:16" customFormat="1" ht="13.2" x14ac:dyDescent="0.25">
      <c r="A12736">
        <v>9</v>
      </c>
      <c r="B12736">
        <v>22</v>
      </c>
      <c r="C12736" s="3">
        <v>922</v>
      </c>
      <c r="D12736" t="s">
        <v>6</v>
      </c>
      <c r="E12736">
        <v>89</v>
      </c>
      <c r="F12736">
        <v>1912</v>
      </c>
      <c r="G12736" s="43">
        <v>2149</v>
      </c>
      <c r="O12736" s="3"/>
      <c r="P12736" s="43">
        <v>2149</v>
      </c>
    </row>
    <row r="12737" spans="1:16" customFormat="1" ht="13.2" x14ac:dyDescent="0.25">
      <c r="A12737">
        <v>9</v>
      </c>
      <c r="B12737">
        <v>23</v>
      </c>
      <c r="C12737" s="3">
        <v>923</v>
      </c>
      <c r="D12737" t="s">
        <v>6</v>
      </c>
      <c r="E12737">
        <v>89</v>
      </c>
      <c r="F12737">
        <v>1656</v>
      </c>
      <c r="G12737" s="43">
        <v>1928</v>
      </c>
      <c r="O12737" s="3"/>
      <c r="P12737" s="43">
        <v>1928</v>
      </c>
    </row>
    <row r="12738" spans="1:16" customFormat="1" ht="13.2" x14ac:dyDescent="0.25">
      <c r="A12738">
        <v>9</v>
      </c>
      <c r="B12738">
        <v>24</v>
      </c>
      <c r="C12738" s="3">
        <v>924</v>
      </c>
      <c r="D12738" t="s">
        <v>6</v>
      </c>
      <c r="E12738">
        <v>89</v>
      </c>
      <c r="F12738">
        <v>948</v>
      </c>
      <c r="G12738" s="43">
        <v>1317</v>
      </c>
      <c r="O12738" s="3"/>
      <c r="P12738" s="43">
        <v>1317</v>
      </c>
    </row>
    <row r="12739" spans="1:16" customFormat="1" ht="13.2" x14ac:dyDescent="0.25">
      <c r="A12739">
        <v>9</v>
      </c>
      <c r="B12739">
        <v>25</v>
      </c>
      <c r="C12739" s="3">
        <v>925</v>
      </c>
      <c r="D12739" t="s">
        <v>6</v>
      </c>
      <c r="E12739">
        <v>89</v>
      </c>
      <c r="F12739">
        <v>501</v>
      </c>
      <c r="G12739" s="43">
        <v>1197</v>
      </c>
      <c r="O12739" s="3"/>
      <c r="P12739" s="43">
        <v>1197</v>
      </c>
    </row>
    <row r="12740" spans="1:16" customFormat="1" ht="13.2" x14ac:dyDescent="0.25">
      <c r="A12740">
        <v>9</v>
      </c>
      <c r="B12740">
        <v>26</v>
      </c>
      <c r="C12740" s="3">
        <v>926</v>
      </c>
      <c r="D12740" t="s">
        <v>6</v>
      </c>
      <c r="E12740">
        <v>89</v>
      </c>
      <c r="F12740">
        <v>428</v>
      </c>
      <c r="G12740" s="43">
        <v>1401</v>
      </c>
      <c r="O12740" s="3"/>
      <c r="P12740" s="43">
        <v>1401</v>
      </c>
    </row>
    <row r="12741" spans="1:16" customFormat="1" ht="13.2" x14ac:dyDescent="0.25">
      <c r="A12741">
        <v>9</v>
      </c>
      <c r="B12741">
        <v>27</v>
      </c>
      <c r="C12741" s="3">
        <v>927</v>
      </c>
      <c r="D12741" t="s">
        <v>6</v>
      </c>
      <c r="E12741">
        <v>89</v>
      </c>
      <c r="F12741">
        <v>352</v>
      </c>
      <c r="G12741" s="43">
        <v>395</v>
      </c>
      <c r="O12741" s="3"/>
      <c r="P12741" s="43">
        <v>395</v>
      </c>
    </row>
    <row r="12742" spans="1:16" customFormat="1" ht="13.2" x14ac:dyDescent="0.25">
      <c r="A12742">
        <v>9</v>
      </c>
      <c r="B12742">
        <v>28</v>
      </c>
      <c r="C12742" s="3">
        <v>928</v>
      </c>
      <c r="D12742" t="s">
        <v>6</v>
      </c>
      <c r="E12742">
        <v>89</v>
      </c>
      <c r="F12742">
        <v>397</v>
      </c>
      <c r="G12742" s="43">
        <v>405</v>
      </c>
      <c r="O12742" s="3"/>
      <c r="P12742" s="43">
        <v>405</v>
      </c>
    </row>
    <row r="12743" spans="1:16" customFormat="1" ht="13.2" x14ac:dyDescent="0.25">
      <c r="A12743">
        <v>9</v>
      </c>
      <c r="B12743">
        <v>29</v>
      </c>
      <c r="C12743" s="3">
        <v>929</v>
      </c>
      <c r="D12743" t="s">
        <v>6</v>
      </c>
      <c r="E12743">
        <v>89</v>
      </c>
      <c r="F12743">
        <v>545</v>
      </c>
      <c r="G12743" s="43">
        <v>637</v>
      </c>
      <c r="O12743" s="3"/>
      <c r="P12743" s="43">
        <v>637</v>
      </c>
    </row>
    <row r="12744" spans="1:16" s="2" customFormat="1" ht="13.2" x14ac:dyDescent="0.25">
      <c r="A12744" s="2">
        <v>9</v>
      </c>
      <c r="B12744" s="2">
        <v>30</v>
      </c>
      <c r="C12744" s="43">
        <v>930</v>
      </c>
      <c r="D12744" s="2" t="s">
        <v>6</v>
      </c>
      <c r="E12744" s="2">
        <v>89</v>
      </c>
      <c r="F12744" s="43">
        <v>339</v>
      </c>
      <c r="G12744" s="43">
        <f>F12744</f>
        <v>339</v>
      </c>
      <c r="O12744" s="43"/>
    </row>
    <row r="12745" spans="1:16" s="2" customFormat="1" ht="13.2" x14ac:dyDescent="0.25">
      <c r="A12745" s="2">
        <v>10</v>
      </c>
      <c r="B12745" s="2">
        <v>1</v>
      </c>
      <c r="C12745" s="43">
        <v>1001</v>
      </c>
      <c r="D12745" s="2" t="s">
        <v>6</v>
      </c>
      <c r="E12745" s="2">
        <v>89</v>
      </c>
      <c r="F12745" s="43">
        <v>302</v>
      </c>
      <c r="G12745" s="43">
        <f t="shared" ref="G12745:G12795" si="440">F12745</f>
        <v>302</v>
      </c>
      <c r="O12745" s="43"/>
    </row>
    <row r="12746" spans="1:16" s="2" customFormat="1" ht="13.2" x14ac:dyDescent="0.25">
      <c r="A12746" s="2">
        <v>10</v>
      </c>
      <c r="B12746" s="2">
        <v>2</v>
      </c>
      <c r="C12746" s="43">
        <v>1002</v>
      </c>
      <c r="D12746" s="2" t="s">
        <v>6</v>
      </c>
      <c r="E12746" s="2">
        <v>89</v>
      </c>
      <c r="F12746" s="43">
        <v>288</v>
      </c>
      <c r="G12746" s="43">
        <f t="shared" si="440"/>
        <v>288</v>
      </c>
      <c r="O12746" s="43"/>
    </row>
    <row r="12747" spans="1:16" s="2" customFormat="1" ht="13.2" x14ac:dyDescent="0.25">
      <c r="A12747" s="2">
        <v>10</v>
      </c>
      <c r="B12747" s="2">
        <v>3</v>
      </c>
      <c r="C12747" s="43">
        <v>1003</v>
      </c>
      <c r="D12747" s="2" t="s">
        <v>6</v>
      </c>
      <c r="E12747" s="2">
        <v>89</v>
      </c>
      <c r="F12747" s="43">
        <v>565</v>
      </c>
      <c r="G12747" s="43">
        <f t="shared" si="440"/>
        <v>565</v>
      </c>
      <c r="O12747" s="43"/>
    </row>
    <row r="12748" spans="1:16" s="2" customFormat="1" ht="13.2" x14ac:dyDescent="0.25">
      <c r="A12748" s="2">
        <v>10</v>
      </c>
      <c r="B12748" s="2">
        <v>4</v>
      </c>
      <c r="C12748" s="43">
        <v>1004</v>
      </c>
      <c r="D12748" s="2" t="s">
        <v>6</v>
      </c>
      <c r="E12748" s="2">
        <v>89</v>
      </c>
      <c r="F12748" s="43">
        <v>855</v>
      </c>
      <c r="G12748" s="43">
        <f t="shared" si="440"/>
        <v>855</v>
      </c>
      <c r="O12748" s="43"/>
    </row>
    <row r="12749" spans="1:16" s="2" customFormat="1" ht="13.2" x14ac:dyDescent="0.25">
      <c r="A12749" s="2">
        <v>10</v>
      </c>
      <c r="B12749" s="2">
        <v>5</v>
      </c>
      <c r="C12749" s="43">
        <v>1005</v>
      </c>
      <c r="D12749" s="2" t="s">
        <v>6</v>
      </c>
      <c r="E12749" s="2">
        <v>89</v>
      </c>
      <c r="F12749" s="43">
        <v>919</v>
      </c>
      <c r="G12749" s="43">
        <f t="shared" si="440"/>
        <v>919</v>
      </c>
      <c r="O12749" s="43"/>
    </row>
    <row r="12750" spans="1:16" s="2" customFormat="1" ht="13.2" x14ac:dyDescent="0.25">
      <c r="A12750" s="2">
        <v>10</v>
      </c>
      <c r="B12750" s="2">
        <v>6</v>
      </c>
      <c r="C12750" s="43">
        <v>1006</v>
      </c>
      <c r="D12750" s="2" t="s">
        <v>6</v>
      </c>
      <c r="E12750" s="2">
        <v>89</v>
      </c>
      <c r="F12750" s="43">
        <v>968</v>
      </c>
      <c r="G12750" s="43">
        <f t="shared" si="440"/>
        <v>968</v>
      </c>
      <c r="O12750" s="43"/>
    </row>
    <row r="12751" spans="1:16" s="2" customFormat="1" ht="13.2" x14ac:dyDescent="0.25">
      <c r="A12751" s="2">
        <v>10</v>
      </c>
      <c r="B12751" s="2">
        <v>7</v>
      </c>
      <c r="C12751" s="43">
        <v>1007</v>
      </c>
      <c r="D12751" s="2" t="s">
        <v>6</v>
      </c>
      <c r="E12751" s="2">
        <v>89</v>
      </c>
      <c r="F12751" s="43">
        <v>1155</v>
      </c>
      <c r="G12751" s="43">
        <f t="shared" si="440"/>
        <v>1155</v>
      </c>
      <c r="O12751" s="43"/>
    </row>
    <row r="12752" spans="1:16" s="2" customFormat="1" ht="13.2" x14ac:dyDescent="0.25">
      <c r="A12752" s="2">
        <v>10</v>
      </c>
      <c r="B12752" s="2">
        <v>8</v>
      </c>
      <c r="C12752" s="43">
        <v>1008</v>
      </c>
      <c r="D12752" s="2" t="s">
        <v>6</v>
      </c>
      <c r="E12752" s="2">
        <v>89</v>
      </c>
      <c r="F12752" s="43">
        <v>869</v>
      </c>
      <c r="G12752" s="43">
        <f t="shared" si="440"/>
        <v>869</v>
      </c>
      <c r="O12752" s="43"/>
    </row>
    <row r="12753" spans="1:15" s="2" customFormat="1" ht="13.2" x14ac:dyDescent="0.25">
      <c r="A12753" s="2">
        <v>10</v>
      </c>
      <c r="B12753" s="2">
        <v>9</v>
      </c>
      <c r="C12753" s="43">
        <v>1009</v>
      </c>
      <c r="D12753" s="2" t="s">
        <v>6</v>
      </c>
      <c r="E12753" s="2">
        <v>89</v>
      </c>
      <c r="F12753" s="43">
        <v>776</v>
      </c>
      <c r="G12753" s="43">
        <f t="shared" si="440"/>
        <v>776</v>
      </c>
      <c r="O12753" s="43"/>
    </row>
    <row r="12754" spans="1:15" s="2" customFormat="1" ht="13.2" x14ac:dyDescent="0.25">
      <c r="A12754" s="2">
        <v>10</v>
      </c>
      <c r="B12754" s="2">
        <v>10</v>
      </c>
      <c r="C12754" s="43">
        <v>1010</v>
      </c>
      <c r="D12754" s="2" t="s">
        <v>6</v>
      </c>
      <c r="E12754" s="2">
        <v>89</v>
      </c>
      <c r="F12754" s="43">
        <v>507</v>
      </c>
      <c r="G12754" s="43">
        <f t="shared" si="440"/>
        <v>507</v>
      </c>
      <c r="O12754" s="43"/>
    </row>
    <row r="12755" spans="1:15" s="2" customFormat="1" ht="13.2" x14ac:dyDescent="0.25">
      <c r="A12755" s="2">
        <v>10</v>
      </c>
      <c r="B12755" s="2">
        <v>11</v>
      </c>
      <c r="C12755" s="43">
        <v>1011</v>
      </c>
      <c r="D12755" s="2" t="s">
        <v>6</v>
      </c>
      <c r="E12755" s="2">
        <v>89</v>
      </c>
      <c r="F12755" s="43">
        <v>356</v>
      </c>
      <c r="G12755" s="43">
        <f t="shared" si="440"/>
        <v>356</v>
      </c>
      <c r="O12755" s="43"/>
    </row>
    <row r="12756" spans="1:15" s="2" customFormat="1" ht="13.2" x14ac:dyDescent="0.25">
      <c r="A12756" s="2">
        <v>10</v>
      </c>
      <c r="B12756" s="2">
        <v>12</v>
      </c>
      <c r="C12756" s="43">
        <v>1012</v>
      </c>
      <c r="D12756" s="2" t="s">
        <v>6</v>
      </c>
      <c r="E12756" s="2">
        <v>89</v>
      </c>
      <c r="F12756" s="43">
        <v>211</v>
      </c>
      <c r="G12756" s="43">
        <f t="shared" si="440"/>
        <v>211</v>
      </c>
      <c r="O12756" s="43"/>
    </row>
    <row r="12757" spans="1:15" s="2" customFormat="1" ht="13.2" x14ac:dyDescent="0.25">
      <c r="A12757" s="2">
        <v>10</v>
      </c>
      <c r="B12757" s="2">
        <v>13</v>
      </c>
      <c r="C12757" s="43">
        <v>1013</v>
      </c>
      <c r="D12757" s="2" t="s">
        <v>6</v>
      </c>
      <c r="E12757" s="2">
        <v>89</v>
      </c>
      <c r="F12757" s="43">
        <v>499</v>
      </c>
      <c r="G12757" s="43">
        <f t="shared" si="440"/>
        <v>499</v>
      </c>
      <c r="O12757" s="43"/>
    </row>
    <row r="12758" spans="1:15" s="2" customFormat="1" ht="13.2" x14ac:dyDescent="0.25">
      <c r="A12758" s="2">
        <v>10</v>
      </c>
      <c r="B12758" s="2">
        <v>14</v>
      </c>
      <c r="C12758" s="43">
        <v>1014</v>
      </c>
      <c r="D12758" s="2" t="s">
        <v>6</v>
      </c>
      <c r="E12758" s="2">
        <v>89</v>
      </c>
      <c r="F12758" s="43">
        <v>1169</v>
      </c>
      <c r="G12758" s="43">
        <f t="shared" si="440"/>
        <v>1169</v>
      </c>
      <c r="O12758" s="43"/>
    </row>
    <row r="12759" spans="1:15" s="2" customFormat="1" ht="13.2" x14ac:dyDescent="0.25">
      <c r="A12759" s="2">
        <v>10</v>
      </c>
      <c r="B12759" s="2">
        <v>15</v>
      </c>
      <c r="C12759" s="43">
        <v>1015</v>
      </c>
      <c r="D12759" s="2" t="s">
        <v>6</v>
      </c>
      <c r="E12759" s="2">
        <v>89</v>
      </c>
      <c r="F12759" s="43">
        <v>2159</v>
      </c>
      <c r="G12759" s="43">
        <f t="shared" si="440"/>
        <v>2159</v>
      </c>
      <c r="O12759" s="43"/>
    </row>
    <row r="12760" spans="1:15" s="2" customFormat="1" ht="13.2" x14ac:dyDescent="0.25">
      <c r="A12760" s="2">
        <v>10</v>
      </c>
      <c r="B12760" s="2">
        <v>16</v>
      </c>
      <c r="C12760" s="43">
        <v>1016</v>
      </c>
      <c r="D12760" s="2" t="s">
        <v>6</v>
      </c>
      <c r="E12760" s="2">
        <v>89</v>
      </c>
      <c r="F12760" s="43">
        <v>1837</v>
      </c>
      <c r="G12760" s="43">
        <f t="shared" si="440"/>
        <v>1837</v>
      </c>
      <c r="O12760" s="43"/>
    </row>
    <row r="12761" spans="1:15" s="2" customFormat="1" ht="13.2" x14ac:dyDescent="0.25">
      <c r="A12761" s="2">
        <v>10</v>
      </c>
      <c r="B12761" s="2">
        <v>17</v>
      </c>
      <c r="C12761" s="43">
        <v>1017</v>
      </c>
      <c r="D12761" s="2" t="s">
        <v>6</v>
      </c>
      <c r="E12761" s="2">
        <v>89</v>
      </c>
      <c r="F12761" s="43">
        <v>1556</v>
      </c>
      <c r="G12761" s="43">
        <f t="shared" si="440"/>
        <v>1556</v>
      </c>
      <c r="O12761" s="43"/>
    </row>
    <row r="12762" spans="1:15" s="2" customFormat="1" ht="13.2" x14ac:dyDescent="0.25">
      <c r="A12762" s="2">
        <v>10</v>
      </c>
      <c r="B12762" s="2">
        <v>18</v>
      </c>
      <c r="C12762" s="43">
        <v>1018</v>
      </c>
      <c r="D12762" s="2" t="s">
        <v>6</v>
      </c>
      <c r="E12762" s="2">
        <v>89</v>
      </c>
      <c r="F12762" s="43">
        <v>1247</v>
      </c>
      <c r="G12762" s="43">
        <f t="shared" si="440"/>
        <v>1247</v>
      </c>
      <c r="O12762" s="43"/>
    </row>
    <row r="12763" spans="1:15" s="2" customFormat="1" ht="13.2" x14ac:dyDescent="0.25">
      <c r="A12763" s="2">
        <v>10</v>
      </c>
      <c r="B12763" s="2">
        <v>19</v>
      </c>
      <c r="C12763" s="43">
        <v>1019</v>
      </c>
      <c r="D12763" s="2" t="s">
        <v>6</v>
      </c>
      <c r="E12763" s="2">
        <v>89</v>
      </c>
      <c r="F12763" s="43">
        <v>1758</v>
      </c>
      <c r="G12763" s="43">
        <f t="shared" si="440"/>
        <v>1758</v>
      </c>
      <c r="O12763" s="43"/>
    </row>
    <row r="12764" spans="1:15" s="2" customFormat="1" ht="13.2" x14ac:dyDescent="0.25">
      <c r="A12764" s="2">
        <v>10</v>
      </c>
      <c r="B12764" s="2">
        <v>20</v>
      </c>
      <c r="C12764" s="43">
        <v>1020</v>
      </c>
      <c r="D12764" s="2" t="s">
        <v>6</v>
      </c>
      <c r="E12764" s="2">
        <v>89</v>
      </c>
      <c r="F12764" s="43">
        <v>488</v>
      </c>
      <c r="G12764" s="43">
        <f t="shared" si="440"/>
        <v>488</v>
      </c>
      <c r="O12764" s="43"/>
    </row>
    <row r="12765" spans="1:15" s="2" customFormat="1" ht="13.2" x14ac:dyDescent="0.25">
      <c r="A12765" s="2">
        <v>10</v>
      </c>
      <c r="B12765" s="2">
        <v>21</v>
      </c>
      <c r="C12765" s="43">
        <v>1021</v>
      </c>
      <c r="D12765" s="2" t="s">
        <v>6</v>
      </c>
      <c r="E12765" s="2">
        <v>89</v>
      </c>
      <c r="F12765" s="43">
        <v>826</v>
      </c>
      <c r="G12765" s="43">
        <f t="shared" si="440"/>
        <v>826</v>
      </c>
      <c r="O12765" s="43"/>
    </row>
    <row r="12766" spans="1:15" s="2" customFormat="1" ht="13.2" x14ac:dyDescent="0.25">
      <c r="A12766" s="2">
        <v>10</v>
      </c>
      <c r="B12766" s="2">
        <v>22</v>
      </c>
      <c r="C12766" s="43">
        <v>1022</v>
      </c>
      <c r="D12766" s="2" t="s">
        <v>6</v>
      </c>
      <c r="E12766" s="2">
        <v>89</v>
      </c>
      <c r="F12766" s="43">
        <v>635</v>
      </c>
      <c r="G12766" s="43">
        <f t="shared" si="440"/>
        <v>635</v>
      </c>
      <c r="O12766" s="43"/>
    </row>
    <row r="12767" spans="1:15" s="2" customFormat="1" ht="13.2" x14ac:dyDescent="0.25">
      <c r="A12767" s="2">
        <v>10</v>
      </c>
      <c r="B12767" s="2">
        <v>23</v>
      </c>
      <c r="C12767" s="43">
        <v>1023</v>
      </c>
      <c r="D12767" s="2" t="s">
        <v>6</v>
      </c>
      <c r="E12767" s="2">
        <v>89</v>
      </c>
      <c r="F12767" s="43">
        <v>239</v>
      </c>
      <c r="G12767" s="43">
        <f t="shared" si="440"/>
        <v>239</v>
      </c>
      <c r="O12767" s="43"/>
    </row>
    <row r="12768" spans="1:15" s="2" customFormat="1" ht="13.2" x14ac:dyDescent="0.25">
      <c r="A12768" s="2">
        <v>10</v>
      </c>
      <c r="B12768" s="2">
        <v>24</v>
      </c>
      <c r="C12768" s="43">
        <v>1024</v>
      </c>
      <c r="D12768" s="2" t="s">
        <v>6</v>
      </c>
      <c r="E12768" s="2">
        <v>89</v>
      </c>
      <c r="F12768" s="43">
        <v>226</v>
      </c>
      <c r="G12768" s="43">
        <f t="shared" si="440"/>
        <v>226</v>
      </c>
      <c r="O12768" s="43"/>
    </row>
    <row r="12769" spans="1:15" s="2" customFormat="1" ht="13.2" x14ac:dyDescent="0.25">
      <c r="A12769" s="2">
        <v>10</v>
      </c>
      <c r="B12769" s="2">
        <v>25</v>
      </c>
      <c r="C12769" s="43">
        <v>1025</v>
      </c>
      <c r="D12769" s="2" t="s">
        <v>6</v>
      </c>
      <c r="E12769" s="2">
        <v>89</v>
      </c>
      <c r="F12769" s="43">
        <v>0</v>
      </c>
      <c r="G12769" s="43">
        <f t="shared" si="440"/>
        <v>0</v>
      </c>
      <c r="O12769" s="43"/>
    </row>
    <row r="12770" spans="1:15" s="2" customFormat="1" ht="13.2" x14ac:dyDescent="0.25">
      <c r="A12770" s="2">
        <v>10</v>
      </c>
      <c r="B12770" s="2">
        <v>26</v>
      </c>
      <c r="C12770" s="43">
        <v>1026</v>
      </c>
      <c r="D12770" s="2" t="s">
        <v>6</v>
      </c>
      <c r="E12770" s="2">
        <v>89</v>
      </c>
      <c r="F12770" s="43">
        <v>0</v>
      </c>
      <c r="G12770" s="43">
        <f t="shared" si="440"/>
        <v>0</v>
      </c>
      <c r="O12770" s="43"/>
    </row>
    <row r="12771" spans="1:15" s="2" customFormat="1" ht="13.2" x14ac:dyDescent="0.25">
      <c r="A12771" s="2">
        <v>10</v>
      </c>
      <c r="B12771" s="2">
        <v>27</v>
      </c>
      <c r="C12771" s="43">
        <v>1027</v>
      </c>
      <c r="D12771" s="2" t="s">
        <v>6</v>
      </c>
      <c r="E12771" s="2">
        <v>89</v>
      </c>
      <c r="F12771" s="43">
        <v>0</v>
      </c>
      <c r="G12771" s="43">
        <f t="shared" si="440"/>
        <v>0</v>
      </c>
      <c r="O12771" s="43"/>
    </row>
    <row r="12772" spans="1:15" s="2" customFormat="1" ht="13.2" x14ac:dyDescent="0.25">
      <c r="A12772" s="2">
        <v>10</v>
      </c>
      <c r="B12772" s="2">
        <v>28</v>
      </c>
      <c r="C12772" s="43">
        <v>1028</v>
      </c>
      <c r="D12772" s="2" t="s">
        <v>6</v>
      </c>
      <c r="E12772" s="2">
        <v>89</v>
      </c>
      <c r="F12772" s="43">
        <v>0</v>
      </c>
      <c r="G12772" s="43">
        <f t="shared" si="440"/>
        <v>0</v>
      </c>
      <c r="O12772" s="43"/>
    </row>
    <row r="12773" spans="1:15" s="2" customFormat="1" ht="13.2" x14ac:dyDescent="0.25">
      <c r="A12773" s="2">
        <v>10</v>
      </c>
      <c r="B12773" s="2">
        <v>29</v>
      </c>
      <c r="C12773" s="43">
        <v>1029</v>
      </c>
      <c r="D12773" s="2" t="s">
        <v>6</v>
      </c>
      <c r="E12773" s="2">
        <v>89</v>
      </c>
      <c r="F12773" s="43">
        <v>38</v>
      </c>
      <c r="G12773" s="43">
        <f t="shared" si="440"/>
        <v>38</v>
      </c>
      <c r="O12773" s="43"/>
    </row>
    <row r="12774" spans="1:15" s="2" customFormat="1" ht="13.2" x14ac:dyDescent="0.25">
      <c r="A12774" s="2">
        <v>10</v>
      </c>
      <c r="B12774" s="2">
        <v>30</v>
      </c>
      <c r="C12774" s="43">
        <v>1030</v>
      </c>
      <c r="D12774" s="2" t="s">
        <v>6</v>
      </c>
      <c r="E12774" s="2">
        <v>89</v>
      </c>
      <c r="F12774" s="43">
        <v>121</v>
      </c>
      <c r="G12774" s="43">
        <f t="shared" si="440"/>
        <v>121</v>
      </c>
      <c r="O12774" s="43"/>
    </row>
    <row r="12775" spans="1:15" s="2" customFormat="1" ht="13.2" x14ac:dyDescent="0.25">
      <c r="A12775" s="2">
        <v>10</v>
      </c>
      <c r="B12775" s="2">
        <v>31</v>
      </c>
      <c r="C12775" s="43">
        <v>1031</v>
      </c>
      <c r="D12775" s="2" t="s">
        <v>6</v>
      </c>
      <c r="E12775" s="2">
        <v>89</v>
      </c>
      <c r="F12775" s="43">
        <v>173</v>
      </c>
      <c r="G12775" s="43">
        <f t="shared" si="440"/>
        <v>173</v>
      </c>
      <c r="O12775" s="43"/>
    </row>
    <row r="12776" spans="1:15" s="2" customFormat="1" ht="13.2" x14ac:dyDescent="0.25">
      <c r="A12776" s="2">
        <v>11</v>
      </c>
      <c r="B12776" s="2">
        <v>1</v>
      </c>
      <c r="C12776" s="43">
        <v>1101</v>
      </c>
      <c r="D12776" s="2" t="s">
        <v>6</v>
      </c>
      <c r="E12776" s="2">
        <v>89</v>
      </c>
      <c r="F12776" s="43">
        <v>155</v>
      </c>
      <c r="G12776" s="43">
        <f t="shared" si="440"/>
        <v>155</v>
      </c>
      <c r="O12776" s="43"/>
    </row>
    <row r="12777" spans="1:15" s="2" customFormat="1" ht="13.2" x14ac:dyDescent="0.25">
      <c r="A12777" s="2">
        <v>11</v>
      </c>
      <c r="B12777" s="2">
        <v>2</v>
      </c>
      <c r="C12777" s="43">
        <v>1102</v>
      </c>
      <c r="D12777" s="2" t="s">
        <v>6</v>
      </c>
      <c r="E12777" s="2">
        <v>89</v>
      </c>
      <c r="F12777" s="43">
        <v>94</v>
      </c>
      <c r="G12777" s="43">
        <f t="shared" si="440"/>
        <v>94</v>
      </c>
      <c r="O12777" s="43"/>
    </row>
    <row r="12778" spans="1:15" s="2" customFormat="1" ht="13.2" x14ac:dyDescent="0.25">
      <c r="A12778" s="2">
        <v>11</v>
      </c>
      <c r="B12778" s="2">
        <v>3</v>
      </c>
      <c r="C12778" s="43">
        <v>1103</v>
      </c>
      <c r="D12778" s="2" t="s">
        <v>6</v>
      </c>
      <c r="E12778" s="2">
        <v>89</v>
      </c>
      <c r="F12778" s="43">
        <v>30</v>
      </c>
      <c r="G12778" s="43">
        <f t="shared" si="440"/>
        <v>30</v>
      </c>
      <c r="O12778" s="43"/>
    </row>
    <row r="12779" spans="1:15" s="2" customFormat="1" ht="13.2" x14ac:dyDescent="0.25">
      <c r="A12779" s="2">
        <v>11</v>
      </c>
      <c r="B12779" s="2">
        <v>4</v>
      </c>
      <c r="C12779" s="43">
        <v>1104</v>
      </c>
      <c r="D12779" s="2" t="s">
        <v>6</v>
      </c>
      <c r="E12779" s="2">
        <v>89</v>
      </c>
      <c r="F12779" s="43">
        <v>51</v>
      </c>
      <c r="G12779" s="43">
        <f t="shared" si="440"/>
        <v>51</v>
      </c>
      <c r="O12779" s="43"/>
    </row>
    <row r="12780" spans="1:15" s="2" customFormat="1" ht="13.2" x14ac:dyDescent="0.25">
      <c r="A12780" s="2">
        <v>11</v>
      </c>
      <c r="B12780" s="2">
        <v>5</v>
      </c>
      <c r="C12780" s="43">
        <v>1105</v>
      </c>
      <c r="D12780" s="2" t="s">
        <v>6</v>
      </c>
      <c r="E12780" s="2">
        <v>89</v>
      </c>
      <c r="F12780" s="43">
        <v>105</v>
      </c>
      <c r="G12780" s="43">
        <f t="shared" si="440"/>
        <v>105</v>
      </c>
      <c r="O12780" s="43"/>
    </row>
    <row r="12781" spans="1:15" s="2" customFormat="1" ht="13.2" x14ac:dyDescent="0.25">
      <c r="A12781" s="2">
        <v>11</v>
      </c>
      <c r="B12781" s="2">
        <v>6</v>
      </c>
      <c r="C12781" s="43">
        <v>1106</v>
      </c>
      <c r="D12781" s="2" t="s">
        <v>6</v>
      </c>
      <c r="E12781" s="2">
        <v>89</v>
      </c>
      <c r="F12781" s="43">
        <v>99</v>
      </c>
      <c r="G12781" s="43">
        <f t="shared" si="440"/>
        <v>99</v>
      </c>
      <c r="O12781" s="43"/>
    </row>
    <row r="12782" spans="1:15" s="2" customFormat="1" ht="13.2" x14ac:dyDescent="0.25">
      <c r="A12782" s="2">
        <v>11</v>
      </c>
      <c r="B12782" s="2">
        <v>7</v>
      </c>
      <c r="C12782" s="43">
        <v>1107</v>
      </c>
      <c r="D12782" s="2" t="s">
        <v>6</v>
      </c>
      <c r="E12782" s="2">
        <v>89</v>
      </c>
      <c r="F12782" s="43">
        <v>46</v>
      </c>
      <c r="G12782" s="43">
        <f t="shared" si="440"/>
        <v>46</v>
      </c>
      <c r="O12782" s="43"/>
    </row>
    <row r="12783" spans="1:15" s="2" customFormat="1" ht="13.2" x14ac:dyDescent="0.25">
      <c r="A12783" s="2">
        <v>11</v>
      </c>
      <c r="B12783" s="2">
        <v>8</v>
      </c>
      <c r="C12783" s="43">
        <v>1108</v>
      </c>
      <c r="D12783" s="2" t="s">
        <v>6</v>
      </c>
      <c r="E12783" s="2">
        <v>89</v>
      </c>
      <c r="F12783" s="43">
        <v>22</v>
      </c>
      <c r="G12783" s="43">
        <f t="shared" si="440"/>
        <v>22</v>
      </c>
      <c r="O12783" s="43"/>
    </row>
    <row r="12784" spans="1:15" s="2" customFormat="1" ht="13.2" x14ac:dyDescent="0.25">
      <c r="A12784" s="2">
        <v>11</v>
      </c>
      <c r="B12784" s="2">
        <v>9</v>
      </c>
      <c r="C12784" s="43">
        <v>1109</v>
      </c>
      <c r="D12784" s="2" t="s">
        <v>6</v>
      </c>
      <c r="E12784" s="2">
        <v>89</v>
      </c>
      <c r="F12784" s="43">
        <v>156</v>
      </c>
      <c r="G12784" s="43">
        <f t="shared" si="440"/>
        <v>156</v>
      </c>
      <c r="O12784" s="43"/>
    </row>
    <row r="12785" spans="1:15" s="2" customFormat="1" ht="13.2" x14ac:dyDescent="0.25">
      <c r="A12785" s="2">
        <v>11</v>
      </c>
      <c r="B12785" s="2">
        <v>10</v>
      </c>
      <c r="C12785" s="43">
        <v>1110</v>
      </c>
      <c r="D12785" s="2" t="s">
        <v>6</v>
      </c>
      <c r="E12785" s="2">
        <v>89</v>
      </c>
      <c r="F12785" s="43">
        <v>106</v>
      </c>
      <c r="G12785" s="43">
        <f t="shared" si="440"/>
        <v>106</v>
      </c>
      <c r="O12785" s="43"/>
    </row>
    <row r="12786" spans="1:15" s="2" customFormat="1" ht="13.2" x14ac:dyDescent="0.25">
      <c r="A12786" s="2">
        <v>11</v>
      </c>
      <c r="B12786" s="2">
        <v>11</v>
      </c>
      <c r="C12786" s="43">
        <v>1111</v>
      </c>
      <c r="D12786" s="2" t="s">
        <v>6</v>
      </c>
      <c r="E12786" s="2">
        <v>89</v>
      </c>
      <c r="F12786" s="43">
        <v>12</v>
      </c>
      <c r="G12786" s="43">
        <f t="shared" si="440"/>
        <v>12</v>
      </c>
      <c r="O12786" s="43"/>
    </row>
    <row r="12787" spans="1:15" s="2" customFormat="1" ht="13.2" x14ac:dyDescent="0.25">
      <c r="A12787" s="2">
        <v>11</v>
      </c>
      <c r="B12787" s="2">
        <v>12</v>
      </c>
      <c r="C12787" s="43">
        <v>1112</v>
      </c>
      <c r="D12787" s="2" t="s">
        <v>6</v>
      </c>
      <c r="E12787" s="2">
        <v>89</v>
      </c>
      <c r="F12787" s="43">
        <v>18</v>
      </c>
      <c r="G12787" s="43">
        <f t="shared" si="440"/>
        <v>18</v>
      </c>
      <c r="O12787" s="43"/>
    </row>
    <row r="12788" spans="1:15" s="2" customFormat="1" ht="13.2" x14ac:dyDescent="0.25">
      <c r="A12788" s="2">
        <v>11</v>
      </c>
      <c r="B12788" s="2">
        <v>13</v>
      </c>
      <c r="C12788" s="43">
        <v>1113</v>
      </c>
      <c r="D12788" s="2" t="s">
        <v>6</v>
      </c>
      <c r="E12788" s="2">
        <v>89</v>
      </c>
      <c r="F12788" s="43">
        <v>46</v>
      </c>
      <c r="G12788" s="43">
        <f t="shared" si="440"/>
        <v>46</v>
      </c>
      <c r="O12788" s="43"/>
    </row>
    <row r="12789" spans="1:15" s="2" customFormat="1" ht="13.2" x14ac:dyDescent="0.25">
      <c r="A12789" s="2">
        <v>11</v>
      </c>
      <c r="B12789" s="2">
        <v>14</v>
      </c>
      <c r="C12789" s="43">
        <v>1114</v>
      </c>
      <c r="D12789" s="2" t="s">
        <v>6</v>
      </c>
      <c r="E12789" s="2">
        <v>89</v>
      </c>
      <c r="F12789" s="43">
        <v>18</v>
      </c>
      <c r="G12789" s="43">
        <f t="shared" si="440"/>
        <v>18</v>
      </c>
      <c r="O12789" s="43"/>
    </row>
    <row r="12790" spans="1:15" s="2" customFormat="1" ht="13.2" x14ac:dyDescent="0.25">
      <c r="A12790" s="2">
        <v>11</v>
      </c>
      <c r="B12790" s="2">
        <v>15</v>
      </c>
      <c r="C12790" s="43">
        <v>1115</v>
      </c>
      <c r="D12790" s="2" t="s">
        <v>6</v>
      </c>
      <c r="E12790" s="2">
        <v>89</v>
      </c>
      <c r="F12790" s="43">
        <v>21</v>
      </c>
      <c r="G12790" s="43">
        <f t="shared" si="440"/>
        <v>21</v>
      </c>
      <c r="O12790" s="43"/>
    </row>
    <row r="12791" spans="1:15" s="2" customFormat="1" ht="13.2" x14ac:dyDescent="0.25">
      <c r="A12791" s="2">
        <v>11</v>
      </c>
      <c r="B12791" s="2">
        <v>16</v>
      </c>
      <c r="C12791" s="43">
        <v>1116</v>
      </c>
      <c r="D12791" s="2" t="s">
        <v>6</v>
      </c>
      <c r="E12791" s="2">
        <v>89</v>
      </c>
      <c r="F12791" s="43">
        <v>23</v>
      </c>
      <c r="G12791" s="43">
        <f t="shared" si="440"/>
        <v>23</v>
      </c>
      <c r="O12791" s="43"/>
    </row>
    <row r="12792" spans="1:15" s="2" customFormat="1" ht="13.2" x14ac:dyDescent="0.25">
      <c r="A12792" s="2">
        <v>11</v>
      </c>
      <c r="B12792" s="2">
        <v>17</v>
      </c>
      <c r="C12792" s="43">
        <v>1117</v>
      </c>
      <c r="D12792" s="2" t="s">
        <v>6</v>
      </c>
      <c r="E12792" s="2">
        <v>89</v>
      </c>
      <c r="F12792" s="43">
        <v>26</v>
      </c>
      <c r="G12792" s="43">
        <f t="shared" si="440"/>
        <v>26</v>
      </c>
      <c r="O12792" s="43"/>
    </row>
    <row r="12793" spans="1:15" s="2" customFormat="1" ht="13.2" x14ac:dyDescent="0.25">
      <c r="A12793" s="2">
        <v>11</v>
      </c>
      <c r="B12793" s="2">
        <v>18</v>
      </c>
      <c r="C12793" s="43">
        <v>1118</v>
      </c>
      <c r="D12793" s="2" t="s">
        <v>6</v>
      </c>
      <c r="E12793" s="2">
        <v>89</v>
      </c>
      <c r="F12793" s="43">
        <v>8</v>
      </c>
      <c r="G12793" s="43">
        <f t="shared" si="440"/>
        <v>8</v>
      </c>
      <c r="O12793" s="43"/>
    </row>
    <row r="12794" spans="1:15" s="2" customFormat="1" ht="13.2" x14ac:dyDescent="0.25">
      <c r="A12794" s="2">
        <v>11</v>
      </c>
      <c r="B12794" s="2">
        <v>19</v>
      </c>
      <c r="C12794" s="43">
        <v>1119</v>
      </c>
      <c r="D12794" s="2" t="s">
        <v>6</v>
      </c>
      <c r="E12794" s="2">
        <v>89</v>
      </c>
      <c r="F12794" s="43">
        <v>33</v>
      </c>
      <c r="G12794" s="43">
        <f t="shared" si="440"/>
        <v>33</v>
      </c>
      <c r="O12794" s="43"/>
    </row>
    <row r="12795" spans="1:15" s="2" customFormat="1" ht="13.2" x14ac:dyDescent="0.25">
      <c r="A12795" s="2">
        <v>11</v>
      </c>
      <c r="B12795" s="2">
        <v>20</v>
      </c>
      <c r="C12795" s="43">
        <v>1120</v>
      </c>
      <c r="D12795" s="2" t="s">
        <v>6</v>
      </c>
      <c r="E12795" s="2">
        <v>89</v>
      </c>
      <c r="F12795" s="43">
        <v>37</v>
      </c>
      <c r="G12795" s="43">
        <f t="shared" si="440"/>
        <v>37</v>
      </c>
      <c r="O12795" s="43"/>
    </row>
    <row r="12796" spans="1:15" customFormat="1" ht="13.2" x14ac:dyDescent="0.25">
      <c r="A12796">
        <v>6</v>
      </c>
      <c r="B12796">
        <v>2</v>
      </c>
      <c r="C12796" s="3">
        <v>602</v>
      </c>
      <c r="D12796" t="s">
        <v>7</v>
      </c>
      <c r="E12796">
        <v>89</v>
      </c>
      <c r="G12796" s="3">
        <v>44</v>
      </c>
      <c r="O12796" s="3"/>
    </row>
    <row r="12797" spans="1:15" customFormat="1" ht="13.2" x14ac:dyDescent="0.25">
      <c r="A12797">
        <v>6</v>
      </c>
      <c r="B12797">
        <v>3</v>
      </c>
      <c r="C12797" s="3">
        <v>603</v>
      </c>
      <c r="D12797" t="s">
        <v>7</v>
      </c>
      <c r="E12797">
        <v>89</v>
      </c>
      <c r="G12797" s="3">
        <v>79</v>
      </c>
      <c r="O12797" s="3"/>
    </row>
    <row r="12798" spans="1:15" customFormat="1" ht="13.2" x14ac:dyDescent="0.25">
      <c r="A12798">
        <v>6</v>
      </c>
      <c r="B12798">
        <v>4</v>
      </c>
      <c r="C12798" s="3">
        <v>604</v>
      </c>
      <c r="D12798" t="s">
        <v>7</v>
      </c>
      <c r="E12798">
        <v>89</v>
      </c>
      <c r="G12798" s="3">
        <v>80</v>
      </c>
      <c r="O12798" s="3"/>
    </row>
    <row r="12799" spans="1:15" customFormat="1" ht="13.2" x14ac:dyDescent="0.25">
      <c r="A12799">
        <v>6</v>
      </c>
      <c r="B12799">
        <v>5</v>
      </c>
      <c r="C12799" s="3">
        <v>605</v>
      </c>
      <c r="D12799" t="s">
        <v>7</v>
      </c>
      <c r="E12799">
        <v>89</v>
      </c>
      <c r="G12799" s="3">
        <v>158</v>
      </c>
      <c r="O12799" s="3"/>
    </row>
    <row r="12800" spans="1:15" customFormat="1" ht="13.2" x14ac:dyDescent="0.25">
      <c r="A12800">
        <v>6</v>
      </c>
      <c r="B12800">
        <v>6</v>
      </c>
      <c r="C12800" s="3">
        <v>606</v>
      </c>
      <c r="D12800" t="s">
        <v>7</v>
      </c>
      <c r="E12800">
        <v>89</v>
      </c>
      <c r="G12800" s="3">
        <v>47</v>
      </c>
      <c r="O12800" s="3"/>
    </row>
    <row r="12801" spans="1:15" customFormat="1" ht="13.2" x14ac:dyDescent="0.25">
      <c r="A12801">
        <v>6</v>
      </c>
      <c r="B12801">
        <v>7</v>
      </c>
      <c r="C12801" s="3">
        <v>607</v>
      </c>
      <c r="D12801" t="s">
        <v>7</v>
      </c>
      <c r="E12801">
        <v>89</v>
      </c>
      <c r="G12801" s="3">
        <v>0</v>
      </c>
      <c r="O12801" s="3"/>
    </row>
    <row r="12802" spans="1:15" customFormat="1" ht="13.2" x14ac:dyDescent="0.25">
      <c r="A12802">
        <v>6</v>
      </c>
      <c r="B12802">
        <v>8</v>
      </c>
      <c r="C12802" s="3">
        <v>608</v>
      </c>
      <c r="D12802" t="s">
        <v>7</v>
      </c>
      <c r="E12802">
        <v>89</v>
      </c>
      <c r="G12802" s="3">
        <v>0</v>
      </c>
      <c r="O12802" s="3"/>
    </row>
    <row r="12803" spans="1:15" customFormat="1" ht="13.2" x14ac:dyDescent="0.25">
      <c r="A12803">
        <v>6</v>
      </c>
      <c r="B12803">
        <v>9</v>
      </c>
      <c r="C12803" s="3">
        <v>609</v>
      </c>
      <c r="D12803" t="s">
        <v>7</v>
      </c>
      <c r="E12803">
        <v>89</v>
      </c>
      <c r="G12803" s="3">
        <v>60</v>
      </c>
      <c r="O12803" s="3"/>
    </row>
    <row r="12804" spans="1:15" customFormat="1" ht="13.2" x14ac:dyDescent="0.25">
      <c r="A12804">
        <v>6</v>
      </c>
      <c r="B12804">
        <v>10</v>
      </c>
      <c r="C12804" s="3">
        <v>610</v>
      </c>
      <c r="D12804" t="s">
        <v>7</v>
      </c>
      <c r="E12804">
        <v>89</v>
      </c>
      <c r="G12804" s="3">
        <v>687</v>
      </c>
      <c r="O12804" s="3"/>
    </row>
    <row r="12805" spans="1:15" customFormat="1" ht="13.2" x14ac:dyDescent="0.25">
      <c r="A12805">
        <v>6</v>
      </c>
      <c r="B12805">
        <v>11</v>
      </c>
      <c r="C12805" s="3">
        <v>611</v>
      </c>
      <c r="D12805" t="s">
        <v>7</v>
      </c>
      <c r="E12805">
        <v>89</v>
      </c>
      <c r="G12805" s="3">
        <v>430</v>
      </c>
      <c r="O12805" s="3"/>
    </row>
    <row r="12806" spans="1:15" customFormat="1" ht="13.2" x14ac:dyDescent="0.25">
      <c r="A12806">
        <v>6</v>
      </c>
      <c r="B12806">
        <v>12</v>
      </c>
      <c r="C12806" s="3">
        <v>612</v>
      </c>
      <c r="D12806" t="s">
        <v>7</v>
      </c>
      <c r="E12806">
        <v>89</v>
      </c>
      <c r="G12806" s="3">
        <v>880</v>
      </c>
      <c r="O12806" s="3"/>
    </row>
    <row r="12807" spans="1:15" customFormat="1" ht="13.2" x14ac:dyDescent="0.25">
      <c r="A12807">
        <v>6</v>
      </c>
      <c r="B12807">
        <v>13</v>
      </c>
      <c r="C12807" s="3">
        <v>613</v>
      </c>
      <c r="D12807" t="s">
        <v>7</v>
      </c>
      <c r="E12807">
        <v>89</v>
      </c>
      <c r="G12807" s="3">
        <v>474</v>
      </c>
      <c r="O12807" s="3"/>
    </row>
    <row r="12808" spans="1:15" customFormat="1" ht="13.2" x14ac:dyDescent="0.25">
      <c r="A12808">
        <v>6</v>
      </c>
      <c r="B12808">
        <v>14</v>
      </c>
      <c r="C12808" s="3">
        <v>614</v>
      </c>
      <c r="D12808" t="s">
        <v>7</v>
      </c>
      <c r="E12808">
        <v>89</v>
      </c>
      <c r="G12808" s="3">
        <v>254</v>
      </c>
      <c r="O12808" s="3"/>
    </row>
    <row r="12809" spans="1:15" customFormat="1" ht="13.2" x14ac:dyDescent="0.25">
      <c r="A12809">
        <v>6</v>
      </c>
      <c r="B12809">
        <v>15</v>
      </c>
      <c r="C12809" s="3">
        <v>615</v>
      </c>
      <c r="D12809" t="s">
        <v>7</v>
      </c>
      <c r="E12809">
        <v>89</v>
      </c>
      <c r="G12809" s="3">
        <v>710</v>
      </c>
      <c r="O12809" s="3"/>
    </row>
    <row r="12810" spans="1:15" customFormat="1" ht="13.2" x14ac:dyDescent="0.25">
      <c r="A12810">
        <v>6</v>
      </c>
      <c r="B12810">
        <v>16</v>
      </c>
      <c r="C12810" s="3">
        <v>616</v>
      </c>
      <c r="D12810" t="s">
        <v>7</v>
      </c>
      <c r="E12810">
        <v>89</v>
      </c>
      <c r="G12810" s="3">
        <v>788</v>
      </c>
      <c r="O12810" s="3"/>
    </row>
    <row r="12811" spans="1:15" customFormat="1" ht="13.2" x14ac:dyDescent="0.25">
      <c r="A12811">
        <v>6</v>
      </c>
      <c r="B12811">
        <v>17</v>
      </c>
      <c r="C12811" s="3">
        <v>617</v>
      </c>
      <c r="D12811" t="s">
        <v>7</v>
      </c>
      <c r="E12811">
        <v>89</v>
      </c>
      <c r="G12811" s="3">
        <v>501</v>
      </c>
      <c r="O12811" s="3"/>
    </row>
    <row r="12812" spans="1:15" customFormat="1" ht="13.2" x14ac:dyDescent="0.25">
      <c r="A12812">
        <v>6</v>
      </c>
      <c r="B12812">
        <v>18</v>
      </c>
      <c r="C12812" s="3">
        <v>618</v>
      </c>
      <c r="D12812" t="s">
        <v>7</v>
      </c>
      <c r="E12812">
        <v>89</v>
      </c>
      <c r="G12812" s="3">
        <v>2368</v>
      </c>
      <c r="O12812" s="3"/>
    </row>
    <row r="12813" spans="1:15" customFormat="1" ht="13.2" x14ac:dyDescent="0.25">
      <c r="A12813">
        <v>6</v>
      </c>
      <c r="B12813">
        <v>19</v>
      </c>
      <c r="C12813" s="3">
        <v>619</v>
      </c>
      <c r="D12813" t="s">
        <v>7</v>
      </c>
      <c r="E12813">
        <v>89</v>
      </c>
      <c r="G12813" s="3">
        <v>901</v>
      </c>
      <c r="O12813" s="3"/>
    </row>
    <row r="12814" spans="1:15" customFormat="1" ht="13.2" x14ac:dyDescent="0.25">
      <c r="A12814">
        <v>6</v>
      </c>
      <c r="B12814">
        <v>20</v>
      </c>
      <c r="C12814" s="3">
        <v>620</v>
      </c>
      <c r="D12814" t="s">
        <v>7</v>
      </c>
      <c r="E12814">
        <v>89</v>
      </c>
      <c r="G12814" s="3">
        <v>552</v>
      </c>
      <c r="O12814" s="3"/>
    </row>
    <row r="12815" spans="1:15" customFormat="1" ht="13.2" x14ac:dyDescent="0.25">
      <c r="A12815">
        <v>6</v>
      </c>
      <c r="B12815">
        <v>21</v>
      </c>
      <c r="C12815" s="3">
        <v>621</v>
      </c>
      <c r="D12815" t="s">
        <v>7</v>
      </c>
      <c r="E12815">
        <v>89</v>
      </c>
      <c r="G12815" s="3">
        <v>760</v>
      </c>
      <c r="O12815" s="3"/>
    </row>
    <row r="12816" spans="1:15" customFormat="1" ht="13.2" x14ac:dyDescent="0.25">
      <c r="A12816">
        <v>6</v>
      </c>
      <c r="B12816">
        <v>22</v>
      </c>
      <c r="C12816" s="3">
        <v>622</v>
      </c>
      <c r="D12816" t="s">
        <v>7</v>
      </c>
      <c r="E12816">
        <v>89</v>
      </c>
      <c r="G12816" s="3">
        <v>472</v>
      </c>
      <c r="O12816" s="3"/>
    </row>
    <row r="12817" spans="1:15" customFormat="1" ht="13.2" x14ac:dyDescent="0.25">
      <c r="A12817">
        <v>6</v>
      </c>
      <c r="B12817">
        <v>23</v>
      </c>
      <c r="C12817" s="3">
        <v>623</v>
      </c>
      <c r="D12817" t="s">
        <v>7</v>
      </c>
      <c r="E12817">
        <v>89</v>
      </c>
      <c r="G12817" s="3">
        <v>238</v>
      </c>
      <c r="O12817" s="3"/>
    </row>
    <row r="12818" spans="1:15" customFormat="1" ht="13.2" x14ac:dyDescent="0.25">
      <c r="A12818">
        <v>6</v>
      </c>
      <c r="B12818">
        <v>24</v>
      </c>
      <c r="C12818" s="3">
        <v>624</v>
      </c>
      <c r="D12818" t="s">
        <v>7</v>
      </c>
      <c r="E12818">
        <v>89</v>
      </c>
      <c r="G12818" s="3">
        <v>170</v>
      </c>
      <c r="O12818" s="3"/>
    </row>
    <row r="12819" spans="1:15" customFormat="1" ht="13.2" x14ac:dyDescent="0.25">
      <c r="A12819">
        <v>6</v>
      </c>
      <c r="B12819">
        <v>25</v>
      </c>
      <c r="C12819" s="3">
        <v>625</v>
      </c>
      <c r="D12819" t="s">
        <v>7</v>
      </c>
      <c r="E12819">
        <v>89</v>
      </c>
      <c r="G12819" s="3">
        <v>78</v>
      </c>
      <c r="O12819" s="3"/>
    </row>
    <row r="12820" spans="1:15" customFormat="1" ht="13.2" x14ac:dyDescent="0.25">
      <c r="A12820">
        <v>6</v>
      </c>
      <c r="B12820">
        <v>26</v>
      </c>
      <c r="C12820" s="3">
        <v>626</v>
      </c>
      <c r="D12820" t="s">
        <v>7</v>
      </c>
      <c r="E12820">
        <v>89</v>
      </c>
      <c r="G12820" s="3">
        <v>30</v>
      </c>
      <c r="O12820" s="3"/>
    </row>
    <row r="12821" spans="1:15" customFormat="1" ht="13.2" x14ac:dyDescent="0.25">
      <c r="A12821">
        <v>6</v>
      </c>
      <c r="B12821">
        <v>27</v>
      </c>
      <c r="C12821" s="3">
        <v>627</v>
      </c>
      <c r="D12821" t="s">
        <v>7</v>
      </c>
      <c r="E12821">
        <v>89</v>
      </c>
      <c r="G12821" s="3">
        <v>73</v>
      </c>
      <c r="O12821" s="3"/>
    </row>
    <row r="12822" spans="1:15" customFormat="1" ht="13.2" x14ac:dyDescent="0.25">
      <c r="A12822">
        <v>6</v>
      </c>
      <c r="B12822">
        <v>28</v>
      </c>
      <c r="C12822" s="3">
        <v>628</v>
      </c>
      <c r="D12822" t="s">
        <v>7</v>
      </c>
      <c r="E12822">
        <v>89</v>
      </c>
      <c r="G12822" s="3">
        <v>671</v>
      </c>
      <c r="O12822" s="3"/>
    </row>
    <row r="12823" spans="1:15" customFormat="1" ht="13.2" x14ac:dyDescent="0.25">
      <c r="A12823">
        <v>6</v>
      </c>
      <c r="B12823">
        <v>29</v>
      </c>
      <c r="C12823" s="3">
        <v>629</v>
      </c>
      <c r="D12823" t="s">
        <v>7</v>
      </c>
      <c r="E12823">
        <v>89</v>
      </c>
      <c r="G12823" s="3">
        <v>7719</v>
      </c>
      <c r="O12823" s="3"/>
    </row>
    <row r="12824" spans="1:15" customFormat="1" ht="13.2" x14ac:dyDescent="0.25">
      <c r="A12824">
        <v>6</v>
      </c>
      <c r="B12824">
        <v>30</v>
      </c>
      <c r="C12824" s="3">
        <v>630</v>
      </c>
      <c r="D12824" t="s">
        <v>7</v>
      </c>
      <c r="E12824">
        <v>89</v>
      </c>
      <c r="G12824" s="3">
        <v>3100</v>
      </c>
      <c r="O12824" s="3"/>
    </row>
    <row r="12825" spans="1:15" customFormat="1" ht="13.2" x14ac:dyDescent="0.25">
      <c r="A12825">
        <v>7</v>
      </c>
      <c r="B12825">
        <v>1</v>
      </c>
      <c r="C12825" s="3">
        <v>701</v>
      </c>
      <c r="D12825" t="s">
        <v>7</v>
      </c>
      <c r="E12825">
        <v>89</v>
      </c>
      <c r="G12825" s="3">
        <v>1829</v>
      </c>
      <c r="O12825" s="3"/>
    </row>
    <row r="12826" spans="1:15" customFormat="1" ht="13.2" x14ac:dyDescent="0.25">
      <c r="A12826">
        <v>7</v>
      </c>
      <c r="B12826">
        <v>2</v>
      </c>
      <c r="C12826" s="3">
        <v>702</v>
      </c>
      <c r="D12826" t="s">
        <v>7</v>
      </c>
      <c r="E12826">
        <v>89</v>
      </c>
      <c r="G12826" s="3">
        <v>3143</v>
      </c>
      <c r="O12826" s="3"/>
    </row>
    <row r="12827" spans="1:15" customFormat="1" ht="13.2" x14ac:dyDescent="0.25">
      <c r="A12827">
        <v>7</v>
      </c>
      <c r="B12827">
        <v>3</v>
      </c>
      <c r="C12827" s="3">
        <v>703</v>
      </c>
      <c r="D12827" t="s">
        <v>7</v>
      </c>
      <c r="E12827">
        <v>89</v>
      </c>
      <c r="G12827" s="3">
        <v>2236</v>
      </c>
      <c r="O12827" s="3"/>
    </row>
    <row r="12828" spans="1:15" customFormat="1" ht="13.2" x14ac:dyDescent="0.25">
      <c r="A12828">
        <v>7</v>
      </c>
      <c r="B12828">
        <v>4</v>
      </c>
      <c r="C12828" s="3">
        <v>704</v>
      </c>
      <c r="D12828" t="s">
        <v>7</v>
      </c>
      <c r="E12828">
        <v>89</v>
      </c>
      <c r="G12828" s="3">
        <v>4320</v>
      </c>
      <c r="O12828" s="3"/>
    </row>
    <row r="12829" spans="1:15" customFormat="1" ht="13.2" x14ac:dyDescent="0.25">
      <c r="A12829">
        <v>7</v>
      </c>
      <c r="B12829">
        <v>5</v>
      </c>
      <c r="C12829" s="3">
        <v>705</v>
      </c>
      <c r="D12829" t="s">
        <v>7</v>
      </c>
      <c r="E12829">
        <v>89</v>
      </c>
      <c r="G12829" s="3">
        <v>6058</v>
      </c>
      <c r="O12829" s="3"/>
    </row>
    <row r="12830" spans="1:15" customFormat="1" ht="13.2" x14ac:dyDescent="0.25">
      <c r="A12830">
        <v>7</v>
      </c>
      <c r="B12830">
        <v>6</v>
      </c>
      <c r="C12830" s="3">
        <v>706</v>
      </c>
      <c r="D12830" t="s">
        <v>7</v>
      </c>
      <c r="E12830">
        <v>89</v>
      </c>
      <c r="G12830" s="3">
        <v>4102</v>
      </c>
      <c r="O12830" s="3"/>
    </row>
    <row r="12831" spans="1:15" customFormat="1" ht="13.2" x14ac:dyDescent="0.25">
      <c r="A12831">
        <v>7</v>
      </c>
      <c r="B12831">
        <v>7</v>
      </c>
      <c r="C12831" s="3">
        <v>707</v>
      </c>
      <c r="D12831" t="s">
        <v>7</v>
      </c>
      <c r="E12831">
        <v>89</v>
      </c>
      <c r="G12831" s="3">
        <v>3649</v>
      </c>
      <c r="O12831" s="3"/>
    </row>
    <row r="12832" spans="1:15" customFormat="1" ht="13.2" x14ac:dyDescent="0.25">
      <c r="A12832">
        <v>7</v>
      </c>
      <c r="B12832">
        <v>8</v>
      </c>
      <c r="C12832" s="3">
        <v>708</v>
      </c>
      <c r="D12832" t="s">
        <v>7</v>
      </c>
      <c r="E12832">
        <v>89</v>
      </c>
      <c r="G12832" s="3">
        <v>4659</v>
      </c>
      <c r="O12832" s="3"/>
    </row>
    <row r="12833" spans="1:15" customFormat="1" ht="13.2" x14ac:dyDescent="0.25">
      <c r="A12833">
        <v>7</v>
      </c>
      <c r="B12833">
        <v>9</v>
      </c>
      <c r="C12833" s="3">
        <v>709</v>
      </c>
      <c r="D12833" t="s">
        <v>7</v>
      </c>
      <c r="E12833">
        <v>89</v>
      </c>
      <c r="G12833" s="3">
        <v>4040</v>
      </c>
      <c r="O12833" s="3"/>
    </row>
    <row r="12834" spans="1:15" customFormat="1" ht="13.2" x14ac:dyDescent="0.25">
      <c r="A12834">
        <v>7</v>
      </c>
      <c r="B12834">
        <v>10</v>
      </c>
      <c r="C12834" s="3">
        <v>710</v>
      </c>
      <c r="D12834" t="s">
        <v>7</v>
      </c>
      <c r="E12834">
        <v>89</v>
      </c>
      <c r="G12834" s="3">
        <v>2146</v>
      </c>
      <c r="O12834" s="3"/>
    </row>
    <row r="12835" spans="1:15" customFormat="1" ht="13.2" x14ac:dyDescent="0.25">
      <c r="A12835">
        <v>7</v>
      </c>
      <c r="B12835">
        <v>11</v>
      </c>
      <c r="C12835" s="3">
        <v>711</v>
      </c>
      <c r="D12835" t="s">
        <v>7</v>
      </c>
      <c r="E12835">
        <v>89</v>
      </c>
      <c r="G12835" s="3">
        <v>1250</v>
      </c>
      <c r="O12835" s="3"/>
    </row>
    <row r="12836" spans="1:15" customFormat="1" ht="13.2" x14ac:dyDescent="0.25">
      <c r="A12836">
        <v>7</v>
      </c>
      <c r="B12836">
        <v>12</v>
      </c>
      <c r="C12836" s="3">
        <v>712</v>
      </c>
      <c r="D12836" t="s">
        <v>7</v>
      </c>
      <c r="E12836">
        <v>89</v>
      </c>
      <c r="G12836" s="3">
        <v>1739</v>
      </c>
      <c r="O12836" s="3"/>
    </row>
    <row r="12837" spans="1:15" customFormat="1" ht="13.2" x14ac:dyDescent="0.25">
      <c r="A12837">
        <v>7</v>
      </c>
      <c r="B12837">
        <v>13</v>
      </c>
      <c r="C12837" s="3">
        <v>713</v>
      </c>
      <c r="D12837" t="s">
        <v>7</v>
      </c>
      <c r="E12837">
        <v>89</v>
      </c>
      <c r="G12837" s="3">
        <v>1713</v>
      </c>
      <c r="O12837" s="3"/>
    </row>
    <row r="12838" spans="1:15" customFormat="1" ht="13.2" x14ac:dyDescent="0.25">
      <c r="A12838">
        <v>7</v>
      </c>
      <c r="B12838">
        <v>14</v>
      </c>
      <c r="C12838" s="3">
        <v>714</v>
      </c>
      <c r="D12838" t="s">
        <v>7</v>
      </c>
      <c r="E12838">
        <v>89</v>
      </c>
      <c r="G12838" s="3">
        <v>3368</v>
      </c>
      <c r="O12838" s="3"/>
    </row>
    <row r="12839" spans="1:15" customFormat="1" ht="13.2" x14ac:dyDescent="0.25">
      <c r="A12839">
        <v>7</v>
      </c>
      <c r="B12839">
        <v>15</v>
      </c>
      <c r="C12839" s="3">
        <v>715</v>
      </c>
      <c r="D12839" t="s">
        <v>7</v>
      </c>
      <c r="E12839">
        <v>89</v>
      </c>
      <c r="G12839" s="3">
        <v>4318</v>
      </c>
      <c r="O12839" s="3"/>
    </row>
    <row r="12840" spans="1:15" customFormat="1" ht="13.2" x14ac:dyDescent="0.25">
      <c r="A12840">
        <v>7</v>
      </c>
      <c r="B12840">
        <v>16</v>
      </c>
      <c r="C12840" s="3">
        <v>716</v>
      </c>
      <c r="D12840" t="s">
        <v>7</v>
      </c>
      <c r="E12840">
        <v>89</v>
      </c>
      <c r="G12840" s="3">
        <v>4611</v>
      </c>
      <c r="O12840" s="3"/>
    </row>
    <row r="12841" spans="1:15" customFormat="1" ht="13.2" x14ac:dyDescent="0.25">
      <c r="A12841">
        <v>7</v>
      </c>
      <c r="B12841">
        <v>17</v>
      </c>
      <c r="C12841" s="3">
        <v>717</v>
      </c>
      <c r="D12841" t="s">
        <v>7</v>
      </c>
      <c r="E12841">
        <v>89</v>
      </c>
      <c r="G12841" s="3">
        <v>1168</v>
      </c>
      <c r="O12841" s="3"/>
    </row>
    <row r="12842" spans="1:15" customFormat="1" ht="13.2" x14ac:dyDescent="0.25">
      <c r="A12842">
        <v>7</v>
      </c>
      <c r="B12842">
        <v>18</v>
      </c>
      <c r="C12842" s="3">
        <v>718</v>
      </c>
      <c r="D12842" t="s">
        <v>7</v>
      </c>
      <c r="E12842">
        <v>89</v>
      </c>
      <c r="G12842" s="3">
        <v>927</v>
      </c>
      <c r="O12842" s="3"/>
    </row>
    <row r="12843" spans="1:15" customFormat="1" ht="13.2" x14ac:dyDescent="0.25">
      <c r="A12843">
        <v>7</v>
      </c>
      <c r="B12843">
        <v>19</v>
      </c>
      <c r="C12843" s="3">
        <v>719</v>
      </c>
      <c r="D12843" t="s">
        <v>7</v>
      </c>
      <c r="E12843">
        <v>89</v>
      </c>
      <c r="G12843" s="3">
        <v>896</v>
      </c>
      <c r="O12843" s="3"/>
    </row>
    <row r="12844" spans="1:15" customFormat="1" ht="13.2" x14ac:dyDescent="0.25">
      <c r="A12844">
        <v>7</v>
      </c>
      <c r="B12844">
        <v>20</v>
      </c>
      <c r="C12844" s="3">
        <v>720</v>
      </c>
      <c r="D12844" t="s">
        <v>7</v>
      </c>
      <c r="E12844">
        <v>89</v>
      </c>
      <c r="G12844" s="3">
        <v>1348</v>
      </c>
      <c r="O12844" s="3"/>
    </row>
    <row r="12845" spans="1:15" customFormat="1" ht="13.2" x14ac:dyDescent="0.25">
      <c r="A12845">
        <v>7</v>
      </c>
      <c r="B12845">
        <v>21</v>
      </c>
      <c r="C12845" s="3">
        <v>721</v>
      </c>
      <c r="D12845" t="s">
        <v>7</v>
      </c>
      <c r="E12845">
        <v>89</v>
      </c>
      <c r="G12845" s="3">
        <v>5037</v>
      </c>
      <c r="O12845" s="3"/>
    </row>
    <row r="12846" spans="1:15" customFormat="1" ht="13.2" x14ac:dyDescent="0.25">
      <c r="A12846">
        <v>7</v>
      </c>
      <c r="B12846">
        <v>22</v>
      </c>
      <c r="C12846" s="3">
        <v>722</v>
      </c>
      <c r="D12846" t="s">
        <v>7</v>
      </c>
      <c r="E12846">
        <v>89</v>
      </c>
      <c r="G12846" s="3">
        <v>5522</v>
      </c>
      <c r="O12846" s="3"/>
    </row>
    <row r="12847" spans="1:15" customFormat="1" ht="13.2" x14ac:dyDescent="0.25">
      <c r="A12847">
        <v>7</v>
      </c>
      <c r="B12847">
        <v>23</v>
      </c>
      <c r="C12847" s="3">
        <v>723</v>
      </c>
      <c r="D12847" t="s">
        <v>7</v>
      </c>
      <c r="E12847">
        <v>89</v>
      </c>
      <c r="G12847" s="3">
        <v>4433</v>
      </c>
      <c r="O12847" s="3"/>
    </row>
    <row r="12848" spans="1:15" customFormat="1" ht="13.2" x14ac:dyDescent="0.25">
      <c r="A12848">
        <v>7</v>
      </c>
      <c r="B12848">
        <v>24</v>
      </c>
      <c r="C12848" s="3">
        <v>724</v>
      </c>
      <c r="D12848" t="s">
        <v>7</v>
      </c>
      <c r="E12848">
        <v>89</v>
      </c>
      <c r="G12848" s="3">
        <v>1988</v>
      </c>
      <c r="O12848" s="3"/>
    </row>
    <row r="12849" spans="1:15" customFormat="1" ht="13.2" x14ac:dyDescent="0.25">
      <c r="A12849">
        <v>7</v>
      </c>
      <c r="B12849">
        <v>25</v>
      </c>
      <c r="C12849" s="3">
        <v>725</v>
      </c>
      <c r="D12849" t="s">
        <v>7</v>
      </c>
      <c r="E12849">
        <v>89</v>
      </c>
      <c r="G12849" s="3">
        <v>1768</v>
      </c>
      <c r="O12849" s="3"/>
    </row>
    <row r="12850" spans="1:15" customFormat="1" ht="13.2" x14ac:dyDescent="0.25">
      <c r="A12850">
        <v>7</v>
      </c>
      <c r="B12850">
        <v>26</v>
      </c>
      <c r="C12850" s="3">
        <v>726</v>
      </c>
      <c r="D12850" t="s">
        <v>7</v>
      </c>
      <c r="E12850">
        <v>89</v>
      </c>
      <c r="G12850" s="3">
        <v>1580</v>
      </c>
      <c r="O12850" s="3"/>
    </row>
    <row r="12851" spans="1:15" customFormat="1" ht="13.2" x14ac:dyDescent="0.25">
      <c r="A12851">
        <v>7</v>
      </c>
      <c r="B12851">
        <v>27</v>
      </c>
      <c r="C12851" s="3">
        <v>727</v>
      </c>
      <c r="D12851" t="s">
        <v>7</v>
      </c>
      <c r="E12851">
        <v>89</v>
      </c>
      <c r="G12851" s="3">
        <v>1551</v>
      </c>
      <c r="O12851" s="3"/>
    </row>
    <row r="12852" spans="1:15" customFormat="1" ht="13.2" x14ac:dyDescent="0.25">
      <c r="A12852">
        <v>7</v>
      </c>
      <c r="B12852">
        <v>28</v>
      </c>
      <c r="C12852" s="3">
        <v>728</v>
      </c>
      <c r="D12852" t="s">
        <v>7</v>
      </c>
      <c r="E12852">
        <v>89</v>
      </c>
      <c r="G12852" s="3">
        <v>7215</v>
      </c>
      <c r="O12852" s="3"/>
    </row>
    <row r="12853" spans="1:15" customFormat="1" ht="13.2" x14ac:dyDescent="0.25">
      <c r="A12853">
        <v>7</v>
      </c>
      <c r="B12853">
        <v>29</v>
      </c>
      <c r="C12853" s="3">
        <v>729</v>
      </c>
      <c r="D12853" t="s">
        <v>7</v>
      </c>
      <c r="E12853">
        <v>89</v>
      </c>
      <c r="G12853" s="3">
        <v>4556</v>
      </c>
      <c r="O12853" s="3"/>
    </row>
    <row r="12854" spans="1:15" customFormat="1" ht="13.2" x14ac:dyDescent="0.25">
      <c r="A12854">
        <v>7</v>
      </c>
      <c r="B12854">
        <v>30</v>
      </c>
      <c r="C12854" s="3">
        <v>730</v>
      </c>
      <c r="D12854" t="s">
        <v>7</v>
      </c>
      <c r="E12854">
        <v>89</v>
      </c>
      <c r="G12854" s="3">
        <v>3071</v>
      </c>
      <c r="O12854" s="3"/>
    </row>
    <row r="12855" spans="1:15" customFormat="1" ht="13.2" x14ac:dyDescent="0.25">
      <c r="A12855">
        <v>7</v>
      </c>
      <c r="B12855">
        <v>31</v>
      </c>
      <c r="C12855" s="3">
        <v>731</v>
      </c>
      <c r="D12855" t="s">
        <v>7</v>
      </c>
      <c r="E12855">
        <v>89</v>
      </c>
      <c r="G12855" s="3">
        <v>2110</v>
      </c>
      <c r="O12855" s="3"/>
    </row>
    <row r="12856" spans="1:15" customFormat="1" ht="13.2" x14ac:dyDescent="0.25">
      <c r="A12856">
        <v>8</v>
      </c>
      <c r="B12856">
        <v>1</v>
      </c>
      <c r="C12856" s="3">
        <v>801</v>
      </c>
      <c r="D12856" t="s">
        <v>7</v>
      </c>
      <c r="E12856">
        <v>89</v>
      </c>
      <c r="G12856" s="3">
        <v>2704</v>
      </c>
      <c r="O12856" s="3"/>
    </row>
    <row r="12857" spans="1:15" customFormat="1" ht="13.2" x14ac:dyDescent="0.25">
      <c r="A12857">
        <v>8</v>
      </c>
      <c r="B12857">
        <v>2</v>
      </c>
      <c r="C12857" s="3">
        <v>802</v>
      </c>
      <c r="D12857" t="s">
        <v>7</v>
      </c>
      <c r="E12857">
        <v>89</v>
      </c>
      <c r="G12857" s="3">
        <v>2735</v>
      </c>
      <c r="O12857" s="3"/>
    </row>
    <row r="12858" spans="1:15" customFormat="1" ht="13.2" x14ac:dyDescent="0.25">
      <c r="A12858">
        <v>8</v>
      </c>
      <c r="B12858">
        <v>3</v>
      </c>
      <c r="C12858" s="3">
        <v>803</v>
      </c>
      <c r="D12858" t="s">
        <v>7</v>
      </c>
      <c r="E12858">
        <v>89</v>
      </c>
      <c r="G12858" s="3">
        <v>2525</v>
      </c>
      <c r="O12858" s="3"/>
    </row>
    <row r="12859" spans="1:15" customFormat="1" ht="13.2" x14ac:dyDescent="0.25">
      <c r="A12859">
        <v>8</v>
      </c>
      <c r="B12859">
        <v>4</v>
      </c>
      <c r="C12859" s="3">
        <v>804</v>
      </c>
      <c r="D12859" t="s">
        <v>7</v>
      </c>
      <c r="E12859">
        <v>89</v>
      </c>
      <c r="G12859" s="3">
        <v>3519</v>
      </c>
      <c r="O12859" s="3"/>
    </row>
    <row r="12860" spans="1:15" customFormat="1" ht="13.2" x14ac:dyDescent="0.25">
      <c r="A12860">
        <v>8</v>
      </c>
      <c r="B12860">
        <v>5</v>
      </c>
      <c r="C12860" s="3">
        <v>805</v>
      </c>
      <c r="D12860" t="s">
        <v>7</v>
      </c>
      <c r="E12860">
        <v>89</v>
      </c>
      <c r="G12860" s="3">
        <v>2760</v>
      </c>
      <c r="O12860" s="3"/>
    </row>
    <row r="12861" spans="1:15" customFormat="1" ht="13.2" x14ac:dyDescent="0.25">
      <c r="A12861">
        <v>8</v>
      </c>
      <c r="B12861">
        <v>6</v>
      </c>
      <c r="C12861" s="3">
        <v>806</v>
      </c>
      <c r="D12861" t="s">
        <v>7</v>
      </c>
      <c r="E12861">
        <v>89</v>
      </c>
      <c r="G12861" s="3">
        <v>1985</v>
      </c>
      <c r="O12861" s="3"/>
    </row>
    <row r="12862" spans="1:15" customFormat="1" ht="13.2" x14ac:dyDescent="0.25">
      <c r="A12862">
        <v>8</v>
      </c>
      <c r="B12862">
        <v>7</v>
      </c>
      <c r="C12862" s="3">
        <v>807</v>
      </c>
      <c r="D12862" t="s">
        <v>7</v>
      </c>
      <c r="E12862">
        <v>89</v>
      </c>
      <c r="G12862" s="3">
        <v>1208</v>
      </c>
      <c r="O12862" s="3"/>
    </row>
    <row r="12863" spans="1:15" customFormat="1" ht="13.2" x14ac:dyDescent="0.25">
      <c r="A12863">
        <v>8</v>
      </c>
      <c r="B12863">
        <v>8</v>
      </c>
      <c r="C12863" s="3">
        <v>808</v>
      </c>
      <c r="D12863" t="s">
        <v>7</v>
      </c>
      <c r="E12863">
        <v>89</v>
      </c>
      <c r="G12863" s="3">
        <v>435</v>
      </c>
      <c r="O12863" s="3"/>
    </row>
    <row r="12864" spans="1:15" customFormat="1" ht="13.2" x14ac:dyDescent="0.25">
      <c r="A12864">
        <v>8</v>
      </c>
      <c r="B12864">
        <v>9</v>
      </c>
      <c r="C12864" s="3">
        <v>809</v>
      </c>
      <c r="D12864" t="s">
        <v>7</v>
      </c>
      <c r="E12864">
        <v>89</v>
      </c>
      <c r="G12864" s="3">
        <v>197</v>
      </c>
      <c r="O12864" s="3"/>
    </row>
    <row r="12865" spans="1:15" customFormat="1" ht="13.2" x14ac:dyDescent="0.25">
      <c r="A12865">
        <v>8</v>
      </c>
      <c r="B12865">
        <v>10</v>
      </c>
      <c r="C12865" s="3">
        <v>810</v>
      </c>
      <c r="D12865" t="s">
        <v>7</v>
      </c>
      <c r="E12865">
        <v>89</v>
      </c>
      <c r="G12865" s="3">
        <v>218</v>
      </c>
      <c r="O12865" s="3"/>
    </row>
    <row r="12866" spans="1:15" customFormat="1" ht="13.2" x14ac:dyDescent="0.25">
      <c r="A12866">
        <v>8</v>
      </c>
      <c r="B12866">
        <v>11</v>
      </c>
      <c r="C12866" s="3">
        <v>811</v>
      </c>
      <c r="D12866" t="s">
        <v>7</v>
      </c>
      <c r="E12866">
        <v>89</v>
      </c>
      <c r="G12866" s="3">
        <v>948</v>
      </c>
      <c r="O12866" s="3"/>
    </row>
    <row r="12867" spans="1:15" customFormat="1" ht="13.2" x14ac:dyDescent="0.25">
      <c r="A12867">
        <v>8</v>
      </c>
      <c r="B12867">
        <v>12</v>
      </c>
      <c r="C12867" s="3">
        <v>812</v>
      </c>
      <c r="D12867" t="s">
        <v>7</v>
      </c>
      <c r="E12867">
        <v>89</v>
      </c>
      <c r="G12867" s="3">
        <v>898</v>
      </c>
      <c r="O12867" s="3"/>
    </row>
    <row r="12868" spans="1:15" customFormat="1" ht="13.2" x14ac:dyDescent="0.25">
      <c r="A12868">
        <v>8</v>
      </c>
      <c r="B12868">
        <v>13</v>
      </c>
      <c r="C12868" s="3">
        <v>813</v>
      </c>
      <c r="D12868" t="s">
        <v>7</v>
      </c>
      <c r="E12868">
        <v>89</v>
      </c>
      <c r="G12868" s="3">
        <v>877</v>
      </c>
      <c r="O12868" s="3"/>
    </row>
    <row r="12869" spans="1:15" customFormat="1" ht="13.2" x14ac:dyDescent="0.25">
      <c r="A12869">
        <v>8</v>
      </c>
      <c r="B12869">
        <v>14</v>
      </c>
      <c r="C12869" s="3">
        <v>814</v>
      </c>
      <c r="D12869" t="s">
        <v>7</v>
      </c>
      <c r="E12869">
        <v>89</v>
      </c>
      <c r="G12869" s="3">
        <v>412</v>
      </c>
      <c r="O12869" s="3"/>
    </row>
    <row r="12870" spans="1:15" customFormat="1" ht="13.2" x14ac:dyDescent="0.25">
      <c r="A12870">
        <v>8</v>
      </c>
      <c r="B12870">
        <v>15</v>
      </c>
      <c r="C12870" s="3">
        <v>815</v>
      </c>
      <c r="D12870" t="s">
        <v>7</v>
      </c>
      <c r="E12870">
        <v>89</v>
      </c>
      <c r="G12870" s="3">
        <v>509</v>
      </c>
      <c r="O12870" s="3"/>
    </row>
    <row r="12871" spans="1:15" customFormat="1" ht="13.2" x14ac:dyDescent="0.25">
      <c r="A12871">
        <v>8</v>
      </c>
      <c r="B12871">
        <v>16</v>
      </c>
      <c r="C12871" s="3">
        <v>816</v>
      </c>
      <c r="D12871" t="s">
        <v>7</v>
      </c>
      <c r="E12871">
        <v>89</v>
      </c>
      <c r="G12871" s="3">
        <v>1707</v>
      </c>
      <c r="O12871" s="3"/>
    </row>
    <row r="12872" spans="1:15" customFormat="1" ht="13.2" x14ac:dyDescent="0.25">
      <c r="A12872">
        <v>8</v>
      </c>
      <c r="B12872">
        <v>17</v>
      </c>
      <c r="C12872" s="3">
        <v>817</v>
      </c>
      <c r="D12872" t="s">
        <v>7</v>
      </c>
      <c r="E12872">
        <v>89</v>
      </c>
      <c r="G12872" s="3">
        <v>1066</v>
      </c>
      <c r="O12872" s="3"/>
    </row>
    <row r="12873" spans="1:15" customFormat="1" ht="13.2" x14ac:dyDescent="0.25">
      <c r="A12873">
        <v>8</v>
      </c>
      <c r="B12873">
        <v>18</v>
      </c>
      <c r="C12873" s="3">
        <v>818</v>
      </c>
      <c r="D12873" t="s">
        <v>7</v>
      </c>
      <c r="E12873">
        <v>89</v>
      </c>
      <c r="G12873" s="3">
        <v>820</v>
      </c>
      <c r="O12873" s="3"/>
    </row>
    <row r="12874" spans="1:15" customFormat="1" ht="13.2" x14ac:dyDescent="0.25">
      <c r="A12874">
        <v>8</v>
      </c>
      <c r="B12874">
        <v>19</v>
      </c>
      <c r="C12874" s="3">
        <v>819</v>
      </c>
      <c r="D12874" t="s">
        <v>7</v>
      </c>
      <c r="E12874">
        <v>89</v>
      </c>
      <c r="G12874" s="3">
        <v>437</v>
      </c>
      <c r="O12874" s="3"/>
    </row>
    <row r="12875" spans="1:15" customFormat="1" ht="13.2" x14ac:dyDescent="0.25">
      <c r="A12875">
        <v>8</v>
      </c>
      <c r="B12875">
        <v>20</v>
      </c>
      <c r="C12875" s="3">
        <v>820</v>
      </c>
      <c r="D12875" t="s">
        <v>7</v>
      </c>
      <c r="E12875">
        <v>89</v>
      </c>
      <c r="G12875" s="3">
        <v>257</v>
      </c>
      <c r="O12875" s="3"/>
    </row>
    <row r="12876" spans="1:15" customFormat="1" ht="13.2" x14ac:dyDescent="0.25">
      <c r="A12876">
        <v>8</v>
      </c>
      <c r="B12876">
        <v>21</v>
      </c>
      <c r="C12876" s="3">
        <v>821</v>
      </c>
      <c r="D12876" t="s">
        <v>7</v>
      </c>
      <c r="E12876">
        <v>89</v>
      </c>
      <c r="G12876" s="3">
        <v>351</v>
      </c>
      <c r="O12876" s="3"/>
    </row>
    <row r="12877" spans="1:15" customFormat="1" ht="13.2" x14ac:dyDescent="0.25">
      <c r="A12877">
        <v>8</v>
      </c>
      <c r="B12877">
        <v>22</v>
      </c>
      <c r="C12877" s="3">
        <v>822</v>
      </c>
      <c r="D12877" t="s">
        <v>7</v>
      </c>
      <c r="E12877">
        <v>89</v>
      </c>
      <c r="G12877" s="3">
        <v>570</v>
      </c>
      <c r="O12877" s="3"/>
    </row>
    <row r="12878" spans="1:15" customFormat="1" ht="13.2" x14ac:dyDescent="0.25">
      <c r="A12878">
        <v>8</v>
      </c>
      <c r="B12878">
        <v>23</v>
      </c>
      <c r="C12878" s="3">
        <v>823</v>
      </c>
      <c r="D12878" t="s">
        <v>7</v>
      </c>
      <c r="E12878">
        <v>89</v>
      </c>
      <c r="G12878" s="3">
        <v>963</v>
      </c>
      <c r="O12878" s="3"/>
    </row>
    <row r="12879" spans="1:15" customFormat="1" ht="13.2" x14ac:dyDescent="0.25">
      <c r="A12879">
        <v>8</v>
      </c>
      <c r="B12879">
        <v>24</v>
      </c>
      <c r="C12879" s="3">
        <v>824</v>
      </c>
      <c r="D12879" t="s">
        <v>7</v>
      </c>
      <c r="E12879">
        <v>89</v>
      </c>
      <c r="G12879" s="3">
        <v>1963</v>
      </c>
      <c r="O12879" s="3"/>
    </row>
    <row r="12880" spans="1:15" customFormat="1" ht="13.2" x14ac:dyDescent="0.25">
      <c r="A12880">
        <v>8</v>
      </c>
      <c r="B12880">
        <v>25</v>
      </c>
      <c r="C12880" s="3">
        <v>825</v>
      </c>
      <c r="D12880" t="s">
        <v>7</v>
      </c>
      <c r="E12880">
        <v>89</v>
      </c>
      <c r="G12880" s="3">
        <v>1493</v>
      </c>
      <c r="O12880" s="3"/>
    </row>
    <row r="12881" spans="1:15" customFormat="1" ht="13.2" x14ac:dyDescent="0.25">
      <c r="A12881">
        <v>8</v>
      </c>
      <c r="B12881">
        <v>26</v>
      </c>
      <c r="C12881" s="3">
        <v>826</v>
      </c>
      <c r="D12881" t="s">
        <v>7</v>
      </c>
      <c r="E12881">
        <v>89</v>
      </c>
      <c r="G12881" s="3">
        <v>1281</v>
      </c>
      <c r="O12881" s="3"/>
    </row>
    <row r="12882" spans="1:15" customFormat="1" ht="13.2" x14ac:dyDescent="0.25">
      <c r="A12882">
        <v>8</v>
      </c>
      <c r="B12882">
        <v>27</v>
      </c>
      <c r="C12882" s="3">
        <v>827</v>
      </c>
      <c r="D12882" t="s">
        <v>7</v>
      </c>
      <c r="E12882">
        <v>89</v>
      </c>
      <c r="G12882" s="3">
        <v>1078</v>
      </c>
      <c r="O12882" s="3"/>
    </row>
    <row r="12883" spans="1:15" customFormat="1" ht="13.2" x14ac:dyDescent="0.25">
      <c r="A12883">
        <v>8</v>
      </c>
      <c r="B12883">
        <v>28</v>
      </c>
      <c r="C12883" s="3">
        <v>828</v>
      </c>
      <c r="D12883" t="s">
        <v>7</v>
      </c>
      <c r="E12883">
        <v>89</v>
      </c>
      <c r="G12883" s="3">
        <v>871</v>
      </c>
      <c r="O12883" s="3"/>
    </row>
    <row r="12884" spans="1:15" customFormat="1" ht="13.2" x14ac:dyDescent="0.25">
      <c r="A12884">
        <v>8</v>
      </c>
      <c r="B12884">
        <v>29</v>
      </c>
      <c r="C12884" s="3">
        <v>829</v>
      </c>
      <c r="D12884" t="s">
        <v>7</v>
      </c>
      <c r="E12884">
        <v>89</v>
      </c>
      <c r="G12884" s="3">
        <v>668</v>
      </c>
      <c r="O12884" s="3"/>
    </row>
    <row r="12885" spans="1:15" customFormat="1" ht="13.2" x14ac:dyDescent="0.25">
      <c r="A12885">
        <v>8</v>
      </c>
      <c r="B12885">
        <v>30</v>
      </c>
      <c r="C12885" s="3">
        <v>830</v>
      </c>
      <c r="D12885" t="s">
        <v>7</v>
      </c>
      <c r="E12885">
        <v>89</v>
      </c>
      <c r="G12885" s="3">
        <v>536</v>
      </c>
      <c r="O12885" s="3"/>
    </row>
    <row r="12886" spans="1:15" customFormat="1" ht="13.2" x14ac:dyDescent="0.25">
      <c r="A12886">
        <v>8</v>
      </c>
      <c r="B12886">
        <v>31</v>
      </c>
      <c r="C12886" s="3">
        <v>831</v>
      </c>
      <c r="D12886" t="s">
        <v>7</v>
      </c>
      <c r="E12886">
        <v>89</v>
      </c>
      <c r="G12886" s="3">
        <v>412</v>
      </c>
      <c r="O12886" s="3"/>
    </row>
    <row r="12887" spans="1:15" customFormat="1" ht="13.2" x14ac:dyDescent="0.25">
      <c r="A12887">
        <v>9</v>
      </c>
      <c r="B12887">
        <v>1</v>
      </c>
      <c r="C12887" s="3">
        <v>901</v>
      </c>
      <c r="D12887" t="s">
        <v>7</v>
      </c>
      <c r="E12887">
        <v>89</v>
      </c>
      <c r="G12887" s="3">
        <v>280</v>
      </c>
      <c r="O12887" s="3"/>
    </row>
    <row r="12888" spans="1:15" customFormat="1" ht="13.2" x14ac:dyDescent="0.25">
      <c r="A12888">
        <v>9</v>
      </c>
      <c r="B12888">
        <v>2</v>
      </c>
      <c r="C12888" s="3">
        <v>902</v>
      </c>
      <c r="D12888" t="s">
        <v>7</v>
      </c>
      <c r="E12888">
        <v>89</v>
      </c>
      <c r="G12888" s="3">
        <v>169</v>
      </c>
      <c r="O12888" s="3"/>
    </row>
    <row r="12889" spans="1:15" customFormat="1" ht="13.2" x14ac:dyDescent="0.25">
      <c r="A12889">
        <v>9</v>
      </c>
      <c r="B12889">
        <v>3</v>
      </c>
      <c r="C12889" s="3">
        <v>903</v>
      </c>
      <c r="D12889" t="s">
        <v>7</v>
      </c>
      <c r="E12889">
        <v>89</v>
      </c>
      <c r="G12889" s="3">
        <v>241</v>
      </c>
      <c r="O12889" s="3"/>
    </row>
    <row r="12890" spans="1:15" customFormat="1" ht="13.2" x14ac:dyDescent="0.25">
      <c r="A12890">
        <v>9</v>
      </c>
      <c r="B12890">
        <v>4</v>
      </c>
      <c r="C12890" s="3">
        <v>904</v>
      </c>
      <c r="D12890" t="s">
        <v>7</v>
      </c>
      <c r="E12890">
        <v>89</v>
      </c>
      <c r="G12890" s="3">
        <v>585</v>
      </c>
      <c r="O12890" s="3"/>
    </row>
    <row r="12891" spans="1:15" customFormat="1" ht="13.2" x14ac:dyDescent="0.25">
      <c r="A12891">
        <v>9</v>
      </c>
      <c r="B12891">
        <v>5</v>
      </c>
      <c r="C12891" s="3">
        <v>905</v>
      </c>
      <c r="D12891" t="s">
        <v>7</v>
      </c>
      <c r="E12891">
        <v>89</v>
      </c>
      <c r="G12891" s="3">
        <v>349</v>
      </c>
      <c r="O12891" s="3"/>
    </row>
    <row r="12892" spans="1:15" customFormat="1" ht="13.2" x14ac:dyDescent="0.25">
      <c r="A12892">
        <v>9</v>
      </c>
      <c r="B12892">
        <v>6</v>
      </c>
      <c r="C12892" s="3">
        <v>906</v>
      </c>
      <c r="D12892" t="s">
        <v>7</v>
      </c>
      <c r="E12892">
        <v>89</v>
      </c>
      <c r="G12892" s="3">
        <v>273</v>
      </c>
      <c r="O12892" s="3"/>
    </row>
    <row r="12893" spans="1:15" customFormat="1" ht="13.2" x14ac:dyDescent="0.25">
      <c r="A12893">
        <v>9</v>
      </c>
      <c r="B12893">
        <v>7</v>
      </c>
      <c r="C12893" s="3">
        <v>907</v>
      </c>
      <c r="D12893" t="s">
        <v>7</v>
      </c>
      <c r="E12893">
        <v>89</v>
      </c>
      <c r="G12893" s="3">
        <v>232</v>
      </c>
      <c r="O12893" s="3"/>
    </row>
    <row r="12894" spans="1:15" customFormat="1" ht="13.2" x14ac:dyDescent="0.25">
      <c r="A12894">
        <v>9</v>
      </c>
      <c r="B12894">
        <v>8</v>
      </c>
      <c r="C12894" s="3">
        <v>908</v>
      </c>
      <c r="D12894" t="s">
        <v>7</v>
      </c>
      <c r="E12894">
        <v>89</v>
      </c>
      <c r="G12894" s="3">
        <v>130</v>
      </c>
      <c r="O12894" s="3"/>
    </row>
    <row r="12895" spans="1:15" customFormat="1" ht="13.2" x14ac:dyDescent="0.25">
      <c r="A12895">
        <v>9</v>
      </c>
      <c r="B12895">
        <v>9</v>
      </c>
      <c r="C12895" s="3">
        <v>909</v>
      </c>
      <c r="D12895" t="s">
        <v>7</v>
      </c>
      <c r="E12895">
        <v>89</v>
      </c>
      <c r="G12895" s="3">
        <v>44</v>
      </c>
      <c r="O12895" s="3"/>
    </row>
    <row r="12896" spans="1:15" customFormat="1" ht="13.2" x14ac:dyDescent="0.25">
      <c r="A12896">
        <v>9</v>
      </c>
      <c r="B12896">
        <v>10</v>
      </c>
      <c r="C12896" s="3">
        <v>910</v>
      </c>
      <c r="D12896" t="s">
        <v>7</v>
      </c>
      <c r="E12896">
        <v>89</v>
      </c>
      <c r="G12896" s="3">
        <v>103</v>
      </c>
      <c r="O12896" s="3"/>
    </row>
    <row r="12897" spans="1:15" customFormat="1" ht="13.2" x14ac:dyDescent="0.25">
      <c r="A12897">
        <v>9</v>
      </c>
      <c r="B12897">
        <v>11</v>
      </c>
      <c r="C12897" s="3">
        <v>911</v>
      </c>
      <c r="D12897" t="s">
        <v>7</v>
      </c>
      <c r="E12897">
        <v>89</v>
      </c>
      <c r="G12897" s="3">
        <v>109</v>
      </c>
      <c r="O12897" s="3"/>
    </row>
    <row r="12898" spans="1:15" customFormat="1" ht="13.2" x14ac:dyDescent="0.25">
      <c r="A12898">
        <v>9</v>
      </c>
      <c r="B12898">
        <v>12</v>
      </c>
      <c r="C12898" s="3">
        <v>912</v>
      </c>
      <c r="D12898" t="s">
        <v>7</v>
      </c>
      <c r="E12898">
        <v>89</v>
      </c>
      <c r="G12898" s="3">
        <v>157</v>
      </c>
      <c r="O12898" s="3"/>
    </row>
    <row r="12899" spans="1:15" customFormat="1" ht="13.2" x14ac:dyDescent="0.25">
      <c r="A12899">
        <v>9</v>
      </c>
      <c r="B12899">
        <v>13</v>
      </c>
      <c r="C12899" s="3">
        <v>913</v>
      </c>
      <c r="D12899" t="s">
        <v>7</v>
      </c>
      <c r="E12899">
        <v>89</v>
      </c>
      <c r="G12899" s="3">
        <v>292</v>
      </c>
      <c r="O12899" s="3"/>
    </row>
    <row r="12900" spans="1:15" customFormat="1" ht="13.2" x14ac:dyDescent="0.25">
      <c r="A12900">
        <v>9</v>
      </c>
      <c r="B12900">
        <v>14</v>
      </c>
      <c r="C12900" s="3">
        <v>914</v>
      </c>
      <c r="D12900" t="s">
        <v>7</v>
      </c>
      <c r="E12900">
        <v>89</v>
      </c>
      <c r="G12900" s="3">
        <v>523</v>
      </c>
      <c r="O12900" s="3"/>
    </row>
    <row r="12901" spans="1:15" customFormat="1" ht="13.2" x14ac:dyDescent="0.25">
      <c r="A12901">
        <v>9</v>
      </c>
      <c r="B12901">
        <v>15</v>
      </c>
      <c r="C12901" s="3">
        <v>915</v>
      </c>
      <c r="D12901" t="s">
        <v>7</v>
      </c>
      <c r="E12901">
        <v>89</v>
      </c>
      <c r="G12901" s="3">
        <v>318</v>
      </c>
      <c r="O12901" s="3"/>
    </row>
    <row r="12902" spans="1:15" customFormat="1" ht="13.2" x14ac:dyDescent="0.25">
      <c r="A12902">
        <v>9</v>
      </c>
      <c r="B12902">
        <v>16</v>
      </c>
      <c r="C12902" s="3">
        <v>916</v>
      </c>
      <c r="D12902" t="s">
        <v>7</v>
      </c>
      <c r="E12902">
        <v>89</v>
      </c>
      <c r="G12902" s="3">
        <v>1113</v>
      </c>
      <c r="O12902" s="3"/>
    </row>
    <row r="12903" spans="1:15" customFormat="1" ht="13.2" x14ac:dyDescent="0.25">
      <c r="A12903">
        <v>9</v>
      </c>
      <c r="B12903">
        <v>17</v>
      </c>
      <c r="C12903" s="3">
        <v>917</v>
      </c>
      <c r="D12903" t="s">
        <v>7</v>
      </c>
      <c r="E12903">
        <v>89</v>
      </c>
      <c r="G12903" s="3">
        <v>510</v>
      </c>
      <c r="O12903" s="3"/>
    </row>
    <row r="12904" spans="1:15" customFormat="1" ht="13.2" x14ac:dyDescent="0.25">
      <c r="A12904">
        <v>9</v>
      </c>
      <c r="B12904">
        <v>18</v>
      </c>
      <c r="C12904" s="3">
        <v>918</v>
      </c>
      <c r="D12904" t="s">
        <v>7</v>
      </c>
      <c r="E12904">
        <v>89</v>
      </c>
      <c r="G12904" s="3">
        <v>1039</v>
      </c>
      <c r="O12904" s="3"/>
    </row>
    <row r="12905" spans="1:15" customFormat="1" ht="13.2" x14ac:dyDescent="0.25">
      <c r="A12905">
        <v>9</v>
      </c>
      <c r="B12905">
        <v>19</v>
      </c>
      <c r="C12905" s="3">
        <v>919</v>
      </c>
      <c r="D12905" t="s">
        <v>7</v>
      </c>
      <c r="E12905">
        <v>89</v>
      </c>
      <c r="G12905" s="3">
        <v>1046</v>
      </c>
      <c r="O12905" s="3"/>
    </row>
    <row r="12906" spans="1:15" customFormat="1" ht="13.2" x14ac:dyDescent="0.25">
      <c r="A12906">
        <v>9</v>
      </c>
      <c r="B12906">
        <v>20</v>
      </c>
      <c r="C12906" s="3">
        <v>920</v>
      </c>
      <c r="D12906" t="s">
        <v>7</v>
      </c>
      <c r="E12906">
        <v>89</v>
      </c>
      <c r="G12906" s="3">
        <v>1269</v>
      </c>
      <c r="O12906" s="3"/>
    </row>
    <row r="12907" spans="1:15" customFormat="1" ht="13.2" x14ac:dyDescent="0.25">
      <c r="A12907">
        <v>9</v>
      </c>
      <c r="B12907">
        <v>21</v>
      </c>
      <c r="C12907" s="3">
        <v>921</v>
      </c>
      <c r="D12907" t="s">
        <v>7</v>
      </c>
      <c r="E12907">
        <v>89</v>
      </c>
      <c r="G12907" s="3">
        <v>764</v>
      </c>
      <c r="O12907" s="3"/>
    </row>
    <row r="12908" spans="1:15" customFormat="1" ht="13.2" x14ac:dyDescent="0.25">
      <c r="A12908">
        <v>9</v>
      </c>
      <c r="B12908">
        <v>22</v>
      </c>
      <c r="C12908" s="3">
        <v>922</v>
      </c>
      <c r="D12908" t="s">
        <v>7</v>
      </c>
      <c r="E12908">
        <v>89</v>
      </c>
      <c r="G12908" s="3">
        <v>861</v>
      </c>
      <c r="O12908" s="3"/>
    </row>
    <row r="12909" spans="1:15" customFormat="1" ht="13.2" x14ac:dyDescent="0.25">
      <c r="A12909">
        <v>9</v>
      </c>
      <c r="B12909">
        <v>23</v>
      </c>
      <c r="C12909" s="3">
        <v>923</v>
      </c>
      <c r="D12909" t="s">
        <v>7</v>
      </c>
      <c r="E12909">
        <v>89</v>
      </c>
      <c r="G12909" s="3">
        <v>453</v>
      </c>
      <c r="O12909" s="3"/>
    </row>
    <row r="12910" spans="1:15" customFormat="1" ht="13.2" x14ac:dyDescent="0.25">
      <c r="A12910">
        <v>9</v>
      </c>
      <c r="B12910">
        <v>24</v>
      </c>
      <c r="C12910" s="3">
        <v>924</v>
      </c>
      <c r="D12910" t="s">
        <v>7</v>
      </c>
      <c r="E12910">
        <v>89</v>
      </c>
      <c r="G12910" s="3">
        <v>536</v>
      </c>
      <c r="O12910" s="3"/>
    </row>
    <row r="12911" spans="1:15" customFormat="1" ht="13.2" x14ac:dyDescent="0.25">
      <c r="A12911">
        <v>9</v>
      </c>
      <c r="B12911">
        <v>25</v>
      </c>
      <c r="C12911" s="3">
        <v>925</v>
      </c>
      <c r="D12911" t="s">
        <v>7</v>
      </c>
      <c r="E12911">
        <v>89</v>
      </c>
      <c r="G12911" s="3">
        <v>336</v>
      </c>
      <c r="O12911" s="3"/>
    </row>
    <row r="12912" spans="1:15" customFormat="1" ht="13.2" x14ac:dyDescent="0.25">
      <c r="A12912">
        <v>9</v>
      </c>
      <c r="B12912">
        <v>26</v>
      </c>
      <c r="C12912" s="3">
        <v>926</v>
      </c>
      <c r="D12912" t="s">
        <v>7</v>
      </c>
      <c r="E12912">
        <v>89</v>
      </c>
      <c r="G12912" s="3">
        <v>408</v>
      </c>
      <c r="O12912" s="3"/>
    </row>
    <row r="12913" spans="1:15" customFormat="1" ht="13.2" x14ac:dyDescent="0.25">
      <c r="A12913">
        <v>9</v>
      </c>
      <c r="B12913">
        <v>27</v>
      </c>
      <c r="C12913" s="3">
        <v>927</v>
      </c>
      <c r="D12913" t="s">
        <v>7</v>
      </c>
      <c r="E12913">
        <v>89</v>
      </c>
      <c r="G12913" s="3">
        <v>283</v>
      </c>
      <c r="O12913" s="3"/>
    </row>
    <row r="12914" spans="1:15" customFormat="1" ht="13.2" x14ac:dyDescent="0.25">
      <c r="A12914">
        <v>9</v>
      </c>
      <c r="B12914">
        <v>28</v>
      </c>
      <c r="C12914" s="3">
        <v>928</v>
      </c>
      <c r="D12914" t="s">
        <v>7</v>
      </c>
      <c r="E12914">
        <v>89</v>
      </c>
      <c r="G12914" s="3">
        <v>195</v>
      </c>
      <c r="O12914" s="3"/>
    </row>
    <row r="12915" spans="1:15" customFormat="1" ht="13.2" x14ac:dyDescent="0.25">
      <c r="A12915">
        <v>9</v>
      </c>
      <c r="B12915">
        <v>29</v>
      </c>
      <c r="C12915" s="3">
        <v>929</v>
      </c>
      <c r="D12915" t="s">
        <v>7</v>
      </c>
      <c r="E12915">
        <v>89</v>
      </c>
      <c r="G12915" s="3">
        <v>201</v>
      </c>
      <c r="O12915" s="3"/>
    </row>
    <row r="12916" spans="1:15" customFormat="1" ht="13.2" x14ac:dyDescent="0.25">
      <c r="A12916">
        <v>9</v>
      </c>
      <c r="B12916">
        <v>30</v>
      </c>
      <c r="C12916" s="3">
        <v>930</v>
      </c>
      <c r="D12916" t="s">
        <v>7</v>
      </c>
      <c r="E12916">
        <v>89</v>
      </c>
      <c r="G12916" s="3">
        <v>90</v>
      </c>
      <c r="O12916" s="3"/>
    </row>
    <row r="12917" spans="1:15" customFormat="1" ht="13.2" x14ac:dyDescent="0.25">
      <c r="A12917">
        <v>6</v>
      </c>
      <c r="B12917">
        <v>10</v>
      </c>
      <c r="C12917" s="3">
        <v>610</v>
      </c>
      <c r="D12917" t="s">
        <v>6</v>
      </c>
      <c r="E12917">
        <v>88</v>
      </c>
      <c r="G12917" s="3">
        <v>17</v>
      </c>
      <c r="H12917">
        <v>0</v>
      </c>
      <c r="O12917" s="3"/>
    </row>
    <row r="12918" spans="1:15" customFormat="1" ht="13.2" x14ac:dyDescent="0.25">
      <c r="A12918">
        <v>6</v>
      </c>
      <c r="B12918">
        <v>11</v>
      </c>
      <c r="C12918" s="3">
        <v>611</v>
      </c>
      <c r="D12918" t="s">
        <v>6</v>
      </c>
      <c r="E12918">
        <v>88</v>
      </c>
      <c r="G12918" s="3">
        <v>52</v>
      </c>
      <c r="H12918">
        <v>0</v>
      </c>
      <c r="O12918" s="3"/>
    </row>
    <row r="12919" spans="1:15" customFormat="1" ht="13.2" x14ac:dyDescent="0.25">
      <c r="A12919">
        <v>6</v>
      </c>
      <c r="B12919">
        <v>12</v>
      </c>
      <c r="C12919" s="3">
        <v>612</v>
      </c>
      <c r="D12919" t="s">
        <v>6</v>
      </c>
      <c r="E12919">
        <v>88</v>
      </c>
      <c r="G12919" s="3">
        <v>42</v>
      </c>
      <c r="H12919">
        <v>0</v>
      </c>
      <c r="O12919" s="3"/>
    </row>
    <row r="12920" spans="1:15" customFormat="1" ht="13.2" x14ac:dyDescent="0.25">
      <c r="A12920">
        <v>6</v>
      </c>
      <c r="B12920">
        <v>13</v>
      </c>
      <c r="C12920" s="3">
        <v>613</v>
      </c>
      <c r="D12920" t="s">
        <v>6</v>
      </c>
      <c r="E12920">
        <v>88</v>
      </c>
      <c r="G12920" s="3">
        <v>87</v>
      </c>
      <c r="H12920">
        <v>0</v>
      </c>
      <c r="O12920" s="3"/>
    </row>
    <row r="12921" spans="1:15" customFormat="1" ht="13.2" x14ac:dyDescent="0.25">
      <c r="A12921">
        <v>6</v>
      </c>
      <c r="B12921">
        <v>14</v>
      </c>
      <c r="C12921" s="3">
        <v>614</v>
      </c>
      <c r="D12921" t="s">
        <v>6</v>
      </c>
      <c r="E12921">
        <v>88</v>
      </c>
      <c r="G12921" s="3">
        <v>223</v>
      </c>
      <c r="H12921">
        <v>0</v>
      </c>
      <c r="O12921" s="3"/>
    </row>
    <row r="12922" spans="1:15" customFormat="1" ht="13.2" x14ac:dyDescent="0.25">
      <c r="A12922">
        <v>6</v>
      </c>
      <c r="B12922">
        <v>15</v>
      </c>
      <c r="C12922" s="3">
        <v>615</v>
      </c>
      <c r="D12922" t="s">
        <v>6</v>
      </c>
      <c r="E12922">
        <v>88</v>
      </c>
      <c r="G12922" s="3">
        <v>406</v>
      </c>
      <c r="H12922">
        <f>SUBTOTAL(9,G12917:G12922)</f>
        <v>827</v>
      </c>
      <c r="O12922" s="3"/>
    </row>
    <row r="12923" spans="1:15" customFormat="1" ht="13.2" x14ac:dyDescent="0.25">
      <c r="A12923">
        <v>6</v>
      </c>
      <c r="B12923">
        <v>16</v>
      </c>
      <c r="C12923" s="3">
        <v>616</v>
      </c>
      <c r="D12923" t="s">
        <v>6</v>
      </c>
      <c r="E12923">
        <v>88</v>
      </c>
      <c r="G12923" s="3">
        <v>668</v>
      </c>
      <c r="H12923">
        <v>0</v>
      </c>
      <c r="O12923" s="3"/>
    </row>
    <row r="12924" spans="1:15" customFormat="1" ht="13.2" x14ac:dyDescent="0.25">
      <c r="A12924">
        <v>6</v>
      </c>
      <c r="B12924">
        <v>17</v>
      </c>
      <c r="C12924" s="3">
        <v>617</v>
      </c>
      <c r="D12924" t="s">
        <v>6</v>
      </c>
      <c r="E12924">
        <v>88</v>
      </c>
      <c r="G12924" s="3">
        <v>599</v>
      </c>
      <c r="H12924">
        <v>0</v>
      </c>
      <c r="O12924" s="3"/>
    </row>
    <row r="12925" spans="1:15" customFormat="1" ht="13.2" x14ac:dyDescent="0.25">
      <c r="A12925">
        <v>6</v>
      </c>
      <c r="B12925">
        <v>18</v>
      </c>
      <c r="C12925" s="3">
        <v>618</v>
      </c>
      <c r="D12925" t="s">
        <v>6</v>
      </c>
      <c r="E12925">
        <v>88</v>
      </c>
      <c r="G12925" s="3">
        <v>330</v>
      </c>
      <c r="H12925">
        <v>0</v>
      </c>
      <c r="O12925" s="3"/>
    </row>
    <row r="12926" spans="1:15" customFormat="1" ht="13.2" x14ac:dyDescent="0.25">
      <c r="A12926">
        <v>6</v>
      </c>
      <c r="B12926">
        <v>19</v>
      </c>
      <c r="C12926" s="3">
        <v>619</v>
      </c>
      <c r="D12926" t="s">
        <v>6</v>
      </c>
      <c r="E12926">
        <v>88</v>
      </c>
      <c r="G12926" s="3">
        <v>474</v>
      </c>
      <c r="H12926">
        <v>0</v>
      </c>
      <c r="O12926" s="3"/>
    </row>
    <row r="12927" spans="1:15" customFormat="1" ht="13.2" x14ac:dyDescent="0.25">
      <c r="A12927">
        <v>6</v>
      </c>
      <c r="B12927">
        <v>20</v>
      </c>
      <c r="C12927" s="3">
        <v>620</v>
      </c>
      <c r="D12927" t="s">
        <v>6</v>
      </c>
      <c r="E12927">
        <v>88</v>
      </c>
      <c r="G12927" s="3">
        <v>517</v>
      </c>
      <c r="H12927">
        <v>0</v>
      </c>
      <c r="O12927" s="3"/>
    </row>
    <row r="12928" spans="1:15" customFormat="1" ht="13.2" x14ac:dyDescent="0.25">
      <c r="A12928">
        <v>6</v>
      </c>
      <c r="B12928">
        <v>21</v>
      </c>
      <c r="C12928" s="3">
        <v>621</v>
      </c>
      <c r="D12928" t="s">
        <v>6</v>
      </c>
      <c r="E12928">
        <v>88</v>
      </c>
      <c r="G12928" s="3">
        <v>1119</v>
      </c>
      <c r="H12928">
        <v>0</v>
      </c>
      <c r="O12928" s="3"/>
    </row>
    <row r="12929" spans="1:15" customFormat="1" ht="13.2" x14ac:dyDescent="0.25">
      <c r="A12929">
        <v>6</v>
      </c>
      <c r="B12929">
        <v>22</v>
      </c>
      <c r="C12929" s="3">
        <v>622</v>
      </c>
      <c r="D12929" t="s">
        <v>6</v>
      </c>
      <c r="E12929">
        <v>88</v>
      </c>
      <c r="G12929" s="3">
        <v>482</v>
      </c>
      <c r="H12929">
        <f>SUBTOTAL(9,G12923:G12929)</f>
        <v>4189</v>
      </c>
      <c r="O12929" s="3"/>
    </row>
    <row r="12930" spans="1:15" customFormat="1" ht="13.2" x14ac:dyDescent="0.25">
      <c r="A12930">
        <v>6</v>
      </c>
      <c r="B12930">
        <v>23</v>
      </c>
      <c r="C12930" s="3">
        <v>623</v>
      </c>
      <c r="D12930" t="s">
        <v>6</v>
      </c>
      <c r="E12930">
        <v>88</v>
      </c>
      <c r="G12930" s="3">
        <v>1826</v>
      </c>
      <c r="H12930">
        <v>0</v>
      </c>
      <c r="O12930" s="3"/>
    </row>
    <row r="12931" spans="1:15" customFormat="1" ht="13.2" x14ac:dyDescent="0.25">
      <c r="A12931">
        <v>6</v>
      </c>
      <c r="B12931">
        <v>24</v>
      </c>
      <c r="C12931" s="3">
        <v>624</v>
      </c>
      <c r="D12931" t="s">
        <v>6</v>
      </c>
      <c r="E12931">
        <v>88</v>
      </c>
      <c r="G12931" s="3">
        <v>1374</v>
      </c>
      <c r="H12931">
        <v>0</v>
      </c>
      <c r="O12931" s="3"/>
    </row>
    <row r="12932" spans="1:15" customFormat="1" ht="13.2" x14ac:dyDescent="0.25">
      <c r="A12932">
        <v>6</v>
      </c>
      <c r="B12932">
        <v>25</v>
      </c>
      <c r="C12932" s="3">
        <v>625</v>
      </c>
      <c r="D12932" t="s">
        <v>6</v>
      </c>
      <c r="E12932">
        <v>88</v>
      </c>
      <c r="G12932" s="3">
        <v>3084</v>
      </c>
      <c r="H12932">
        <v>0</v>
      </c>
      <c r="O12932" s="3"/>
    </row>
    <row r="12933" spans="1:15" customFormat="1" ht="13.2" x14ac:dyDescent="0.25">
      <c r="A12933">
        <v>6</v>
      </c>
      <c r="B12933">
        <v>26</v>
      </c>
      <c r="C12933" s="3">
        <v>626</v>
      </c>
      <c r="D12933" t="s">
        <v>6</v>
      </c>
      <c r="E12933">
        <v>88</v>
      </c>
      <c r="G12933" s="3">
        <v>1804</v>
      </c>
      <c r="H12933">
        <v>0</v>
      </c>
      <c r="O12933" s="3"/>
    </row>
    <row r="12934" spans="1:15" customFormat="1" ht="13.2" x14ac:dyDescent="0.25">
      <c r="A12934">
        <v>6</v>
      </c>
      <c r="B12934">
        <v>27</v>
      </c>
      <c r="C12934" s="3">
        <v>627</v>
      </c>
      <c r="D12934" t="s">
        <v>6</v>
      </c>
      <c r="E12934">
        <v>88</v>
      </c>
      <c r="G12934" s="3">
        <v>1156</v>
      </c>
      <c r="H12934">
        <v>0</v>
      </c>
      <c r="O12934" s="3"/>
    </row>
    <row r="12935" spans="1:15" customFormat="1" ht="13.2" x14ac:dyDescent="0.25">
      <c r="A12935">
        <v>6</v>
      </c>
      <c r="B12935">
        <v>28</v>
      </c>
      <c r="C12935" s="3">
        <v>628</v>
      </c>
      <c r="D12935" t="s">
        <v>6</v>
      </c>
      <c r="E12935">
        <v>88</v>
      </c>
      <c r="G12935" s="3">
        <v>3010</v>
      </c>
      <c r="H12935">
        <v>0</v>
      </c>
      <c r="O12935" s="3"/>
    </row>
    <row r="12936" spans="1:15" customFormat="1" ht="13.2" x14ac:dyDescent="0.25">
      <c r="A12936">
        <v>6</v>
      </c>
      <c r="B12936">
        <v>29</v>
      </c>
      <c r="C12936" s="3">
        <v>629</v>
      </c>
      <c r="D12936" t="s">
        <v>6</v>
      </c>
      <c r="E12936">
        <v>88</v>
      </c>
      <c r="G12936" s="3">
        <v>1297</v>
      </c>
      <c r="H12936">
        <f>SUBTOTAL(9,G12930:G12936)</f>
        <v>13551</v>
      </c>
      <c r="O12936" s="3"/>
    </row>
    <row r="12937" spans="1:15" customFormat="1" ht="13.2" x14ac:dyDescent="0.25">
      <c r="A12937">
        <v>6</v>
      </c>
      <c r="B12937">
        <v>30</v>
      </c>
      <c r="C12937" s="3">
        <v>630</v>
      </c>
      <c r="D12937" t="s">
        <v>6</v>
      </c>
      <c r="E12937">
        <v>88</v>
      </c>
      <c r="G12937" s="3">
        <v>902</v>
      </c>
      <c r="H12937">
        <v>0</v>
      </c>
      <c r="O12937" s="3"/>
    </row>
    <row r="12938" spans="1:15" customFormat="1" ht="13.2" x14ac:dyDescent="0.25">
      <c r="A12938">
        <v>7</v>
      </c>
      <c r="B12938">
        <v>1</v>
      </c>
      <c r="C12938" s="3">
        <v>701</v>
      </c>
      <c r="D12938" t="s">
        <v>6</v>
      </c>
      <c r="E12938">
        <v>88</v>
      </c>
      <c r="G12938" s="3">
        <v>985</v>
      </c>
      <c r="H12938">
        <v>0</v>
      </c>
      <c r="O12938" s="3"/>
    </row>
    <row r="12939" spans="1:15" customFormat="1" ht="13.2" x14ac:dyDescent="0.25">
      <c r="A12939">
        <v>7</v>
      </c>
      <c r="B12939">
        <v>2</v>
      </c>
      <c r="C12939" s="3">
        <v>702</v>
      </c>
      <c r="D12939" t="s">
        <v>6</v>
      </c>
      <c r="E12939">
        <v>88</v>
      </c>
      <c r="G12939" s="3">
        <v>1529</v>
      </c>
      <c r="H12939">
        <v>0</v>
      </c>
      <c r="O12939" s="3"/>
    </row>
    <row r="12940" spans="1:15" customFormat="1" ht="13.2" x14ac:dyDescent="0.25">
      <c r="A12940">
        <v>7</v>
      </c>
      <c r="B12940">
        <v>3</v>
      </c>
      <c r="C12940" s="3">
        <v>703</v>
      </c>
      <c r="D12940" t="s">
        <v>6</v>
      </c>
      <c r="E12940">
        <v>88</v>
      </c>
      <c r="G12940" s="3">
        <v>1870</v>
      </c>
      <c r="H12940">
        <v>0</v>
      </c>
      <c r="O12940" s="3"/>
    </row>
    <row r="12941" spans="1:15" customFormat="1" ht="13.2" x14ac:dyDescent="0.25">
      <c r="A12941">
        <v>7</v>
      </c>
      <c r="B12941">
        <v>4</v>
      </c>
      <c r="C12941" s="3">
        <v>704</v>
      </c>
      <c r="D12941" t="s">
        <v>6</v>
      </c>
      <c r="E12941">
        <v>88</v>
      </c>
      <c r="G12941" s="3">
        <v>1003</v>
      </c>
      <c r="H12941">
        <v>0</v>
      </c>
      <c r="O12941" s="3"/>
    </row>
    <row r="12942" spans="1:15" customFormat="1" ht="13.2" x14ac:dyDescent="0.25">
      <c r="A12942">
        <v>7</v>
      </c>
      <c r="B12942">
        <v>5</v>
      </c>
      <c r="C12942" s="3">
        <v>705</v>
      </c>
      <c r="D12942" t="s">
        <v>6</v>
      </c>
      <c r="E12942">
        <v>88</v>
      </c>
      <c r="G12942" s="3">
        <v>2395</v>
      </c>
      <c r="H12942">
        <v>0</v>
      </c>
      <c r="O12942" s="3"/>
    </row>
    <row r="12943" spans="1:15" customFormat="1" ht="13.2" x14ac:dyDescent="0.25">
      <c r="A12943">
        <v>7</v>
      </c>
      <c r="B12943">
        <v>6</v>
      </c>
      <c r="C12943" s="3">
        <v>706</v>
      </c>
      <c r="D12943" t="s">
        <v>6</v>
      </c>
      <c r="E12943">
        <v>88</v>
      </c>
      <c r="G12943" s="3">
        <v>2312</v>
      </c>
      <c r="H12943">
        <f>SUBTOTAL(9,G12937:G12943)</f>
        <v>10996</v>
      </c>
      <c r="O12943" s="3"/>
    </row>
    <row r="12944" spans="1:15" customFormat="1" ht="13.2" x14ac:dyDescent="0.25">
      <c r="A12944">
        <v>7</v>
      </c>
      <c r="B12944">
        <v>7</v>
      </c>
      <c r="C12944" s="3">
        <v>707</v>
      </c>
      <c r="D12944" t="s">
        <v>6</v>
      </c>
      <c r="E12944">
        <v>88</v>
      </c>
      <c r="G12944" s="3">
        <v>2853</v>
      </c>
      <c r="H12944">
        <v>0</v>
      </c>
      <c r="O12944" s="3"/>
    </row>
    <row r="12945" spans="1:15" customFormat="1" ht="13.2" x14ac:dyDescent="0.25">
      <c r="A12945">
        <v>7</v>
      </c>
      <c r="B12945">
        <v>8</v>
      </c>
      <c r="C12945" s="3">
        <v>708</v>
      </c>
      <c r="D12945" t="s">
        <v>6</v>
      </c>
      <c r="E12945">
        <v>88</v>
      </c>
      <c r="G12945" s="3">
        <v>1860</v>
      </c>
      <c r="H12945">
        <v>0</v>
      </c>
      <c r="O12945" s="3"/>
    </row>
    <row r="12946" spans="1:15" customFormat="1" ht="13.2" x14ac:dyDescent="0.25">
      <c r="A12946">
        <v>7</v>
      </c>
      <c r="B12946">
        <v>9</v>
      </c>
      <c r="C12946" s="3">
        <v>709</v>
      </c>
      <c r="D12946" t="s">
        <v>6</v>
      </c>
      <c r="E12946">
        <v>88</v>
      </c>
      <c r="G12946" s="3">
        <v>6440</v>
      </c>
      <c r="H12946">
        <v>0</v>
      </c>
      <c r="O12946" s="3"/>
    </row>
    <row r="12947" spans="1:15" customFormat="1" ht="13.2" x14ac:dyDescent="0.25">
      <c r="A12947">
        <v>7</v>
      </c>
      <c r="B12947">
        <v>10</v>
      </c>
      <c r="C12947" s="3">
        <v>710</v>
      </c>
      <c r="D12947" t="s">
        <v>6</v>
      </c>
      <c r="E12947">
        <v>88</v>
      </c>
      <c r="G12947" s="3">
        <v>8639</v>
      </c>
      <c r="H12947">
        <v>0</v>
      </c>
      <c r="O12947" s="3"/>
    </row>
    <row r="12948" spans="1:15" customFormat="1" ht="13.2" x14ac:dyDescent="0.25">
      <c r="A12948">
        <v>7</v>
      </c>
      <c r="B12948">
        <v>11</v>
      </c>
      <c r="C12948" s="3">
        <v>711</v>
      </c>
      <c r="D12948" t="s">
        <v>6</v>
      </c>
      <c r="E12948">
        <v>88</v>
      </c>
      <c r="G12948" s="3">
        <v>5849</v>
      </c>
      <c r="H12948">
        <v>0</v>
      </c>
      <c r="O12948" s="3"/>
    </row>
    <row r="12949" spans="1:15" customFormat="1" ht="13.2" x14ac:dyDescent="0.25">
      <c r="A12949">
        <v>7</v>
      </c>
      <c r="B12949">
        <v>12</v>
      </c>
      <c r="C12949" s="3">
        <v>712</v>
      </c>
      <c r="D12949" t="s">
        <v>6</v>
      </c>
      <c r="E12949">
        <v>88</v>
      </c>
      <c r="G12949" s="3">
        <v>6957</v>
      </c>
      <c r="H12949">
        <v>0</v>
      </c>
      <c r="O12949" s="3"/>
    </row>
    <row r="12950" spans="1:15" customFormat="1" ht="13.2" x14ac:dyDescent="0.25">
      <c r="A12950">
        <v>7</v>
      </c>
      <c r="B12950">
        <v>13</v>
      </c>
      <c r="C12950" s="3">
        <v>713</v>
      </c>
      <c r="D12950" t="s">
        <v>6</v>
      </c>
      <c r="E12950">
        <v>88</v>
      </c>
      <c r="G12950" s="3">
        <v>5638</v>
      </c>
      <c r="H12950">
        <f>SUBTOTAL(9,G12944:G12950)</f>
        <v>38236</v>
      </c>
      <c r="O12950" s="3"/>
    </row>
    <row r="12951" spans="1:15" customFormat="1" ht="13.2" x14ac:dyDescent="0.25">
      <c r="A12951">
        <v>7</v>
      </c>
      <c r="B12951">
        <v>14</v>
      </c>
      <c r="C12951" s="3">
        <v>714</v>
      </c>
      <c r="D12951" t="s">
        <v>6</v>
      </c>
      <c r="E12951">
        <v>88</v>
      </c>
      <c r="G12951" s="3">
        <v>3727</v>
      </c>
      <c r="H12951">
        <v>0</v>
      </c>
      <c r="O12951" s="3"/>
    </row>
    <row r="12952" spans="1:15" customFormat="1" ht="13.2" x14ac:dyDescent="0.25">
      <c r="A12952">
        <v>7</v>
      </c>
      <c r="B12952">
        <v>15</v>
      </c>
      <c r="C12952" s="3">
        <v>715</v>
      </c>
      <c r="D12952" t="s">
        <v>6</v>
      </c>
      <c r="E12952">
        <v>88</v>
      </c>
      <c r="G12952" s="3">
        <v>5185</v>
      </c>
      <c r="H12952">
        <v>0</v>
      </c>
      <c r="O12952" s="3"/>
    </row>
    <row r="12953" spans="1:15" customFormat="1" ht="13.2" x14ac:dyDescent="0.25">
      <c r="A12953">
        <v>7</v>
      </c>
      <c r="B12953">
        <v>16</v>
      </c>
      <c r="C12953" s="3">
        <v>716</v>
      </c>
      <c r="D12953" t="s">
        <v>6</v>
      </c>
      <c r="E12953">
        <v>88</v>
      </c>
      <c r="G12953" s="3">
        <v>6464</v>
      </c>
      <c r="H12953">
        <v>0</v>
      </c>
      <c r="O12953" s="3"/>
    </row>
    <row r="12954" spans="1:15" customFormat="1" ht="13.2" x14ac:dyDescent="0.25">
      <c r="A12954">
        <v>7</v>
      </c>
      <c r="B12954">
        <v>17</v>
      </c>
      <c r="C12954" s="3">
        <v>717</v>
      </c>
      <c r="D12954" t="s">
        <v>6</v>
      </c>
      <c r="E12954">
        <v>88</v>
      </c>
      <c r="G12954" s="3">
        <v>6136</v>
      </c>
      <c r="H12954">
        <v>0</v>
      </c>
      <c r="O12954" s="3"/>
    </row>
    <row r="12955" spans="1:15" customFormat="1" ht="13.2" x14ac:dyDescent="0.25">
      <c r="A12955">
        <v>7</v>
      </c>
      <c r="B12955">
        <v>18</v>
      </c>
      <c r="C12955" s="3">
        <v>718</v>
      </c>
      <c r="D12955" t="s">
        <v>6</v>
      </c>
      <c r="E12955">
        <v>88</v>
      </c>
      <c r="G12955" s="3">
        <v>6256</v>
      </c>
      <c r="H12955">
        <v>0</v>
      </c>
      <c r="O12955" s="3"/>
    </row>
    <row r="12956" spans="1:15" customFormat="1" ht="13.2" x14ac:dyDescent="0.25">
      <c r="A12956">
        <v>7</v>
      </c>
      <c r="B12956">
        <v>19</v>
      </c>
      <c r="C12956" s="3">
        <v>719</v>
      </c>
      <c r="D12956" t="s">
        <v>6</v>
      </c>
      <c r="E12956">
        <v>88</v>
      </c>
      <c r="G12956" s="3">
        <v>4579</v>
      </c>
      <c r="H12956">
        <v>0</v>
      </c>
      <c r="O12956" s="3"/>
    </row>
    <row r="12957" spans="1:15" customFormat="1" ht="13.2" x14ac:dyDescent="0.25">
      <c r="A12957">
        <v>7</v>
      </c>
      <c r="B12957">
        <v>20</v>
      </c>
      <c r="C12957" s="3">
        <v>720</v>
      </c>
      <c r="D12957" t="s">
        <v>6</v>
      </c>
      <c r="E12957">
        <v>88</v>
      </c>
      <c r="G12957" s="3">
        <v>2726</v>
      </c>
      <c r="H12957">
        <f>SUBTOTAL(9,G12951:G12957)</f>
        <v>35073</v>
      </c>
      <c r="O12957" s="3"/>
    </row>
    <row r="12958" spans="1:15" customFormat="1" ht="13.2" x14ac:dyDescent="0.25">
      <c r="A12958">
        <v>7</v>
      </c>
      <c r="B12958">
        <v>21</v>
      </c>
      <c r="C12958" s="3">
        <v>721</v>
      </c>
      <c r="D12958" t="s">
        <v>6</v>
      </c>
      <c r="E12958">
        <v>88</v>
      </c>
      <c r="G12958" s="3">
        <v>1856</v>
      </c>
      <c r="H12958">
        <v>0</v>
      </c>
      <c r="O12958" s="3"/>
    </row>
    <row r="12959" spans="1:15" customFormat="1" ht="13.2" x14ac:dyDescent="0.25">
      <c r="A12959">
        <v>7</v>
      </c>
      <c r="B12959">
        <v>22</v>
      </c>
      <c r="C12959" s="3">
        <v>722</v>
      </c>
      <c r="D12959" t="s">
        <v>6</v>
      </c>
      <c r="E12959">
        <v>88</v>
      </c>
      <c r="G12959" s="3">
        <v>1000</v>
      </c>
      <c r="H12959">
        <v>0</v>
      </c>
      <c r="O12959" s="3"/>
    </row>
    <row r="12960" spans="1:15" customFormat="1" ht="13.2" x14ac:dyDescent="0.25">
      <c r="A12960">
        <v>7</v>
      </c>
      <c r="B12960">
        <v>23</v>
      </c>
      <c r="C12960" s="3">
        <v>723</v>
      </c>
      <c r="D12960" t="s">
        <v>6</v>
      </c>
      <c r="E12960">
        <v>88</v>
      </c>
      <c r="G12960" s="3">
        <v>773</v>
      </c>
      <c r="H12960">
        <v>0</v>
      </c>
      <c r="O12960" s="3"/>
    </row>
    <row r="12961" spans="1:15" customFormat="1" ht="13.2" x14ac:dyDescent="0.25">
      <c r="A12961">
        <v>7</v>
      </c>
      <c r="B12961">
        <v>24</v>
      </c>
      <c r="C12961" s="3">
        <v>724</v>
      </c>
      <c r="D12961" t="s">
        <v>6</v>
      </c>
      <c r="E12961">
        <v>88</v>
      </c>
      <c r="G12961" s="3">
        <v>849</v>
      </c>
      <c r="H12961">
        <v>0</v>
      </c>
      <c r="O12961" s="3"/>
    </row>
    <row r="12962" spans="1:15" customFormat="1" ht="13.2" x14ac:dyDescent="0.25">
      <c r="A12962">
        <v>7</v>
      </c>
      <c r="B12962">
        <v>25</v>
      </c>
      <c r="C12962" s="3">
        <v>725</v>
      </c>
      <c r="D12962" t="s">
        <v>6</v>
      </c>
      <c r="E12962">
        <v>88</v>
      </c>
      <c r="G12962" s="3">
        <v>1049</v>
      </c>
      <c r="H12962">
        <v>0</v>
      </c>
      <c r="O12962" s="3"/>
    </row>
    <row r="12963" spans="1:15" customFormat="1" ht="13.2" x14ac:dyDescent="0.25">
      <c r="A12963">
        <v>7</v>
      </c>
      <c r="B12963">
        <v>26</v>
      </c>
      <c r="C12963" s="3">
        <v>726</v>
      </c>
      <c r="D12963" t="s">
        <v>6</v>
      </c>
      <c r="E12963">
        <v>88</v>
      </c>
      <c r="G12963" s="3">
        <v>1011</v>
      </c>
      <c r="H12963">
        <v>0</v>
      </c>
      <c r="O12963" s="3"/>
    </row>
    <row r="12964" spans="1:15" customFormat="1" ht="13.2" x14ac:dyDescent="0.25">
      <c r="A12964">
        <v>7</v>
      </c>
      <c r="B12964">
        <v>27</v>
      </c>
      <c r="C12964" s="3">
        <v>727</v>
      </c>
      <c r="D12964" t="s">
        <v>6</v>
      </c>
      <c r="E12964">
        <v>88</v>
      </c>
      <c r="G12964" s="3">
        <v>939</v>
      </c>
      <c r="H12964">
        <f>SUBTOTAL(9,G12958:G12964)</f>
        <v>7477</v>
      </c>
      <c r="O12964" s="3"/>
    </row>
    <row r="12965" spans="1:15" customFormat="1" ht="13.2" x14ac:dyDescent="0.25">
      <c r="A12965">
        <v>7</v>
      </c>
      <c r="B12965">
        <v>28</v>
      </c>
      <c r="C12965" s="3">
        <v>728</v>
      </c>
      <c r="D12965" t="s">
        <v>6</v>
      </c>
      <c r="E12965">
        <v>88</v>
      </c>
      <c r="G12965" s="3">
        <v>944</v>
      </c>
      <c r="H12965">
        <v>0</v>
      </c>
      <c r="O12965" s="3"/>
    </row>
    <row r="12966" spans="1:15" customFormat="1" ht="13.2" x14ac:dyDescent="0.25">
      <c r="A12966">
        <v>7</v>
      </c>
      <c r="B12966">
        <v>29</v>
      </c>
      <c r="C12966" s="3">
        <v>729</v>
      </c>
      <c r="D12966" t="s">
        <v>6</v>
      </c>
      <c r="E12966">
        <v>88</v>
      </c>
      <c r="G12966" s="3">
        <v>615</v>
      </c>
      <c r="H12966">
        <v>0</v>
      </c>
      <c r="O12966" s="3"/>
    </row>
    <row r="12967" spans="1:15" customFormat="1" ht="13.2" x14ac:dyDescent="0.25">
      <c r="A12967">
        <v>7</v>
      </c>
      <c r="B12967">
        <v>30</v>
      </c>
      <c r="C12967" s="3">
        <v>730</v>
      </c>
      <c r="D12967" t="s">
        <v>6</v>
      </c>
      <c r="E12967">
        <v>88</v>
      </c>
      <c r="G12967" s="3">
        <v>2263</v>
      </c>
      <c r="H12967">
        <v>0</v>
      </c>
      <c r="O12967" s="3"/>
    </row>
    <row r="12968" spans="1:15" customFormat="1" ht="13.2" x14ac:dyDescent="0.25">
      <c r="A12968">
        <v>7</v>
      </c>
      <c r="B12968">
        <v>31</v>
      </c>
      <c r="C12968" s="3">
        <v>731</v>
      </c>
      <c r="D12968" t="s">
        <v>6</v>
      </c>
      <c r="E12968">
        <v>88</v>
      </c>
      <c r="G12968" s="3">
        <v>3413</v>
      </c>
      <c r="H12968">
        <v>0</v>
      </c>
      <c r="O12968" s="3"/>
    </row>
    <row r="12969" spans="1:15" customFormat="1" ht="13.2" x14ac:dyDescent="0.25">
      <c r="A12969">
        <v>8</v>
      </c>
      <c r="B12969">
        <v>1</v>
      </c>
      <c r="C12969" s="3">
        <v>801</v>
      </c>
      <c r="D12969" t="s">
        <v>6</v>
      </c>
      <c r="E12969">
        <v>88</v>
      </c>
      <c r="G12969" s="3">
        <v>1581</v>
      </c>
      <c r="H12969">
        <v>0</v>
      </c>
      <c r="O12969" s="3"/>
    </row>
    <row r="12970" spans="1:15" customFormat="1" ht="13.2" x14ac:dyDescent="0.25">
      <c r="A12970">
        <v>8</v>
      </c>
      <c r="B12970">
        <v>2</v>
      </c>
      <c r="C12970" s="3">
        <v>802</v>
      </c>
      <c r="D12970" t="s">
        <v>6</v>
      </c>
      <c r="E12970">
        <v>88</v>
      </c>
      <c r="G12970" s="3">
        <v>1418</v>
      </c>
      <c r="H12970">
        <v>0</v>
      </c>
      <c r="O12970" s="3"/>
    </row>
    <row r="12971" spans="1:15" customFormat="1" ht="13.2" x14ac:dyDescent="0.25">
      <c r="A12971">
        <v>8</v>
      </c>
      <c r="B12971">
        <v>3</v>
      </c>
      <c r="C12971" s="3">
        <v>803</v>
      </c>
      <c r="D12971" t="s">
        <v>6</v>
      </c>
      <c r="E12971">
        <v>88</v>
      </c>
      <c r="G12971" s="3">
        <v>741</v>
      </c>
      <c r="H12971">
        <f>SUBTOTAL(9,G12965:G12971)</f>
        <v>10975</v>
      </c>
      <c r="O12971" s="3"/>
    </row>
    <row r="12972" spans="1:15" customFormat="1" ht="13.2" x14ac:dyDescent="0.25">
      <c r="A12972">
        <v>8</v>
      </c>
      <c r="B12972">
        <v>4</v>
      </c>
      <c r="C12972" s="3">
        <v>804</v>
      </c>
      <c r="D12972" t="s">
        <v>6</v>
      </c>
      <c r="E12972">
        <v>88</v>
      </c>
      <c r="G12972" s="3">
        <v>1617</v>
      </c>
      <c r="H12972">
        <v>0</v>
      </c>
      <c r="O12972" s="3"/>
    </row>
    <row r="12973" spans="1:15" customFormat="1" ht="13.2" x14ac:dyDescent="0.25">
      <c r="A12973">
        <v>8</v>
      </c>
      <c r="B12973">
        <v>5</v>
      </c>
      <c r="C12973" s="3">
        <v>805</v>
      </c>
      <c r="D12973" t="s">
        <v>6</v>
      </c>
      <c r="E12973">
        <v>88</v>
      </c>
      <c r="G12973" s="3">
        <v>630</v>
      </c>
      <c r="H12973">
        <v>0</v>
      </c>
      <c r="O12973" s="3"/>
    </row>
    <row r="12974" spans="1:15" customFormat="1" ht="13.2" x14ac:dyDescent="0.25">
      <c r="A12974">
        <v>8</v>
      </c>
      <c r="B12974">
        <v>6</v>
      </c>
      <c r="C12974" s="3">
        <v>806</v>
      </c>
      <c r="D12974" t="s">
        <v>6</v>
      </c>
      <c r="E12974">
        <v>88</v>
      </c>
      <c r="G12974" s="3">
        <v>455</v>
      </c>
      <c r="H12974">
        <v>0</v>
      </c>
      <c r="O12974" s="3"/>
    </row>
    <row r="12975" spans="1:15" customFormat="1" ht="13.2" x14ac:dyDescent="0.25">
      <c r="A12975">
        <v>8</v>
      </c>
      <c r="B12975">
        <v>7</v>
      </c>
      <c r="C12975" s="3">
        <v>807</v>
      </c>
      <c r="D12975" t="s">
        <v>6</v>
      </c>
      <c r="E12975">
        <v>88</v>
      </c>
      <c r="G12975" s="3">
        <v>411</v>
      </c>
      <c r="H12975">
        <v>0</v>
      </c>
      <c r="O12975" s="3"/>
    </row>
    <row r="12976" spans="1:15" customFormat="1" ht="13.2" x14ac:dyDescent="0.25">
      <c r="A12976">
        <v>8</v>
      </c>
      <c r="B12976">
        <v>8</v>
      </c>
      <c r="C12976" s="3">
        <v>808</v>
      </c>
      <c r="D12976" t="s">
        <v>6</v>
      </c>
      <c r="E12976">
        <v>88</v>
      </c>
      <c r="G12976" s="3">
        <v>1666</v>
      </c>
      <c r="H12976">
        <v>0</v>
      </c>
      <c r="O12976" s="3"/>
    </row>
    <row r="12977" spans="1:15" customFormat="1" ht="13.2" x14ac:dyDescent="0.25">
      <c r="A12977">
        <v>8</v>
      </c>
      <c r="B12977">
        <v>9</v>
      </c>
      <c r="C12977" s="3">
        <v>809</v>
      </c>
      <c r="D12977" t="s">
        <v>6</v>
      </c>
      <c r="E12977">
        <v>88</v>
      </c>
      <c r="G12977" s="3">
        <v>2973</v>
      </c>
      <c r="H12977">
        <v>0</v>
      </c>
      <c r="O12977" s="3"/>
    </row>
    <row r="12978" spans="1:15" customFormat="1" ht="13.2" x14ac:dyDescent="0.25">
      <c r="A12978">
        <v>8</v>
      </c>
      <c r="B12978">
        <v>10</v>
      </c>
      <c r="C12978" s="3">
        <v>810</v>
      </c>
      <c r="D12978" t="s">
        <v>6</v>
      </c>
      <c r="E12978">
        <v>88</v>
      </c>
      <c r="G12978" s="3">
        <v>3446</v>
      </c>
      <c r="H12978">
        <f>SUBTOTAL(9,G12972:G12978)</f>
        <v>11198</v>
      </c>
      <c r="O12978" s="3"/>
    </row>
    <row r="12979" spans="1:15" customFormat="1" ht="13.2" x14ac:dyDescent="0.25">
      <c r="A12979">
        <v>8</v>
      </c>
      <c r="B12979">
        <v>11</v>
      </c>
      <c r="C12979" s="3">
        <v>811</v>
      </c>
      <c r="D12979" t="s">
        <v>6</v>
      </c>
      <c r="E12979">
        <v>88</v>
      </c>
      <c r="G12979" s="3">
        <v>2100</v>
      </c>
      <c r="H12979">
        <v>0</v>
      </c>
      <c r="O12979" s="3"/>
    </row>
    <row r="12980" spans="1:15" customFormat="1" ht="13.2" x14ac:dyDescent="0.25">
      <c r="A12980">
        <v>8</v>
      </c>
      <c r="B12980">
        <v>12</v>
      </c>
      <c r="C12980" s="3">
        <v>812</v>
      </c>
      <c r="D12980" t="s">
        <v>6</v>
      </c>
      <c r="E12980">
        <v>88</v>
      </c>
      <c r="G12980" s="3">
        <v>1794</v>
      </c>
      <c r="H12980">
        <v>0</v>
      </c>
      <c r="O12980" s="3"/>
    </row>
    <row r="12981" spans="1:15" customFormat="1" ht="13.2" x14ac:dyDescent="0.25">
      <c r="A12981">
        <v>8</v>
      </c>
      <c r="B12981">
        <v>13</v>
      </c>
      <c r="C12981" s="3">
        <v>813</v>
      </c>
      <c r="D12981" t="s">
        <v>6</v>
      </c>
      <c r="E12981">
        <v>88</v>
      </c>
      <c r="G12981" s="3">
        <v>1230</v>
      </c>
      <c r="H12981">
        <v>0</v>
      </c>
      <c r="O12981" s="3"/>
    </row>
    <row r="12982" spans="1:15" customFormat="1" ht="13.2" x14ac:dyDescent="0.25">
      <c r="A12982">
        <v>8</v>
      </c>
      <c r="B12982">
        <v>14</v>
      </c>
      <c r="C12982" s="3">
        <v>814</v>
      </c>
      <c r="D12982" t="s">
        <v>6</v>
      </c>
      <c r="E12982">
        <v>88</v>
      </c>
      <c r="G12982" s="3">
        <v>685</v>
      </c>
      <c r="H12982">
        <v>0</v>
      </c>
      <c r="O12982" s="3"/>
    </row>
    <row r="12983" spans="1:15" customFormat="1" ht="13.2" x14ac:dyDescent="0.25">
      <c r="A12983">
        <v>8</v>
      </c>
      <c r="B12983">
        <v>15</v>
      </c>
      <c r="C12983" s="3">
        <v>815</v>
      </c>
      <c r="D12983" t="s">
        <v>6</v>
      </c>
      <c r="E12983">
        <v>88</v>
      </c>
      <c r="G12983" s="3">
        <v>333</v>
      </c>
      <c r="H12983">
        <v>0</v>
      </c>
      <c r="O12983" s="3"/>
    </row>
    <row r="12984" spans="1:15" customFormat="1" ht="13.2" x14ac:dyDescent="0.25">
      <c r="A12984">
        <v>8</v>
      </c>
      <c r="B12984">
        <v>16</v>
      </c>
      <c r="C12984" s="3">
        <v>816</v>
      </c>
      <c r="D12984" t="s">
        <v>6</v>
      </c>
      <c r="E12984">
        <v>88</v>
      </c>
      <c r="G12984" s="3">
        <v>4759</v>
      </c>
      <c r="H12984">
        <v>0</v>
      </c>
      <c r="O12984" s="3"/>
    </row>
    <row r="12985" spans="1:15" customFormat="1" ht="13.2" x14ac:dyDescent="0.25">
      <c r="A12985">
        <v>8</v>
      </c>
      <c r="B12985">
        <v>17</v>
      </c>
      <c r="C12985" s="3">
        <v>817</v>
      </c>
      <c r="D12985" t="s">
        <v>6</v>
      </c>
      <c r="E12985">
        <v>88</v>
      </c>
      <c r="G12985" s="3">
        <v>2601</v>
      </c>
      <c r="H12985">
        <f>SUBTOTAL(9,G12979:G12985)</f>
        <v>13502</v>
      </c>
      <c r="O12985" s="3"/>
    </row>
    <row r="12986" spans="1:15" customFormat="1" ht="13.2" x14ac:dyDescent="0.25">
      <c r="A12986">
        <v>8</v>
      </c>
      <c r="B12986">
        <v>18</v>
      </c>
      <c r="C12986" s="3">
        <v>818</v>
      </c>
      <c r="D12986" t="s">
        <v>6</v>
      </c>
      <c r="E12986">
        <v>88</v>
      </c>
      <c r="G12986" s="3">
        <v>3306</v>
      </c>
      <c r="H12986">
        <v>0</v>
      </c>
      <c r="O12986" s="3"/>
    </row>
    <row r="12987" spans="1:15" customFormat="1" ht="13.2" x14ac:dyDescent="0.25">
      <c r="A12987">
        <v>8</v>
      </c>
      <c r="B12987">
        <v>19</v>
      </c>
      <c r="C12987" s="3">
        <v>819</v>
      </c>
      <c r="D12987" t="s">
        <v>6</v>
      </c>
      <c r="E12987">
        <v>88</v>
      </c>
      <c r="G12987" s="3">
        <v>1436</v>
      </c>
      <c r="H12987">
        <v>0</v>
      </c>
      <c r="O12987" s="3"/>
    </row>
    <row r="12988" spans="1:15" customFormat="1" ht="13.2" x14ac:dyDescent="0.25">
      <c r="A12988">
        <v>8</v>
      </c>
      <c r="B12988">
        <v>20</v>
      </c>
      <c r="C12988" s="3">
        <v>820</v>
      </c>
      <c r="D12988" t="s">
        <v>6</v>
      </c>
      <c r="E12988">
        <v>88</v>
      </c>
      <c r="G12988" s="3">
        <v>2448</v>
      </c>
      <c r="H12988">
        <v>0</v>
      </c>
      <c r="O12988" s="3"/>
    </row>
    <row r="12989" spans="1:15" customFormat="1" ht="13.2" x14ac:dyDescent="0.25">
      <c r="A12989">
        <v>8</v>
      </c>
      <c r="B12989">
        <v>21</v>
      </c>
      <c r="C12989" s="3">
        <v>821</v>
      </c>
      <c r="D12989" t="s">
        <v>6</v>
      </c>
      <c r="E12989">
        <v>88</v>
      </c>
      <c r="G12989" s="3">
        <v>2120</v>
      </c>
      <c r="H12989">
        <v>0</v>
      </c>
      <c r="O12989" s="3"/>
    </row>
    <row r="12990" spans="1:15" customFormat="1" ht="13.2" x14ac:dyDescent="0.25">
      <c r="A12990">
        <v>8</v>
      </c>
      <c r="B12990">
        <v>22</v>
      </c>
      <c r="C12990" s="3">
        <v>822</v>
      </c>
      <c r="D12990" t="s">
        <v>6</v>
      </c>
      <c r="E12990">
        <v>88</v>
      </c>
      <c r="G12990" s="3">
        <v>2020</v>
      </c>
      <c r="H12990">
        <v>0</v>
      </c>
      <c r="O12990" s="3"/>
    </row>
    <row r="12991" spans="1:15" customFormat="1" ht="13.2" x14ac:dyDescent="0.25">
      <c r="A12991">
        <v>8</v>
      </c>
      <c r="B12991">
        <v>23</v>
      </c>
      <c r="C12991" s="3">
        <v>823</v>
      </c>
      <c r="D12991" t="s">
        <v>6</v>
      </c>
      <c r="E12991">
        <v>88</v>
      </c>
      <c r="G12991" s="3">
        <v>2157</v>
      </c>
      <c r="H12991">
        <v>0</v>
      </c>
      <c r="O12991" s="3"/>
    </row>
    <row r="12992" spans="1:15" customFormat="1" ht="13.2" x14ac:dyDescent="0.25">
      <c r="A12992">
        <v>8</v>
      </c>
      <c r="B12992">
        <v>24</v>
      </c>
      <c r="C12992" s="3">
        <v>824</v>
      </c>
      <c r="D12992" t="s">
        <v>6</v>
      </c>
      <c r="E12992">
        <v>88</v>
      </c>
      <c r="G12992" s="3">
        <v>1974</v>
      </c>
      <c r="H12992">
        <f>SUBTOTAL(9,G12986:G12992)</f>
        <v>15461</v>
      </c>
      <c r="O12992" s="3"/>
    </row>
    <row r="12993" spans="1:15" customFormat="1" ht="13.2" x14ac:dyDescent="0.25">
      <c r="A12993">
        <v>8</v>
      </c>
      <c r="B12993">
        <v>25</v>
      </c>
      <c r="C12993" s="3">
        <v>825</v>
      </c>
      <c r="D12993" t="s">
        <v>6</v>
      </c>
      <c r="E12993">
        <v>88</v>
      </c>
      <c r="G12993" s="3">
        <v>1153</v>
      </c>
      <c r="H12993">
        <v>0</v>
      </c>
      <c r="O12993" s="3"/>
    </row>
    <row r="12994" spans="1:15" customFormat="1" ht="13.2" x14ac:dyDescent="0.25">
      <c r="A12994">
        <v>8</v>
      </c>
      <c r="B12994">
        <v>26</v>
      </c>
      <c r="C12994" s="3">
        <v>826</v>
      </c>
      <c r="D12994" t="s">
        <v>6</v>
      </c>
      <c r="E12994">
        <v>88</v>
      </c>
      <c r="G12994" s="3">
        <v>785</v>
      </c>
      <c r="H12994">
        <v>0</v>
      </c>
      <c r="O12994" s="3"/>
    </row>
    <row r="12995" spans="1:15" customFormat="1" ht="13.2" x14ac:dyDescent="0.25">
      <c r="A12995">
        <v>8</v>
      </c>
      <c r="B12995">
        <v>27</v>
      </c>
      <c r="C12995" s="3">
        <v>827</v>
      </c>
      <c r="D12995" t="s">
        <v>6</v>
      </c>
      <c r="E12995">
        <v>88</v>
      </c>
      <c r="G12995" s="3">
        <v>492</v>
      </c>
      <c r="H12995">
        <v>0</v>
      </c>
      <c r="O12995" s="3"/>
    </row>
    <row r="12996" spans="1:15" customFormat="1" ht="13.2" x14ac:dyDescent="0.25">
      <c r="A12996">
        <v>8</v>
      </c>
      <c r="B12996">
        <v>28</v>
      </c>
      <c r="C12996" s="3">
        <v>828</v>
      </c>
      <c r="D12996" t="s">
        <v>6</v>
      </c>
      <c r="E12996">
        <v>88</v>
      </c>
      <c r="G12996" s="3">
        <v>2309</v>
      </c>
      <c r="H12996">
        <v>0</v>
      </c>
      <c r="O12996" s="3"/>
    </row>
    <row r="12997" spans="1:15" customFormat="1" ht="13.2" x14ac:dyDescent="0.25">
      <c r="A12997">
        <v>8</v>
      </c>
      <c r="B12997">
        <v>29</v>
      </c>
      <c r="C12997" s="3">
        <v>829</v>
      </c>
      <c r="D12997" t="s">
        <v>6</v>
      </c>
      <c r="E12997">
        <v>88</v>
      </c>
      <c r="G12997" s="3">
        <v>2358</v>
      </c>
      <c r="H12997">
        <v>0</v>
      </c>
      <c r="O12997" s="3"/>
    </row>
    <row r="12998" spans="1:15" customFormat="1" ht="13.2" x14ac:dyDescent="0.25">
      <c r="A12998">
        <v>8</v>
      </c>
      <c r="B12998">
        <v>30</v>
      </c>
      <c r="C12998" s="3">
        <v>830</v>
      </c>
      <c r="D12998" t="s">
        <v>6</v>
      </c>
      <c r="E12998">
        <v>88</v>
      </c>
      <c r="G12998" s="3">
        <v>2497</v>
      </c>
      <c r="H12998">
        <v>0</v>
      </c>
      <c r="O12998" s="3"/>
    </row>
    <row r="12999" spans="1:15" customFormat="1" ht="13.2" x14ac:dyDescent="0.25">
      <c r="A12999">
        <v>8</v>
      </c>
      <c r="B12999">
        <v>31</v>
      </c>
      <c r="C12999" s="3">
        <v>831</v>
      </c>
      <c r="D12999" t="s">
        <v>6</v>
      </c>
      <c r="E12999">
        <v>88</v>
      </c>
      <c r="G12999" s="3">
        <v>1457</v>
      </c>
      <c r="H12999">
        <f>SUBTOTAL(9,G12993:G12999)</f>
        <v>11051</v>
      </c>
      <c r="O12999" s="3"/>
    </row>
    <row r="13000" spans="1:15" customFormat="1" ht="13.2" x14ac:dyDescent="0.25">
      <c r="A13000">
        <v>9</v>
      </c>
      <c r="B13000">
        <v>1</v>
      </c>
      <c r="C13000" s="3">
        <v>901</v>
      </c>
      <c r="D13000" t="s">
        <v>6</v>
      </c>
      <c r="E13000">
        <v>88</v>
      </c>
      <c r="G13000" s="3">
        <v>989</v>
      </c>
      <c r="H13000">
        <v>0</v>
      </c>
      <c r="O13000" s="3"/>
    </row>
    <row r="13001" spans="1:15" customFormat="1" ht="13.2" x14ac:dyDescent="0.25">
      <c r="A13001">
        <v>9</v>
      </c>
      <c r="B13001">
        <v>2</v>
      </c>
      <c r="C13001" s="3">
        <v>902</v>
      </c>
      <c r="D13001" t="s">
        <v>6</v>
      </c>
      <c r="E13001">
        <v>88</v>
      </c>
      <c r="G13001" s="3">
        <v>1069</v>
      </c>
      <c r="H13001">
        <v>0</v>
      </c>
      <c r="O13001" s="3"/>
    </row>
    <row r="13002" spans="1:15" customFormat="1" ht="13.2" x14ac:dyDescent="0.25">
      <c r="A13002">
        <v>9</v>
      </c>
      <c r="B13002">
        <v>3</v>
      </c>
      <c r="C13002" s="3">
        <v>903</v>
      </c>
      <c r="D13002" t="s">
        <v>6</v>
      </c>
      <c r="E13002">
        <v>88</v>
      </c>
      <c r="G13002" s="3">
        <v>297</v>
      </c>
      <c r="H13002">
        <v>0</v>
      </c>
      <c r="O13002" s="3"/>
    </row>
    <row r="13003" spans="1:15" customFormat="1" ht="13.2" x14ac:dyDescent="0.25">
      <c r="A13003">
        <v>9</v>
      </c>
      <c r="B13003">
        <v>4</v>
      </c>
      <c r="C13003" s="3">
        <v>904</v>
      </c>
      <c r="D13003" t="s">
        <v>6</v>
      </c>
      <c r="E13003">
        <v>88</v>
      </c>
      <c r="G13003" s="3">
        <v>838</v>
      </c>
      <c r="H13003">
        <v>0</v>
      </c>
      <c r="O13003" s="3"/>
    </row>
    <row r="13004" spans="1:15" customFormat="1" ht="13.2" x14ac:dyDescent="0.25">
      <c r="A13004">
        <v>9</v>
      </c>
      <c r="B13004">
        <v>5</v>
      </c>
      <c r="C13004" s="3">
        <v>905</v>
      </c>
      <c r="D13004" t="s">
        <v>6</v>
      </c>
      <c r="E13004">
        <v>88</v>
      </c>
      <c r="G13004" s="3">
        <v>663</v>
      </c>
      <c r="H13004">
        <v>0</v>
      </c>
      <c r="O13004" s="3"/>
    </row>
    <row r="13005" spans="1:15" customFormat="1" ht="13.2" x14ac:dyDescent="0.25">
      <c r="A13005">
        <v>9</v>
      </c>
      <c r="B13005">
        <v>6</v>
      </c>
      <c r="C13005" s="3">
        <v>906</v>
      </c>
      <c r="D13005" t="s">
        <v>6</v>
      </c>
      <c r="E13005">
        <v>88</v>
      </c>
      <c r="G13005" s="3">
        <v>251</v>
      </c>
      <c r="H13005">
        <v>0</v>
      </c>
      <c r="O13005" s="3"/>
    </row>
    <row r="13006" spans="1:15" customFormat="1" ht="13.2" x14ac:dyDescent="0.25">
      <c r="A13006">
        <v>9</v>
      </c>
      <c r="B13006">
        <v>7</v>
      </c>
      <c r="C13006" s="3">
        <v>907</v>
      </c>
      <c r="D13006" t="s">
        <v>6</v>
      </c>
      <c r="E13006">
        <v>88</v>
      </c>
      <c r="G13006" s="3">
        <v>411</v>
      </c>
      <c r="H13006">
        <f>SUBTOTAL(9,G13000:G13006)</f>
        <v>4518</v>
      </c>
      <c r="O13006" s="3"/>
    </row>
    <row r="13007" spans="1:15" customFormat="1" ht="13.2" x14ac:dyDescent="0.25">
      <c r="A13007">
        <v>9</v>
      </c>
      <c r="B13007">
        <v>8</v>
      </c>
      <c r="C13007" s="3">
        <v>908</v>
      </c>
      <c r="D13007" t="s">
        <v>6</v>
      </c>
      <c r="E13007">
        <v>88</v>
      </c>
      <c r="G13007" s="3">
        <v>359</v>
      </c>
      <c r="H13007">
        <v>0</v>
      </c>
      <c r="O13007" s="3"/>
    </row>
    <row r="13008" spans="1:15" customFormat="1" ht="13.2" x14ac:dyDescent="0.25">
      <c r="A13008">
        <v>9</v>
      </c>
      <c r="B13008">
        <v>9</v>
      </c>
      <c r="C13008" s="3">
        <v>909</v>
      </c>
      <c r="D13008" t="s">
        <v>6</v>
      </c>
      <c r="E13008">
        <v>88</v>
      </c>
      <c r="G13008" s="3">
        <v>579</v>
      </c>
      <c r="H13008">
        <v>0</v>
      </c>
      <c r="O13008" s="3"/>
    </row>
    <row r="13009" spans="1:17" customFormat="1" ht="13.2" x14ac:dyDescent="0.25">
      <c r="A13009">
        <v>9</v>
      </c>
      <c r="B13009">
        <v>10</v>
      </c>
      <c r="C13009" s="3">
        <v>910</v>
      </c>
      <c r="D13009" t="s">
        <v>6</v>
      </c>
      <c r="E13009">
        <v>88</v>
      </c>
      <c r="G13009" s="3">
        <v>681</v>
      </c>
      <c r="H13009">
        <v>0</v>
      </c>
      <c r="O13009" s="3"/>
    </row>
    <row r="13010" spans="1:17" customFormat="1" ht="13.2" x14ac:dyDescent="0.25">
      <c r="A13010">
        <v>9</v>
      </c>
      <c r="B13010">
        <v>11</v>
      </c>
      <c r="C13010" s="3">
        <v>911</v>
      </c>
      <c r="D13010" t="s">
        <v>6</v>
      </c>
      <c r="E13010">
        <v>88</v>
      </c>
      <c r="G13010" s="3">
        <v>409</v>
      </c>
      <c r="H13010">
        <v>0</v>
      </c>
      <c r="O13010" s="3"/>
    </row>
    <row r="13011" spans="1:17" customFormat="1" ht="13.2" x14ac:dyDescent="0.25">
      <c r="A13011">
        <v>9</v>
      </c>
      <c r="B13011">
        <v>12</v>
      </c>
      <c r="C13011" s="3">
        <v>912</v>
      </c>
      <c r="D13011" t="s">
        <v>6</v>
      </c>
      <c r="E13011">
        <v>88</v>
      </c>
      <c r="G13011" s="3">
        <v>449</v>
      </c>
      <c r="H13011">
        <v>0</v>
      </c>
      <c r="O13011" s="3"/>
    </row>
    <row r="13012" spans="1:17" customFormat="1" ht="13.2" x14ac:dyDescent="0.25">
      <c r="A13012">
        <v>9</v>
      </c>
      <c r="B13012">
        <v>13</v>
      </c>
      <c r="C13012" s="3">
        <v>913</v>
      </c>
      <c r="D13012" t="s">
        <v>6</v>
      </c>
      <c r="E13012">
        <v>88</v>
      </c>
      <c r="G13012" s="3">
        <v>674</v>
      </c>
      <c r="H13012">
        <v>0</v>
      </c>
      <c r="O13012" s="3"/>
    </row>
    <row r="13013" spans="1:17" customFormat="1" ht="13.2" x14ac:dyDescent="0.25">
      <c r="A13013">
        <v>9</v>
      </c>
      <c r="B13013">
        <v>14</v>
      </c>
      <c r="C13013" s="3">
        <v>914</v>
      </c>
      <c r="D13013" t="s">
        <v>6</v>
      </c>
      <c r="E13013">
        <v>88</v>
      </c>
      <c r="G13013" s="43">
        <v>485</v>
      </c>
      <c r="H13013">
        <f>SUBTOTAL(9,G13007:G13013)</f>
        <v>3636</v>
      </c>
      <c r="O13013" s="3"/>
    </row>
    <row r="13014" spans="1:17" customFormat="1" ht="13.2" x14ac:dyDescent="0.25">
      <c r="A13014">
        <v>9</v>
      </c>
      <c r="B13014">
        <v>15</v>
      </c>
      <c r="C13014" s="3">
        <v>915</v>
      </c>
      <c r="D13014" t="s">
        <v>6</v>
      </c>
      <c r="E13014">
        <v>88</v>
      </c>
      <c r="G13014" s="43">
        <v>415</v>
      </c>
      <c r="H13014">
        <v>0</v>
      </c>
      <c r="O13014" s="3"/>
    </row>
    <row r="13015" spans="1:17" customFormat="1" ht="13.2" x14ac:dyDescent="0.25">
      <c r="A13015">
        <v>9</v>
      </c>
      <c r="B13015">
        <v>16</v>
      </c>
      <c r="C13015" s="3">
        <v>916</v>
      </c>
      <c r="D13015" t="s">
        <v>6</v>
      </c>
      <c r="E13015">
        <v>88</v>
      </c>
      <c r="G13015" s="43">
        <v>324</v>
      </c>
      <c r="H13015">
        <v>0</v>
      </c>
      <c r="O13015" s="3"/>
      <c r="Q13015">
        <v>44</v>
      </c>
    </row>
    <row r="13016" spans="1:17" customFormat="1" ht="13.2" x14ac:dyDescent="0.25">
      <c r="A13016">
        <v>9</v>
      </c>
      <c r="B13016">
        <v>17</v>
      </c>
      <c r="C13016" s="3">
        <v>917</v>
      </c>
      <c r="D13016" t="s">
        <v>6</v>
      </c>
      <c r="E13016">
        <v>88</v>
      </c>
      <c r="G13016" s="43">
        <v>309</v>
      </c>
      <c r="H13016">
        <v>0</v>
      </c>
      <c r="O13016" s="3"/>
      <c r="Q13016">
        <v>189</v>
      </c>
    </row>
    <row r="13017" spans="1:17" customFormat="1" ht="13.2" x14ac:dyDescent="0.25">
      <c r="A13017">
        <v>9</v>
      </c>
      <c r="B13017">
        <v>18</v>
      </c>
      <c r="C13017" s="3">
        <v>918</v>
      </c>
      <c r="D13017" t="s">
        <v>6</v>
      </c>
      <c r="E13017">
        <v>88</v>
      </c>
      <c r="G13017" s="43">
        <v>433</v>
      </c>
      <c r="H13017">
        <v>0</v>
      </c>
      <c r="O13017" s="3"/>
      <c r="Q13017">
        <v>242</v>
      </c>
    </row>
    <row r="13018" spans="1:17" customFormat="1" ht="13.2" x14ac:dyDescent="0.25">
      <c r="A13018">
        <v>9</v>
      </c>
      <c r="B13018">
        <v>19</v>
      </c>
      <c r="C13018" s="3">
        <v>919</v>
      </c>
      <c r="D13018" t="s">
        <v>6</v>
      </c>
      <c r="E13018">
        <v>88</v>
      </c>
      <c r="G13018" s="43">
        <v>378</v>
      </c>
      <c r="H13018">
        <v>0</v>
      </c>
      <c r="O13018" s="3"/>
      <c r="Q13018">
        <v>171</v>
      </c>
    </row>
    <row r="13019" spans="1:17" customFormat="1" ht="13.2" x14ac:dyDescent="0.25">
      <c r="A13019">
        <v>9</v>
      </c>
      <c r="B13019">
        <v>20</v>
      </c>
      <c r="C13019" s="3">
        <v>920</v>
      </c>
      <c r="D13019" t="s">
        <v>6</v>
      </c>
      <c r="E13019">
        <v>88</v>
      </c>
      <c r="G13019" s="43">
        <v>468</v>
      </c>
      <c r="H13019">
        <v>0</v>
      </c>
      <c r="O13019" s="3"/>
      <c r="Q13019">
        <v>485</v>
      </c>
    </row>
    <row r="13020" spans="1:17" customFormat="1" ht="13.2" x14ac:dyDescent="0.25">
      <c r="A13020">
        <v>9</v>
      </c>
      <c r="B13020">
        <v>21</v>
      </c>
      <c r="C13020" s="3">
        <v>921</v>
      </c>
      <c r="D13020" t="s">
        <v>6</v>
      </c>
      <c r="E13020">
        <v>88</v>
      </c>
      <c r="G13020" s="43">
        <v>676</v>
      </c>
      <c r="H13020">
        <f>SUBTOTAL(9,G13014:G13020)</f>
        <v>3003</v>
      </c>
      <c r="O13020" s="3"/>
      <c r="Q13020">
        <v>653</v>
      </c>
    </row>
    <row r="13021" spans="1:17" customFormat="1" ht="13.2" x14ac:dyDescent="0.25">
      <c r="A13021">
        <v>9</v>
      </c>
      <c r="B13021">
        <v>22</v>
      </c>
      <c r="C13021" s="3">
        <v>922</v>
      </c>
      <c r="D13021" t="s">
        <v>6</v>
      </c>
      <c r="E13021">
        <v>88</v>
      </c>
      <c r="G13021" s="43">
        <v>825</v>
      </c>
      <c r="H13021">
        <v>0</v>
      </c>
      <c r="O13021" s="3"/>
      <c r="Q13021">
        <v>600</v>
      </c>
    </row>
    <row r="13022" spans="1:17" customFormat="1" ht="13.2" x14ac:dyDescent="0.25">
      <c r="A13022">
        <v>9</v>
      </c>
      <c r="B13022">
        <v>23</v>
      </c>
      <c r="C13022" s="3">
        <v>923</v>
      </c>
      <c r="D13022" t="s">
        <v>6</v>
      </c>
      <c r="E13022">
        <v>88</v>
      </c>
      <c r="G13022" s="43">
        <v>1154</v>
      </c>
      <c r="H13022">
        <v>0</v>
      </c>
      <c r="O13022" s="3"/>
      <c r="Q13022">
        <v>1208</v>
      </c>
    </row>
    <row r="13023" spans="1:17" customFormat="1" ht="13.2" x14ac:dyDescent="0.25">
      <c r="A13023">
        <v>9</v>
      </c>
      <c r="B13023">
        <v>24</v>
      </c>
      <c r="C13023" s="3">
        <v>924</v>
      </c>
      <c r="D13023" t="s">
        <v>6</v>
      </c>
      <c r="E13023">
        <v>88</v>
      </c>
      <c r="G13023" s="43">
        <v>1026</v>
      </c>
      <c r="H13023">
        <v>0</v>
      </c>
      <c r="O13023" s="3"/>
      <c r="Q13023">
        <v>1071</v>
      </c>
    </row>
    <row r="13024" spans="1:17" customFormat="1" ht="13.2" x14ac:dyDescent="0.25">
      <c r="A13024">
        <v>9</v>
      </c>
      <c r="B13024">
        <v>25</v>
      </c>
      <c r="C13024" s="3">
        <v>925</v>
      </c>
      <c r="D13024" t="s">
        <v>6</v>
      </c>
      <c r="E13024">
        <v>88</v>
      </c>
      <c r="G13024" s="43">
        <v>882</v>
      </c>
      <c r="H13024">
        <v>0</v>
      </c>
      <c r="O13024" s="3"/>
      <c r="Q13024">
        <v>491</v>
      </c>
    </row>
    <row r="13025" spans="1:17" customFormat="1" ht="13.2" x14ac:dyDescent="0.25">
      <c r="A13025">
        <v>9</v>
      </c>
      <c r="B13025">
        <v>26</v>
      </c>
      <c r="C13025" s="3">
        <v>926</v>
      </c>
      <c r="D13025" t="s">
        <v>6</v>
      </c>
      <c r="E13025">
        <v>88</v>
      </c>
      <c r="G13025" s="43">
        <v>1170</v>
      </c>
      <c r="H13025">
        <v>0</v>
      </c>
      <c r="O13025" s="3"/>
      <c r="Q13025">
        <v>1158</v>
      </c>
    </row>
    <row r="13026" spans="1:17" customFormat="1" ht="13.2" x14ac:dyDescent="0.25">
      <c r="A13026">
        <v>9</v>
      </c>
      <c r="B13026">
        <v>27</v>
      </c>
      <c r="C13026" s="3">
        <v>927</v>
      </c>
      <c r="D13026" t="s">
        <v>6</v>
      </c>
      <c r="E13026">
        <v>88</v>
      </c>
      <c r="G13026" s="43">
        <v>1696</v>
      </c>
      <c r="H13026">
        <v>0</v>
      </c>
      <c r="O13026" s="3"/>
      <c r="Q13026">
        <v>1335</v>
      </c>
    </row>
    <row r="13027" spans="1:17" customFormat="1" ht="13.2" x14ac:dyDescent="0.25">
      <c r="A13027">
        <v>9</v>
      </c>
      <c r="B13027">
        <v>28</v>
      </c>
      <c r="C13027" s="3">
        <v>928</v>
      </c>
      <c r="D13027" t="s">
        <v>6</v>
      </c>
      <c r="E13027">
        <v>88</v>
      </c>
      <c r="G13027" s="43">
        <v>1329</v>
      </c>
      <c r="H13027">
        <f>SUBTOTAL(9,G13021:G13027)</f>
        <v>8082</v>
      </c>
      <c r="O13027" s="3"/>
      <c r="Q13027">
        <v>1949</v>
      </c>
    </row>
    <row r="13028" spans="1:17" customFormat="1" ht="13.2" x14ac:dyDescent="0.25">
      <c r="A13028">
        <v>9</v>
      </c>
      <c r="B13028">
        <v>29</v>
      </c>
      <c r="C13028" s="3">
        <v>929</v>
      </c>
      <c r="D13028" t="s">
        <v>6</v>
      </c>
      <c r="E13028">
        <v>88</v>
      </c>
      <c r="G13028" s="43">
        <v>1538</v>
      </c>
      <c r="H13028">
        <v>0</v>
      </c>
      <c r="O13028" s="3"/>
      <c r="Q13028">
        <v>1056</v>
      </c>
    </row>
    <row r="13029" spans="1:17" customFormat="1" ht="13.2" x14ac:dyDescent="0.25">
      <c r="A13029">
        <v>9</v>
      </c>
      <c r="B13029">
        <v>30</v>
      </c>
      <c r="C13029" s="3">
        <v>930</v>
      </c>
      <c r="D13029" t="s">
        <v>6</v>
      </c>
      <c r="E13029">
        <v>88</v>
      </c>
      <c r="F13029">
        <v>2228</v>
      </c>
      <c r="G13029" s="3">
        <f>F13029</f>
        <v>2228</v>
      </c>
      <c r="H13029">
        <v>0</v>
      </c>
      <c r="O13029" s="3"/>
      <c r="P13029" s="43">
        <v>1535</v>
      </c>
    </row>
    <row r="13030" spans="1:17" s="2" customFormat="1" ht="13.2" x14ac:dyDescent="0.25">
      <c r="A13030" s="2">
        <v>10</v>
      </c>
      <c r="B13030" s="2">
        <v>1</v>
      </c>
      <c r="C13030" s="43">
        <v>1001</v>
      </c>
      <c r="D13030" s="2" t="s">
        <v>6</v>
      </c>
      <c r="E13030" s="2">
        <v>88</v>
      </c>
      <c r="F13030" s="43">
        <v>2146</v>
      </c>
      <c r="G13030" s="3">
        <f t="shared" ref="G13030:G13081" si="441">F13030</f>
        <v>2146</v>
      </c>
      <c r="H13030">
        <v>0</v>
      </c>
      <c r="O13030" s="43"/>
    </row>
    <row r="13031" spans="1:17" s="2" customFormat="1" ht="13.2" x14ac:dyDescent="0.25">
      <c r="A13031" s="2">
        <v>10</v>
      </c>
      <c r="B13031" s="2">
        <v>2</v>
      </c>
      <c r="C13031" s="43">
        <v>1002</v>
      </c>
      <c r="D13031" s="2" t="s">
        <v>6</v>
      </c>
      <c r="E13031" s="2">
        <v>88</v>
      </c>
      <c r="F13031" s="43">
        <v>1802</v>
      </c>
      <c r="G13031" s="3">
        <f t="shared" si="441"/>
        <v>1802</v>
      </c>
      <c r="H13031">
        <v>0</v>
      </c>
      <c r="O13031" s="43"/>
    </row>
    <row r="13032" spans="1:17" s="2" customFormat="1" ht="13.2" x14ac:dyDescent="0.25">
      <c r="A13032" s="2">
        <v>10</v>
      </c>
      <c r="B13032" s="2">
        <v>3</v>
      </c>
      <c r="C13032" s="43">
        <v>1003</v>
      </c>
      <c r="D13032" s="2" t="s">
        <v>6</v>
      </c>
      <c r="E13032" s="2">
        <v>88</v>
      </c>
      <c r="F13032" s="43">
        <v>1511</v>
      </c>
      <c r="G13032" s="3">
        <f t="shared" si="441"/>
        <v>1511</v>
      </c>
      <c r="H13032">
        <v>0</v>
      </c>
      <c r="O13032" s="43"/>
    </row>
    <row r="13033" spans="1:17" s="2" customFormat="1" ht="13.2" x14ac:dyDescent="0.25">
      <c r="A13033" s="2">
        <v>10</v>
      </c>
      <c r="B13033" s="2">
        <v>4</v>
      </c>
      <c r="C13033" s="43">
        <v>1004</v>
      </c>
      <c r="D13033" s="2" t="s">
        <v>6</v>
      </c>
      <c r="E13033" s="2">
        <v>88</v>
      </c>
      <c r="F13033" s="43">
        <v>950</v>
      </c>
      <c r="G13033" s="3">
        <f t="shared" si="441"/>
        <v>950</v>
      </c>
      <c r="H13033">
        <v>0</v>
      </c>
      <c r="O13033" s="43"/>
    </row>
    <row r="13034" spans="1:17" s="2" customFormat="1" ht="13.2" x14ac:dyDescent="0.25">
      <c r="A13034" s="2">
        <v>10</v>
      </c>
      <c r="B13034" s="2">
        <v>5</v>
      </c>
      <c r="C13034" s="43">
        <v>1005</v>
      </c>
      <c r="D13034" s="2" t="s">
        <v>6</v>
      </c>
      <c r="E13034" s="2">
        <v>88</v>
      </c>
      <c r="F13034" s="43">
        <v>640</v>
      </c>
      <c r="G13034" s="3">
        <f t="shared" si="441"/>
        <v>640</v>
      </c>
      <c r="H13034">
        <f>SUBTOTAL(9,G13028:G13034)</f>
        <v>10815</v>
      </c>
      <c r="O13034" s="43"/>
    </row>
    <row r="13035" spans="1:17" s="2" customFormat="1" ht="13.2" x14ac:dyDescent="0.25">
      <c r="A13035" s="2">
        <v>10</v>
      </c>
      <c r="B13035" s="2">
        <v>6</v>
      </c>
      <c r="C13035" s="43">
        <v>1006</v>
      </c>
      <c r="D13035" s="2" t="s">
        <v>6</v>
      </c>
      <c r="E13035" s="2">
        <v>88</v>
      </c>
      <c r="F13035" s="43">
        <v>882</v>
      </c>
      <c r="G13035" s="3">
        <f t="shared" si="441"/>
        <v>882</v>
      </c>
      <c r="H13035">
        <v>0</v>
      </c>
      <c r="O13035" s="43"/>
    </row>
    <row r="13036" spans="1:17" s="2" customFormat="1" ht="13.2" x14ac:dyDescent="0.25">
      <c r="A13036" s="2">
        <v>10</v>
      </c>
      <c r="B13036" s="2">
        <v>7</v>
      </c>
      <c r="C13036" s="43">
        <v>1007</v>
      </c>
      <c r="D13036" s="2" t="s">
        <v>6</v>
      </c>
      <c r="E13036" s="2">
        <v>88</v>
      </c>
      <c r="F13036" s="43">
        <v>465</v>
      </c>
      <c r="G13036" s="3">
        <f t="shared" si="441"/>
        <v>465</v>
      </c>
      <c r="H13036">
        <v>0</v>
      </c>
      <c r="O13036" s="43"/>
    </row>
    <row r="13037" spans="1:17" s="2" customFormat="1" ht="13.2" x14ac:dyDescent="0.25">
      <c r="A13037" s="2">
        <v>10</v>
      </c>
      <c r="B13037" s="2">
        <v>8</v>
      </c>
      <c r="C13037" s="43">
        <v>1008</v>
      </c>
      <c r="D13037" s="2" t="s">
        <v>6</v>
      </c>
      <c r="E13037" s="2">
        <v>88</v>
      </c>
      <c r="F13037" s="43">
        <v>517</v>
      </c>
      <c r="G13037" s="3">
        <f t="shared" si="441"/>
        <v>517</v>
      </c>
      <c r="H13037">
        <v>0</v>
      </c>
      <c r="O13037" s="43"/>
    </row>
    <row r="13038" spans="1:17" s="2" customFormat="1" ht="13.2" x14ac:dyDescent="0.25">
      <c r="A13038" s="2">
        <v>10</v>
      </c>
      <c r="B13038" s="2">
        <v>9</v>
      </c>
      <c r="C13038" s="43">
        <v>1009</v>
      </c>
      <c r="D13038" s="2" t="s">
        <v>6</v>
      </c>
      <c r="E13038" s="2">
        <v>88</v>
      </c>
      <c r="F13038" s="43">
        <v>108</v>
      </c>
      <c r="G13038" s="3">
        <f t="shared" si="441"/>
        <v>108</v>
      </c>
      <c r="H13038">
        <v>0</v>
      </c>
      <c r="O13038" s="43"/>
    </row>
    <row r="13039" spans="1:17" s="2" customFormat="1" ht="13.2" x14ac:dyDescent="0.25">
      <c r="A13039" s="2">
        <v>10</v>
      </c>
      <c r="B13039" s="2">
        <v>10</v>
      </c>
      <c r="C13039" s="43">
        <v>1010</v>
      </c>
      <c r="D13039" s="2" t="s">
        <v>6</v>
      </c>
      <c r="E13039" s="2">
        <v>88</v>
      </c>
      <c r="F13039" s="43">
        <v>90</v>
      </c>
      <c r="G13039" s="3">
        <f t="shared" si="441"/>
        <v>90</v>
      </c>
      <c r="H13039">
        <v>0</v>
      </c>
      <c r="O13039" s="43"/>
    </row>
    <row r="13040" spans="1:17" s="2" customFormat="1" ht="13.2" x14ac:dyDescent="0.25">
      <c r="A13040" s="2">
        <v>10</v>
      </c>
      <c r="B13040" s="2">
        <v>11</v>
      </c>
      <c r="C13040" s="43">
        <v>1011</v>
      </c>
      <c r="D13040" s="2" t="s">
        <v>6</v>
      </c>
      <c r="E13040" s="2">
        <v>88</v>
      </c>
      <c r="F13040" s="43">
        <v>64</v>
      </c>
      <c r="G13040" s="3">
        <f t="shared" si="441"/>
        <v>64</v>
      </c>
      <c r="H13040">
        <v>0</v>
      </c>
      <c r="O13040" s="43"/>
    </row>
    <row r="13041" spans="1:15" s="2" customFormat="1" ht="13.2" x14ac:dyDescent="0.25">
      <c r="A13041" s="2">
        <v>10</v>
      </c>
      <c r="B13041" s="2">
        <v>12</v>
      </c>
      <c r="C13041" s="43">
        <v>1012</v>
      </c>
      <c r="D13041" s="2" t="s">
        <v>6</v>
      </c>
      <c r="E13041" s="2">
        <v>88</v>
      </c>
      <c r="F13041" s="43">
        <v>63</v>
      </c>
      <c r="G13041" s="3">
        <f t="shared" si="441"/>
        <v>63</v>
      </c>
      <c r="H13041">
        <f>SUBTOTAL(9,G13035:G13041)</f>
        <v>2189</v>
      </c>
      <c r="O13041" s="43"/>
    </row>
    <row r="13042" spans="1:15" s="2" customFormat="1" ht="13.2" x14ac:dyDescent="0.25">
      <c r="A13042" s="2">
        <v>10</v>
      </c>
      <c r="B13042" s="2">
        <v>13</v>
      </c>
      <c r="C13042" s="43">
        <v>1013</v>
      </c>
      <c r="D13042" s="2" t="s">
        <v>6</v>
      </c>
      <c r="E13042" s="2">
        <v>88</v>
      </c>
      <c r="F13042" s="43">
        <v>64</v>
      </c>
      <c r="G13042" s="3">
        <f t="shared" si="441"/>
        <v>64</v>
      </c>
      <c r="H13042">
        <v>0</v>
      </c>
      <c r="O13042" s="43"/>
    </row>
    <row r="13043" spans="1:15" s="2" customFormat="1" ht="13.2" x14ac:dyDescent="0.25">
      <c r="A13043" s="2">
        <v>10</v>
      </c>
      <c r="B13043" s="2">
        <v>14</v>
      </c>
      <c r="C13043" s="43">
        <v>1014</v>
      </c>
      <c r="D13043" s="2" t="s">
        <v>6</v>
      </c>
      <c r="E13043" s="2">
        <v>88</v>
      </c>
      <c r="F13043" s="43">
        <v>97</v>
      </c>
      <c r="G13043" s="3">
        <f t="shared" si="441"/>
        <v>97</v>
      </c>
      <c r="H13043">
        <v>0</v>
      </c>
      <c r="O13043" s="43"/>
    </row>
    <row r="13044" spans="1:15" s="2" customFormat="1" ht="13.2" x14ac:dyDescent="0.25">
      <c r="A13044" s="2">
        <v>10</v>
      </c>
      <c r="B13044" s="2">
        <v>15</v>
      </c>
      <c r="C13044" s="43">
        <v>1015</v>
      </c>
      <c r="D13044" s="2" t="s">
        <v>6</v>
      </c>
      <c r="E13044" s="2">
        <v>88</v>
      </c>
      <c r="F13044" s="43">
        <v>56</v>
      </c>
      <c r="G13044" s="3">
        <f t="shared" si="441"/>
        <v>56</v>
      </c>
      <c r="H13044">
        <v>0</v>
      </c>
      <c r="O13044" s="43"/>
    </row>
    <row r="13045" spans="1:15" s="2" customFormat="1" ht="13.2" x14ac:dyDescent="0.25">
      <c r="A13045" s="2">
        <v>10</v>
      </c>
      <c r="B13045" s="2">
        <v>16</v>
      </c>
      <c r="C13045" s="43">
        <v>1016</v>
      </c>
      <c r="D13045" s="2" t="s">
        <v>6</v>
      </c>
      <c r="E13045" s="2">
        <v>88</v>
      </c>
      <c r="F13045" s="43">
        <v>68</v>
      </c>
      <c r="G13045" s="3">
        <f t="shared" si="441"/>
        <v>68</v>
      </c>
      <c r="H13045">
        <v>0</v>
      </c>
      <c r="O13045" s="43"/>
    </row>
    <row r="13046" spans="1:15" s="2" customFormat="1" ht="13.2" x14ac:dyDescent="0.25">
      <c r="A13046" s="2">
        <v>10</v>
      </c>
      <c r="B13046" s="2">
        <v>17</v>
      </c>
      <c r="C13046" s="43">
        <v>1017</v>
      </c>
      <c r="D13046" s="2" t="s">
        <v>6</v>
      </c>
      <c r="E13046" s="2">
        <v>88</v>
      </c>
      <c r="F13046" s="43">
        <v>172</v>
      </c>
      <c r="G13046" s="3">
        <f t="shared" si="441"/>
        <v>172</v>
      </c>
      <c r="H13046">
        <v>0</v>
      </c>
      <c r="O13046" s="43"/>
    </row>
    <row r="13047" spans="1:15" s="2" customFormat="1" ht="13.2" x14ac:dyDescent="0.25">
      <c r="A13047" s="2">
        <v>10</v>
      </c>
      <c r="B13047" s="2">
        <v>18</v>
      </c>
      <c r="C13047" s="43">
        <v>1018</v>
      </c>
      <c r="D13047" s="2" t="s">
        <v>6</v>
      </c>
      <c r="E13047" s="2">
        <v>88</v>
      </c>
      <c r="F13047" s="43">
        <v>51</v>
      </c>
      <c r="G13047" s="3">
        <f t="shared" si="441"/>
        <v>51</v>
      </c>
      <c r="H13047">
        <v>0</v>
      </c>
      <c r="O13047" s="43"/>
    </row>
    <row r="13048" spans="1:15" s="2" customFormat="1" ht="13.2" x14ac:dyDescent="0.25">
      <c r="A13048" s="2">
        <v>10</v>
      </c>
      <c r="B13048" s="2">
        <v>19</v>
      </c>
      <c r="C13048" s="43">
        <v>1019</v>
      </c>
      <c r="D13048" s="2" t="s">
        <v>6</v>
      </c>
      <c r="E13048" s="2">
        <v>88</v>
      </c>
      <c r="F13048" s="43">
        <v>64</v>
      </c>
      <c r="G13048" s="3">
        <f t="shared" si="441"/>
        <v>64</v>
      </c>
      <c r="H13048">
        <f>SUBTOTAL(9,G13042:G13048)</f>
        <v>572</v>
      </c>
      <c r="O13048" s="43"/>
    </row>
    <row r="13049" spans="1:15" s="2" customFormat="1" ht="13.2" x14ac:dyDescent="0.25">
      <c r="A13049" s="2">
        <v>10</v>
      </c>
      <c r="B13049" s="2">
        <v>20</v>
      </c>
      <c r="C13049" s="43">
        <v>1020</v>
      </c>
      <c r="D13049" s="2" t="s">
        <v>6</v>
      </c>
      <c r="E13049" s="2">
        <v>88</v>
      </c>
      <c r="F13049" s="43">
        <v>181</v>
      </c>
      <c r="G13049" s="3">
        <f t="shared" si="441"/>
        <v>181</v>
      </c>
      <c r="H13049">
        <v>0</v>
      </c>
      <c r="O13049" s="43"/>
    </row>
    <row r="13050" spans="1:15" s="2" customFormat="1" ht="13.2" x14ac:dyDescent="0.25">
      <c r="A13050" s="2">
        <v>10</v>
      </c>
      <c r="B13050" s="2">
        <v>21</v>
      </c>
      <c r="C13050" s="43">
        <v>1021</v>
      </c>
      <c r="D13050" s="2" t="s">
        <v>6</v>
      </c>
      <c r="E13050" s="2">
        <v>88</v>
      </c>
      <c r="F13050" s="43">
        <v>186</v>
      </c>
      <c r="G13050" s="3">
        <f t="shared" si="441"/>
        <v>186</v>
      </c>
      <c r="H13050">
        <v>0</v>
      </c>
      <c r="O13050" s="43"/>
    </row>
    <row r="13051" spans="1:15" s="2" customFormat="1" ht="13.2" x14ac:dyDescent="0.25">
      <c r="A13051" s="2">
        <v>10</v>
      </c>
      <c r="B13051" s="2">
        <v>22</v>
      </c>
      <c r="C13051" s="43">
        <v>1022</v>
      </c>
      <c r="D13051" s="2" t="s">
        <v>6</v>
      </c>
      <c r="E13051" s="2">
        <v>88</v>
      </c>
      <c r="F13051" s="43">
        <v>219</v>
      </c>
      <c r="G13051" s="3">
        <f t="shared" si="441"/>
        <v>219</v>
      </c>
      <c r="H13051">
        <v>0</v>
      </c>
      <c r="O13051" s="43"/>
    </row>
    <row r="13052" spans="1:15" s="2" customFormat="1" ht="13.2" x14ac:dyDescent="0.25">
      <c r="A13052" s="2">
        <v>10</v>
      </c>
      <c r="B13052" s="2">
        <v>23</v>
      </c>
      <c r="C13052" s="43">
        <v>1023</v>
      </c>
      <c r="D13052" s="2" t="s">
        <v>6</v>
      </c>
      <c r="E13052" s="2">
        <v>88</v>
      </c>
      <c r="F13052" s="43">
        <v>20</v>
      </c>
      <c r="G13052" s="3">
        <f t="shared" si="441"/>
        <v>20</v>
      </c>
      <c r="H13052">
        <v>0</v>
      </c>
      <c r="O13052" s="43"/>
    </row>
    <row r="13053" spans="1:15" s="2" customFormat="1" ht="13.2" x14ac:dyDescent="0.25">
      <c r="A13053" s="2">
        <v>10</v>
      </c>
      <c r="B13053" s="2">
        <v>24</v>
      </c>
      <c r="C13053" s="43">
        <v>1024</v>
      </c>
      <c r="D13053" s="2" t="s">
        <v>6</v>
      </c>
      <c r="E13053" s="2">
        <v>88</v>
      </c>
      <c r="F13053" s="43">
        <v>57</v>
      </c>
      <c r="G13053" s="3">
        <f t="shared" si="441"/>
        <v>57</v>
      </c>
      <c r="H13053">
        <v>0</v>
      </c>
      <c r="O13053" s="43"/>
    </row>
    <row r="13054" spans="1:15" s="2" customFormat="1" ht="13.2" x14ac:dyDescent="0.25">
      <c r="A13054" s="2">
        <v>10</v>
      </c>
      <c r="B13054" s="2">
        <v>25</v>
      </c>
      <c r="C13054" s="43">
        <v>1025</v>
      </c>
      <c r="D13054" s="2" t="s">
        <v>6</v>
      </c>
      <c r="E13054" s="2">
        <v>88</v>
      </c>
      <c r="F13054" s="43">
        <v>58</v>
      </c>
      <c r="G13054" s="3">
        <f t="shared" si="441"/>
        <v>58</v>
      </c>
      <c r="H13054">
        <v>0</v>
      </c>
      <c r="O13054" s="43"/>
    </row>
    <row r="13055" spans="1:15" s="2" customFormat="1" ht="13.2" x14ac:dyDescent="0.25">
      <c r="A13055" s="2">
        <v>10</v>
      </c>
      <c r="B13055" s="2">
        <v>26</v>
      </c>
      <c r="C13055" s="43">
        <v>1026</v>
      </c>
      <c r="D13055" s="2" t="s">
        <v>6</v>
      </c>
      <c r="E13055" s="2">
        <v>88</v>
      </c>
      <c r="F13055" s="43">
        <v>38</v>
      </c>
      <c r="G13055" s="3">
        <f t="shared" si="441"/>
        <v>38</v>
      </c>
      <c r="H13055">
        <f>SUBTOTAL(9,G13049:G13055)</f>
        <v>759</v>
      </c>
      <c r="O13055" s="43"/>
    </row>
    <row r="13056" spans="1:15" s="2" customFormat="1" ht="13.2" x14ac:dyDescent="0.25">
      <c r="A13056" s="2">
        <v>10</v>
      </c>
      <c r="B13056" s="2">
        <v>27</v>
      </c>
      <c r="C13056" s="43">
        <v>1027</v>
      </c>
      <c r="D13056" s="2" t="s">
        <v>6</v>
      </c>
      <c r="E13056" s="2">
        <v>88</v>
      </c>
      <c r="F13056" s="43">
        <v>29</v>
      </c>
      <c r="G13056" s="3">
        <f t="shared" si="441"/>
        <v>29</v>
      </c>
      <c r="H13056">
        <v>0</v>
      </c>
      <c r="O13056" s="43"/>
    </row>
    <row r="13057" spans="1:15" s="2" customFormat="1" ht="13.2" x14ac:dyDescent="0.25">
      <c r="A13057" s="2">
        <v>10</v>
      </c>
      <c r="B13057" s="2">
        <v>28</v>
      </c>
      <c r="C13057" s="43">
        <v>1028</v>
      </c>
      <c r="D13057" s="2" t="s">
        <v>6</v>
      </c>
      <c r="E13057" s="2">
        <v>88</v>
      </c>
      <c r="F13057" s="43">
        <v>8</v>
      </c>
      <c r="G13057" s="3">
        <f t="shared" si="441"/>
        <v>8</v>
      </c>
      <c r="H13057">
        <v>0</v>
      </c>
      <c r="O13057" s="43"/>
    </row>
    <row r="13058" spans="1:15" s="2" customFormat="1" ht="13.2" x14ac:dyDescent="0.25">
      <c r="A13058" s="2">
        <v>10</v>
      </c>
      <c r="B13058" s="2">
        <v>29</v>
      </c>
      <c r="C13058" s="43">
        <v>1029</v>
      </c>
      <c r="D13058" s="2" t="s">
        <v>6</v>
      </c>
      <c r="E13058" s="2">
        <v>88</v>
      </c>
      <c r="F13058" s="43">
        <v>10</v>
      </c>
      <c r="G13058" s="3">
        <f t="shared" si="441"/>
        <v>10</v>
      </c>
      <c r="H13058">
        <v>0</v>
      </c>
      <c r="O13058" s="43"/>
    </row>
    <row r="13059" spans="1:15" s="2" customFormat="1" ht="13.2" x14ac:dyDescent="0.25">
      <c r="A13059" s="2">
        <v>10</v>
      </c>
      <c r="B13059" s="2">
        <v>30</v>
      </c>
      <c r="C13059" s="43">
        <v>1030</v>
      </c>
      <c r="D13059" s="2" t="s">
        <v>6</v>
      </c>
      <c r="E13059" s="2">
        <v>88</v>
      </c>
      <c r="F13059" s="43">
        <v>11</v>
      </c>
      <c r="G13059" s="3">
        <f t="shared" si="441"/>
        <v>11</v>
      </c>
      <c r="H13059">
        <v>0</v>
      </c>
      <c r="O13059" s="43"/>
    </row>
    <row r="13060" spans="1:15" s="2" customFormat="1" ht="13.2" x14ac:dyDescent="0.25">
      <c r="A13060" s="2">
        <v>10</v>
      </c>
      <c r="B13060" s="2">
        <v>31</v>
      </c>
      <c r="C13060" s="43">
        <v>1031</v>
      </c>
      <c r="D13060" s="2" t="s">
        <v>6</v>
      </c>
      <c r="E13060" s="2">
        <v>88</v>
      </c>
      <c r="F13060" s="43">
        <v>62</v>
      </c>
      <c r="G13060" s="3">
        <f t="shared" si="441"/>
        <v>62</v>
      </c>
      <c r="H13060">
        <v>0</v>
      </c>
      <c r="O13060" s="43"/>
    </row>
    <row r="13061" spans="1:15" s="2" customFormat="1" ht="13.2" x14ac:dyDescent="0.25">
      <c r="A13061" s="2">
        <v>11</v>
      </c>
      <c r="B13061" s="2">
        <v>1</v>
      </c>
      <c r="C13061" s="43">
        <v>1101</v>
      </c>
      <c r="D13061" s="2" t="s">
        <v>6</v>
      </c>
      <c r="E13061" s="2">
        <v>88</v>
      </c>
      <c r="F13061" s="43">
        <v>268</v>
      </c>
      <c r="G13061" s="3">
        <f t="shared" si="441"/>
        <v>268</v>
      </c>
      <c r="H13061">
        <v>0</v>
      </c>
      <c r="O13061" s="43"/>
    </row>
    <row r="13062" spans="1:15" s="2" customFormat="1" ht="13.2" x14ac:dyDescent="0.25">
      <c r="A13062" s="2">
        <v>11</v>
      </c>
      <c r="B13062" s="2">
        <v>2</v>
      </c>
      <c r="C13062" s="43">
        <v>1102</v>
      </c>
      <c r="D13062" s="2" t="s">
        <v>6</v>
      </c>
      <c r="E13062" s="2">
        <v>88</v>
      </c>
      <c r="F13062" s="43">
        <v>6</v>
      </c>
      <c r="G13062" s="3">
        <f t="shared" si="441"/>
        <v>6</v>
      </c>
      <c r="H13062">
        <f>SUBTOTAL(9,G13056:G13062)</f>
        <v>394</v>
      </c>
      <c r="O13062" s="43"/>
    </row>
    <row r="13063" spans="1:15" s="2" customFormat="1" ht="13.2" x14ac:dyDescent="0.25">
      <c r="A13063" s="2">
        <v>11</v>
      </c>
      <c r="B13063" s="2">
        <v>3</v>
      </c>
      <c r="C13063" s="43">
        <v>1103</v>
      </c>
      <c r="D13063" s="2" t="s">
        <v>6</v>
      </c>
      <c r="E13063" s="2">
        <v>88</v>
      </c>
      <c r="F13063" s="43">
        <v>54</v>
      </c>
      <c r="G13063" s="3">
        <f t="shared" si="441"/>
        <v>54</v>
      </c>
      <c r="H13063">
        <v>0</v>
      </c>
      <c r="O13063" s="43"/>
    </row>
    <row r="13064" spans="1:15" s="2" customFormat="1" ht="13.2" x14ac:dyDescent="0.25">
      <c r="A13064" s="2">
        <v>11</v>
      </c>
      <c r="B13064" s="2">
        <v>4</v>
      </c>
      <c r="C13064" s="43">
        <v>1104</v>
      </c>
      <c r="D13064" s="2" t="s">
        <v>6</v>
      </c>
      <c r="E13064" s="2">
        <v>88</v>
      </c>
      <c r="F13064" s="43">
        <v>11</v>
      </c>
      <c r="G13064" s="3">
        <f t="shared" si="441"/>
        <v>11</v>
      </c>
      <c r="H13064">
        <v>0</v>
      </c>
      <c r="O13064" s="43"/>
    </row>
    <row r="13065" spans="1:15" s="2" customFormat="1" ht="13.2" x14ac:dyDescent="0.25">
      <c r="A13065" s="2">
        <v>11</v>
      </c>
      <c r="B13065" s="2">
        <v>5</v>
      </c>
      <c r="C13065" s="43">
        <v>1105</v>
      </c>
      <c r="D13065" s="2" t="s">
        <v>6</v>
      </c>
      <c r="E13065" s="2">
        <v>88</v>
      </c>
      <c r="F13065" s="43">
        <v>3</v>
      </c>
      <c r="G13065" s="3">
        <f t="shared" si="441"/>
        <v>3</v>
      </c>
      <c r="H13065">
        <v>0</v>
      </c>
      <c r="O13065" s="43"/>
    </row>
    <row r="13066" spans="1:15" s="2" customFormat="1" ht="13.2" x14ac:dyDescent="0.25">
      <c r="A13066" s="2">
        <v>11</v>
      </c>
      <c r="B13066" s="2">
        <v>6</v>
      </c>
      <c r="C13066" s="43">
        <v>1106</v>
      </c>
      <c r="D13066" s="2" t="s">
        <v>6</v>
      </c>
      <c r="E13066" s="2">
        <v>88</v>
      </c>
      <c r="F13066" s="43">
        <v>0</v>
      </c>
      <c r="G13066" s="3">
        <f t="shared" si="441"/>
        <v>0</v>
      </c>
      <c r="H13066">
        <v>0</v>
      </c>
      <c r="O13066" s="43"/>
    </row>
    <row r="13067" spans="1:15" s="2" customFormat="1" ht="13.2" x14ac:dyDescent="0.25">
      <c r="A13067" s="2">
        <v>11</v>
      </c>
      <c r="B13067" s="2">
        <v>7</v>
      </c>
      <c r="C13067" s="43">
        <v>1107</v>
      </c>
      <c r="D13067" s="2" t="s">
        <v>6</v>
      </c>
      <c r="E13067" s="2">
        <v>88</v>
      </c>
      <c r="F13067" s="43">
        <v>0</v>
      </c>
      <c r="G13067" s="3">
        <f t="shared" si="441"/>
        <v>0</v>
      </c>
      <c r="H13067">
        <v>0</v>
      </c>
      <c r="O13067" s="43"/>
    </row>
    <row r="13068" spans="1:15" s="2" customFormat="1" ht="13.2" x14ac:dyDescent="0.25">
      <c r="A13068" s="2">
        <v>11</v>
      </c>
      <c r="B13068" s="2">
        <v>8</v>
      </c>
      <c r="C13068" s="43">
        <v>1108</v>
      </c>
      <c r="D13068" s="2" t="s">
        <v>6</v>
      </c>
      <c r="E13068" s="2">
        <v>88</v>
      </c>
      <c r="F13068" s="43">
        <v>0</v>
      </c>
      <c r="G13068" s="3">
        <f t="shared" si="441"/>
        <v>0</v>
      </c>
      <c r="H13068">
        <v>0</v>
      </c>
      <c r="O13068" s="43"/>
    </row>
    <row r="13069" spans="1:15" s="2" customFormat="1" ht="13.2" x14ac:dyDescent="0.25">
      <c r="A13069" s="2">
        <v>11</v>
      </c>
      <c r="B13069" s="2">
        <v>9</v>
      </c>
      <c r="C13069" s="43">
        <v>1109</v>
      </c>
      <c r="D13069" s="2" t="s">
        <v>6</v>
      </c>
      <c r="E13069" s="2">
        <v>88</v>
      </c>
      <c r="F13069" s="43">
        <v>0</v>
      </c>
      <c r="G13069" s="3">
        <f t="shared" si="441"/>
        <v>0</v>
      </c>
      <c r="H13069">
        <f>SUBTOTAL(9,G13063:G13069)</f>
        <v>68</v>
      </c>
      <c r="O13069" s="43"/>
    </row>
    <row r="13070" spans="1:15" s="2" customFormat="1" ht="13.2" x14ac:dyDescent="0.25">
      <c r="A13070" s="2">
        <v>11</v>
      </c>
      <c r="B13070" s="2">
        <v>10</v>
      </c>
      <c r="C13070" s="43">
        <v>1110</v>
      </c>
      <c r="D13070" s="2" t="s">
        <v>6</v>
      </c>
      <c r="E13070" s="2">
        <v>88</v>
      </c>
      <c r="F13070" s="43">
        <v>0</v>
      </c>
      <c r="G13070" s="3">
        <f t="shared" si="441"/>
        <v>0</v>
      </c>
      <c r="H13070">
        <v>0</v>
      </c>
      <c r="O13070" s="43"/>
    </row>
    <row r="13071" spans="1:15" s="2" customFormat="1" ht="13.2" x14ac:dyDescent="0.25">
      <c r="A13071" s="2">
        <v>11</v>
      </c>
      <c r="B13071" s="2">
        <v>11</v>
      </c>
      <c r="C13071" s="43">
        <v>1111</v>
      </c>
      <c r="D13071" s="2" t="s">
        <v>6</v>
      </c>
      <c r="E13071" s="2">
        <v>88</v>
      </c>
      <c r="F13071" s="43">
        <v>3</v>
      </c>
      <c r="G13071" s="3">
        <f t="shared" si="441"/>
        <v>3</v>
      </c>
      <c r="H13071">
        <v>0</v>
      </c>
      <c r="O13071" s="43"/>
    </row>
    <row r="13072" spans="1:15" s="2" customFormat="1" ht="13.2" x14ac:dyDescent="0.25">
      <c r="A13072" s="2">
        <v>11</v>
      </c>
      <c r="B13072" s="2">
        <v>12</v>
      </c>
      <c r="C13072" s="43">
        <v>1112</v>
      </c>
      <c r="D13072" s="2" t="s">
        <v>6</v>
      </c>
      <c r="E13072" s="2">
        <v>88</v>
      </c>
      <c r="F13072" s="43">
        <v>3</v>
      </c>
      <c r="G13072" s="3">
        <f t="shared" si="441"/>
        <v>3</v>
      </c>
      <c r="H13072">
        <v>0</v>
      </c>
      <c r="O13072" s="43"/>
    </row>
    <row r="13073" spans="1:15" s="2" customFormat="1" ht="13.2" x14ac:dyDescent="0.25">
      <c r="A13073" s="2">
        <v>11</v>
      </c>
      <c r="B13073" s="2">
        <v>13</v>
      </c>
      <c r="C13073" s="43">
        <v>1113</v>
      </c>
      <c r="D13073" s="2" t="s">
        <v>6</v>
      </c>
      <c r="E13073" s="2">
        <v>88</v>
      </c>
      <c r="F13073" s="43">
        <v>2</v>
      </c>
      <c r="G13073" s="3">
        <f t="shared" si="441"/>
        <v>2</v>
      </c>
      <c r="H13073">
        <v>0</v>
      </c>
      <c r="O13073" s="43"/>
    </row>
    <row r="13074" spans="1:15" s="2" customFormat="1" ht="13.2" x14ac:dyDescent="0.25">
      <c r="A13074" s="2">
        <v>11</v>
      </c>
      <c r="B13074" s="2">
        <v>14</v>
      </c>
      <c r="C13074" s="43">
        <v>1114</v>
      </c>
      <c r="D13074" s="2" t="s">
        <v>6</v>
      </c>
      <c r="E13074" s="2">
        <v>88</v>
      </c>
      <c r="F13074" s="43">
        <v>1</v>
      </c>
      <c r="G13074" s="3">
        <f t="shared" si="441"/>
        <v>1</v>
      </c>
      <c r="H13074">
        <v>0</v>
      </c>
      <c r="O13074" s="43"/>
    </row>
    <row r="13075" spans="1:15" s="2" customFormat="1" ht="13.2" x14ac:dyDescent="0.25">
      <c r="A13075" s="2">
        <v>11</v>
      </c>
      <c r="B13075" s="2">
        <v>15</v>
      </c>
      <c r="C13075" s="43">
        <v>1115</v>
      </c>
      <c r="D13075" s="2" t="s">
        <v>6</v>
      </c>
      <c r="E13075" s="2">
        <v>88</v>
      </c>
      <c r="F13075" s="43">
        <v>9</v>
      </c>
      <c r="G13075" s="3">
        <f t="shared" si="441"/>
        <v>9</v>
      </c>
      <c r="H13075">
        <v>0</v>
      </c>
      <c r="O13075" s="43"/>
    </row>
    <row r="13076" spans="1:15" s="2" customFormat="1" ht="13.2" x14ac:dyDescent="0.25">
      <c r="A13076" s="2">
        <v>11</v>
      </c>
      <c r="B13076" s="2">
        <v>16</v>
      </c>
      <c r="C13076" s="43">
        <v>1116</v>
      </c>
      <c r="D13076" s="2" t="s">
        <v>6</v>
      </c>
      <c r="E13076" s="2">
        <v>88</v>
      </c>
      <c r="F13076" s="43">
        <v>11</v>
      </c>
      <c r="G13076" s="3">
        <f t="shared" si="441"/>
        <v>11</v>
      </c>
      <c r="H13076">
        <f>SUBTOTAL(9,G13070:G13076)</f>
        <v>29</v>
      </c>
      <c r="O13076" s="43"/>
    </row>
    <row r="13077" spans="1:15" s="2" customFormat="1" ht="13.2" x14ac:dyDescent="0.25">
      <c r="A13077" s="2">
        <v>11</v>
      </c>
      <c r="B13077" s="2">
        <v>17</v>
      </c>
      <c r="C13077" s="43">
        <v>1117</v>
      </c>
      <c r="D13077" s="2" t="s">
        <v>6</v>
      </c>
      <c r="E13077" s="2">
        <v>88</v>
      </c>
      <c r="F13077" s="43">
        <v>24</v>
      </c>
      <c r="G13077" s="3">
        <f t="shared" si="441"/>
        <v>24</v>
      </c>
      <c r="H13077">
        <v>0</v>
      </c>
      <c r="O13077" s="43"/>
    </row>
    <row r="13078" spans="1:15" s="2" customFormat="1" ht="13.2" x14ac:dyDescent="0.25">
      <c r="A13078" s="2">
        <v>11</v>
      </c>
      <c r="B13078" s="2">
        <v>18</v>
      </c>
      <c r="C13078" s="43">
        <v>1118</v>
      </c>
      <c r="D13078" s="2" t="s">
        <v>6</v>
      </c>
      <c r="E13078" s="2">
        <v>88</v>
      </c>
      <c r="F13078" s="43">
        <v>18</v>
      </c>
      <c r="G13078" s="3">
        <f t="shared" si="441"/>
        <v>18</v>
      </c>
      <c r="H13078">
        <v>0</v>
      </c>
      <c r="O13078" s="43"/>
    </row>
    <row r="13079" spans="1:15" s="2" customFormat="1" ht="13.2" x14ac:dyDescent="0.25">
      <c r="A13079" s="2">
        <v>11</v>
      </c>
      <c r="B13079" s="2">
        <v>19</v>
      </c>
      <c r="C13079" s="43">
        <v>1119</v>
      </c>
      <c r="D13079" s="2" t="s">
        <v>6</v>
      </c>
      <c r="E13079" s="2">
        <v>88</v>
      </c>
      <c r="F13079" s="43">
        <v>16</v>
      </c>
      <c r="G13079" s="3">
        <f t="shared" si="441"/>
        <v>16</v>
      </c>
      <c r="H13079">
        <v>0</v>
      </c>
      <c r="O13079" s="43"/>
    </row>
    <row r="13080" spans="1:15" s="2" customFormat="1" ht="13.2" x14ac:dyDescent="0.25">
      <c r="A13080" s="2">
        <v>11</v>
      </c>
      <c r="B13080" s="2">
        <v>20</v>
      </c>
      <c r="C13080" s="43">
        <v>1120</v>
      </c>
      <c r="D13080" s="2" t="s">
        <v>6</v>
      </c>
      <c r="E13080" s="2">
        <v>88</v>
      </c>
      <c r="F13080" s="43">
        <v>2</v>
      </c>
      <c r="G13080" s="3">
        <f t="shared" si="441"/>
        <v>2</v>
      </c>
      <c r="H13080">
        <v>0</v>
      </c>
      <c r="O13080" s="43"/>
    </row>
    <row r="13081" spans="1:15" s="2" customFormat="1" ht="13.2" x14ac:dyDescent="0.25">
      <c r="A13081" s="2">
        <v>11</v>
      </c>
      <c r="B13081" s="2">
        <v>21</v>
      </c>
      <c r="C13081" s="43">
        <v>1121</v>
      </c>
      <c r="D13081" s="2" t="s">
        <v>6</v>
      </c>
      <c r="E13081" s="2">
        <v>88</v>
      </c>
      <c r="F13081" s="43">
        <v>15</v>
      </c>
      <c r="G13081" s="3">
        <f t="shared" si="441"/>
        <v>15</v>
      </c>
      <c r="H13081">
        <v>0</v>
      </c>
      <c r="O13081" s="43"/>
    </row>
    <row r="13082" spans="1:15" customFormat="1" ht="13.2" x14ac:dyDescent="0.25">
      <c r="A13082">
        <v>6</v>
      </c>
      <c r="B13082">
        <v>10</v>
      </c>
      <c r="C13082" s="3">
        <v>610</v>
      </c>
      <c r="D13082" t="s">
        <v>7</v>
      </c>
      <c r="E13082">
        <v>88</v>
      </c>
      <c r="G13082" s="3">
        <v>96</v>
      </c>
      <c r="H13082" s="32">
        <v>0</v>
      </c>
      <c r="O13082" s="3"/>
    </row>
    <row r="13083" spans="1:15" customFormat="1" ht="13.2" x14ac:dyDescent="0.25">
      <c r="A13083">
        <v>6</v>
      </c>
      <c r="B13083">
        <v>11</v>
      </c>
      <c r="C13083" s="3">
        <v>611</v>
      </c>
      <c r="D13083" t="s">
        <v>7</v>
      </c>
      <c r="E13083">
        <v>88</v>
      </c>
      <c r="G13083" s="3">
        <v>1699</v>
      </c>
      <c r="H13083" s="32">
        <v>0</v>
      </c>
      <c r="O13083" s="3"/>
    </row>
    <row r="13084" spans="1:15" customFormat="1" ht="13.2" x14ac:dyDescent="0.25">
      <c r="A13084">
        <v>6</v>
      </c>
      <c r="B13084">
        <v>12</v>
      </c>
      <c r="C13084" s="3">
        <v>612</v>
      </c>
      <c r="D13084" t="s">
        <v>7</v>
      </c>
      <c r="E13084">
        <v>88</v>
      </c>
      <c r="G13084" s="3">
        <v>811</v>
      </c>
      <c r="H13084" s="32">
        <v>0</v>
      </c>
      <c r="O13084" s="3"/>
    </row>
    <row r="13085" spans="1:15" customFormat="1" ht="13.2" x14ac:dyDescent="0.25">
      <c r="A13085">
        <v>6</v>
      </c>
      <c r="B13085">
        <v>13</v>
      </c>
      <c r="C13085" s="3">
        <v>613</v>
      </c>
      <c r="D13085" t="s">
        <v>7</v>
      </c>
      <c r="E13085">
        <v>88</v>
      </c>
      <c r="G13085" s="3">
        <v>1637</v>
      </c>
      <c r="H13085" s="32">
        <v>0</v>
      </c>
      <c r="O13085" s="3"/>
    </row>
    <row r="13086" spans="1:15" customFormat="1" ht="13.2" x14ac:dyDescent="0.25">
      <c r="A13086">
        <v>6</v>
      </c>
      <c r="B13086">
        <v>14</v>
      </c>
      <c r="C13086" s="3">
        <v>614</v>
      </c>
      <c r="D13086" t="s">
        <v>7</v>
      </c>
      <c r="E13086">
        <v>88</v>
      </c>
      <c r="G13086" s="3">
        <v>568</v>
      </c>
      <c r="H13086" s="32">
        <v>0</v>
      </c>
      <c r="O13086" s="3"/>
    </row>
    <row r="13087" spans="1:15" customFormat="1" ht="13.2" x14ac:dyDescent="0.25">
      <c r="A13087">
        <v>6</v>
      </c>
      <c r="B13087">
        <v>15</v>
      </c>
      <c r="C13087" s="3">
        <v>615</v>
      </c>
      <c r="D13087" t="s">
        <v>7</v>
      </c>
      <c r="E13087">
        <v>88</v>
      </c>
      <c r="G13087" s="3">
        <v>438</v>
      </c>
      <c r="H13087">
        <f>SUBTOTAL(9,G13082:G13087)</f>
        <v>5249</v>
      </c>
      <c r="O13087" s="3"/>
    </row>
    <row r="13088" spans="1:15" customFormat="1" ht="13.2" x14ac:dyDescent="0.25">
      <c r="A13088">
        <v>6</v>
      </c>
      <c r="B13088">
        <v>16</v>
      </c>
      <c r="C13088" s="3">
        <v>616</v>
      </c>
      <c r="D13088" t="s">
        <v>7</v>
      </c>
      <c r="E13088">
        <v>88</v>
      </c>
      <c r="G13088" s="3">
        <v>2769</v>
      </c>
      <c r="H13088" s="32">
        <v>0</v>
      </c>
      <c r="O13088" s="3"/>
    </row>
    <row r="13089" spans="1:15" customFormat="1" ht="13.2" x14ac:dyDescent="0.25">
      <c r="A13089">
        <v>6</v>
      </c>
      <c r="B13089">
        <v>17</v>
      </c>
      <c r="C13089" s="3">
        <v>617</v>
      </c>
      <c r="D13089" t="s">
        <v>7</v>
      </c>
      <c r="E13089">
        <v>88</v>
      </c>
      <c r="G13089" s="3">
        <v>3104</v>
      </c>
      <c r="H13089" s="32">
        <v>0</v>
      </c>
      <c r="O13089" s="3"/>
    </row>
    <row r="13090" spans="1:15" customFormat="1" ht="13.2" x14ac:dyDescent="0.25">
      <c r="A13090">
        <v>6</v>
      </c>
      <c r="B13090">
        <v>18</v>
      </c>
      <c r="C13090" s="3">
        <v>618</v>
      </c>
      <c r="D13090" t="s">
        <v>7</v>
      </c>
      <c r="E13090">
        <v>88</v>
      </c>
      <c r="G13090" s="3">
        <v>2607</v>
      </c>
      <c r="H13090" s="32">
        <v>0</v>
      </c>
      <c r="O13090" s="3"/>
    </row>
    <row r="13091" spans="1:15" customFormat="1" ht="13.2" x14ac:dyDescent="0.25">
      <c r="A13091">
        <v>6</v>
      </c>
      <c r="B13091">
        <v>19</v>
      </c>
      <c r="C13091" s="3">
        <v>619</v>
      </c>
      <c r="D13091" t="s">
        <v>7</v>
      </c>
      <c r="E13091">
        <v>88</v>
      </c>
      <c r="G13091" s="3">
        <v>1804</v>
      </c>
      <c r="H13091" s="32">
        <v>0</v>
      </c>
      <c r="O13091" s="3"/>
    </row>
    <row r="13092" spans="1:15" customFormat="1" ht="13.2" x14ac:dyDescent="0.25">
      <c r="A13092">
        <v>6</v>
      </c>
      <c r="B13092">
        <v>20</v>
      </c>
      <c r="C13092" s="3">
        <v>620</v>
      </c>
      <c r="D13092" t="s">
        <v>7</v>
      </c>
      <c r="E13092">
        <v>88</v>
      </c>
      <c r="G13092" s="3">
        <v>1289</v>
      </c>
      <c r="H13092" s="32">
        <v>0</v>
      </c>
      <c r="O13092" s="3"/>
    </row>
    <row r="13093" spans="1:15" customFormat="1" ht="13.2" x14ac:dyDescent="0.25">
      <c r="A13093">
        <v>6</v>
      </c>
      <c r="B13093">
        <v>21</v>
      </c>
      <c r="C13093" s="3">
        <v>621</v>
      </c>
      <c r="D13093" t="s">
        <v>7</v>
      </c>
      <c r="E13093">
        <v>88</v>
      </c>
      <c r="G13093" s="3">
        <v>757</v>
      </c>
      <c r="H13093" s="32">
        <v>0</v>
      </c>
      <c r="O13093" s="3"/>
    </row>
    <row r="13094" spans="1:15" customFormat="1" ht="13.2" x14ac:dyDescent="0.25">
      <c r="A13094">
        <v>6</v>
      </c>
      <c r="B13094">
        <v>22</v>
      </c>
      <c r="C13094" s="3">
        <v>622</v>
      </c>
      <c r="D13094" t="s">
        <v>7</v>
      </c>
      <c r="E13094">
        <v>88</v>
      </c>
      <c r="G13094" s="3">
        <v>768</v>
      </c>
      <c r="H13094">
        <f>SUBTOTAL(9,G13088:G13094)</f>
        <v>13098</v>
      </c>
      <c r="O13094" s="3"/>
    </row>
    <row r="13095" spans="1:15" customFormat="1" ht="13.2" x14ac:dyDescent="0.25">
      <c r="A13095">
        <v>6</v>
      </c>
      <c r="B13095">
        <v>23</v>
      </c>
      <c r="C13095" s="3">
        <v>623</v>
      </c>
      <c r="D13095" t="s">
        <v>7</v>
      </c>
      <c r="E13095">
        <v>88</v>
      </c>
      <c r="G13095" s="3">
        <v>1956</v>
      </c>
      <c r="H13095" s="32">
        <v>0</v>
      </c>
      <c r="O13095" s="3"/>
    </row>
    <row r="13096" spans="1:15" customFormat="1" ht="13.2" x14ac:dyDescent="0.25">
      <c r="A13096">
        <v>6</v>
      </c>
      <c r="B13096">
        <v>24</v>
      </c>
      <c r="C13096" s="3">
        <v>624</v>
      </c>
      <c r="D13096" t="s">
        <v>7</v>
      </c>
      <c r="E13096">
        <v>88</v>
      </c>
      <c r="G13096" s="3">
        <v>1424</v>
      </c>
      <c r="H13096" s="32">
        <v>0</v>
      </c>
      <c r="O13096" s="3"/>
    </row>
    <row r="13097" spans="1:15" customFormat="1" ht="13.2" x14ac:dyDescent="0.25">
      <c r="A13097">
        <v>6</v>
      </c>
      <c r="B13097">
        <v>25</v>
      </c>
      <c r="C13097" s="3">
        <v>625</v>
      </c>
      <c r="D13097" t="s">
        <v>7</v>
      </c>
      <c r="E13097">
        <v>88</v>
      </c>
      <c r="G13097" s="3">
        <v>1887</v>
      </c>
      <c r="H13097" s="32">
        <v>0</v>
      </c>
      <c r="O13097" s="3"/>
    </row>
    <row r="13098" spans="1:15" customFormat="1" ht="13.2" x14ac:dyDescent="0.25">
      <c r="A13098">
        <v>6</v>
      </c>
      <c r="B13098">
        <v>26</v>
      </c>
      <c r="C13098" s="3">
        <v>626</v>
      </c>
      <c r="D13098" t="s">
        <v>7</v>
      </c>
      <c r="E13098">
        <v>88</v>
      </c>
      <c r="G13098" s="3">
        <v>1330</v>
      </c>
      <c r="H13098" s="32">
        <v>0</v>
      </c>
      <c r="O13098" s="3"/>
    </row>
    <row r="13099" spans="1:15" customFormat="1" ht="13.2" x14ac:dyDescent="0.25">
      <c r="A13099">
        <v>6</v>
      </c>
      <c r="B13099">
        <v>27</v>
      </c>
      <c r="C13099" s="3">
        <v>627</v>
      </c>
      <c r="D13099" t="s">
        <v>7</v>
      </c>
      <c r="E13099">
        <v>88</v>
      </c>
      <c r="G13099" s="3">
        <v>876</v>
      </c>
      <c r="H13099" s="32">
        <v>0</v>
      </c>
      <c r="O13099" s="3"/>
    </row>
    <row r="13100" spans="1:15" customFormat="1" ht="13.2" x14ac:dyDescent="0.25">
      <c r="A13100">
        <v>6</v>
      </c>
      <c r="B13100">
        <v>28</v>
      </c>
      <c r="C13100" s="3">
        <v>628</v>
      </c>
      <c r="D13100" t="s">
        <v>7</v>
      </c>
      <c r="E13100">
        <v>88</v>
      </c>
      <c r="G13100" s="3">
        <v>489</v>
      </c>
      <c r="H13100" s="32">
        <v>0</v>
      </c>
      <c r="O13100" s="3"/>
    </row>
    <row r="13101" spans="1:15" customFormat="1" ht="13.2" x14ac:dyDescent="0.25">
      <c r="A13101">
        <v>6</v>
      </c>
      <c r="B13101">
        <v>29</v>
      </c>
      <c r="C13101" s="3">
        <v>629</v>
      </c>
      <c r="D13101" t="s">
        <v>7</v>
      </c>
      <c r="E13101">
        <v>88</v>
      </c>
      <c r="G13101" s="3">
        <v>1412</v>
      </c>
      <c r="H13101">
        <f>SUBTOTAL(9,G13095:G13101)</f>
        <v>9374</v>
      </c>
      <c r="O13101" s="3"/>
    </row>
    <row r="13102" spans="1:15" customFormat="1" ht="13.2" x14ac:dyDescent="0.25">
      <c r="A13102">
        <v>6</v>
      </c>
      <c r="B13102">
        <v>30</v>
      </c>
      <c r="C13102" s="3">
        <v>630</v>
      </c>
      <c r="D13102" t="s">
        <v>7</v>
      </c>
      <c r="E13102">
        <v>88</v>
      </c>
      <c r="G13102" s="3">
        <v>3579</v>
      </c>
      <c r="H13102" s="32">
        <v>0</v>
      </c>
      <c r="O13102" s="3"/>
    </row>
    <row r="13103" spans="1:15" customFormat="1" ht="13.2" x14ac:dyDescent="0.25">
      <c r="A13103">
        <v>7</v>
      </c>
      <c r="B13103">
        <v>1</v>
      </c>
      <c r="C13103" s="3">
        <v>701</v>
      </c>
      <c r="D13103" t="s">
        <v>7</v>
      </c>
      <c r="E13103">
        <v>88</v>
      </c>
      <c r="G13103" s="3">
        <v>1575</v>
      </c>
      <c r="H13103" s="32">
        <v>0</v>
      </c>
      <c r="O13103" s="3"/>
    </row>
    <row r="13104" spans="1:15" customFormat="1" ht="13.2" x14ac:dyDescent="0.25">
      <c r="A13104">
        <v>7</v>
      </c>
      <c r="B13104">
        <v>2</v>
      </c>
      <c r="C13104" s="3">
        <v>702</v>
      </c>
      <c r="D13104" t="s">
        <v>7</v>
      </c>
      <c r="E13104">
        <v>88</v>
      </c>
      <c r="G13104" s="3">
        <v>2397</v>
      </c>
      <c r="H13104" s="32">
        <v>0</v>
      </c>
      <c r="O13104" s="3"/>
    </row>
    <row r="13105" spans="1:15" customFormat="1" ht="13.2" x14ac:dyDescent="0.25">
      <c r="A13105">
        <v>7</v>
      </c>
      <c r="B13105">
        <v>3</v>
      </c>
      <c r="C13105" s="3">
        <v>703</v>
      </c>
      <c r="D13105" t="s">
        <v>7</v>
      </c>
      <c r="E13105">
        <v>88</v>
      </c>
      <c r="G13105" s="3">
        <v>1174</v>
      </c>
      <c r="H13105" s="32">
        <v>0</v>
      </c>
      <c r="O13105" s="3"/>
    </row>
    <row r="13106" spans="1:15" customFormat="1" ht="13.2" x14ac:dyDescent="0.25">
      <c r="A13106">
        <v>7</v>
      </c>
      <c r="B13106">
        <v>4</v>
      </c>
      <c r="C13106" s="3">
        <v>704</v>
      </c>
      <c r="D13106" t="s">
        <v>7</v>
      </c>
      <c r="E13106">
        <v>88</v>
      </c>
      <c r="G13106" s="3">
        <v>2981</v>
      </c>
      <c r="H13106" s="32">
        <v>0</v>
      </c>
      <c r="O13106" s="3"/>
    </row>
    <row r="13107" spans="1:15" customFormat="1" ht="13.2" x14ac:dyDescent="0.25">
      <c r="A13107">
        <v>7</v>
      </c>
      <c r="B13107">
        <v>5</v>
      </c>
      <c r="C13107" s="3">
        <v>705</v>
      </c>
      <c r="D13107" t="s">
        <v>7</v>
      </c>
      <c r="E13107">
        <v>88</v>
      </c>
      <c r="G13107" s="3">
        <v>4750</v>
      </c>
      <c r="H13107" s="32">
        <v>0</v>
      </c>
      <c r="O13107" s="3"/>
    </row>
    <row r="13108" spans="1:15" customFormat="1" ht="13.2" x14ac:dyDescent="0.25">
      <c r="A13108">
        <v>7</v>
      </c>
      <c r="B13108">
        <v>6</v>
      </c>
      <c r="C13108" s="3">
        <v>706</v>
      </c>
      <c r="D13108" t="s">
        <v>7</v>
      </c>
      <c r="E13108">
        <v>88</v>
      </c>
      <c r="G13108" s="3">
        <v>4798</v>
      </c>
      <c r="H13108">
        <f>SUBTOTAL(9,G13102:G13108)</f>
        <v>21254</v>
      </c>
      <c r="O13108" s="3"/>
    </row>
    <row r="13109" spans="1:15" customFormat="1" ht="13.2" x14ac:dyDescent="0.25">
      <c r="A13109">
        <v>7</v>
      </c>
      <c r="B13109">
        <v>7</v>
      </c>
      <c r="C13109" s="3">
        <v>707</v>
      </c>
      <c r="D13109" t="s">
        <v>7</v>
      </c>
      <c r="E13109">
        <v>88</v>
      </c>
      <c r="G13109" s="3">
        <v>5294</v>
      </c>
      <c r="H13109" s="32">
        <v>0</v>
      </c>
      <c r="O13109" s="3"/>
    </row>
    <row r="13110" spans="1:15" customFormat="1" ht="13.2" x14ac:dyDescent="0.25">
      <c r="A13110">
        <v>7</v>
      </c>
      <c r="B13110">
        <v>8</v>
      </c>
      <c r="C13110" s="3">
        <v>708</v>
      </c>
      <c r="D13110" t="s">
        <v>7</v>
      </c>
      <c r="E13110">
        <v>88</v>
      </c>
      <c r="G13110" s="3">
        <v>8460</v>
      </c>
      <c r="H13110" s="32">
        <v>0</v>
      </c>
      <c r="O13110" s="3"/>
    </row>
    <row r="13111" spans="1:15" customFormat="1" ht="13.2" x14ac:dyDescent="0.25">
      <c r="A13111">
        <v>7</v>
      </c>
      <c r="B13111">
        <v>9</v>
      </c>
      <c r="C13111" s="3">
        <v>709</v>
      </c>
      <c r="D13111" t="s">
        <v>7</v>
      </c>
      <c r="E13111">
        <v>88</v>
      </c>
      <c r="G13111" s="3">
        <v>6743</v>
      </c>
      <c r="H13111" s="32">
        <v>0</v>
      </c>
      <c r="O13111" s="3"/>
    </row>
    <row r="13112" spans="1:15" customFormat="1" ht="13.2" x14ac:dyDescent="0.25">
      <c r="A13112">
        <v>7</v>
      </c>
      <c r="B13112">
        <v>10</v>
      </c>
      <c r="C13112" s="3">
        <v>710</v>
      </c>
      <c r="D13112" t="s">
        <v>7</v>
      </c>
      <c r="E13112">
        <v>88</v>
      </c>
      <c r="G13112" s="3">
        <v>5543</v>
      </c>
      <c r="H13112" s="32">
        <v>0</v>
      </c>
      <c r="O13112" s="3"/>
    </row>
    <row r="13113" spans="1:15" customFormat="1" ht="13.2" x14ac:dyDescent="0.25">
      <c r="A13113">
        <v>7</v>
      </c>
      <c r="B13113">
        <v>11</v>
      </c>
      <c r="C13113" s="3">
        <v>711</v>
      </c>
      <c r="D13113" t="s">
        <v>7</v>
      </c>
      <c r="E13113">
        <v>88</v>
      </c>
      <c r="G13113" s="3">
        <v>5393</v>
      </c>
      <c r="H13113" s="32">
        <v>0</v>
      </c>
      <c r="O13113" s="3"/>
    </row>
    <row r="13114" spans="1:15" customFormat="1" ht="13.2" x14ac:dyDescent="0.25">
      <c r="A13114">
        <v>7</v>
      </c>
      <c r="B13114">
        <v>12</v>
      </c>
      <c r="C13114" s="3">
        <v>712</v>
      </c>
      <c r="D13114" t="s">
        <v>7</v>
      </c>
      <c r="E13114">
        <v>88</v>
      </c>
      <c r="G13114" s="3">
        <v>4132</v>
      </c>
      <c r="H13114" s="32">
        <v>0</v>
      </c>
      <c r="O13114" s="3"/>
    </row>
    <row r="13115" spans="1:15" customFormat="1" ht="13.2" x14ac:dyDescent="0.25">
      <c r="A13115">
        <v>7</v>
      </c>
      <c r="B13115">
        <v>13</v>
      </c>
      <c r="C13115" s="3">
        <v>713</v>
      </c>
      <c r="D13115" t="s">
        <v>7</v>
      </c>
      <c r="E13115">
        <v>88</v>
      </c>
      <c r="G13115" s="3">
        <v>6732</v>
      </c>
      <c r="H13115">
        <f>SUBTOTAL(9,G13109:G13115)</f>
        <v>42297</v>
      </c>
      <c r="O13115" s="3"/>
    </row>
    <row r="13116" spans="1:15" customFormat="1" ht="13.2" x14ac:dyDescent="0.25">
      <c r="A13116">
        <v>7</v>
      </c>
      <c r="B13116">
        <v>14</v>
      </c>
      <c r="C13116" s="3">
        <v>714</v>
      </c>
      <c r="D13116" t="s">
        <v>7</v>
      </c>
      <c r="E13116">
        <v>88</v>
      </c>
      <c r="G13116" s="3">
        <v>5456</v>
      </c>
      <c r="H13116" s="32">
        <v>0</v>
      </c>
      <c r="O13116" s="3"/>
    </row>
    <row r="13117" spans="1:15" customFormat="1" ht="13.2" x14ac:dyDescent="0.25">
      <c r="A13117">
        <v>7</v>
      </c>
      <c r="B13117">
        <v>15</v>
      </c>
      <c r="C13117" s="3">
        <v>715</v>
      </c>
      <c r="D13117" t="s">
        <v>7</v>
      </c>
      <c r="E13117">
        <v>88</v>
      </c>
      <c r="G13117" s="3">
        <v>8286</v>
      </c>
      <c r="H13117" s="32">
        <v>0</v>
      </c>
      <c r="O13117" s="3"/>
    </row>
    <row r="13118" spans="1:15" customFormat="1" ht="13.2" x14ac:dyDescent="0.25">
      <c r="A13118">
        <v>7</v>
      </c>
      <c r="B13118">
        <v>16</v>
      </c>
      <c r="C13118" s="3">
        <v>716</v>
      </c>
      <c r="D13118" t="s">
        <v>7</v>
      </c>
      <c r="E13118">
        <v>88</v>
      </c>
      <c r="G13118" s="3">
        <v>7422</v>
      </c>
      <c r="H13118" s="32">
        <v>0</v>
      </c>
      <c r="O13118" s="3"/>
    </row>
    <row r="13119" spans="1:15" customFormat="1" ht="13.2" x14ac:dyDescent="0.25">
      <c r="A13119">
        <v>7</v>
      </c>
      <c r="B13119">
        <v>17</v>
      </c>
      <c r="C13119" s="3">
        <v>717</v>
      </c>
      <c r="D13119" t="s">
        <v>7</v>
      </c>
      <c r="E13119">
        <v>88</v>
      </c>
      <c r="G13119" s="3">
        <v>6379</v>
      </c>
      <c r="H13119" s="32">
        <v>0</v>
      </c>
      <c r="O13119" s="3"/>
    </row>
    <row r="13120" spans="1:15" customFormat="1" ht="13.2" x14ac:dyDescent="0.25">
      <c r="A13120">
        <v>7</v>
      </c>
      <c r="B13120">
        <v>18</v>
      </c>
      <c r="C13120" s="3">
        <v>718</v>
      </c>
      <c r="D13120" t="s">
        <v>7</v>
      </c>
      <c r="E13120">
        <v>88</v>
      </c>
      <c r="G13120" s="3">
        <v>3304</v>
      </c>
      <c r="H13120" s="32">
        <v>0</v>
      </c>
      <c r="O13120" s="3"/>
    </row>
    <row r="13121" spans="1:15" customFormat="1" ht="13.2" x14ac:dyDescent="0.25">
      <c r="A13121">
        <v>7</v>
      </c>
      <c r="B13121">
        <v>19</v>
      </c>
      <c r="C13121" s="3">
        <v>719</v>
      </c>
      <c r="D13121" t="s">
        <v>7</v>
      </c>
      <c r="E13121">
        <v>88</v>
      </c>
      <c r="G13121" s="3">
        <v>2069</v>
      </c>
      <c r="H13121" s="32">
        <v>0</v>
      </c>
      <c r="O13121" s="3"/>
    </row>
    <row r="13122" spans="1:15" customFormat="1" ht="13.2" x14ac:dyDescent="0.25">
      <c r="A13122">
        <v>7</v>
      </c>
      <c r="B13122">
        <v>20</v>
      </c>
      <c r="C13122" s="3">
        <v>720</v>
      </c>
      <c r="D13122" t="s">
        <v>7</v>
      </c>
      <c r="E13122">
        <v>88</v>
      </c>
      <c r="G13122" s="3">
        <v>1396</v>
      </c>
      <c r="H13122">
        <f>SUBTOTAL(9,G13116:G13122)</f>
        <v>34312</v>
      </c>
      <c r="O13122" s="3"/>
    </row>
    <row r="13123" spans="1:15" customFormat="1" ht="13.2" x14ac:dyDescent="0.25">
      <c r="A13123">
        <v>7</v>
      </c>
      <c r="B13123">
        <v>21</v>
      </c>
      <c r="C13123" s="3">
        <v>721</v>
      </c>
      <c r="D13123" t="s">
        <v>7</v>
      </c>
      <c r="E13123">
        <v>88</v>
      </c>
      <c r="G13123" s="3">
        <v>702</v>
      </c>
      <c r="H13123" s="32">
        <v>0</v>
      </c>
      <c r="O13123" s="3"/>
    </row>
    <row r="13124" spans="1:15" customFormat="1" ht="13.2" x14ac:dyDescent="0.25">
      <c r="A13124">
        <v>7</v>
      </c>
      <c r="B13124">
        <v>22</v>
      </c>
      <c r="C13124" s="3">
        <v>722</v>
      </c>
      <c r="D13124" t="s">
        <v>7</v>
      </c>
      <c r="E13124">
        <v>88</v>
      </c>
      <c r="G13124" s="3">
        <v>1956</v>
      </c>
      <c r="H13124" s="32">
        <v>0</v>
      </c>
      <c r="O13124" s="3"/>
    </row>
    <row r="13125" spans="1:15" customFormat="1" ht="13.2" x14ac:dyDescent="0.25">
      <c r="A13125">
        <v>7</v>
      </c>
      <c r="B13125">
        <v>23</v>
      </c>
      <c r="C13125" s="3">
        <v>723</v>
      </c>
      <c r="D13125" t="s">
        <v>7</v>
      </c>
      <c r="E13125">
        <v>88</v>
      </c>
      <c r="G13125" s="3">
        <v>3450</v>
      </c>
      <c r="H13125" s="32">
        <v>0</v>
      </c>
      <c r="O13125" s="3"/>
    </row>
    <row r="13126" spans="1:15" customFormat="1" ht="13.2" x14ac:dyDescent="0.25">
      <c r="A13126">
        <v>7</v>
      </c>
      <c r="B13126">
        <v>24</v>
      </c>
      <c r="C13126" s="3">
        <v>724</v>
      </c>
      <c r="D13126" t="s">
        <v>7</v>
      </c>
      <c r="E13126">
        <v>88</v>
      </c>
      <c r="G13126" s="3">
        <v>1158</v>
      </c>
      <c r="H13126" s="32">
        <v>0</v>
      </c>
      <c r="O13126" s="3"/>
    </row>
    <row r="13127" spans="1:15" customFormat="1" ht="13.2" x14ac:dyDescent="0.25">
      <c r="A13127">
        <v>7</v>
      </c>
      <c r="B13127">
        <v>25</v>
      </c>
      <c r="C13127" s="3">
        <v>725</v>
      </c>
      <c r="D13127" t="s">
        <v>7</v>
      </c>
      <c r="E13127">
        <v>88</v>
      </c>
      <c r="G13127" s="3">
        <v>1960</v>
      </c>
      <c r="H13127" s="32">
        <v>0</v>
      </c>
      <c r="O13127" s="3"/>
    </row>
    <row r="13128" spans="1:15" customFormat="1" ht="13.2" x14ac:dyDescent="0.25">
      <c r="A13128">
        <v>7</v>
      </c>
      <c r="B13128">
        <v>26</v>
      </c>
      <c r="C13128" s="3">
        <v>726</v>
      </c>
      <c r="D13128" t="s">
        <v>7</v>
      </c>
      <c r="E13128">
        <v>88</v>
      </c>
      <c r="G13128" s="3">
        <v>950</v>
      </c>
      <c r="H13128" s="32">
        <v>0</v>
      </c>
      <c r="O13128" s="3"/>
    </row>
    <row r="13129" spans="1:15" customFormat="1" ht="13.2" x14ac:dyDescent="0.25">
      <c r="A13129">
        <v>7</v>
      </c>
      <c r="B13129">
        <v>27</v>
      </c>
      <c r="C13129" s="3">
        <v>727</v>
      </c>
      <c r="D13129" t="s">
        <v>7</v>
      </c>
      <c r="E13129">
        <v>88</v>
      </c>
      <c r="G13129" s="3">
        <v>592</v>
      </c>
      <c r="H13129">
        <f>SUBTOTAL(9,G13123:G13129)</f>
        <v>10768</v>
      </c>
      <c r="O13129" s="3"/>
    </row>
    <row r="13130" spans="1:15" customFormat="1" ht="13.2" x14ac:dyDescent="0.25">
      <c r="A13130">
        <v>7</v>
      </c>
      <c r="B13130">
        <v>28</v>
      </c>
      <c r="C13130" s="3">
        <v>728</v>
      </c>
      <c r="D13130" t="s">
        <v>7</v>
      </c>
      <c r="E13130">
        <v>88</v>
      </c>
      <c r="G13130" s="3">
        <v>4359</v>
      </c>
      <c r="H13130" s="32">
        <v>0</v>
      </c>
      <c r="O13130" s="3"/>
    </row>
    <row r="13131" spans="1:15" customFormat="1" ht="13.2" x14ac:dyDescent="0.25">
      <c r="A13131">
        <v>7</v>
      </c>
      <c r="B13131">
        <v>29</v>
      </c>
      <c r="C13131" s="3">
        <v>729</v>
      </c>
      <c r="D13131" t="s">
        <v>7</v>
      </c>
      <c r="E13131">
        <v>88</v>
      </c>
      <c r="G13131" s="3">
        <v>7205</v>
      </c>
      <c r="H13131" s="32">
        <v>0</v>
      </c>
      <c r="O13131" s="3"/>
    </row>
    <row r="13132" spans="1:15" customFormat="1" ht="13.2" x14ac:dyDescent="0.25">
      <c r="A13132">
        <v>7</v>
      </c>
      <c r="B13132">
        <v>30</v>
      </c>
      <c r="C13132" s="3">
        <v>730</v>
      </c>
      <c r="D13132" t="s">
        <v>7</v>
      </c>
      <c r="E13132">
        <v>88</v>
      </c>
      <c r="G13132" s="3">
        <v>4094</v>
      </c>
      <c r="H13132" s="32">
        <v>0</v>
      </c>
      <c r="O13132" s="3"/>
    </row>
    <row r="13133" spans="1:15" customFormat="1" ht="13.2" x14ac:dyDescent="0.25">
      <c r="A13133">
        <v>7</v>
      </c>
      <c r="B13133">
        <v>31</v>
      </c>
      <c r="C13133" s="3">
        <v>731</v>
      </c>
      <c r="D13133" t="s">
        <v>7</v>
      </c>
      <c r="E13133">
        <v>88</v>
      </c>
      <c r="G13133" s="3">
        <v>2625</v>
      </c>
      <c r="H13133" s="32">
        <v>0</v>
      </c>
      <c r="O13133" s="3"/>
    </row>
    <row r="13134" spans="1:15" customFormat="1" ht="13.2" x14ac:dyDescent="0.25">
      <c r="A13134">
        <v>8</v>
      </c>
      <c r="B13134">
        <v>1</v>
      </c>
      <c r="C13134" s="3">
        <v>801</v>
      </c>
      <c r="D13134" t="s">
        <v>7</v>
      </c>
      <c r="E13134">
        <v>88</v>
      </c>
      <c r="G13134" s="3">
        <v>1501</v>
      </c>
      <c r="H13134" s="32">
        <v>0</v>
      </c>
      <c r="O13134" s="3"/>
    </row>
    <row r="13135" spans="1:15" customFormat="1" ht="13.2" x14ac:dyDescent="0.25">
      <c r="A13135">
        <v>8</v>
      </c>
      <c r="B13135">
        <v>2</v>
      </c>
      <c r="C13135" s="3">
        <v>802</v>
      </c>
      <c r="D13135" t="s">
        <v>7</v>
      </c>
      <c r="E13135">
        <v>88</v>
      </c>
      <c r="G13135" s="3">
        <v>1098</v>
      </c>
      <c r="H13135" s="32">
        <v>0</v>
      </c>
      <c r="O13135" s="3"/>
    </row>
    <row r="13136" spans="1:15" customFormat="1" ht="13.2" x14ac:dyDescent="0.25">
      <c r="A13136">
        <v>8</v>
      </c>
      <c r="B13136">
        <v>3</v>
      </c>
      <c r="C13136" s="3">
        <v>803</v>
      </c>
      <c r="D13136" t="s">
        <v>7</v>
      </c>
      <c r="E13136">
        <v>88</v>
      </c>
      <c r="G13136" s="3">
        <v>878</v>
      </c>
      <c r="H13136">
        <f>SUBTOTAL(9,G13130:G13136)</f>
        <v>21760</v>
      </c>
      <c r="O13136" s="3"/>
    </row>
    <row r="13137" spans="1:15" customFormat="1" ht="13.2" x14ac:dyDescent="0.25">
      <c r="A13137">
        <v>8</v>
      </c>
      <c r="B13137">
        <v>4</v>
      </c>
      <c r="C13137" s="3">
        <v>804</v>
      </c>
      <c r="D13137" t="s">
        <v>7</v>
      </c>
      <c r="E13137">
        <v>88</v>
      </c>
      <c r="G13137" s="3">
        <v>309</v>
      </c>
      <c r="H13137" s="32">
        <v>0</v>
      </c>
      <c r="O13137" s="3"/>
    </row>
    <row r="13138" spans="1:15" customFormat="1" ht="13.2" x14ac:dyDescent="0.25">
      <c r="A13138">
        <v>8</v>
      </c>
      <c r="B13138">
        <v>5</v>
      </c>
      <c r="C13138" s="3">
        <v>805</v>
      </c>
      <c r="D13138" t="s">
        <v>7</v>
      </c>
      <c r="E13138">
        <v>88</v>
      </c>
      <c r="G13138" s="3">
        <v>230</v>
      </c>
      <c r="H13138" s="32">
        <v>0</v>
      </c>
      <c r="O13138" s="3"/>
    </row>
    <row r="13139" spans="1:15" customFormat="1" ht="13.2" x14ac:dyDescent="0.25">
      <c r="A13139">
        <v>8</v>
      </c>
      <c r="B13139">
        <v>6</v>
      </c>
      <c r="C13139" s="3">
        <v>806</v>
      </c>
      <c r="D13139" t="s">
        <v>7</v>
      </c>
      <c r="E13139">
        <v>88</v>
      </c>
      <c r="G13139" s="3">
        <v>2910</v>
      </c>
      <c r="H13139" s="32">
        <v>0</v>
      </c>
      <c r="O13139" s="3"/>
    </row>
    <row r="13140" spans="1:15" customFormat="1" ht="13.2" x14ac:dyDescent="0.25">
      <c r="A13140">
        <v>8</v>
      </c>
      <c r="B13140">
        <v>7</v>
      </c>
      <c r="C13140" s="3">
        <v>807</v>
      </c>
      <c r="D13140" t="s">
        <v>7</v>
      </c>
      <c r="E13140">
        <v>88</v>
      </c>
      <c r="G13140" s="3">
        <v>4647</v>
      </c>
      <c r="H13140" s="32">
        <v>0</v>
      </c>
      <c r="O13140" s="3"/>
    </row>
    <row r="13141" spans="1:15" customFormat="1" ht="13.2" x14ac:dyDescent="0.25">
      <c r="A13141">
        <v>8</v>
      </c>
      <c r="B13141">
        <v>8</v>
      </c>
      <c r="C13141" s="3">
        <v>808</v>
      </c>
      <c r="D13141" t="s">
        <v>7</v>
      </c>
      <c r="E13141">
        <v>88</v>
      </c>
      <c r="G13141" s="3">
        <v>7058</v>
      </c>
      <c r="H13141" s="32">
        <v>0</v>
      </c>
      <c r="O13141" s="3"/>
    </row>
    <row r="13142" spans="1:15" customFormat="1" ht="13.2" x14ac:dyDescent="0.25">
      <c r="A13142">
        <v>8</v>
      </c>
      <c r="B13142">
        <v>9</v>
      </c>
      <c r="C13142" s="3">
        <v>809</v>
      </c>
      <c r="D13142" t="s">
        <v>7</v>
      </c>
      <c r="E13142">
        <v>88</v>
      </c>
      <c r="G13142" s="3">
        <v>4564</v>
      </c>
      <c r="H13142" s="32">
        <v>0</v>
      </c>
      <c r="O13142" s="3"/>
    </row>
    <row r="13143" spans="1:15" customFormat="1" ht="13.2" x14ac:dyDescent="0.25">
      <c r="A13143">
        <v>8</v>
      </c>
      <c r="B13143">
        <v>10</v>
      </c>
      <c r="C13143" s="3">
        <v>810</v>
      </c>
      <c r="D13143" t="s">
        <v>7</v>
      </c>
      <c r="E13143">
        <v>88</v>
      </c>
      <c r="G13143" s="3">
        <v>4495</v>
      </c>
      <c r="H13143">
        <f>SUBTOTAL(9,G13137:G13143)</f>
        <v>24213</v>
      </c>
      <c r="O13143" s="3"/>
    </row>
    <row r="13144" spans="1:15" customFormat="1" ht="13.2" x14ac:dyDescent="0.25">
      <c r="A13144">
        <v>8</v>
      </c>
      <c r="B13144">
        <v>11</v>
      </c>
      <c r="C13144" s="3">
        <v>811</v>
      </c>
      <c r="D13144" t="s">
        <v>7</v>
      </c>
      <c r="E13144">
        <v>88</v>
      </c>
      <c r="G13144" s="3">
        <v>2815</v>
      </c>
      <c r="H13144" s="32">
        <v>0</v>
      </c>
      <c r="O13144" s="3"/>
    </row>
    <row r="13145" spans="1:15" customFormat="1" ht="13.2" x14ac:dyDescent="0.25">
      <c r="A13145">
        <v>8</v>
      </c>
      <c r="B13145">
        <v>12</v>
      </c>
      <c r="C13145" s="3">
        <v>812</v>
      </c>
      <c r="D13145" t="s">
        <v>7</v>
      </c>
      <c r="E13145">
        <v>88</v>
      </c>
      <c r="G13145" s="3">
        <v>2286</v>
      </c>
      <c r="H13145" s="32">
        <v>0</v>
      </c>
      <c r="O13145" s="3"/>
    </row>
    <row r="13146" spans="1:15" customFormat="1" ht="13.2" x14ac:dyDescent="0.25">
      <c r="A13146">
        <v>8</v>
      </c>
      <c r="B13146">
        <v>13</v>
      </c>
      <c r="C13146" s="3">
        <v>813</v>
      </c>
      <c r="D13146" t="s">
        <v>7</v>
      </c>
      <c r="E13146">
        <v>88</v>
      </c>
      <c r="G13146" s="3">
        <v>3117</v>
      </c>
      <c r="H13146" s="32">
        <v>0</v>
      </c>
      <c r="O13146" s="3"/>
    </row>
    <row r="13147" spans="1:15" customFormat="1" ht="13.2" x14ac:dyDescent="0.25">
      <c r="A13147">
        <v>8</v>
      </c>
      <c r="B13147">
        <v>14</v>
      </c>
      <c r="C13147" s="3">
        <v>814</v>
      </c>
      <c r="D13147" t="s">
        <v>7</v>
      </c>
      <c r="E13147">
        <v>88</v>
      </c>
      <c r="G13147" s="3">
        <v>4441</v>
      </c>
      <c r="H13147" s="32">
        <v>0</v>
      </c>
      <c r="O13147" s="3"/>
    </row>
    <row r="13148" spans="1:15" customFormat="1" ht="13.2" x14ac:dyDescent="0.25">
      <c r="A13148">
        <v>8</v>
      </c>
      <c r="B13148">
        <v>15</v>
      </c>
      <c r="C13148" s="3">
        <v>815</v>
      </c>
      <c r="D13148" t="s">
        <v>7</v>
      </c>
      <c r="E13148">
        <v>88</v>
      </c>
      <c r="G13148" s="3">
        <v>4405</v>
      </c>
      <c r="H13148" s="32">
        <v>0</v>
      </c>
      <c r="O13148" s="3"/>
    </row>
    <row r="13149" spans="1:15" customFormat="1" ht="13.2" x14ac:dyDescent="0.25">
      <c r="A13149">
        <v>8</v>
      </c>
      <c r="B13149">
        <v>16</v>
      </c>
      <c r="C13149" s="3">
        <v>816</v>
      </c>
      <c r="D13149" t="s">
        <v>7</v>
      </c>
      <c r="E13149">
        <v>88</v>
      </c>
      <c r="G13149" s="3">
        <v>3189</v>
      </c>
      <c r="H13149" s="32">
        <v>0</v>
      </c>
      <c r="O13149" s="3"/>
    </row>
    <row r="13150" spans="1:15" customFormat="1" ht="13.2" x14ac:dyDescent="0.25">
      <c r="A13150">
        <v>8</v>
      </c>
      <c r="B13150">
        <v>17</v>
      </c>
      <c r="C13150" s="3">
        <v>817</v>
      </c>
      <c r="D13150" t="s">
        <v>7</v>
      </c>
      <c r="E13150">
        <v>88</v>
      </c>
      <c r="G13150" s="3">
        <v>3995</v>
      </c>
      <c r="H13150">
        <f>SUBTOTAL(9,G13144:G13150)</f>
        <v>24248</v>
      </c>
      <c r="O13150" s="3"/>
    </row>
    <row r="13151" spans="1:15" customFormat="1" ht="13.2" x14ac:dyDescent="0.25">
      <c r="A13151">
        <v>8</v>
      </c>
      <c r="B13151">
        <v>18</v>
      </c>
      <c r="C13151" s="3">
        <v>818</v>
      </c>
      <c r="D13151" t="s">
        <v>7</v>
      </c>
      <c r="E13151">
        <v>88</v>
      </c>
      <c r="G13151" s="3">
        <v>3302</v>
      </c>
      <c r="H13151" s="32">
        <v>0</v>
      </c>
      <c r="O13151" s="3"/>
    </row>
    <row r="13152" spans="1:15" customFormat="1" ht="13.2" x14ac:dyDescent="0.25">
      <c r="A13152">
        <v>8</v>
      </c>
      <c r="B13152">
        <v>19</v>
      </c>
      <c r="C13152" s="3">
        <v>819</v>
      </c>
      <c r="D13152" t="s">
        <v>7</v>
      </c>
      <c r="E13152">
        <v>88</v>
      </c>
      <c r="G13152" s="3">
        <v>3020</v>
      </c>
      <c r="H13152" s="32">
        <v>0</v>
      </c>
      <c r="O13152" s="3"/>
    </row>
    <row r="13153" spans="1:15" customFormat="1" ht="13.2" x14ac:dyDescent="0.25">
      <c r="A13153">
        <v>8</v>
      </c>
      <c r="B13153">
        <v>20</v>
      </c>
      <c r="C13153" s="3">
        <v>820</v>
      </c>
      <c r="D13153" t="s">
        <v>7</v>
      </c>
      <c r="E13153">
        <v>88</v>
      </c>
      <c r="G13153" s="3">
        <v>2458</v>
      </c>
      <c r="H13153" s="32">
        <v>0</v>
      </c>
      <c r="O13153" s="3"/>
    </row>
    <row r="13154" spans="1:15" customFormat="1" ht="13.2" x14ac:dyDescent="0.25">
      <c r="A13154">
        <v>8</v>
      </c>
      <c r="B13154">
        <v>21</v>
      </c>
      <c r="C13154" s="3">
        <v>821</v>
      </c>
      <c r="D13154" t="s">
        <v>7</v>
      </c>
      <c r="E13154">
        <v>88</v>
      </c>
      <c r="G13154" s="3">
        <v>2459</v>
      </c>
      <c r="H13154" s="32">
        <v>0</v>
      </c>
      <c r="O13154" s="3"/>
    </row>
    <row r="13155" spans="1:15" customFormat="1" ht="13.2" x14ac:dyDescent="0.25">
      <c r="A13155">
        <v>8</v>
      </c>
      <c r="B13155">
        <v>22</v>
      </c>
      <c r="C13155" s="3">
        <v>822</v>
      </c>
      <c r="D13155" t="s">
        <v>7</v>
      </c>
      <c r="E13155">
        <v>88</v>
      </c>
      <c r="G13155" s="3">
        <v>1882</v>
      </c>
      <c r="H13155" s="32">
        <v>0</v>
      </c>
      <c r="O13155" s="3"/>
    </row>
    <row r="13156" spans="1:15" customFormat="1" ht="13.2" x14ac:dyDescent="0.25">
      <c r="A13156">
        <v>8</v>
      </c>
      <c r="B13156">
        <v>23</v>
      </c>
      <c r="C13156" s="3">
        <v>823</v>
      </c>
      <c r="D13156" t="s">
        <v>7</v>
      </c>
      <c r="E13156">
        <v>88</v>
      </c>
      <c r="G13156" s="3">
        <v>1015</v>
      </c>
      <c r="H13156" s="32">
        <v>0</v>
      </c>
      <c r="O13156" s="3"/>
    </row>
    <row r="13157" spans="1:15" customFormat="1" ht="13.2" x14ac:dyDescent="0.25">
      <c r="A13157">
        <v>8</v>
      </c>
      <c r="B13157">
        <v>24</v>
      </c>
      <c r="C13157" s="3">
        <v>824</v>
      </c>
      <c r="D13157" t="s">
        <v>7</v>
      </c>
      <c r="E13157">
        <v>88</v>
      </c>
      <c r="G13157" s="3">
        <v>1050</v>
      </c>
      <c r="H13157">
        <f>SUBTOTAL(9,G13151:G13157)</f>
        <v>15186</v>
      </c>
      <c r="O13157" s="3"/>
    </row>
    <row r="13158" spans="1:15" customFormat="1" ht="13.2" x14ac:dyDescent="0.25">
      <c r="A13158">
        <v>8</v>
      </c>
      <c r="B13158">
        <v>25</v>
      </c>
      <c r="C13158" s="3">
        <v>825</v>
      </c>
      <c r="D13158" t="s">
        <v>7</v>
      </c>
      <c r="E13158">
        <v>88</v>
      </c>
      <c r="G13158" s="3">
        <v>1179</v>
      </c>
      <c r="H13158" s="32">
        <v>0</v>
      </c>
      <c r="O13158" s="3"/>
    </row>
    <row r="13159" spans="1:15" customFormat="1" ht="13.2" x14ac:dyDescent="0.25">
      <c r="A13159">
        <v>8</v>
      </c>
      <c r="B13159">
        <v>26</v>
      </c>
      <c r="C13159" s="3">
        <v>826</v>
      </c>
      <c r="D13159" t="s">
        <v>7</v>
      </c>
      <c r="E13159">
        <v>88</v>
      </c>
      <c r="G13159" s="3">
        <v>1388</v>
      </c>
      <c r="H13159" s="32">
        <v>0</v>
      </c>
      <c r="O13159" s="3"/>
    </row>
    <row r="13160" spans="1:15" customFormat="1" ht="13.2" x14ac:dyDescent="0.25">
      <c r="A13160">
        <v>8</v>
      </c>
      <c r="B13160">
        <v>27</v>
      </c>
      <c r="C13160" s="3">
        <v>827</v>
      </c>
      <c r="D13160" t="s">
        <v>7</v>
      </c>
      <c r="E13160">
        <v>88</v>
      </c>
      <c r="G13160" s="3">
        <v>2271</v>
      </c>
      <c r="H13160" s="32">
        <v>0</v>
      </c>
      <c r="O13160" s="3"/>
    </row>
    <row r="13161" spans="1:15" customFormat="1" ht="13.2" x14ac:dyDescent="0.25">
      <c r="A13161">
        <v>8</v>
      </c>
      <c r="B13161">
        <v>28</v>
      </c>
      <c r="C13161" s="3">
        <v>828</v>
      </c>
      <c r="D13161" t="s">
        <v>7</v>
      </c>
      <c r="E13161">
        <v>88</v>
      </c>
      <c r="G13161" s="3">
        <v>1609</v>
      </c>
      <c r="H13161" s="32">
        <v>0</v>
      </c>
      <c r="O13161" s="3"/>
    </row>
    <row r="13162" spans="1:15" customFormat="1" ht="13.2" x14ac:dyDescent="0.25">
      <c r="A13162">
        <v>8</v>
      </c>
      <c r="B13162">
        <v>29</v>
      </c>
      <c r="C13162" s="3">
        <v>829</v>
      </c>
      <c r="D13162" t="s">
        <v>7</v>
      </c>
      <c r="E13162">
        <v>88</v>
      </c>
      <c r="G13162" s="3">
        <v>1438</v>
      </c>
      <c r="H13162" s="32">
        <v>0</v>
      </c>
      <c r="O13162" s="3"/>
    </row>
    <row r="13163" spans="1:15" customFormat="1" ht="13.2" x14ac:dyDescent="0.25">
      <c r="A13163">
        <v>8</v>
      </c>
      <c r="B13163">
        <v>30</v>
      </c>
      <c r="C13163" s="3">
        <v>830</v>
      </c>
      <c r="D13163" t="s">
        <v>7</v>
      </c>
      <c r="E13163">
        <v>88</v>
      </c>
      <c r="G13163" s="3">
        <v>907</v>
      </c>
      <c r="H13163" s="32">
        <v>0</v>
      </c>
      <c r="O13163" s="3"/>
    </row>
    <row r="13164" spans="1:15" customFormat="1" ht="13.2" x14ac:dyDescent="0.25">
      <c r="A13164">
        <v>8</v>
      </c>
      <c r="B13164">
        <v>31</v>
      </c>
      <c r="C13164" s="3">
        <v>831</v>
      </c>
      <c r="D13164" t="s">
        <v>7</v>
      </c>
      <c r="E13164">
        <v>88</v>
      </c>
      <c r="G13164" s="3">
        <v>745</v>
      </c>
      <c r="H13164">
        <f>SUBTOTAL(9,G13158:G13164)</f>
        <v>9537</v>
      </c>
      <c r="O13164" s="3"/>
    </row>
    <row r="13165" spans="1:15" customFormat="1" ht="13.2" x14ac:dyDescent="0.25">
      <c r="A13165">
        <v>9</v>
      </c>
      <c r="B13165">
        <v>1</v>
      </c>
      <c r="C13165" s="3">
        <v>901</v>
      </c>
      <c r="D13165" t="s">
        <v>7</v>
      </c>
      <c r="E13165">
        <v>88</v>
      </c>
      <c r="G13165" s="3">
        <v>808</v>
      </c>
      <c r="H13165" s="32">
        <v>0</v>
      </c>
      <c r="O13165" s="3"/>
    </row>
    <row r="13166" spans="1:15" customFormat="1" ht="13.2" x14ac:dyDescent="0.25">
      <c r="A13166">
        <v>9</v>
      </c>
      <c r="B13166">
        <v>2</v>
      </c>
      <c r="C13166" s="3">
        <v>902</v>
      </c>
      <c r="D13166" t="s">
        <v>7</v>
      </c>
      <c r="E13166">
        <v>88</v>
      </c>
      <c r="G13166" s="3">
        <v>350</v>
      </c>
      <c r="H13166" s="32">
        <v>0</v>
      </c>
      <c r="O13166" s="3"/>
    </row>
    <row r="13167" spans="1:15" customFormat="1" ht="13.2" x14ac:dyDescent="0.25">
      <c r="A13167">
        <v>9</v>
      </c>
      <c r="B13167">
        <v>3</v>
      </c>
      <c r="C13167" s="3">
        <v>903</v>
      </c>
      <c r="D13167" t="s">
        <v>7</v>
      </c>
      <c r="E13167">
        <v>88</v>
      </c>
      <c r="G13167" s="3">
        <v>280</v>
      </c>
      <c r="H13167" s="32">
        <v>0</v>
      </c>
      <c r="O13167" s="3"/>
    </row>
    <row r="13168" spans="1:15" customFormat="1" ht="13.2" x14ac:dyDescent="0.25">
      <c r="A13168">
        <v>9</v>
      </c>
      <c r="B13168">
        <v>4</v>
      </c>
      <c r="C13168" s="3">
        <v>904</v>
      </c>
      <c r="D13168" t="s">
        <v>7</v>
      </c>
      <c r="E13168">
        <v>88</v>
      </c>
      <c r="G13168" s="3">
        <v>334</v>
      </c>
      <c r="H13168" s="32">
        <v>0</v>
      </c>
      <c r="O13168" s="3"/>
    </row>
    <row r="13169" spans="1:15" customFormat="1" ht="13.2" x14ac:dyDescent="0.25">
      <c r="A13169">
        <v>9</v>
      </c>
      <c r="B13169">
        <v>5</v>
      </c>
      <c r="C13169" s="3">
        <v>905</v>
      </c>
      <c r="D13169" t="s">
        <v>7</v>
      </c>
      <c r="E13169">
        <v>88</v>
      </c>
      <c r="G13169" s="3">
        <v>287</v>
      </c>
      <c r="H13169" s="32">
        <v>0</v>
      </c>
      <c r="O13169" s="3"/>
    </row>
    <row r="13170" spans="1:15" customFormat="1" ht="13.2" x14ac:dyDescent="0.25">
      <c r="A13170">
        <v>9</v>
      </c>
      <c r="B13170">
        <v>6</v>
      </c>
      <c r="C13170" s="3">
        <v>906</v>
      </c>
      <c r="D13170" t="s">
        <v>7</v>
      </c>
      <c r="E13170">
        <v>88</v>
      </c>
      <c r="G13170" s="3">
        <v>204</v>
      </c>
      <c r="H13170" s="32">
        <v>0</v>
      </c>
      <c r="O13170" s="3"/>
    </row>
    <row r="13171" spans="1:15" customFormat="1" ht="13.2" x14ac:dyDescent="0.25">
      <c r="A13171">
        <v>9</v>
      </c>
      <c r="B13171">
        <v>7</v>
      </c>
      <c r="C13171" s="3">
        <v>907</v>
      </c>
      <c r="D13171" t="s">
        <v>7</v>
      </c>
      <c r="E13171">
        <v>88</v>
      </c>
      <c r="G13171" s="3">
        <v>181</v>
      </c>
      <c r="H13171">
        <f>SUBTOTAL(9,G13165:G13171)</f>
        <v>2444</v>
      </c>
      <c r="O13171" s="3"/>
    </row>
    <row r="13172" spans="1:15" customFormat="1" ht="13.2" x14ac:dyDescent="0.25">
      <c r="A13172">
        <v>9</v>
      </c>
      <c r="B13172">
        <v>8</v>
      </c>
      <c r="C13172" s="3">
        <v>908</v>
      </c>
      <c r="D13172" t="s">
        <v>7</v>
      </c>
      <c r="E13172">
        <v>88</v>
      </c>
      <c r="G13172" s="3">
        <v>208</v>
      </c>
      <c r="H13172" s="32">
        <v>0</v>
      </c>
      <c r="O13172" s="3"/>
    </row>
    <row r="13173" spans="1:15" customFormat="1" ht="13.2" x14ac:dyDescent="0.25">
      <c r="A13173">
        <v>9</v>
      </c>
      <c r="B13173">
        <v>9</v>
      </c>
      <c r="C13173" s="3">
        <v>909</v>
      </c>
      <c r="D13173" t="s">
        <v>7</v>
      </c>
      <c r="E13173">
        <v>88</v>
      </c>
      <c r="G13173" s="3">
        <v>391</v>
      </c>
      <c r="H13173" s="32">
        <v>0</v>
      </c>
      <c r="O13173" s="3"/>
    </row>
    <row r="13174" spans="1:15" customFormat="1" ht="13.2" x14ac:dyDescent="0.25">
      <c r="A13174">
        <v>9</v>
      </c>
      <c r="B13174">
        <v>10</v>
      </c>
      <c r="C13174" s="3">
        <v>910</v>
      </c>
      <c r="D13174" t="s">
        <v>7</v>
      </c>
      <c r="E13174">
        <v>88</v>
      </c>
      <c r="G13174" s="3">
        <v>270</v>
      </c>
      <c r="H13174" s="32">
        <v>0</v>
      </c>
      <c r="O13174" s="3"/>
    </row>
    <row r="13175" spans="1:15" customFormat="1" ht="13.2" x14ac:dyDescent="0.25">
      <c r="A13175">
        <v>9</v>
      </c>
      <c r="B13175">
        <v>11</v>
      </c>
      <c r="C13175" s="3">
        <v>911</v>
      </c>
      <c r="D13175" t="s">
        <v>7</v>
      </c>
      <c r="E13175">
        <v>88</v>
      </c>
      <c r="G13175" s="3">
        <v>87</v>
      </c>
      <c r="H13175" s="32">
        <v>0</v>
      </c>
      <c r="O13175" s="3"/>
    </row>
    <row r="13176" spans="1:15" customFormat="1" ht="13.2" x14ac:dyDescent="0.25">
      <c r="A13176">
        <v>9</v>
      </c>
      <c r="B13176">
        <v>12</v>
      </c>
      <c r="C13176" s="3">
        <v>912</v>
      </c>
      <c r="D13176" t="s">
        <v>7</v>
      </c>
      <c r="E13176">
        <v>88</v>
      </c>
      <c r="G13176" s="3">
        <v>142</v>
      </c>
      <c r="H13176" s="32">
        <v>0</v>
      </c>
      <c r="O13176" s="3"/>
    </row>
    <row r="13177" spans="1:15" customFormat="1" ht="13.2" x14ac:dyDescent="0.25">
      <c r="A13177">
        <v>9</v>
      </c>
      <c r="B13177">
        <v>13</v>
      </c>
      <c r="C13177" s="3">
        <v>913</v>
      </c>
      <c r="D13177" t="s">
        <v>7</v>
      </c>
      <c r="E13177">
        <v>88</v>
      </c>
      <c r="G13177" s="3">
        <v>128</v>
      </c>
      <c r="H13177" s="32">
        <v>0</v>
      </c>
      <c r="O13177" s="3"/>
    </row>
    <row r="13178" spans="1:15" customFormat="1" ht="13.2" x14ac:dyDescent="0.25">
      <c r="A13178">
        <v>9</v>
      </c>
      <c r="B13178">
        <v>14</v>
      </c>
      <c r="C13178" s="3">
        <v>914</v>
      </c>
      <c r="D13178" t="s">
        <v>7</v>
      </c>
      <c r="E13178">
        <v>88</v>
      </c>
      <c r="G13178" s="3">
        <v>89</v>
      </c>
      <c r="H13178">
        <f>SUBTOTAL(9,G13172:G13178)</f>
        <v>1315</v>
      </c>
      <c r="O13178" s="3"/>
    </row>
    <row r="13179" spans="1:15" customFormat="1" ht="13.2" x14ac:dyDescent="0.25">
      <c r="A13179">
        <v>9</v>
      </c>
      <c r="B13179">
        <v>15</v>
      </c>
      <c r="C13179" s="3">
        <v>915</v>
      </c>
      <c r="D13179" t="s">
        <v>7</v>
      </c>
      <c r="E13179">
        <v>88</v>
      </c>
      <c r="G13179" s="3">
        <v>128</v>
      </c>
      <c r="H13179" s="32">
        <v>0</v>
      </c>
      <c r="O13179" s="3"/>
    </row>
    <row r="13180" spans="1:15" customFormat="1" ht="13.2" x14ac:dyDescent="0.25">
      <c r="A13180">
        <v>9</v>
      </c>
      <c r="B13180">
        <v>16</v>
      </c>
      <c r="C13180" s="3">
        <v>916</v>
      </c>
      <c r="D13180" t="s">
        <v>7</v>
      </c>
      <c r="E13180">
        <v>88</v>
      </c>
      <c r="G13180" s="3">
        <v>50</v>
      </c>
      <c r="H13180" s="32">
        <v>0</v>
      </c>
      <c r="O13180" s="3"/>
    </row>
    <row r="13181" spans="1:15" customFormat="1" ht="13.2" x14ac:dyDescent="0.25">
      <c r="A13181">
        <v>9</v>
      </c>
      <c r="B13181">
        <v>17</v>
      </c>
      <c r="C13181" s="3">
        <v>917</v>
      </c>
      <c r="D13181" t="s">
        <v>7</v>
      </c>
      <c r="E13181">
        <v>88</v>
      </c>
      <c r="G13181" s="3">
        <v>39</v>
      </c>
      <c r="H13181" s="32">
        <v>0</v>
      </c>
      <c r="O13181" s="3"/>
    </row>
    <row r="13182" spans="1:15" customFormat="1" ht="13.2" x14ac:dyDescent="0.25">
      <c r="A13182">
        <v>9</v>
      </c>
      <c r="B13182">
        <v>18</v>
      </c>
      <c r="C13182" s="3">
        <v>918</v>
      </c>
      <c r="D13182" t="s">
        <v>7</v>
      </c>
      <c r="E13182">
        <v>88</v>
      </c>
      <c r="G13182" s="3">
        <v>23</v>
      </c>
      <c r="H13182" s="32">
        <v>0</v>
      </c>
      <c r="O13182" s="3"/>
    </row>
    <row r="13183" spans="1:15" customFormat="1" ht="13.2" x14ac:dyDescent="0.25">
      <c r="A13183">
        <v>9</v>
      </c>
      <c r="B13183">
        <v>19</v>
      </c>
      <c r="C13183" s="3">
        <v>919</v>
      </c>
      <c r="D13183" t="s">
        <v>7</v>
      </c>
      <c r="E13183">
        <v>88</v>
      </c>
      <c r="G13183" s="3">
        <v>4</v>
      </c>
      <c r="H13183" s="32">
        <v>0</v>
      </c>
      <c r="O13183" s="3"/>
    </row>
    <row r="13184" spans="1:15" customFormat="1" ht="13.2" x14ac:dyDescent="0.25">
      <c r="A13184">
        <v>9</v>
      </c>
      <c r="B13184">
        <v>20</v>
      </c>
      <c r="C13184" s="3">
        <v>920</v>
      </c>
      <c r="D13184" t="s">
        <v>7</v>
      </c>
      <c r="E13184">
        <v>88</v>
      </c>
      <c r="G13184" s="3">
        <v>13</v>
      </c>
      <c r="H13184" s="32">
        <v>0</v>
      </c>
      <c r="O13184" s="3"/>
    </row>
    <row r="13185" spans="1:15" customFormat="1" ht="13.2" x14ac:dyDescent="0.25">
      <c r="A13185">
        <v>9</v>
      </c>
      <c r="B13185">
        <v>21</v>
      </c>
      <c r="C13185" s="3">
        <v>921</v>
      </c>
      <c r="D13185" t="s">
        <v>7</v>
      </c>
      <c r="E13185">
        <v>88</v>
      </c>
      <c r="G13185" s="3">
        <v>85</v>
      </c>
      <c r="H13185">
        <f>SUBTOTAL(9,G13179:G13185)</f>
        <v>342</v>
      </c>
      <c r="O13185" s="3"/>
    </row>
    <row r="13186" spans="1:15" customFormat="1" ht="13.2" x14ac:dyDescent="0.25">
      <c r="A13186">
        <v>9</v>
      </c>
      <c r="B13186">
        <v>22</v>
      </c>
      <c r="C13186" s="3">
        <v>922</v>
      </c>
      <c r="D13186" t="s">
        <v>7</v>
      </c>
      <c r="E13186">
        <v>88</v>
      </c>
      <c r="G13186" s="3">
        <v>20</v>
      </c>
      <c r="O13186" s="3"/>
    </row>
    <row r="13187" spans="1:15" customFormat="1" ht="13.2" x14ac:dyDescent="0.25">
      <c r="A13187">
        <v>6</v>
      </c>
      <c r="B13187">
        <v>4</v>
      </c>
      <c r="C13187" s="3">
        <v>604</v>
      </c>
      <c r="D13187" t="s">
        <v>6</v>
      </c>
      <c r="E13187">
        <v>87</v>
      </c>
      <c r="G13187" s="3">
        <v>3</v>
      </c>
      <c r="O13187" s="3"/>
    </row>
    <row r="13188" spans="1:15" customFormat="1" ht="13.2" x14ac:dyDescent="0.25">
      <c r="A13188">
        <v>6</v>
      </c>
      <c r="B13188">
        <v>5</v>
      </c>
      <c r="C13188" s="3">
        <v>605</v>
      </c>
      <c r="D13188" t="s">
        <v>6</v>
      </c>
      <c r="E13188">
        <v>87</v>
      </c>
      <c r="G13188" s="3">
        <v>2</v>
      </c>
      <c r="O13188" s="3"/>
    </row>
    <row r="13189" spans="1:15" customFormat="1" ht="13.2" x14ac:dyDescent="0.25">
      <c r="A13189">
        <v>6</v>
      </c>
      <c r="B13189">
        <v>6</v>
      </c>
      <c r="C13189" s="3">
        <v>606</v>
      </c>
      <c r="D13189" t="s">
        <v>6</v>
      </c>
      <c r="E13189">
        <v>87</v>
      </c>
      <c r="G13189" s="3">
        <v>0</v>
      </c>
      <c r="O13189" s="3"/>
    </row>
    <row r="13190" spans="1:15" customFormat="1" ht="13.2" x14ac:dyDescent="0.25">
      <c r="A13190">
        <v>6</v>
      </c>
      <c r="B13190">
        <v>7</v>
      </c>
      <c r="C13190" s="3">
        <v>607</v>
      </c>
      <c r="D13190" t="s">
        <v>6</v>
      </c>
      <c r="E13190">
        <v>87</v>
      </c>
      <c r="G13190" s="3">
        <v>7</v>
      </c>
      <c r="O13190" s="3"/>
    </row>
    <row r="13191" spans="1:15" customFormat="1" ht="13.2" x14ac:dyDescent="0.25">
      <c r="A13191">
        <v>6</v>
      </c>
      <c r="B13191">
        <v>8</v>
      </c>
      <c r="C13191" s="3">
        <v>608</v>
      </c>
      <c r="D13191" t="s">
        <v>6</v>
      </c>
      <c r="E13191">
        <v>87</v>
      </c>
      <c r="G13191" s="3">
        <v>7</v>
      </c>
      <c r="O13191" s="3"/>
    </row>
    <row r="13192" spans="1:15" customFormat="1" ht="13.2" x14ac:dyDescent="0.25">
      <c r="A13192">
        <v>6</v>
      </c>
      <c r="B13192">
        <v>9</v>
      </c>
      <c r="C13192" s="3">
        <v>609</v>
      </c>
      <c r="D13192" t="s">
        <v>6</v>
      </c>
      <c r="E13192">
        <v>87</v>
      </c>
      <c r="G13192" s="3">
        <v>13</v>
      </c>
      <c r="O13192" s="3"/>
    </row>
    <row r="13193" spans="1:15" customFormat="1" ht="13.2" x14ac:dyDescent="0.25">
      <c r="A13193">
        <v>6</v>
      </c>
      <c r="B13193">
        <v>10</v>
      </c>
      <c r="C13193" s="3">
        <v>610</v>
      </c>
      <c r="D13193" t="s">
        <v>6</v>
      </c>
      <c r="E13193">
        <v>87</v>
      </c>
      <c r="G13193" s="3">
        <v>8</v>
      </c>
      <c r="O13193" s="3"/>
    </row>
    <row r="13194" spans="1:15" customFormat="1" ht="13.2" x14ac:dyDescent="0.25">
      <c r="A13194">
        <v>6</v>
      </c>
      <c r="B13194">
        <v>11</v>
      </c>
      <c r="C13194" s="3">
        <v>611</v>
      </c>
      <c r="D13194" t="s">
        <v>6</v>
      </c>
      <c r="E13194">
        <v>87</v>
      </c>
      <c r="G13194" s="3">
        <v>12</v>
      </c>
      <c r="O13194" s="3"/>
    </row>
    <row r="13195" spans="1:15" customFormat="1" ht="13.2" x14ac:dyDescent="0.25">
      <c r="A13195">
        <v>6</v>
      </c>
      <c r="B13195">
        <v>12</v>
      </c>
      <c r="C13195" s="3">
        <v>612</v>
      </c>
      <c r="D13195" t="s">
        <v>6</v>
      </c>
      <c r="E13195">
        <v>87</v>
      </c>
      <c r="G13195" s="3">
        <v>18</v>
      </c>
      <c r="O13195" s="3"/>
    </row>
    <row r="13196" spans="1:15" customFormat="1" ht="13.2" x14ac:dyDescent="0.25">
      <c r="A13196">
        <v>6</v>
      </c>
      <c r="B13196">
        <v>13</v>
      </c>
      <c r="C13196" s="3">
        <v>613</v>
      </c>
      <c r="D13196" t="s">
        <v>6</v>
      </c>
      <c r="E13196">
        <v>87</v>
      </c>
      <c r="G13196" s="3">
        <v>19</v>
      </c>
      <c r="O13196" s="3"/>
    </row>
    <row r="13197" spans="1:15" customFormat="1" ht="13.2" x14ac:dyDescent="0.25">
      <c r="A13197">
        <v>6</v>
      </c>
      <c r="B13197">
        <v>14</v>
      </c>
      <c r="C13197" s="3">
        <v>614</v>
      </c>
      <c r="D13197" t="s">
        <v>6</v>
      </c>
      <c r="E13197">
        <v>87</v>
      </c>
      <c r="G13197" s="3">
        <v>24</v>
      </c>
      <c r="O13197" s="3"/>
    </row>
    <row r="13198" spans="1:15" customFormat="1" ht="13.2" x14ac:dyDescent="0.25">
      <c r="A13198">
        <v>6</v>
      </c>
      <c r="B13198">
        <v>15</v>
      </c>
      <c r="C13198" s="3">
        <v>615</v>
      </c>
      <c r="D13198" t="s">
        <v>6</v>
      </c>
      <c r="E13198">
        <v>87</v>
      </c>
      <c r="G13198" s="3">
        <v>19</v>
      </c>
      <c r="O13198" s="3"/>
    </row>
    <row r="13199" spans="1:15" customFormat="1" ht="13.2" x14ac:dyDescent="0.25">
      <c r="A13199">
        <v>6</v>
      </c>
      <c r="B13199">
        <v>16</v>
      </c>
      <c r="C13199" s="3">
        <v>616</v>
      </c>
      <c r="D13199" t="s">
        <v>6</v>
      </c>
      <c r="E13199">
        <v>87</v>
      </c>
      <c r="G13199" s="3">
        <v>18</v>
      </c>
      <c r="O13199" s="3"/>
    </row>
    <row r="13200" spans="1:15" customFormat="1" ht="13.2" x14ac:dyDescent="0.25">
      <c r="A13200">
        <v>6</v>
      </c>
      <c r="B13200">
        <v>17</v>
      </c>
      <c r="C13200" s="3">
        <v>617</v>
      </c>
      <c r="D13200" t="s">
        <v>6</v>
      </c>
      <c r="E13200">
        <v>87</v>
      </c>
      <c r="G13200" s="3">
        <v>9</v>
      </c>
      <c r="O13200" s="3"/>
    </row>
    <row r="13201" spans="1:15" customFormat="1" ht="13.2" x14ac:dyDescent="0.25">
      <c r="A13201">
        <v>6</v>
      </c>
      <c r="B13201">
        <v>18</v>
      </c>
      <c r="C13201" s="3">
        <v>618</v>
      </c>
      <c r="D13201" t="s">
        <v>6</v>
      </c>
      <c r="E13201">
        <v>87</v>
      </c>
      <c r="G13201" s="3">
        <v>21</v>
      </c>
      <c r="O13201" s="3"/>
    </row>
    <row r="13202" spans="1:15" customFormat="1" ht="13.2" x14ac:dyDescent="0.25">
      <c r="A13202">
        <v>6</v>
      </c>
      <c r="B13202">
        <v>19</v>
      </c>
      <c r="C13202" s="3">
        <v>619</v>
      </c>
      <c r="D13202" t="s">
        <v>6</v>
      </c>
      <c r="E13202">
        <v>87</v>
      </c>
      <c r="G13202" s="3">
        <v>24</v>
      </c>
      <c r="O13202" s="3"/>
    </row>
    <row r="13203" spans="1:15" customFormat="1" ht="13.2" x14ac:dyDescent="0.25">
      <c r="A13203">
        <v>6</v>
      </c>
      <c r="B13203">
        <v>20</v>
      </c>
      <c r="C13203" s="3">
        <v>620</v>
      </c>
      <c r="D13203" t="s">
        <v>6</v>
      </c>
      <c r="E13203">
        <v>87</v>
      </c>
      <c r="G13203" s="3">
        <v>86</v>
      </c>
      <c r="O13203" s="3"/>
    </row>
    <row r="13204" spans="1:15" customFormat="1" ht="13.2" x14ac:dyDescent="0.25">
      <c r="A13204">
        <v>6</v>
      </c>
      <c r="B13204">
        <v>21</v>
      </c>
      <c r="C13204" s="3">
        <v>621</v>
      </c>
      <c r="D13204" t="s">
        <v>6</v>
      </c>
      <c r="E13204">
        <v>87</v>
      </c>
      <c r="G13204" s="3">
        <v>128</v>
      </c>
      <c r="O13204" s="3"/>
    </row>
    <row r="13205" spans="1:15" customFormat="1" ht="13.2" x14ac:dyDescent="0.25">
      <c r="A13205">
        <v>6</v>
      </c>
      <c r="B13205">
        <v>22</v>
      </c>
      <c r="C13205" s="3">
        <v>622</v>
      </c>
      <c r="D13205" t="s">
        <v>6</v>
      </c>
      <c r="E13205">
        <v>87</v>
      </c>
      <c r="G13205" s="3">
        <v>233</v>
      </c>
      <c r="O13205" s="3"/>
    </row>
    <row r="13206" spans="1:15" customFormat="1" ht="13.2" x14ac:dyDescent="0.25">
      <c r="A13206">
        <v>6</v>
      </c>
      <c r="B13206">
        <v>23</v>
      </c>
      <c r="C13206" s="3">
        <v>623</v>
      </c>
      <c r="D13206" t="s">
        <v>6</v>
      </c>
      <c r="E13206">
        <v>87</v>
      </c>
      <c r="G13206" s="3">
        <v>266</v>
      </c>
      <c r="O13206" s="3"/>
    </row>
    <row r="13207" spans="1:15" customFormat="1" ht="13.2" x14ac:dyDescent="0.25">
      <c r="A13207">
        <v>6</v>
      </c>
      <c r="B13207">
        <v>24</v>
      </c>
      <c r="C13207" s="3">
        <v>624</v>
      </c>
      <c r="D13207" t="s">
        <v>6</v>
      </c>
      <c r="E13207">
        <v>87</v>
      </c>
      <c r="G13207" s="3">
        <v>539</v>
      </c>
      <c r="O13207" s="3"/>
    </row>
    <row r="13208" spans="1:15" customFormat="1" ht="13.2" x14ac:dyDescent="0.25">
      <c r="A13208">
        <v>6</v>
      </c>
      <c r="B13208">
        <v>25</v>
      </c>
      <c r="C13208" s="3">
        <v>625</v>
      </c>
      <c r="D13208" t="s">
        <v>6</v>
      </c>
      <c r="E13208">
        <v>87</v>
      </c>
      <c r="G13208" s="3">
        <v>1004</v>
      </c>
      <c r="O13208" s="3"/>
    </row>
    <row r="13209" spans="1:15" customFormat="1" ht="13.2" x14ac:dyDescent="0.25">
      <c r="A13209">
        <v>6</v>
      </c>
      <c r="B13209">
        <v>26</v>
      </c>
      <c r="C13209" s="3">
        <v>626</v>
      </c>
      <c r="D13209" t="s">
        <v>6</v>
      </c>
      <c r="E13209">
        <v>87</v>
      </c>
      <c r="G13209" s="3">
        <v>2441</v>
      </c>
      <c r="O13209" s="3"/>
    </row>
    <row r="13210" spans="1:15" customFormat="1" ht="13.2" x14ac:dyDescent="0.25">
      <c r="A13210">
        <v>6</v>
      </c>
      <c r="B13210">
        <v>27</v>
      </c>
      <c r="C13210" s="3">
        <v>627</v>
      </c>
      <c r="D13210" t="s">
        <v>6</v>
      </c>
      <c r="E13210">
        <v>87</v>
      </c>
      <c r="G13210" s="3">
        <v>2758</v>
      </c>
      <c r="O13210" s="3"/>
    </row>
    <row r="13211" spans="1:15" customFormat="1" ht="13.2" x14ac:dyDescent="0.25">
      <c r="A13211">
        <v>6</v>
      </c>
      <c r="B13211">
        <v>28</v>
      </c>
      <c r="C13211" s="3">
        <v>628</v>
      </c>
      <c r="D13211" t="s">
        <v>6</v>
      </c>
      <c r="E13211">
        <v>87</v>
      </c>
      <c r="G13211" s="3">
        <v>2066</v>
      </c>
      <c r="O13211" s="3"/>
    </row>
    <row r="13212" spans="1:15" customFormat="1" ht="13.2" x14ac:dyDescent="0.25">
      <c r="A13212">
        <v>6</v>
      </c>
      <c r="B13212">
        <v>29</v>
      </c>
      <c r="C13212" s="3">
        <v>629</v>
      </c>
      <c r="D13212" t="s">
        <v>6</v>
      </c>
      <c r="E13212">
        <v>87</v>
      </c>
      <c r="G13212" s="3">
        <v>3611</v>
      </c>
      <c r="O13212" s="3"/>
    </row>
    <row r="13213" spans="1:15" customFormat="1" ht="13.2" x14ac:dyDescent="0.25">
      <c r="A13213">
        <v>6</v>
      </c>
      <c r="B13213">
        <v>30</v>
      </c>
      <c r="C13213" s="3">
        <v>630</v>
      </c>
      <c r="D13213" t="s">
        <v>6</v>
      </c>
      <c r="E13213">
        <v>87</v>
      </c>
      <c r="G13213" s="3">
        <v>940</v>
      </c>
      <c r="O13213" s="3"/>
    </row>
    <row r="13214" spans="1:15" customFormat="1" ht="13.2" x14ac:dyDescent="0.25">
      <c r="A13214">
        <v>7</v>
      </c>
      <c r="B13214">
        <v>1</v>
      </c>
      <c r="C13214" s="3">
        <v>701</v>
      </c>
      <c r="D13214" t="s">
        <v>6</v>
      </c>
      <c r="E13214">
        <v>87</v>
      </c>
      <c r="G13214" s="3">
        <v>764</v>
      </c>
      <c r="O13214" s="3"/>
    </row>
    <row r="13215" spans="1:15" customFormat="1" ht="13.2" x14ac:dyDescent="0.25">
      <c r="A13215">
        <v>7</v>
      </c>
      <c r="B13215">
        <v>2</v>
      </c>
      <c r="C13215" s="3">
        <v>702</v>
      </c>
      <c r="D13215" t="s">
        <v>6</v>
      </c>
      <c r="E13215">
        <v>87</v>
      </c>
      <c r="G13215" s="3">
        <v>458</v>
      </c>
      <c r="O13215" s="3"/>
    </row>
    <row r="13216" spans="1:15" customFormat="1" ht="13.2" x14ac:dyDescent="0.25">
      <c r="A13216">
        <v>7</v>
      </c>
      <c r="B13216">
        <v>3</v>
      </c>
      <c r="C13216" s="3">
        <v>703</v>
      </c>
      <c r="D13216" t="s">
        <v>6</v>
      </c>
      <c r="E13216">
        <v>87</v>
      </c>
      <c r="G13216" s="3">
        <v>326</v>
      </c>
      <c r="O13216" s="3"/>
    </row>
    <row r="13217" spans="1:15" customFormat="1" ht="13.2" x14ac:dyDescent="0.25">
      <c r="A13217">
        <v>7</v>
      </c>
      <c r="B13217">
        <v>4</v>
      </c>
      <c r="C13217" s="3">
        <v>704</v>
      </c>
      <c r="D13217" t="s">
        <v>6</v>
      </c>
      <c r="E13217">
        <v>87</v>
      </c>
      <c r="G13217" s="3">
        <v>231</v>
      </c>
      <c r="O13217" s="3"/>
    </row>
    <row r="13218" spans="1:15" customFormat="1" ht="13.2" x14ac:dyDescent="0.25">
      <c r="A13218">
        <v>7</v>
      </c>
      <c r="B13218">
        <v>5</v>
      </c>
      <c r="C13218" s="3">
        <v>705</v>
      </c>
      <c r="D13218" t="s">
        <v>6</v>
      </c>
      <c r="E13218">
        <v>87</v>
      </c>
      <c r="G13218" s="3">
        <v>230</v>
      </c>
      <c r="O13218" s="3"/>
    </row>
    <row r="13219" spans="1:15" customFormat="1" ht="13.2" x14ac:dyDescent="0.25">
      <c r="A13219">
        <v>7</v>
      </c>
      <c r="B13219">
        <v>6</v>
      </c>
      <c r="C13219" s="3">
        <v>706</v>
      </c>
      <c r="D13219" t="s">
        <v>6</v>
      </c>
      <c r="E13219">
        <v>87</v>
      </c>
      <c r="G13219" s="3">
        <v>329</v>
      </c>
      <c r="O13219" s="3"/>
    </row>
    <row r="13220" spans="1:15" customFormat="1" ht="13.2" x14ac:dyDescent="0.25">
      <c r="A13220">
        <v>7</v>
      </c>
      <c r="B13220">
        <v>7</v>
      </c>
      <c r="C13220" s="3">
        <v>707</v>
      </c>
      <c r="D13220" t="s">
        <v>6</v>
      </c>
      <c r="E13220">
        <v>87</v>
      </c>
      <c r="G13220" s="3">
        <v>268</v>
      </c>
      <c r="O13220" s="3"/>
    </row>
    <row r="13221" spans="1:15" customFormat="1" ht="13.2" x14ac:dyDescent="0.25">
      <c r="A13221">
        <v>7</v>
      </c>
      <c r="B13221">
        <v>8</v>
      </c>
      <c r="C13221" s="3">
        <v>708</v>
      </c>
      <c r="D13221" t="s">
        <v>6</v>
      </c>
      <c r="E13221">
        <v>87</v>
      </c>
      <c r="G13221" s="3">
        <v>269</v>
      </c>
      <c r="O13221" s="3"/>
    </row>
    <row r="13222" spans="1:15" customFormat="1" ht="13.2" x14ac:dyDescent="0.25">
      <c r="A13222">
        <v>7</v>
      </c>
      <c r="B13222">
        <v>9</v>
      </c>
      <c r="C13222" s="3">
        <v>709</v>
      </c>
      <c r="D13222" t="s">
        <v>6</v>
      </c>
      <c r="E13222">
        <v>87</v>
      </c>
      <c r="G13222" s="3">
        <v>505</v>
      </c>
      <c r="O13222" s="3"/>
    </row>
    <row r="13223" spans="1:15" customFormat="1" ht="13.2" x14ac:dyDescent="0.25">
      <c r="A13223">
        <v>7</v>
      </c>
      <c r="B13223">
        <v>10</v>
      </c>
      <c r="C13223" s="3">
        <v>710</v>
      </c>
      <c r="D13223" t="s">
        <v>6</v>
      </c>
      <c r="E13223">
        <v>87</v>
      </c>
      <c r="G13223" s="3">
        <v>697</v>
      </c>
      <c r="O13223" s="3"/>
    </row>
    <row r="13224" spans="1:15" customFormat="1" ht="13.2" x14ac:dyDescent="0.25">
      <c r="A13224">
        <v>7</v>
      </c>
      <c r="B13224">
        <v>11</v>
      </c>
      <c r="C13224" s="3">
        <v>711</v>
      </c>
      <c r="D13224" t="s">
        <v>6</v>
      </c>
      <c r="E13224">
        <v>87</v>
      </c>
      <c r="G13224" s="3">
        <v>949</v>
      </c>
      <c r="O13224" s="3"/>
    </row>
    <row r="13225" spans="1:15" customFormat="1" ht="13.2" x14ac:dyDescent="0.25">
      <c r="A13225">
        <v>7</v>
      </c>
      <c r="B13225">
        <v>12</v>
      </c>
      <c r="C13225" s="3">
        <v>712</v>
      </c>
      <c r="D13225" t="s">
        <v>6</v>
      </c>
      <c r="E13225">
        <v>87</v>
      </c>
      <c r="G13225" s="3">
        <v>5585</v>
      </c>
      <c r="O13225" s="3"/>
    </row>
    <row r="13226" spans="1:15" customFormat="1" ht="13.2" x14ac:dyDescent="0.25">
      <c r="A13226">
        <v>7</v>
      </c>
      <c r="B13226">
        <v>13</v>
      </c>
      <c r="C13226" s="3">
        <v>713</v>
      </c>
      <c r="D13226" t="s">
        <v>6</v>
      </c>
      <c r="E13226">
        <v>87</v>
      </c>
      <c r="G13226" s="3">
        <v>8324</v>
      </c>
      <c r="O13226" s="3"/>
    </row>
    <row r="13227" spans="1:15" customFormat="1" ht="13.2" x14ac:dyDescent="0.25">
      <c r="A13227">
        <v>7</v>
      </c>
      <c r="B13227">
        <v>14</v>
      </c>
      <c r="C13227" s="3">
        <v>714</v>
      </c>
      <c r="D13227" t="s">
        <v>6</v>
      </c>
      <c r="E13227">
        <v>87</v>
      </c>
      <c r="G13227" s="3">
        <v>6141</v>
      </c>
      <c r="O13227" s="3"/>
    </row>
    <row r="13228" spans="1:15" customFormat="1" ht="13.2" x14ac:dyDescent="0.25">
      <c r="A13228">
        <v>7</v>
      </c>
      <c r="B13228">
        <v>15</v>
      </c>
      <c r="C13228" s="3">
        <v>715</v>
      </c>
      <c r="D13228" t="s">
        <v>6</v>
      </c>
      <c r="E13228">
        <v>87</v>
      </c>
      <c r="G13228" s="3">
        <v>3234</v>
      </c>
      <c r="O13228" s="3"/>
    </row>
    <row r="13229" spans="1:15" customFormat="1" ht="13.2" x14ac:dyDescent="0.25">
      <c r="A13229">
        <v>7</v>
      </c>
      <c r="B13229">
        <v>16</v>
      </c>
      <c r="C13229" s="3">
        <v>716</v>
      </c>
      <c r="D13229" t="s">
        <v>6</v>
      </c>
      <c r="E13229">
        <v>87</v>
      </c>
      <c r="G13229" s="3">
        <v>2733</v>
      </c>
      <c r="O13229" s="3"/>
    </row>
    <row r="13230" spans="1:15" customFormat="1" ht="13.2" x14ac:dyDescent="0.25">
      <c r="A13230">
        <v>7</v>
      </c>
      <c r="B13230">
        <v>17</v>
      </c>
      <c r="C13230" s="3">
        <v>717</v>
      </c>
      <c r="D13230" t="s">
        <v>6</v>
      </c>
      <c r="E13230">
        <v>87</v>
      </c>
      <c r="G13230" s="3">
        <v>1508</v>
      </c>
      <c r="O13230" s="3"/>
    </row>
    <row r="13231" spans="1:15" customFormat="1" ht="13.2" x14ac:dyDescent="0.25">
      <c r="A13231">
        <v>7</v>
      </c>
      <c r="B13231">
        <v>18</v>
      </c>
      <c r="C13231" s="3">
        <v>718</v>
      </c>
      <c r="D13231" t="s">
        <v>6</v>
      </c>
      <c r="E13231">
        <v>87</v>
      </c>
      <c r="G13231" s="3">
        <v>713</v>
      </c>
      <c r="O13231" s="3"/>
    </row>
    <row r="13232" spans="1:15" customFormat="1" ht="13.2" x14ac:dyDescent="0.25">
      <c r="A13232">
        <v>7</v>
      </c>
      <c r="B13232">
        <v>19</v>
      </c>
      <c r="C13232" s="3">
        <v>719</v>
      </c>
      <c r="D13232" t="s">
        <v>6</v>
      </c>
      <c r="E13232">
        <v>87</v>
      </c>
      <c r="G13232" s="3">
        <v>1201</v>
      </c>
      <c r="O13232" s="3"/>
    </row>
    <row r="13233" spans="1:15" customFormat="1" ht="13.2" x14ac:dyDescent="0.25">
      <c r="A13233">
        <v>7</v>
      </c>
      <c r="B13233">
        <v>20</v>
      </c>
      <c r="C13233" s="3">
        <v>720</v>
      </c>
      <c r="D13233" t="s">
        <v>6</v>
      </c>
      <c r="E13233">
        <v>87</v>
      </c>
      <c r="G13233" s="3">
        <v>1058</v>
      </c>
      <c r="O13233" s="3"/>
    </row>
    <row r="13234" spans="1:15" customFormat="1" ht="13.2" x14ac:dyDescent="0.25">
      <c r="A13234">
        <v>7</v>
      </c>
      <c r="B13234">
        <v>21</v>
      </c>
      <c r="C13234" s="3">
        <v>721</v>
      </c>
      <c r="D13234" t="s">
        <v>6</v>
      </c>
      <c r="E13234">
        <v>87</v>
      </c>
      <c r="G13234" s="3">
        <v>3137</v>
      </c>
      <c r="O13234" s="3"/>
    </row>
    <row r="13235" spans="1:15" customFormat="1" ht="13.2" x14ac:dyDescent="0.25">
      <c r="A13235">
        <v>7</v>
      </c>
      <c r="B13235">
        <v>22</v>
      </c>
      <c r="C13235" s="3">
        <v>722</v>
      </c>
      <c r="D13235" t="s">
        <v>6</v>
      </c>
      <c r="E13235">
        <v>87</v>
      </c>
      <c r="G13235" s="3">
        <v>10206</v>
      </c>
      <c r="O13235" s="3"/>
    </row>
    <row r="13236" spans="1:15" customFormat="1" ht="13.2" x14ac:dyDescent="0.25">
      <c r="A13236">
        <v>7</v>
      </c>
      <c r="B13236">
        <v>23</v>
      </c>
      <c r="C13236" s="3">
        <v>723</v>
      </c>
      <c r="D13236" t="s">
        <v>6</v>
      </c>
      <c r="E13236">
        <v>87</v>
      </c>
      <c r="G13236" s="3">
        <v>5502</v>
      </c>
      <c r="O13236" s="3"/>
    </row>
    <row r="13237" spans="1:15" customFormat="1" ht="13.2" x14ac:dyDescent="0.25">
      <c r="A13237">
        <v>7</v>
      </c>
      <c r="B13237">
        <v>24</v>
      </c>
      <c r="C13237" s="3">
        <v>724</v>
      </c>
      <c r="D13237" t="s">
        <v>6</v>
      </c>
      <c r="E13237">
        <v>87</v>
      </c>
      <c r="G13237" s="3">
        <v>2912</v>
      </c>
      <c r="O13237" s="3"/>
    </row>
    <row r="13238" spans="1:15" customFormat="1" ht="13.2" x14ac:dyDescent="0.25">
      <c r="A13238">
        <v>7</v>
      </c>
      <c r="B13238">
        <v>25</v>
      </c>
      <c r="C13238" s="3">
        <v>725</v>
      </c>
      <c r="D13238" t="s">
        <v>6</v>
      </c>
      <c r="E13238">
        <v>87</v>
      </c>
      <c r="G13238" s="3">
        <v>5932</v>
      </c>
      <c r="O13238" s="3"/>
    </row>
    <row r="13239" spans="1:15" customFormat="1" ht="13.2" x14ac:dyDescent="0.25">
      <c r="A13239">
        <v>7</v>
      </c>
      <c r="B13239">
        <v>26</v>
      </c>
      <c r="C13239" s="3">
        <v>726</v>
      </c>
      <c r="D13239" t="s">
        <v>6</v>
      </c>
      <c r="E13239">
        <v>87</v>
      </c>
      <c r="G13239" s="3">
        <v>2662</v>
      </c>
      <c r="O13239" s="3"/>
    </row>
    <row r="13240" spans="1:15" customFormat="1" ht="13.2" x14ac:dyDescent="0.25">
      <c r="A13240">
        <v>7</v>
      </c>
      <c r="B13240">
        <v>27</v>
      </c>
      <c r="C13240" s="3">
        <v>727</v>
      </c>
      <c r="D13240" t="s">
        <v>6</v>
      </c>
      <c r="E13240">
        <v>87</v>
      </c>
      <c r="G13240" s="3">
        <v>5162</v>
      </c>
      <c r="O13240" s="3"/>
    </row>
    <row r="13241" spans="1:15" customFormat="1" ht="13.2" x14ac:dyDescent="0.25">
      <c r="A13241">
        <v>7</v>
      </c>
      <c r="B13241">
        <v>28</v>
      </c>
      <c r="C13241" s="3">
        <v>728</v>
      </c>
      <c r="D13241" t="s">
        <v>6</v>
      </c>
      <c r="E13241">
        <v>87</v>
      </c>
      <c r="G13241" s="3">
        <v>8682</v>
      </c>
      <c r="O13241" s="3"/>
    </row>
    <row r="13242" spans="1:15" customFormat="1" ht="13.2" x14ac:dyDescent="0.25">
      <c r="A13242">
        <v>7</v>
      </c>
      <c r="B13242">
        <v>29</v>
      </c>
      <c r="C13242" s="3">
        <v>729</v>
      </c>
      <c r="D13242" t="s">
        <v>6</v>
      </c>
      <c r="E13242">
        <v>87</v>
      </c>
      <c r="G13242" s="3">
        <v>8047</v>
      </c>
      <c r="O13242" s="3"/>
    </row>
    <row r="13243" spans="1:15" customFormat="1" ht="13.2" x14ac:dyDescent="0.25">
      <c r="A13243">
        <v>7</v>
      </c>
      <c r="B13243">
        <v>30</v>
      </c>
      <c r="C13243" s="3">
        <v>730</v>
      </c>
      <c r="D13243" t="s">
        <v>6</v>
      </c>
      <c r="E13243">
        <v>87</v>
      </c>
      <c r="G13243" s="3">
        <v>9745</v>
      </c>
      <c r="O13243" s="3"/>
    </row>
    <row r="13244" spans="1:15" customFormat="1" ht="13.2" x14ac:dyDescent="0.25">
      <c r="A13244">
        <v>7</v>
      </c>
      <c r="B13244">
        <v>31</v>
      </c>
      <c r="C13244" s="3">
        <v>731</v>
      </c>
      <c r="D13244" t="s">
        <v>6</v>
      </c>
      <c r="E13244">
        <v>87</v>
      </c>
      <c r="G13244" s="3">
        <v>11060</v>
      </c>
      <c r="O13244" s="3"/>
    </row>
    <row r="13245" spans="1:15" customFormat="1" ht="13.2" x14ac:dyDescent="0.25">
      <c r="A13245">
        <v>8</v>
      </c>
      <c r="B13245">
        <v>1</v>
      </c>
      <c r="C13245" s="3">
        <v>801</v>
      </c>
      <c r="D13245" t="s">
        <v>6</v>
      </c>
      <c r="E13245">
        <v>87</v>
      </c>
      <c r="G13245" s="3">
        <v>13657</v>
      </c>
      <c r="O13245" s="3"/>
    </row>
    <row r="13246" spans="1:15" customFormat="1" ht="13.2" x14ac:dyDescent="0.25">
      <c r="A13246">
        <v>8</v>
      </c>
      <c r="B13246">
        <v>2</v>
      </c>
      <c r="C13246" s="3">
        <v>802</v>
      </c>
      <c r="D13246" t="s">
        <v>6</v>
      </c>
      <c r="E13246">
        <v>87</v>
      </c>
      <c r="G13246" s="3">
        <v>9538</v>
      </c>
      <c r="O13246" s="3"/>
    </row>
    <row r="13247" spans="1:15" customFormat="1" ht="13.2" x14ac:dyDescent="0.25">
      <c r="A13247">
        <v>8</v>
      </c>
      <c r="B13247">
        <v>3</v>
      </c>
      <c r="C13247" s="3">
        <v>803</v>
      </c>
      <c r="D13247" t="s">
        <v>6</v>
      </c>
      <c r="E13247">
        <v>87</v>
      </c>
      <c r="G13247" s="3">
        <v>8469</v>
      </c>
      <c r="O13247" s="3"/>
    </row>
    <row r="13248" spans="1:15" customFormat="1" ht="13.2" x14ac:dyDescent="0.25">
      <c r="A13248">
        <v>8</v>
      </c>
      <c r="B13248">
        <v>4</v>
      </c>
      <c r="C13248" s="3">
        <v>804</v>
      </c>
      <c r="D13248" t="s">
        <v>6</v>
      </c>
      <c r="E13248">
        <v>87</v>
      </c>
      <c r="G13248" s="3">
        <v>8943</v>
      </c>
      <c r="O13248" s="3"/>
    </row>
    <row r="13249" spans="1:15" customFormat="1" ht="13.2" x14ac:dyDescent="0.25">
      <c r="A13249">
        <v>8</v>
      </c>
      <c r="B13249">
        <v>5</v>
      </c>
      <c r="C13249" s="3">
        <v>805</v>
      </c>
      <c r="D13249" t="s">
        <v>6</v>
      </c>
      <c r="E13249">
        <v>87</v>
      </c>
      <c r="G13249" s="3">
        <v>1520</v>
      </c>
      <c r="O13249" s="3"/>
    </row>
    <row r="13250" spans="1:15" customFormat="1" ht="13.2" x14ac:dyDescent="0.25">
      <c r="A13250">
        <v>8</v>
      </c>
      <c r="B13250">
        <v>6</v>
      </c>
      <c r="C13250" s="3">
        <v>806</v>
      </c>
      <c r="D13250" t="s">
        <v>6</v>
      </c>
      <c r="E13250">
        <v>87</v>
      </c>
      <c r="G13250" s="3">
        <v>858</v>
      </c>
      <c r="O13250" s="3"/>
    </row>
    <row r="13251" spans="1:15" customFormat="1" ht="13.2" x14ac:dyDescent="0.25">
      <c r="A13251">
        <v>8</v>
      </c>
      <c r="B13251">
        <v>7</v>
      </c>
      <c r="C13251" s="3">
        <v>807</v>
      </c>
      <c r="D13251" t="s">
        <v>6</v>
      </c>
      <c r="E13251">
        <v>87</v>
      </c>
      <c r="G13251" s="3">
        <v>811</v>
      </c>
      <c r="O13251" s="3"/>
    </row>
    <row r="13252" spans="1:15" customFormat="1" ht="13.2" x14ac:dyDescent="0.25">
      <c r="A13252">
        <v>8</v>
      </c>
      <c r="B13252">
        <v>8</v>
      </c>
      <c r="C13252" s="3">
        <v>808</v>
      </c>
      <c r="D13252" t="s">
        <v>6</v>
      </c>
      <c r="E13252">
        <v>87</v>
      </c>
      <c r="G13252" s="3">
        <v>1863</v>
      </c>
      <c r="O13252" s="3"/>
    </row>
    <row r="13253" spans="1:15" customFormat="1" ht="13.2" x14ac:dyDescent="0.25">
      <c r="A13253">
        <v>8</v>
      </c>
      <c r="B13253">
        <v>9</v>
      </c>
      <c r="C13253" s="3">
        <v>809</v>
      </c>
      <c r="D13253" t="s">
        <v>6</v>
      </c>
      <c r="E13253">
        <v>87</v>
      </c>
      <c r="G13253" s="3">
        <v>802</v>
      </c>
      <c r="O13253" s="3"/>
    </row>
    <row r="13254" spans="1:15" customFormat="1" ht="13.2" x14ac:dyDescent="0.25">
      <c r="A13254">
        <v>8</v>
      </c>
      <c r="B13254">
        <v>10</v>
      </c>
      <c r="C13254" s="3">
        <v>810</v>
      </c>
      <c r="D13254" t="s">
        <v>6</v>
      </c>
      <c r="E13254">
        <v>87</v>
      </c>
      <c r="G13254" s="3">
        <v>852</v>
      </c>
      <c r="O13254" s="3"/>
    </row>
    <row r="13255" spans="1:15" customFormat="1" ht="13.2" x14ac:dyDescent="0.25">
      <c r="A13255">
        <v>8</v>
      </c>
      <c r="B13255">
        <v>11</v>
      </c>
      <c r="C13255" s="3">
        <v>811</v>
      </c>
      <c r="D13255" t="s">
        <v>6</v>
      </c>
      <c r="E13255">
        <v>87</v>
      </c>
      <c r="G13255" s="3">
        <v>368</v>
      </c>
      <c r="O13255" s="3"/>
    </row>
    <row r="13256" spans="1:15" customFormat="1" ht="13.2" x14ac:dyDescent="0.25">
      <c r="A13256">
        <v>8</v>
      </c>
      <c r="B13256">
        <v>12</v>
      </c>
      <c r="C13256" s="3">
        <v>812</v>
      </c>
      <c r="D13256" t="s">
        <v>6</v>
      </c>
      <c r="E13256">
        <v>87</v>
      </c>
      <c r="G13256" s="3">
        <v>93</v>
      </c>
      <c r="O13256" s="3"/>
    </row>
    <row r="13257" spans="1:15" customFormat="1" ht="13.2" x14ac:dyDescent="0.25">
      <c r="A13257">
        <v>8</v>
      </c>
      <c r="B13257">
        <v>13</v>
      </c>
      <c r="C13257" s="3">
        <v>813</v>
      </c>
      <c r="D13257" t="s">
        <v>6</v>
      </c>
      <c r="E13257">
        <v>87</v>
      </c>
      <c r="G13257" s="3">
        <v>439</v>
      </c>
      <c r="O13257" s="3"/>
    </row>
    <row r="13258" spans="1:15" customFormat="1" ht="13.2" x14ac:dyDescent="0.25">
      <c r="A13258">
        <v>8</v>
      </c>
      <c r="B13258">
        <v>14</v>
      </c>
      <c r="C13258" s="3">
        <v>814</v>
      </c>
      <c r="D13258" t="s">
        <v>6</v>
      </c>
      <c r="E13258">
        <v>87</v>
      </c>
      <c r="G13258" s="3">
        <v>2075</v>
      </c>
      <c r="O13258" s="3"/>
    </row>
    <row r="13259" spans="1:15" customFormat="1" ht="13.2" x14ac:dyDescent="0.25">
      <c r="A13259">
        <v>8</v>
      </c>
      <c r="B13259">
        <v>15</v>
      </c>
      <c r="C13259" s="3">
        <v>815</v>
      </c>
      <c r="D13259" t="s">
        <v>6</v>
      </c>
      <c r="E13259">
        <v>87</v>
      </c>
      <c r="G13259" s="3">
        <v>2126</v>
      </c>
      <c r="O13259" s="3"/>
    </row>
    <row r="13260" spans="1:15" customFormat="1" ht="13.2" x14ac:dyDescent="0.25">
      <c r="A13260">
        <v>8</v>
      </c>
      <c r="B13260">
        <v>16</v>
      </c>
      <c r="C13260" s="3">
        <v>816</v>
      </c>
      <c r="D13260" t="s">
        <v>6</v>
      </c>
      <c r="E13260">
        <v>87</v>
      </c>
      <c r="G13260" s="3">
        <v>2120</v>
      </c>
      <c r="O13260" s="3"/>
    </row>
    <row r="13261" spans="1:15" customFormat="1" ht="13.2" x14ac:dyDescent="0.25">
      <c r="A13261">
        <v>8</v>
      </c>
      <c r="B13261">
        <v>17</v>
      </c>
      <c r="C13261" s="3">
        <v>817</v>
      </c>
      <c r="D13261" t="s">
        <v>6</v>
      </c>
      <c r="E13261">
        <v>87</v>
      </c>
      <c r="G13261" s="3">
        <v>1557</v>
      </c>
      <c r="O13261" s="3"/>
    </row>
    <row r="13262" spans="1:15" customFormat="1" ht="13.2" x14ac:dyDescent="0.25">
      <c r="A13262">
        <v>8</v>
      </c>
      <c r="B13262">
        <v>18</v>
      </c>
      <c r="C13262" s="3">
        <v>818</v>
      </c>
      <c r="D13262" t="s">
        <v>6</v>
      </c>
      <c r="E13262">
        <v>87</v>
      </c>
      <c r="G13262" s="3">
        <v>2943</v>
      </c>
      <c r="O13262" s="3"/>
    </row>
    <row r="13263" spans="1:15" customFormat="1" ht="13.2" x14ac:dyDescent="0.25">
      <c r="A13263">
        <v>8</v>
      </c>
      <c r="B13263">
        <v>19</v>
      </c>
      <c r="C13263" s="3">
        <v>819</v>
      </c>
      <c r="D13263" t="s">
        <v>6</v>
      </c>
      <c r="E13263">
        <v>87</v>
      </c>
      <c r="G13263" s="3">
        <v>2249</v>
      </c>
      <c r="O13263" s="3"/>
    </row>
    <row r="13264" spans="1:15" customFormat="1" ht="13.2" x14ac:dyDescent="0.25">
      <c r="A13264">
        <v>8</v>
      </c>
      <c r="B13264">
        <v>20</v>
      </c>
      <c r="C13264" s="3">
        <v>820</v>
      </c>
      <c r="D13264" t="s">
        <v>6</v>
      </c>
      <c r="E13264">
        <v>87</v>
      </c>
      <c r="G13264" s="3">
        <v>2474</v>
      </c>
      <c r="O13264" s="3"/>
    </row>
    <row r="13265" spans="1:15" customFormat="1" ht="13.2" x14ac:dyDescent="0.25">
      <c r="A13265">
        <v>8</v>
      </c>
      <c r="B13265">
        <v>21</v>
      </c>
      <c r="C13265" s="3">
        <v>821</v>
      </c>
      <c r="D13265" t="s">
        <v>6</v>
      </c>
      <c r="E13265">
        <v>87</v>
      </c>
      <c r="G13265" s="3">
        <v>1720</v>
      </c>
      <c r="O13265" s="3"/>
    </row>
    <row r="13266" spans="1:15" customFormat="1" ht="13.2" x14ac:dyDescent="0.25">
      <c r="A13266">
        <v>8</v>
      </c>
      <c r="B13266">
        <v>22</v>
      </c>
      <c r="C13266" s="3">
        <v>822</v>
      </c>
      <c r="D13266" t="s">
        <v>6</v>
      </c>
      <c r="E13266">
        <v>87</v>
      </c>
      <c r="G13266" s="3">
        <v>1825</v>
      </c>
      <c r="O13266" s="3"/>
    </row>
    <row r="13267" spans="1:15" customFormat="1" ht="13.2" x14ac:dyDescent="0.25">
      <c r="A13267">
        <v>8</v>
      </c>
      <c r="B13267">
        <v>23</v>
      </c>
      <c r="C13267" s="3">
        <v>823</v>
      </c>
      <c r="D13267" t="s">
        <v>6</v>
      </c>
      <c r="E13267">
        <v>87</v>
      </c>
      <c r="G13267" s="3">
        <v>1626</v>
      </c>
      <c r="O13267" s="3"/>
    </row>
    <row r="13268" spans="1:15" customFormat="1" ht="13.2" x14ac:dyDescent="0.25">
      <c r="A13268">
        <v>8</v>
      </c>
      <c r="B13268">
        <v>24</v>
      </c>
      <c r="C13268" s="3">
        <v>824</v>
      </c>
      <c r="D13268" t="s">
        <v>6</v>
      </c>
      <c r="E13268">
        <v>87</v>
      </c>
      <c r="G13268" s="3">
        <v>1688</v>
      </c>
      <c r="O13268" s="3"/>
    </row>
    <row r="13269" spans="1:15" customFormat="1" ht="13.2" x14ac:dyDescent="0.25">
      <c r="A13269">
        <v>8</v>
      </c>
      <c r="B13269">
        <v>25</v>
      </c>
      <c r="C13269" s="3">
        <v>825</v>
      </c>
      <c r="D13269" t="s">
        <v>6</v>
      </c>
      <c r="E13269">
        <v>87</v>
      </c>
      <c r="G13269" s="3">
        <v>457</v>
      </c>
      <c r="O13269" s="3"/>
    </row>
    <row r="13270" spans="1:15" customFormat="1" ht="13.2" x14ac:dyDescent="0.25">
      <c r="A13270">
        <v>8</v>
      </c>
      <c r="B13270">
        <v>26</v>
      </c>
      <c r="C13270" s="3">
        <v>826</v>
      </c>
      <c r="D13270" t="s">
        <v>6</v>
      </c>
      <c r="E13270">
        <v>87</v>
      </c>
      <c r="G13270" s="3">
        <v>1374</v>
      </c>
      <c r="O13270" s="3"/>
    </row>
    <row r="13271" spans="1:15" customFormat="1" ht="13.2" x14ac:dyDescent="0.25">
      <c r="A13271">
        <v>8</v>
      </c>
      <c r="B13271">
        <v>27</v>
      </c>
      <c r="C13271" s="3">
        <v>827</v>
      </c>
      <c r="D13271" t="s">
        <v>6</v>
      </c>
      <c r="E13271">
        <v>87</v>
      </c>
      <c r="G13271" s="3">
        <v>963</v>
      </c>
      <c r="O13271" s="3"/>
    </row>
    <row r="13272" spans="1:15" customFormat="1" ht="13.2" x14ac:dyDescent="0.25">
      <c r="A13272">
        <v>8</v>
      </c>
      <c r="B13272">
        <v>28</v>
      </c>
      <c r="C13272" s="3">
        <v>828</v>
      </c>
      <c r="D13272" t="s">
        <v>6</v>
      </c>
      <c r="E13272">
        <v>87</v>
      </c>
      <c r="G13272" s="3">
        <v>1539</v>
      </c>
      <c r="O13272" s="3"/>
    </row>
    <row r="13273" spans="1:15" customFormat="1" ht="13.2" x14ac:dyDescent="0.25">
      <c r="A13273">
        <v>8</v>
      </c>
      <c r="B13273">
        <v>29</v>
      </c>
      <c r="C13273" s="3">
        <v>829</v>
      </c>
      <c r="D13273" t="s">
        <v>6</v>
      </c>
      <c r="E13273">
        <v>87</v>
      </c>
      <c r="G13273" s="3">
        <v>1746</v>
      </c>
      <c r="O13273" s="3"/>
    </row>
    <row r="13274" spans="1:15" customFormat="1" ht="13.2" x14ac:dyDescent="0.25">
      <c r="A13274">
        <v>8</v>
      </c>
      <c r="B13274">
        <v>30</v>
      </c>
      <c r="C13274" s="3">
        <v>830</v>
      </c>
      <c r="D13274" t="s">
        <v>6</v>
      </c>
      <c r="E13274">
        <v>87</v>
      </c>
      <c r="G13274" s="3">
        <v>1524</v>
      </c>
      <c r="O13274" s="3"/>
    </row>
    <row r="13275" spans="1:15" customFormat="1" ht="13.2" x14ac:dyDescent="0.25">
      <c r="A13275">
        <v>8</v>
      </c>
      <c r="B13275">
        <v>31</v>
      </c>
      <c r="C13275" s="3">
        <v>831</v>
      </c>
      <c r="D13275" t="s">
        <v>6</v>
      </c>
      <c r="E13275">
        <v>87</v>
      </c>
      <c r="G13275" s="3">
        <v>2344</v>
      </c>
      <c r="O13275" s="3"/>
    </row>
    <row r="13276" spans="1:15" customFormat="1" ht="13.2" x14ac:dyDescent="0.25">
      <c r="A13276">
        <v>9</v>
      </c>
      <c r="B13276">
        <v>1</v>
      </c>
      <c r="C13276" s="3">
        <v>901</v>
      </c>
      <c r="D13276" t="s">
        <v>6</v>
      </c>
      <c r="E13276">
        <v>87</v>
      </c>
      <c r="G13276" s="3">
        <v>544</v>
      </c>
      <c r="O13276" s="3"/>
    </row>
    <row r="13277" spans="1:15" customFormat="1" ht="13.2" x14ac:dyDescent="0.25">
      <c r="A13277">
        <v>9</v>
      </c>
      <c r="B13277">
        <v>2</v>
      </c>
      <c r="C13277" s="3">
        <v>902</v>
      </c>
      <c r="D13277" t="s">
        <v>6</v>
      </c>
      <c r="E13277">
        <v>87</v>
      </c>
      <c r="G13277" s="3">
        <v>837</v>
      </c>
      <c r="O13277" s="3"/>
    </row>
    <row r="13278" spans="1:15" customFormat="1" ht="13.2" x14ac:dyDescent="0.25">
      <c r="A13278">
        <v>9</v>
      </c>
      <c r="B13278">
        <v>3</v>
      </c>
      <c r="C13278" s="3">
        <v>903</v>
      </c>
      <c r="D13278" t="s">
        <v>6</v>
      </c>
      <c r="E13278">
        <v>87</v>
      </c>
      <c r="G13278" s="3">
        <v>976</v>
      </c>
      <c r="O13278" s="3"/>
    </row>
    <row r="13279" spans="1:15" customFormat="1" ht="13.2" x14ac:dyDescent="0.25">
      <c r="A13279">
        <v>9</v>
      </c>
      <c r="B13279">
        <v>4</v>
      </c>
      <c r="C13279" s="3">
        <v>904</v>
      </c>
      <c r="D13279" t="s">
        <v>6</v>
      </c>
      <c r="E13279">
        <v>87</v>
      </c>
      <c r="G13279" s="3">
        <v>584</v>
      </c>
      <c r="O13279" s="3"/>
    </row>
    <row r="13280" spans="1:15" customFormat="1" ht="13.2" x14ac:dyDescent="0.25">
      <c r="A13280">
        <v>9</v>
      </c>
      <c r="B13280">
        <v>5</v>
      </c>
      <c r="C13280" s="3">
        <v>905</v>
      </c>
      <c r="D13280" t="s">
        <v>6</v>
      </c>
      <c r="E13280">
        <v>87</v>
      </c>
      <c r="G13280" s="3">
        <v>723</v>
      </c>
      <c r="O13280" s="3"/>
    </row>
    <row r="13281" spans="1:15" customFormat="1" ht="13.2" x14ac:dyDescent="0.25">
      <c r="A13281">
        <v>9</v>
      </c>
      <c r="B13281">
        <v>6</v>
      </c>
      <c r="C13281" s="3">
        <v>906</v>
      </c>
      <c r="D13281" t="s">
        <v>6</v>
      </c>
      <c r="E13281">
        <v>87</v>
      </c>
      <c r="G13281" s="3">
        <v>397</v>
      </c>
      <c r="O13281" s="3"/>
    </row>
    <row r="13282" spans="1:15" customFormat="1" ht="13.2" x14ac:dyDescent="0.25">
      <c r="A13282">
        <v>9</v>
      </c>
      <c r="B13282">
        <v>7</v>
      </c>
      <c r="C13282" s="3">
        <v>907</v>
      </c>
      <c r="D13282" t="s">
        <v>6</v>
      </c>
      <c r="E13282">
        <v>87</v>
      </c>
      <c r="G13282" s="3">
        <v>411</v>
      </c>
      <c r="O13282" s="3"/>
    </row>
    <row r="13283" spans="1:15" customFormat="1" ht="13.2" x14ac:dyDescent="0.25">
      <c r="A13283">
        <v>9</v>
      </c>
      <c r="B13283">
        <v>8</v>
      </c>
      <c r="C13283" s="3">
        <v>908</v>
      </c>
      <c r="D13283" t="s">
        <v>6</v>
      </c>
      <c r="E13283">
        <v>87</v>
      </c>
      <c r="G13283" s="3">
        <v>307</v>
      </c>
      <c r="O13283" s="3"/>
    </row>
    <row r="13284" spans="1:15" customFormat="1" ht="13.2" x14ac:dyDescent="0.25">
      <c r="A13284">
        <v>9</v>
      </c>
      <c r="B13284">
        <v>9</v>
      </c>
      <c r="C13284" s="3">
        <v>909</v>
      </c>
      <c r="D13284" t="s">
        <v>6</v>
      </c>
      <c r="E13284">
        <v>87</v>
      </c>
      <c r="G13284" s="3">
        <v>448</v>
      </c>
      <c r="O13284" s="3"/>
    </row>
    <row r="13285" spans="1:15" customFormat="1" ht="13.2" x14ac:dyDescent="0.25">
      <c r="A13285">
        <v>9</v>
      </c>
      <c r="B13285">
        <v>10</v>
      </c>
      <c r="C13285" s="3">
        <v>910</v>
      </c>
      <c r="D13285" t="s">
        <v>6</v>
      </c>
      <c r="E13285">
        <v>87</v>
      </c>
      <c r="G13285" s="3">
        <v>384</v>
      </c>
      <c r="O13285" s="3"/>
    </row>
    <row r="13286" spans="1:15" customFormat="1" ht="13.2" x14ac:dyDescent="0.25">
      <c r="A13286">
        <v>9</v>
      </c>
      <c r="B13286">
        <v>11</v>
      </c>
      <c r="C13286" s="3">
        <v>911</v>
      </c>
      <c r="D13286" t="s">
        <v>6</v>
      </c>
      <c r="E13286">
        <v>87</v>
      </c>
      <c r="G13286" s="3">
        <v>1042</v>
      </c>
      <c r="O13286" s="3"/>
    </row>
    <row r="13287" spans="1:15" customFormat="1" ht="13.2" x14ac:dyDescent="0.25">
      <c r="A13287">
        <v>9</v>
      </c>
      <c r="B13287">
        <v>12</v>
      </c>
      <c r="C13287" s="3">
        <v>912</v>
      </c>
      <c r="D13287" t="s">
        <v>6</v>
      </c>
      <c r="E13287">
        <v>87</v>
      </c>
      <c r="G13287" s="3">
        <v>1436</v>
      </c>
      <c r="O13287" s="3"/>
    </row>
    <row r="13288" spans="1:15" customFormat="1" ht="13.2" x14ac:dyDescent="0.25">
      <c r="A13288">
        <v>9</v>
      </c>
      <c r="B13288">
        <v>13</v>
      </c>
      <c r="C13288" s="3">
        <v>913</v>
      </c>
      <c r="D13288" t="s">
        <v>6</v>
      </c>
      <c r="E13288">
        <v>87</v>
      </c>
      <c r="G13288" s="3">
        <v>2406</v>
      </c>
      <c r="O13288" s="3"/>
    </row>
    <row r="13289" spans="1:15" customFormat="1" ht="13.2" x14ac:dyDescent="0.25">
      <c r="A13289">
        <v>9</v>
      </c>
      <c r="B13289">
        <v>14</v>
      </c>
      <c r="C13289" s="3">
        <v>914</v>
      </c>
      <c r="D13289" t="s">
        <v>6</v>
      </c>
      <c r="E13289">
        <v>87</v>
      </c>
      <c r="G13289" s="3">
        <v>2595</v>
      </c>
      <c r="O13289" s="3"/>
    </row>
    <row r="13290" spans="1:15" customFormat="1" ht="13.2" x14ac:dyDescent="0.25">
      <c r="A13290">
        <v>9</v>
      </c>
      <c r="B13290">
        <v>15</v>
      </c>
      <c r="C13290" s="3">
        <v>915</v>
      </c>
      <c r="D13290" t="s">
        <v>6</v>
      </c>
      <c r="E13290">
        <v>87</v>
      </c>
      <c r="G13290" s="3">
        <v>1716</v>
      </c>
      <c r="O13290" s="3"/>
    </row>
    <row r="13291" spans="1:15" customFormat="1" ht="13.2" x14ac:dyDescent="0.25">
      <c r="A13291">
        <v>9</v>
      </c>
      <c r="B13291">
        <v>16</v>
      </c>
      <c r="C13291" s="3">
        <v>916</v>
      </c>
      <c r="D13291" t="s">
        <v>6</v>
      </c>
      <c r="E13291">
        <v>87</v>
      </c>
      <c r="G13291" s="3">
        <v>1305</v>
      </c>
      <c r="O13291" s="3"/>
    </row>
    <row r="13292" spans="1:15" customFormat="1" ht="13.2" x14ac:dyDescent="0.25">
      <c r="A13292">
        <v>9</v>
      </c>
      <c r="B13292">
        <v>17</v>
      </c>
      <c r="C13292" s="3">
        <v>917</v>
      </c>
      <c r="D13292" t="s">
        <v>6</v>
      </c>
      <c r="E13292">
        <v>87</v>
      </c>
      <c r="G13292" s="3">
        <v>2827</v>
      </c>
      <c r="O13292" s="3"/>
    </row>
    <row r="13293" spans="1:15" customFormat="1" ht="13.2" x14ac:dyDescent="0.25">
      <c r="A13293">
        <v>9</v>
      </c>
      <c r="B13293">
        <v>18</v>
      </c>
      <c r="C13293" s="3">
        <v>918</v>
      </c>
      <c r="D13293" t="s">
        <v>6</v>
      </c>
      <c r="E13293">
        <v>87</v>
      </c>
      <c r="G13293" s="3">
        <v>1297</v>
      </c>
      <c r="O13293" s="3"/>
    </row>
    <row r="13294" spans="1:15" customFormat="1" ht="13.2" x14ac:dyDescent="0.25">
      <c r="A13294">
        <v>9</v>
      </c>
      <c r="B13294">
        <v>19</v>
      </c>
      <c r="C13294" s="3">
        <v>919</v>
      </c>
      <c r="D13294" t="s">
        <v>6</v>
      </c>
      <c r="E13294">
        <v>87</v>
      </c>
      <c r="G13294" s="3">
        <v>968</v>
      </c>
      <c r="O13294" s="3"/>
    </row>
    <row r="13295" spans="1:15" customFormat="1" ht="13.2" x14ac:dyDescent="0.25">
      <c r="A13295">
        <v>9</v>
      </c>
      <c r="B13295">
        <v>20</v>
      </c>
      <c r="C13295" s="3">
        <v>920</v>
      </c>
      <c r="D13295" t="s">
        <v>6</v>
      </c>
      <c r="E13295">
        <v>87</v>
      </c>
      <c r="G13295" s="3">
        <v>799</v>
      </c>
      <c r="O13295" s="3"/>
    </row>
    <row r="13296" spans="1:15" customFormat="1" ht="13.2" x14ac:dyDescent="0.25">
      <c r="A13296">
        <v>9</v>
      </c>
      <c r="B13296">
        <v>21</v>
      </c>
      <c r="C13296" s="3">
        <v>921</v>
      </c>
      <c r="D13296" t="s">
        <v>6</v>
      </c>
      <c r="E13296">
        <v>87</v>
      </c>
      <c r="G13296" s="3">
        <v>811</v>
      </c>
      <c r="O13296" s="3"/>
    </row>
    <row r="13297" spans="1:19" customFormat="1" ht="13.2" x14ac:dyDescent="0.25">
      <c r="A13297">
        <v>9</v>
      </c>
      <c r="B13297">
        <v>22</v>
      </c>
      <c r="C13297" s="3">
        <v>922</v>
      </c>
      <c r="D13297" t="s">
        <v>6</v>
      </c>
      <c r="E13297">
        <v>87</v>
      </c>
      <c r="G13297" s="3">
        <v>552</v>
      </c>
      <c r="O13297" s="3"/>
    </row>
    <row r="13298" spans="1:19" customFormat="1" ht="13.2" x14ac:dyDescent="0.25">
      <c r="A13298">
        <v>9</v>
      </c>
      <c r="B13298">
        <v>23</v>
      </c>
      <c r="C13298" s="3">
        <v>923</v>
      </c>
      <c r="D13298" t="s">
        <v>6</v>
      </c>
      <c r="E13298">
        <v>87</v>
      </c>
      <c r="G13298" s="3">
        <v>890</v>
      </c>
      <c r="O13298" s="3"/>
    </row>
    <row r="13299" spans="1:19" customFormat="1" ht="13.2" x14ac:dyDescent="0.25">
      <c r="A13299">
        <v>9</v>
      </c>
      <c r="B13299">
        <v>24</v>
      </c>
      <c r="C13299" s="3">
        <v>924</v>
      </c>
      <c r="D13299" t="s">
        <v>6</v>
      </c>
      <c r="E13299">
        <v>87</v>
      </c>
      <c r="G13299" s="3">
        <v>635</v>
      </c>
      <c r="O13299" s="3"/>
    </row>
    <row r="13300" spans="1:19" customFormat="1" ht="13.2" x14ac:dyDescent="0.25">
      <c r="A13300">
        <v>9</v>
      </c>
      <c r="B13300">
        <v>25</v>
      </c>
      <c r="C13300" s="3">
        <v>925</v>
      </c>
      <c r="D13300" t="s">
        <v>6</v>
      </c>
      <c r="E13300">
        <v>87</v>
      </c>
      <c r="G13300" s="3">
        <v>531</v>
      </c>
      <c r="O13300" s="3"/>
    </row>
    <row r="13301" spans="1:19" customFormat="1" ht="13.2" x14ac:dyDescent="0.25">
      <c r="A13301">
        <v>9</v>
      </c>
      <c r="B13301">
        <v>26</v>
      </c>
      <c r="C13301" s="3">
        <v>926</v>
      </c>
      <c r="D13301" t="s">
        <v>6</v>
      </c>
      <c r="E13301">
        <v>87</v>
      </c>
      <c r="G13301" s="3">
        <v>579</v>
      </c>
      <c r="O13301" s="3"/>
    </row>
    <row r="13302" spans="1:19" customFormat="1" ht="13.2" x14ac:dyDescent="0.25">
      <c r="A13302">
        <v>9</v>
      </c>
      <c r="B13302">
        <v>27</v>
      </c>
      <c r="C13302" s="3">
        <v>927</v>
      </c>
      <c r="D13302" t="s">
        <v>6</v>
      </c>
      <c r="E13302">
        <v>87</v>
      </c>
      <c r="G13302" s="3">
        <v>1483</v>
      </c>
      <c r="O13302" s="3"/>
    </row>
    <row r="13303" spans="1:19" customFormat="1" ht="13.2" x14ac:dyDescent="0.25">
      <c r="A13303">
        <v>9</v>
      </c>
      <c r="B13303">
        <v>28</v>
      </c>
      <c r="C13303" s="3">
        <v>928</v>
      </c>
      <c r="D13303" t="s">
        <v>6</v>
      </c>
      <c r="E13303">
        <v>87</v>
      </c>
      <c r="G13303" s="3">
        <v>2220</v>
      </c>
      <c r="O13303" s="3"/>
    </row>
    <row r="13304" spans="1:19" customFormat="1" ht="13.2" x14ac:dyDescent="0.25">
      <c r="A13304">
        <v>9</v>
      </c>
      <c r="B13304">
        <v>29</v>
      </c>
      <c r="C13304" s="3">
        <v>929</v>
      </c>
      <c r="D13304" t="s">
        <v>6</v>
      </c>
      <c r="E13304">
        <v>87</v>
      </c>
      <c r="G13304" s="43">
        <v>2772</v>
      </c>
      <c r="O13304" s="3"/>
      <c r="Q13304" s="2">
        <v>1556</v>
      </c>
      <c r="R13304" s="2"/>
      <c r="S13304" s="46"/>
    </row>
    <row r="13305" spans="1:19" customFormat="1" ht="13.2" x14ac:dyDescent="0.25">
      <c r="A13305">
        <v>9</v>
      </c>
      <c r="B13305">
        <v>30</v>
      </c>
      <c r="C13305" s="3">
        <v>930</v>
      </c>
      <c r="D13305" t="s">
        <v>6</v>
      </c>
      <c r="E13305">
        <v>87</v>
      </c>
      <c r="G13305" s="43">
        <v>2265</v>
      </c>
      <c r="O13305" s="3"/>
      <c r="Q13305" s="2">
        <v>1846</v>
      </c>
      <c r="R13305" s="2"/>
      <c r="S13305" s="46"/>
    </row>
    <row r="13306" spans="1:19" customFormat="1" ht="13.2" x14ac:dyDescent="0.25">
      <c r="A13306">
        <v>10</v>
      </c>
      <c r="B13306">
        <v>1</v>
      </c>
      <c r="C13306" s="3">
        <v>1001</v>
      </c>
      <c r="D13306" t="s">
        <v>6</v>
      </c>
      <c r="E13306">
        <v>87</v>
      </c>
      <c r="G13306" s="43">
        <v>1591</v>
      </c>
      <c r="O13306" s="3"/>
      <c r="Q13306" s="2">
        <v>1284</v>
      </c>
      <c r="R13306" s="2"/>
      <c r="S13306" s="46"/>
    </row>
    <row r="13307" spans="1:19" customFormat="1" ht="13.2" x14ac:dyDescent="0.25">
      <c r="A13307">
        <v>10</v>
      </c>
      <c r="B13307">
        <v>2</v>
      </c>
      <c r="C13307" s="3">
        <v>1002</v>
      </c>
      <c r="D13307" t="s">
        <v>6</v>
      </c>
      <c r="E13307">
        <v>87</v>
      </c>
      <c r="G13307" s="43">
        <v>1643</v>
      </c>
      <c r="O13307" s="3"/>
      <c r="Q13307" s="2">
        <v>1073</v>
      </c>
      <c r="R13307" s="2"/>
      <c r="S13307" s="46"/>
    </row>
    <row r="13308" spans="1:19" customFormat="1" ht="13.2" x14ac:dyDescent="0.25">
      <c r="A13308">
        <v>10</v>
      </c>
      <c r="B13308">
        <v>3</v>
      </c>
      <c r="C13308" s="3">
        <v>1003</v>
      </c>
      <c r="D13308" t="s">
        <v>6</v>
      </c>
      <c r="E13308">
        <v>87</v>
      </c>
      <c r="G13308" s="43">
        <v>1365</v>
      </c>
      <c r="O13308" s="3"/>
      <c r="Q13308" s="2">
        <v>1185</v>
      </c>
      <c r="R13308" s="2"/>
      <c r="S13308" s="46"/>
    </row>
    <row r="13309" spans="1:19" customFormat="1" ht="13.2" x14ac:dyDescent="0.25">
      <c r="A13309">
        <v>10</v>
      </c>
      <c r="B13309">
        <v>4</v>
      </c>
      <c r="C13309" s="3">
        <v>1004</v>
      </c>
      <c r="D13309" t="s">
        <v>6</v>
      </c>
      <c r="E13309">
        <v>87</v>
      </c>
      <c r="G13309" s="43">
        <v>1406</v>
      </c>
      <c r="O13309" s="3"/>
      <c r="Q13309" s="2">
        <v>1544</v>
      </c>
      <c r="R13309" s="2"/>
      <c r="S13309" s="46"/>
    </row>
    <row r="13310" spans="1:19" customFormat="1" ht="13.2" x14ac:dyDescent="0.25">
      <c r="A13310">
        <v>10</v>
      </c>
      <c r="B13310">
        <v>5</v>
      </c>
      <c r="C13310" s="3">
        <v>1005</v>
      </c>
      <c r="D13310" t="s">
        <v>6</v>
      </c>
      <c r="E13310">
        <v>87</v>
      </c>
      <c r="G13310" s="43">
        <v>2770</v>
      </c>
      <c r="O13310" s="3"/>
      <c r="Q13310" s="2">
        <v>3256</v>
      </c>
      <c r="R13310" s="2"/>
      <c r="S13310" s="46"/>
    </row>
    <row r="13311" spans="1:19" customFormat="1" ht="13.2" x14ac:dyDescent="0.25">
      <c r="A13311">
        <v>10</v>
      </c>
      <c r="B13311">
        <v>6</v>
      </c>
      <c r="C13311" s="3">
        <v>1006</v>
      </c>
      <c r="D13311" t="s">
        <v>6</v>
      </c>
      <c r="E13311">
        <v>87</v>
      </c>
      <c r="G13311" s="43">
        <v>3958</v>
      </c>
      <c r="O13311" s="3"/>
      <c r="Q13311" s="2">
        <v>3772</v>
      </c>
      <c r="R13311" s="2"/>
      <c r="S13311" s="46"/>
    </row>
    <row r="13312" spans="1:19" customFormat="1" ht="13.2" x14ac:dyDescent="0.25">
      <c r="A13312">
        <v>10</v>
      </c>
      <c r="B13312">
        <v>7</v>
      </c>
      <c r="C13312" s="3">
        <v>1007</v>
      </c>
      <c r="D13312" t="s">
        <v>6</v>
      </c>
      <c r="E13312">
        <v>87</v>
      </c>
      <c r="G13312" s="43">
        <v>3295</v>
      </c>
      <c r="O13312" s="3"/>
      <c r="Q13312" s="2">
        <v>2644</v>
      </c>
      <c r="R13312" s="2"/>
      <c r="S13312" s="46"/>
    </row>
    <row r="13313" spans="1:19" customFormat="1" ht="13.2" x14ac:dyDescent="0.25">
      <c r="A13313">
        <v>10</v>
      </c>
      <c r="B13313">
        <v>8</v>
      </c>
      <c r="C13313" s="3">
        <v>1008</v>
      </c>
      <c r="D13313" t="s">
        <v>6</v>
      </c>
      <c r="E13313">
        <v>87</v>
      </c>
      <c r="G13313" s="43">
        <v>976</v>
      </c>
      <c r="O13313" s="3"/>
      <c r="Q13313" s="2">
        <v>1438</v>
      </c>
      <c r="R13313" s="2"/>
      <c r="S13313" s="46"/>
    </row>
    <row r="13314" spans="1:19" s="2" customFormat="1" ht="13.2" x14ac:dyDescent="0.25">
      <c r="A13314" s="2">
        <v>10</v>
      </c>
      <c r="B13314" s="2">
        <v>9</v>
      </c>
      <c r="C13314" s="43">
        <v>1009</v>
      </c>
      <c r="D13314" s="2" t="s">
        <v>6</v>
      </c>
      <c r="E13314" s="2">
        <v>87</v>
      </c>
      <c r="F13314" s="43">
        <v>1411</v>
      </c>
      <c r="G13314" s="43">
        <f>F13314</f>
        <v>1411</v>
      </c>
      <c r="O13314" s="43"/>
    </row>
    <row r="13315" spans="1:19" s="2" customFormat="1" ht="13.2" x14ac:dyDescent="0.25">
      <c r="A13315" s="2">
        <v>10</v>
      </c>
      <c r="B13315" s="2">
        <v>10</v>
      </c>
      <c r="C13315" s="43">
        <v>1010</v>
      </c>
      <c r="D13315" s="2" t="s">
        <v>6</v>
      </c>
      <c r="E13315" s="2">
        <v>87</v>
      </c>
      <c r="F13315" s="43">
        <v>921</v>
      </c>
      <c r="G13315" s="43">
        <f t="shared" ref="G13315:G13356" si="442">F13315</f>
        <v>921</v>
      </c>
      <c r="O13315" s="43"/>
    </row>
    <row r="13316" spans="1:19" s="2" customFormat="1" ht="13.2" x14ac:dyDescent="0.25">
      <c r="A13316" s="2">
        <v>10</v>
      </c>
      <c r="B13316" s="2">
        <v>11</v>
      </c>
      <c r="C13316" s="43">
        <v>1011</v>
      </c>
      <c r="D13316" s="2" t="s">
        <v>6</v>
      </c>
      <c r="E13316" s="2">
        <v>87</v>
      </c>
      <c r="F13316" s="43">
        <v>929</v>
      </c>
      <c r="G13316" s="43">
        <f t="shared" si="442"/>
        <v>929</v>
      </c>
      <c r="O13316" s="43"/>
    </row>
    <row r="13317" spans="1:19" s="2" customFormat="1" ht="13.2" x14ac:dyDescent="0.25">
      <c r="A13317" s="2">
        <v>10</v>
      </c>
      <c r="B13317" s="2">
        <v>12</v>
      </c>
      <c r="C13317" s="43">
        <v>1012</v>
      </c>
      <c r="D13317" s="2" t="s">
        <v>6</v>
      </c>
      <c r="E13317" s="2">
        <v>87</v>
      </c>
      <c r="F13317" s="43">
        <v>855</v>
      </c>
      <c r="G13317" s="43">
        <f t="shared" si="442"/>
        <v>855</v>
      </c>
      <c r="O13317" s="43"/>
    </row>
    <row r="13318" spans="1:19" s="2" customFormat="1" ht="13.2" x14ac:dyDescent="0.25">
      <c r="A13318" s="2">
        <v>10</v>
      </c>
      <c r="B13318" s="2">
        <v>13</v>
      </c>
      <c r="C13318" s="43">
        <v>1013</v>
      </c>
      <c r="D13318" s="2" t="s">
        <v>6</v>
      </c>
      <c r="E13318" s="2">
        <v>87</v>
      </c>
      <c r="F13318" s="43">
        <v>831</v>
      </c>
      <c r="G13318" s="43">
        <f t="shared" si="442"/>
        <v>831</v>
      </c>
      <c r="O13318" s="43"/>
    </row>
    <row r="13319" spans="1:19" s="2" customFormat="1" ht="13.2" x14ac:dyDescent="0.25">
      <c r="A13319" s="2">
        <v>10</v>
      </c>
      <c r="B13319" s="2">
        <v>14</v>
      </c>
      <c r="C13319" s="43">
        <v>1014</v>
      </c>
      <c r="D13319" s="2" t="s">
        <v>6</v>
      </c>
      <c r="E13319" s="2">
        <v>87</v>
      </c>
      <c r="F13319" s="43">
        <v>397</v>
      </c>
      <c r="G13319" s="43">
        <f t="shared" si="442"/>
        <v>397</v>
      </c>
      <c r="O13319" s="43"/>
    </row>
    <row r="13320" spans="1:19" s="2" customFormat="1" ht="13.2" x14ac:dyDescent="0.25">
      <c r="A13320" s="2">
        <v>10</v>
      </c>
      <c r="B13320" s="2">
        <v>15</v>
      </c>
      <c r="C13320" s="43">
        <v>1015</v>
      </c>
      <c r="D13320" s="2" t="s">
        <v>6</v>
      </c>
      <c r="E13320" s="2">
        <v>87</v>
      </c>
      <c r="F13320" s="43">
        <v>447</v>
      </c>
      <c r="G13320" s="43">
        <f t="shared" si="442"/>
        <v>447</v>
      </c>
      <c r="O13320" s="43"/>
    </row>
    <row r="13321" spans="1:19" s="2" customFormat="1" ht="13.2" x14ac:dyDescent="0.25">
      <c r="A13321" s="2">
        <v>10</v>
      </c>
      <c r="B13321" s="2">
        <v>16</v>
      </c>
      <c r="C13321" s="43">
        <v>1016</v>
      </c>
      <c r="D13321" s="2" t="s">
        <v>6</v>
      </c>
      <c r="E13321" s="2">
        <v>87</v>
      </c>
      <c r="F13321" s="43">
        <v>367</v>
      </c>
      <c r="G13321" s="43">
        <f t="shared" si="442"/>
        <v>367</v>
      </c>
      <c r="O13321" s="43"/>
    </row>
    <row r="13322" spans="1:19" s="2" customFormat="1" ht="13.2" x14ac:dyDescent="0.25">
      <c r="A13322" s="2">
        <v>10</v>
      </c>
      <c r="B13322" s="2">
        <v>17</v>
      </c>
      <c r="C13322" s="43">
        <v>1017</v>
      </c>
      <c r="D13322" s="2" t="s">
        <v>6</v>
      </c>
      <c r="E13322" s="2">
        <v>87</v>
      </c>
      <c r="F13322" s="43">
        <v>531</v>
      </c>
      <c r="G13322" s="43">
        <f t="shared" si="442"/>
        <v>531</v>
      </c>
      <c r="O13322" s="43"/>
    </row>
    <row r="13323" spans="1:19" s="2" customFormat="1" ht="13.2" x14ac:dyDescent="0.25">
      <c r="A13323" s="2">
        <v>10</v>
      </c>
      <c r="B13323" s="2">
        <v>18</v>
      </c>
      <c r="C13323" s="43">
        <v>1018</v>
      </c>
      <c r="D13323" s="2" t="s">
        <v>6</v>
      </c>
      <c r="E13323" s="2">
        <v>87</v>
      </c>
      <c r="F13323" s="43">
        <v>1384</v>
      </c>
      <c r="G13323" s="43">
        <f t="shared" si="442"/>
        <v>1384</v>
      </c>
      <c r="O13323" s="43"/>
    </row>
    <row r="13324" spans="1:19" s="2" customFormat="1" ht="13.2" x14ac:dyDescent="0.25">
      <c r="A13324" s="2">
        <v>10</v>
      </c>
      <c r="B13324" s="2">
        <v>19</v>
      </c>
      <c r="C13324" s="43">
        <v>1019</v>
      </c>
      <c r="D13324" s="2" t="s">
        <v>6</v>
      </c>
      <c r="E13324" s="2">
        <v>87</v>
      </c>
      <c r="F13324" s="43">
        <v>654</v>
      </c>
      <c r="G13324" s="43">
        <f t="shared" si="442"/>
        <v>654</v>
      </c>
      <c r="O13324" s="43"/>
    </row>
    <row r="13325" spans="1:19" s="2" customFormat="1" ht="13.2" x14ac:dyDescent="0.25">
      <c r="A13325" s="2">
        <v>10</v>
      </c>
      <c r="B13325" s="2">
        <v>20</v>
      </c>
      <c r="C13325" s="43">
        <v>1020</v>
      </c>
      <c r="D13325" s="2" t="s">
        <v>6</v>
      </c>
      <c r="E13325" s="2">
        <v>87</v>
      </c>
      <c r="F13325" s="43">
        <v>451</v>
      </c>
      <c r="G13325" s="43">
        <f t="shared" si="442"/>
        <v>451</v>
      </c>
      <c r="O13325" s="43"/>
    </row>
    <row r="13326" spans="1:19" s="2" customFormat="1" ht="13.2" x14ac:dyDescent="0.25">
      <c r="A13326" s="2">
        <v>10</v>
      </c>
      <c r="B13326" s="2">
        <v>21</v>
      </c>
      <c r="C13326" s="43">
        <v>1021</v>
      </c>
      <c r="D13326" s="2" t="s">
        <v>6</v>
      </c>
      <c r="E13326" s="2">
        <v>87</v>
      </c>
      <c r="F13326" s="43">
        <v>562</v>
      </c>
      <c r="G13326" s="43">
        <f t="shared" si="442"/>
        <v>562</v>
      </c>
      <c r="O13326" s="43"/>
    </row>
    <row r="13327" spans="1:19" s="2" customFormat="1" ht="13.2" x14ac:dyDescent="0.25">
      <c r="A13327" s="2">
        <v>10</v>
      </c>
      <c r="B13327" s="2">
        <v>22</v>
      </c>
      <c r="C13327" s="43">
        <v>1022</v>
      </c>
      <c r="D13327" s="2" t="s">
        <v>6</v>
      </c>
      <c r="E13327" s="2">
        <v>87</v>
      </c>
      <c r="F13327" s="43">
        <v>486</v>
      </c>
      <c r="G13327" s="43">
        <f t="shared" si="442"/>
        <v>486</v>
      </c>
      <c r="O13327" s="43"/>
    </row>
    <row r="13328" spans="1:19" s="2" customFormat="1" ht="13.2" x14ac:dyDescent="0.25">
      <c r="A13328" s="2">
        <v>10</v>
      </c>
      <c r="B13328" s="2">
        <v>23</v>
      </c>
      <c r="C13328" s="43">
        <v>1023</v>
      </c>
      <c r="D13328" s="2" t="s">
        <v>6</v>
      </c>
      <c r="E13328" s="2">
        <v>87</v>
      </c>
      <c r="F13328" s="43">
        <v>713</v>
      </c>
      <c r="G13328" s="43">
        <f t="shared" si="442"/>
        <v>713</v>
      </c>
      <c r="O13328" s="43"/>
    </row>
    <row r="13329" spans="1:15" s="2" customFormat="1" ht="13.2" x14ac:dyDescent="0.25">
      <c r="A13329" s="2">
        <v>10</v>
      </c>
      <c r="B13329" s="2">
        <v>24</v>
      </c>
      <c r="C13329" s="43">
        <v>1024</v>
      </c>
      <c r="D13329" s="2" t="s">
        <v>6</v>
      </c>
      <c r="E13329" s="2">
        <v>87</v>
      </c>
      <c r="F13329" s="43">
        <v>543</v>
      </c>
      <c r="G13329" s="43">
        <f t="shared" si="442"/>
        <v>543</v>
      </c>
      <c r="O13329" s="43"/>
    </row>
    <row r="13330" spans="1:15" s="2" customFormat="1" ht="13.2" x14ac:dyDescent="0.25">
      <c r="A13330" s="2">
        <v>10</v>
      </c>
      <c r="B13330" s="2">
        <v>25</v>
      </c>
      <c r="C13330" s="43">
        <v>1025</v>
      </c>
      <c r="D13330" s="2" t="s">
        <v>6</v>
      </c>
      <c r="E13330" s="2">
        <v>87</v>
      </c>
      <c r="F13330" s="43">
        <v>841</v>
      </c>
      <c r="G13330" s="43">
        <f t="shared" si="442"/>
        <v>841</v>
      </c>
      <c r="O13330" s="43"/>
    </row>
    <row r="13331" spans="1:15" s="2" customFormat="1" ht="13.2" x14ac:dyDescent="0.25">
      <c r="A13331" s="2">
        <v>10</v>
      </c>
      <c r="B13331" s="2">
        <v>26</v>
      </c>
      <c r="C13331" s="43">
        <v>1026</v>
      </c>
      <c r="D13331" s="2" t="s">
        <v>6</v>
      </c>
      <c r="E13331" s="2">
        <v>87</v>
      </c>
      <c r="F13331" s="43">
        <v>1063</v>
      </c>
      <c r="G13331" s="43">
        <f t="shared" si="442"/>
        <v>1063</v>
      </c>
      <c r="O13331" s="43"/>
    </row>
    <row r="13332" spans="1:15" s="2" customFormat="1" ht="13.2" x14ac:dyDescent="0.25">
      <c r="A13332" s="2">
        <v>10</v>
      </c>
      <c r="B13332" s="2">
        <v>27</v>
      </c>
      <c r="C13332" s="43">
        <v>1027</v>
      </c>
      <c r="D13332" s="2" t="s">
        <v>6</v>
      </c>
      <c r="E13332" s="2">
        <v>87</v>
      </c>
      <c r="F13332" s="43">
        <v>1404</v>
      </c>
      <c r="G13332" s="43">
        <f t="shared" si="442"/>
        <v>1404</v>
      </c>
      <c r="O13332" s="43"/>
    </row>
    <row r="13333" spans="1:15" s="2" customFormat="1" ht="13.2" x14ac:dyDescent="0.25">
      <c r="A13333" s="2">
        <v>10</v>
      </c>
      <c r="B13333" s="2">
        <v>28</v>
      </c>
      <c r="C13333" s="43">
        <v>1028</v>
      </c>
      <c r="D13333" s="2" t="s">
        <v>6</v>
      </c>
      <c r="E13333" s="2">
        <v>87</v>
      </c>
      <c r="F13333" s="43">
        <v>3369</v>
      </c>
      <c r="G13333" s="43">
        <f t="shared" si="442"/>
        <v>3369</v>
      </c>
      <c r="O13333" s="43"/>
    </row>
    <row r="13334" spans="1:15" s="2" customFormat="1" ht="13.2" x14ac:dyDescent="0.25">
      <c r="A13334" s="2">
        <v>10</v>
      </c>
      <c r="B13334" s="2">
        <v>29</v>
      </c>
      <c r="C13334" s="43">
        <v>1029</v>
      </c>
      <c r="D13334" s="2" t="s">
        <v>6</v>
      </c>
      <c r="E13334" s="2">
        <v>87</v>
      </c>
      <c r="F13334" s="43">
        <v>2921</v>
      </c>
      <c r="G13334" s="43">
        <f t="shared" si="442"/>
        <v>2921</v>
      </c>
      <c r="O13334" s="43"/>
    </row>
    <row r="13335" spans="1:15" s="2" customFormat="1" ht="13.2" x14ac:dyDescent="0.25">
      <c r="A13335" s="2">
        <v>10</v>
      </c>
      <c r="B13335" s="2">
        <v>30</v>
      </c>
      <c r="C13335" s="43">
        <v>1030</v>
      </c>
      <c r="D13335" s="2" t="s">
        <v>6</v>
      </c>
      <c r="E13335" s="2">
        <v>87</v>
      </c>
      <c r="F13335" s="43">
        <v>3194</v>
      </c>
      <c r="G13335" s="43">
        <f t="shared" si="442"/>
        <v>3194</v>
      </c>
      <c r="O13335" s="43"/>
    </row>
    <row r="13336" spans="1:15" s="2" customFormat="1" ht="13.2" x14ac:dyDescent="0.25">
      <c r="A13336" s="2">
        <v>10</v>
      </c>
      <c r="B13336" s="2">
        <v>31</v>
      </c>
      <c r="C13336" s="43">
        <v>1031</v>
      </c>
      <c r="D13336" s="2" t="s">
        <v>6</v>
      </c>
      <c r="E13336" s="2">
        <v>87</v>
      </c>
      <c r="F13336" s="43">
        <v>1830</v>
      </c>
      <c r="G13336" s="43">
        <f t="shared" si="442"/>
        <v>1830</v>
      </c>
      <c r="O13336" s="43"/>
    </row>
    <row r="13337" spans="1:15" s="2" customFormat="1" ht="13.2" x14ac:dyDescent="0.25">
      <c r="A13337" s="2">
        <v>11</v>
      </c>
      <c r="B13337" s="2">
        <v>1</v>
      </c>
      <c r="C13337" s="43">
        <v>1101</v>
      </c>
      <c r="D13337" s="2" t="s">
        <v>6</v>
      </c>
      <c r="E13337" s="2">
        <v>87</v>
      </c>
      <c r="F13337" s="43">
        <v>1661</v>
      </c>
      <c r="G13337" s="43">
        <f t="shared" si="442"/>
        <v>1661</v>
      </c>
      <c r="O13337" s="43"/>
    </row>
    <row r="13338" spans="1:15" s="2" customFormat="1" ht="13.2" x14ac:dyDescent="0.25">
      <c r="A13338" s="2">
        <v>11</v>
      </c>
      <c r="B13338" s="2">
        <v>2</v>
      </c>
      <c r="C13338" s="43">
        <v>1102</v>
      </c>
      <c r="D13338" s="2" t="s">
        <v>6</v>
      </c>
      <c r="E13338" s="2">
        <v>87</v>
      </c>
      <c r="F13338" s="43">
        <v>1425</v>
      </c>
      <c r="G13338" s="43">
        <f t="shared" si="442"/>
        <v>1425</v>
      </c>
      <c r="O13338" s="43"/>
    </row>
    <row r="13339" spans="1:15" s="2" customFormat="1" ht="13.2" x14ac:dyDescent="0.25">
      <c r="A13339" s="2">
        <v>11</v>
      </c>
      <c r="B13339" s="2">
        <v>3</v>
      </c>
      <c r="C13339" s="43">
        <v>1103</v>
      </c>
      <c r="D13339" s="2" t="s">
        <v>6</v>
      </c>
      <c r="E13339" s="2">
        <v>87</v>
      </c>
      <c r="F13339" s="43">
        <v>551</v>
      </c>
      <c r="G13339" s="43">
        <f t="shared" si="442"/>
        <v>551</v>
      </c>
      <c r="O13339" s="43"/>
    </row>
    <row r="13340" spans="1:15" s="2" customFormat="1" ht="13.2" x14ac:dyDescent="0.25">
      <c r="A13340" s="2">
        <v>11</v>
      </c>
      <c r="B13340" s="2">
        <v>4</v>
      </c>
      <c r="C13340" s="43">
        <v>1104</v>
      </c>
      <c r="D13340" s="2" t="s">
        <v>6</v>
      </c>
      <c r="E13340" s="2">
        <v>87</v>
      </c>
      <c r="F13340" s="43">
        <v>901</v>
      </c>
      <c r="G13340" s="43">
        <f t="shared" si="442"/>
        <v>901</v>
      </c>
      <c r="O13340" s="43"/>
    </row>
    <row r="13341" spans="1:15" s="2" customFormat="1" ht="13.2" x14ac:dyDescent="0.25">
      <c r="A13341" s="2">
        <v>11</v>
      </c>
      <c r="B13341" s="2">
        <v>5</v>
      </c>
      <c r="C13341" s="43">
        <v>1105</v>
      </c>
      <c r="D13341" s="2" t="s">
        <v>6</v>
      </c>
      <c r="E13341" s="2">
        <v>87</v>
      </c>
      <c r="F13341" s="43">
        <v>411</v>
      </c>
      <c r="G13341" s="43">
        <f t="shared" si="442"/>
        <v>411</v>
      </c>
      <c r="O13341" s="43"/>
    </row>
    <row r="13342" spans="1:15" s="2" customFormat="1" ht="13.2" x14ac:dyDescent="0.25">
      <c r="A13342" s="2">
        <v>11</v>
      </c>
      <c r="B13342" s="2">
        <v>6</v>
      </c>
      <c r="C13342" s="43">
        <v>1106</v>
      </c>
      <c r="D13342" s="2" t="s">
        <v>6</v>
      </c>
      <c r="E13342" s="2">
        <v>87</v>
      </c>
      <c r="F13342" s="43">
        <v>637</v>
      </c>
      <c r="G13342" s="43">
        <f t="shared" si="442"/>
        <v>637</v>
      </c>
      <c r="O13342" s="43"/>
    </row>
    <row r="13343" spans="1:15" s="2" customFormat="1" ht="13.2" x14ac:dyDescent="0.25">
      <c r="A13343" s="2">
        <v>11</v>
      </c>
      <c r="B13343" s="2">
        <v>7</v>
      </c>
      <c r="C13343" s="43">
        <v>1107</v>
      </c>
      <c r="D13343" s="2" t="s">
        <v>6</v>
      </c>
      <c r="E13343" s="2">
        <v>87</v>
      </c>
      <c r="F13343" s="43">
        <v>284</v>
      </c>
      <c r="G13343" s="43">
        <f t="shared" si="442"/>
        <v>284</v>
      </c>
      <c r="O13343" s="43"/>
    </row>
    <row r="13344" spans="1:15" s="2" customFormat="1" ht="13.2" x14ac:dyDescent="0.25">
      <c r="A13344" s="2">
        <v>11</v>
      </c>
      <c r="B13344" s="2">
        <v>8</v>
      </c>
      <c r="C13344" s="43">
        <v>1108</v>
      </c>
      <c r="D13344" s="2" t="s">
        <v>6</v>
      </c>
      <c r="E13344" s="2">
        <v>87</v>
      </c>
      <c r="F13344" s="43">
        <v>687</v>
      </c>
      <c r="G13344" s="43">
        <f t="shared" si="442"/>
        <v>687</v>
      </c>
      <c r="O13344" s="43"/>
    </row>
    <row r="13345" spans="1:15" s="2" customFormat="1" ht="13.2" x14ac:dyDescent="0.25">
      <c r="A13345" s="2">
        <v>11</v>
      </c>
      <c r="B13345" s="2">
        <v>9</v>
      </c>
      <c r="C13345" s="43">
        <v>1109</v>
      </c>
      <c r="D13345" s="2" t="s">
        <v>6</v>
      </c>
      <c r="E13345" s="2">
        <v>87</v>
      </c>
      <c r="F13345" s="43">
        <v>85</v>
      </c>
      <c r="G13345" s="43">
        <f t="shared" si="442"/>
        <v>85</v>
      </c>
      <c r="O13345" s="43"/>
    </row>
    <row r="13346" spans="1:15" s="2" customFormat="1" ht="13.2" x14ac:dyDescent="0.25">
      <c r="A13346" s="2">
        <v>11</v>
      </c>
      <c r="B13346" s="2">
        <v>10</v>
      </c>
      <c r="C13346" s="43">
        <v>1110</v>
      </c>
      <c r="D13346" s="2" t="s">
        <v>6</v>
      </c>
      <c r="E13346" s="2">
        <v>87</v>
      </c>
      <c r="F13346" s="43">
        <v>96</v>
      </c>
      <c r="G13346" s="43">
        <f t="shared" si="442"/>
        <v>96</v>
      </c>
      <c r="O13346" s="43"/>
    </row>
    <row r="13347" spans="1:15" s="2" customFormat="1" ht="13.2" x14ac:dyDescent="0.25">
      <c r="A13347" s="2">
        <v>11</v>
      </c>
      <c r="B13347" s="2">
        <v>11</v>
      </c>
      <c r="C13347" s="43">
        <v>1111</v>
      </c>
      <c r="D13347" s="2" t="s">
        <v>6</v>
      </c>
      <c r="E13347" s="2">
        <v>87</v>
      </c>
      <c r="F13347" s="43">
        <v>34</v>
      </c>
      <c r="G13347" s="43">
        <f t="shared" si="442"/>
        <v>34</v>
      </c>
      <c r="O13347" s="43"/>
    </row>
    <row r="13348" spans="1:15" s="2" customFormat="1" ht="13.2" x14ac:dyDescent="0.25">
      <c r="A13348" s="2">
        <v>11</v>
      </c>
      <c r="B13348" s="2">
        <v>12</v>
      </c>
      <c r="C13348" s="43">
        <v>1112</v>
      </c>
      <c r="D13348" s="2" t="s">
        <v>6</v>
      </c>
      <c r="E13348" s="2">
        <v>87</v>
      </c>
      <c r="F13348" s="43">
        <v>115</v>
      </c>
      <c r="G13348" s="43">
        <f t="shared" si="442"/>
        <v>115</v>
      </c>
      <c r="O13348" s="43"/>
    </row>
    <row r="13349" spans="1:15" s="2" customFormat="1" ht="13.2" x14ac:dyDescent="0.25">
      <c r="A13349" s="2">
        <v>11</v>
      </c>
      <c r="B13349" s="2">
        <v>13</v>
      </c>
      <c r="C13349" s="43">
        <v>1113</v>
      </c>
      <c r="D13349" s="2" t="s">
        <v>6</v>
      </c>
      <c r="E13349" s="2">
        <v>87</v>
      </c>
      <c r="F13349" s="43">
        <v>465</v>
      </c>
      <c r="G13349" s="43">
        <f t="shared" si="442"/>
        <v>465</v>
      </c>
      <c r="O13349" s="43"/>
    </row>
    <row r="13350" spans="1:15" s="2" customFormat="1" ht="13.2" x14ac:dyDescent="0.25">
      <c r="A13350" s="2">
        <v>11</v>
      </c>
      <c r="B13350" s="2">
        <v>14</v>
      </c>
      <c r="C13350" s="43">
        <v>1114</v>
      </c>
      <c r="D13350" s="2" t="s">
        <v>6</v>
      </c>
      <c r="E13350" s="2">
        <v>87</v>
      </c>
      <c r="F13350" s="43">
        <v>269</v>
      </c>
      <c r="G13350" s="43">
        <f t="shared" si="442"/>
        <v>269</v>
      </c>
      <c r="O13350" s="43"/>
    </row>
    <row r="13351" spans="1:15" s="2" customFormat="1" ht="13.2" x14ac:dyDescent="0.25">
      <c r="A13351" s="2">
        <v>11</v>
      </c>
      <c r="B13351" s="2">
        <v>15</v>
      </c>
      <c r="C13351" s="43">
        <v>1115</v>
      </c>
      <c r="D13351" s="2" t="s">
        <v>6</v>
      </c>
      <c r="E13351" s="2">
        <v>87</v>
      </c>
      <c r="F13351" s="43">
        <v>484</v>
      </c>
      <c r="G13351" s="43">
        <f t="shared" si="442"/>
        <v>484</v>
      </c>
      <c r="O13351" s="43"/>
    </row>
    <row r="13352" spans="1:15" s="2" customFormat="1" ht="13.2" x14ac:dyDescent="0.25">
      <c r="A13352" s="2">
        <v>11</v>
      </c>
      <c r="B13352" s="2">
        <v>16</v>
      </c>
      <c r="C13352" s="43">
        <v>1116</v>
      </c>
      <c r="D13352" s="2" t="s">
        <v>6</v>
      </c>
      <c r="E13352" s="2">
        <v>87</v>
      </c>
      <c r="F13352" s="43">
        <v>455</v>
      </c>
      <c r="G13352" s="43">
        <f t="shared" si="442"/>
        <v>455</v>
      </c>
      <c r="O13352" s="43"/>
    </row>
    <row r="13353" spans="1:15" s="2" customFormat="1" ht="13.2" x14ac:dyDescent="0.25">
      <c r="A13353" s="2">
        <v>11</v>
      </c>
      <c r="B13353" s="2">
        <v>17</v>
      </c>
      <c r="C13353" s="43">
        <v>1117</v>
      </c>
      <c r="D13353" s="2" t="s">
        <v>6</v>
      </c>
      <c r="E13353" s="2">
        <v>87</v>
      </c>
      <c r="F13353" s="43">
        <v>356</v>
      </c>
      <c r="G13353" s="43">
        <f t="shared" si="442"/>
        <v>356</v>
      </c>
      <c r="O13353" s="43"/>
    </row>
    <row r="13354" spans="1:15" s="2" customFormat="1" ht="13.2" x14ac:dyDescent="0.25">
      <c r="A13354" s="2">
        <v>11</v>
      </c>
      <c r="B13354" s="2">
        <v>18</v>
      </c>
      <c r="C13354" s="43">
        <v>1118</v>
      </c>
      <c r="D13354" s="2" t="s">
        <v>6</v>
      </c>
      <c r="E13354" s="2">
        <v>87</v>
      </c>
      <c r="F13354" s="43">
        <v>359</v>
      </c>
      <c r="G13354" s="43">
        <f t="shared" si="442"/>
        <v>359</v>
      </c>
      <c r="O13354" s="43"/>
    </row>
    <row r="13355" spans="1:15" s="2" customFormat="1" ht="13.2" x14ac:dyDescent="0.25">
      <c r="A13355" s="2">
        <v>11</v>
      </c>
      <c r="B13355" s="2">
        <v>19</v>
      </c>
      <c r="C13355" s="43">
        <v>1119</v>
      </c>
      <c r="D13355" s="2" t="s">
        <v>6</v>
      </c>
      <c r="E13355" s="2">
        <v>87</v>
      </c>
      <c r="F13355" s="43">
        <v>180</v>
      </c>
      <c r="G13355" s="43">
        <f t="shared" si="442"/>
        <v>180</v>
      </c>
      <c r="O13355" s="43"/>
    </row>
    <row r="13356" spans="1:15" s="2" customFormat="1" ht="13.2" x14ac:dyDescent="0.25">
      <c r="A13356" s="2">
        <v>11</v>
      </c>
      <c r="B13356" s="2">
        <v>20</v>
      </c>
      <c r="C13356" s="43">
        <v>1120</v>
      </c>
      <c r="D13356" s="2" t="s">
        <v>6</v>
      </c>
      <c r="E13356" s="2">
        <v>87</v>
      </c>
      <c r="F13356" s="43">
        <v>3</v>
      </c>
      <c r="G13356" s="43">
        <f t="shared" si="442"/>
        <v>3</v>
      </c>
      <c r="O13356" s="43"/>
    </row>
    <row r="13357" spans="1:15" customFormat="1" ht="13.2" x14ac:dyDescent="0.25">
      <c r="A13357">
        <v>6</v>
      </c>
      <c r="B13357">
        <v>10</v>
      </c>
      <c r="C13357" s="3">
        <v>610</v>
      </c>
      <c r="D13357" t="s">
        <v>7</v>
      </c>
      <c r="E13357">
        <v>87</v>
      </c>
      <c r="G13357" s="3"/>
      <c r="O13357" s="3"/>
    </row>
    <row r="13358" spans="1:15" customFormat="1" ht="13.2" x14ac:dyDescent="0.25">
      <c r="A13358">
        <v>6</v>
      </c>
      <c r="B13358">
        <v>11</v>
      </c>
      <c r="C13358" s="3">
        <v>611</v>
      </c>
      <c r="D13358" t="s">
        <v>7</v>
      </c>
      <c r="E13358">
        <v>87</v>
      </c>
      <c r="G13358" s="3"/>
      <c r="O13358" s="3"/>
    </row>
    <row r="13359" spans="1:15" customFormat="1" ht="13.2" x14ac:dyDescent="0.25">
      <c r="A13359">
        <v>6</v>
      </c>
      <c r="B13359">
        <v>12</v>
      </c>
      <c r="C13359" s="3">
        <v>612</v>
      </c>
      <c r="D13359" t="s">
        <v>7</v>
      </c>
      <c r="E13359">
        <v>87</v>
      </c>
      <c r="G13359" s="3"/>
      <c r="O13359" s="3"/>
    </row>
    <row r="13360" spans="1:15" customFormat="1" ht="13.2" x14ac:dyDescent="0.25">
      <c r="A13360">
        <v>6</v>
      </c>
      <c r="B13360">
        <v>13</v>
      </c>
      <c r="C13360" s="3">
        <v>613</v>
      </c>
      <c r="D13360" t="s">
        <v>7</v>
      </c>
      <c r="E13360">
        <v>87</v>
      </c>
      <c r="G13360" s="3"/>
      <c r="O13360" s="3"/>
    </row>
    <row r="13361" spans="1:15" customFormat="1" ht="13.2" x14ac:dyDescent="0.25">
      <c r="A13361">
        <v>6</v>
      </c>
      <c r="B13361">
        <v>14</v>
      </c>
      <c r="C13361" s="3">
        <v>614</v>
      </c>
      <c r="D13361" t="s">
        <v>7</v>
      </c>
      <c r="E13361">
        <v>87</v>
      </c>
      <c r="G13361" s="3"/>
      <c r="O13361" s="3"/>
    </row>
    <row r="13362" spans="1:15" customFormat="1" ht="13.2" x14ac:dyDescent="0.25">
      <c r="A13362">
        <v>6</v>
      </c>
      <c r="B13362">
        <v>15</v>
      </c>
      <c r="C13362" s="3">
        <v>615</v>
      </c>
      <c r="D13362" t="s">
        <v>7</v>
      </c>
      <c r="E13362">
        <v>87</v>
      </c>
      <c r="G13362" s="3"/>
      <c r="O13362" s="3"/>
    </row>
    <row r="13363" spans="1:15" customFormat="1" ht="13.2" x14ac:dyDescent="0.25">
      <c r="A13363">
        <v>6</v>
      </c>
      <c r="B13363">
        <v>16</v>
      </c>
      <c r="C13363" s="3">
        <v>616</v>
      </c>
      <c r="D13363" t="s">
        <v>7</v>
      </c>
      <c r="E13363">
        <v>87</v>
      </c>
      <c r="G13363" s="3"/>
      <c r="O13363" s="3"/>
    </row>
    <row r="13364" spans="1:15" customFormat="1" ht="13.2" x14ac:dyDescent="0.25">
      <c r="A13364">
        <v>6</v>
      </c>
      <c r="B13364">
        <v>17</v>
      </c>
      <c r="C13364" s="3">
        <v>617</v>
      </c>
      <c r="D13364" t="s">
        <v>7</v>
      </c>
      <c r="E13364">
        <v>87</v>
      </c>
      <c r="G13364" s="3"/>
      <c r="O13364" s="3"/>
    </row>
    <row r="13365" spans="1:15" customFormat="1" ht="13.2" x14ac:dyDescent="0.25">
      <c r="A13365">
        <v>6</v>
      </c>
      <c r="B13365">
        <v>18</v>
      </c>
      <c r="C13365" s="3">
        <v>618</v>
      </c>
      <c r="D13365" t="s">
        <v>7</v>
      </c>
      <c r="E13365">
        <v>87</v>
      </c>
      <c r="G13365" s="3"/>
      <c r="O13365" s="3"/>
    </row>
    <row r="13366" spans="1:15" customFormat="1" ht="13.2" x14ac:dyDescent="0.25">
      <c r="A13366">
        <v>6</v>
      </c>
      <c r="B13366">
        <v>19</v>
      </c>
      <c r="C13366" s="3">
        <v>619</v>
      </c>
      <c r="D13366" t="s">
        <v>7</v>
      </c>
      <c r="E13366">
        <v>87</v>
      </c>
      <c r="G13366" s="3"/>
      <c r="O13366" s="3"/>
    </row>
    <row r="13367" spans="1:15" customFormat="1" ht="13.2" x14ac:dyDescent="0.25">
      <c r="A13367">
        <v>6</v>
      </c>
      <c r="B13367">
        <v>20</v>
      </c>
      <c r="C13367" s="3">
        <v>620</v>
      </c>
      <c r="D13367" t="s">
        <v>7</v>
      </c>
      <c r="E13367">
        <v>87</v>
      </c>
      <c r="G13367" s="3"/>
      <c r="O13367" s="3"/>
    </row>
    <row r="13368" spans="1:15" customFormat="1" ht="13.2" x14ac:dyDescent="0.25">
      <c r="A13368">
        <v>6</v>
      </c>
      <c r="B13368">
        <v>21</v>
      </c>
      <c r="C13368" s="3">
        <v>621</v>
      </c>
      <c r="D13368" t="s">
        <v>7</v>
      </c>
      <c r="E13368">
        <v>87</v>
      </c>
      <c r="G13368" s="3"/>
      <c r="O13368" s="3"/>
    </row>
    <row r="13369" spans="1:15" customFormat="1" ht="13.2" x14ac:dyDescent="0.25">
      <c r="A13369">
        <v>6</v>
      </c>
      <c r="B13369">
        <v>22</v>
      </c>
      <c r="C13369" s="3">
        <v>622</v>
      </c>
      <c r="D13369" t="s">
        <v>7</v>
      </c>
      <c r="E13369">
        <v>87</v>
      </c>
      <c r="G13369" s="3">
        <v>13</v>
      </c>
      <c r="O13369" s="3"/>
    </row>
    <row r="13370" spans="1:15" customFormat="1" ht="13.2" x14ac:dyDescent="0.25">
      <c r="A13370">
        <v>6</v>
      </c>
      <c r="B13370">
        <v>23</v>
      </c>
      <c r="C13370" s="3">
        <v>623</v>
      </c>
      <c r="D13370" t="s">
        <v>7</v>
      </c>
      <c r="E13370">
        <v>87</v>
      </c>
      <c r="G13370" s="3">
        <v>265</v>
      </c>
      <c r="O13370" s="3"/>
    </row>
    <row r="13371" spans="1:15" customFormat="1" ht="13.2" x14ac:dyDescent="0.25">
      <c r="A13371">
        <v>6</v>
      </c>
      <c r="B13371">
        <v>24</v>
      </c>
      <c r="C13371" s="3">
        <v>624</v>
      </c>
      <c r="D13371" t="s">
        <v>7</v>
      </c>
      <c r="E13371">
        <v>87</v>
      </c>
      <c r="G13371" s="3">
        <v>960</v>
      </c>
      <c r="O13371" s="3"/>
    </row>
    <row r="13372" spans="1:15" customFormat="1" ht="13.2" x14ac:dyDescent="0.25">
      <c r="A13372">
        <v>6</v>
      </c>
      <c r="B13372">
        <v>25</v>
      </c>
      <c r="C13372" s="3">
        <v>625</v>
      </c>
      <c r="D13372" t="s">
        <v>7</v>
      </c>
      <c r="E13372">
        <v>87</v>
      </c>
      <c r="G13372" s="3">
        <v>791</v>
      </c>
      <c r="O13372" s="3"/>
    </row>
    <row r="13373" spans="1:15" customFormat="1" ht="13.2" x14ac:dyDescent="0.25">
      <c r="A13373">
        <v>6</v>
      </c>
      <c r="B13373">
        <v>26</v>
      </c>
      <c r="C13373" s="3">
        <v>626</v>
      </c>
      <c r="D13373" t="s">
        <v>7</v>
      </c>
      <c r="E13373">
        <v>87</v>
      </c>
      <c r="G13373" s="3">
        <v>586</v>
      </c>
      <c r="O13373" s="3"/>
    </row>
    <row r="13374" spans="1:15" customFormat="1" ht="13.2" x14ac:dyDescent="0.25">
      <c r="A13374">
        <v>6</v>
      </c>
      <c r="B13374">
        <v>27</v>
      </c>
      <c r="C13374" s="3">
        <v>627</v>
      </c>
      <c r="D13374" t="s">
        <v>7</v>
      </c>
      <c r="E13374">
        <v>87</v>
      </c>
      <c r="G13374" s="3">
        <v>405</v>
      </c>
      <c r="O13374" s="3"/>
    </row>
    <row r="13375" spans="1:15" customFormat="1" ht="13.2" x14ac:dyDescent="0.25">
      <c r="A13375">
        <v>6</v>
      </c>
      <c r="B13375">
        <v>28</v>
      </c>
      <c r="C13375" s="3">
        <v>628</v>
      </c>
      <c r="D13375" t="s">
        <v>7</v>
      </c>
      <c r="E13375">
        <v>87</v>
      </c>
      <c r="G13375" s="3">
        <v>146</v>
      </c>
      <c r="O13375" s="3"/>
    </row>
    <row r="13376" spans="1:15" customFormat="1" ht="13.2" x14ac:dyDescent="0.25">
      <c r="A13376">
        <v>6</v>
      </c>
      <c r="B13376">
        <v>29</v>
      </c>
      <c r="C13376" s="3">
        <v>629</v>
      </c>
      <c r="D13376" t="s">
        <v>7</v>
      </c>
      <c r="E13376">
        <v>87</v>
      </c>
      <c r="G13376" s="3">
        <v>169</v>
      </c>
      <c r="O13376" s="3"/>
    </row>
    <row r="13377" spans="1:15" customFormat="1" ht="13.2" x14ac:dyDescent="0.25">
      <c r="A13377">
        <v>6</v>
      </c>
      <c r="B13377">
        <v>30</v>
      </c>
      <c r="C13377" s="3">
        <v>630</v>
      </c>
      <c r="D13377" t="s">
        <v>7</v>
      </c>
      <c r="E13377">
        <v>87</v>
      </c>
      <c r="G13377" s="3">
        <v>273</v>
      </c>
      <c r="O13377" s="3"/>
    </row>
    <row r="13378" spans="1:15" customFormat="1" ht="13.2" x14ac:dyDescent="0.25">
      <c r="A13378">
        <v>7</v>
      </c>
      <c r="B13378">
        <v>1</v>
      </c>
      <c r="C13378" s="3">
        <v>701</v>
      </c>
      <c r="D13378" t="s">
        <v>7</v>
      </c>
      <c r="E13378">
        <v>87</v>
      </c>
      <c r="G13378" s="3">
        <v>60</v>
      </c>
      <c r="O13378" s="3"/>
    </row>
    <row r="13379" spans="1:15" customFormat="1" ht="13.2" x14ac:dyDescent="0.25">
      <c r="A13379">
        <v>7</v>
      </c>
      <c r="B13379">
        <v>2</v>
      </c>
      <c r="C13379" s="3">
        <v>702</v>
      </c>
      <c r="D13379" t="s">
        <v>7</v>
      </c>
      <c r="E13379">
        <v>87</v>
      </c>
      <c r="G13379" s="3">
        <v>60</v>
      </c>
      <c r="O13379" s="3"/>
    </row>
    <row r="13380" spans="1:15" customFormat="1" ht="13.2" x14ac:dyDescent="0.25">
      <c r="A13380">
        <v>7</v>
      </c>
      <c r="B13380">
        <v>3</v>
      </c>
      <c r="C13380" s="3">
        <v>703</v>
      </c>
      <c r="D13380" t="s">
        <v>7</v>
      </c>
      <c r="E13380">
        <v>87</v>
      </c>
      <c r="G13380" s="3">
        <v>80</v>
      </c>
      <c r="O13380" s="3"/>
    </row>
    <row r="13381" spans="1:15" customFormat="1" ht="13.2" x14ac:dyDescent="0.25">
      <c r="A13381">
        <v>7</v>
      </c>
      <c r="B13381">
        <v>4</v>
      </c>
      <c r="C13381" s="3">
        <v>704</v>
      </c>
      <c r="D13381" t="s">
        <v>7</v>
      </c>
      <c r="E13381">
        <v>87</v>
      </c>
      <c r="G13381" s="3">
        <v>108</v>
      </c>
      <c r="O13381" s="3"/>
    </row>
    <row r="13382" spans="1:15" customFormat="1" ht="13.2" x14ac:dyDescent="0.25">
      <c r="A13382">
        <v>7</v>
      </c>
      <c r="B13382">
        <v>5</v>
      </c>
      <c r="C13382" s="3">
        <v>705</v>
      </c>
      <c r="D13382" t="s">
        <v>7</v>
      </c>
      <c r="E13382">
        <v>87</v>
      </c>
      <c r="G13382" s="3">
        <v>97</v>
      </c>
      <c r="O13382" s="3"/>
    </row>
    <row r="13383" spans="1:15" customFormat="1" ht="13.2" x14ac:dyDescent="0.25">
      <c r="A13383">
        <v>7</v>
      </c>
      <c r="B13383">
        <v>6</v>
      </c>
      <c r="C13383" s="3">
        <v>706</v>
      </c>
      <c r="D13383" t="s">
        <v>7</v>
      </c>
      <c r="E13383">
        <v>87</v>
      </c>
      <c r="G13383" s="3">
        <v>123</v>
      </c>
      <c r="O13383" s="3"/>
    </row>
    <row r="13384" spans="1:15" customFormat="1" ht="13.2" x14ac:dyDescent="0.25">
      <c r="A13384">
        <v>7</v>
      </c>
      <c r="B13384">
        <v>7</v>
      </c>
      <c r="C13384" s="3">
        <v>707</v>
      </c>
      <c r="D13384" t="s">
        <v>7</v>
      </c>
      <c r="E13384">
        <v>87</v>
      </c>
      <c r="G13384" s="3">
        <v>651</v>
      </c>
      <c r="O13384" s="3"/>
    </row>
    <row r="13385" spans="1:15" customFormat="1" ht="13.2" x14ac:dyDescent="0.25">
      <c r="A13385">
        <v>7</v>
      </c>
      <c r="B13385">
        <v>8</v>
      </c>
      <c r="C13385" s="3">
        <v>708</v>
      </c>
      <c r="D13385" t="s">
        <v>7</v>
      </c>
      <c r="E13385">
        <v>87</v>
      </c>
      <c r="G13385" s="3">
        <v>776</v>
      </c>
      <c r="O13385" s="3"/>
    </row>
    <row r="13386" spans="1:15" customFormat="1" ht="13.2" x14ac:dyDescent="0.25">
      <c r="A13386">
        <v>7</v>
      </c>
      <c r="B13386">
        <v>9</v>
      </c>
      <c r="C13386" s="3">
        <v>709</v>
      </c>
      <c r="D13386" t="s">
        <v>7</v>
      </c>
      <c r="E13386">
        <v>87</v>
      </c>
      <c r="G13386" s="3">
        <v>2316</v>
      </c>
      <c r="O13386" s="3"/>
    </row>
    <row r="13387" spans="1:15" customFormat="1" ht="13.2" x14ac:dyDescent="0.25">
      <c r="A13387">
        <v>7</v>
      </c>
      <c r="B13387">
        <v>10</v>
      </c>
      <c r="C13387" s="3">
        <v>710</v>
      </c>
      <c r="D13387" t="s">
        <v>7</v>
      </c>
      <c r="E13387">
        <v>87</v>
      </c>
      <c r="G13387" s="3">
        <v>4007</v>
      </c>
      <c r="O13387" s="3"/>
    </row>
    <row r="13388" spans="1:15" customFormat="1" ht="13.2" x14ac:dyDescent="0.25">
      <c r="A13388">
        <v>7</v>
      </c>
      <c r="B13388">
        <v>11</v>
      </c>
      <c r="C13388" s="3">
        <v>711</v>
      </c>
      <c r="D13388" t="s">
        <v>7</v>
      </c>
      <c r="E13388">
        <v>87</v>
      </c>
      <c r="G13388" s="3">
        <v>4633</v>
      </c>
      <c r="O13388" s="3"/>
    </row>
    <row r="13389" spans="1:15" customFormat="1" ht="13.2" x14ac:dyDescent="0.25">
      <c r="A13389">
        <v>7</v>
      </c>
      <c r="B13389">
        <v>12</v>
      </c>
      <c r="C13389" s="3">
        <v>712</v>
      </c>
      <c r="D13389" t="s">
        <v>7</v>
      </c>
      <c r="E13389">
        <v>87</v>
      </c>
      <c r="G13389" s="3">
        <v>4640</v>
      </c>
      <c r="O13389" s="3"/>
    </row>
    <row r="13390" spans="1:15" customFormat="1" ht="13.2" x14ac:dyDescent="0.25">
      <c r="A13390">
        <v>7</v>
      </c>
      <c r="B13390">
        <v>13</v>
      </c>
      <c r="C13390" s="3">
        <v>713</v>
      </c>
      <c r="D13390" t="s">
        <v>7</v>
      </c>
      <c r="E13390">
        <v>87</v>
      </c>
      <c r="G13390" s="3">
        <v>2635</v>
      </c>
      <c r="O13390" s="3"/>
    </row>
    <row r="13391" spans="1:15" customFormat="1" ht="13.2" x14ac:dyDescent="0.25">
      <c r="A13391">
        <v>7</v>
      </c>
      <c r="B13391">
        <v>14</v>
      </c>
      <c r="C13391" s="3">
        <v>714</v>
      </c>
      <c r="D13391" t="s">
        <v>7</v>
      </c>
      <c r="E13391">
        <v>87</v>
      </c>
      <c r="G13391" s="3">
        <v>2191</v>
      </c>
      <c r="O13391" s="3"/>
    </row>
    <row r="13392" spans="1:15" customFormat="1" ht="13.2" x14ac:dyDescent="0.25">
      <c r="A13392">
        <v>7</v>
      </c>
      <c r="B13392">
        <v>15</v>
      </c>
      <c r="C13392" s="3">
        <v>715</v>
      </c>
      <c r="D13392" t="s">
        <v>7</v>
      </c>
      <c r="E13392">
        <v>87</v>
      </c>
      <c r="G13392" s="3">
        <v>1447</v>
      </c>
      <c r="O13392" s="3"/>
    </row>
    <row r="13393" spans="1:15" customFormat="1" ht="13.2" x14ac:dyDescent="0.25">
      <c r="A13393">
        <v>7</v>
      </c>
      <c r="B13393">
        <v>16</v>
      </c>
      <c r="C13393" s="3">
        <v>716</v>
      </c>
      <c r="D13393" t="s">
        <v>7</v>
      </c>
      <c r="E13393">
        <v>87</v>
      </c>
      <c r="G13393" s="3">
        <v>691</v>
      </c>
      <c r="O13393" s="3"/>
    </row>
    <row r="13394" spans="1:15" customFormat="1" ht="13.2" x14ac:dyDescent="0.25">
      <c r="A13394">
        <v>7</v>
      </c>
      <c r="B13394">
        <v>17</v>
      </c>
      <c r="C13394" s="3">
        <v>717</v>
      </c>
      <c r="D13394" t="s">
        <v>7</v>
      </c>
      <c r="E13394">
        <v>87</v>
      </c>
      <c r="G13394" s="3">
        <v>601</v>
      </c>
      <c r="O13394" s="3"/>
    </row>
    <row r="13395" spans="1:15" customFormat="1" ht="13.2" x14ac:dyDescent="0.25">
      <c r="A13395">
        <v>7</v>
      </c>
      <c r="B13395">
        <v>18</v>
      </c>
      <c r="C13395" s="3">
        <v>718</v>
      </c>
      <c r="D13395" t="s">
        <v>7</v>
      </c>
      <c r="E13395">
        <v>87</v>
      </c>
      <c r="G13395" s="3">
        <v>1004</v>
      </c>
      <c r="O13395" s="3"/>
    </row>
    <row r="13396" spans="1:15" customFormat="1" ht="13.2" x14ac:dyDescent="0.25">
      <c r="A13396">
        <v>7</v>
      </c>
      <c r="B13396">
        <v>19</v>
      </c>
      <c r="C13396" s="3">
        <v>719</v>
      </c>
      <c r="D13396" t="s">
        <v>7</v>
      </c>
      <c r="E13396">
        <v>87</v>
      </c>
      <c r="G13396" s="3">
        <v>230</v>
      </c>
      <c r="O13396" s="3"/>
    </row>
    <row r="13397" spans="1:15" customFormat="1" ht="13.2" x14ac:dyDescent="0.25">
      <c r="A13397">
        <v>7</v>
      </c>
      <c r="B13397">
        <v>20</v>
      </c>
      <c r="C13397" s="3">
        <v>720</v>
      </c>
      <c r="D13397" t="s">
        <v>7</v>
      </c>
      <c r="E13397">
        <v>87</v>
      </c>
      <c r="G13397" s="3">
        <v>3417</v>
      </c>
      <c r="O13397" s="3"/>
    </row>
    <row r="13398" spans="1:15" customFormat="1" ht="13.2" x14ac:dyDescent="0.25">
      <c r="A13398">
        <v>7</v>
      </c>
      <c r="B13398">
        <v>21</v>
      </c>
      <c r="C13398" s="3">
        <v>721</v>
      </c>
      <c r="D13398" t="s">
        <v>7</v>
      </c>
      <c r="E13398">
        <v>87</v>
      </c>
      <c r="G13398" s="3">
        <v>6963</v>
      </c>
      <c r="O13398" s="3"/>
    </row>
    <row r="13399" spans="1:15" customFormat="1" ht="13.2" x14ac:dyDescent="0.25">
      <c r="A13399">
        <v>7</v>
      </c>
      <c r="B13399">
        <v>22</v>
      </c>
      <c r="C13399" s="3">
        <v>722</v>
      </c>
      <c r="D13399" t="s">
        <v>7</v>
      </c>
      <c r="E13399">
        <v>87</v>
      </c>
      <c r="G13399" s="3">
        <v>3841</v>
      </c>
      <c r="O13399" s="3"/>
    </row>
    <row r="13400" spans="1:15" customFormat="1" ht="13.2" x14ac:dyDescent="0.25">
      <c r="A13400">
        <v>7</v>
      </c>
      <c r="B13400">
        <v>23</v>
      </c>
      <c r="C13400" s="3">
        <v>723</v>
      </c>
      <c r="D13400" t="s">
        <v>7</v>
      </c>
      <c r="E13400">
        <v>87</v>
      </c>
      <c r="G13400" s="3">
        <v>4414</v>
      </c>
      <c r="O13400" s="3"/>
    </row>
    <row r="13401" spans="1:15" customFormat="1" ht="13.2" x14ac:dyDescent="0.25">
      <c r="A13401">
        <v>7</v>
      </c>
      <c r="B13401">
        <v>24</v>
      </c>
      <c r="C13401" s="3">
        <v>724</v>
      </c>
      <c r="D13401" t="s">
        <v>7</v>
      </c>
      <c r="E13401">
        <v>87</v>
      </c>
      <c r="G13401" s="3">
        <v>4112</v>
      </c>
      <c r="O13401" s="3"/>
    </row>
    <row r="13402" spans="1:15" customFormat="1" ht="13.2" x14ac:dyDescent="0.25">
      <c r="A13402">
        <v>7</v>
      </c>
      <c r="B13402">
        <v>25</v>
      </c>
      <c r="C13402" s="3">
        <v>725</v>
      </c>
      <c r="D13402" t="s">
        <v>7</v>
      </c>
      <c r="E13402">
        <v>87</v>
      </c>
      <c r="G13402" s="3">
        <v>4075</v>
      </c>
      <c r="O13402" s="3"/>
    </row>
    <row r="13403" spans="1:15" customFormat="1" ht="13.2" x14ac:dyDescent="0.25">
      <c r="A13403">
        <v>7</v>
      </c>
      <c r="B13403">
        <v>26</v>
      </c>
      <c r="C13403" s="3">
        <v>726</v>
      </c>
      <c r="D13403" t="s">
        <v>7</v>
      </c>
      <c r="E13403">
        <v>87</v>
      </c>
      <c r="G13403" s="3">
        <v>4635</v>
      </c>
      <c r="O13403" s="3"/>
    </row>
    <row r="13404" spans="1:15" customFormat="1" ht="13.2" x14ac:dyDescent="0.25">
      <c r="A13404">
        <v>7</v>
      </c>
      <c r="B13404">
        <v>27</v>
      </c>
      <c r="C13404" s="3">
        <v>727</v>
      </c>
      <c r="D13404" t="s">
        <v>7</v>
      </c>
      <c r="E13404">
        <v>87</v>
      </c>
      <c r="G13404" s="3">
        <v>5994</v>
      </c>
      <c r="O13404" s="3"/>
    </row>
    <row r="13405" spans="1:15" customFormat="1" ht="13.2" x14ac:dyDescent="0.25">
      <c r="A13405">
        <v>7</v>
      </c>
      <c r="B13405">
        <v>28</v>
      </c>
      <c r="C13405" s="3">
        <v>728</v>
      </c>
      <c r="D13405" t="s">
        <v>7</v>
      </c>
      <c r="E13405">
        <v>87</v>
      </c>
      <c r="G13405" s="3">
        <v>5281</v>
      </c>
      <c r="O13405" s="3"/>
    </row>
    <row r="13406" spans="1:15" customFormat="1" ht="13.2" x14ac:dyDescent="0.25">
      <c r="A13406">
        <v>7</v>
      </c>
      <c r="B13406">
        <v>29</v>
      </c>
      <c r="C13406" s="3">
        <v>729</v>
      </c>
      <c r="D13406" t="s">
        <v>7</v>
      </c>
      <c r="E13406">
        <v>87</v>
      </c>
      <c r="G13406" s="3">
        <v>3975</v>
      </c>
      <c r="O13406" s="3"/>
    </row>
    <row r="13407" spans="1:15" customFormat="1" ht="13.2" x14ac:dyDescent="0.25">
      <c r="A13407">
        <v>7</v>
      </c>
      <c r="B13407">
        <v>30</v>
      </c>
      <c r="C13407" s="3">
        <v>730</v>
      </c>
      <c r="D13407" t="s">
        <v>7</v>
      </c>
      <c r="E13407">
        <v>87</v>
      </c>
      <c r="G13407" s="3">
        <v>8811</v>
      </c>
      <c r="O13407" s="3"/>
    </row>
    <row r="13408" spans="1:15" customFormat="1" ht="13.2" x14ac:dyDescent="0.25">
      <c r="A13408">
        <v>7</v>
      </c>
      <c r="B13408">
        <v>31</v>
      </c>
      <c r="C13408" s="3">
        <v>731</v>
      </c>
      <c r="D13408" t="s">
        <v>7</v>
      </c>
      <c r="E13408">
        <v>87</v>
      </c>
      <c r="G13408" s="3">
        <v>9013</v>
      </c>
      <c r="O13408" s="3"/>
    </row>
    <row r="13409" spans="1:15" customFormat="1" ht="13.2" x14ac:dyDescent="0.25">
      <c r="A13409">
        <v>8</v>
      </c>
      <c r="B13409">
        <v>1</v>
      </c>
      <c r="C13409" s="3">
        <v>801</v>
      </c>
      <c r="D13409" t="s">
        <v>7</v>
      </c>
      <c r="E13409">
        <v>87</v>
      </c>
      <c r="G13409" s="3">
        <v>10380</v>
      </c>
      <c r="O13409" s="3"/>
    </row>
    <row r="13410" spans="1:15" customFormat="1" ht="13.2" x14ac:dyDescent="0.25">
      <c r="A13410">
        <v>8</v>
      </c>
      <c r="B13410">
        <v>2</v>
      </c>
      <c r="C13410" s="3">
        <v>802</v>
      </c>
      <c r="D13410" t="s">
        <v>7</v>
      </c>
      <c r="E13410">
        <v>87</v>
      </c>
      <c r="G13410" s="3">
        <v>4701</v>
      </c>
      <c r="O13410" s="3"/>
    </row>
    <row r="13411" spans="1:15" customFormat="1" ht="13.2" x14ac:dyDescent="0.25">
      <c r="A13411">
        <v>8</v>
      </c>
      <c r="B13411">
        <v>3</v>
      </c>
      <c r="C13411" s="3">
        <v>803</v>
      </c>
      <c r="D13411" t="s">
        <v>7</v>
      </c>
      <c r="E13411">
        <v>87</v>
      </c>
      <c r="G13411" s="3">
        <v>3946</v>
      </c>
      <c r="O13411" s="3"/>
    </row>
    <row r="13412" spans="1:15" customFormat="1" ht="13.2" x14ac:dyDescent="0.25">
      <c r="A13412">
        <v>8</v>
      </c>
      <c r="B13412">
        <v>4</v>
      </c>
      <c r="C13412" s="3">
        <v>804</v>
      </c>
      <c r="D13412" t="s">
        <v>7</v>
      </c>
      <c r="E13412">
        <v>87</v>
      </c>
      <c r="G13412" s="3">
        <v>2108</v>
      </c>
      <c r="O13412" s="3"/>
    </row>
    <row r="13413" spans="1:15" customFormat="1" ht="13.2" x14ac:dyDescent="0.25">
      <c r="A13413">
        <v>8</v>
      </c>
      <c r="B13413">
        <v>5</v>
      </c>
      <c r="C13413" s="3">
        <v>805</v>
      </c>
      <c r="D13413" t="s">
        <v>7</v>
      </c>
      <c r="E13413">
        <v>87</v>
      </c>
      <c r="G13413" s="3">
        <v>971</v>
      </c>
      <c r="O13413" s="3"/>
    </row>
    <row r="13414" spans="1:15" customFormat="1" ht="13.2" x14ac:dyDescent="0.25">
      <c r="A13414">
        <v>8</v>
      </c>
      <c r="B13414">
        <v>6</v>
      </c>
      <c r="C13414" s="3">
        <v>806</v>
      </c>
      <c r="D13414" t="s">
        <v>7</v>
      </c>
      <c r="E13414">
        <v>87</v>
      </c>
      <c r="G13414" s="3">
        <v>818</v>
      </c>
      <c r="O13414" s="3"/>
    </row>
    <row r="13415" spans="1:15" customFormat="1" ht="13.2" x14ac:dyDescent="0.25">
      <c r="A13415">
        <v>8</v>
      </c>
      <c r="B13415">
        <v>7</v>
      </c>
      <c r="C13415" s="3">
        <v>807</v>
      </c>
      <c r="D13415" t="s">
        <v>7</v>
      </c>
      <c r="E13415">
        <v>87</v>
      </c>
      <c r="G13415" s="3">
        <v>1929</v>
      </c>
      <c r="O13415" s="3"/>
    </row>
    <row r="13416" spans="1:15" customFormat="1" ht="13.2" x14ac:dyDescent="0.25">
      <c r="A13416">
        <v>8</v>
      </c>
      <c r="B13416">
        <v>8</v>
      </c>
      <c r="C13416" s="3">
        <v>808</v>
      </c>
      <c r="D13416" t="s">
        <v>7</v>
      </c>
      <c r="E13416">
        <v>87</v>
      </c>
      <c r="G13416" s="3">
        <v>860</v>
      </c>
      <c r="O13416" s="3"/>
    </row>
    <row r="13417" spans="1:15" customFormat="1" ht="13.2" x14ac:dyDescent="0.25">
      <c r="A13417">
        <v>8</v>
      </c>
      <c r="B13417">
        <v>9</v>
      </c>
      <c r="C13417" s="3">
        <v>809</v>
      </c>
      <c r="D13417" t="s">
        <v>7</v>
      </c>
      <c r="E13417">
        <v>87</v>
      </c>
      <c r="G13417" s="3">
        <v>347</v>
      </c>
      <c r="O13417" s="3"/>
    </row>
    <row r="13418" spans="1:15" customFormat="1" ht="13.2" x14ac:dyDescent="0.25">
      <c r="A13418">
        <v>8</v>
      </c>
      <c r="B13418">
        <v>10</v>
      </c>
      <c r="C13418" s="3">
        <v>810</v>
      </c>
      <c r="D13418" t="s">
        <v>7</v>
      </c>
      <c r="E13418">
        <v>87</v>
      </c>
      <c r="G13418" s="3">
        <v>409</v>
      </c>
      <c r="O13418" s="3"/>
    </row>
    <row r="13419" spans="1:15" customFormat="1" ht="13.2" x14ac:dyDescent="0.25">
      <c r="A13419">
        <v>8</v>
      </c>
      <c r="B13419">
        <v>11</v>
      </c>
      <c r="C13419" s="3">
        <v>811</v>
      </c>
      <c r="D13419" t="s">
        <v>7</v>
      </c>
      <c r="E13419">
        <v>87</v>
      </c>
      <c r="G13419" s="3">
        <v>124</v>
      </c>
      <c r="O13419" s="3"/>
    </row>
    <row r="13420" spans="1:15" customFormat="1" ht="13.2" x14ac:dyDescent="0.25">
      <c r="A13420">
        <v>8</v>
      </c>
      <c r="B13420">
        <v>12</v>
      </c>
      <c r="C13420" s="3">
        <v>812</v>
      </c>
      <c r="D13420" t="s">
        <v>7</v>
      </c>
      <c r="E13420">
        <v>87</v>
      </c>
      <c r="G13420" s="3">
        <v>439</v>
      </c>
      <c r="O13420" s="3"/>
    </row>
    <row r="13421" spans="1:15" customFormat="1" ht="13.2" x14ac:dyDescent="0.25">
      <c r="A13421">
        <v>8</v>
      </c>
      <c r="B13421">
        <v>13</v>
      </c>
      <c r="C13421" s="3">
        <v>813</v>
      </c>
      <c r="D13421" t="s">
        <v>7</v>
      </c>
      <c r="E13421">
        <v>87</v>
      </c>
      <c r="G13421" s="3">
        <v>1942</v>
      </c>
      <c r="O13421" s="3"/>
    </row>
    <row r="13422" spans="1:15" customFormat="1" ht="13.2" x14ac:dyDescent="0.25">
      <c r="A13422">
        <v>8</v>
      </c>
      <c r="B13422">
        <v>14</v>
      </c>
      <c r="C13422" s="3">
        <v>814</v>
      </c>
      <c r="D13422" t="s">
        <v>7</v>
      </c>
      <c r="E13422">
        <v>87</v>
      </c>
      <c r="G13422" s="3">
        <v>1691</v>
      </c>
      <c r="O13422" s="3"/>
    </row>
    <row r="13423" spans="1:15" customFormat="1" ht="13.2" x14ac:dyDescent="0.25">
      <c r="A13423">
        <v>8</v>
      </c>
      <c r="B13423">
        <v>15</v>
      </c>
      <c r="C13423" s="3">
        <v>815</v>
      </c>
      <c r="D13423" t="s">
        <v>7</v>
      </c>
      <c r="E13423">
        <v>87</v>
      </c>
      <c r="G13423" s="3">
        <v>1445</v>
      </c>
      <c r="O13423" s="3"/>
    </row>
    <row r="13424" spans="1:15" customFormat="1" ht="13.2" x14ac:dyDescent="0.25">
      <c r="A13424">
        <v>8</v>
      </c>
      <c r="B13424">
        <v>16</v>
      </c>
      <c r="C13424" s="3">
        <v>816</v>
      </c>
      <c r="D13424" t="s">
        <v>7</v>
      </c>
      <c r="E13424">
        <v>87</v>
      </c>
      <c r="G13424" s="3">
        <v>1270</v>
      </c>
      <c r="O13424" s="3"/>
    </row>
    <row r="13425" spans="1:15" customFormat="1" ht="13.2" x14ac:dyDescent="0.25">
      <c r="A13425">
        <v>8</v>
      </c>
      <c r="B13425">
        <v>17</v>
      </c>
      <c r="C13425" s="3">
        <v>817</v>
      </c>
      <c r="D13425" t="s">
        <v>7</v>
      </c>
      <c r="E13425">
        <v>87</v>
      </c>
      <c r="G13425" s="3">
        <v>2387</v>
      </c>
      <c r="O13425" s="3"/>
    </row>
    <row r="13426" spans="1:15" customFormat="1" ht="13.2" x14ac:dyDescent="0.25">
      <c r="A13426">
        <v>8</v>
      </c>
      <c r="B13426">
        <v>18</v>
      </c>
      <c r="C13426" s="3">
        <v>818</v>
      </c>
      <c r="D13426" t="s">
        <v>7</v>
      </c>
      <c r="E13426">
        <v>87</v>
      </c>
      <c r="G13426" s="3">
        <v>1643</v>
      </c>
      <c r="O13426" s="3"/>
    </row>
    <row r="13427" spans="1:15" customFormat="1" ht="13.2" x14ac:dyDescent="0.25">
      <c r="A13427">
        <v>8</v>
      </c>
      <c r="B13427">
        <v>19</v>
      </c>
      <c r="C13427" s="3">
        <v>819</v>
      </c>
      <c r="D13427" t="s">
        <v>7</v>
      </c>
      <c r="E13427">
        <v>87</v>
      </c>
      <c r="G13427" s="3">
        <v>1601</v>
      </c>
      <c r="O13427" s="3"/>
    </row>
    <row r="13428" spans="1:15" customFormat="1" ht="13.2" x14ac:dyDescent="0.25">
      <c r="A13428">
        <v>8</v>
      </c>
      <c r="B13428">
        <v>20</v>
      </c>
      <c r="C13428" s="3">
        <v>820</v>
      </c>
      <c r="D13428" t="s">
        <v>7</v>
      </c>
      <c r="E13428">
        <v>87</v>
      </c>
      <c r="G13428" s="3">
        <v>820</v>
      </c>
      <c r="O13428" s="3"/>
    </row>
    <row r="13429" spans="1:15" customFormat="1" ht="13.2" x14ac:dyDescent="0.25">
      <c r="A13429">
        <v>8</v>
      </c>
      <c r="B13429">
        <v>21</v>
      </c>
      <c r="C13429" s="3">
        <v>821</v>
      </c>
      <c r="D13429" t="s">
        <v>7</v>
      </c>
      <c r="E13429">
        <v>87</v>
      </c>
      <c r="G13429" s="3">
        <v>1151</v>
      </c>
      <c r="O13429" s="3"/>
    </row>
    <row r="13430" spans="1:15" customFormat="1" ht="13.2" x14ac:dyDescent="0.25">
      <c r="A13430">
        <v>8</v>
      </c>
      <c r="B13430">
        <v>22</v>
      </c>
      <c r="C13430" s="3">
        <v>822</v>
      </c>
      <c r="D13430" t="s">
        <v>7</v>
      </c>
      <c r="E13430">
        <v>87</v>
      </c>
      <c r="G13430" s="3">
        <v>1540</v>
      </c>
      <c r="O13430" s="3"/>
    </row>
    <row r="13431" spans="1:15" customFormat="1" ht="13.2" x14ac:dyDescent="0.25">
      <c r="A13431">
        <v>8</v>
      </c>
      <c r="B13431">
        <v>23</v>
      </c>
      <c r="C13431" s="3">
        <v>823</v>
      </c>
      <c r="D13431" t="s">
        <v>7</v>
      </c>
      <c r="E13431">
        <v>87</v>
      </c>
      <c r="G13431" s="3">
        <v>993</v>
      </c>
      <c r="O13431" s="3"/>
    </row>
    <row r="13432" spans="1:15" customFormat="1" ht="13.2" x14ac:dyDescent="0.25">
      <c r="A13432">
        <v>8</v>
      </c>
      <c r="B13432">
        <v>24</v>
      </c>
      <c r="C13432" s="3">
        <v>824</v>
      </c>
      <c r="D13432" t="s">
        <v>7</v>
      </c>
      <c r="E13432">
        <v>87</v>
      </c>
      <c r="G13432" s="3">
        <v>900</v>
      </c>
      <c r="O13432" s="3"/>
    </row>
    <row r="13433" spans="1:15" customFormat="1" ht="13.2" x14ac:dyDescent="0.25">
      <c r="A13433">
        <v>8</v>
      </c>
      <c r="B13433">
        <v>25</v>
      </c>
      <c r="C13433" s="3">
        <v>825</v>
      </c>
      <c r="D13433" t="s">
        <v>7</v>
      </c>
      <c r="E13433">
        <v>87</v>
      </c>
      <c r="G13433" s="3">
        <v>585</v>
      </c>
      <c r="O13433" s="3"/>
    </row>
    <row r="13434" spans="1:15" customFormat="1" ht="13.2" x14ac:dyDescent="0.25">
      <c r="A13434">
        <v>8</v>
      </c>
      <c r="B13434">
        <v>26</v>
      </c>
      <c r="C13434" s="3">
        <v>826</v>
      </c>
      <c r="D13434" t="s">
        <v>7</v>
      </c>
      <c r="E13434">
        <v>87</v>
      </c>
      <c r="G13434" s="3">
        <v>207</v>
      </c>
      <c r="O13434" s="3"/>
    </row>
    <row r="13435" spans="1:15" customFormat="1" ht="13.2" x14ac:dyDescent="0.25">
      <c r="A13435">
        <v>8</v>
      </c>
      <c r="B13435">
        <v>27</v>
      </c>
      <c r="C13435" s="3">
        <v>827</v>
      </c>
      <c r="D13435" t="s">
        <v>7</v>
      </c>
      <c r="E13435">
        <v>87</v>
      </c>
      <c r="G13435" s="3">
        <v>121</v>
      </c>
      <c r="O13435" s="3"/>
    </row>
    <row r="13436" spans="1:15" customFormat="1" ht="13.2" x14ac:dyDescent="0.25">
      <c r="A13436">
        <v>8</v>
      </c>
      <c r="B13436">
        <v>28</v>
      </c>
      <c r="C13436" s="3">
        <v>828</v>
      </c>
      <c r="D13436" t="s">
        <v>7</v>
      </c>
      <c r="E13436">
        <v>87</v>
      </c>
      <c r="G13436" s="3">
        <v>218</v>
      </c>
      <c r="O13436" s="3"/>
    </row>
    <row r="13437" spans="1:15" customFormat="1" ht="13.2" x14ac:dyDescent="0.25">
      <c r="A13437">
        <v>8</v>
      </c>
      <c r="B13437">
        <v>29</v>
      </c>
      <c r="C13437" s="3">
        <v>829</v>
      </c>
      <c r="D13437" t="s">
        <v>7</v>
      </c>
      <c r="E13437">
        <v>87</v>
      </c>
      <c r="G13437" s="3">
        <v>450</v>
      </c>
      <c r="O13437" s="3"/>
    </row>
    <row r="13438" spans="1:15" customFormat="1" ht="13.2" x14ac:dyDescent="0.25">
      <c r="A13438">
        <v>8</v>
      </c>
      <c r="B13438">
        <v>30</v>
      </c>
      <c r="C13438" s="3">
        <v>830</v>
      </c>
      <c r="D13438" t="s">
        <v>7</v>
      </c>
      <c r="E13438">
        <v>87</v>
      </c>
      <c r="G13438" s="3">
        <v>437</v>
      </c>
      <c r="O13438" s="3"/>
    </row>
    <row r="13439" spans="1:15" customFormat="1" ht="13.2" x14ac:dyDescent="0.25">
      <c r="A13439">
        <v>8</v>
      </c>
      <c r="B13439">
        <v>31</v>
      </c>
      <c r="C13439" s="3">
        <v>831</v>
      </c>
      <c r="D13439" t="s">
        <v>7</v>
      </c>
      <c r="E13439">
        <v>87</v>
      </c>
      <c r="G13439" s="3">
        <v>1011</v>
      </c>
      <c r="O13439" s="3"/>
    </row>
    <row r="13440" spans="1:15" customFormat="1" ht="13.2" x14ac:dyDescent="0.25">
      <c r="A13440">
        <v>9</v>
      </c>
      <c r="B13440">
        <v>1</v>
      </c>
      <c r="C13440" s="3">
        <v>901</v>
      </c>
      <c r="D13440" t="s">
        <v>7</v>
      </c>
      <c r="E13440">
        <v>87</v>
      </c>
      <c r="G13440" s="3">
        <v>929</v>
      </c>
      <c r="O13440" s="3"/>
    </row>
    <row r="13441" spans="1:15" customFormat="1" ht="13.2" x14ac:dyDescent="0.25">
      <c r="A13441">
        <v>9</v>
      </c>
      <c r="B13441">
        <v>2</v>
      </c>
      <c r="C13441" s="3">
        <v>902</v>
      </c>
      <c r="D13441" t="s">
        <v>7</v>
      </c>
      <c r="E13441">
        <v>87</v>
      </c>
      <c r="G13441" s="3">
        <v>473</v>
      </c>
      <c r="O13441" s="3"/>
    </row>
    <row r="13442" spans="1:15" customFormat="1" ht="13.2" x14ac:dyDescent="0.25">
      <c r="A13442">
        <v>9</v>
      </c>
      <c r="B13442">
        <v>3</v>
      </c>
      <c r="C13442" s="3">
        <v>903</v>
      </c>
      <c r="D13442" t="s">
        <v>7</v>
      </c>
      <c r="E13442">
        <v>87</v>
      </c>
      <c r="G13442" s="3">
        <v>208</v>
      </c>
      <c r="O13442" s="3"/>
    </row>
    <row r="13443" spans="1:15" customFormat="1" ht="13.2" x14ac:dyDescent="0.25">
      <c r="A13443">
        <v>9</v>
      </c>
      <c r="B13443">
        <v>4</v>
      </c>
      <c r="C13443" s="3">
        <v>904</v>
      </c>
      <c r="D13443" t="s">
        <v>7</v>
      </c>
      <c r="E13443">
        <v>87</v>
      </c>
      <c r="G13443" s="3">
        <v>85</v>
      </c>
      <c r="O13443" s="3"/>
    </row>
    <row r="13444" spans="1:15" customFormat="1" ht="13.2" x14ac:dyDescent="0.25">
      <c r="A13444">
        <v>9</v>
      </c>
      <c r="B13444">
        <v>5</v>
      </c>
      <c r="C13444" s="3">
        <v>905</v>
      </c>
      <c r="D13444" t="s">
        <v>7</v>
      </c>
      <c r="E13444">
        <v>87</v>
      </c>
      <c r="G13444" s="3">
        <v>109</v>
      </c>
      <c r="O13444" s="3"/>
    </row>
    <row r="13445" spans="1:15" customFormat="1" ht="13.2" x14ac:dyDescent="0.25">
      <c r="A13445">
        <v>9</v>
      </c>
      <c r="B13445">
        <v>6</v>
      </c>
      <c r="C13445" s="3">
        <v>906</v>
      </c>
      <c r="D13445" t="s">
        <v>7</v>
      </c>
      <c r="E13445">
        <v>87</v>
      </c>
      <c r="G13445" s="3">
        <v>53</v>
      </c>
      <c r="O13445" s="3"/>
    </row>
    <row r="13446" spans="1:15" customFormat="1" ht="13.2" x14ac:dyDescent="0.25">
      <c r="A13446">
        <v>9</v>
      </c>
      <c r="B13446">
        <v>7</v>
      </c>
      <c r="C13446" s="3">
        <v>907</v>
      </c>
      <c r="D13446" t="s">
        <v>7</v>
      </c>
      <c r="E13446">
        <v>87</v>
      </c>
      <c r="G13446" s="3">
        <v>50</v>
      </c>
      <c r="O13446" s="3"/>
    </row>
    <row r="13447" spans="1:15" customFormat="1" ht="13.2" x14ac:dyDescent="0.25">
      <c r="A13447">
        <v>9</v>
      </c>
      <c r="B13447">
        <v>8</v>
      </c>
      <c r="C13447" s="3">
        <v>908</v>
      </c>
      <c r="D13447" t="s">
        <v>7</v>
      </c>
      <c r="E13447">
        <v>87</v>
      </c>
      <c r="G13447" s="3">
        <v>89</v>
      </c>
      <c r="O13447" s="3"/>
    </row>
    <row r="13448" spans="1:15" customFormat="1" ht="13.2" x14ac:dyDescent="0.25">
      <c r="A13448">
        <v>9</v>
      </c>
      <c r="B13448">
        <v>9</v>
      </c>
      <c r="C13448" s="3">
        <v>909</v>
      </c>
      <c r="D13448" t="s">
        <v>7</v>
      </c>
      <c r="E13448">
        <v>87</v>
      </c>
      <c r="G13448" s="3">
        <v>113</v>
      </c>
      <c r="O13448" s="3"/>
    </row>
    <row r="13449" spans="1:15" customFormat="1" ht="13.2" x14ac:dyDescent="0.25">
      <c r="A13449">
        <v>9</v>
      </c>
      <c r="B13449">
        <v>10</v>
      </c>
      <c r="C13449" s="3">
        <v>910</v>
      </c>
      <c r="D13449" t="s">
        <v>7</v>
      </c>
      <c r="E13449">
        <v>87</v>
      </c>
      <c r="G13449" s="3">
        <v>56</v>
      </c>
      <c r="O13449" s="3"/>
    </row>
    <row r="13450" spans="1:15" customFormat="1" ht="13.2" x14ac:dyDescent="0.25">
      <c r="A13450">
        <v>9</v>
      </c>
      <c r="B13450">
        <v>11</v>
      </c>
      <c r="C13450" s="3">
        <v>911</v>
      </c>
      <c r="D13450" t="s">
        <v>7</v>
      </c>
      <c r="E13450">
        <v>87</v>
      </c>
      <c r="G13450" s="3">
        <v>110</v>
      </c>
      <c r="O13450" s="3"/>
    </row>
    <row r="13451" spans="1:15" customFormat="1" ht="13.2" x14ac:dyDescent="0.25">
      <c r="A13451">
        <v>9</v>
      </c>
      <c r="B13451">
        <v>12</v>
      </c>
      <c r="C13451" s="3">
        <v>912</v>
      </c>
      <c r="D13451" t="s">
        <v>7</v>
      </c>
      <c r="E13451">
        <v>87</v>
      </c>
      <c r="G13451" s="3">
        <v>351</v>
      </c>
      <c r="O13451" s="3"/>
    </row>
    <row r="13452" spans="1:15" customFormat="1" ht="13.2" x14ac:dyDescent="0.25">
      <c r="A13452">
        <v>9</v>
      </c>
      <c r="B13452">
        <v>13</v>
      </c>
      <c r="C13452" s="3">
        <v>913</v>
      </c>
      <c r="D13452" t="s">
        <v>7</v>
      </c>
      <c r="E13452">
        <v>87</v>
      </c>
      <c r="G13452" s="3">
        <v>227</v>
      </c>
      <c r="O13452" s="3"/>
    </row>
    <row r="13453" spans="1:15" customFormat="1" ht="13.2" x14ac:dyDescent="0.25">
      <c r="A13453">
        <v>9</v>
      </c>
      <c r="B13453">
        <v>14</v>
      </c>
      <c r="C13453" s="3">
        <v>914</v>
      </c>
      <c r="D13453" t="s">
        <v>7</v>
      </c>
      <c r="E13453">
        <v>87</v>
      </c>
      <c r="G13453" s="3">
        <v>240</v>
      </c>
      <c r="O13453" s="3"/>
    </row>
    <row r="13454" spans="1:15" customFormat="1" ht="13.2" x14ac:dyDescent="0.25">
      <c r="A13454">
        <v>9</v>
      </c>
      <c r="B13454">
        <v>15</v>
      </c>
      <c r="C13454" s="3">
        <v>915</v>
      </c>
      <c r="D13454" t="s">
        <v>7</v>
      </c>
      <c r="E13454">
        <v>87</v>
      </c>
      <c r="G13454" s="3">
        <v>258</v>
      </c>
      <c r="O13454" s="3"/>
    </row>
    <row r="13455" spans="1:15" customFormat="1" ht="13.2" x14ac:dyDescent="0.25">
      <c r="A13455">
        <v>9</v>
      </c>
      <c r="B13455">
        <v>16</v>
      </c>
      <c r="C13455" s="3">
        <v>916</v>
      </c>
      <c r="D13455" t="s">
        <v>7</v>
      </c>
      <c r="E13455">
        <v>87</v>
      </c>
      <c r="G13455" s="3">
        <v>280</v>
      </c>
      <c r="O13455" s="3"/>
    </row>
    <row r="13456" spans="1:15" customFormat="1" ht="13.2" x14ac:dyDescent="0.25">
      <c r="A13456">
        <v>9</v>
      </c>
      <c r="B13456">
        <v>17</v>
      </c>
      <c r="C13456" s="3">
        <v>917</v>
      </c>
      <c r="D13456" t="s">
        <v>7</v>
      </c>
      <c r="E13456">
        <v>87</v>
      </c>
      <c r="G13456" s="3">
        <v>300</v>
      </c>
      <c r="O13456" s="3"/>
    </row>
    <row r="13457" spans="1:15" customFormat="1" ht="13.2" x14ac:dyDescent="0.25">
      <c r="A13457">
        <v>9</v>
      </c>
      <c r="B13457">
        <v>18</v>
      </c>
      <c r="C13457" s="3">
        <v>918</v>
      </c>
      <c r="D13457" t="s">
        <v>7</v>
      </c>
      <c r="E13457">
        <v>87</v>
      </c>
      <c r="G13457" s="3">
        <v>154</v>
      </c>
      <c r="O13457" s="3"/>
    </row>
    <row r="13458" spans="1:15" customFormat="1" ht="13.2" x14ac:dyDescent="0.25">
      <c r="A13458">
        <v>9</v>
      </c>
      <c r="B13458">
        <v>19</v>
      </c>
      <c r="C13458" s="3">
        <v>919</v>
      </c>
      <c r="D13458" t="s">
        <v>7</v>
      </c>
      <c r="E13458">
        <v>87</v>
      </c>
      <c r="G13458" s="3">
        <v>116</v>
      </c>
      <c r="O13458" s="3"/>
    </row>
    <row r="13459" spans="1:15" customFormat="1" ht="13.2" x14ac:dyDescent="0.25">
      <c r="A13459">
        <v>9</v>
      </c>
      <c r="B13459">
        <v>20</v>
      </c>
      <c r="C13459" s="3">
        <v>920</v>
      </c>
      <c r="D13459" t="s">
        <v>7</v>
      </c>
      <c r="E13459">
        <v>87</v>
      </c>
      <c r="G13459" s="3">
        <v>114</v>
      </c>
      <c r="O13459" s="3"/>
    </row>
    <row r="13460" spans="1:15" customFormat="1" ht="13.2" x14ac:dyDescent="0.25">
      <c r="A13460">
        <v>9</v>
      </c>
      <c r="B13460">
        <v>21</v>
      </c>
      <c r="C13460" s="3">
        <v>921</v>
      </c>
      <c r="D13460" t="s">
        <v>7</v>
      </c>
      <c r="E13460">
        <v>87</v>
      </c>
      <c r="G13460" s="3">
        <v>266</v>
      </c>
      <c r="O13460" s="3"/>
    </row>
    <row r="13461" spans="1:15" customFormat="1" ht="13.2" x14ac:dyDescent="0.25">
      <c r="A13461">
        <v>9</v>
      </c>
      <c r="B13461">
        <v>22</v>
      </c>
      <c r="C13461" s="3">
        <v>922</v>
      </c>
      <c r="D13461" t="s">
        <v>7</v>
      </c>
      <c r="E13461">
        <v>87</v>
      </c>
      <c r="G13461" s="3">
        <v>251</v>
      </c>
      <c r="O13461" s="3"/>
    </row>
    <row r="13462" spans="1:15" customFormat="1" ht="13.2" x14ac:dyDescent="0.25">
      <c r="A13462">
        <v>9</v>
      </c>
      <c r="B13462">
        <v>23</v>
      </c>
      <c r="C13462" s="3">
        <v>923</v>
      </c>
      <c r="D13462" t="s">
        <v>7</v>
      </c>
      <c r="E13462">
        <v>87</v>
      </c>
      <c r="G13462" s="3">
        <v>286</v>
      </c>
      <c r="O13462" s="3"/>
    </row>
    <row r="13463" spans="1:15" customFormat="1" ht="13.2" x14ac:dyDescent="0.25">
      <c r="A13463">
        <v>9</v>
      </c>
      <c r="B13463">
        <v>24</v>
      </c>
      <c r="C13463" s="3">
        <v>924</v>
      </c>
      <c r="D13463" t="s">
        <v>7</v>
      </c>
      <c r="E13463">
        <v>87</v>
      </c>
      <c r="G13463" s="3">
        <v>415</v>
      </c>
      <c r="O13463" s="3"/>
    </row>
    <row r="13464" spans="1:15" customFormat="1" ht="13.2" x14ac:dyDescent="0.25">
      <c r="A13464">
        <v>9</v>
      </c>
      <c r="B13464">
        <v>25</v>
      </c>
      <c r="C13464" s="3">
        <v>925</v>
      </c>
      <c r="D13464" t="s">
        <v>7</v>
      </c>
      <c r="E13464">
        <v>87</v>
      </c>
      <c r="G13464" s="3">
        <v>218</v>
      </c>
      <c r="O13464" s="3"/>
    </row>
    <row r="13465" spans="1:15" customFormat="1" ht="13.2" x14ac:dyDescent="0.25">
      <c r="A13465">
        <v>9</v>
      </c>
      <c r="B13465">
        <v>26</v>
      </c>
      <c r="C13465" s="3">
        <v>926</v>
      </c>
      <c r="D13465" t="s">
        <v>7</v>
      </c>
      <c r="E13465">
        <v>87</v>
      </c>
      <c r="G13465" s="3">
        <v>234</v>
      </c>
      <c r="O13465" s="3"/>
    </row>
    <row r="13466" spans="1:15" customFormat="1" ht="13.2" x14ac:dyDescent="0.25">
      <c r="A13466">
        <v>9</v>
      </c>
      <c r="B13466">
        <v>27</v>
      </c>
      <c r="C13466" s="3">
        <v>927</v>
      </c>
      <c r="D13466" t="s">
        <v>7</v>
      </c>
      <c r="E13466">
        <v>87</v>
      </c>
      <c r="G13466" s="3">
        <v>247</v>
      </c>
      <c r="O13466" s="3"/>
    </row>
    <row r="13467" spans="1:15" customFormat="1" ht="13.2" x14ac:dyDescent="0.25">
      <c r="A13467">
        <v>9</v>
      </c>
      <c r="B13467">
        <v>28</v>
      </c>
      <c r="C13467" s="3">
        <v>928</v>
      </c>
      <c r="D13467" t="s">
        <v>7</v>
      </c>
      <c r="E13467">
        <v>87</v>
      </c>
      <c r="G13467" s="3">
        <v>265</v>
      </c>
      <c r="O13467" s="3"/>
    </row>
    <row r="13468" spans="1:15" customFormat="1" ht="13.2" x14ac:dyDescent="0.25">
      <c r="A13468">
        <v>9</v>
      </c>
      <c r="B13468">
        <v>29</v>
      </c>
      <c r="C13468" s="3">
        <v>929</v>
      </c>
      <c r="D13468" t="s">
        <v>7</v>
      </c>
      <c r="E13468">
        <v>87</v>
      </c>
      <c r="G13468" s="3">
        <v>322</v>
      </c>
      <c r="O13468" s="3"/>
    </row>
    <row r="13469" spans="1:15" customFormat="1" ht="13.2" x14ac:dyDescent="0.25">
      <c r="A13469">
        <v>9</v>
      </c>
      <c r="B13469">
        <v>30</v>
      </c>
      <c r="C13469" s="3">
        <v>930</v>
      </c>
      <c r="D13469" t="s">
        <v>7</v>
      </c>
      <c r="E13469">
        <v>87</v>
      </c>
      <c r="G13469" s="3">
        <v>246</v>
      </c>
      <c r="O13469" s="3"/>
    </row>
    <row r="13470" spans="1:15" customFormat="1" ht="13.2" x14ac:dyDescent="0.25">
      <c r="A13470">
        <v>10</v>
      </c>
      <c r="B13470">
        <v>1</v>
      </c>
      <c r="C13470" s="3">
        <v>1001</v>
      </c>
      <c r="D13470" t="s">
        <v>7</v>
      </c>
      <c r="E13470">
        <v>87</v>
      </c>
      <c r="G13470" s="3">
        <v>417</v>
      </c>
      <c r="O13470" s="3"/>
    </row>
    <row r="13471" spans="1:15" customFormat="1" ht="13.2" x14ac:dyDescent="0.25">
      <c r="A13471">
        <v>10</v>
      </c>
      <c r="B13471">
        <v>2</v>
      </c>
      <c r="C13471" s="3">
        <v>1002</v>
      </c>
      <c r="D13471" t="s">
        <v>7</v>
      </c>
      <c r="E13471">
        <v>87</v>
      </c>
      <c r="G13471" s="3">
        <v>492</v>
      </c>
      <c r="O13471" s="3"/>
    </row>
    <row r="13472" spans="1:15" customFormat="1" ht="13.2" x14ac:dyDescent="0.25">
      <c r="A13472">
        <v>10</v>
      </c>
      <c r="B13472">
        <v>3</v>
      </c>
      <c r="C13472" s="3">
        <v>1003</v>
      </c>
      <c r="D13472" t="s">
        <v>7</v>
      </c>
      <c r="E13472">
        <v>87</v>
      </c>
      <c r="G13472" s="3">
        <v>369</v>
      </c>
      <c r="O13472" s="3"/>
    </row>
    <row r="13473" spans="1:15" customFormat="1" ht="13.2" x14ac:dyDescent="0.25">
      <c r="A13473">
        <v>10</v>
      </c>
      <c r="B13473">
        <v>4</v>
      </c>
      <c r="C13473" s="3">
        <v>1004</v>
      </c>
      <c r="D13473" t="s">
        <v>7</v>
      </c>
      <c r="E13473">
        <v>87</v>
      </c>
      <c r="G13473" s="3">
        <v>348</v>
      </c>
      <c r="O13473" s="3"/>
    </row>
    <row r="13474" spans="1:15" customFormat="1" ht="13.2" x14ac:dyDescent="0.25">
      <c r="A13474">
        <v>10</v>
      </c>
      <c r="B13474">
        <v>5</v>
      </c>
      <c r="C13474" s="3">
        <v>1005</v>
      </c>
      <c r="D13474" t="s">
        <v>7</v>
      </c>
      <c r="E13474">
        <v>87</v>
      </c>
      <c r="G13474" s="3">
        <v>310</v>
      </c>
      <c r="O13474" s="3"/>
    </row>
    <row r="13475" spans="1:15" customFormat="1" ht="13.2" x14ac:dyDescent="0.25">
      <c r="A13475">
        <v>10</v>
      </c>
      <c r="B13475">
        <v>6</v>
      </c>
      <c r="C13475" s="3">
        <v>1006</v>
      </c>
      <c r="D13475" t="s">
        <v>7</v>
      </c>
      <c r="E13475">
        <v>87</v>
      </c>
      <c r="G13475" s="3">
        <v>381</v>
      </c>
      <c r="O13475" s="3"/>
    </row>
    <row r="13476" spans="1:15" customFormat="1" ht="13.2" x14ac:dyDescent="0.25">
      <c r="A13476">
        <v>10</v>
      </c>
      <c r="B13476">
        <v>7</v>
      </c>
      <c r="C13476" s="3">
        <v>1007</v>
      </c>
      <c r="D13476" t="s">
        <v>7</v>
      </c>
      <c r="E13476">
        <v>87</v>
      </c>
      <c r="G13476" s="3">
        <v>385</v>
      </c>
      <c r="O13476" s="3"/>
    </row>
    <row r="13477" spans="1:15" customFormat="1" ht="13.2" x14ac:dyDescent="0.25">
      <c r="A13477">
        <v>10</v>
      </c>
      <c r="B13477">
        <v>8</v>
      </c>
      <c r="C13477" s="3">
        <v>1008</v>
      </c>
      <c r="D13477" t="s">
        <v>7</v>
      </c>
      <c r="E13477">
        <v>87</v>
      </c>
      <c r="G13477" s="3">
        <v>135</v>
      </c>
      <c r="O13477" s="3"/>
    </row>
    <row r="13478" spans="1:15" customFormat="1" ht="13.2" x14ac:dyDescent="0.25">
      <c r="A13478">
        <v>6</v>
      </c>
      <c r="B13478">
        <v>1</v>
      </c>
      <c r="C13478" s="3">
        <v>601</v>
      </c>
      <c r="D13478" t="s">
        <v>6</v>
      </c>
      <c r="E13478">
        <v>86</v>
      </c>
      <c r="G13478" s="3">
        <v>560</v>
      </c>
      <c r="O13478" s="3"/>
    </row>
    <row r="13479" spans="1:15" customFormat="1" ht="13.2" x14ac:dyDescent="0.25">
      <c r="A13479">
        <v>6</v>
      </c>
      <c r="B13479">
        <v>2</v>
      </c>
      <c r="C13479" s="3">
        <v>602</v>
      </c>
      <c r="D13479" t="s">
        <v>6</v>
      </c>
      <c r="E13479">
        <v>86</v>
      </c>
      <c r="G13479" s="3">
        <v>366</v>
      </c>
      <c r="O13479" s="3"/>
    </row>
    <row r="13480" spans="1:15" customFormat="1" ht="13.2" x14ac:dyDescent="0.25">
      <c r="A13480">
        <v>6</v>
      </c>
      <c r="B13480">
        <v>3</v>
      </c>
      <c r="C13480" s="3">
        <v>603</v>
      </c>
      <c r="D13480" t="s">
        <v>6</v>
      </c>
      <c r="E13480">
        <v>86</v>
      </c>
      <c r="G13480" s="3">
        <v>319</v>
      </c>
      <c r="O13480" s="3"/>
    </row>
    <row r="13481" spans="1:15" customFormat="1" ht="13.2" x14ac:dyDescent="0.25">
      <c r="A13481">
        <v>6</v>
      </c>
      <c r="B13481">
        <v>4</v>
      </c>
      <c r="C13481" s="3">
        <v>604</v>
      </c>
      <c r="D13481" t="s">
        <v>6</v>
      </c>
      <c r="E13481">
        <v>86</v>
      </c>
      <c r="G13481" s="3">
        <v>270</v>
      </c>
      <c r="O13481" s="3"/>
    </row>
    <row r="13482" spans="1:15" customFormat="1" ht="13.2" x14ac:dyDescent="0.25">
      <c r="A13482">
        <v>6</v>
      </c>
      <c r="B13482">
        <v>5</v>
      </c>
      <c r="C13482" s="3">
        <v>605</v>
      </c>
      <c r="D13482" t="s">
        <v>6</v>
      </c>
      <c r="E13482">
        <v>86</v>
      </c>
      <c r="G13482" s="3">
        <v>227</v>
      </c>
      <c r="O13482" s="3"/>
    </row>
    <row r="13483" spans="1:15" customFormat="1" ht="13.2" x14ac:dyDescent="0.25">
      <c r="A13483">
        <v>6</v>
      </c>
      <c r="B13483">
        <v>6</v>
      </c>
      <c r="C13483" s="3">
        <v>606</v>
      </c>
      <c r="D13483" t="s">
        <v>6</v>
      </c>
      <c r="E13483">
        <v>86</v>
      </c>
      <c r="G13483" s="3">
        <v>177</v>
      </c>
      <c r="O13483" s="3"/>
    </row>
    <row r="13484" spans="1:15" customFormat="1" ht="13.2" x14ac:dyDescent="0.25">
      <c r="A13484">
        <v>6</v>
      </c>
      <c r="B13484">
        <v>7</v>
      </c>
      <c r="C13484" s="3">
        <v>607</v>
      </c>
      <c r="D13484" t="s">
        <v>6</v>
      </c>
      <c r="E13484">
        <v>86</v>
      </c>
      <c r="G13484" s="3">
        <v>128</v>
      </c>
      <c r="O13484" s="3"/>
    </row>
    <row r="13485" spans="1:15" customFormat="1" ht="13.2" x14ac:dyDescent="0.25">
      <c r="A13485">
        <v>6</v>
      </c>
      <c r="B13485">
        <v>8</v>
      </c>
      <c r="C13485" s="3">
        <v>608</v>
      </c>
      <c r="D13485" t="s">
        <v>6</v>
      </c>
      <c r="E13485">
        <v>86</v>
      </c>
      <c r="G13485" s="3">
        <v>78</v>
      </c>
      <c r="O13485" s="3"/>
    </row>
    <row r="13486" spans="1:15" customFormat="1" ht="13.2" x14ac:dyDescent="0.25">
      <c r="A13486">
        <v>6</v>
      </c>
      <c r="B13486">
        <v>9</v>
      </c>
      <c r="C13486" s="3">
        <v>609</v>
      </c>
      <c r="D13486" t="s">
        <v>6</v>
      </c>
      <c r="E13486">
        <v>86</v>
      </c>
      <c r="G13486" s="3">
        <v>67</v>
      </c>
      <c r="O13486" s="3"/>
    </row>
    <row r="13487" spans="1:15" customFormat="1" ht="13.2" x14ac:dyDescent="0.25">
      <c r="A13487">
        <v>6</v>
      </c>
      <c r="B13487">
        <v>10</v>
      </c>
      <c r="C13487" s="3">
        <v>610</v>
      </c>
      <c r="D13487" t="s">
        <v>6</v>
      </c>
      <c r="E13487">
        <v>86</v>
      </c>
      <c r="G13487" s="3">
        <v>205</v>
      </c>
      <c r="O13487" s="3"/>
    </row>
    <row r="13488" spans="1:15" customFormat="1" ht="13.2" x14ac:dyDescent="0.25">
      <c r="A13488">
        <v>6</v>
      </c>
      <c r="B13488">
        <v>11</v>
      </c>
      <c r="C13488" s="3">
        <v>611</v>
      </c>
      <c r="D13488" t="s">
        <v>6</v>
      </c>
      <c r="E13488">
        <v>86</v>
      </c>
      <c r="G13488" s="3">
        <v>433</v>
      </c>
      <c r="O13488" s="3"/>
    </row>
    <row r="13489" spans="1:15" customFormat="1" ht="13.2" x14ac:dyDescent="0.25">
      <c r="A13489">
        <v>6</v>
      </c>
      <c r="B13489">
        <v>12</v>
      </c>
      <c r="C13489" s="3">
        <v>612</v>
      </c>
      <c r="D13489" t="s">
        <v>6</v>
      </c>
      <c r="E13489">
        <v>86</v>
      </c>
      <c r="G13489" s="3">
        <v>496</v>
      </c>
      <c r="O13489" s="3"/>
    </row>
    <row r="13490" spans="1:15" customFormat="1" ht="13.2" x14ac:dyDescent="0.25">
      <c r="A13490">
        <v>6</v>
      </c>
      <c r="B13490">
        <v>13</v>
      </c>
      <c r="C13490" s="3">
        <v>613</v>
      </c>
      <c r="D13490" t="s">
        <v>6</v>
      </c>
      <c r="E13490">
        <v>86</v>
      </c>
      <c r="G13490" s="3">
        <v>491</v>
      </c>
      <c r="O13490" s="3"/>
    </row>
    <row r="13491" spans="1:15" customFormat="1" ht="13.2" x14ac:dyDescent="0.25">
      <c r="A13491">
        <v>6</v>
      </c>
      <c r="B13491">
        <v>14</v>
      </c>
      <c r="C13491" s="3">
        <v>614</v>
      </c>
      <c r="D13491" t="s">
        <v>6</v>
      </c>
      <c r="E13491">
        <v>86</v>
      </c>
      <c r="G13491" s="3">
        <v>261</v>
      </c>
      <c r="O13491" s="3"/>
    </row>
    <row r="13492" spans="1:15" customFormat="1" ht="13.2" x14ac:dyDescent="0.25">
      <c r="A13492">
        <v>6</v>
      </c>
      <c r="B13492">
        <v>15</v>
      </c>
      <c r="C13492" s="3">
        <v>615</v>
      </c>
      <c r="D13492" t="s">
        <v>6</v>
      </c>
      <c r="E13492">
        <v>86</v>
      </c>
      <c r="G13492" s="3">
        <v>194</v>
      </c>
      <c r="O13492" s="3"/>
    </row>
    <row r="13493" spans="1:15" customFormat="1" ht="13.2" x14ac:dyDescent="0.25">
      <c r="A13493">
        <v>6</v>
      </c>
      <c r="B13493">
        <v>16</v>
      </c>
      <c r="C13493" s="3">
        <v>616</v>
      </c>
      <c r="D13493" t="s">
        <v>6</v>
      </c>
      <c r="E13493">
        <v>86</v>
      </c>
      <c r="G13493" s="3">
        <v>186</v>
      </c>
      <c r="O13493" s="3"/>
    </row>
    <row r="13494" spans="1:15" customFormat="1" ht="13.2" x14ac:dyDescent="0.25">
      <c r="A13494">
        <v>6</v>
      </c>
      <c r="B13494">
        <v>17</v>
      </c>
      <c r="C13494" s="3">
        <v>617</v>
      </c>
      <c r="D13494" t="s">
        <v>6</v>
      </c>
      <c r="E13494">
        <v>86</v>
      </c>
      <c r="G13494" s="3">
        <v>53</v>
      </c>
      <c r="O13494" s="3"/>
    </row>
    <row r="13495" spans="1:15" customFormat="1" ht="13.2" x14ac:dyDescent="0.25">
      <c r="A13495">
        <v>6</v>
      </c>
      <c r="B13495">
        <v>18</v>
      </c>
      <c r="C13495" s="3">
        <v>618</v>
      </c>
      <c r="D13495" t="s">
        <v>6</v>
      </c>
      <c r="E13495">
        <v>86</v>
      </c>
      <c r="G13495" s="3">
        <v>32</v>
      </c>
      <c r="O13495" s="3"/>
    </row>
    <row r="13496" spans="1:15" customFormat="1" ht="13.2" x14ac:dyDescent="0.25">
      <c r="A13496">
        <v>6</v>
      </c>
      <c r="B13496">
        <v>19</v>
      </c>
      <c r="C13496" s="3">
        <v>619</v>
      </c>
      <c r="D13496" t="s">
        <v>6</v>
      </c>
      <c r="E13496">
        <v>86</v>
      </c>
      <c r="G13496" s="3">
        <v>24</v>
      </c>
      <c r="O13496" s="3"/>
    </row>
    <row r="13497" spans="1:15" customFormat="1" ht="13.2" x14ac:dyDescent="0.25">
      <c r="A13497">
        <v>6</v>
      </c>
      <c r="B13497">
        <v>20</v>
      </c>
      <c r="C13497" s="3">
        <v>620</v>
      </c>
      <c r="D13497" t="s">
        <v>6</v>
      </c>
      <c r="E13497">
        <v>86</v>
      </c>
      <c r="G13497" s="3">
        <v>26</v>
      </c>
      <c r="O13497" s="3"/>
    </row>
    <row r="13498" spans="1:15" customFormat="1" ht="13.2" x14ac:dyDescent="0.25">
      <c r="A13498">
        <v>6</v>
      </c>
      <c r="B13498">
        <v>21</v>
      </c>
      <c r="C13498" s="3">
        <v>621</v>
      </c>
      <c r="D13498" t="s">
        <v>6</v>
      </c>
      <c r="E13498">
        <v>86</v>
      </c>
      <c r="G13498" s="3">
        <v>40</v>
      </c>
      <c r="O13498" s="3"/>
    </row>
    <row r="13499" spans="1:15" customFormat="1" ht="13.2" x14ac:dyDescent="0.25">
      <c r="A13499">
        <v>6</v>
      </c>
      <c r="B13499">
        <v>22</v>
      </c>
      <c r="C13499" s="3">
        <v>622</v>
      </c>
      <c r="D13499" t="s">
        <v>6</v>
      </c>
      <c r="E13499">
        <v>86</v>
      </c>
      <c r="G13499" s="3">
        <v>108</v>
      </c>
      <c r="O13499" s="3"/>
    </row>
    <row r="13500" spans="1:15" customFormat="1" ht="13.2" x14ac:dyDescent="0.25">
      <c r="A13500">
        <v>6</v>
      </c>
      <c r="B13500">
        <v>23</v>
      </c>
      <c r="C13500" s="3">
        <v>623</v>
      </c>
      <c r="D13500" t="s">
        <v>6</v>
      </c>
      <c r="E13500">
        <v>86</v>
      </c>
      <c r="G13500" s="3">
        <v>274</v>
      </c>
      <c r="O13500" s="3"/>
    </row>
    <row r="13501" spans="1:15" customFormat="1" ht="13.2" x14ac:dyDescent="0.25">
      <c r="A13501">
        <v>6</v>
      </c>
      <c r="B13501">
        <v>24</v>
      </c>
      <c r="C13501" s="3">
        <v>624</v>
      </c>
      <c r="D13501" t="s">
        <v>6</v>
      </c>
      <c r="E13501">
        <v>86</v>
      </c>
      <c r="G13501" s="3">
        <v>551</v>
      </c>
      <c r="O13501" s="3"/>
    </row>
    <row r="13502" spans="1:15" customFormat="1" ht="13.2" x14ac:dyDescent="0.25">
      <c r="A13502">
        <v>6</v>
      </c>
      <c r="B13502">
        <v>25</v>
      </c>
      <c r="C13502" s="3">
        <v>625</v>
      </c>
      <c r="D13502" t="s">
        <v>6</v>
      </c>
      <c r="E13502">
        <v>86</v>
      </c>
      <c r="G13502" s="3">
        <v>525</v>
      </c>
      <c r="O13502" s="3"/>
    </row>
    <row r="13503" spans="1:15" customFormat="1" ht="13.2" x14ac:dyDescent="0.25">
      <c r="A13503">
        <v>6</v>
      </c>
      <c r="B13503">
        <v>26</v>
      </c>
      <c r="C13503" s="3">
        <v>626</v>
      </c>
      <c r="D13503" t="s">
        <v>6</v>
      </c>
      <c r="E13503">
        <v>86</v>
      </c>
      <c r="G13503" s="3">
        <v>756</v>
      </c>
      <c r="O13503" s="3"/>
    </row>
    <row r="13504" spans="1:15" customFormat="1" ht="13.2" x14ac:dyDescent="0.25">
      <c r="A13504">
        <v>6</v>
      </c>
      <c r="B13504">
        <v>27</v>
      </c>
      <c r="C13504" s="3">
        <v>627</v>
      </c>
      <c r="D13504" t="s">
        <v>6</v>
      </c>
      <c r="E13504">
        <v>86</v>
      </c>
      <c r="G13504" s="3">
        <v>1548</v>
      </c>
      <c r="O13504" s="3"/>
    </row>
    <row r="13505" spans="1:15" customFormat="1" ht="13.2" x14ac:dyDescent="0.25">
      <c r="A13505">
        <v>6</v>
      </c>
      <c r="B13505">
        <v>28</v>
      </c>
      <c r="C13505" s="3">
        <v>628</v>
      </c>
      <c r="D13505" t="s">
        <v>6</v>
      </c>
      <c r="E13505">
        <v>86</v>
      </c>
      <c r="G13505" s="3">
        <v>2958</v>
      </c>
      <c r="O13505" s="3"/>
    </row>
    <row r="13506" spans="1:15" customFormat="1" ht="13.2" x14ac:dyDescent="0.25">
      <c r="A13506">
        <v>6</v>
      </c>
      <c r="B13506">
        <v>29</v>
      </c>
      <c r="C13506" s="3">
        <v>629</v>
      </c>
      <c r="D13506" t="s">
        <v>6</v>
      </c>
      <c r="E13506">
        <v>86</v>
      </c>
      <c r="G13506" s="3">
        <v>1022</v>
      </c>
      <c r="O13506" s="3"/>
    </row>
    <row r="13507" spans="1:15" customFormat="1" ht="13.2" x14ac:dyDescent="0.25">
      <c r="A13507">
        <v>6</v>
      </c>
      <c r="B13507">
        <v>30</v>
      </c>
      <c r="C13507" s="3">
        <v>630</v>
      </c>
      <c r="D13507" t="s">
        <v>6</v>
      </c>
      <c r="E13507">
        <v>86</v>
      </c>
      <c r="G13507" s="3">
        <v>699</v>
      </c>
      <c r="O13507" s="3"/>
    </row>
    <row r="13508" spans="1:15" customFormat="1" ht="13.2" x14ac:dyDescent="0.25">
      <c r="A13508">
        <v>7</v>
      </c>
      <c r="B13508">
        <v>1</v>
      </c>
      <c r="C13508" s="3">
        <v>701</v>
      </c>
      <c r="D13508" t="s">
        <v>6</v>
      </c>
      <c r="E13508">
        <v>86</v>
      </c>
      <c r="G13508" s="3">
        <v>649</v>
      </c>
      <c r="O13508" s="3"/>
    </row>
    <row r="13509" spans="1:15" customFormat="1" ht="13.2" x14ac:dyDescent="0.25">
      <c r="A13509">
        <v>7</v>
      </c>
      <c r="B13509">
        <v>2</v>
      </c>
      <c r="C13509" s="3">
        <v>702</v>
      </c>
      <c r="D13509" t="s">
        <v>6</v>
      </c>
      <c r="E13509">
        <v>86</v>
      </c>
      <c r="G13509" s="3">
        <v>602</v>
      </c>
      <c r="O13509" s="3"/>
    </row>
    <row r="13510" spans="1:15" customFormat="1" ht="13.2" x14ac:dyDescent="0.25">
      <c r="A13510">
        <v>7</v>
      </c>
      <c r="B13510">
        <v>3</v>
      </c>
      <c r="C13510" s="3">
        <v>703</v>
      </c>
      <c r="D13510" t="s">
        <v>6</v>
      </c>
      <c r="E13510">
        <v>86</v>
      </c>
      <c r="G13510" s="3">
        <v>550</v>
      </c>
      <c r="O13510" s="3"/>
    </row>
    <row r="13511" spans="1:15" customFormat="1" ht="13.2" x14ac:dyDescent="0.25">
      <c r="A13511">
        <v>7</v>
      </c>
      <c r="B13511">
        <v>4</v>
      </c>
      <c r="C13511" s="3">
        <v>704</v>
      </c>
      <c r="D13511" t="s">
        <v>6</v>
      </c>
      <c r="E13511">
        <v>86</v>
      </c>
      <c r="G13511" s="3">
        <v>836</v>
      </c>
      <c r="O13511" s="3"/>
    </row>
    <row r="13512" spans="1:15" customFormat="1" ht="13.2" x14ac:dyDescent="0.25">
      <c r="A13512">
        <v>7</v>
      </c>
      <c r="B13512">
        <v>5</v>
      </c>
      <c r="C13512" s="3">
        <v>705</v>
      </c>
      <c r="D13512" t="s">
        <v>6</v>
      </c>
      <c r="E13512">
        <v>86</v>
      </c>
      <c r="G13512" s="3">
        <v>418</v>
      </c>
      <c r="O13512" s="3"/>
    </row>
    <row r="13513" spans="1:15" customFormat="1" ht="13.2" x14ac:dyDescent="0.25">
      <c r="A13513">
        <v>7</v>
      </c>
      <c r="B13513">
        <v>6</v>
      </c>
      <c r="C13513" s="3">
        <v>706</v>
      </c>
      <c r="D13513" t="s">
        <v>6</v>
      </c>
      <c r="E13513">
        <v>86</v>
      </c>
      <c r="G13513" s="3">
        <v>964</v>
      </c>
      <c r="O13513" s="3"/>
    </row>
    <row r="13514" spans="1:15" customFormat="1" ht="13.2" x14ac:dyDescent="0.25">
      <c r="A13514">
        <v>7</v>
      </c>
      <c r="B13514">
        <v>7</v>
      </c>
      <c r="C13514" s="3">
        <v>707</v>
      </c>
      <c r="D13514" t="s">
        <v>6</v>
      </c>
      <c r="E13514">
        <v>86</v>
      </c>
      <c r="G13514" s="3">
        <v>1232</v>
      </c>
      <c r="O13514" s="3"/>
    </row>
    <row r="13515" spans="1:15" customFormat="1" ht="13.2" x14ac:dyDescent="0.25">
      <c r="A13515">
        <v>7</v>
      </c>
      <c r="B13515">
        <v>8</v>
      </c>
      <c r="C13515" s="3">
        <v>708</v>
      </c>
      <c r="D13515" t="s">
        <v>6</v>
      </c>
      <c r="E13515">
        <v>86</v>
      </c>
      <c r="G13515" s="3">
        <v>2212</v>
      </c>
      <c r="O13515" s="3"/>
    </row>
    <row r="13516" spans="1:15" customFormat="1" ht="13.2" x14ac:dyDescent="0.25">
      <c r="A13516">
        <v>7</v>
      </c>
      <c r="B13516">
        <v>9</v>
      </c>
      <c r="C13516" s="3">
        <v>709</v>
      </c>
      <c r="D13516" t="s">
        <v>6</v>
      </c>
      <c r="E13516">
        <v>86</v>
      </c>
      <c r="G13516" s="3">
        <v>826</v>
      </c>
      <c r="O13516" s="3"/>
    </row>
    <row r="13517" spans="1:15" customFormat="1" ht="13.2" x14ac:dyDescent="0.25">
      <c r="A13517">
        <v>7</v>
      </c>
      <c r="B13517">
        <v>10</v>
      </c>
      <c r="C13517" s="3">
        <v>710</v>
      </c>
      <c r="D13517" t="s">
        <v>6</v>
      </c>
      <c r="E13517">
        <v>86</v>
      </c>
      <c r="G13517" s="3">
        <v>657</v>
      </c>
      <c r="O13517" s="3"/>
    </row>
    <row r="13518" spans="1:15" customFormat="1" ht="13.2" x14ac:dyDescent="0.25">
      <c r="A13518">
        <v>7</v>
      </c>
      <c r="B13518">
        <v>11</v>
      </c>
      <c r="C13518" s="3">
        <v>711</v>
      </c>
      <c r="D13518" t="s">
        <v>6</v>
      </c>
      <c r="E13518">
        <v>86</v>
      </c>
      <c r="G13518" s="3">
        <v>1296</v>
      </c>
      <c r="O13518" s="3"/>
    </row>
    <row r="13519" spans="1:15" customFormat="1" ht="13.2" x14ac:dyDescent="0.25">
      <c r="A13519">
        <v>7</v>
      </c>
      <c r="B13519">
        <v>12</v>
      </c>
      <c r="C13519" s="3">
        <v>712</v>
      </c>
      <c r="D13519" t="s">
        <v>6</v>
      </c>
      <c r="E13519">
        <v>86</v>
      </c>
      <c r="G13519" s="3">
        <v>915</v>
      </c>
      <c r="O13519" s="3"/>
    </row>
    <row r="13520" spans="1:15" customFormat="1" ht="13.2" x14ac:dyDescent="0.25">
      <c r="A13520">
        <v>7</v>
      </c>
      <c r="B13520">
        <v>13</v>
      </c>
      <c r="C13520" s="3">
        <v>713</v>
      </c>
      <c r="D13520" t="s">
        <v>6</v>
      </c>
      <c r="E13520">
        <v>86</v>
      </c>
      <c r="G13520" s="3">
        <v>320</v>
      </c>
      <c r="O13520" s="3"/>
    </row>
    <row r="13521" spans="1:15" customFormat="1" ht="13.2" x14ac:dyDescent="0.25">
      <c r="A13521">
        <v>7</v>
      </c>
      <c r="B13521">
        <v>14</v>
      </c>
      <c r="C13521" s="3">
        <v>714</v>
      </c>
      <c r="D13521" t="s">
        <v>6</v>
      </c>
      <c r="E13521">
        <v>86</v>
      </c>
      <c r="G13521" s="3">
        <v>214</v>
      </c>
      <c r="O13521" s="3"/>
    </row>
    <row r="13522" spans="1:15" customFormat="1" ht="13.2" x14ac:dyDescent="0.25">
      <c r="A13522">
        <v>7</v>
      </c>
      <c r="B13522">
        <v>15</v>
      </c>
      <c r="C13522" s="3">
        <v>715</v>
      </c>
      <c r="D13522" t="s">
        <v>6</v>
      </c>
      <c r="E13522">
        <v>86</v>
      </c>
      <c r="G13522" s="3">
        <v>864</v>
      </c>
      <c r="O13522" s="3"/>
    </row>
    <row r="13523" spans="1:15" customFormat="1" ht="13.2" x14ac:dyDescent="0.25">
      <c r="A13523">
        <v>7</v>
      </c>
      <c r="B13523">
        <v>16</v>
      </c>
      <c r="C13523" s="3">
        <v>716</v>
      </c>
      <c r="D13523" t="s">
        <v>6</v>
      </c>
      <c r="E13523">
        <v>86</v>
      </c>
      <c r="G13523" s="3">
        <v>773</v>
      </c>
      <c r="O13523" s="3"/>
    </row>
    <row r="13524" spans="1:15" customFormat="1" ht="13.2" x14ac:dyDescent="0.25">
      <c r="A13524">
        <v>7</v>
      </c>
      <c r="B13524">
        <v>17</v>
      </c>
      <c r="C13524" s="3">
        <v>717</v>
      </c>
      <c r="D13524" t="s">
        <v>6</v>
      </c>
      <c r="E13524">
        <v>86</v>
      </c>
      <c r="G13524" s="3">
        <v>377</v>
      </c>
      <c r="O13524" s="3"/>
    </row>
    <row r="13525" spans="1:15" customFormat="1" ht="13.2" x14ac:dyDescent="0.25">
      <c r="A13525">
        <v>7</v>
      </c>
      <c r="B13525">
        <v>18</v>
      </c>
      <c r="C13525" s="3">
        <v>718</v>
      </c>
      <c r="D13525" t="s">
        <v>6</v>
      </c>
      <c r="E13525">
        <v>86</v>
      </c>
      <c r="G13525" s="3">
        <v>826</v>
      </c>
      <c r="O13525" s="3"/>
    </row>
    <row r="13526" spans="1:15" customFormat="1" ht="13.2" x14ac:dyDescent="0.25">
      <c r="A13526">
        <v>7</v>
      </c>
      <c r="B13526">
        <v>19</v>
      </c>
      <c r="C13526" s="3">
        <v>719</v>
      </c>
      <c r="D13526" t="s">
        <v>6</v>
      </c>
      <c r="E13526">
        <v>86</v>
      </c>
      <c r="G13526" s="3">
        <v>763</v>
      </c>
      <c r="O13526" s="3"/>
    </row>
    <row r="13527" spans="1:15" customFormat="1" ht="13.2" x14ac:dyDescent="0.25">
      <c r="A13527">
        <v>7</v>
      </c>
      <c r="B13527">
        <v>20</v>
      </c>
      <c r="C13527" s="3">
        <v>720</v>
      </c>
      <c r="D13527" t="s">
        <v>6</v>
      </c>
      <c r="E13527">
        <v>86</v>
      </c>
      <c r="G13527" s="3">
        <v>2728</v>
      </c>
      <c r="O13527" s="3"/>
    </row>
    <row r="13528" spans="1:15" customFormat="1" ht="13.2" x14ac:dyDescent="0.25">
      <c r="A13528">
        <v>7</v>
      </c>
      <c r="B13528">
        <v>21</v>
      </c>
      <c r="C13528" s="3">
        <v>721</v>
      </c>
      <c r="D13528" t="s">
        <v>6</v>
      </c>
      <c r="E13528">
        <v>86</v>
      </c>
      <c r="G13528" s="3">
        <v>3215</v>
      </c>
      <c r="O13528" s="3"/>
    </row>
    <row r="13529" spans="1:15" customFormat="1" ht="13.2" x14ac:dyDescent="0.25">
      <c r="A13529">
        <v>7</v>
      </c>
      <c r="B13529">
        <v>22</v>
      </c>
      <c r="C13529" s="3">
        <v>722</v>
      </c>
      <c r="D13529" t="s">
        <v>6</v>
      </c>
      <c r="E13529">
        <v>86</v>
      </c>
      <c r="G13529" s="3">
        <v>4346</v>
      </c>
      <c r="O13529" s="3"/>
    </row>
    <row r="13530" spans="1:15" customFormat="1" ht="13.2" x14ac:dyDescent="0.25">
      <c r="A13530">
        <v>7</v>
      </c>
      <c r="B13530">
        <v>23</v>
      </c>
      <c r="C13530" s="3">
        <v>723</v>
      </c>
      <c r="D13530" t="s">
        <v>6</v>
      </c>
      <c r="E13530">
        <v>86</v>
      </c>
      <c r="G13530" s="3">
        <v>2468</v>
      </c>
      <c r="O13530" s="3"/>
    </row>
    <row r="13531" spans="1:15" customFormat="1" ht="13.2" x14ac:dyDescent="0.25">
      <c r="A13531">
        <v>7</v>
      </c>
      <c r="B13531">
        <v>24</v>
      </c>
      <c r="C13531" s="3">
        <v>724</v>
      </c>
      <c r="D13531" t="s">
        <v>6</v>
      </c>
      <c r="E13531">
        <v>86</v>
      </c>
      <c r="G13531" s="3">
        <v>1893</v>
      </c>
      <c r="O13531" s="3"/>
    </row>
    <row r="13532" spans="1:15" customFormat="1" ht="13.2" x14ac:dyDescent="0.25">
      <c r="A13532">
        <v>7</v>
      </c>
      <c r="B13532">
        <v>25</v>
      </c>
      <c r="C13532" s="3">
        <v>725</v>
      </c>
      <c r="D13532" t="s">
        <v>6</v>
      </c>
      <c r="E13532">
        <v>86</v>
      </c>
      <c r="G13532" s="3">
        <v>2123</v>
      </c>
      <c r="O13532" s="3"/>
    </row>
    <row r="13533" spans="1:15" customFormat="1" ht="13.2" x14ac:dyDescent="0.25">
      <c r="A13533">
        <v>7</v>
      </c>
      <c r="B13533">
        <v>26</v>
      </c>
      <c r="C13533" s="3">
        <v>726</v>
      </c>
      <c r="D13533" t="s">
        <v>6</v>
      </c>
      <c r="E13533">
        <v>86</v>
      </c>
      <c r="G13533" s="3">
        <v>2309</v>
      </c>
      <c r="O13533" s="3"/>
    </row>
    <row r="13534" spans="1:15" customFormat="1" ht="13.2" x14ac:dyDescent="0.25">
      <c r="A13534">
        <v>7</v>
      </c>
      <c r="B13534">
        <v>27</v>
      </c>
      <c r="C13534" s="3">
        <v>727</v>
      </c>
      <c r="D13534" t="s">
        <v>6</v>
      </c>
      <c r="E13534">
        <v>86</v>
      </c>
      <c r="G13534" s="3">
        <v>609</v>
      </c>
      <c r="O13534" s="3"/>
    </row>
    <row r="13535" spans="1:15" customFormat="1" ht="13.2" x14ac:dyDescent="0.25">
      <c r="A13535">
        <v>7</v>
      </c>
      <c r="B13535">
        <v>28</v>
      </c>
      <c r="C13535" s="3">
        <v>728</v>
      </c>
      <c r="D13535" t="s">
        <v>6</v>
      </c>
      <c r="E13535">
        <v>86</v>
      </c>
      <c r="G13535" s="3">
        <v>1046</v>
      </c>
      <c r="O13535" s="3"/>
    </row>
    <row r="13536" spans="1:15" customFormat="1" ht="13.2" x14ac:dyDescent="0.25">
      <c r="A13536">
        <v>7</v>
      </c>
      <c r="B13536">
        <v>29</v>
      </c>
      <c r="C13536" s="3">
        <v>729</v>
      </c>
      <c r="D13536" t="s">
        <v>6</v>
      </c>
      <c r="E13536">
        <v>86</v>
      </c>
      <c r="G13536" s="3">
        <v>5510</v>
      </c>
      <c r="O13536" s="3"/>
    </row>
    <row r="13537" spans="1:15" customFormat="1" ht="13.2" x14ac:dyDescent="0.25">
      <c r="A13537">
        <v>7</v>
      </c>
      <c r="B13537">
        <v>30</v>
      </c>
      <c r="C13537" s="3">
        <v>730</v>
      </c>
      <c r="D13537" t="s">
        <v>6</v>
      </c>
      <c r="E13537">
        <v>86</v>
      </c>
      <c r="G13537" s="3">
        <v>2790</v>
      </c>
      <c r="O13537" s="3"/>
    </row>
    <row r="13538" spans="1:15" customFormat="1" ht="13.2" x14ac:dyDescent="0.25">
      <c r="A13538">
        <v>7</v>
      </c>
      <c r="B13538">
        <v>31</v>
      </c>
      <c r="C13538" s="3">
        <v>731</v>
      </c>
      <c r="D13538" t="s">
        <v>6</v>
      </c>
      <c r="E13538">
        <v>86</v>
      </c>
      <c r="G13538" s="3">
        <v>15075</v>
      </c>
      <c r="O13538" s="3"/>
    </row>
    <row r="13539" spans="1:15" customFormat="1" ht="13.2" x14ac:dyDescent="0.25">
      <c r="A13539">
        <v>8</v>
      </c>
      <c r="B13539">
        <v>1</v>
      </c>
      <c r="C13539" s="3">
        <v>801</v>
      </c>
      <c r="D13539" t="s">
        <v>6</v>
      </c>
      <c r="E13539">
        <v>86</v>
      </c>
      <c r="G13539" s="3">
        <v>9974</v>
      </c>
      <c r="O13539" s="3"/>
    </row>
    <row r="13540" spans="1:15" customFormat="1" ht="13.2" x14ac:dyDescent="0.25">
      <c r="A13540">
        <v>8</v>
      </c>
      <c r="B13540">
        <v>2</v>
      </c>
      <c r="C13540" s="3">
        <v>802</v>
      </c>
      <c r="D13540" t="s">
        <v>6</v>
      </c>
      <c r="E13540">
        <v>86</v>
      </c>
      <c r="G13540" s="3">
        <v>2729</v>
      </c>
      <c r="O13540" s="3"/>
    </row>
    <row r="13541" spans="1:15" customFormat="1" ht="13.2" x14ac:dyDescent="0.25">
      <c r="A13541">
        <v>8</v>
      </c>
      <c r="B13541">
        <v>3</v>
      </c>
      <c r="C13541" s="3">
        <v>803</v>
      </c>
      <c r="D13541" t="s">
        <v>6</v>
      </c>
      <c r="E13541">
        <v>86</v>
      </c>
      <c r="G13541" s="3">
        <v>1655</v>
      </c>
      <c r="O13541" s="3"/>
    </row>
    <row r="13542" spans="1:15" customFormat="1" ht="13.2" x14ac:dyDescent="0.25">
      <c r="A13542">
        <v>8</v>
      </c>
      <c r="B13542">
        <v>4</v>
      </c>
      <c r="C13542" s="3">
        <v>804</v>
      </c>
      <c r="D13542" t="s">
        <v>6</v>
      </c>
      <c r="E13542">
        <v>86</v>
      </c>
      <c r="G13542" s="3">
        <v>1068</v>
      </c>
      <c r="O13542" s="3"/>
    </row>
    <row r="13543" spans="1:15" customFormat="1" ht="13.2" x14ac:dyDescent="0.25">
      <c r="A13543">
        <v>8</v>
      </c>
      <c r="B13543">
        <v>5</v>
      </c>
      <c r="C13543" s="3">
        <v>805</v>
      </c>
      <c r="D13543" t="s">
        <v>6</v>
      </c>
      <c r="E13543">
        <v>86</v>
      </c>
      <c r="G13543" s="3">
        <v>213</v>
      </c>
      <c r="O13543" s="3"/>
    </row>
    <row r="13544" spans="1:15" customFormat="1" ht="13.2" x14ac:dyDescent="0.25">
      <c r="A13544">
        <v>8</v>
      </c>
      <c r="B13544">
        <v>6</v>
      </c>
      <c r="C13544" s="3">
        <v>806</v>
      </c>
      <c r="D13544" t="s">
        <v>6</v>
      </c>
      <c r="E13544">
        <v>86</v>
      </c>
      <c r="G13544" s="3">
        <v>282</v>
      </c>
      <c r="O13544" s="3"/>
    </row>
    <row r="13545" spans="1:15" customFormat="1" ht="13.2" x14ac:dyDescent="0.25">
      <c r="A13545">
        <v>8</v>
      </c>
      <c r="B13545">
        <v>7</v>
      </c>
      <c r="C13545" s="3">
        <v>807</v>
      </c>
      <c r="D13545" t="s">
        <v>6</v>
      </c>
      <c r="E13545">
        <v>86</v>
      </c>
      <c r="G13545" s="3">
        <v>190</v>
      </c>
      <c r="O13545" s="3"/>
    </row>
    <row r="13546" spans="1:15" customFormat="1" ht="13.2" x14ac:dyDescent="0.25">
      <c r="A13546">
        <v>8</v>
      </c>
      <c r="B13546">
        <v>8</v>
      </c>
      <c r="C13546" s="3">
        <v>808</v>
      </c>
      <c r="D13546" t="s">
        <v>6</v>
      </c>
      <c r="E13546">
        <v>86</v>
      </c>
      <c r="G13546" s="3">
        <v>171</v>
      </c>
      <c r="O13546" s="3"/>
    </row>
    <row r="13547" spans="1:15" customFormat="1" ht="13.2" x14ac:dyDescent="0.25">
      <c r="A13547">
        <v>8</v>
      </c>
      <c r="B13547">
        <v>9</v>
      </c>
      <c r="C13547" s="3">
        <v>809</v>
      </c>
      <c r="D13547" t="s">
        <v>6</v>
      </c>
      <c r="E13547">
        <v>86</v>
      </c>
      <c r="G13547" s="3">
        <v>110</v>
      </c>
      <c r="O13547" s="3"/>
    </row>
    <row r="13548" spans="1:15" customFormat="1" ht="13.2" x14ac:dyDescent="0.25">
      <c r="A13548">
        <v>8</v>
      </c>
      <c r="B13548">
        <v>10</v>
      </c>
      <c r="C13548" s="3">
        <v>810</v>
      </c>
      <c r="D13548" t="s">
        <v>6</v>
      </c>
      <c r="E13548">
        <v>86</v>
      </c>
      <c r="G13548" s="3">
        <v>25</v>
      </c>
      <c r="O13548" s="3"/>
    </row>
    <row r="13549" spans="1:15" customFormat="1" ht="13.2" x14ac:dyDescent="0.25">
      <c r="A13549">
        <v>8</v>
      </c>
      <c r="B13549">
        <v>11</v>
      </c>
      <c r="C13549" s="3">
        <v>811</v>
      </c>
      <c r="D13549" t="s">
        <v>6</v>
      </c>
      <c r="E13549">
        <v>86</v>
      </c>
      <c r="G13549" s="3">
        <v>39</v>
      </c>
      <c r="O13549" s="3"/>
    </row>
    <row r="13550" spans="1:15" customFormat="1" ht="13.2" x14ac:dyDescent="0.25">
      <c r="A13550">
        <v>8</v>
      </c>
      <c r="B13550">
        <v>12</v>
      </c>
      <c r="C13550" s="3">
        <v>812</v>
      </c>
      <c r="D13550" t="s">
        <v>6</v>
      </c>
      <c r="E13550">
        <v>86</v>
      </c>
      <c r="G13550" s="3">
        <v>60</v>
      </c>
      <c r="O13550" s="3"/>
    </row>
    <row r="13551" spans="1:15" customFormat="1" ht="13.2" x14ac:dyDescent="0.25">
      <c r="A13551">
        <v>8</v>
      </c>
      <c r="B13551">
        <v>13</v>
      </c>
      <c r="C13551" s="3">
        <v>813</v>
      </c>
      <c r="D13551" t="s">
        <v>6</v>
      </c>
      <c r="E13551">
        <v>86</v>
      </c>
      <c r="G13551" s="3">
        <v>68</v>
      </c>
      <c r="O13551" s="3"/>
    </row>
    <row r="13552" spans="1:15" customFormat="1" ht="13.2" x14ac:dyDescent="0.25">
      <c r="A13552">
        <v>8</v>
      </c>
      <c r="B13552">
        <v>14</v>
      </c>
      <c r="C13552" s="3">
        <v>814</v>
      </c>
      <c r="D13552" t="s">
        <v>6</v>
      </c>
      <c r="E13552">
        <v>86</v>
      </c>
      <c r="G13552" s="3">
        <v>139</v>
      </c>
      <c r="O13552" s="3"/>
    </row>
    <row r="13553" spans="1:15" customFormat="1" ht="13.2" x14ac:dyDescent="0.25">
      <c r="A13553">
        <v>8</v>
      </c>
      <c r="B13553">
        <v>15</v>
      </c>
      <c r="C13553" s="3">
        <v>815</v>
      </c>
      <c r="D13553" t="s">
        <v>6</v>
      </c>
      <c r="E13553">
        <v>86</v>
      </c>
      <c r="G13553" s="3">
        <v>65</v>
      </c>
      <c r="O13553" s="3"/>
    </row>
    <row r="13554" spans="1:15" customFormat="1" ht="13.2" x14ac:dyDescent="0.25">
      <c r="A13554">
        <v>8</v>
      </c>
      <c r="B13554">
        <v>16</v>
      </c>
      <c r="C13554" s="3">
        <v>816</v>
      </c>
      <c r="D13554" t="s">
        <v>6</v>
      </c>
      <c r="E13554">
        <v>86</v>
      </c>
      <c r="G13554" s="3">
        <v>81</v>
      </c>
      <c r="O13554" s="3"/>
    </row>
    <row r="13555" spans="1:15" customFormat="1" ht="13.2" x14ac:dyDescent="0.25">
      <c r="A13555">
        <v>8</v>
      </c>
      <c r="B13555">
        <v>17</v>
      </c>
      <c r="C13555" s="3">
        <v>817</v>
      </c>
      <c r="D13555" t="s">
        <v>6</v>
      </c>
      <c r="E13555">
        <v>86</v>
      </c>
      <c r="G13555" s="3">
        <v>49</v>
      </c>
      <c r="O13555" s="3"/>
    </row>
    <row r="13556" spans="1:15" customFormat="1" ht="13.2" x14ac:dyDescent="0.25">
      <c r="A13556">
        <v>8</v>
      </c>
      <c r="B13556">
        <v>18</v>
      </c>
      <c r="C13556" s="3">
        <v>818</v>
      </c>
      <c r="D13556" t="s">
        <v>6</v>
      </c>
      <c r="E13556">
        <v>86</v>
      </c>
      <c r="G13556" s="3">
        <v>81</v>
      </c>
      <c r="O13556" s="3"/>
    </row>
    <row r="13557" spans="1:15" customFormat="1" ht="13.2" x14ac:dyDescent="0.25">
      <c r="A13557">
        <v>8</v>
      </c>
      <c r="B13557">
        <v>19</v>
      </c>
      <c r="C13557" s="3">
        <v>819</v>
      </c>
      <c r="D13557" t="s">
        <v>6</v>
      </c>
      <c r="E13557">
        <v>86</v>
      </c>
      <c r="G13557" s="3">
        <v>106</v>
      </c>
      <c r="O13557" s="3"/>
    </row>
    <row r="13558" spans="1:15" customFormat="1" ht="13.2" x14ac:dyDescent="0.25">
      <c r="A13558">
        <v>8</v>
      </c>
      <c r="B13558">
        <v>20</v>
      </c>
      <c r="C13558" s="3">
        <v>820</v>
      </c>
      <c r="D13558" t="s">
        <v>6</v>
      </c>
      <c r="E13558">
        <v>86</v>
      </c>
      <c r="G13558" s="3">
        <v>76</v>
      </c>
      <c r="O13558" s="3"/>
    </row>
    <row r="13559" spans="1:15" customFormat="1" ht="13.2" x14ac:dyDescent="0.25">
      <c r="A13559">
        <v>8</v>
      </c>
      <c r="B13559">
        <v>21</v>
      </c>
      <c r="C13559" s="3">
        <v>821</v>
      </c>
      <c r="D13559" t="s">
        <v>6</v>
      </c>
      <c r="E13559">
        <v>86</v>
      </c>
      <c r="G13559" s="3">
        <v>366</v>
      </c>
      <c r="O13559" s="3"/>
    </row>
    <row r="13560" spans="1:15" customFormat="1" ht="13.2" x14ac:dyDescent="0.25">
      <c r="A13560">
        <v>8</v>
      </c>
      <c r="B13560">
        <v>22</v>
      </c>
      <c r="C13560" s="3">
        <v>822</v>
      </c>
      <c r="D13560" t="s">
        <v>6</v>
      </c>
      <c r="E13560">
        <v>86</v>
      </c>
      <c r="G13560" s="3">
        <v>732</v>
      </c>
      <c r="O13560" s="3"/>
    </row>
    <row r="13561" spans="1:15" customFormat="1" ht="13.2" x14ac:dyDescent="0.25">
      <c r="A13561">
        <v>8</v>
      </c>
      <c r="B13561">
        <v>23</v>
      </c>
      <c r="C13561" s="3">
        <v>823</v>
      </c>
      <c r="D13561" t="s">
        <v>6</v>
      </c>
      <c r="E13561">
        <v>86</v>
      </c>
      <c r="G13561" s="3">
        <v>419</v>
      </c>
      <c r="O13561" s="3"/>
    </row>
    <row r="13562" spans="1:15" customFormat="1" ht="13.2" x14ac:dyDescent="0.25">
      <c r="A13562">
        <v>8</v>
      </c>
      <c r="B13562">
        <v>24</v>
      </c>
      <c r="C13562" s="3">
        <v>824</v>
      </c>
      <c r="D13562" t="s">
        <v>6</v>
      </c>
      <c r="E13562">
        <v>86</v>
      </c>
      <c r="G13562" s="3">
        <v>577</v>
      </c>
      <c r="O13562" s="3"/>
    </row>
    <row r="13563" spans="1:15" customFormat="1" ht="13.2" x14ac:dyDescent="0.25">
      <c r="A13563">
        <v>8</v>
      </c>
      <c r="B13563">
        <v>25</v>
      </c>
      <c r="C13563" s="3">
        <v>825</v>
      </c>
      <c r="D13563" t="s">
        <v>6</v>
      </c>
      <c r="E13563">
        <v>86</v>
      </c>
      <c r="G13563" s="3">
        <v>1205</v>
      </c>
      <c r="O13563" s="3"/>
    </row>
    <row r="13564" spans="1:15" customFormat="1" ht="13.2" x14ac:dyDescent="0.25">
      <c r="A13564">
        <v>8</v>
      </c>
      <c r="B13564">
        <v>26</v>
      </c>
      <c r="C13564" s="3">
        <v>826</v>
      </c>
      <c r="D13564" t="s">
        <v>6</v>
      </c>
      <c r="E13564">
        <v>86</v>
      </c>
      <c r="G13564" s="3">
        <v>1344</v>
      </c>
      <c r="O13564" s="3"/>
    </row>
    <row r="13565" spans="1:15" customFormat="1" ht="13.2" x14ac:dyDescent="0.25">
      <c r="A13565">
        <v>8</v>
      </c>
      <c r="B13565">
        <v>27</v>
      </c>
      <c r="C13565" s="3">
        <v>827</v>
      </c>
      <c r="D13565" t="s">
        <v>6</v>
      </c>
      <c r="E13565">
        <v>86</v>
      </c>
      <c r="G13565" s="3">
        <v>429</v>
      </c>
      <c r="O13565" s="3"/>
    </row>
    <row r="13566" spans="1:15" customFormat="1" ht="13.2" x14ac:dyDescent="0.25">
      <c r="A13566">
        <v>8</v>
      </c>
      <c r="B13566">
        <v>28</v>
      </c>
      <c r="C13566" s="3">
        <v>828</v>
      </c>
      <c r="D13566" t="s">
        <v>6</v>
      </c>
      <c r="E13566">
        <v>86</v>
      </c>
      <c r="G13566" s="3">
        <v>178</v>
      </c>
      <c r="O13566" s="3"/>
    </row>
    <row r="13567" spans="1:15" customFormat="1" ht="13.2" x14ac:dyDescent="0.25">
      <c r="A13567">
        <v>8</v>
      </c>
      <c r="B13567">
        <v>29</v>
      </c>
      <c r="C13567" s="3">
        <v>829</v>
      </c>
      <c r="D13567" t="s">
        <v>6</v>
      </c>
      <c r="E13567">
        <v>86</v>
      </c>
      <c r="G13567" s="3">
        <v>643</v>
      </c>
      <c r="O13567" s="3"/>
    </row>
    <row r="13568" spans="1:15" customFormat="1" ht="13.2" x14ac:dyDescent="0.25">
      <c r="A13568">
        <v>8</v>
      </c>
      <c r="B13568">
        <v>30</v>
      </c>
      <c r="C13568" s="3">
        <v>830</v>
      </c>
      <c r="D13568" t="s">
        <v>6</v>
      </c>
      <c r="E13568">
        <v>86</v>
      </c>
      <c r="G13568" s="3">
        <v>235</v>
      </c>
      <c r="O13568" s="3"/>
    </row>
    <row r="13569" spans="1:15" customFormat="1" ht="13.2" x14ac:dyDescent="0.25">
      <c r="A13569">
        <v>8</v>
      </c>
      <c r="B13569">
        <v>31</v>
      </c>
      <c r="C13569" s="3">
        <v>831</v>
      </c>
      <c r="D13569" t="s">
        <v>6</v>
      </c>
      <c r="E13569">
        <v>86</v>
      </c>
      <c r="G13569" s="3">
        <v>325</v>
      </c>
      <c r="O13569" s="3"/>
    </row>
    <row r="13570" spans="1:15" customFormat="1" ht="13.2" x14ac:dyDescent="0.25">
      <c r="A13570">
        <v>9</v>
      </c>
      <c r="B13570">
        <v>1</v>
      </c>
      <c r="C13570" s="3">
        <v>901</v>
      </c>
      <c r="D13570" t="s">
        <v>6</v>
      </c>
      <c r="E13570">
        <v>86</v>
      </c>
      <c r="G13570" s="3">
        <v>226</v>
      </c>
      <c r="O13570" s="3"/>
    </row>
    <row r="13571" spans="1:15" customFormat="1" ht="13.2" x14ac:dyDescent="0.25">
      <c r="A13571">
        <v>9</v>
      </c>
      <c r="B13571">
        <v>2</v>
      </c>
      <c r="C13571" s="3">
        <v>902</v>
      </c>
      <c r="D13571" t="s">
        <v>6</v>
      </c>
      <c r="E13571">
        <v>86</v>
      </c>
      <c r="G13571" s="3">
        <v>209</v>
      </c>
      <c r="O13571" s="3"/>
    </row>
    <row r="13572" spans="1:15" customFormat="1" ht="13.2" x14ac:dyDescent="0.25">
      <c r="A13572">
        <v>9</v>
      </c>
      <c r="B13572">
        <v>3</v>
      </c>
      <c r="C13572" s="3">
        <v>903</v>
      </c>
      <c r="D13572" t="s">
        <v>6</v>
      </c>
      <c r="E13572">
        <v>86</v>
      </c>
      <c r="G13572" s="3">
        <v>243</v>
      </c>
      <c r="O13572" s="3"/>
    </row>
    <row r="13573" spans="1:15" customFormat="1" ht="13.2" x14ac:dyDescent="0.25">
      <c r="A13573">
        <v>9</v>
      </c>
      <c r="B13573">
        <v>4</v>
      </c>
      <c r="C13573" s="3">
        <v>904</v>
      </c>
      <c r="D13573" t="s">
        <v>6</v>
      </c>
      <c r="E13573">
        <v>86</v>
      </c>
      <c r="G13573" s="3">
        <v>377</v>
      </c>
      <c r="O13573" s="3"/>
    </row>
    <row r="13574" spans="1:15" customFormat="1" ht="13.2" x14ac:dyDescent="0.25">
      <c r="A13574">
        <v>9</v>
      </c>
      <c r="B13574">
        <v>5</v>
      </c>
      <c r="C13574" s="3">
        <v>905</v>
      </c>
      <c r="D13574" t="s">
        <v>6</v>
      </c>
      <c r="E13574">
        <v>86</v>
      </c>
      <c r="G13574" s="3">
        <v>235</v>
      </c>
      <c r="O13574" s="3"/>
    </row>
    <row r="13575" spans="1:15" customFormat="1" ht="13.2" x14ac:dyDescent="0.25">
      <c r="A13575">
        <v>9</v>
      </c>
      <c r="B13575">
        <v>6</v>
      </c>
      <c r="C13575" s="3">
        <v>906</v>
      </c>
      <c r="D13575" t="s">
        <v>6</v>
      </c>
      <c r="E13575">
        <v>86</v>
      </c>
      <c r="G13575" s="3">
        <v>93</v>
      </c>
      <c r="O13575" s="3"/>
    </row>
    <row r="13576" spans="1:15" customFormat="1" ht="13.2" x14ac:dyDescent="0.25">
      <c r="A13576">
        <v>9</v>
      </c>
      <c r="B13576">
        <v>7</v>
      </c>
      <c r="C13576" s="3">
        <v>907</v>
      </c>
      <c r="D13576" t="s">
        <v>6</v>
      </c>
      <c r="E13576">
        <v>86</v>
      </c>
      <c r="G13576" s="3">
        <v>91</v>
      </c>
      <c r="O13576" s="3"/>
    </row>
    <row r="13577" spans="1:15" customFormat="1" ht="13.2" x14ac:dyDescent="0.25">
      <c r="A13577">
        <v>9</v>
      </c>
      <c r="B13577">
        <v>8</v>
      </c>
      <c r="C13577" s="3">
        <v>908</v>
      </c>
      <c r="D13577" t="s">
        <v>6</v>
      </c>
      <c r="E13577">
        <v>86</v>
      </c>
      <c r="G13577" s="3">
        <v>160</v>
      </c>
      <c r="O13577" s="3"/>
    </row>
    <row r="13578" spans="1:15" customFormat="1" ht="13.2" x14ac:dyDescent="0.25">
      <c r="A13578">
        <v>9</v>
      </c>
      <c r="B13578">
        <v>9</v>
      </c>
      <c r="C13578" s="3">
        <v>909</v>
      </c>
      <c r="D13578" t="s">
        <v>6</v>
      </c>
      <c r="E13578">
        <v>86</v>
      </c>
      <c r="G13578" s="3">
        <v>240</v>
      </c>
      <c r="O13578" s="3"/>
    </row>
    <row r="13579" spans="1:15" customFormat="1" ht="13.2" x14ac:dyDescent="0.25">
      <c r="A13579">
        <v>9</v>
      </c>
      <c r="B13579">
        <v>10</v>
      </c>
      <c r="C13579" s="3">
        <v>910</v>
      </c>
      <c r="D13579" t="s">
        <v>6</v>
      </c>
      <c r="E13579">
        <v>86</v>
      </c>
      <c r="G13579" s="3">
        <v>255</v>
      </c>
      <c r="O13579" s="3"/>
    </row>
    <row r="13580" spans="1:15" customFormat="1" ht="13.2" x14ac:dyDescent="0.25">
      <c r="A13580">
        <v>9</v>
      </c>
      <c r="B13580">
        <v>11</v>
      </c>
      <c r="C13580" s="3">
        <v>911</v>
      </c>
      <c r="D13580" t="s">
        <v>6</v>
      </c>
      <c r="E13580">
        <v>86</v>
      </c>
      <c r="G13580" s="3">
        <v>894</v>
      </c>
      <c r="O13580" s="3"/>
    </row>
    <row r="13581" spans="1:15" customFormat="1" ht="13.2" x14ac:dyDescent="0.25">
      <c r="A13581">
        <v>9</v>
      </c>
      <c r="B13581">
        <v>12</v>
      </c>
      <c r="C13581" s="3">
        <v>912</v>
      </c>
      <c r="D13581" t="s">
        <v>6</v>
      </c>
      <c r="E13581">
        <v>86</v>
      </c>
      <c r="G13581" s="3">
        <v>934</v>
      </c>
      <c r="O13581" s="3"/>
    </row>
    <row r="13582" spans="1:15" customFormat="1" ht="13.2" x14ac:dyDescent="0.25">
      <c r="A13582">
        <v>9</v>
      </c>
      <c r="B13582">
        <v>13</v>
      </c>
      <c r="C13582" s="3">
        <v>913</v>
      </c>
      <c r="D13582" t="s">
        <v>6</v>
      </c>
      <c r="E13582">
        <v>86</v>
      </c>
      <c r="G13582" s="3">
        <v>998</v>
      </c>
      <c r="O13582" s="3"/>
    </row>
    <row r="13583" spans="1:15" customFormat="1" ht="13.2" x14ac:dyDescent="0.25">
      <c r="A13583">
        <v>9</v>
      </c>
      <c r="B13583">
        <v>14</v>
      </c>
      <c r="C13583" s="3">
        <v>914</v>
      </c>
      <c r="D13583" t="s">
        <v>6</v>
      </c>
      <c r="E13583">
        <v>86</v>
      </c>
      <c r="G13583" s="3">
        <v>690</v>
      </c>
      <c r="O13583" s="3"/>
    </row>
    <row r="13584" spans="1:15" customFormat="1" ht="13.2" x14ac:dyDescent="0.25">
      <c r="A13584">
        <v>9</v>
      </c>
      <c r="B13584">
        <v>15</v>
      </c>
      <c r="C13584" s="3">
        <v>915</v>
      </c>
      <c r="D13584" t="s">
        <v>6</v>
      </c>
      <c r="E13584">
        <v>86</v>
      </c>
      <c r="G13584" s="3">
        <v>620</v>
      </c>
      <c r="O13584" s="3"/>
    </row>
    <row r="13585" spans="1:16" customFormat="1" ht="13.2" x14ac:dyDescent="0.25">
      <c r="A13585">
        <v>9</v>
      </c>
      <c r="B13585">
        <v>16</v>
      </c>
      <c r="C13585" s="3">
        <v>916</v>
      </c>
      <c r="D13585" t="s">
        <v>6</v>
      </c>
      <c r="E13585">
        <v>86</v>
      </c>
      <c r="G13585" s="3">
        <v>731</v>
      </c>
      <c r="O13585" s="3"/>
    </row>
    <row r="13586" spans="1:16" customFormat="1" ht="13.2" x14ac:dyDescent="0.25">
      <c r="A13586">
        <v>9</v>
      </c>
      <c r="B13586">
        <v>17</v>
      </c>
      <c r="C13586" s="3">
        <v>917</v>
      </c>
      <c r="D13586" t="s">
        <v>6</v>
      </c>
      <c r="E13586">
        <v>86</v>
      </c>
      <c r="G13586" s="3">
        <v>643</v>
      </c>
      <c r="O13586" s="3"/>
    </row>
    <row r="13587" spans="1:16" customFormat="1" ht="13.2" x14ac:dyDescent="0.25">
      <c r="A13587" s="2">
        <v>9</v>
      </c>
      <c r="B13587" s="2">
        <v>18</v>
      </c>
      <c r="C13587" s="43">
        <v>918</v>
      </c>
      <c r="D13587" s="2" t="s">
        <v>6</v>
      </c>
      <c r="E13587" s="2">
        <v>86</v>
      </c>
      <c r="F13587" s="2"/>
      <c r="G13587" s="43">
        <v>579</v>
      </c>
      <c r="O13587" s="3"/>
    </row>
    <row r="13588" spans="1:16" customFormat="1" ht="13.2" x14ac:dyDescent="0.25">
      <c r="A13588" s="2">
        <v>9</v>
      </c>
      <c r="B13588" s="2">
        <v>19</v>
      </c>
      <c r="C13588" s="43">
        <v>919</v>
      </c>
      <c r="D13588" s="2" t="s">
        <v>6</v>
      </c>
      <c r="E13588" s="2">
        <v>86</v>
      </c>
      <c r="F13588" s="2">
        <v>149</v>
      </c>
      <c r="G13588" s="3">
        <f>F13588</f>
        <v>149</v>
      </c>
      <c r="O13588" s="3"/>
      <c r="P13588" s="43">
        <v>354</v>
      </c>
    </row>
    <row r="13589" spans="1:16" customFormat="1" ht="13.2" x14ac:dyDescent="0.25">
      <c r="A13589" s="2">
        <v>9</v>
      </c>
      <c r="B13589" s="2">
        <v>20</v>
      </c>
      <c r="C13589" s="43">
        <v>920</v>
      </c>
      <c r="D13589" s="2" t="s">
        <v>6</v>
      </c>
      <c r="E13589" s="2">
        <v>86</v>
      </c>
      <c r="F13589" s="2">
        <v>342</v>
      </c>
      <c r="G13589" s="3">
        <f t="shared" ref="G13589:G13640" si="443">F13589</f>
        <v>342</v>
      </c>
      <c r="O13589" s="3"/>
      <c r="P13589" s="43">
        <v>377</v>
      </c>
    </row>
    <row r="13590" spans="1:16" customFormat="1" ht="13.2" x14ac:dyDescent="0.25">
      <c r="A13590" s="2">
        <v>9</v>
      </c>
      <c r="B13590" s="2">
        <v>21</v>
      </c>
      <c r="C13590" s="43">
        <v>921</v>
      </c>
      <c r="D13590" s="2" t="s">
        <v>6</v>
      </c>
      <c r="E13590" s="2">
        <v>86</v>
      </c>
      <c r="F13590" s="2">
        <v>457</v>
      </c>
      <c r="G13590" s="3">
        <f t="shared" si="443"/>
        <v>457</v>
      </c>
      <c r="O13590" s="3"/>
      <c r="P13590" s="43">
        <v>644</v>
      </c>
    </row>
    <row r="13591" spans="1:16" customFormat="1" ht="13.2" x14ac:dyDescent="0.25">
      <c r="A13591" s="2">
        <v>9</v>
      </c>
      <c r="B13591" s="2">
        <v>22</v>
      </c>
      <c r="C13591" s="43">
        <v>922</v>
      </c>
      <c r="D13591" s="2" t="s">
        <v>6</v>
      </c>
      <c r="E13591" s="2">
        <v>86</v>
      </c>
      <c r="F13591" s="2">
        <v>1469</v>
      </c>
      <c r="G13591" s="3">
        <f t="shared" si="443"/>
        <v>1469</v>
      </c>
      <c r="O13591" s="3"/>
      <c r="P13591" s="43">
        <v>995</v>
      </c>
    </row>
    <row r="13592" spans="1:16" customFormat="1" ht="13.2" x14ac:dyDescent="0.25">
      <c r="A13592" s="2">
        <v>9</v>
      </c>
      <c r="B13592" s="2">
        <v>23</v>
      </c>
      <c r="C13592" s="43">
        <v>923</v>
      </c>
      <c r="D13592" s="2" t="s">
        <v>6</v>
      </c>
      <c r="E13592" s="2">
        <v>86</v>
      </c>
      <c r="F13592" s="2">
        <v>4947</v>
      </c>
      <c r="G13592" s="3">
        <f t="shared" si="443"/>
        <v>4947</v>
      </c>
      <c r="O13592" s="3"/>
      <c r="P13592" s="43">
        <v>1461</v>
      </c>
    </row>
    <row r="13593" spans="1:16" customFormat="1" ht="13.2" x14ac:dyDescent="0.25">
      <c r="A13593" s="2">
        <v>9</v>
      </c>
      <c r="B13593" s="2">
        <v>24</v>
      </c>
      <c r="C13593" s="43">
        <v>924</v>
      </c>
      <c r="D13593" s="2" t="s">
        <v>6</v>
      </c>
      <c r="E13593" s="2">
        <v>86</v>
      </c>
      <c r="F13593" s="2">
        <v>3979</v>
      </c>
      <c r="G13593" s="3">
        <f t="shared" si="443"/>
        <v>3979</v>
      </c>
      <c r="O13593" s="3"/>
      <c r="P13593" s="43">
        <v>1781</v>
      </c>
    </row>
    <row r="13594" spans="1:16" customFormat="1" ht="13.2" x14ac:dyDescent="0.25">
      <c r="A13594" s="2">
        <v>9</v>
      </c>
      <c r="B13594" s="2">
        <v>25</v>
      </c>
      <c r="C13594" s="43">
        <v>925</v>
      </c>
      <c r="D13594" s="2" t="s">
        <v>6</v>
      </c>
      <c r="E13594" s="2">
        <v>86</v>
      </c>
      <c r="F13594" s="2">
        <v>1282</v>
      </c>
      <c r="G13594" s="3">
        <f t="shared" si="443"/>
        <v>1282</v>
      </c>
      <c r="O13594" s="3"/>
      <c r="P13594" s="43">
        <v>1040</v>
      </c>
    </row>
    <row r="13595" spans="1:16" customFormat="1" ht="13.2" x14ac:dyDescent="0.25">
      <c r="A13595" s="2">
        <v>9</v>
      </c>
      <c r="B13595" s="2">
        <v>26</v>
      </c>
      <c r="C13595" s="43">
        <v>926</v>
      </c>
      <c r="D13595" s="2" t="s">
        <v>6</v>
      </c>
      <c r="E13595" s="2">
        <v>86</v>
      </c>
      <c r="F13595" s="2">
        <v>3000</v>
      </c>
      <c r="G13595" s="3">
        <f t="shared" si="443"/>
        <v>3000</v>
      </c>
      <c r="O13595" s="3"/>
      <c r="P13595" s="43">
        <v>1904</v>
      </c>
    </row>
    <row r="13596" spans="1:16" customFormat="1" ht="13.2" x14ac:dyDescent="0.25">
      <c r="A13596" s="2">
        <v>9</v>
      </c>
      <c r="B13596" s="2">
        <v>27</v>
      </c>
      <c r="C13596" s="43">
        <v>927</v>
      </c>
      <c r="D13596" s="2" t="s">
        <v>6</v>
      </c>
      <c r="E13596" s="2">
        <v>86</v>
      </c>
      <c r="F13596" s="2">
        <v>2137</v>
      </c>
      <c r="G13596" s="3">
        <f t="shared" si="443"/>
        <v>2137</v>
      </c>
      <c r="O13596" s="3"/>
      <c r="P13596" s="43">
        <v>1895</v>
      </c>
    </row>
    <row r="13597" spans="1:16" customFormat="1" ht="13.2" x14ac:dyDescent="0.25">
      <c r="A13597" s="2">
        <v>9</v>
      </c>
      <c r="B13597" s="2">
        <v>28</v>
      </c>
      <c r="C13597" s="43">
        <v>928</v>
      </c>
      <c r="D13597" s="2" t="s">
        <v>6</v>
      </c>
      <c r="E13597" s="2">
        <v>86</v>
      </c>
      <c r="F13597" s="2">
        <v>285</v>
      </c>
      <c r="G13597" s="3">
        <f t="shared" si="443"/>
        <v>285</v>
      </c>
      <c r="O13597" s="3"/>
      <c r="P13597" s="43">
        <v>1574</v>
      </c>
    </row>
    <row r="13598" spans="1:16" customFormat="1" ht="13.2" x14ac:dyDescent="0.25">
      <c r="A13598" s="2">
        <v>9</v>
      </c>
      <c r="B13598" s="2">
        <v>29</v>
      </c>
      <c r="C13598" s="43">
        <v>929</v>
      </c>
      <c r="D13598" s="2" t="s">
        <v>6</v>
      </c>
      <c r="E13598" s="2">
        <v>86</v>
      </c>
      <c r="F13598" s="2">
        <v>1501</v>
      </c>
      <c r="G13598" s="3">
        <f t="shared" si="443"/>
        <v>1501</v>
      </c>
      <c r="O13598" s="3"/>
      <c r="P13598" s="43">
        <v>1181</v>
      </c>
    </row>
    <row r="13599" spans="1:16" customFormat="1" ht="13.2" x14ac:dyDescent="0.25">
      <c r="A13599" s="2">
        <v>9</v>
      </c>
      <c r="B13599" s="2">
        <v>30</v>
      </c>
      <c r="C13599" s="43">
        <v>930</v>
      </c>
      <c r="D13599" s="2" t="s">
        <v>6</v>
      </c>
      <c r="E13599" s="2">
        <v>86</v>
      </c>
      <c r="F13599" s="2">
        <v>1014</v>
      </c>
      <c r="G13599" s="3">
        <f t="shared" si="443"/>
        <v>1014</v>
      </c>
      <c r="O13599" s="3"/>
      <c r="P13599" s="43">
        <v>781</v>
      </c>
    </row>
    <row r="13600" spans="1:16" s="2" customFormat="1" ht="13.2" x14ac:dyDescent="0.25">
      <c r="A13600" s="2">
        <v>10</v>
      </c>
      <c r="B13600" s="2">
        <v>1</v>
      </c>
      <c r="C13600" s="43">
        <v>1001</v>
      </c>
      <c r="D13600" s="2" t="s">
        <v>6</v>
      </c>
      <c r="E13600" s="2">
        <v>86</v>
      </c>
      <c r="F13600" s="43">
        <v>791</v>
      </c>
      <c r="G13600" s="3">
        <f t="shared" si="443"/>
        <v>791</v>
      </c>
      <c r="O13600" s="43"/>
    </row>
    <row r="13601" spans="1:15" s="2" customFormat="1" ht="13.2" x14ac:dyDescent="0.25">
      <c r="A13601" s="2">
        <v>10</v>
      </c>
      <c r="B13601" s="2">
        <v>2</v>
      </c>
      <c r="C13601" s="43">
        <v>1002</v>
      </c>
      <c r="D13601" s="2" t="s">
        <v>6</v>
      </c>
      <c r="E13601" s="2">
        <v>86</v>
      </c>
      <c r="F13601" s="43">
        <v>934</v>
      </c>
      <c r="G13601" s="3">
        <f t="shared" si="443"/>
        <v>934</v>
      </c>
      <c r="O13601" s="43"/>
    </row>
    <row r="13602" spans="1:15" s="2" customFormat="1" ht="13.2" x14ac:dyDescent="0.25">
      <c r="A13602" s="2">
        <v>10</v>
      </c>
      <c r="B13602" s="2">
        <v>3</v>
      </c>
      <c r="C13602" s="43">
        <v>1003</v>
      </c>
      <c r="D13602" s="2" t="s">
        <v>6</v>
      </c>
      <c r="E13602" s="2">
        <v>86</v>
      </c>
      <c r="F13602" s="43">
        <v>1443</v>
      </c>
      <c r="G13602" s="3">
        <f t="shared" si="443"/>
        <v>1443</v>
      </c>
      <c r="O13602" s="43"/>
    </row>
    <row r="13603" spans="1:15" s="2" customFormat="1" ht="13.2" x14ac:dyDescent="0.25">
      <c r="A13603" s="2">
        <v>10</v>
      </c>
      <c r="B13603" s="2">
        <v>4</v>
      </c>
      <c r="C13603" s="43">
        <v>1004</v>
      </c>
      <c r="D13603" s="2" t="s">
        <v>6</v>
      </c>
      <c r="E13603" s="2">
        <v>86</v>
      </c>
      <c r="F13603" s="43">
        <v>894</v>
      </c>
      <c r="G13603" s="3">
        <f t="shared" si="443"/>
        <v>894</v>
      </c>
      <c r="O13603" s="43"/>
    </row>
    <row r="13604" spans="1:15" s="2" customFormat="1" ht="13.2" x14ac:dyDescent="0.25">
      <c r="A13604" s="2">
        <v>10</v>
      </c>
      <c r="B13604" s="2">
        <v>5</v>
      </c>
      <c r="C13604" s="43">
        <v>1005</v>
      </c>
      <c r="D13604" s="2" t="s">
        <v>6</v>
      </c>
      <c r="E13604" s="2">
        <v>86</v>
      </c>
      <c r="F13604" s="43">
        <v>1214</v>
      </c>
      <c r="G13604" s="3">
        <f t="shared" si="443"/>
        <v>1214</v>
      </c>
      <c r="O13604" s="43"/>
    </row>
    <row r="13605" spans="1:15" s="2" customFormat="1" ht="13.2" x14ac:dyDescent="0.25">
      <c r="A13605" s="2">
        <v>10</v>
      </c>
      <c r="B13605" s="2">
        <v>6</v>
      </c>
      <c r="C13605" s="43">
        <v>1006</v>
      </c>
      <c r="D13605" s="2" t="s">
        <v>6</v>
      </c>
      <c r="E13605" s="2">
        <v>86</v>
      </c>
      <c r="F13605" s="43">
        <v>854</v>
      </c>
      <c r="G13605" s="3">
        <f t="shared" si="443"/>
        <v>854</v>
      </c>
      <c r="O13605" s="43"/>
    </row>
    <row r="13606" spans="1:15" s="2" customFormat="1" ht="13.2" x14ac:dyDescent="0.25">
      <c r="A13606" s="2">
        <v>10</v>
      </c>
      <c r="B13606" s="2">
        <v>7</v>
      </c>
      <c r="C13606" s="43">
        <v>1007</v>
      </c>
      <c r="D13606" s="2" t="s">
        <v>6</v>
      </c>
      <c r="E13606" s="2">
        <v>86</v>
      </c>
      <c r="F13606" s="43">
        <v>972</v>
      </c>
      <c r="G13606" s="3">
        <f t="shared" si="443"/>
        <v>972</v>
      </c>
      <c r="O13606" s="43"/>
    </row>
    <row r="13607" spans="1:15" s="2" customFormat="1" ht="13.2" x14ac:dyDescent="0.25">
      <c r="A13607" s="2">
        <v>10</v>
      </c>
      <c r="B13607" s="2">
        <v>8</v>
      </c>
      <c r="C13607" s="43">
        <v>1008</v>
      </c>
      <c r="D13607" s="2" t="s">
        <v>6</v>
      </c>
      <c r="E13607" s="2">
        <v>86</v>
      </c>
      <c r="F13607" s="43">
        <v>577</v>
      </c>
      <c r="G13607" s="3">
        <f t="shared" si="443"/>
        <v>577</v>
      </c>
      <c r="O13607" s="43"/>
    </row>
    <row r="13608" spans="1:15" s="2" customFormat="1" ht="13.2" x14ac:dyDescent="0.25">
      <c r="A13608" s="2">
        <v>10</v>
      </c>
      <c r="B13608" s="2">
        <v>9</v>
      </c>
      <c r="C13608" s="43">
        <v>1009</v>
      </c>
      <c r="D13608" s="2" t="s">
        <v>6</v>
      </c>
      <c r="E13608" s="2">
        <v>86</v>
      </c>
      <c r="F13608" s="43">
        <v>471</v>
      </c>
      <c r="G13608" s="3">
        <f t="shared" si="443"/>
        <v>471</v>
      </c>
      <c r="O13608" s="43"/>
    </row>
    <row r="13609" spans="1:15" s="2" customFormat="1" ht="13.2" x14ac:dyDescent="0.25">
      <c r="A13609" s="2">
        <v>10</v>
      </c>
      <c r="B13609" s="2">
        <v>10</v>
      </c>
      <c r="C13609" s="43">
        <v>1010</v>
      </c>
      <c r="D13609" s="2" t="s">
        <v>6</v>
      </c>
      <c r="E13609" s="2">
        <v>86</v>
      </c>
      <c r="F13609" s="43">
        <v>912</v>
      </c>
      <c r="G13609" s="3">
        <f t="shared" si="443"/>
        <v>912</v>
      </c>
      <c r="O13609" s="43"/>
    </row>
    <row r="13610" spans="1:15" s="2" customFormat="1" ht="13.2" x14ac:dyDescent="0.25">
      <c r="A13610" s="2">
        <v>10</v>
      </c>
      <c r="B13610" s="2">
        <v>11</v>
      </c>
      <c r="C13610" s="43">
        <v>1011</v>
      </c>
      <c r="D13610" s="2" t="s">
        <v>6</v>
      </c>
      <c r="E13610" s="2">
        <v>86</v>
      </c>
      <c r="F13610" s="43">
        <v>232</v>
      </c>
      <c r="G13610" s="3">
        <f t="shared" si="443"/>
        <v>232</v>
      </c>
      <c r="O13610" s="43"/>
    </row>
    <row r="13611" spans="1:15" s="2" customFormat="1" ht="13.2" x14ac:dyDescent="0.25">
      <c r="A13611" s="2">
        <v>10</v>
      </c>
      <c r="B13611" s="2">
        <v>12</v>
      </c>
      <c r="C13611" s="43">
        <v>1012</v>
      </c>
      <c r="D13611" s="2" t="s">
        <v>6</v>
      </c>
      <c r="E13611" s="2">
        <v>86</v>
      </c>
      <c r="F13611" s="43">
        <v>404</v>
      </c>
      <c r="G13611" s="3">
        <f t="shared" si="443"/>
        <v>404</v>
      </c>
      <c r="O13611" s="43"/>
    </row>
    <row r="13612" spans="1:15" s="2" customFormat="1" ht="13.2" x14ac:dyDescent="0.25">
      <c r="A13612" s="2">
        <v>10</v>
      </c>
      <c r="B13612" s="2">
        <v>13</v>
      </c>
      <c r="C13612" s="43">
        <v>1013</v>
      </c>
      <c r="D13612" s="2" t="s">
        <v>6</v>
      </c>
      <c r="E13612" s="2">
        <v>86</v>
      </c>
      <c r="F13612" s="43">
        <v>243</v>
      </c>
      <c r="G13612" s="3">
        <f t="shared" si="443"/>
        <v>243</v>
      </c>
      <c r="O13612" s="43"/>
    </row>
    <row r="13613" spans="1:15" s="2" customFormat="1" ht="13.2" x14ac:dyDescent="0.25">
      <c r="A13613" s="2">
        <v>10</v>
      </c>
      <c r="B13613" s="2">
        <v>14</v>
      </c>
      <c r="C13613" s="43">
        <v>1014</v>
      </c>
      <c r="D13613" s="2" t="s">
        <v>6</v>
      </c>
      <c r="E13613" s="2">
        <v>86</v>
      </c>
      <c r="F13613" s="43">
        <v>116</v>
      </c>
      <c r="G13613" s="3">
        <f t="shared" si="443"/>
        <v>116</v>
      </c>
      <c r="O13613" s="43"/>
    </row>
    <row r="13614" spans="1:15" s="2" customFormat="1" ht="13.2" x14ac:dyDescent="0.25">
      <c r="A13614" s="2">
        <v>10</v>
      </c>
      <c r="B13614" s="2">
        <v>15</v>
      </c>
      <c r="C13614" s="43">
        <v>1015</v>
      </c>
      <c r="D13614" s="2" t="s">
        <v>6</v>
      </c>
      <c r="E13614" s="2">
        <v>86</v>
      </c>
      <c r="F13614" s="43">
        <v>274</v>
      </c>
      <c r="G13614" s="3">
        <f t="shared" si="443"/>
        <v>274</v>
      </c>
      <c r="O13614" s="43"/>
    </row>
    <row r="13615" spans="1:15" s="2" customFormat="1" ht="13.2" x14ac:dyDescent="0.25">
      <c r="A13615" s="2">
        <v>10</v>
      </c>
      <c r="B13615" s="2">
        <v>16</v>
      </c>
      <c r="C13615" s="43">
        <v>1016</v>
      </c>
      <c r="D13615" s="2" t="s">
        <v>6</v>
      </c>
      <c r="E13615" s="2">
        <v>86</v>
      </c>
      <c r="F13615" s="43">
        <v>278</v>
      </c>
      <c r="G13615" s="3">
        <f t="shared" si="443"/>
        <v>278</v>
      </c>
      <c r="O13615" s="43"/>
    </row>
    <row r="13616" spans="1:15" s="2" customFormat="1" ht="13.2" x14ac:dyDescent="0.25">
      <c r="A13616" s="2">
        <v>10</v>
      </c>
      <c r="B13616" s="2">
        <v>17</v>
      </c>
      <c r="C13616" s="43">
        <v>1017</v>
      </c>
      <c r="D13616" s="2" t="s">
        <v>6</v>
      </c>
      <c r="E13616" s="2">
        <v>86</v>
      </c>
      <c r="F13616" s="43">
        <v>153</v>
      </c>
      <c r="G13616" s="3">
        <f t="shared" si="443"/>
        <v>153</v>
      </c>
      <c r="O13616" s="43"/>
    </row>
    <row r="13617" spans="1:15" s="2" customFormat="1" ht="13.2" x14ac:dyDescent="0.25">
      <c r="A13617" s="2">
        <v>10</v>
      </c>
      <c r="B13617" s="2">
        <v>18</v>
      </c>
      <c r="C13617" s="43">
        <v>1018</v>
      </c>
      <c r="D13617" s="2" t="s">
        <v>6</v>
      </c>
      <c r="E13617" s="2">
        <v>86</v>
      </c>
      <c r="F13617" s="43">
        <v>78</v>
      </c>
      <c r="G13617" s="3">
        <f t="shared" si="443"/>
        <v>78</v>
      </c>
      <c r="O13617" s="43"/>
    </row>
    <row r="13618" spans="1:15" s="2" customFormat="1" ht="13.2" x14ac:dyDescent="0.25">
      <c r="A13618" s="2">
        <v>10</v>
      </c>
      <c r="B13618" s="2">
        <v>19</v>
      </c>
      <c r="C13618" s="43">
        <v>1019</v>
      </c>
      <c r="D13618" s="2" t="s">
        <v>6</v>
      </c>
      <c r="E13618" s="2">
        <v>86</v>
      </c>
      <c r="F13618" s="43">
        <v>136</v>
      </c>
      <c r="G13618" s="3">
        <f t="shared" si="443"/>
        <v>136</v>
      </c>
      <c r="O13618" s="43"/>
    </row>
    <row r="13619" spans="1:15" s="2" customFormat="1" ht="13.2" x14ac:dyDescent="0.25">
      <c r="A13619" s="2">
        <v>10</v>
      </c>
      <c r="B13619" s="2">
        <v>20</v>
      </c>
      <c r="C13619" s="43">
        <v>1020</v>
      </c>
      <c r="D13619" s="2" t="s">
        <v>6</v>
      </c>
      <c r="E13619" s="2">
        <v>86</v>
      </c>
      <c r="F13619" s="43">
        <v>31</v>
      </c>
      <c r="G13619" s="3">
        <f t="shared" si="443"/>
        <v>31</v>
      </c>
      <c r="O13619" s="43"/>
    </row>
    <row r="13620" spans="1:15" s="2" customFormat="1" ht="13.2" x14ac:dyDescent="0.25">
      <c r="A13620" s="2">
        <v>10</v>
      </c>
      <c r="B13620" s="2">
        <v>21</v>
      </c>
      <c r="C13620" s="43">
        <v>1021</v>
      </c>
      <c r="D13620" s="2" t="s">
        <v>6</v>
      </c>
      <c r="E13620" s="2">
        <v>86</v>
      </c>
      <c r="F13620" s="43">
        <v>90</v>
      </c>
      <c r="G13620" s="3">
        <f t="shared" si="443"/>
        <v>90</v>
      </c>
      <c r="O13620" s="43"/>
    </row>
    <row r="13621" spans="1:15" s="2" customFormat="1" ht="13.2" x14ac:dyDescent="0.25">
      <c r="A13621" s="2">
        <v>10</v>
      </c>
      <c r="B13621" s="2">
        <v>22</v>
      </c>
      <c r="C13621" s="43">
        <v>1022</v>
      </c>
      <c r="D13621" s="2" t="s">
        <v>6</v>
      </c>
      <c r="E13621" s="2">
        <v>86</v>
      </c>
      <c r="F13621" s="43">
        <v>173</v>
      </c>
      <c r="G13621" s="3">
        <f t="shared" si="443"/>
        <v>173</v>
      </c>
      <c r="O13621" s="43"/>
    </row>
    <row r="13622" spans="1:15" s="2" customFormat="1" ht="13.2" x14ac:dyDescent="0.25">
      <c r="A13622" s="2">
        <v>10</v>
      </c>
      <c r="B13622" s="2">
        <v>23</v>
      </c>
      <c r="C13622" s="43">
        <v>1023</v>
      </c>
      <c r="D13622" s="2" t="s">
        <v>6</v>
      </c>
      <c r="E13622" s="2">
        <v>86</v>
      </c>
      <c r="F13622" s="43">
        <v>180</v>
      </c>
      <c r="G13622" s="3">
        <f t="shared" si="443"/>
        <v>180</v>
      </c>
      <c r="O13622" s="43"/>
    </row>
    <row r="13623" spans="1:15" s="2" customFormat="1" ht="13.2" x14ac:dyDescent="0.25">
      <c r="A13623" s="2">
        <v>10</v>
      </c>
      <c r="B13623" s="2">
        <v>24</v>
      </c>
      <c r="C13623" s="43">
        <v>1024</v>
      </c>
      <c r="D13623" s="2" t="s">
        <v>6</v>
      </c>
      <c r="E13623" s="2">
        <v>86</v>
      </c>
      <c r="F13623" s="43">
        <v>154</v>
      </c>
      <c r="G13623" s="3">
        <f t="shared" si="443"/>
        <v>154</v>
      </c>
      <c r="O13623" s="43"/>
    </row>
    <row r="13624" spans="1:15" s="2" customFormat="1" ht="13.2" x14ac:dyDescent="0.25">
      <c r="A13624" s="2">
        <v>10</v>
      </c>
      <c r="B13624" s="2">
        <v>25</v>
      </c>
      <c r="C13624" s="43">
        <v>1025</v>
      </c>
      <c r="D13624" s="2" t="s">
        <v>6</v>
      </c>
      <c r="E13624" s="2">
        <v>86</v>
      </c>
      <c r="F13624" s="43">
        <v>150</v>
      </c>
      <c r="G13624" s="3">
        <f t="shared" si="443"/>
        <v>150</v>
      </c>
      <c r="O13624" s="43"/>
    </row>
    <row r="13625" spans="1:15" s="2" customFormat="1" ht="13.2" x14ac:dyDescent="0.25">
      <c r="A13625" s="2">
        <v>10</v>
      </c>
      <c r="B13625" s="2">
        <v>26</v>
      </c>
      <c r="C13625" s="43">
        <v>1026</v>
      </c>
      <c r="D13625" s="2" t="s">
        <v>6</v>
      </c>
      <c r="E13625" s="2">
        <v>86</v>
      </c>
      <c r="F13625" s="43">
        <v>123</v>
      </c>
      <c r="G13625" s="3">
        <f t="shared" si="443"/>
        <v>123</v>
      </c>
      <c r="O13625" s="43"/>
    </row>
    <row r="13626" spans="1:15" s="2" customFormat="1" ht="13.2" x14ac:dyDescent="0.25">
      <c r="A13626" s="2">
        <v>10</v>
      </c>
      <c r="B13626" s="2">
        <v>27</v>
      </c>
      <c r="C13626" s="43">
        <v>1027</v>
      </c>
      <c r="D13626" s="2" t="s">
        <v>6</v>
      </c>
      <c r="E13626" s="2">
        <v>86</v>
      </c>
      <c r="F13626" s="43">
        <v>36</v>
      </c>
      <c r="G13626" s="3">
        <f t="shared" si="443"/>
        <v>36</v>
      </c>
      <c r="O13626" s="43"/>
    </row>
    <row r="13627" spans="1:15" s="2" customFormat="1" ht="13.2" x14ac:dyDescent="0.25">
      <c r="A13627" s="2">
        <v>10</v>
      </c>
      <c r="B13627" s="2">
        <v>28</v>
      </c>
      <c r="C13627" s="43">
        <v>1028</v>
      </c>
      <c r="D13627" s="2" t="s">
        <v>6</v>
      </c>
      <c r="E13627" s="2">
        <v>86</v>
      </c>
      <c r="F13627" s="43">
        <v>146</v>
      </c>
      <c r="G13627" s="3">
        <f t="shared" si="443"/>
        <v>146</v>
      </c>
      <c r="O13627" s="43"/>
    </row>
    <row r="13628" spans="1:15" s="2" customFormat="1" ht="13.2" x14ac:dyDescent="0.25">
      <c r="A13628" s="2">
        <v>10</v>
      </c>
      <c r="B13628" s="2">
        <v>29</v>
      </c>
      <c r="C13628" s="43">
        <v>1029</v>
      </c>
      <c r="D13628" s="2" t="s">
        <v>6</v>
      </c>
      <c r="E13628" s="2">
        <v>86</v>
      </c>
      <c r="F13628" s="43">
        <v>0</v>
      </c>
      <c r="G13628" s="3">
        <f t="shared" si="443"/>
        <v>0</v>
      </c>
      <c r="O13628" s="43"/>
    </row>
    <row r="13629" spans="1:15" s="2" customFormat="1" ht="13.2" x14ac:dyDescent="0.25">
      <c r="A13629" s="2">
        <v>10</v>
      </c>
      <c r="B13629" s="2">
        <v>30</v>
      </c>
      <c r="C13629" s="43">
        <v>1030</v>
      </c>
      <c r="D13629" s="2" t="s">
        <v>6</v>
      </c>
      <c r="E13629" s="2">
        <v>86</v>
      </c>
      <c r="F13629" s="43">
        <v>84</v>
      </c>
      <c r="G13629" s="3">
        <f t="shared" si="443"/>
        <v>84</v>
      </c>
      <c r="O13629" s="43"/>
    </row>
    <row r="13630" spans="1:15" s="2" customFormat="1" ht="13.2" x14ac:dyDescent="0.25">
      <c r="A13630" s="2">
        <v>10</v>
      </c>
      <c r="B13630" s="2">
        <v>31</v>
      </c>
      <c r="C13630" s="43">
        <v>1031</v>
      </c>
      <c r="D13630" s="2" t="s">
        <v>6</v>
      </c>
      <c r="E13630" s="2">
        <v>86</v>
      </c>
      <c r="F13630" s="43">
        <v>246</v>
      </c>
      <c r="G13630" s="3">
        <f t="shared" si="443"/>
        <v>246</v>
      </c>
      <c r="O13630" s="43"/>
    </row>
    <row r="13631" spans="1:15" s="2" customFormat="1" ht="13.2" x14ac:dyDescent="0.25">
      <c r="A13631" s="2">
        <v>11</v>
      </c>
      <c r="B13631" s="2">
        <v>1</v>
      </c>
      <c r="C13631" s="43">
        <v>1101</v>
      </c>
      <c r="D13631" s="2" t="s">
        <v>6</v>
      </c>
      <c r="E13631" s="2">
        <v>86</v>
      </c>
      <c r="F13631" s="43">
        <v>318</v>
      </c>
      <c r="G13631" s="3">
        <f t="shared" si="443"/>
        <v>318</v>
      </c>
      <c r="O13631" s="43"/>
    </row>
    <row r="13632" spans="1:15" s="2" customFormat="1" ht="13.2" x14ac:dyDescent="0.25">
      <c r="A13632" s="2">
        <v>11</v>
      </c>
      <c r="B13632" s="2">
        <v>2</v>
      </c>
      <c r="C13632" s="43">
        <v>1102</v>
      </c>
      <c r="D13632" s="2" t="s">
        <v>6</v>
      </c>
      <c r="E13632" s="2">
        <v>86</v>
      </c>
      <c r="F13632" s="43">
        <v>66</v>
      </c>
      <c r="G13632" s="3">
        <f t="shared" si="443"/>
        <v>66</v>
      </c>
      <c r="O13632" s="43"/>
    </row>
    <row r="13633" spans="1:15" s="2" customFormat="1" ht="13.2" x14ac:dyDescent="0.25">
      <c r="A13633" s="2">
        <v>11</v>
      </c>
      <c r="B13633" s="2">
        <v>3</v>
      </c>
      <c r="C13633" s="43">
        <v>1103</v>
      </c>
      <c r="D13633" s="2" t="s">
        <v>6</v>
      </c>
      <c r="E13633" s="2">
        <v>86</v>
      </c>
      <c r="F13633" s="43">
        <v>16</v>
      </c>
      <c r="G13633" s="3">
        <f t="shared" si="443"/>
        <v>16</v>
      </c>
      <c r="O13633" s="43"/>
    </row>
    <row r="13634" spans="1:15" s="2" customFormat="1" ht="13.2" x14ac:dyDescent="0.25">
      <c r="A13634" s="2">
        <v>11</v>
      </c>
      <c r="B13634" s="2">
        <v>4</v>
      </c>
      <c r="C13634" s="43">
        <v>1104</v>
      </c>
      <c r="D13634" s="2" t="s">
        <v>6</v>
      </c>
      <c r="E13634" s="2">
        <v>86</v>
      </c>
      <c r="F13634" s="43">
        <v>23</v>
      </c>
      <c r="G13634" s="3">
        <f t="shared" si="443"/>
        <v>23</v>
      </c>
      <c r="O13634" s="43"/>
    </row>
    <row r="13635" spans="1:15" s="2" customFormat="1" ht="13.2" x14ac:dyDescent="0.25">
      <c r="A13635" s="2">
        <v>11</v>
      </c>
      <c r="B13635" s="2">
        <v>5</v>
      </c>
      <c r="C13635" s="43">
        <v>1105</v>
      </c>
      <c r="D13635" s="2" t="s">
        <v>6</v>
      </c>
      <c r="E13635" s="2">
        <v>86</v>
      </c>
      <c r="F13635" s="43">
        <v>20</v>
      </c>
      <c r="G13635" s="3">
        <f t="shared" si="443"/>
        <v>20</v>
      </c>
      <c r="O13635" s="43"/>
    </row>
    <row r="13636" spans="1:15" s="2" customFormat="1" ht="13.2" x14ac:dyDescent="0.25">
      <c r="A13636" s="2">
        <v>11</v>
      </c>
      <c r="B13636" s="2">
        <v>6</v>
      </c>
      <c r="C13636" s="43">
        <v>1106</v>
      </c>
      <c r="D13636" s="2" t="s">
        <v>6</v>
      </c>
      <c r="E13636" s="2">
        <v>86</v>
      </c>
      <c r="F13636" s="43">
        <v>13</v>
      </c>
      <c r="G13636" s="3">
        <f t="shared" si="443"/>
        <v>13</v>
      </c>
      <c r="O13636" s="43"/>
    </row>
    <row r="13637" spans="1:15" s="2" customFormat="1" ht="13.2" x14ac:dyDescent="0.25">
      <c r="A13637" s="2">
        <v>11</v>
      </c>
      <c r="B13637" s="2">
        <v>7</v>
      </c>
      <c r="C13637" s="43">
        <v>1107</v>
      </c>
      <c r="D13637" s="2" t="s">
        <v>6</v>
      </c>
      <c r="E13637" s="2">
        <v>86</v>
      </c>
      <c r="F13637" s="43">
        <v>24</v>
      </c>
      <c r="G13637" s="3">
        <f t="shared" si="443"/>
        <v>24</v>
      </c>
      <c r="O13637" s="43"/>
    </row>
    <row r="13638" spans="1:15" s="2" customFormat="1" ht="13.2" x14ac:dyDescent="0.25">
      <c r="A13638" s="2">
        <v>11</v>
      </c>
      <c r="B13638" s="2">
        <v>8</v>
      </c>
      <c r="C13638" s="43">
        <v>1108</v>
      </c>
      <c r="D13638" s="2" t="s">
        <v>6</v>
      </c>
      <c r="E13638" s="2">
        <v>86</v>
      </c>
      <c r="F13638" s="43">
        <v>6</v>
      </c>
      <c r="G13638" s="3">
        <f t="shared" si="443"/>
        <v>6</v>
      </c>
      <c r="O13638" s="43"/>
    </row>
    <row r="13639" spans="1:15" s="2" customFormat="1" ht="13.2" x14ac:dyDescent="0.25">
      <c r="A13639" s="2">
        <v>11</v>
      </c>
      <c r="B13639" s="2">
        <v>9</v>
      </c>
      <c r="C13639" s="43">
        <v>1109</v>
      </c>
      <c r="D13639" s="2" t="s">
        <v>6</v>
      </c>
      <c r="E13639" s="2">
        <v>86</v>
      </c>
      <c r="F13639" s="43">
        <v>0</v>
      </c>
      <c r="G13639" s="3">
        <f t="shared" si="443"/>
        <v>0</v>
      </c>
      <c r="O13639" s="43"/>
    </row>
    <row r="13640" spans="1:15" s="2" customFormat="1" ht="13.2" x14ac:dyDescent="0.25">
      <c r="A13640" s="2">
        <v>11</v>
      </c>
      <c r="B13640" s="2">
        <v>10</v>
      </c>
      <c r="C13640" s="43">
        <v>1110</v>
      </c>
      <c r="D13640" s="2" t="s">
        <v>6</v>
      </c>
      <c r="E13640" s="2">
        <v>86</v>
      </c>
      <c r="F13640" s="43">
        <v>38</v>
      </c>
      <c r="G13640" s="3">
        <f t="shared" si="443"/>
        <v>38</v>
      </c>
      <c r="O13640" s="43"/>
    </row>
    <row r="13641" spans="1:15" customFormat="1" ht="13.2" x14ac:dyDescent="0.25">
      <c r="A13641">
        <v>6</v>
      </c>
      <c r="B13641">
        <v>4</v>
      </c>
      <c r="C13641" s="3">
        <v>604</v>
      </c>
      <c r="D13641" t="s">
        <v>7</v>
      </c>
      <c r="E13641">
        <v>86</v>
      </c>
      <c r="G13641" s="3">
        <v>261</v>
      </c>
      <c r="O13641" s="3"/>
    </row>
    <row r="13642" spans="1:15" customFormat="1" ht="13.2" x14ac:dyDescent="0.25">
      <c r="A13642">
        <v>6</v>
      </c>
      <c r="B13642">
        <v>5</v>
      </c>
      <c r="C13642" s="3">
        <v>605</v>
      </c>
      <c r="D13642" t="s">
        <v>7</v>
      </c>
      <c r="E13642">
        <v>86</v>
      </c>
      <c r="G13642" s="3">
        <v>918</v>
      </c>
      <c r="O13642" s="3"/>
    </row>
    <row r="13643" spans="1:15" customFormat="1" ht="13.2" x14ac:dyDescent="0.25">
      <c r="A13643">
        <v>6</v>
      </c>
      <c r="B13643">
        <v>6</v>
      </c>
      <c r="C13643" s="3">
        <v>606</v>
      </c>
      <c r="D13643" t="s">
        <v>7</v>
      </c>
      <c r="E13643">
        <v>86</v>
      </c>
      <c r="G13643" s="3">
        <v>623</v>
      </c>
      <c r="O13643" s="3"/>
    </row>
    <row r="13644" spans="1:15" customFormat="1" ht="13.2" x14ac:dyDescent="0.25">
      <c r="A13644">
        <v>6</v>
      </c>
      <c r="B13644">
        <v>7</v>
      </c>
      <c r="C13644" s="3">
        <v>607</v>
      </c>
      <c r="D13644" t="s">
        <v>7</v>
      </c>
      <c r="E13644">
        <v>86</v>
      </c>
      <c r="G13644" s="3">
        <v>666</v>
      </c>
      <c r="O13644" s="3"/>
    </row>
    <row r="13645" spans="1:15" customFormat="1" ht="13.2" x14ac:dyDescent="0.25">
      <c r="A13645">
        <v>6</v>
      </c>
      <c r="B13645">
        <v>8</v>
      </c>
      <c r="C13645" s="3">
        <v>608</v>
      </c>
      <c r="D13645" t="s">
        <v>7</v>
      </c>
      <c r="E13645">
        <v>86</v>
      </c>
      <c r="G13645" s="3">
        <v>887</v>
      </c>
      <c r="O13645" s="3"/>
    </row>
    <row r="13646" spans="1:15" customFormat="1" ht="13.2" x14ac:dyDescent="0.25">
      <c r="A13646">
        <v>6</v>
      </c>
      <c r="B13646">
        <v>9</v>
      </c>
      <c r="C13646" s="3">
        <v>609</v>
      </c>
      <c r="D13646" t="s">
        <v>7</v>
      </c>
      <c r="E13646">
        <v>86</v>
      </c>
      <c r="G13646" s="3">
        <v>992</v>
      </c>
      <c r="O13646" s="3"/>
    </row>
    <row r="13647" spans="1:15" customFormat="1" ht="13.2" x14ac:dyDescent="0.25">
      <c r="A13647">
        <v>6</v>
      </c>
      <c r="B13647">
        <v>10</v>
      </c>
      <c r="C13647" s="3">
        <v>610</v>
      </c>
      <c r="D13647" t="s">
        <v>7</v>
      </c>
      <c r="E13647">
        <v>86</v>
      </c>
      <c r="G13647" s="3">
        <v>808</v>
      </c>
      <c r="O13647" s="3"/>
    </row>
    <row r="13648" spans="1:15" customFormat="1" ht="13.2" x14ac:dyDescent="0.25">
      <c r="A13648">
        <v>6</v>
      </c>
      <c r="B13648">
        <v>11</v>
      </c>
      <c r="C13648" s="3">
        <v>611</v>
      </c>
      <c r="D13648" t="s">
        <v>7</v>
      </c>
      <c r="E13648">
        <v>86</v>
      </c>
      <c r="G13648" s="3">
        <v>586</v>
      </c>
      <c r="O13648" s="3"/>
    </row>
    <row r="13649" spans="1:15" customFormat="1" ht="13.2" x14ac:dyDescent="0.25">
      <c r="A13649">
        <v>6</v>
      </c>
      <c r="B13649">
        <v>12</v>
      </c>
      <c r="C13649" s="3">
        <v>612</v>
      </c>
      <c r="D13649" t="s">
        <v>7</v>
      </c>
      <c r="E13649">
        <v>86</v>
      </c>
      <c r="G13649" s="3">
        <v>1439</v>
      </c>
      <c r="O13649" s="3"/>
    </row>
    <row r="13650" spans="1:15" customFormat="1" ht="13.2" x14ac:dyDescent="0.25">
      <c r="A13650">
        <v>6</v>
      </c>
      <c r="B13650">
        <v>13</v>
      </c>
      <c r="C13650" s="3">
        <v>613</v>
      </c>
      <c r="D13650" t="s">
        <v>7</v>
      </c>
      <c r="E13650">
        <v>86</v>
      </c>
      <c r="G13650" s="3">
        <v>483</v>
      </c>
      <c r="O13650" s="3"/>
    </row>
    <row r="13651" spans="1:15" customFormat="1" ht="13.2" x14ac:dyDescent="0.25">
      <c r="A13651">
        <v>6</v>
      </c>
      <c r="B13651">
        <v>14</v>
      </c>
      <c r="C13651" s="3">
        <v>614</v>
      </c>
      <c r="D13651" t="s">
        <v>7</v>
      </c>
      <c r="E13651">
        <v>86</v>
      </c>
      <c r="G13651" s="3">
        <v>118</v>
      </c>
      <c r="O13651" s="3"/>
    </row>
    <row r="13652" spans="1:15" customFormat="1" ht="13.2" x14ac:dyDescent="0.25">
      <c r="A13652">
        <v>6</v>
      </c>
      <c r="B13652">
        <v>15</v>
      </c>
      <c r="C13652" s="3">
        <v>615</v>
      </c>
      <c r="D13652" t="s">
        <v>7</v>
      </c>
      <c r="E13652">
        <v>86</v>
      </c>
      <c r="G13652" s="3">
        <v>73</v>
      </c>
      <c r="O13652" s="3"/>
    </row>
    <row r="13653" spans="1:15" customFormat="1" ht="13.2" x14ac:dyDescent="0.25">
      <c r="A13653">
        <v>6</v>
      </c>
      <c r="B13653">
        <v>16</v>
      </c>
      <c r="C13653" s="3">
        <v>616</v>
      </c>
      <c r="D13653" t="s">
        <v>7</v>
      </c>
      <c r="E13653">
        <v>86</v>
      </c>
      <c r="G13653" s="3">
        <v>266</v>
      </c>
      <c r="O13653" s="3"/>
    </row>
    <row r="13654" spans="1:15" customFormat="1" ht="13.2" x14ac:dyDescent="0.25">
      <c r="A13654">
        <v>6</v>
      </c>
      <c r="B13654">
        <v>17</v>
      </c>
      <c r="C13654" s="3">
        <v>617</v>
      </c>
      <c r="D13654" t="s">
        <v>7</v>
      </c>
      <c r="E13654">
        <v>86</v>
      </c>
      <c r="G13654" s="3">
        <v>314</v>
      </c>
      <c r="O13654" s="3"/>
    </row>
    <row r="13655" spans="1:15" customFormat="1" ht="13.2" x14ac:dyDescent="0.25">
      <c r="A13655">
        <v>6</v>
      </c>
      <c r="B13655">
        <v>18</v>
      </c>
      <c r="C13655" s="3">
        <v>618</v>
      </c>
      <c r="D13655" t="s">
        <v>7</v>
      </c>
      <c r="E13655">
        <v>86</v>
      </c>
      <c r="G13655" s="3">
        <v>2608</v>
      </c>
      <c r="O13655" s="3"/>
    </row>
    <row r="13656" spans="1:15" customFormat="1" ht="13.2" x14ac:dyDescent="0.25">
      <c r="A13656">
        <v>6</v>
      </c>
      <c r="B13656">
        <v>19</v>
      </c>
      <c r="C13656" s="3">
        <v>619</v>
      </c>
      <c r="D13656" t="s">
        <v>7</v>
      </c>
      <c r="E13656">
        <v>86</v>
      </c>
      <c r="G13656" s="3">
        <v>3605</v>
      </c>
      <c r="O13656" s="3"/>
    </row>
    <row r="13657" spans="1:15" customFormat="1" ht="13.2" x14ac:dyDescent="0.25">
      <c r="A13657">
        <v>6</v>
      </c>
      <c r="B13657">
        <v>20</v>
      </c>
      <c r="C13657" s="3">
        <v>620</v>
      </c>
      <c r="D13657" t="s">
        <v>7</v>
      </c>
      <c r="E13657">
        <v>86</v>
      </c>
      <c r="G13657" s="3">
        <v>2665</v>
      </c>
      <c r="O13657" s="3"/>
    </row>
    <row r="13658" spans="1:15" customFormat="1" ht="13.2" x14ac:dyDescent="0.25">
      <c r="A13658">
        <v>6</v>
      </c>
      <c r="B13658">
        <v>21</v>
      </c>
      <c r="C13658" s="3">
        <v>621</v>
      </c>
      <c r="D13658" t="s">
        <v>7</v>
      </c>
      <c r="E13658">
        <v>86</v>
      </c>
      <c r="G13658" s="3">
        <v>1547</v>
      </c>
      <c r="O13658" s="3"/>
    </row>
    <row r="13659" spans="1:15" customFormat="1" ht="13.2" x14ac:dyDescent="0.25">
      <c r="A13659">
        <v>6</v>
      </c>
      <c r="B13659">
        <v>22</v>
      </c>
      <c r="C13659" s="3">
        <v>622</v>
      </c>
      <c r="D13659" t="s">
        <v>7</v>
      </c>
      <c r="E13659">
        <v>86</v>
      </c>
      <c r="G13659" s="3">
        <v>1953</v>
      </c>
      <c r="O13659" s="3"/>
    </row>
    <row r="13660" spans="1:15" customFormat="1" ht="13.2" x14ac:dyDescent="0.25">
      <c r="A13660">
        <v>6</v>
      </c>
      <c r="B13660">
        <v>23</v>
      </c>
      <c r="C13660" s="3">
        <v>623</v>
      </c>
      <c r="D13660" t="s">
        <v>7</v>
      </c>
      <c r="E13660">
        <v>86</v>
      </c>
      <c r="G13660" s="3">
        <v>1381</v>
      </c>
      <c r="O13660" s="3"/>
    </row>
    <row r="13661" spans="1:15" customFormat="1" ht="13.2" x14ac:dyDescent="0.25">
      <c r="A13661">
        <v>6</v>
      </c>
      <c r="B13661">
        <v>24</v>
      </c>
      <c r="C13661" s="3">
        <v>624</v>
      </c>
      <c r="D13661" t="s">
        <v>7</v>
      </c>
      <c r="E13661">
        <v>86</v>
      </c>
      <c r="G13661" s="3">
        <v>1422</v>
      </c>
      <c r="O13661" s="3"/>
    </row>
    <row r="13662" spans="1:15" customFormat="1" ht="13.2" x14ac:dyDescent="0.25">
      <c r="A13662">
        <v>6</v>
      </c>
      <c r="B13662">
        <v>25</v>
      </c>
      <c r="C13662" s="3">
        <v>625</v>
      </c>
      <c r="D13662" t="s">
        <v>7</v>
      </c>
      <c r="E13662">
        <v>86</v>
      </c>
      <c r="G13662" s="3">
        <v>4503</v>
      </c>
      <c r="O13662" s="3"/>
    </row>
    <row r="13663" spans="1:15" customFormat="1" ht="13.2" x14ac:dyDescent="0.25">
      <c r="A13663">
        <v>6</v>
      </c>
      <c r="B13663">
        <v>26</v>
      </c>
      <c r="C13663" s="3">
        <v>626</v>
      </c>
      <c r="D13663" t="s">
        <v>7</v>
      </c>
      <c r="E13663">
        <v>86</v>
      </c>
      <c r="G13663" s="3">
        <v>1734</v>
      </c>
      <c r="O13663" s="3"/>
    </row>
    <row r="13664" spans="1:15" customFormat="1" ht="13.2" x14ac:dyDescent="0.25">
      <c r="A13664">
        <v>6</v>
      </c>
      <c r="B13664">
        <v>27</v>
      </c>
      <c r="C13664" s="3">
        <v>627</v>
      </c>
      <c r="D13664" t="s">
        <v>7</v>
      </c>
      <c r="E13664">
        <v>86</v>
      </c>
      <c r="G13664" s="3">
        <v>3095</v>
      </c>
      <c r="O13664" s="3"/>
    </row>
    <row r="13665" spans="1:15" customFormat="1" ht="13.2" x14ac:dyDescent="0.25">
      <c r="A13665">
        <v>6</v>
      </c>
      <c r="B13665">
        <v>28</v>
      </c>
      <c r="C13665" s="3">
        <v>628</v>
      </c>
      <c r="D13665" t="s">
        <v>7</v>
      </c>
      <c r="E13665">
        <v>86</v>
      </c>
      <c r="G13665" s="3">
        <v>2453</v>
      </c>
      <c r="O13665" s="3"/>
    </row>
    <row r="13666" spans="1:15" customFormat="1" ht="13.2" x14ac:dyDescent="0.25">
      <c r="A13666">
        <v>6</v>
      </c>
      <c r="B13666">
        <v>29</v>
      </c>
      <c r="C13666" s="3">
        <v>629</v>
      </c>
      <c r="D13666" t="s">
        <v>7</v>
      </c>
      <c r="E13666">
        <v>86</v>
      </c>
      <c r="G13666" s="3">
        <v>1612</v>
      </c>
      <c r="O13666" s="3"/>
    </row>
    <row r="13667" spans="1:15" customFormat="1" ht="13.2" x14ac:dyDescent="0.25">
      <c r="A13667">
        <v>6</v>
      </c>
      <c r="B13667">
        <v>30</v>
      </c>
      <c r="C13667" s="3">
        <v>630</v>
      </c>
      <c r="D13667" t="s">
        <v>7</v>
      </c>
      <c r="E13667">
        <v>86</v>
      </c>
      <c r="G13667" s="3">
        <v>1345</v>
      </c>
      <c r="O13667" s="3"/>
    </row>
    <row r="13668" spans="1:15" customFormat="1" ht="13.2" x14ac:dyDescent="0.25">
      <c r="A13668">
        <v>7</v>
      </c>
      <c r="B13668">
        <v>1</v>
      </c>
      <c r="C13668" s="3">
        <v>701</v>
      </c>
      <c r="D13668" t="s">
        <v>7</v>
      </c>
      <c r="E13668">
        <v>86</v>
      </c>
      <c r="G13668" s="3">
        <v>2654</v>
      </c>
      <c r="O13668" s="3"/>
    </row>
    <row r="13669" spans="1:15" customFormat="1" ht="13.2" x14ac:dyDescent="0.25">
      <c r="A13669">
        <v>7</v>
      </c>
      <c r="B13669">
        <v>2</v>
      </c>
      <c r="C13669" s="3">
        <v>702</v>
      </c>
      <c r="D13669" t="s">
        <v>7</v>
      </c>
      <c r="E13669">
        <v>86</v>
      </c>
      <c r="G13669" s="3">
        <v>7217</v>
      </c>
      <c r="O13669" s="3"/>
    </row>
    <row r="13670" spans="1:15" customFormat="1" ht="13.2" x14ac:dyDescent="0.25">
      <c r="A13670">
        <v>7</v>
      </c>
      <c r="B13670">
        <v>3</v>
      </c>
      <c r="C13670" s="3">
        <v>703</v>
      </c>
      <c r="D13670" t="s">
        <v>7</v>
      </c>
      <c r="E13670">
        <v>86</v>
      </c>
      <c r="G13670" s="3">
        <v>1523</v>
      </c>
      <c r="O13670" s="3"/>
    </row>
    <row r="13671" spans="1:15" customFormat="1" ht="13.2" x14ac:dyDescent="0.25">
      <c r="A13671">
        <v>7</v>
      </c>
      <c r="B13671">
        <v>4</v>
      </c>
      <c r="C13671" s="3">
        <v>704</v>
      </c>
      <c r="D13671" t="s">
        <v>7</v>
      </c>
      <c r="E13671">
        <v>86</v>
      </c>
      <c r="G13671" s="3">
        <v>1800</v>
      </c>
      <c r="O13671" s="3"/>
    </row>
    <row r="13672" spans="1:15" customFormat="1" ht="13.2" x14ac:dyDescent="0.25">
      <c r="A13672">
        <v>7</v>
      </c>
      <c r="B13672">
        <v>5</v>
      </c>
      <c r="C13672" s="3">
        <v>705</v>
      </c>
      <c r="D13672" t="s">
        <v>7</v>
      </c>
      <c r="E13672">
        <v>86</v>
      </c>
      <c r="G13672" s="3">
        <v>7056</v>
      </c>
      <c r="O13672" s="3"/>
    </row>
    <row r="13673" spans="1:15" customFormat="1" ht="13.2" x14ac:dyDescent="0.25">
      <c r="A13673">
        <v>7</v>
      </c>
      <c r="B13673">
        <v>6</v>
      </c>
      <c r="C13673" s="3">
        <v>706</v>
      </c>
      <c r="D13673" t="s">
        <v>7</v>
      </c>
      <c r="E13673">
        <v>86</v>
      </c>
      <c r="G13673" s="3">
        <v>6256</v>
      </c>
      <c r="O13673" s="3"/>
    </row>
    <row r="13674" spans="1:15" customFormat="1" ht="13.2" x14ac:dyDescent="0.25">
      <c r="A13674">
        <v>7</v>
      </c>
      <c r="B13674">
        <v>7</v>
      </c>
      <c r="C13674" s="3">
        <v>707</v>
      </c>
      <c r="D13674" t="s">
        <v>7</v>
      </c>
      <c r="E13674">
        <v>86</v>
      </c>
      <c r="G13674" s="3">
        <v>2860</v>
      </c>
      <c r="O13674" s="3"/>
    </row>
    <row r="13675" spans="1:15" customFormat="1" ht="13.2" x14ac:dyDescent="0.25">
      <c r="A13675">
        <v>7</v>
      </c>
      <c r="B13675">
        <v>8</v>
      </c>
      <c r="C13675" s="3">
        <v>708</v>
      </c>
      <c r="D13675" t="s">
        <v>7</v>
      </c>
      <c r="E13675">
        <v>86</v>
      </c>
      <c r="G13675" s="3">
        <v>1732</v>
      </c>
      <c r="O13675" s="3"/>
    </row>
    <row r="13676" spans="1:15" customFormat="1" ht="13.2" x14ac:dyDescent="0.25">
      <c r="A13676">
        <v>7</v>
      </c>
      <c r="B13676">
        <v>9</v>
      </c>
      <c r="C13676" s="3">
        <v>709</v>
      </c>
      <c r="D13676" t="s">
        <v>7</v>
      </c>
      <c r="E13676">
        <v>86</v>
      </c>
      <c r="G13676" s="3">
        <v>2664</v>
      </c>
      <c r="O13676" s="3"/>
    </row>
    <row r="13677" spans="1:15" customFormat="1" ht="13.2" x14ac:dyDescent="0.25">
      <c r="A13677">
        <v>7</v>
      </c>
      <c r="B13677">
        <v>10</v>
      </c>
      <c r="C13677" s="3">
        <v>710</v>
      </c>
      <c r="D13677" t="s">
        <v>7</v>
      </c>
      <c r="E13677">
        <v>86</v>
      </c>
      <c r="G13677" s="3">
        <v>1846</v>
      </c>
      <c r="O13677" s="3"/>
    </row>
    <row r="13678" spans="1:15" customFormat="1" ht="13.2" x14ac:dyDescent="0.25">
      <c r="A13678">
        <v>7</v>
      </c>
      <c r="B13678">
        <v>11</v>
      </c>
      <c r="C13678" s="3">
        <v>711</v>
      </c>
      <c r="D13678" t="s">
        <v>7</v>
      </c>
      <c r="E13678">
        <v>86</v>
      </c>
      <c r="G13678" s="3">
        <v>1571</v>
      </c>
      <c r="O13678" s="3"/>
    </row>
    <row r="13679" spans="1:15" customFormat="1" ht="13.2" x14ac:dyDescent="0.25">
      <c r="A13679">
        <v>7</v>
      </c>
      <c r="B13679">
        <v>12</v>
      </c>
      <c r="C13679" s="3">
        <v>712</v>
      </c>
      <c r="D13679" t="s">
        <v>7</v>
      </c>
      <c r="E13679">
        <v>86</v>
      </c>
      <c r="G13679" s="3">
        <v>558</v>
      </c>
      <c r="O13679" s="3"/>
    </row>
    <row r="13680" spans="1:15" customFormat="1" ht="13.2" x14ac:dyDescent="0.25">
      <c r="A13680">
        <v>7</v>
      </c>
      <c r="B13680">
        <v>13</v>
      </c>
      <c r="C13680" s="3">
        <v>713</v>
      </c>
      <c r="D13680" t="s">
        <v>7</v>
      </c>
      <c r="E13680">
        <v>86</v>
      </c>
      <c r="G13680" s="3">
        <v>3178</v>
      </c>
      <c r="O13680" s="3"/>
    </row>
    <row r="13681" spans="1:15" customFormat="1" ht="13.2" x14ac:dyDescent="0.25">
      <c r="A13681">
        <v>7</v>
      </c>
      <c r="B13681">
        <v>14</v>
      </c>
      <c r="C13681" s="3">
        <v>714</v>
      </c>
      <c r="D13681" t="s">
        <v>7</v>
      </c>
      <c r="E13681">
        <v>86</v>
      </c>
      <c r="G13681" s="3">
        <v>2115</v>
      </c>
      <c r="O13681" s="3"/>
    </row>
    <row r="13682" spans="1:15" customFormat="1" ht="13.2" x14ac:dyDescent="0.25">
      <c r="A13682">
        <v>7</v>
      </c>
      <c r="B13682">
        <v>15</v>
      </c>
      <c r="C13682" s="3">
        <v>715</v>
      </c>
      <c r="D13682" t="s">
        <v>7</v>
      </c>
      <c r="E13682">
        <v>86</v>
      </c>
      <c r="G13682" s="3">
        <v>1999</v>
      </c>
      <c r="O13682" s="3"/>
    </row>
    <row r="13683" spans="1:15" customFormat="1" ht="13.2" x14ac:dyDescent="0.25">
      <c r="A13683">
        <v>7</v>
      </c>
      <c r="B13683">
        <v>16</v>
      </c>
      <c r="C13683" s="3">
        <v>716</v>
      </c>
      <c r="D13683" t="s">
        <v>7</v>
      </c>
      <c r="E13683">
        <v>86</v>
      </c>
      <c r="G13683" s="3">
        <v>1542</v>
      </c>
      <c r="O13683" s="3"/>
    </row>
    <row r="13684" spans="1:15" customFormat="1" ht="13.2" x14ac:dyDescent="0.25">
      <c r="A13684">
        <v>7</v>
      </c>
      <c r="B13684">
        <v>17</v>
      </c>
      <c r="C13684" s="3">
        <v>717</v>
      </c>
      <c r="D13684" t="s">
        <v>7</v>
      </c>
      <c r="E13684">
        <v>86</v>
      </c>
      <c r="G13684" s="3">
        <v>4344</v>
      </c>
      <c r="O13684" s="3"/>
    </row>
    <row r="13685" spans="1:15" customFormat="1" ht="13.2" x14ac:dyDescent="0.25">
      <c r="A13685">
        <v>7</v>
      </c>
      <c r="B13685">
        <v>18</v>
      </c>
      <c r="C13685" s="3">
        <v>718</v>
      </c>
      <c r="D13685" t="s">
        <v>7</v>
      </c>
      <c r="E13685">
        <v>86</v>
      </c>
      <c r="G13685" s="3">
        <v>4185</v>
      </c>
      <c r="O13685" s="3"/>
    </row>
    <row r="13686" spans="1:15" customFormat="1" ht="13.2" x14ac:dyDescent="0.25">
      <c r="A13686">
        <v>7</v>
      </c>
      <c r="B13686">
        <v>19</v>
      </c>
      <c r="C13686" s="3">
        <v>719</v>
      </c>
      <c r="D13686" t="s">
        <v>7</v>
      </c>
      <c r="E13686">
        <v>86</v>
      </c>
      <c r="G13686" s="3">
        <v>5881</v>
      </c>
      <c r="O13686" s="3"/>
    </row>
    <row r="13687" spans="1:15" customFormat="1" ht="13.2" x14ac:dyDescent="0.25">
      <c r="A13687">
        <v>7</v>
      </c>
      <c r="B13687">
        <v>20</v>
      </c>
      <c r="C13687" s="3">
        <v>720</v>
      </c>
      <c r="D13687" t="s">
        <v>7</v>
      </c>
      <c r="E13687">
        <v>86</v>
      </c>
      <c r="G13687" s="3">
        <v>5660</v>
      </c>
      <c r="O13687" s="3"/>
    </row>
    <row r="13688" spans="1:15" customFormat="1" ht="13.2" x14ac:dyDescent="0.25">
      <c r="A13688">
        <v>7</v>
      </c>
      <c r="B13688">
        <v>21</v>
      </c>
      <c r="C13688" s="3">
        <v>721</v>
      </c>
      <c r="D13688" t="s">
        <v>7</v>
      </c>
      <c r="E13688">
        <v>86</v>
      </c>
      <c r="G13688" s="3">
        <v>1528</v>
      </c>
      <c r="O13688" s="3"/>
    </row>
    <row r="13689" spans="1:15" customFormat="1" ht="13.2" x14ac:dyDescent="0.25">
      <c r="A13689">
        <v>7</v>
      </c>
      <c r="B13689">
        <v>22</v>
      </c>
      <c r="C13689" s="3">
        <v>722</v>
      </c>
      <c r="D13689" t="s">
        <v>7</v>
      </c>
      <c r="E13689">
        <v>86</v>
      </c>
      <c r="G13689" s="3">
        <v>1323</v>
      </c>
      <c r="O13689" s="3"/>
    </row>
    <row r="13690" spans="1:15" customFormat="1" ht="13.2" x14ac:dyDescent="0.25">
      <c r="A13690">
        <v>7</v>
      </c>
      <c r="B13690">
        <v>23</v>
      </c>
      <c r="C13690" s="3">
        <v>723</v>
      </c>
      <c r="D13690" t="s">
        <v>7</v>
      </c>
      <c r="E13690">
        <v>86</v>
      </c>
      <c r="G13690" s="3">
        <v>2172</v>
      </c>
      <c r="O13690" s="3"/>
    </row>
    <row r="13691" spans="1:15" customFormat="1" ht="13.2" x14ac:dyDescent="0.25">
      <c r="A13691">
        <v>7</v>
      </c>
      <c r="B13691">
        <v>24</v>
      </c>
      <c r="C13691" s="3">
        <v>724</v>
      </c>
      <c r="D13691" t="s">
        <v>7</v>
      </c>
      <c r="E13691">
        <v>86</v>
      </c>
      <c r="G13691" s="3">
        <v>1052</v>
      </c>
      <c r="O13691" s="3"/>
    </row>
    <row r="13692" spans="1:15" customFormat="1" ht="13.2" x14ac:dyDescent="0.25">
      <c r="A13692">
        <v>7</v>
      </c>
      <c r="B13692">
        <v>25</v>
      </c>
      <c r="C13692" s="3">
        <v>725</v>
      </c>
      <c r="D13692" t="s">
        <v>7</v>
      </c>
      <c r="E13692">
        <v>86</v>
      </c>
      <c r="G13692" s="3">
        <v>619</v>
      </c>
      <c r="O13692" s="3"/>
    </row>
    <row r="13693" spans="1:15" customFormat="1" ht="13.2" x14ac:dyDescent="0.25">
      <c r="A13693">
        <v>7</v>
      </c>
      <c r="B13693">
        <v>26</v>
      </c>
      <c r="C13693" s="3">
        <v>726</v>
      </c>
      <c r="D13693" t="s">
        <v>7</v>
      </c>
      <c r="E13693">
        <v>86</v>
      </c>
      <c r="G13693" s="3">
        <v>922</v>
      </c>
      <c r="O13693" s="3"/>
    </row>
    <row r="13694" spans="1:15" customFormat="1" ht="13.2" x14ac:dyDescent="0.25">
      <c r="A13694">
        <v>7</v>
      </c>
      <c r="B13694">
        <v>27</v>
      </c>
      <c r="C13694" s="3">
        <v>727</v>
      </c>
      <c r="D13694" t="s">
        <v>7</v>
      </c>
      <c r="E13694">
        <v>86</v>
      </c>
      <c r="G13694" s="3">
        <v>2724</v>
      </c>
      <c r="O13694" s="3"/>
    </row>
    <row r="13695" spans="1:15" customFormat="1" ht="13.2" x14ac:dyDescent="0.25">
      <c r="A13695">
        <v>7</v>
      </c>
      <c r="B13695">
        <v>28</v>
      </c>
      <c r="C13695" s="3">
        <v>728</v>
      </c>
      <c r="D13695" t="s">
        <v>7</v>
      </c>
      <c r="E13695">
        <v>86</v>
      </c>
      <c r="G13695" s="3">
        <v>3834</v>
      </c>
      <c r="O13695" s="3"/>
    </row>
    <row r="13696" spans="1:15" customFormat="1" ht="13.2" x14ac:dyDescent="0.25">
      <c r="A13696">
        <v>7</v>
      </c>
      <c r="B13696">
        <v>29</v>
      </c>
      <c r="C13696" s="3">
        <v>729</v>
      </c>
      <c r="D13696" t="s">
        <v>7</v>
      </c>
      <c r="E13696">
        <v>86</v>
      </c>
      <c r="G13696" s="3">
        <v>6048</v>
      </c>
      <c r="O13696" s="3"/>
    </row>
    <row r="13697" spans="1:15" customFormat="1" ht="13.2" x14ac:dyDescent="0.25">
      <c r="A13697">
        <v>7</v>
      </c>
      <c r="B13697">
        <v>30</v>
      </c>
      <c r="C13697" s="3">
        <v>730</v>
      </c>
      <c r="D13697" t="s">
        <v>7</v>
      </c>
      <c r="E13697">
        <v>86</v>
      </c>
      <c r="G13697" s="3">
        <v>7230</v>
      </c>
      <c r="O13697" s="3"/>
    </row>
    <row r="13698" spans="1:15" customFormat="1" ht="13.2" x14ac:dyDescent="0.25">
      <c r="A13698">
        <v>7</v>
      </c>
      <c r="B13698">
        <v>31</v>
      </c>
      <c r="C13698" s="3">
        <v>731</v>
      </c>
      <c r="D13698" t="s">
        <v>7</v>
      </c>
      <c r="E13698">
        <v>86</v>
      </c>
      <c r="G13698" s="3">
        <v>5663</v>
      </c>
      <c r="O13698" s="3"/>
    </row>
    <row r="13699" spans="1:15" customFormat="1" ht="13.2" x14ac:dyDescent="0.25">
      <c r="A13699">
        <v>8</v>
      </c>
      <c r="B13699">
        <v>1</v>
      </c>
      <c r="C13699" s="3">
        <v>801</v>
      </c>
      <c r="D13699" t="s">
        <v>7</v>
      </c>
      <c r="E13699">
        <v>86</v>
      </c>
      <c r="G13699" s="3">
        <v>5738</v>
      </c>
      <c r="O13699" s="3"/>
    </row>
    <row r="13700" spans="1:15" customFormat="1" ht="13.2" x14ac:dyDescent="0.25">
      <c r="A13700">
        <v>8</v>
      </c>
      <c r="B13700">
        <v>2</v>
      </c>
      <c r="C13700" s="3">
        <v>802</v>
      </c>
      <c r="D13700" t="s">
        <v>7</v>
      </c>
      <c r="E13700">
        <v>86</v>
      </c>
      <c r="G13700" s="3">
        <v>2452</v>
      </c>
      <c r="O13700" s="3"/>
    </row>
    <row r="13701" spans="1:15" customFormat="1" ht="13.2" x14ac:dyDescent="0.25">
      <c r="A13701">
        <v>8</v>
      </c>
      <c r="B13701">
        <v>3</v>
      </c>
      <c r="C13701" s="3">
        <v>803</v>
      </c>
      <c r="D13701" t="s">
        <v>7</v>
      </c>
      <c r="E13701">
        <v>86</v>
      </c>
      <c r="G13701" s="3">
        <v>903</v>
      </c>
      <c r="O13701" s="3"/>
    </row>
    <row r="13702" spans="1:15" customFormat="1" ht="13.2" x14ac:dyDescent="0.25">
      <c r="A13702">
        <v>8</v>
      </c>
      <c r="B13702">
        <v>4</v>
      </c>
      <c r="C13702" s="3">
        <v>804</v>
      </c>
      <c r="D13702" t="s">
        <v>7</v>
      </c>
      <c r="E13702">
        <v>86</v>
      </c>
      <c r="G13702" s="3">
        <v>480</v>
      </c>
      <c r="O13702" s="3"/>
    </row>
    <row r="13703" spans="1:15" customFormat="1" ht="13.2" x14ac:dyDescent="0.25">
      <c r="A13703">
        <v>8</v>
      </c>
      <c r="B13703">
        <v>5</v>
      </c>
      <c r="C13703" s="3">
        <v>805</v>
      </c>
      <c r="D13703" t="s">
        <v>7</v>
      </c>
      <c r="E13703">
        <v>86</v>
      </c>
      <c r="G13703" s="3">
        <v>115</v>
      </c>
      <c r="O13703" s="3"/>
    </row>
    <row r="13704" spans="1:15" customFormat="1" ht="13.2" x14ac:dyDescent="0.25">
      <c r="A13704">
        <v>8</v>
      </c>
      <c r="B13704">
        <v>6</v>
      </c>
      <c r="C13704" s="3">
        <v>806</v>
      </c>
      <c r="D13704" t="s">
        <v>7</v>
      </c>
      <c r="E13704">
        <v>86</v>
      </c>
      <c r="G13704" s="3">
        <v>226</v>
      </c>
      <c r="O13704" s="3"/>
    </row>
    <row r="13705" spans="1:15" customFormat="1" ht="13.2" x14ac:dyDescent="0.25">
      <c r="A13705">
        <v>8</v>
      </c>
      <c r="B13705">
        <v>7</v>
      </c>
      <c r="C13705" s="3">
        <v>807</v>
      </c>
      <c r="D13705" t="s">
        <v>7</v>
      </c>
      <c r="E13705">
        <v>86</v>
      </c>
      <c r="G13705" s="3">
        <v>348</v>
      </c>
      <c r="O13705" s="3"/>
    </row>
    <row r="13706" spans="1:15" customFormat="1" ht="13.2" x14ac:dyDescent="0.25">
      <c r="A13706">
        <v>8</v>
      </c>
      <c r="B13706">
        <v>8</v>
      </c>
      <c r="C13706" s="3">
        <v>808</v>
      </c>
      <c r="D13706" t="s">
        <v>7</v>
      </c>
      <c r="E13706">
        <v>86</v>
      </c>
      <c r="G13706" s="3">
        <v>198</v>
      </c>
      <c r="O13706" s="3"/>
    </row>
    <row r="13707" spans="1:15" customFormat="1" ht="13.2" x14ac:dyDescent="0.25">
      <c r="A13707">
        <v>8</v>
      </c>
      <c r="B13707">
        <v>9</v>
      </c>
      <c r="C13707" s="3">
        <v>809</v>
      </c>
      <c r="D13707" t="s">
        <v>7</v>
      </c>
      <c r="E13707">
        <v>86</v>
      </c>
      <c r="G13707" s="3">
        <v>85</v>
      </c>
      <c r="O13707" s="3"/>
    </row>
    <row r="13708" spans="1:15" customFormat="1" ht="13.2" x14ac:dyDescent="0.25">
      <c r="A13708">
        <v>8</v>
      </c>
      <c r="B13708">
        <v>10</v>
      </c>
      <c r="C13708" s="3">
        <v>810</v>
      </c>
      <c r="D13708" t="s">
        <v>7</v>
      </c>
      <c r="E13708">
        <v>86</v>
      </c>
      <c r="G13708" s="3">
        <v>24</v>
      </c>
      <c r="O13708" s="3"/>
    </row>
    <row r="13709" spans="1:15" customFormat="1" ht="13.2" x14ac:dyDescent="0.25">
      <c r="A13709">
        <v>8</v>
      </c>
      <c r="B13709">
        <v>11</v>
      </c>
      <c r="C13709" s="3">
        <v>811</v>
      </c>
      <c r="D13709" t="s">
        <v>7</v>
      </c>
      <c r="E13709">
        <v>86</v>
      </c>
      <c r="G13709" s="3">
        <v>45</v>
      </c>
      <c r="O13709" s="3"/>
    </row>
    <row r="13710" spans="1:15" customFormat="1" ht="13.2" x14ac:dyDescent="0.25">
      <c r="A13710">
        <v>8</v>
      </c>
      <c r="B13710">
        <v>12</v>
      </c>
      <c r="C13710" s="3">
        <v>812</v>
      </c>
      <c r="D13710" t="s">
        <v>7</v>
      </c>
      <c r="E13710">
        <v>86</v>
      </c>
      <c r="G13710" s="3">
        <v>71</v>
      </c>
      <c r="O13710" s="3"/>
    </row>
    <row r="13711" spans="1:15" customFormat="1" ht="13.2" x14ac:dyDescent="0.25">
      <c r="A13711">
        <v>8</v>
      </c>
      <c r="B13711">
        <v>13</v>
      </c>
      <c r="C13711" s="3">
        <v>813</v>
      </c>
      <c r="D13711" t="s">
        <v>7</v>
      </c>
      <c r="E13711">
        <v>86</v>
      </c>
      <c r="G13711" s="3">
        <v>106</v>
      </c>
      <c r="O13711" s="3"/>
    </row>
    <row r="13712" spans="1:15" customFormat="1" ht="13.2" x14ac:dyDescent="0.25">
      <c r="A13712">
        <v>8</v>
      </c>
      <c r="B13712">
        <v>14</v>
      </c>
      <c r="C13712" s="3">
        <v>814</v>
      </c>
      <c r="D13712" t="s">
        <v>7</v>
      </c>
      <c r="E13712">
        <v>86</v>
      </c>
      <c r="G13712" s="3">
        <v>424</v>
      </c>
      <c r="O13712" s="3"/>
    </row>
    <row r="13713" spans="1:15" customFormat="1" ht="13.2" x14ac:dyDescent="0.25">
      <c r="A13713">
        <v>8</v>
      </c>
      <c r="B13713">
        <v>15</v>
      </c>
      <c r="C13713" s="3">
        <v>815</v>
      </c>
      <c r="D13713" t="s">
        <v>7</v>
      </c>
      <c r="E13713">
        <v>86</v>
      </c>
      <c r="G13713" s="3">
        <v>333</v>
      </c>
      <c r="O13713" s="3"/>
    </row>
    <row r="13714" spans="1:15" customFormat="1" ht="13.2" x14ac:dyDescent="0.25">
      <c r="A13714">
        <v>8</v>
      </c>
      <c r="B13714">
        <v>16</v>
      </c>
      <c r="C13714" s="3">
        <v>816</v>
      </c>
      <c r="D13714" t="s">
        <v>7</v>
      </c>
      <c r="E13714">
        <v>86</v>
      </c>
      <c r="G13714" s="3">
        <v>126</v>
      </c>
      <c r="O13714" s="3"/>
    </row>
    <row r="13715" spans="1:15" customFormat="1" ht="13.2" x14ac:dyDescent="0.25">
      <c r="A13715">
        <v>8</v>
      </c>
      <c r="B13715">
        <v>17</v>
      </c>
      <c r="C13715" s="3">
        <v>817</v>
      </c>
      <c r="D13715" t="s">
        <v>7</v>
      </c>
      <c r="E13715">
        <v>86</v>
      </c>
      <c r="G13715" s="3">
        <v>167</v>
      </c>
      <c r="O13715" s="3"/>
    </row>
    <row r="13716" spans="1:15" customFormat="1" ht="13.2" x14ac:dyDescent="0.25">
      <c r="A13716">
        <v>8</v>
      </c>
      <c r="B13716">
        <v>18</v>
      </c>
      <c r="C13716" s="3">
        <v>818</v>
      </c>
      <c r="D13716" t="s">
        <v>7</v>
      </c>
      <c r="E13716">
        <v>86</v>
      </c>
      <c r="G13716" s="3">
        <v>451</v>
      </c>
      <c r="O13716" s="3"/>
    </row>
    <row r="13717" spans="1:15" customFormat="1" ht="13.2" x14ac:dyDescent="0.25">
      <c r="A13717">
        <v>8</v>
      </c>
      <c r="B13717">
        <v>19</v>
      </c>
      <c r="C13717" s="3">
        <v>819</v>
      </c>
      <c r="D13717" t="s">
        <v>7</v>
      </c>
      <c r="E13717">
        <v>86</v>
      </c>
      <c r="G13717" s="3">
        <v>117</v>
      </c>
      <c r="O13717" s="3"/>
    </row>
    <row r="13718" spans="1:15" customFormat="1" ht="13.2" x14ac:dyDescent="0.25">
      <c r="A13718">
        <v>8</v>
      </c>
      <c r="B13718">
        <v>20</v>
      </c>
      <c r="C13718" s="3">
        <v>820</v>
      </c>
      <c r="D13718" t="s">
        <v>7</v>
      </c>
      <c r="E13718">
        <v>86</v>
      </c>
      <c r="G13718" s="3">
        <v>1928</v>
      </c>
      <c r="O13718" s="3"/>
    </row>
    <row r="13719" spans="1:15" customFormat="1" ht="13.2" x14ac:dyDescent="0.25">
      <c r="A13719">
        <v>8</v>
      </c>
      <c r="B13719">
        <v>21</v>
      </c>
      <c r="C13719" s="3">
        <v>821</v>
      </c>
      <c r="D13719" t="s">
        <v>7</v>
      </c>
      <c r="E13719">
        <v>86</v>
      </c>
      <c r="G13719" s="3">
        <v>1972</v>
      </c>
      <c r="O13719" s="3"/>
    </row>
    <row r="13720" spans="1:15" customFormat="1" ht="13.2" x14ac:dyDescent="0.25">
      <c r="A13720">
        <v>8</v>
      </c>
      <c r="B13720">
        <v>22</v>
      </c>
      <c r="C13720" s="3">
        <v>822</v>
      </c>
      <c r="D13720" t="s">
        <v>7</v>
      </c>
      <c r="E13720">
        <v>86</v>
      </c>
      <c r="G13720" s="3">
        <v>2374</v>
      </c>
      <c r="O13720" s="3"/>
    </row>
    <row r="13721" spans="1:15" customFormat="1" ht="13.2" x14ac:dyDescent="0.25">
      <c r="A13721">
        <v>8</v>
      </c>
      <c r="B13721">
        <v>23</v>
      </c>
      <c r="C13721" s="3">
        <v>823</v>
      </c>
      <c r="D13721" t="s">
        <v>7</v>
      </c>
      <c r="E13721">
        <v>86</v>
      </c>
      <c r="G13721" s="3">
        <v>1937</v>
      </c>
      <c r="O13721" s="3"/>
    </row>
    <row r="13722" spans="1:15" customFormat="1" ht="13.2" x14ac:dyDescent="0.25">
      <c r="A13722">
        <v>8</v>
      </c>
      <c r="B13722">
        <v>24</v>
      </c>
      <c r="C13722" s="3">
        <v>824</v>
      </c>
      <c r="D13722" t="s">
        <v>7</v>
      </c>
      <c r="E13722">
        <v>86</v>
      </c>
      <c r="G13722" s="3">
        <v>2247</v>
      </c>
      <c r="O13722" s="3"/>
    </row>
    <row r="13723" spans="1:15" customFormat="1" ht="13.2" x14ac:dyDescent="0.25">
      <c r="A13723">
        <v>8</v>
      </c>
      <c r="B13723">
        <v>25</v>
      </c>
      <c r="C13723" s="3">
        <v>825</v>
      </c>
      <c r="D13723" t="s">
        <v>7</v>
      </c>
      <c r="E13723">
        <v>86</v>
      </c>
      <c r="G13723" s="3">
        <v>3078</v>
      </c>
      <c r="O13723" s="3"/>
    </row>
    <row r="13724" spans="1:15" customFormat="1" ht="13.2" x14ac:dyDescent="0.25">
      <c r="A13724">
        <v>8</v>
      </c>
      <c r="B13724">
        <v>26</v>
      </c>
      <c r="C13724" s="3">
        <v>826</v>
      </c>
      <c r="D13724" t="s">
        <v>7</v>
      </c>
      <c r="E13724">
        <v>86</v>
      </c>
      <c r="G13724" s="3">
        <v>2862</v>
      </c>
      <c r="O13724" s="3"/>
    </row>
    <row r="13725" spans="1:15" customFormat="1" ht="13.2" x14ac:dyDescent="0.25">
      <c r="A13725">
        <v>8</v>
      </c>
      <c r="B13725">
        <v>27</v>
      </c>
      <c r="C13725" s="3">
        <v>827</v>
      </c>
      <c r="D13725" t="s">
        <v>7</v>
      </c>
      <c r="E13725">
        <v>86</v>
      </c>
      <c r="G13725" s="3">
        <v>1708</v>
      </c>
      <c r="O13725" s="3"/>
    </row>
    <row r="13726" spans="1:15" customFormat="1" ht="13.2" x14ac:dyDescent="0.25">
      <c r="A13726">
        <v>8</v>
      </c>
      <c r="B13726">
        <v>28</v>
      </c>
      <c r="C13726" s="3">
        <v>828</v>
      </c>
      <c r="D13726" t="s">
        <v>7</v>
      </c>
      <c r="E13726">
        <v>86</v>
      </c>
      <c r="G13726" s="3">
        <v>471</v>
      </c>
      <c r="O13726" s="3"/>
    </row>
    <row r="13727" spans="1:15" customFormat="1" ht="13.2" x14ac:dyDescent="0.25">
      <c r="A13727">
        <v>8</v>
      </c>
      <c r="B13727">
        <v>29</v>
      </c>
      <c r="C13727" s="3">
        <v>829</v>
      </c>
      <c r="D13727" t="s">
        <v>7</v>
      </c>
      <c r="E13727">
        <v>86</v>
      </c>
      <c r="G13727" s="3">
        <v>79</v>
      </c>
      <c r="O13727" s="3"/>
    </row>
    <row r="13728" spans="1:15" customFormat="1" ht="13.2" x14ac:dyDescent="0.25">
      <c r="A13728">
        <v>8</v>
      </c>
      <c r="B13728">
        <v>30</v>
      </c>
      <c r="C13728" s="3">
        <v>830</v>
      </c>
      <c r="D13728" t="s">
        <v>7</v>
      </c>
      <c r="E13728">
        <v>86</v>
      </c>
      <c r="G13728" s="3">
        <v>32</v>
      </c>
      <c r="O13728" s="3"/>
    </row>
    <row r="13729" spans="1:15" customFormat="1" ht="13.2" x14ac:dyDescent="0.25">
      <c r="A13729">
        <v>8</v>
      </c>
      <c r="B13729">
        <v>31</v>
      </c>
      <c r="C13729" s="3">
        <v>831</v>
      </c>
      <c r="D13729" t="s">
        <v>7</v>
      </c>
      <c r="E13729">
        <v>86</v>
      </c>
      <c r="G13729" s="3">
        <v>18</v>
      </c>
      <c r="O13729" s="3"/>
    </row>
    <row r="13730" spans="1:15" customFormat="1" ht="13.2" x14ac:dyDescent="0.25">
      <c r="A13730">
        <v>9</v>
      </c>
      <c r="B13730">
        <v>1</v>
      </c>
      <c r="C13730" s="3">
        <v>901</v>
      </c>
      <c r="D13730" t="s">
        <v>7</v>
      </c>
      <c r="E13730">
        <v>86</v>
      </c>
      <c r="G13730" s="3">
        <v>2</v>
      </c>
      <c r="O13730" s="3"/>
    </row>
    <row r="13731" spans="1:15" customFormat="1" ht="13.2" x14ac:dyDescent="0.25">
      <c r="A13731">
        <v>9</v>
      </c>
      <c r="B13731">
        <v>2</v>
      </c>
      <c r="C13731" s="3">
        <v>902</v>
      </c>
      <c r="D13731" t="s">
        <v>7</v>
      </c>
      <c r="E13731">
        <v>86</v>
      </c>
      <c r="G13731" s="3">
        <v>0</v>
      </c>
      <c r="O13731" s="3"/>
    </row>
    <row r="13732" spans="1:15" customFormat="1" ht="13.2" x14ac:dyDescent="0.25">
      <c r="A13732">
        <v>9</v>
      </c>
      <c r="B13732">
        <v>3</v>
      </c>
      <c r="C13732" s="3">
        <v>903</v>
      </c>
      <c r="D13732" t="s">
        <v>7</v>
      </c>
      <c r="E13732">
        <v>86</v>
      </c>
      <c r="G13732" s="3">
        <v>6</v>
      </c>
      <c r="O13732" s="3"/>
    </row>
    <row r="13733" spans="1:15" customFormat="1" ht="13.2" x14ac:dyDescent="0.25">
      <c r="A13733">
        <v>9</v>
      </c>
      <c r="B13733">
        <v>4</v>
      </c>
      <c r="C13733" s="3">
        <v>904</v>
      </c>
      <c r="D13733" t="s">
        <v>7</v>
      </c>
      <c r="E13733">
        <v>86</v>
      </c>
      <c r="G13733" s="3">
        <v>101</v>
      </c>
      <c r="O13733" s="3"/>
    </row>
    <row r="13734" spans="1:15" customFormat="1" ht="13.2" x14ac:dyDescent="0.25">
      <c r="A13734">
        <v>9</v>
      </c>
      <c r="B13734">
        <v>5</v>
      </c>
      <c r="C13734" s="3">
        <v>905</v>
      </c>
      <c r="D13734" t="s">
        <v>7</v>
      </c>
      <c r="E13734">
        <v>86</v>
      </c>
      <c r="G13734" s="3">
        <v>402</v>
      </c>
      <c r="O13734" s="3"/>
    </row>
    <row r="13735" spans="1:15" customFormat="1" ht="13.2" x14ac:dyDescent="0.25">
      <c r="A13735">
        <v>9</v>
      </c>
      <c r="B13735">
        <v>6</v>
      </c>
      <c r="C13735" s="3">
        <v>906</v>
      </c>
      <c r="D13735" t="s">
        <v>7</v>
      </c>
      <c r="E13735">
        <v>86</v>
      </c>
      <c r="G13735" s="3">
        <v>243</v>
      </c>
      <c r="O13735" s="3"/>
    </row>
    <row r="13736" spans="1:15" customFormat="1" ht="13.2" x14ac:dyDescent="0.25">
      <c r="A13736">
        <v>9</v>
      </c>
      <c r="B13736">
        <v>7</v>
      </c>
      <c r="C13736" s="3">
        <v>907</v>
      </c>
      <c r="D13736" t="s">
        <v>7</v>
      </c>
      <c r="E13736">
        <v>86</v>
      </c>
      <c r="G13736" s="3">
        <v>230</v>
      </c>
      <c r="O13736" s="3"/>
    </row>
    <row r="13737" spans="1:15" customFormat="1" ht="13.2" x14ac:dyDescent="0.25">
      <c r="A13737">
        <v>9</v>
      </c>
      <c r="B13737">
        <v>8</v>
      </c>
      <c r="C13737" s="3">
        <v>908</v>
      </c>
      <c r="D13737" t="s">
        <v>7</v>
      </c>
      <c r="E13737">
        <v>86</v>
      </c>
      <c r="G13737" s="3">
        <v>267</v>
      </c>
      <c r="O13737" s="3"/>
    </row>
    <row r="13738" spans="1:15" customFormat="1" ht="13.2" x14ac:dyDescent="0.25">
      <c r="A13738">
        <v>9</v>
      </c>
      <c r="B13738">
        <v>9</v>
      </c>
      <c r="C13738" s="3">
        <v>909</v>
      </c>
      <c r="D13738" t="s">
        <v>7</v>
      </c>
      <c r="E13738">
        <v>86</v>
      </c>
      <c r="G13738" s="3">
        <v>192</v>
      </c>
      <c r="O13738" s="3"/>
    </row>
    <row r="13739" spans="1:15" customFormat="1" ht="13.2" x14ac:dyDescent="0.25">
      <c r="A13739">
        <v>9</v>
      </c>
      <c r="B13739">
        <v>10</v>
      </c>
      <c r="C13739" s="3">
        <v>910</v>
      </c>
      <c r="D13739" t="s">
        <v>7</v>
      </c>
      <c r="E13739">
        <v>86</v>
      </c>
      <c r="G13739" s="3">
        <v>1179</v>
      </c>
      <c r="O13739" s="3"/>
    </row>
    <row r="13740" spans="1:15" customFormat="1" ht="13.2" x14ac:dyDescent="0.25">
      <c r="A13740">
        <v>9</v>
      </c>
      <c r="B13740">
        <v>11</v>
      </c>
      <c r="C13740" s="3">
        <v>911</v>
      </c>
      <c r="D13740" t="s">
        <v>7</v>
      </c>
      <c r="E13740">
        <v>86</v>
      </c>
      <c r="G13740" s="3">
        <v>1258</v>
      </c>
      <c r="O13740" s="3"/>
    </row>
    <row r="13741" spans="1:15" customFormat="1" ht="13.2" x14ac:dyDescent="0.25">
      <c r="A13741">
        <v>9</v>
      </c>
      <c r="B13741">
        <v>12</v>
      </c>
      <c r="C13741" s="3">
        <v>912</v>
      </c>
      <c r="D13741" t="s">
        <v>7</v>
      </c>
      <c r="E13741">
        <v>86</v>
      </c>
      <c r="G13741" s="3">
        <v>1041</v>
      </c>
      <c r="O13741" s="3"/>
    </row>
    <row r="13742" spans="1:15" customFormat="1" ht="13.2" x14ac:dyDescent="0.25">
      <c r="A13742">
        <v>9</v>
      </c>
      <c r="B13742">
        <v>13</v>
      </c>
      <c r="C13742" s="3">
        <v>913</v>
      </c>
      <c r="D13742" t="s">
        <v>7</v>
      </c>
      <c r="E13742">
        <v>86</v>
      </c>
      <c r="G13742" s="3">
        <v>410</v>
      </c>
      <c r="O13742" s="3"/>
    </row>
    <row r="13743" spans="1:15" customFormat="1" ht="13.2" x14ac:dyDescent="0.25">
      <c r="A13743">
        <v>9</v>
      </c>
      <c r="B13743">
        <v>14</v>
      </c>
      <c r="C13743" s="3">
        <v>914</v>
      </c>
      <c r="D13743" t="s">
        <v>7</v>
      </c>
      <c r="E13743">
        <v>86</v>
      </c>
      <c r="G13743" s="3">
        <v>718</v>
      </c>
      <c r="O13743" s="3"/>
    </row>
    <row r="13744" spans="1:15" customFormat="1" ht="13.2" x14ac:dyDescent="0.25">
      <c r="A13744">
        <v>9</v>
      </c>
      <c r="B13744">
        <v>15</v>
      </c>
      <c r="C13744" s="3">
        <v>915</v>
      </c>
      <c r="D13744" t="s">
        <v>7</v>
      </c>
      <c r="E13744">
        <v>86</v>
      </c>
      <c r="G13744" s="3">
        <v>904</v>
      </c>
      <c r="O13744" s="3"/>
    </row>
    <row r="13745" spans="1:15" customFormat="1" ht="13.2" x14ac:dyDescent="0.25">
      <c r="A13745">
        <v>9</v>
      </c>
      <c r="B13745">
        <v>16</v>
      </c>
      <c r="C13745" s="3">
        <v>916</v>
      </c>
      <c r="D13745" t="s">
        <v>7</v>
      </c>
      <c r="E13745">
        <v>86</v>
      </c>
      <c r="G13745" s="3">
        <v>1125</v>
      </c>
      <c r="O13745" s="3"/>
    </row>
    <row r="13746" spans="1:15" customFormat="1" ht="13.2" x14ac:dyDescent="0.25">
      <c r="A13746">
        <v>9</v>
      </c>
      <c r="B13746">
        <v>17</v>
      </c>
      <c r="C13746" s="3">
        <v>917</v>
      </c>
      <c r="D13746" t="s">
        <v>7</v>
      </c>
      <c r="E13746">
        <v>86</v>
      </c>
      <c r="G13746" s="3">
        <v>1027</v>
      </c>
      <c r="O13746" s="3"/>
    </row>
    <row r="13747" spans="1:15" customFormat="1" ht="13.2" x14ac:dyDescent="0.25">
      <c r="A13747">
        <v>9</v>
      </c>
      <c r="B13747">
        <v>18</v>
      </c>
      <c r="C13747" s="3">
        <v>918</v>
      </c>
      <c r="D13747" t="s">
        <v>7</v>
      </c>
      <c r="E13747">
        <v>86</v>
      </c>
      <c r="G13747" s="3">
        <v>552</v>
      </c>
      <c r="O13747" s="3"/>
    </row>
    <row r="13748" spans="1:15" customFormat="1" ht="13.2" x14ac:dyDescent="0.25">
      <c r="A13748">
        <v>9</v>
      </c>
      <c r="B13748">
        <v>19</v>
      </c>
      <c r="C13748" s="3">
        <v>919</v>
      </c>
      <c r="D13748" t="s">
        <v>7</v>
      </c>
      <c r="E13748">
        <v>86</v>
      </c>
      <c r="G13748" s="3">
        <v>337</v>
      </c>
      <c r="O13748" s="3"/>
    </row>
    <row r="13749" spans="1:15" customFormat="1" ht="13.2" x14ac:dyDescent="0.25">
      <c r="A13749">
        <v>9</v>
      </c>
      <c r="B13749">
        <v>20</v>
      </c>
      <c r="C13749" s="3">
        <v>920</v>
      </c>
      <c r="D13749" t="s">
        <v>7</v>
      </c>
      <c r="E13749">
        <v>86</v>
      </c>
      <c r="G13749" s="3">
        <v>273</v>
      </c>
      <c r="O13749" s="3"/>
    </row>
    <row r="13750" spans="1:15" customFormat="1" ht="13.2" x14ac:dyDescent="0.25">
      <c r="A13750">
        <v>9</v>
      </c>
      <c r="B13750">
        <v>21</v>
      </c>
      <c r="C13750" s="3">
        <v>921</v>
      </c>
      <c r="D13750" t="s">
        <v>7</v>
      </c>
      <c r="E13750">
        <v>86</v>
      </c>
      <c r="G13750" s="3">
        <v>255</v>
      </c>
      <c r="O13750" s="3"/>
    </row>
    <row r="13751" spans="1:15" customFormat="1" ht="13.2" x14ac:dyDescent="0.25">
      <c r="A13751">
        <v>9</v>
      </c>
      <c r="B13751">
        <v>22</v>
      </c>
      <c r="C13751" s="3">
        <v>922</v>
      </c>
      <c r="D13751" t="s">
        <v>7</v>
      </c>
      <c r="E13751">
        <v>86</v>
      </c>
      <c r="G13751" s="3">
        <v>734</v>
      </c>
      <c r="O13751" s="3"/>
    </row>
    <row r="13752" spans="1:15" customFormat="1" ht="13.2" x14ac:dyDescent="0.25">
      <c r="A13752">
        <v>9</v>
      </c>
      <c r="B13752">
        <v>23</v>
      </c>
      <c r="C13752" s="3">
        <v>923</v>
      </c>
      <c r="D13752" t="s">
        <v>7</v>
      </c>
      <c r="E13752">
        <v>86</v>
      </c>
      <c r="G13752" s="3">
        <v>2343</v>
      </c>
      <c r="O13752" s="3"/>
    </row>
    <row r="13753" spans="1:15" customFormat="1" ht="13.2" x14ac:dyDescent="0.25">
      <c r="A13753">
        <v>9</v>
      </c>
      <c r="B13753">
        <v>24</v>
      </c>
      <c r="C13753" s="3">
        <v>924</v>
      </c>
      <c r="D13753" t="s">
        <v>7</v>
      </c>
      <c r="E13753">
        <v>86</v>
      </c>
      <c r="G13753" s="3">
        <v>1718</v>
      </c>
      <c r="O13753" s="3"/>
    </row>
    <row r="13754" spans="1:15" customFormat="1" ht="13.2" x14ac:dyDescent="0.25">
      <c r="A13754">
        <v>9</v>
      </c>
      <c r="B13754">
        <v>25</v>
      </c>
      <c r="C13754" s="3">
        <v>925</v>
      </c>
      <c r="D13754" t="s">
        <v>7</v>
      </c>
      <c r="E13754">
        <v>86</v>
      </c>
      <c r="G13754" s="3">
        <v>1041</v>
      </c>
      <c r="O13754" s="3"/>
    </row>
    <row r="13755" spans="1:15" customFormat="1" ht="13.2" x14ac:dyDescent="0.25">
      <c r="A13755">
        <v>9</v>
      </c>
      <c r="B13755">
        <v>26</v>
      </c>
      <c r="C13755" s="3">
        <v>926</v>
      </c>
      <c r="D13755" t="s">
        <v>7</v>
      </c>
      <c r="E13755">
        <v>86</v>
      </c>
      <c r="G13755" s="3">
        <v>2217</v>
      </c>
      <c r="O13755" s="3"/>
    </row>
    <row r="13756" spans="1:15" customFormat="1" ht="13.2" x14ac:dyDescent="0.25">
      <c r="A13756">
        <v>9</v>
      </c>
      <c r="B13756">
        <v>27</v>
      </c>
      <c r="C13756" s="3">
        <v>927</v>
      </c>
      <c r="D13756" t="s">
        <v>7</v>
      </c>
      <c r="E13756">
        <v>86</v>
      </c>
      <c r="G13756" s="3">
        <v>1178</v>
      </c>
      <c r="O13756" s="3"/>
    </row>
    <row r="13757" spans="1:15" customFormat="1" ht="13.2" x14ac:dyDescent="0.25">
      <c r="A13757">
        <v>9</v>
      </c>
      <c r="B13757">
        <v>28</v>
      </c>
      <c r="C13757" s="3">
        <v>928</v>
      </c>
      <c r="D13757" t="s">
        <v>7</v>
      </c>
      <c r="E13757">
        <v>86</v>
      </c>
      <c r="G13757" s="3">
        <v>734</v>
      </c>
      <c r="O13757" s="3"/>
    </row>
    <row r="13758" spans="1:15" customFormat="1" ht="13.2" x14ac:dyDescent="0.25">
      <c r="A13758">
        <v>9</v>
      </c>
      <c r="B13758">
        <v>29</v>
      </c>
      <c r="C13758" s="3">
        <v>929</v>
      </c>
      <c r="D13758" t="s">
        <v>7</v>
      </c>
      <c r="E13758">
        <v>86</v>
      </c>
      <c r="G13758" s="3">
        <v>1296</v>
      </c>
      <c r="O13758" s="3"/>
    </row>
    <row r="13759" spans="1:15" customFormat="1" ht="13.2" x14ac:dyDescent="0.25">
      <c r="A13759">
        <v>9</v>
      </c>
      <c r="B13759">
        <v>30</v>
      </c>
      <c r="C13759" s="3">
        <v>930</v>
      </c>
      <c r="D13759" t="s">
        <v>7</v>
      </c>
      <c r="E13759">
        <v>86</v>
      </c>
      <c r="G13759" s="3">
        <v>1323</v>
      </c>
      <c r="O13759" s="3"/>
    </row>
    <row r="13760" spans="1:15" customFormat="1" ht="13.2" x14ac:dyDescent="0.25">
      <c r="A13760">
        <v>10</v>
      </c>
      <c r="B13760">
        <v>1</v>
      </c>
      <c r="C13760" s="3">
        <v>1001</v>
      </c>
      <c r="D13760" t="s">
        <v>7</v>
      </c>
      <c r="E13760">
        <v>86</v>
      </c>
      <c r="G13760" s="3">
        <v>562</v>
      </c>
      <c r="O13760" s="3"/>
    </row>
    <row r="13761" spans="1:15" customFormat="1" ht="13.2" x14ac:dyDescent="0.25">
      <c r="A13761">
        <v>10</v>
      </c>
      <c r="B13761">
        <v>2</v>
      </c>
      <c r="C13761" s="3">
        <v>1002</v>
      </c>
      <c r="D13761" t="s">
        <v>7</v>
      </c>
      <c r="E13761">
        <v>86</v>
      </c>
      <c r="G13761" s="3">
        <v>45</v>
      </c>
      <c r="O13761" s="3"/>
    </row>
    <row r="13762" spans="1:15" customFormat="1" ht="13.2" x14ac:dyDescent="0.25">
      <c r="A13762">
        <v>5</v>
      </c>
      <c r="B13762">
        <v>30</v>
      </c>
      <c r="C13762" s="3">
        <v>530</v>
      </c>
      <c r="D13762" t="s">
        <v>6</v>
      </c>
      <c r="E13762">
        <v>85</v>
      </c>
      <c r="G13762" s="3">
        <v>4</v>
      </c>
      <c r="O13762" s="3"/>
    </row>
    <row r="13763" spans="1:15" customFormat="1" ht="13.2" x14ac:dyDescent="0.25">
      <c r="A13763">
        <v>5</v>
      </c>
      <c r="B13763">
        <v>31</v>
      </c>
      <c r="C13763" s="3">
        <v>531</v>
      </c>
      <c r="D13763" t="s">
        <v>6</v>
      </c>
      <c r="E13763">
        <v>85</v>
      </c>
      <c r="G13763" s="3">
        <v>11</v>
      </c>
      <c r="O13763" s="3"/>
    </row>
    <row r="13764" spans="1:15" customFormat="1" ht="13.2" x14ac:dyDescent="0.25">
      <c r="A13764">
        <v>6</v>
      </c>
      <c r="B13764">
        <v>1</v>
      </c>
      <c r="C13764" s="3">
        <v>601</v>
      </c>
      <c r="D13764" t="s">
        <v>6</v>
      </c>
      <c r="E13764">
        <v>85</v>
      </c>
      <c r="G13764" s="3">
        <v>71</v>
      </c>
      <c r="O13764" s="3"/>
    </row>
    <row r="13765" spans="1:15" customFormat="1" ht="13.2" x14ac:dyDescent="0.25">
      <c r="A13765">
        <v>6</v>
      </c>
      <c r="B13765">
        <v>2</v>
      </c>
      <c r="C13765" s="3">
        <v>602</v>
      </c>
      <c r="D13765" t="s">
        <v>6</v>
      </c>
      <c r="E13765">
        <v>85</v>
      </c>
      <c r="G13765" s="3">
        <v>126</v>
      </c>
      <c r="O13765" s="3"/>
    </row>
    <row r="13766" spans="1:15" customFormat="1" ht="13.2" x14ac:dyDescent="0.25">
      <c r="A13766">
        <v>6</v>
      </c>
      <c r="B13766">
        <v>3</v>
      </c>
      <c r="C13766" s="3">
        <v>603</v>
      </c>
      <c r="D13766" t="s">
        <v>6</v>
      </c>
      <c r="E13766">
        <v>85</v>
      </c>
      <c r="G13766" s="3">
        <v>216</v>
      </c>
      <c r="O13766" s="3"/>
    </row>
    <row r="13767" spans="1:15" customFormat="1" ht="13.2" x14ac:dyDescent="0.25">
      <c r="A13767">
        <v>6</v>
      </c>
      <c r="B13767">
        <v>4</v>
      </c>
      <c r="C13767" s="3">
        <v>604</v>
      </c>
      <c r="D13767" t="s">
        <v>6</v>
      </c>
      <c r="E13767">
        <v>85</v>
      </c>
      <c r="G13767" s="3">
        <v>248</v>
      </c>
      <c r="O13767" s="3"/>
    </row>
    <row r="13768" spans="1:15" customFormat="1" ht="13.2" x14ac:dyDescent="0.25">
      <c r="A13768">
        <v>6</v>
      </c>
      <c r="B13768">
        <v>5</v>
      </c>
      <c r="C13768" s="3">
        <v>605</v>
      </c>
      <c r="D13768" t="s">
        <v>6</v>
      </c>
      <c r="E13768">
        <v>85</v>
      </c>
      <c r="G13768" s="3">
        <v>540</v>
      </c>
      <c r="O13768" s="3"/>
    </row>
    <row r="13769" spans="1:15" customFormat="1" ht="13.2" x14ac:dyDescent="0.25">
      <c r="A13769">
        <v>6</v>
      </c>
      <c r="B13769">
        <v>6</v>
      </c>
      <c r="C13769" s="3">
        <v>606</v>
      </c>
      <c r="D13769" t="s">
        <v>6</v>
      </c>
      <c r="E13769">
        <v>85</v>
      </c>
      <c r="G13769" s="3">
        <v>441</v>
      </c>
      <c r="O13769" s="3"/>
    </row>
    <row r="13770" spans="1:15" customFormat="1" ht="13.2" x14ac:dyDescent="0.25">
      <c r="A13770">
        <v>6</v>
      </c>
      <c r="B13770">
        <v>7</v>
      </c>
      <c r="C13770" s="3">
        <v>607</v>
      </c>
      <c r="D13770" t="s">
        <v>6</v>
      </c>
      <c r="E13770">
        <v>85</v>
      </c>
      <c r="G13770" s="3">
        <v>486</v>
      </c>
      <c r="O13770" s="3"/>
    </row>
    <row r="13771" spans="1:15" customFormat="1" ht="13.2" x14ac:dyDescent="0.25">
      <c r="A13771">
        <v>6</v>
      </c>
      <c r="B13771">
        <v>8</v>
      </c>
      <c r="C13771" s="3">
        <v>608</v>
      </c>
      <c r="D13771" t="s">
        <v>6</v>
      </c>
      <c r="E13771">
        <v>85</v>
      </c>
      <c r="G13771" s="3">
        <v>461</v>
      </c>
      <c r="O13771" s="3"/>
    </row>
    <row r="13772" spans="1:15" customFormat="1" ht="13.2" x14ac:dyDescent="0.25">
      <c r="A13772">
        <v>6</v>
      </c>
      <c r="B13772">
        <v>9</v>
      </c>
      <c r="C13772" s="3">
        <v>609</v>
      </c>
      <c r="D13772" t="s">
        <v>6</v>
      </c>
      <c r="E13772">
        <v>85</v>
      </c>
      <c r="G13772" s="3">
        <v>534</v>
      </c>
      <c r="O13772" s="3"/>
    </row>
    <row r="13773" spans="1:15" customFormat="1" ht="13.2" x14ac:dyDescent="0.25">
      <c r="A13773">
        <v>6</v>
      </c>
      <c r="B13773">
        <v>10</v>
      </c>
      <c r="C13773" s="3">
        <v>610</v>
      </c>
      <c r="D13773" t="s">
        <v>6</v>
      </c>
      <c r="E13773">
        <v>85</v>
      </c>
      <c r="G13773" s="3">
        <v>770</v>
      </c>
      <c r="O13773" s="3"/>
    </row>
    <row r="13774" spans="1:15" customFormat="1" ht="13.2" x14ac:dyDescent="0.25">
      <c r="A13774">
        <v>6</v>
      </c>
      <c r="B13774">
        <v>11</v>
      </c>
      <c r="C13774" s="3">
        <v>611</v>
      </c>
      <c r="D13774" t="s">
        <v>6</v>
      </c>
      <c r="E13774">
        <v>85</v>
      </c>
      <c r="G13774" s="3">
        <v>865</v>
      </c>
      <c r="O13774" s="3"/>
    </row>
    <row r="13775" spans="1:15" customFormat="1" ht="13.2" x14ac:dyDescent="0.25">
      <c r="A13775">
        <v>6</v>
      </c>
      <c r="B13775">
        <v>12</v>
      </c>
      <c r="C13775" s="3">
        <v>612</v>
      </c>
      <c r="D13775" t="s">
        <v>6</v>
      </c>
      <c r="E13775">
        <v>85</v>
      </c>
      <c r="G13775" s="3">
        <v>705</v>
      </c>
      <c r="O13775" s="3"/>
    </row>
    <row r="13776" spans="1:15" customFormat="1" ht="13.2" x14ac:dyDescent="0.25">
      <c r="A13776">
        <v>6</v>
      </c>
      <c r="B13776">
        <v>13</v>
      </c>
      <c r="C13776" s="3">
        <v>613</v>
      </c>
      <c r="D13776" t="s">
        <v>6</v>
      </c>
      <c r="E13776">
        <v>85</v>
      </c>
      <c r="G13776" s="3">
        <v>607</v>
      </c>
      <c r="O13776" s="3"/>
    </row>
    <row r="13777" spans="1:15" customFormat="1" ht="13.2" x14ac:dyDescent="0.25">
      <c r="A13777">
        <v>6</v>
      </c>
      <c r="B13777">
        <v>14</v>
      </c>
      <c r="C13777" s="3">
        <v>614</v>
      </c>
      <c r="D13777" t="s">
        <v>6</v>
      </c>
      <c r="E13777">
        <v>85</v>
      </c>
      <c r="G13777" s="3">
        <v>748</v>
      </c>
      <c r="O13777" s="3"/>
    </row>
    <row r="13778" spans="1:15" customFormat="1" ht="13.2" x14ac:dyDescent="0.25">
      <c r="A13778">
        <v>6</v>
      </c>
      <c r="B13778">
        <v>15</v>
      </c>
      <c r="C13778" s="3">
        <v>615</v>
      </c>
      <c r="D13778" t="s">
        <v>6</v>
      </c>
      <c r="E13778">
        <v>85</v>
      </c>
      <c r="G13778" s="3">
        <v>973</v>
      </c>
      <c r="O13778" s="3"/>
    </row>
    <row r="13779" spans="1:15" customFormat="1" ht="13.2" x14ac:dyDescent="0.25">
      <c r="A13779">
        <v>6</v>
      </c>
      <c r="B13779">
        <v>16</v>
      </c>
      <c r="C13779" s="3">
        <v>616</v>
      </c>
      <c r="D13779" t="s">
        <v>6</v>
      </c>
      <c r="E13779">
        <v>85</v>
      </c>
      <c r="G13779" s="3">
        <v>1143</v>
      </c>
      <c r="O13779" s="3"/>
    </row>
    <row r="13780" spans="1:15" customFormat="1" ht="13.2" x14ac:dyDescent="0.25">
      <c r="A13780">
        <v>6</v>
      </c>
      <c r="B13780">
        <v>17</v>
      </c>
      <c r="C13780" s="3">
        <v>617</v>
      </c>
      <c r="D13780" t="s">
        <v>6</v>
      </c>
      <c r="E13780">
        <v>85</v>
      </c>
      <c r="G13780" s="3">
        <v>622</v>
      </c>
      <c r="O13780" s="3"/>
    </row>
    <row r="13781" spans="1:15" customFormat="1" ht="13.2" x14ac:dyDescent="0.25">
      <c r="A13781">
        <v>6</v>
      </c>
      <c r="B13781">
        <v>18</v>
      </c>
      <c r="C13781" s="3">
        <v>618</v>
      </c>
      <c r="D13781" t="s">
        <v>6</v>
      </c>
      <c r="E13781">
        <v>85</v>
      </c>
      <c r="G13781" s="3">
        <v>407</v>
      </c>
      <c r="O13781" s="3"/>
    </row>
    <row r="13782" spans="1:15" customFormat="1" ht="13.2" x14ac:dyDescent="0.25">
      <c r="A13782">
        <v>6</v>
      </c>
      <c r="B13782">
        <v>19</v>
      </c>
      <c r="C13782" s="3">
        <v>619</v>
      </c>
      <c r="D13782" t="s">
        <v>6</v>
      </c>
      <c r="E13782">
        <v>85</v>
      </c>
      <c r="G13782" s="3">
        <v>608</v>
      </c>
      <c r="O13782" s="3"/>
    </row>
    <row r="13783" spans="1:15" customFormat="1" ht="13.2" x14ac:dyDescent="0.25">
      <c r="A13783">
        <v>6</v>
      </c>
      <c r="B13783">
        <v>20</v>
      </c>
      <c r="C13783" s="3">
        <v>620</v>
      </c>
      <c r="D13783" t="s">
        <v>6</v>
      </c>
      <c r="E13783">
        <v>85</v>
      </c>
      <c r="G13783" s="3">
        <v>325</v>
      </c>
      <c r="O13783" s="3"/>
    </row>
    <row r="13784" spans="1:15" customFormat="1" ht="13.2" x14ac:dyDescent="0.25">
      <c r="A13784">
        <v>6</v>
      </c>
      <c r="B13784">
        <v>21</v>
      </c>
      <c r="C13784" s="3">
        <v>621</v>
      </c>
      <c r="D13784" t="s">
        <v>6</v>
      </c>
      <c r="E13784">
        <v>85</v>
      </c>
      <c r="G13784" s="3">
        <v>258</v>
      </c>
      <c r="O13784" s="3"/>
    </row>
    <row r="13785" spans="1:15" customFormat="1" ht="13.2" x14ac:dyDescent="0.25">
      <c r="A13785">
        <v>6</v>
      </c>
      <c r="B13785">
        <v>22</v>
      </c>
      <c r="C13785" s="3">
        <v>622</v>
      </c>
      <c r="D13785" t="s">
        <v>6</v>
      </c>
      <c r="E13785">
        <v>85</v>
      </c>
      <c r="G13785" s="3">
        <v>532</v>
      </c>
      <c r="O13785" s="3"/>
    </row>
    <row r="13786" spans="1:15" customFormat="1" ht="13.2" x14ac:dyDescent="0.25">
      <c r="A13786">
        <v>6</v>
      </c>
      <c r="B13786">
        <v>23</v>
      </c>
      <c r="C13786" s="3">
        <v>623</v>
      </c>
      <c r="D13786" t="s">
        <v>6</v>
      </c>
      <c r="E13786">
        <v>85</v>
      </c>
      <c r="G13786" s="3">
        <v>1077</v>
      </c>
      <c r="O13786" s="3"/>
    </row>
    <row r="13787" spans="1:15" customFormat="1" ht="13.2" x14ac:dyDescent="0.25">
      <c r="A13787">
        <v>6</v>
      </c>
      <c r="B13787">
        <v>24</v>
      </c>
      <c r="C13787" s="3">
        <v>624</v>
      </c>
      <c r="D13787" t="s">
        <v>6</v>
      </c>
      <c r="E13787">
        <v>85</v>
      </c>
      <c r="G13787" s="3">
        <v>890</v>
      </c>
      <c r="O13787" s="3"/>
    </row>
    <row r="13788" spans="1:15" customFormat="1" ht="13.2" x14ac:dyDescent="0.25">
      <c r="A13788">
        <v>6</v>
      </c>
      <c r="B13788">
        <v>25</v>
      </c>
      <c r="C13788" s="3">
        <v>625</v>
      </c>
      <c r="D13788" t="s">
        <v>6</v>
      </c>
      <c r="E13788">
        <v>85</v>
      </c>
      <c r="G13788" s="3">
        <v>849</v>
      </c>
      <c r="O13788" s="3"/>
    </row>
    <row r="13789" spans="1:15" customFormat="1" ht="13.2" x14ac:dyDescent="0.25">
      <c r="A13789">
        <v>6</v>
      </c>
      <c r="B13789">
        <v>26</v>
      </c>
      <c r="C13789" s="3">
        <v>626</v>
      </c>
      <c r="D13789" t="s">
        <v>6</v>
      </c>
      <c r="E13789">
        <v>85</v>
      </c>
      <c r="G13789" s="3">
        <v>837</v>
      </c>
      <c r="O13789" s="3"/>
    </row>
    <row r="13790" spans="1:15" customFormat="1" ht="13.2" x14ac:dyDescent="0.25">
      <c r="A13790">
        <v>6</v>
      </c>
      <c r="B13790">
        <v>27</v>
      </c>
      <c r="C13790" s="3">
        <v>627</v>
      </c>
      <c r="D13790" t="s">
        <v>6</v>
      </c>
      <c r="E13790">
        <v>85</v>
      </c>
      <c r="G13790" s="3">
        <v>1234</v>
      </c>
      <c r="O13790" s="3"/>
    </row>
    <row r="13791" spans="1:15" customFormat="1" ht="13.2" x14ac:dyDescent="0.25">
      <c r="A13791">
        <v>6</v>
      </c>
      <c r="B13791">
        <v>28</v>
      </c>
      <c r="C13791" s="3">
        <v>628</v>
      </c>
      <c r="D13791" t="s">
        <v>6</v>
      </c>
      <c r="E13791">
        <v>85</v>
      </c>
      <c r="G13791" s="3">
        <v>1866</v>
      </c>
      <c r="O13791" s="3"/>
    </row>
    <row r="13792" spans="1:15" customFormat="1" ht="13.2" x14ac:dyDescent="0.25">
      <c r="A13792">
        <v>6</v>
      </c>
      <c r="B13792">
        <v>29</v>
      </c>
      <c r="C13792" s="3">
        <v>629</v>
      </c>
      <c r="D13792" t="s">
        <v>6</v>
      </c>
      <c r="E13792">
        <v>85</v>
      </c>
      <c r="G13792" s="3">
        <v>1674</v>
      </c>
      <c r="O13792" s="3"/>
    </row>
    <row r="13793" spans="1:15" customFormat="1" ht="13.2" x14ac:dyDescent="0.25">
      <c r="A13793">
        <v>6</v>
      </c>
      <c r="B13793">
        <v>30</v>
      </c>
      <c r="C13793" s="3">
        <v>630</v>
      </c>
      <c r="D13793" t="s">
        <v>6</v>
      </c>
      <c r="E13793">
        <v>85</v>
      </c>
      <c r="G13793" s="3">
        <v>1954</v>
      </c>
      <c r="O13793" s="3"/>
    </row>
    <row r="13794" spans="1:15" customFormat="1" ht="13.2" x14ac:dyDescent="0.25">
      <c r="A13794">
        <v>7</v>
      </c>
      <c r="B13794">
        <v>1</v>
      </c>
      <c r="C13794" s="3">
        <v>701</v>
      </c>
      <c r="D13794" t="s">
        <v>6</v>
      </c>
      <c r="E13794">
        <v>85</v>
      </c>
      <c r="G13794" s="3">
        <v>1097</v>
      </c>
      <c r="O13794" s="3"/>
    </row>
    <row r="13795" spans="1:15" customFormat="1" ht="13.2" x14ac:dyDescent="0.25">
      <c r="A13795">
        <v>7</v>
      </c>
      <c r="B13795">
        <v>2</v>
      </c>
      <c r="C13795" s="3">
        <v>702</v>
      </c>
      <c r="D13795" t="s">
        <v>6</v>
      </c>
      <c r="E13795">
        <v>85</v>
      </c>
      <c r="G13795" s="3">
        <v>1948</v>
      </c>
      <c r="O13795" s="3"/>
    </row>
    <row r="13796" spans="1:15" customFormat="1" ht="13.2" x14ac:dyDescent="0.25">
      <c r="A13796">
        <v>7</v>
      </c>
      <c r="B13796">
        <v>3</v>
      </c>
      <c r="C13796" s="3">
        <v>703</v>
      </c>
      <c r="D13796" t="s">
        <v>6</v>
      </c>
      <c r="E13796">
        <v>85</v>
      </c>
      <c r="G13796" s="3">
        <v>1689</v>
      </c>
      <c r="O13796" s="3"/>
    </row>
    <row r="13797" spans="1:15" customFormat="1" ht="13.2" x14ac:dyDescent="0.25">
      <c r="A13797">
        <v>7</v>
      </c>
      <c r="B13797">
        <v>4</v>
      </c>
      <c r="C13797" s="3">
        <v>704</v>
      </c>
      <c r="D13797" t="s">
        <v>6</v>
      </c>
      <c r="E13797">
        <v>85</v>
      </c>
      <c r="G13797" s="3">
        <v>1031</v>
      </c>
      <c r="O13797" s="3"/>
    </row>
    <row r="13798" spans="1:15" customFormat="1" ht="13.2" x14ac:dyDescent="0.25">
      <c r="A13798">
        <v>7</v>
      </c>
      <c r="B13798">
        <v>5</v>
      </c>
      <c r="C13798" s="3">
        <v>705</v>
      </c>
      <c r="D13798" t="s">
        <v>6</v>
      </c>
      <c r="E13798">
        <v>85</v>
      </c>
      <c r="G13798" s="3">
        <v>355</v>
      </c>
      <c r="O13798" s="3"/>
    </row>
    <row r="13799" spans="1:15" customFormat="1" ht="13.2" x14ac:dyDescent="0.25">
      <c r="A13799">
        <v>7</v>
      </c>
      <c r="B13799">
        <v>6</v>
      </c>
      <c r="C13799" s="3">
        <v>706</v>
      </c>
      <c r="D13799" t="s">
        <v>6</v>
      </c>
      <c r="E13799">
        <v>85</v>
      </c>
      <c r="G13799" s="3">
        <v>145</v>
      </c>
      <c r="O13799" s="3"/>
    </row>
    <row r="13800" spans="1:15" customFormat="1" ht="13.2" x14ac:dyDescent="0.25">
      <c r="A13800">
        <v>7</v>
      </c>
      <c r="B13800">
        <v>7</v>
      </c>
      <c r="C13800" s="3">
        <v>707</v>
      </c>
      <c r="D13800" t="s">
        <v>6</v>
      </c>
      <c r="E13800">
        <v>85</v>
      </c>
      <c r="G13800" s="3">
        <v>156</v>
      </c>
      <c r="O13800" s="3"/>
    </row>
    <row r="13801" spans="1:15" customFormat="1" ht="13.2" x14ac:dyDescent="0.25">
      <c r="A13801">
        <v>7</v>
      </c>
      <c r="B13801">
        <v>8</v>
      </c>
      <c r="C13801" s="3">
        <v>708</v>
      </c>
      <c r="D13801" t="s">
        <v>6</v>
      </c>
      <c r="E13801">
        <v>85</v>
      </c>
      <c r="G13801" s="3">
        <v>395</v>
      </c>
      <c r="O13801" s="3"/>
    </row>
    <row r="13802" spans="1:15" customFormat="1" ht="13.2" x14ac:dyDescent="0.25">
      <c r="A13802">
        <v>7</v>
      </c>
      <c r="B13802">
        <v>9</v>
      </c>
      <c r="C13802" s="3">
        <v>709</v>
      </c>
      <c r="D13802" t="s">
        <v>6</v>
      </c>
      <c r="E13802">
        <v>85</v>
      </c>
      <c r="G13802" s="3">
        <v>275</v>
      </c>
      <c r="O13802" s="3"/>
    </row>
    <row r="13803" spans="1:15" customFormat="1" ht="13.2" x14ac:dyDescent="0.25">
      <c r="A13803">
        <v>7</v>
      </c>
      <c r="B13803">
        <v>10</v>
      </c>
      <c r="C13803" s="3">
        <v>710</v>
      </c>
      <c r="D13803" t="s">
        <v>6</v>
      </c>
      <c r="E13803">
        <v>85</v>
      </c>
      <c r="G13803" s="3">
        <v>97</v>
      </c>
      <c r="O13803" s="3"/>
    </row>
    <row r="13804" spans="1:15" customFormat="1" ht="13.2" x14ac:dyDescent="0.25">
      <c r="A13804">
        <v>7</v>
      </c>
      <c r="B13804">
        <v>11</v>
      </c>
      <c r="C13804" s="3">
        <v>711</v>
      </c>
      <c r="D13804" t="s">
        <v>6</v>
      </c>
      <c r="E13804">
        <v>85</v>
      </c>
      <c r="G13804" s="3">
        <v>25</v>
      </c>
      <c r="O13804" s="3"/>
    </row>
    <row r="13805" spans="1:15" customFormat="1" ht="13.2" x14ac:dyDescent="0.25">
      <c r="A13805">
        <v>7</v>
      </c>
      <c r="B13805">
        <v>12</v>
      </c>
      <c r="C13805" s="3">
        <v>712</v>
      </c>
      <c r="D13805" t="s">
        <v>6</v>
      </c>
      <c r="E13805">
        <v>85</v>
      </c>
      <c r="G13805" s="3">
        <v>5</v>
      </c>
      <c r="O13805" s="3"/>
    </row>
    <row r="13806" spans="1:15" customFormat="1" ht="13.2" x14ac:dyDescent="0.25">
      <c r="A13806">
        <v>7</v>
      </c>
      <c r="B13806">
        <v>13</v>
      </c>
      <c r="C13806" s="3">
        <v>713</v>
      </c>
      <c r="D13806" t="s">
        <v>6</v>
      </c>
      <c r="E13806">
        <v>85</v>
      </c>
      <c r="G13806" s="3">
        <v>18</v>
      </c>
      <c r="O13806" s="3"/>
    </row>
    <row r="13807" spans="1:15" customFormat="1" ht="13.2" x14ac:dyDescent="0.25">
      <c r="A13807">
        <v>7</v>
      </c>
      <c r="B13807">
        <v>14</v>
      </c>
      <c r="C13807" s="3">
        <v>714</v>
      </c>
      <c r="D13807" t="s">
        <v>6</v>
      </c>
      <c r="E13807">
        <v>85</v>
      </c>
      <c r="G13807" s="3">
        <v>20</v>
      </c>
      <c r="O13807" s="3"/>
    </row>
    <row r="13808" spans="1:15" customFormat="1" ht="13.2" x14ac:dyDescent="0.25">
      <c r="A13808">
        <v>7</v>
      </c>
      <c r="B13808">
        <v>15</v>
      </c>
      <c r="C13808" s="3">
        <v>715</v>
      </c>
      <c r="D13808" t="s">
        <v>6</v>
      </c>
      <c r="E13808">
        <v>85</v>
      </c>
      <c r="G13808" s="3">
        <v>64</v>
      </c>
      <c r="O13808" s="3"/>
    </row>
    <row r="13809" spans="1:15" customFormat="1" ht="13.2" x14ac:dyDescent="0.25">
      <c r="A13809">
        <v>7</v>
      </c>
      <c r="B13809">
        <v>16</v>
      </c>
      <c r="C13809" s="3">
        <v>716</v>
      </c>
      <c r="D13809" t="s">
        <v>6</v>
      </c>
      <c r="E13809">
        <v>85</v>
      </c>
      <c r="G13809" s="3">
        <v>72</v>
      </c>
      <c r="O13809" s="3"/>
    </row>
    <row r="13810" spans="1:15" customFormat="1" ht="13.2" x14ac:dyDescent="0.25">
      <c r="A13810">
        <v>7</v>
      </c>
      <c r="B13810">
        <v>17</v>
      </c>
      <c r="C13810" s="3">
        <v>717</v>
      </c>
      <c r="D13810" t="s">
        <v>6</v>
      </c>
      <c r="E13810">
        <v>85</v>
      </c>
      <c r="G13810" s="3">
        <v>61</v>
      </c>
      <c r="O13810" s="3"/>
    </row>
    <row r="13811" spans="1:15" customFormat="1" ht="13.2" x14ac:dyDescent="0.25">
      <c r="A13811">
        <v>7</v>
      </c>
      <c r="B13811">
        <v>18</v>
      </c>
      <c r="C13811" s="3">
        <v>718</v>
      </c>
      <c r="D13811" t="s">
        <v>6</v>
      </c>
      <c r="E13811">
        <v>85</v>
      </c>
      <c r="G13811" s="3">
        <v>18</v>
      </c>
      <c r="O13811" s="3"/>
    </row>
    <row r="13812" spans="1:15" customFormat="1" ht="13.2" x14ac:dyDescent="0.25">
      <c r="A13812">
        <v>7</v>
      </c>
      <c r="B13812">
        <v>19</v>
      </c>
      <c r="C13812" s="3">
        <v>719</v>
      </c>
      <c r="D13812" t="s">
        <v>6</v>
      </c>
      <c r="E13812">
        <v>85</v>
      </c>
      <c r="G13812" s="3">
        <v>35</v>
      </c>
      <c r="O13812" s="3"/>
    </row>
    <row r="13813" spans="1:15" customFormat="1" ht="13.2" x14ac:dyDescent="0.25">
      <c r="A13813">
        <v>7</v>
      </c>
      <c r="B13813">
        <v>20</v>
      </c>
      <c r="C13813" s="3">
        <v>720</v>
      </c>
      <c r="D13813" t="s">
        <v>6</v>
      </c>
      <c r="E13813">
        <v>85</v>
      </c>
      <c r="G13813" s="3">
        <v>25</v>
      </c>
      <c r="O13813" s="3"/>
    </row>
    <row r="13814" spans="1:15" customFormat="1" ht="13.2" x14ac:dyDescent="0.25">
      <c r="A13814">
        <v>7</v>
      </c>
      <c r="B13814">
        <v>21</v>
      </c>
      <c r="C13814" s="3">
        <v>721</v>
      </c>
      <c r="D13814" t="s">
        <v>6</v>
      </c>
      <c r="E13814">
        <v>85</v>
      </c>
      <c r="G13814" s="3">
        <v>32</v>
      </c>
      <c r="O13814" s="3"/>
    </row>
    <row r="13815" spans="1:15" customFormat="1" ht="13.2" x14ac:dyDescent="0.25">
      <c r="A13815">
        <v>7</v>
      </c>
      <c r="B13815">
        <v>22</v>
      </c>
      <c r="C13815" s="3">
        <v>722</v>
      </c>
      <c r="D13815" t="s">
        <v>6</v>
      </c>
      <c r="E13815">
        <v>85</v>
      </c>
      <c r="G13815" s="3">
        <v>17</v>
      </c>
      <c r="O13815" s="3"/>
    </row>
    <row r="13816" spans="1:15" customFormat="1" ht="13.2" x14ac:dyDescent="0.25">
      <c r="A13816">
        <v>7</v>
      </c>
      <c r="B13816">
        <v>23</v>
      </c>
      <c r="C13816" s="3">
        <v>723</v>
      </c>
      <c r="D13816" t="s">
        <v>6</v>
      </c>
      <c r="E13816">
        <v>85</v>
      </c>
      <c r="G13816" s="3">
        <v>23</v>
      </c>
      <c r="O13816" s="3"/>
    </row>
    <row r="13817" spans="1:15" customFormat="1" ht="13.2" x14ac:dyDescent="0.25">
      <c r="A13817">
        <v>7</v>
      </c>
      <c r="B13817">
        <v>24</v>
      </c>
      <c r="C13817" s="3">
        <v>724</v>
      </c>
      <c r="D13817" t="s">
        <v>6</v>
      </c>
      <c r="E13817">
        <v>85</v>
      </c>
      <c r="G13817" s="3">
        <v>28</v>
      </c>
      <c r="O13817" s="3"/>
    </row>
    <row r="13818" spans="1:15" customFormat="1" ht="13.2" x14ac:dyDescent="0.25">
      <c r="A13818">
        <v>7</v>
      </c>
      <c r="B13818">
        <v>25</v>
      </c>
      <c r="C13818" s="3">
        <v>725</v>
      </c>
      <c r="D13818" t="s">
        <v>6</v>
      </c>
      <c r="E13818">
        <v>85</v>
      </c>
      <c r="G13818" s="3">
        <v>34</v>
      </c>
      <c r="O13818" s="3"/>
    </row>
    <row r="13819" spans="1:15" customFormat="1" ht="13.2" x14ac:dyDescent="0.25">
      <c r="A13819">
        <v>7</v>
      </c>
      <c r="B13819">
        <v>26</v>
      </c>
      <c r="C13819" s="3">
        <v>726</v>
      </c>
      <c r="D13819" t="s">
        <v>6</v>
      </c>
      <c r="E13819">
        <v>85</v>
      </c>
      <c r="G13819" s="3">
        <v>243</v>
      </c>
      <c r="O13819" s="3"/>
    </row>
    <row r="13820" spans="1:15" customFormat="1" ht="13.2" x14ac:dyDescent="0.25">
      <c r="A13820">
        <v>7</v>
      </c>
      <c r="B13820">
        <v>27</v>
      </c>
      <c r="C13820" s="3">
        <v>727</v>
      </c>
      <c r="D13820" t="s">
        <v>6</v>
      </c>
      <c r="E13820">
        <v>85</v>
      </c>
      <c r="G13820" s="3">
        <v>662</v>
      </c>
      <c r="O13820" s="3"/>
    </row>
    <row r="13821" spans="1:15" customFormat="1" ht="13.2" x14ac:dyDescent="0.25">
      <c r="A13821">
        <v>7</v>
      </c>
      <c r="B13821">
        <v>28</v>
      </c>
      <c r="C13821" s="3">
        <v>728</v>
      </c>
      <c r="D13821" t="s">
        <v>6</v>
      </c>
      <c r="E13821">
        <v>85</v>
      </c>
      <c r="G13821" s="3">
        <v>575</v>
      </c>
      <c r="O13821" s="3"/>
    </row>
    <row r="13822" spans="1:15" customFormat="1" ht="13.2" x14ac:dyDescent="0.25">
      <c r="A13822">
        <v>7</v>
      </c>
      <c r="B13822">
        <v>29</v>
      </c>
      <c r="C13822" s="3">
        <v>729</v>
      </c>
      <c r="D13822" t="s">
        <v>6</v>
      </c>
      <c r="E13822">
        <v>85</v>
      </c>
      <c r="G13822" s="3">
        <v>425</v>
      </c>
      <c r="O13822" s="3"/>
    </row>
    <row r="13823" spans="1:15" customFormat="1" ht="13.2" x14ac:dyDescent="0.25">
      <c r="A13823">
        <v>7</v>
      </c>
      <c r="B13823">
        <v>30</v>
      </c>
      <c r="C13823" s="3">
        <v>730</v>
      </c>
      <c r="D13823" t="s">
        <v>6</v>
      </c>
      <c r="E13823">
        <v>85</v>
      </c>
      <c r="G13823" s="3">
        <v>184</v>
      </c>
      <c r="O13823" s="3"/>
    </row>
    <row r="13824" spans="1:15" customFormat="1" ht="13.2" x14ac:dyDescent="0.25">
      <c r="A13824">
        <v>7</v>
      </c>
      <c r="B13824">
        <v>31</v>
      </c>
      <c r="C13824" s="3">
        <v>731</v>
      </c>
      <c r="D13824" t="s">
        <v>6</v>
      </c>
      <c r="E13824">
        <v>85</v>
      </c>
      <c r="G13824" s="3">
        <v>294</v>
      </c>
      <c r="O13824" s="3"/>
    </row>
    <row r="13825" spans="1:15" customFormat="1" ht="13.2" x14ac:dyDescent="0.25">
      <c r="A13825">
        <v>8</v>
      </c>
      <c r="B13825">
        <v>1</v>
      </c>
      <c r="C13825" s="3">
        <v>801</v>
      </c>
      <c r="D13825" t="s">
        <v>6</v>
      </c>
      <c r="E13825">
        <v>85</v>
      </c>
      <c r="G13825" s="3">
        <v>118</v>
      </c>
      <c r="O13825" s="3"/>
    </row>
    <row r="13826" spans="1:15" customFormat="1" ht="13.2" x14ac:dyDescent="0.25">
      <c r="A13826">
        <v>8</v>
      </c>
      <c r="B13826">
        <v>2</v>
      </c>
      <c r="C13826" s="3">
        <v>802</v>
      </c>
      <c r="D13826" t="s">
        <v>6</v>
      </c>
      <c r="E13826">
        <v>85</v>
      </c>
      <c r="G13826" s="3">
        <v>308</v>
      </c>
      <c r="O13826" s="3"/>
    </row>
    <row r="13827" spans="1:15" customFormat="1" ht="13.2" x14ac:dyDescent="0.25">
      <c r="A13827">
        <v>8</v>
      </c>
      <c r="B13827">
        <v>3</v>
      </c>
      <c r="C13827" s="3">
        <v>803</v>
      </c>
      <c r="D13827" t="s">
        <v>6</v>
      </c>
      <c r="E13827">
        <v>85</v>
      </c>
      <c r="G13827" s="3">
        <v>416</v>
      </c>
      <c r="O13827" s="3"/>
    </row>
    <row r="13828" spans="1:15" customFormat="1" ht="13.2" x14ac:dyDescent="0.25">
      <c r="A13828">
        <v>8</v>
      </c>
      <c r="B13828">
        <v>4</v>
      </c>
      <c r="C13828" s="3">
        <v>804</v>
      </c>
      <c r="D13828" t="s">
        <v>6</v>
      </c>
      <c r="E13828">
        <v>85</v>
      </c>
      <c r="G13828" s="3">
        <v>1979</v>
      </c>
      <c r="O13828" s="3"/>
    </row>
    <row r="13829" spans="1:15" customFormat="1" ht="13.2" x14ac:dyDescent="0.25">
      <c r="A13829">
        <v>8</v>
      </c>
      <c r="B13829">
        <v>5</v>
      </c>
      <c r="C13829" s="3">
        <v>805</v>
      </c>
      <c r="D13829" t="s">
        <v>6</v>
      </c>
      <c r="E13829">
        <v>85</v>
      </c>
      <c r="G13829" s="3">
        <v>2434</v>
      </c>
      <c r="O13829" s="3"/>
    </row>
    <row r="13830" spans="1:15" customFormat="1" ht="13.2" x14ac:dyDescent="0.25">
      <c r="A13830">
        <v>8</v>
      </c>
      <c r="B13830">
        <v>6</v>
      </c>
      <c r="C13830" s="3">
        <v>806</v>
      </c>
      <c r="D13830" t="s">
        <v>6</v>
      </c>
      <c r="E13830">
        <v>85</v>
      </c>
      <c r="G13830" s="3">
        <v>3459</v>
      </c>
      <c r="O13830" s="3"/>
    </row>
    <row r="13831" spans="1:15" customFormat="1" ht="13.2" x14ac:dyDescent="0.25">
      <c r="A13831">
        <v>8</v>
      </c>
      <c r="B13831">
        <v>7</v>
      </c>
      <c r="C13831" s="3">
        <v>807</v>
      </c>
      <c r="D13831" t="s">
        <v>6</v>
      </c>
      <c r="E13831">
        <v>85</v>
      </c>
      <c r="G13831" s="3">
        <v>5973</v>
      </c>
      <c r="O13831" s="3"/>
    </row>
    <row r="13832" spans="1:15" customFormat="1" ht="13.2" x14ac:dyDescent="0.25">
      <c r="A13832">
        <v>8</v>
      </c>
      <c r="B13832">
        <v>8</v>
      </c>
      <c r="C13832" s="3">
        <v>808</v>
      </c>
      <c r="D13832" t="s">
        <v>6</v>
      </c>
      <c r="E13832">
        <v>85</v>
      </c>
      <c r="G13832" s="3">
        <v>7043</v>
      </c>
      <c r="O13832" s="3"/>
    </row>
    <row r="13833" spans="1:15" customFormat="1" ht="13.2" x14ac:dyDescent="0.25">
      <c r="A13833">
        <v>8</v>
      </c>
      <c r="B13833">
        <v>9</v>
      </c>
      <c r="C13833" s="3">
        <v>809</v>
      </c>
      <c r="D13833" t="s">
        <v>6</v>
      </c>
      <c r="E13833">
        <v>85</v>
      </c>
      <c r="G13833" s="3">
        <v>5891</v>
      </c>
      <c r="O13833" s="3"/>
    </row>
    <row r="13834" spans="1:15" customFormat="1" ht="13.2" x14ac:dyDescent="0.25">
      <c r="A13834">
        <v>8</v>
      </c>
      <c r="B13834">
        <v>10</v>
      </c>
      <c r="C13834" s="3">
        <v>810</v>
      </c>
      <c r="D13834" t="s">
        <v>6</v>
      </c>
      <c r="E13834">
        <v>85</v>
      </c>
      <c r="G13834" s="3">
        <v>4390</v>
      </c>
      <c r="O13834" s="3"/>
    </row>
    <row r="13835" spans="1:15" customFormat="1" ht="13.2" x14ac:dyDescent="0.25">
      <c r="A13835">
        <v>8</v>
      </c>
      <c r="B13835">
        <v>11</v>
      </c>
      <c r="C13835" s="3">
        <v>811</v>
      </c>
      <c r="D13835" t="s">
        <v>6</v>
      </c>
      <c r="E13835">
        <v>85</v>
      </c>
      <c r="G13835" s="3">
        <v>3673</v>
      </c>
      <c r="O13835" s="3"/>
    </row>
    <row r="13836" spans="1:15" customFormat="1" ht="13.2" x14ac:dyDescent="0.25">
      <c r="A13836">
        <v>8</v>
      </c>
      <c r="B13836">
        <v>12</v>
      </c>
      <c r="C13836" s="3">
        <v>812</v>
      </c>
      <c r="D13836" t="s">
        <v>6</v>
      </c>
      <c r="E13836">
        <v>85</v>
      </c>
      <c r="G13836" s="3">
        <v>3623</v>
      </c>
      <c r="O13836" s="3"/>
    </row>
    <row r="13837" spans="1:15" customFormat="1" ht="13.2" x14ac:dyDescent="0.25">
      <c r="A13837">
        <v>8</v>
      </c>
      <c r="B13837">
        <v>13</v>
      </c>
      <c r="C13837" s="3">
        <v>813</v>
      </c>
      <c r="D13837" t="s">
        <v>6</v>
      </c>
      <c r="E13837">
        <v>85</v>
      </c>
      <c r="G13837" s="3">
        <v>3281</v>
      </c>
      <c r="O13837" s="3"/>
    </row>
    <row r="13838" spans="1:15" customFormat="1" ht="13.2" x14ac:dyDescent="0.25">
      <c r="A13838">
        <v>8</v>
      </c>
      <c r="B13838">
        <v>14</v>
      </c>
      <c r="C13838" s="3">
        <v>814</v>
      </c>
      <c r="D13838" t="s">
        <v>6</v>
      </c>
      <c r="E13838">
        <v>85</v>
      </c>
      <c r="G13838" s="3">
        <v>1235</v>
      </c>
      <c r="O13838" s="3"/>
    </row>
    <row r="13839" spans="1:15" customFormat="1" ht="13.2" x14ac:dyDescent="0.25">
      <c r="A13839">
        <v>8</v>
      </c>
      <c r="B13839">
        <v>15</v>
      </c>
      <c r="C13839" s="3">
        <v>815</v>
      </c>
      <c r="D13839" t="s">
        <v>6</v>
      </c>
      <c r="E13839">
        <v>85</v>
      </c>
      <c r="G13839" s="3">
        <v>914</v>
      </c>
      <c r="O13839" s="3"/>
    </row>
    <row r="13840" spans="1:15" customFormat="1" ht="13.2" x14ac:dyDescent="0.25">
      <c r="A13840">
        <v>8</v>
      </c>
      <c r="B13840">
        <v>16</v>
      </c>
      <c r="C13840" s="3">
        <v>816</v>
      </c>
      <c r="D13840" t="s">
        <v>6</v>
      </c>
      <c r="E13840">
        <v>85</v>
      </c>
      <c r="G13840" s="3">
        <v>684</v>
      </c>
      <c r="O13840" s="3"/>
    </row>
    <row r="13841" spans="1:15" customFormat="1" ht="13.2" x14ac:dyDescent="0.25">
      <c r="A13841">
        <v>8</v>
      </c>
      <c r="B13841">
        <v>17</v>
      </c>
      <c r="C13841" s="3">
        <v>817</v>
      </c>
      <c r="D13841" t="s">
        <v>6</v>
      </c>
      <c r="E13841">
        <v>85</v>
      </c>
      <c r="G13841" s="3">
        <v>431</v>
      </c>
      <c r="O13841" s="3"/>
    </row>
    <row r="13842" spans="1:15" customFormat="1" ht="13.2" x14ac:dyDescent="0.25">
      <c r="A13842">
        <v>8</v>
      </c>
      <c r="B13842">
        <v>18</v>
      </c>
      <c r="C13842" s="3">
        <v>818</v>
      </c>
      <c r="D13842" t="s">
        <v>6</v>
      </c>
      <c r="E13842">
        <v>85</v>
      </c>
      <c r="G13842" s="3">
        <v>655</v>
      </c>
      <c r="O13842" s="3"/>
    </row>
    <row r="13843" spans="1:15" customFormat="1" ht="13.2" x14ac:dyDescent="0.25">
      <c r="A13843">
        <v>8</v>
      </c>
      <c r="B13843">
        <v>19</v>
      </c>
      <c r="C13843" s="3">
        <v>819</v>
      </c>
      <c r="D13843" t="s">
        <v>6</v>
      </c>
      <c r="E13843">
        <v>85</v>
      </c>
      <c r="G13843" s="3">
        <v>550</v>
      </c>
      <c r="O13843" s="3"/>
    </row>
    <row r="13844" spans="1:15" customFormat="1" ht="13.2" x14ac:dyDescent="0.25">
      <c r="A13844">
        <v>8</v>
      </c>
      <c r="B13844">
        <v>20</v>
      </c>
      <c r="C13844" s="3">
        <v>820</v>
      </c>
      <c r="D13844" t="s">
        <v>6</v>
      </c>
      <c r="E13844">
        <v>85</v>
      </c>
      <c r="G13844" s="3">
        <v>843</v>
      </c>
      <c r="O13844" s="3"/>
    </row>
    <row r="13845" spans="1:15" customFormat="1" ht="13.2" x14ac:dyDescent="0.25">
      <c r="A13845">
        <v>8</v>
      </c>
      <c r="B13845">
        <v>21</v>
      </c>
      <c r="C13845" s="3">
        <v>821</v>
      </c>
      <c r="D13845" t="s">
        <v>6</v>
      </c>
      <c r="E13845">
        <v>85</v>
      </c>
      <c r="G13845" s="3">
        <v>2315</v>
      </c>
      <c r="O13845" s="3"/>
    </row>
    <row r="13846" spans="1:15" customFormat="1" ht="13.2" x14ac:dyDescent="0.25">
      <c r="A13846">
        <v>8</v>
      </c>
      <c r="B13846">
        <v>22</v>
      </c>
      <c r="C13846" s="3">
        <v>822</v>
      </c>
      <c r="D13846" t="s">
        <v>6</v>
      </c>
      <c r="E13846">
        <v>85</v>
      </c>
      <c r="G13846" s="3">
        <v>3156</v>
      </c>
      <c r="O13846" s="3"/>
    </row>
    <row r="13847" spans="1:15" customFormat="1" ht="13.2" x14ac:dyDescent="0.25">
      <c r="A13847">
        <v>8</v>
      </c>
      <c r="B13847">
        <v>23</v>
      </c>
      <c r="C13847" s="3">
        <v>823</v>
      </c>
      <c r="D13847" t="s">
        <v>6</v>
      </c>
      <c r="E13847">
        <v>85</v>
      </c>
      <c r="G13847" s="3">
        <v>1594</v>
      </c>
      <c r="O13847" s="3"/>
    </row>
    <row r="13848" spans="1:15" customFormat="1" ht="13.2" x14ac:dyDescent="0.25">
      <c r="A13848">
        <v>8</v>
      </c>
      <c r="B13848">
        <v>24</v>
      </c>
      <c r="C13848" s="3">
        <v>824</v>
      </c>
      <c r="D13848" t="s">
        <v>6</v>
      </c>
      <c r="E13848">
        <v>85</v>
      </c>
      <c r="G13848" s="3">
        <v>2609</v>
      </c>
      <c r="O13848" s="3"/>
    </row>
    <row r="13849" spans="1:15" customFormat="1" ht="13.2" x14ac:dyDescent="0.25">
      <c r="A13849">
        <v>8</v>
      </c>
      <c r="B13849">
        <v>25</v>
      </c>
      <c r="C13849" s="3">
        <v>825</v>
      </c>
      <c r="D13849" t="s">
        <v>6</v>
      </c>
      <c r="E13849">
        <v>85</v>
      </c>
      <c r="G13849" s="3">
        <v>1834</v>
      </c>
      <c r="O13849" s="3"/>
    </row>
    <row r="13850" spans="1:15" customFormat="1" ht="13.2" x14ac:dyDescent="0.25">
      <c r="A13850">
        <v>8</v>
      </c>
      <c r="B13850">
        <v>26</v>
      </c>
      <c r="C13850" s="3">
        <v>826</v>
      </c>
      <c r="D13850" t="s">
        <v>6</v>
      </c>
      <c r="E13850">
        <v>85</v>
      </c>
      <c r="G13850" s="3">
        <v>926</v>
      </c>
      <c r="O13850" s="3"/>
    </row>
    <row r="13851" spans="1:15" customFormat="1" ht="13.2" x14ac:dyDescent="0.25">
      <c r="A13851">
        <v>8</v>
      </c>
      <c r="B13851">
        <v>27</v>
      </c>
      <c r="C13851" s="3">
        <v>827</v>
      </c>
      <c r="D13851" t="s">
        <v>6</v>
      </c>
      <c r="E13851">
        <v>85</v>
      </c>
      <c r="G13851" s="3">
        <v>590</v>
      </c>
      <c r="O13851" s="3"/>
    </row>
    <row r="13852" spans="1:15" customFormat="1" ht="13.2" x14ac:dyDescent="0.25">
      <c r="A13852">
        <v>8</v>
      </c>
      <c r="B13852">
        <v>28</v>
      </c>
      <c r="C13852" s="3">
        <v>828</v>
      </c>
      <c r="D13852" t="s">
        <v>6</v>
      </c>
      <c r="E13852">
        <v>85</v>
      </c>
      <c r="G13852" s="3">
        <v>498</v>
      </c>
      <c r="O13852" s="3"/>
    </row>
    <row r="13853" spans="1:15" customFormat="1" ht="13.2" x14ac:dyDescent="0.25">
      <c r="A13853">
        <v>8</v>
      </c>
      <c r="B13853">
        <v>29</v>
      </c>
      <c r="C13853" s="3">
        <v>829</v>
      </c>
      <c r="D13853" t="s">
        <v>6</v>
      </c>
      <c r="E13853">
        <v>85</v>
      </c>
      <c r="G13853" s="3">
        <v>324</v>
      </c>
      <c r="O13853" s="3"/>
    </row>
    <row r="13854" spans="1:15" customFormat="1" ht="13.2" x14ac:dyDescent="0.25">
      <c r="A13854">
        <v>8</v>
      </c>
      <c r="B13854">
        <v>30</v>
      </c>
      <c r="C13854" s="3">
        <v>830</v>
      </c>
      <c r="D13854" t="s">
        <v>6</v>
      </c>
      <c r="E13854">
        <v>85</v>
      </c>
      <c r="G13854" s="3">
        <v>982</v>
      </c>
      <c r="O13854" s="3"/>
    </row>
    <row r="13855" spans="1:15" customFormat="1" ht="13.2" x14ac:dyDescent="0.25">
      <c r="A13855">
        <v>8</v>
      </c>
      <c r="B13855">
        <v>31</v>
      </c>
      <c r="C13855" s="3">
        <v>831</v>
      </c>
      <c r="D13855" t="s">
        <v>6</v>
      </c>
      <c r="E13855">
        <v>85</v>
      </c>
      <c r="G13855" s="3">
        <v>1317</v>
      </c>
      <c r="O13855" s="3"/>
    </row>
    <row r="13856" spans="1:15" customFormat="1" ht="13.2" x14ac:dyDescent="0.25">
      <c r="A13856">
        <v>9</v>
      </c>
      <c r="B13856">
        <v>1</v>
      </c>
      <c r="C13856" s="3">
        <v>901</v>
      </c>
      <c r="D13856" t="s">
        <v>6</v>
      </c>
      <c r="E13856">
        <v>85</v>
      </c>
      <c r="G13856" s="3">
        <v>608</v>
      </c>
      <c r="O13856" s="3"/>
    </row>
    <row r="13857" spans="1:15" customFormat="1" ht="13.2" x14ac:dyDescent="0.25">
      <c r="A13857">
        <v>9</v>
      </c>
      <c r="B13857">
        <v>2</v>
      </c>
      <c r="C13857" s="3">
        <v>902</v>
      </c>
      <c r="D13857" t="s">
        <v>6</v>
      </c>
      <c r="E13857">
        <v>85</v>
      </c>
      <c r="G13857" s="3">
        <v>175</v>
      </c>
      <c r="O13857" s="3"/>
    </row>
    <row r="13858" spans="1:15" customFormat="1" ht="13.2" x14ac:dyDescent="0.25">
      <c r="A13858">
        <v>9</v>
      </c>
      <c r="B13858">
        <v>3</v>
      </c>
      <c r="C13858" s="3">
        <v>903</v>
      </c>
      <c r="D13858" t="s">
        <v>6</v>
      </c>
      <c r="E13858">
        <v>85</v>
      </c>
      <c r="G13858" s="3">
        <v>269</v>
      </c>
      <c r="O13858" s="3"/>
    </row>
    <row r="13859" spans="1:15" customFormat="1" ht="13.2" x14ac:dyDescent="0.25">
      <c r="A13859">
        <v>9</v>
      </c>
      <c r="B13859">
        <v>4</v>
      </c>
      <c r="C13859" s="3">
        <v>904</v>
      </c>
      <c r="D13859" t="s">
        <v>6</v>
      </c>
      <c r="E13859">
        <v>85</v>
      </c>
      <c r="G13859" s="3">
        <v>346</v>
      </c>
      <c r="O13859" s="3"/>
    </row>
    <row r="13860" spans="1:15" customFormat="1" ht="13.2" x14ac:dyDescent="0.25">
      <c r="A13860">
        <v>9</v>
      </c>
      <c r="B13860">
        <v>5</v>
      </c>
      <c r="C13860" s="3">
        <v>905</v>
      </c>
      <c r="D13860" t="s">
        <v>6</v>
      </c>
      <c r="E13860">
        <v>85</v>
      </c>
      <c r="G13860" s="3">
        <v>612</v>
      </c>
      <c r="O13860" s="3"/>
    </row>
    <row r="13861" spans="1:15" customFormat="1" ht="13.2" x14ac:dyDescent="0.25">
      <c r="A13861">
        <v>9</v>
      </c>
      <c r="B13861">
        <v>6</v>
      </c>
      <c r="C13861" s="3">
        <v>906</v>
      </c>
      <c r="D13861" t="s">
        <v>6</v>
      </c>
      <c r="E13861">
        <v>85</v>
      </c>
      <c r="G13861" s="3">
        <v>1007</v>
      </c>
      <c r="O13861" s="3"/>
    </row>
    <row r="13862" spans="1:15" customFormat="1" ht="13.2" x14ac:dyDescent="0.25">
      <c r="A13862">
        <v>9</v>
      </c>
      <c r="B13862">
        <v>7</v>
      </c>
      <c r="C13862" s="3">
        <v>907</v>
      </c>
      <c r="D13862" t="s">
        <v>6</v>
      </c>
      <c r="E13862">
        <v>85</v>
      </c>
      <c r="G13862" s="3">
        <v>618</v>
      </c>
      <c r="O13862" s="3"/>
    </row>
    <row r="13863" spans="1:15" customFormat="1" ht="13.2" x14ac:dyDescent="0.25">
      <c r="A13863">
        <v>9</v>
      </c>
      <c r="B13863">
        <v>8</v>
      </c>
      <c r="C13863" s="3">
        <v>908</v>
      </c>
      <c r="D13863" t="s">
        <v>6</v>
      </c>
      <c r="E13863">
        <v>85</v>
      </c>
      <c r="G13863" s="3">
        <v>435</v>
      </c>
      <c r="O13863" s="3"/>
    </row>
    <row r="13864" spans="1:15" customFormat="1" ht="13.2" x14ac:dyDescent="0.25">
      <c r="A13864">
        <v>9</v>
      </c>
      <c r="B13864">
        <v>9</v>
      </c>
      <c r="C13864" s="3">
        <v>909</v>
      </c>
      <c r="D13864" t="s">
        <v>6</v>
      </c>
      <c r="E13864">
        <v>85</v>
      </c>
      <c r="G13864" s="3">
        <v>474</v>
      </c>
      <c r="O13864" s="3"/>
    </row>
    <row r="13865" spans="1:15" customFormat="1" ht="13.2" x14ac:dyDescent="0.25">
      <c r="A13865">
        <v>9</v>
      </c>
      <c r="B13865">
        <v>10</v>
      </c>
      <c r="C13865" s="3">
        <v>910</v>
      </c>
      <c r="D13865" t="s">
        <v>6</v>
      </c>
      <c r="E13865">
        <v>85</v>
      </c>
      <c r="G13865" s="3">
        <v>446</v>
      </c>
      <c r="O13865" s="3"/>
    </row>
    <row r="13866" spans="1:15" customFormat="1" ht="13.2" x14ac:dyDescent="0.25">
      <c r="A13866">
        <v>9</v>
      </c>
      <c r="B13866">
        <v>11</v>
      </c>
      <c r="C13866" s="3">
        <v>911</v>
      </c>
      <c r="D13866" t="s">
        <v>6</v>
      </c>
      <c r="E13866">
        <v>85</v>
      </c>
      <c r="G13866" s="3">
        <v>279</v>
      </c>
      <c r="O13866" s="3"/>
    </row>
    <row r="13867" spans="1:15" customFormat="1" ht="13.2" x14ac:dyDescent="0.25">
      <c r="A13867">
        <v>9</v>
      </c>
      <c r="B13867">
        <v>12</v>
      </c>
      <c r="C13867" s="3">
        <v>912</v>
      </c>
      <c r="D13867" t="s">
        <v>6</v>
      </c>
      <c r="E13867">
        <v>85</v>
      </c>
      <c r="G13867" s="3">
        <v>112</v>
      </c>
      <c r="O13867" s="3"/>
    </row>
    <row r="13868" spans="1:15" customFormat="1" ht="13.2" x14ac:dyDescent="0.25">
      <c r="A13868">
        <v>9</v>
      </c>
      <c r="B13868">
        <v>13</v>
      </c>
      <c r="C13868" s="3">
        <v>913</v>
      </c>
      <c r="D13868" t="s">
        <v>6</v>
      </c>
      <c r="E13868">
        <v>85</v>
      </c>
      <c r="G13868" s="3">
        <v>177</v>
      </c>
      <c r="O13868" s="3"/>
    </row>
    <row r="13869" spans="1:15" customFormat="1" ht="13.2" x14ac:dyDescent="0.25">
      <c r="A13869">
        <v>9</v>
      </c>
      <c r="B13869">
        <v>14</v>
      </c>
      <c r="C13869" s="3">
        <v>914</v>
      </c>
      <c r="D13869" t="s">
        <v>6</v>
      </c>
      <c r="E13869">
        <v>85</v>
      </c>
      <c r="G13869" s="3">
        <v>196</v>
      </c>
      <c r="O13869" s="3"/>
    </row>
    <row r="13870" spans="1:15" customFormat="1" ht="13.2" x14ac:dyDescent="0.25">
      <c r="A13870">
        <v>9</v>
      </c>
      <c r="B13870">
        <v>15</v>
      </c>
      <c r="C13870" s="3">
        <v>915</v>
      </c>
      <c r="D13870" t="s">
        <v>6</v>
      </c>
      <c r="E13870">
        <v>85</v>
      </c>
      <c r="G13870" s="3">
        <v>146</v>
      </c>
      <c r="O13870" s="3"/>
    </row>
    <row r="13871" spans="1:15" customFormat="1" ht="13.2" x14ac:dyDescent="0.25">
      <c r="A13871">
        <v>9</v>
      </c>
      <c r="B13871">
        <v>16</v>
      </c>
      <c r="C13871" s="3">
        <v>916</v>
      </c>
      <c r="D13871" t="s">
        <v>6</v>
      </c>
      <c r="E13871">
        <v>85</v>
      </c>
      <c r="G13871" s="3">
        <v>265</v>
      </c>
      <c r="O13871" s="3"/>
    </row>
    <row r="13872" spans="1:15" customFormat="1" ht="13.2" x14ac:dyDescent="0.25">
      <c r="A13872">
        <v>9</v>
      </c>
      <c r="B13872">
        <v>17</v>
      </c>
      <c r="C13872" s="3">
        <v>917</v>
      </c>
      <c r="D13872" t="s">
        <v>6</v>
      </c>
      <c r="E13872">
        <v>85</v>
      </c>
      <c r="G13872" s="3">
        <v>340</v>
      </c>
      <c r="O13872" s="3"/>
    </row>
    <row r="13873" spans="1:15" customFormat="1" ht="13.2" x14ac:dyDescent="0.25">
      <c r="A13873">
        <v>9</v>
      </c>
      <c r="B13873">
        <v>18</v>
      </c>
      <c r="C13873" s="3">
        <v>918</v>
      </c>
      <c r="D13873" t="s">
        <v>6</v>
      </c>
      <c r="E13873">
        <v>85</v>
      </c>
      <c r="G13873" s="3">
        <v>272</v>
      </c>
      <c r="O13873" s="3"/>
    </row>
    <row r="13874" spans="1:15" customFormat="1" ht="13.2" x14ac:dyDescent="0.25">
      <c r="A13874">
        <v>9</v>
      </c>
      <c r="B13874">
        <v>19</v>
      </c>
      <c r="C13874" s="3">
        <v>919</v>
      </c>
      <c r="D13874" t="s">
        <v>6</v>
      </c>
      <c r="E13874">
        <v>85</v>
      </c>
      <c r="G13874" s="3">
        <v>652</v>
      </c>
      <c r="O13874" s="3"/>
    </row>
    <row r="13875" spans="1:15" customFormat="1" ht="13.2" x14ac:dyDescent="0.25">
      <c r="A13875">
        <v>9</v>
      </c>
      <c r="B13875">
        <v>20</v>
      </c>
      <c r="C13875" s="3">
        <v>920</v>
      </c>
      <c r="D13875" t="s">
        <v>6</v>
      </c>
      <c r="E13875">
        <v>85</v>
      </c>
      <c r="G13875" s="3">
        <v>1079</v>
      </c>
      <c r="O13875" s="3"/>
    </row>
    <row r="13876" spans="1:15" customFormat="1" ht="13.2" x14ac:dyDescent="0.25">
      <c r="A13876">
        <v>9</v>
      </c>
      <c r="B13876">
        <v>21</v>
      </c>
      <c r="C13876" s="3">
        <v>921</v>
      </c>
      <c r="D13876" t="s">
        <v>6</v>
      </c>
      <c r="E13876">
        <v>85</v>
      </c>
      <c r="G13876" s="3">
        <v>1282</v>
      </c>
      <c r="O13876" s="3"/>
    </row>
    <row r="13877" spans="1:15" customFormat="1" ht="13.2" x14ac:dyDescent="0.25">
      <c r="A13877">
        <v>9</v>
      </c>
      <c r="B13877">
        <v>22</v>
      </c>
      <c r="C13877" s="3">
        <v>922</v>
      </c>
      <c r="D13877" t="s">
        <v>6</v>
      </c>
      <c r="E13877">
        <v>85</v>
      </c>
      <c r="G13877" s="3">
        <v>1453</v>
      </c>
      <c r="O13877" s="3"/>
    </row>
    <row r="13878" spans="1:15" customFormat="1" ht="13.2" x14ac:dyDescent="0.25">
      <c r="A13878">
        <v>9</v>
      </c>
      <c r="B13878">
        <v>23</v>
      </c>
      <c r="C13878" s="3">
        <v>923</v>
      </c>
      <c r="D13878" t="s">
        <v>6</v>
      </c>
      <c r="E13878">
        <v>85</v>
      </c>
      <c r="G13878" s="3">
        <v>2539</v>
      </c>
      <c r="O13878" s="3"/>
    </row>
    <row r="13879" spans="1:15" customFormat="1" ht="13.2" x14ac:dyDescent="0.25">
      <c r="A13879">
        <v>9</v>
      </c>
      <c r="B13879">
        <v>24</v>
      </c>
      <c r="C13879" s="3">
        <v>924</v>
      </c>
      <c r="D13879" t="s">
        <v>6</v>
      </c>
      <c r="E13879">
        <v>85</v>
      </c>
      <c r="G13879" s="3">
        <v>2717</v>
      </c>
      <c r="O13879" s="3"/>
    </row>
    <row r="13880" spans="1:15" customFormat="1" ht="13.2" x14ac:dyDescent="0.25">
      <c r="A13880">
        <v>9</v>
      </c>
      <c r="B13880">
        <v>25</v>
      </c>
      <c r="C13880" s="3">
        <v>925</v>
      </c>
      <c r="D13880" t="s">
        <v>6</v>
      </c>
      <c r="E13880">
        <v>85</v>
      </c>
      <c r="G13880" s="3">
        <v>1864</v>
      </c>
      <c r="O13880" s="3"/>
    </row>
    <row r="13881" spans="1:15" customFormat="1" ht="13.2" x14ac:dyDescent="0.25">
      <c r="A13881">
        <v>9</v>
      </c>
      <c r="B13881">
        <v>26</v>
      </c>
      <c r="C13881" s="3">
        <v>926</v>
      </c>
      <c r="D13881" t="s">
        <v>6</v>
      </c>
      <c r="E13881">
        <v>85</v>
      </c>
      <c r="G13881" s="3">
        <v>1234</v>
      </c>
      <c r="O13881" s="3"/>
    </row>
    <row r="13882" spans="1:15" customFormat="1" ht="13.2" x14ac:dyDescent="0.25">
      <c r="A13882">
        <v>9</v>
      </c>
      <c r="B13882">
        <v>27</v>
      </c>
      <c r="C13882" s="3">
        <v>927</v>
      </c>
      <c r="D13882" t="s">
        <v>6</v>
      </c>
      <c r="E13882">
        <v>85</v>
      </c>
      <c r="G13882" s="3">
        <v>775</v>
      </c>
      <c r="O13882" s="3"/>
    </row>
    <row r="13883" spans="1:15" customFormat="1" ht="13.2" x14ac:dyDescent="0.25">
      <c r="A13883">
        <v>9</v>
      </c>
      <c r="B13883">
        <v>28</v>
      </c>
      <c r="C13883" s="3">
        <v>928</v>
      </c>
      <c r="D13883" t="s">
        <v>6</v>
      </c>
      <c r="E13883">
        <v>85</v>
      </c>
      <c r="G13883" s="3">
        <v>435</v>
      </c>
      <c r="O13883" s="3"/>
    </row>
    <row r="13884" spans="1:15" customFormat="1" ht="13.2" x14ac:dyDescent="0.25">
      <c r="A13884">
        <v>9</v>
      </c>
      <c r="B13884">
        <v>29</v>
      </c>
      <c r="C13884" s="3">
        <v>929</v>
      </c>
      <c r="D13884" t="s">
        <v>6</v>
      </c>
      <c r="E13884">
        <v>85</v>
      </c>
      <c r="G13884" s="3">
        <v>231</v>
      </c>
      <c r="O13884" s="3"/>
    </row>
    <row r="13885" spans="1:15" customFormat="1" ht="13.2" x14ac:dyDescent="0.25">
      <c r="A13885">
        <v>9</v>
      </c>
      <c r="B13885">
        <v>30</v>
      </c>
      <c r="C13885" s="3">
        <v>930</v>
      </c>
      <c r="D13885" t="s">
        <v>6</v>
      </c>
      <c r="E13885">
        <v>85</v>
      </c>
      <c r="G13885" s="3">
        <v>293</v>
      </c>
      <c r="O13885" s="3"/>
    </row>
    <row r="13886" spans="1:15" customFormat="1" ht="13.2" x14ac:dyDescent="0.25">
      <c r="A13886">
        <v>10</v>
      </c>
      <c r="B13886">
        <v>1</v>
      </c>
      <c r="C13886" s="3">
        <v>1001</v>
      </c>
      <c r="D13886" t="s">
        <v>6</v>
      </c>
      <c r="E13886">
        <v>85</v>
      </c>
      <c r="G13886" s="3">
        <v>459</v>
      </c>
      <c r="O13886" s="3"/>
    </row>
    <row r="13887" spans="1:15" customFormat="1" ht="13.2" x14ac:dyDescent="0.25">
      <c r="A13887">
        <v>10</v>
      </c>
      <c r="B13887">
        <v>2</v>
      </c>
      <c r="C13887" s="3">
        <v>1002</v>
      </c>
      <c r="D13887" t="s">
        <v>6</v>
      </c>
      <c r="E13887">
        <v>85</v>
      </c>
      <c r="G13887" s="3">
        <v>223</v>
      </c>
      <c r="O13887" s="3"/>
    </row>
    <row r="13888" spans="1:15" customFormat="1" ht="13.2" x14ac:dyDescent="0.25">
      <c r="A13888">
        <v>10</v>
      </c>
      <c r="B13888">
        <v>3</v>
      </c>
      <c r="C13888" s="3">
        <v>1003</v>
      </c>
      <c r="D13888" t="s">
        <v>6</v>
      </c>
      <c r="E13888">
        <v>85</v>
      </c>
      <c r="G13888" s="3">
        <v>264</v>
      </c>
      <c r="O13888" s="3"/>
    </row>
    <row r="13889" spans="1:15" customFormat="1" ht="13.2" x14ac:dyDescent="0.25">
      <c r="A13889">
        <v>10</v>
      </c>
      <c r="B13889">
        <v>4</v>
      </c>
      <c r="C13889" s="3">
        <v>1004</v>
      </c>
      <c r="D13889" t="s">
        <v>6</v>
      </c>
      <c r="E13889">
        <v>85</v>
      </c>
      <c r="G13889" s="3">
        <v>345</v>
      </c>
      <c r="O13889" s="3"/>
    </row>
    <row r="13890" spans="1:15" customFormat="1" ht="13.2" x14ac:dyDescent="0.25">
      <c r="A13890">
        <v>10</v>
      </c>
      <c r="B13890">
        <v>5</v>
      </c>
      <c r="C13890" s="3">
        <v>1005</v>
      </c>
      <c r="D13890" t="s">
        <v>6</v>
      </c>
      <c r="E13890">
        <v>85</v>
      </c>
      <c r="G13890" s="3">
        <v>538</v>
      </c>
      <c r="O13890" s="3"/>
    </row>
    <row r="13891" spans="1:15" customFormat="1" ht="13.2" x14ac:dyDescent="0.25">
      <c r="A13891">
        <v>10</v>
      </c>
      <c r="B13891">
        <v>6</v>
      </c>
      <c r="C13891" s="3">
        <v>1006</v>
      </c>
      <c r="D13891" t="s">
        <v>6</v>
      </c>
      <c r="E13891">
        <v>85</v>
      </c>
      <c r="G13891" s="3">
        <v>648</v>
      </c>
      <c r="O13891" s="3"/>
    </row>
    <row r="13892" spans="1:15" customFormat="1" ht="13.2" x14ac:dyDescent="0.25">
      <c r="A13892">
        <v>10</v>
      </c>
      <c r="B13892">
        <v>7</v>
      </c>
      <c r="C13892" s="3">
        <v>1007</v>
      </c>
      <c r="D13892" t="s">
        <v>6</v>
      </c>
      <c r="E13892">
        <v>85</v>
      </c>
      <c r="G13892" s="3">
        <v>200</v>
      </c>
      <c r="O13892" s="3"/>
    </row>
    <row r="13893" spans="1:15" customFormat="1" ht="13.2" x14ac:dyDescent="0.25">
      <c r="A13893">
        <v>10</v>
      </c>
      <c r="B13893">
        <v>8</v>
      </c>
      <c r="C13893" s="3">
        <v>1008</v>
      </c>
      <c r="D13893" t="s">
        <v>6</v>
      </c>
      <c r="E13893">
        <v>85</v>
      </c>
      <c r="G13893" s="3">
        <v>91</v>
      </c>
      <c r="O13893" s="3"/>
    </row>
    <row r="13894" spans="1:15" customFormat="1" ht="13.2" x14ac:dyDescent="0.25">
      <c r="A13894">
        <v>5</v>
      </c>
      <c r="B13894">
        <v>29</v>
      </c>
      <c r="C13894" s="3">
        <v>529</v>
      </c>
      <c r="D13894" t="s">
        <v>7</v>
      </c>
      <c r="E13894">
        <v>85</v>
      </c>
      <c r="G13894" s="3">
        <v>89</v>
      </c>
      <c r="O13894" s="3"/>
    </row>
    <row r="13895" spans="1:15" customFormat="1" ht="13.2" x14ac:dyDescent="0.25">
      <c r="A13895">
        <v>5</v>
      </c>
      <c r="B13895">
        <v>30</v>
      </c>
      <c r="C13895" s="3">
        <v>530</v>
      </c>
      <c r="D13895" t="s">
        <v>7</v>
      </c>
      <c r="E13895">
        <v>85</v>
      </c>
      <c r="G13895" s="3">
        <v>320</v>
      </c>
      <c r="O13895" s="3"/>
    </row>
    <row r="13896" spans="1:15" customFormat="1" ht="13.2" x14ac:dyDescent="0.25">
      <c r="A13896">
        <v>5</v>
      </c>
      <c r="B13896">
        <v>31</v>
      </c>
      <c r="C13896" s="3">
        <v>531</v>
      </c>
      <c r="D13896" t="s">
        <v>7</v>
      </c>
      <c r="E13896">
        <v>85</v>
      </c>
      <c r="G13896" s="3">
        <v>127</v>
      </c>
      <c r="O13896" s="3"/>
    </row>
    <row r="13897" spans="1:15" customFormat="1" ht="13.2" x14ac:dyDescent="0.25">
      <c r="A13897">
        <v>6</v>
      </c>
      <c r="B13897">
        <v>1</v>
      </c>
      <c r="C13897" s="3">
        <v>601</v>
      </c>
      <c r="D13897" t="s">
        <v>7</v>
      </c>
      <c r="E13897">
        <v>85</v>
      </c>
      <c r="G13897" s="3">
        <v>230</v>
      </c>
      <c r="O13897" s="3"/>
    </row>
    <row r="13898" spans="1:15" customFormat="1" ht="13.2" x14ac:dyDescent="0.25">
      <c r="A13898">
        <v>6</v>
      </c>
      <c r="B13898">
        <v>2</v>
      </c>
      <c r="C13898" s="3">
        <v>602</v>
      </c>
      <c r="D13898" t="s">
        <v>7</v>
      </c>
      <c r="E13898">
        <v>85</v>
      </c>
      <c r="G13898" s="3">
        <v>288</v>
      </c>
      <c r="O13898" s="3"/>
    </row>
    <row r="13899" spans="1:15" customFormat="1" ht="13.2" x14ac:dyDescent="0.25">
      <c r="A13899">
        <v>6</v>
      </c>
      <c r="B13899">
        <v>3</v>
      </c>
      <c r="C13899" s="3">
        <v>603</v>
      </c>
      <c r="D13899" t="s">
        <v>7</v>
      </c>
      <c r="E13899">
        <v>85</v>
      </c>
      <c r="G13899" s="3">
        <v>312</v>
      </c>
      <c r="O13899" s="3"/>
    </row>
    <row r="13900" spans="1:15" customFormat="1" ht="13.2" x14ac:dyDescent="0.25">
      <c r="A13900">
        <v>6</v>
      </c>
      <c r="B13900">
        <v>4</v>
      </c>
      <c r="C13900" s="3">
        <v>604</v>
      </c>
      <c r="D13900" t="s">
        <v>7</v>
      </c>
      <c r="E13900">
        <v>85</v>
      </c>
      <c r="G13900" s="3">
        <v>326</v>
      </c>
      <c r="O13900" s="3"/>
    </row>
    <row r="13901" spans="1:15" customFormat="1" ht="13.2" x14ac:dyDescent="0.25">
      <c r="A13901">
        <v>6</v>
      </c>
      <c r="B13901">
        <v>5</v>
      </c>
      <c r="C13901" s="3">
        <v>605</v>
      </c>
      <c r="D13901" t="s">
        <v>7</v>
      </c>
      <c r="E13901">
        <v>85</v>
      </c>
      <c r="G13901" s="3">
        <v>680</v>
      </c>
      <c r="O13901" s="3"/>
    </row>
    <row r="13902" spans="1:15" customFormat="1" ht="13.2" x14ac:dyDescent="0.25">
      <c r="A13902">
        <v>6</v>
      </c>
      <c r="B13902">
        <v>6</v>
      </c>
      <c r="C13902" s="3">
        <v>606</v>
      </c>
      <c r="D13902" t="s">
        <v>7</v>
      </c>
      <c r="E13902">
        <v>85</v>
      </c>
      <c r="G13902" s="3">
        <v>1042</v>
      </c>
      <c r="O13902" s="3"/>
    </row>
    <row r="13903" spans="1:15" customFormat="1" ht="13.2" x14ac:dyDescent="0.25">
      <c r="A13903">
        <v>6</v>
      </c>
      <c r="B13903">
        <v>7</v>
      </c>
      <c r="C13903" s="3">
        <v>607</v>
      </c>
      <c r="D13903" t="s">
        <v>7</v>
      </c>
      <c r="E13903">
        <v>85</v>
      </c>
      <c r="G13903" s="3">
        <v>548</v>
      </c>
      <c r="O13903" s="3"/>
    </row>
    <row r="13904" spans="1:15" customFormat="1" ht="13.2" x14ac:dyDescent="0.25">
      <c r="A13904">
        <v>6</v>
      </c>
      <c r="B13904">
        <v>8</v>
      </c>
      <c r="C13904" s="3">
        <v>608</v>
      </c>
      <c r="D13904" t="s">
        <v>7</v>
      </c>
      <c r="E13904">
        <v>85</v>
      </c>
      <c r="G13904" s="3">
        <v>582</v>
      </c>
      <c r="O13904" s="3"/>
    </row>
    <row r="13905" spans="1:15" customFormat="1" ht="13.2" x14ac:dyDescent="0.25">
      <c r="A13905">
        <v>6</v>
      </c>
      <c r="B13905">
        <v>9</v>
      </c>
      <c r="C13905" s="3">
        <v>609</v>
      </c>
      <c r="D13905" t="s">
        <v>7</v>
      </c>
      <c r="E13905">
        <v>85</v>
      </c>
      <c r="G13905" s="3">
        <v>438</v>
      </c>
      <c r="O13905" s="3"/>
    </row>
    <row r="13906" spans="1:15" customFormat="1" ht="13.2" x14ac:dyDescent="0.25">
      <c r="A13906">
        <v>6</v>
      </c>
      <c r="B13906">
        <v>10</v>
      </c>
      <c r="C13906" s="3">
        <v>610</v>
      </c>
      <c r="D13906" t="s">
        <v>7</v>
      </c>
      <c r="E13906">
        <v>85</v>
      </c>
      <c r="G13906" s="3">
        <v>529</v>
      </c>
      <c r="O13906" s="3"/>
    </row>
    <row r="13907" spans="1:15" customFormat="1" ht="13.2" x14ac:dyDescent="0.25">
      <c r="A13907">
        <v>6</v>
      </c>
      <c r="B13907">
        <v>11</v>
      </c>
      <c r="C13907" s="3">
        <v>611</v>
      </c>
      <c r="D13907" t="s">
        <v>7</v>
      </c>
      <c r="E13907">
        <v>85</v>
      </c>
      <c r="G13907" s="3">
        <v>372</v>
      </c>
      <c r="O13907" s="3"/>
    </row>
    <row r="13908" spans="1:15" customFormat="1" ht="13.2" x14ac:dyDescent="0.25">
      <c r="A13908">
        <v>6</v>
      </c>
      <c r="B13908">
        <v>12</v>
      </c>
      <c r="C13908" s="3">
        <v>612</v>
      </c>
      <c r="D13908" t="s">
        <v>7</v>
      </c>
      <c r="E13908">
        <v>85</v>
      </c>
      <c r="G13908" s="3">
        <v>1267</v>
      </c>
      <c r="O13908" s="3"/>
    </row>
    <row r="13909" spans="1:15" customFormat="1" ht="13.2" x14ac:dyDescent="0.25">
      <c r="A13909">
        <v>6</v>
      </c>
      <c r="B13909">
        <v>13</v>
      </c>
      <c r="C13909" s="3">
        <v>613</v>
      </c>
      <c r="D13909" t="s">
        <v>7</v>
      </c>
      <c r="E13909">
        <v>85</v>
      </c>
      <c r="G13909" s="3">
        <v>1582</v>
      </c>
      <c r="O13909" s="3"/>
    </row>
    <row r="13910" spans="1:15" customFormat="1" ht="13.2" x14ac:dyDescent="0.25">
      <c r="A13910">
        <v>6</v>
      </c>
      <c r="B13910">
        <v>14</v>
      </c>
      <c r="C13910" s="3">
        <v>614</v>
      </c>
      <c r="D13910" t="s">
        <v>7</v>
      </c>
      <c r="E13910">
        <v>85</v>
      </c>
      <c r="G13910" s="3">
        <v>1129</v>
      </c>
      <c r="O13910" s="3"/>
    </row>
    <row r="13911" spans="1:15" customFormat="1" ht="13.2" x14ac:dyDescent="0.25">
      <c r="A13911">
        <v>6</v>
      </c>
      <c r="B13911">
        <v>15</v>
      </c>
      <c r="C13911" s="3">
        <v>615</v>
      </c>
      <c r="D13911" t="s">
        <v>7</v>
      </c>
      <c r="E13911">
        <v>85</v>
      </c>
      <c r="G13911" s="3">
        <v>400</v>
      </c>
      <c r="O13911" s="3"/>
    </row>
    <row r="13912" spans="1:15" customFormat="1" ht="13.2" x14ac:dyDescent="0.25">
      <c r="A13912">
        <v>6</v>
      </c>
      <c r="B13912">
        <v>16</v>
      </c>
      <c r="C13912" s="3">
        <v>616</v>
      </c>
      <c r="D13912" t="s">
        <v>7</v>
      </c>
      <c r="E13912">
        <v>85</v>
      </c>
      <c r="G13912" s="3">
        <v>473</v>
      </c>
      <c r="O13912" s="3"/>
    </row>
    <row r="13913" spans="1:15" customFormat="1" ht="13.2" x14ac:dyDescent="0.25">
      <c r="A13913">
        <v>6</v>
      </c>
      <c r="B13913">
        <v>17</v>
      </c>
      <c r="C13913" s="3">
        <v>617</v>
      </c>
      <c r="D13913" t="s">
        <v>7</v>
      </c>
      <c r="E13913">
        <v>85</v>
      </c>
      <c r="G13913" s="3">
        <v>175</v>
      </c>
      <c r="O13913" s="3"/>
    </row>
    <row r="13914" spans="1:15" customFormat="1" ht="13.2" x14ac:dyDescent="0.25">
      <c r="A13914">
        <v>6</v>
      </c>
      <c r="B13914">
        <v>18</v>
      </c>
      <c r="C13914" s="3">
        <v>618</v>
      </c>
      <c r="D13914" t="s">
        <v>7</v>
      </c>
      <c r="E13914">
        <v>85</v>
      </c>
      <c r="G13914" s="3">
        <v>194</v>
      </c>
      <c r="O13914" s="3"/>
    </row>
    <row r="13915" spans="1:15" customFormat="1" ht="13.2" x14ac:dyDescent="0.25">
      <c r="A13915">
        <v>6</v>
      </c>
      <c r="B13915">
        <v>19</v>
      </c>
      <c r="C13915" s="3">
        <v>619</v>
      </c>
      <c r="D13915" t="s">
        <v>7</v>
      </c>
      <c r="E13915">
        <v>85</v>
      </c>
      <c r="G13915" s="3">
        <v>416</v>
      </c>
      <c r="O13915" s="3"/>
    </row>
    <row r="13916" spans="1:15" customFormat="1" ht="13.2" x14ac:dyDescent="0.25">
      <c r="A13916">
        <v>6</v>
      </c>
      <c r="B13916">
        <v>20</v>
      </c>
      <c r="C13916" s="3">
        <v>620</v>
      </c>
      <c r="D13916" t="s">
        <v>7</v>
      </c>
      <c r="E13916">
        <v>85</v>
      </c>
      <c r="G13916" s="3">
        <v>486</v>
      </c>
      <c r="O13916" s="3"/>
    </row>
    <row r="13917" spans="1:15" customFormat="1" ht="13.2" x14ac:dyDescent="0.25">
      <c r="A13917">
        <v>6</v>
      </c>
      <c r="B13917">
        <v>21</v>
      </c>
      <c r="C13917" s="3">
        <v>621</v>
      </c>
      <c r="D13917" t="s">
        <v>7</v>
      </c>
      <c r="E13917">
        <v>85</v>
      </c>
      <c r="G13917" s="3">
        <v>1876</v>
      </c>
      <c r="O13917" s="3"/>
    </row>
    <row r="13918" spans="1:15" customFormat="1" ht="13.2" x14ac:dyDescent="0.25">
      <c r="A13918">
        <v>6</v>
      </c>
      <c r="B13918">
        <v>22</v>
      </c>
      <c r="C13918" s="3">
        <v>622</v>
      </c>
      <c r="D13918" t="s">
        <v>7</v>
      </c>
      <c r="E13918">
        <v>85</v>
      </c>
      <c r="G13918" s="3">
        <v>1290</v>
      </c>
      <c r="O13918" s="3"/>
    </row>
    <row r="13919" spans="1:15" customFormat="1" ht="13.2" x14ac:dyDescent="0.25">
      <c r="A13919">
        <v>6</v>
      </c>
      <c r="B13919">
        <v>23</v>
      </c>
      <c r="C13919" s="3">
        <v>623</v>
      </c>
      <c r="D13919" t="s">
        <v>7</v>
      </c>
      <c r="E13919">
        <v>85</v>
      </c>
      <c r="G13919" s="3">
        <v>1050</v>
      </c>
      <c r="O13919" s="3"/>
    </row>
    <row r="13920" spans="1:15" customFormat="1" ht="13.2" x14ac:dyDescent="0.25">
      <c r="A13920">
        <v>6</v>
      </c>
      <c r="B13920">
        <v>24</v>
      </c>
      <c r="C13920" s="3">
        <v>624</v>
      </c>
      <c r="D13920" t="s">
        <v>7</v>
      </c>
      <c r="E13920">
        <v>85</v>
      </c>
      <c r="G13920" s="3">
        <v>396</v>
      </c>
      <c r="O13920" s="3"/>
    </row>
    <row r="13921" spans="1:15" customFormat="1" ht="13.2" x14ac:dyDescent="0.25">
      <c r="A13921">
        <v>6</v>
      </c>
      <c r="B13921">
        <v>25</v>
      </c>
      <c r="C13921" s="3">
        <v>625</v>
      </c>
      <c r="D13921" t="s">
        <v>7</v>
      </c>
      <c r="E13921">
        <v>85</v>
      </c>
      <c r="G13921" s="3">
        <v>1321</v>
      </c>
      <c r="O13921" s="3"/>
    </row>
    <row r="13922" spans="1:15" customFormat="1" ht="13.2" x14ac:dyDescent="0.25">
      <c r="A13922">
        <v>6</v>
      </c>
      <c r="B13922">
        <v>26</v>
      </c>
      <c r="C13922" s="3">
        <v>626</v>
      </c>
      <c r="D13922" t="s">
        <v>7</v>
      </c>
      <c r="E13922">
        <v>85</v>
      </c>
      <c r="G13922" s="3">
        <v>1795</v>
      </c>
      <c r="O13922" s="3"/>
    </row>
    <row r="13923" spans="1:15" customFormat="1" ht="13.2" x14ac:dyDescent="0.25">
      <c r="A13923">
        <v>6</v>
      </c>
      <c r="B13923">
        <v>27</v>
      </c>
      <c r="C13923" s="3">
        <v>627</v>
      </c>
      <c r="D13923" t="s">
        <v>7</v>
      </c>
      <c r="E13923">
        <v>85</v>
      </c>
      <c r="G13923" s="3">
        <v>2165</v>
      </c>
      <c r="O13923" s="3"/>
    </row>
    <row r="13924" spans="1:15" customFormat="1" ht="13.2" x14ac:dyDescent="0.25">
      <c r="A13924">
        <v>6</v>
      </c>
      <c r="B13924">
        <v>28</v>
      </c>
      <c r="C13924" s="3">
        <v>628</v>
      </c>
      <c r="D13924" t="s">
        <v>7</v>
      </c>
      <c r="E13924">
        <v>85</v>
      </c>
      <c r="G13924" s="3">
        <v>1449</v>
      </c>
      <c r="O13924" s="3"/>
    </row>
    <row r="13925" spans="1:15" customFormat="1" ht="13.2" x14ac:dyDescent="0.25">
      <c r="A13925">
        <v>6</v>
      </c>
      <c r="B13925">
        <v>29</v>
      </c>
      <c r="C13925" s="3">
        <v>629</v>
      </c>
      <c r="D13925" t="s">
        <v>7</v>
      </c>
      <c r="E13925">
        <v>85</v>
      </c>
      <c r="G13925" s="3">
        <v>2255</v>
      </c>
      <c r="O13925" s="3"/>
    </row>
    <row r="13926" spans="1:15" customFormat="1" ht="13.2" x14ac:dyDescent="0.25">
      <c r="A13926">
        <v>6</v>
      </c>
      <c r="B13926">
        <v>30</v>
      </c>
      <c r="C13926" s="3">
        <v>630</v>
      </c>
      <c r="D13926" t="s">
        <v>7</v>
      </c>
      <c r="E13926">
        <v>85</v>
      </c>
      <c r="G13926" s="3">
        <v>1883</v>
      </c>
      <c r="O13926" s="3"/>
    </row>
    <row r="13927" spans="1:15" customFormat="1" ht="13.2" x14ac:dyDescent="0.25">
      <c r="A13927">
        <v>7</v>
      </c>
      <c r="B13927">
        <v>1</v>
      </c>
      <c r="C13927" s="3">
        <v>701</v>
      </c>
      <c r="D13927" t="s">
        <v>7</v>
      </c>
      <c r="E13927">
        <v>85</v>
      </c>
      <c r="G13927" s="3">
        <v>1462</v>
      </c>
      <c r="O13927" s="3"/>
    </row>
    <row r="13928" spans="1:15" customFormat="1" ht="13.2" x14ac:dyDescent="0.25">
      <c r="A13928">
        <v>7</v>
      </c>
      <c r="B13928">
        <v>2</v>
      </c>
      <c r="C13928" s="3">
        <v>702</v>
      </c>
      <c r="D13928" t="s">
        <v>7</v>
      </c>
      <c r="E13928">
        <v>85</v>
      </c>
      <c r="G13928" s="3">
        <v>645</v>
      </c>
      <c r="O13928" s="3"/>
    </row>
    <row r="13929" spans="1:15" customFormat="1" ht="13.2" x14ac:dyDescent="0.25">
      <c r="A13929">
        <v>7</v>
      </c>
      <c r="B13929">
        <v>3</v>
      </c>
      <c r="C13929" s="3">
        <v>703</v>
      </c>
      <c r="D13929" t="s">
        <v>7</v>
      </c>
      <c r="E13929">
        <v>85</v>
      </c>
      <c r="G13929" s="3">
        <v>521</v>
      </c>
      <c r="O13929" s="3"/>
    </row>
    <row r="13930" spans="1:15" customFormat="1" ht="13.2" x14ac:dyDescent="0.25">
      <c r="A13930">
        <v>7</v>
      </c>
      <c r="B13930">
        <v>4</v>
      </c>
      <c r="C13930" s="3">
        <v>704</v>
      </c>
      <c r="D13930" t="s">
        <v>7</v>
      </c>
      <c r="E13930">
        <v>85</v>
      </c>
      <c r="G13930" s="3">
        <v>629</v>
      </c>
      <c r="O13930" s="3"/>
    </row>
    <row r="13931" spans="1:15" customFormat="1" ht="13.2" x14ac:dyDescent="0.25">
      <c r="A13931">
        <v>7</v>
      </c>
      <c r="B13931">
        <v>5</v>
      </c>
      <c r="C13931" s="3">
        <v>705</v>
      </c>
      <c r="D13931" t="s">
        <v>7</v>
      </c>
      <c r="E13931">
        <v>85</v>
      </c>
      <c r="G13931" s="3">
        <v>414</v>
      </c>
      <c r="O13931" s="3"/>
    </row>
    <row r="13932" spans="1:15" customFormat="1" ht="13.2" x14ac:dyDescent="0.25">
      <c r="A13932">
        <v>7</v>
      </c>
      <c r="B13932">
        <v>6</v>
      </c>
      <c r="C13932" s="3">
        <v>706</v>
      </c>
      <c r="D13932" t="s">
        <v>7</v>
      </c>
      <c r="E13932">
        <v>85</v>
      </c>
      <c r="G13932" s="3">
        <v>926</v>
      </c>
      <c r="O13932" s="3"/>
    </row>
    <row r="13933" spans="1:15" customFormat="1" ht="13.2" x14ac:dyDescent="0.25">
      <c r="A13933">
        <v>7</v>
      </c>
      <c r="B13933">
        <v>7</v>
      </c>
      <c r="C13933" s="3">
        <v>707</v>
      </c>
      <c r="D13933" t="s">
        <v>7</v>
      </c>
      <c r="E13933">
        <v>85</v>
      </c>
      <c r="G13933" s="3">
        <v>347</v>
      </c>
      <c r="O13933" s="3"/>
    </row>
    <row r="13934" spans="1:15" customFormat="1" ht="13.2" x14ac:dyDescent="0.25">
      <c r="A13934">
        <v>7</v>
      </c>
      <c r="B13934">
        <v>8</v>
      </c>
      <c r="C13934" s="3">
        <v>708</v>
      </c>
      <c r="D13934" t="s">
        <v>7</v>
      </c>
      <c r="E13934">
        <v>85</v>
      </c>
      <c r="G13934" s="3">
        <v>239</v>
      </c>
      <c r="O13934" s="3"/>
    </row>
    <row r="13935" spans="1:15" customFormat="1" ht="13.2" x14ac:dyDescent="0.25">
      <c r="A13935">
        <v>7</v>
      </c>
      <c r="B13935">
        <v>9</v>
      </c>
      <c r="C13935" s="3">
        <v>709</v>
      </c>
      <c r="D13935" t="s">
        <v>7</v>
      </c>
      <c r="E13935">
        <v>85</v>
      </c>
      <c r="G13935" s="3">
        <v>42</v>
      </c>
      <c r="O13935" s="3"/>
    </row>
    <row r="13936" spans="1:15" customFormat="1" ht="13.2" x14ac:dyDescent="0.25">
      <c r="A13936">
        <v>7</v>
      </c>
      <c r="B13936">
        <v>10</v>
      </c>
      <c r="C13936" s="3">
        <v>710</v>
      </c>
      <c r="D13936" t="s">
        <v>7</v>
      </c>
      <c r="E13936">
        <v>85</v>
      </c>
      <c r="G13936" s="3">
        <v>10</v>
      </c>
      <c r="O13936" s="3"/>
    </row>
    <row r="13937" spans="1:15" customFormat="1" ht="13.2" x14ac:dyDescent="0.25">
      <c r="A13937">
        <v>7</v>
      </c>
      <c r="B13937">
        <v>11</v>
      </c>
      <c r="C13937" s="3">
        <v>711</v>
      </c>
      <c r="D13937" t="s">
        <v>7</v>
      </c>
      <c r="E13937">
        <v>85</v>
      </c>
      <c r="G13937" s="3">
        <v>24</v>
      </c>
      <c r="O13937" s="3"/>
    </row>
    <row r="13938" spans="1:15" customFormat="1" ht="13.2" x14ac:dyDescent="0.25">
      <c r="A13938">
        <v>7</v>
      </c>
      <c r="B13938">
        <v>12</v>
      </c>
      <c r="C13938" s="3">
        <v>712</v>
      </c>
      <c r="D13938" t="s">
        <v>7</v>
      </c>
      <c r="E13938">
        <v>85</v>
      </c>
      <c r="G13938" s="3">
        <v>75</v>
      </c>
      <c r="O13938" s="3"/>
    </row>
    <row r="13939" spans="1:15" customFormat="1" ht="13.2" x14ac:dyDescent="0.25">
      <c r="A13939">
        <v>7</v>
      </c>
      <c r="B13939">
        <v>13</v>
      </c>
      <c r="C13939" s="3">
        <v>713</v>
      </c>
      <c r="D13939" t="s">
        <v>7</v>
      </c>
      <c r="E13939">
        <v>85</v>
      </c>
      <c r="G13939" s="3">
        <v>66</v>
      </c>
      <c r="O13939" s="3"/>
    </row>
    <row r="13940" spans="1:15" customFormat="1" ht="13.2" x14ac:dyDescent="0.25">
      <c r="A13940">
        <v>7</v>
      </c>
      <c r="B13940">
        <v>14</v>
      </c>
      <c r="C13940" s="3">
        <v>714</v>
      </c>
      <c r="D13940" t="s">
        <v>7</v>
      </c>
      <c r="E13940">
        <v>85</v>
      </c>
      <c r="G13940" s="3">
        <v>183</v>
      </c>
      <c r="O13940" s="3"/>
    </row>
    <row r="13941" spans="1:15" customFormat="1" ht="13.2" x14ac:dyDescent="0.25">
      <c r="A13941">
        <v>7</v>
      </c>
      <c r="B13941">
        <v>15</v>
      </c>
      <c r="C13941" s="3">
        <v>715</v>
      </c>
      <c r="D13941" t="s">
        <v>7</v>
      </c>
      <c r="E13941">
        <v>85</v>
      </c>
      <c r="G13941" s="3">
        <v>146</v>
      </c>
      <c r="O13941" s="3"/>
    </row>
    <row r="13942" spans="1:15" customFormat="1" ht="13.2" x14ac:dyDescent="0.25">
      <c r="A13942">
        <v>7</v>
      </c>
      <c r="B13942">
        <v>16</v>
      </c>
      <c r="C13942" s="3">
        <v>716</v>
      </c>
      <c r="D13942" t="s">
        <v>7</v>
      </c>
      <c r="E13942">
        <v>85</v>
      </c>
      <c r="G13942" s="3">
        <v>60</v>
      </c>
      <c r="O13942" s="3"/>
    </row>
    <row r="13943" spans="1:15" customFormat="1" ht="13.2" x14ac:dyDescent="0.25">
      <c r="A13943">
        <v>7</v>
      </c>
      <c r="B13943">
        <v>17</v>
      </c>
      <c r="C13943" s="3">
        <v>717</v>
      </c>
      <c r="D13943" t="s">
        <v>7</v>
      </c>
      <c r="E13943">
        <v>85</v>
      </c>
      <c r="G13943" s="3">
        <v>34</v>
      </c>
      <c r="O13943" s="3"/>
    </row>
    <row r="13944" spans="1:15" customFormat="1" ht="13.2" x14ac:dyDescent="0.25">
      <c r="A13944">
        <v>7</v>
      </c>
      <c r="B13944">
        <v>18</v>
      </c>
      <c r="C13944" s="3">
        <v>718</v>
      </c>
      <c r="D13944" t="s">
        <v>7</v>
      </c>
      <c r="E13944">
        <v>85</v>
      </c>
      <c r="G13944" s="3">
        <v>31</v>
      </c>
      <c r="O13944" s="3"/>
    </row>
    <row r="13945" spans="1:15" customFormat="1" ht="13.2" x14ac:dyDescent="0.25">
      <c r="A13945">
        <v>7</v>
      </c>
      <c r="B13945">
        <v>19</v>
      </c>
      <c r="C13945" s="3">
        <v>719</v>
      </c>
      <c r="D13945" t="s">
        <v>7</v>
      </c>
      <c r="E13945">
        <v>85</v>
      </c>
      <c r="G13945" s="3">
        <v>40</v>
      </c>
      <c r="O13945" s="3"/>
    </row>
    <row r="13946" spans="1:15" customFormat="1" ht="13.2" x14ac:dyDescent="0.25">
      <c r="A13946">
        <v>7</v>
      </c>
      <c r="B13946">
        <v>20</v>
      </c>
      <c r="C13946" s="3">
        <v>720</v>
      </c>
      <c r="D13946" t="s">
        <v>7</v>
      </c>
      <c r="E13946">
        <v>85</v>
      </c>
      <c r="G13946" s="3">
        <v>6</v>
      </c>
      <c r="O13946" s="3"/>
    </row>
    <row r="13947" spans="1:15" customFormat="1" ht="13.2" x14ac:dyDescent="0.25">
      <c r="A13947">
        <v>7</v>
      </c>
      <c r="B13947">
        <v>21</v>
      </c>
      <c r="C13947" s="3">
        <v>721</v>
      </c>
      <c r="D13947" t="s">
        <v>7</v>
      </c>
      <c r="E13947">
        <v>85</v>
      </c>
      <c r="G13947" s="3">
        <v>1</v>
      </c>
      <c r="O13947" s="3"/>
    </row>
    <row r="13948" spans="1:15" customFormat="1" ht="13.2" x14ac:dyDescent="0.25">
      <c r="A13948">
        <v>7</v>
      </c>
      <c r="B13948">
        <v>22</v>
      </c>
      <c r="C13948" s="3">
        <v>722</v>
      </c>
      <c r="D13948" t="s">
        <v>7</v>
      </c>
      <c r="E13948">
        <v>85</v>
      </c>
      <c r="G13948" s="3">
        <v>18</v>
      </c>
      <c r="O13948" s="3"/>
    </row>
    <row r="13949" spans="1:15" customFormat="1" ht="13.2" x14ac:dyDescent="0.25">
      <c r="A13949">
        <v>7</v>
      </c>
      <c r="B13949">
        <v>23</v>
      </c>
      <c r="C13949" s="3">
        <v>723</v>
      </c>
      <c r="D13949" t="s">
        <v>7</v>
      </c>
      <c r="E13949">
        <v>85</v>
      </c>
      <c r="G13949" s="3">
        <v>70</v>
      </c>
      <c r="O13949" s="3"/>
    </row>
    <row r="13950" spans="1:15" customFormat="1" ht="13.2" x14ac:dyDescent="0.25">
      <c r="A13950">
        <v>7</v>
      </c>
      <c r="B13950">
        <v>24</v>
      </c>
      <c r="C13950" s="3">
        <v>724</v>
      </c>
      <c r="D13950" t="s">
        <v>7</v>
      </c>
      <c r="E13950">
        <v>85</v>
      </c>
      <c r="G13950" s="3">
        <v>68</v>
      </c>
      <c r="O13950" s="3"/>
    </row>
    <row r="13951" spans="1:15" customFormat="1" ht="13.2" x14ac:dyDescent="0.25">
      <c r="A13951">
        <v>7</v>
      </c>
      <c r="B13951">
        <v>25</v>
      </c>
      <c r="C13951" s="3">
        <v>725</v>
      </c>
      <c r="D13951" t="s">
        <v>7</v>
      </c>
      <c r="E13951">
        <v>85</v>
      </c>
      <c r="G13951" s="3">
        <v>659</v>
      </c>
      <c r="O13951" s="3"/>
    </row>
    <row r="13952" spans="1:15" customFormat="1" ht="13.2" x14ac:dyDescent="0.25">
      <c r="A13952">
        <v>7</v>
      </c>
      <c r="B13952">
        <v>26</v>
      </c>
      <c r="C13952" s="3">
        <v>726</v>
      </c>
      <c r="D13952" t="s">
        <v>7</v>
      </c>
      <c r="E13952">
        <v>85</v>
      </c>
      <c r="G13952" s="3">
        <v>2347</v>
      </c>
      <c r="O13952" s="3"/>
    </row>
    <row r="13953" spans="1:15" customFormat="1" ht="13.2" x14ac:dyDescent="0.25">
      <c r="A13953">
        <v>7</v>
      </c>
      <c r="B13953">
        <v>27</v>
      </c>
      <c r="C13953" s="3">
        <v>727</v>
      </c>
      <c r="D13953" t="s">
        <v>7</v>
      </c>
      <c r="E13953">
        <v>85</v>
      </c>
      <c r="G13953" s="3">
        <v>1458</v>
      </c>
      <c r="O13953" s="3"/>
    </row>
    <row r="13954" spans="1:15" customFormat="1" ht="13.2" x14ac:dyDescent="0.25">
      <c r="A13954">
        <v>7</v>
      </c>
      <c r="B13954">
        <v>28</v>
      </c>
      <c r="C13954" s="3">
        <v>728</v>
      </c>
      <c r="D13954" t="s">
        <v>7</v>
      </c>
      <c r="E13954">
        <v>85</v>
      </c>
      <c r="G13954" s="3">
        <v>829</v>
      </c>
      <c r="O13954" s="3"/>
    </row>
    <row r="13955" spans="1:15" customFormat="1" ht="13.2" x14ac:dyDescent="0.25">
      <c r="A13955">
        <v>7</v>
      </c>
      <c r="B13955">
        <v>29</v>
      </c>
      <c r="C13955" s="3">
        <v>729</v>
      </c>
      <c r="D13955" t="s">
        <v>7</v>
      </c>
      <c r="E13955">
        <v>85</v>
      </c>
      <c r="G13955" s="3">
        <v>380</v>
      </c>
      <c r="O13955" s="3"/>
    </row>
    <row r="13956" spans="1:15" customFormat="1" ht="13.2" x14ac:dyDescent="0.25">
      <c r="A13956">
        <v>7</v>
      </c>
      <c r="B13956">
        <v>30</v>
      </c>
      <c r="C13956" s="3">
        <v>730</v>
      </c>
      <c r="D13956" t="s">
        <v>7</v>
      </c>
      <c r="E13956">
        <v>85</v>
      </c>
      <c r="G13956" s="3">
        <v>153</v>
      </c>
      <c r="O13956" s="3"/>
    </row>
    <row r="13957" spans="1:15" customFormat="1" ht="13.2" x14ac:dyDescent="0.25">
      <c r="A13957">
        <v>7</v>
      </c>
      <c r="B13957">
        <v>31</v>
      </c>
      <c r="C13957" s="3">
        <v>731</v>
      </c>
      <c r="D13957" t="s">
        <v>7</v>
      </c>
      <c r="E13957">
        <v>85</v>
      </c>
      <c r="G13957" s="3">
        <v>495</v>
      </c>
      <c r="O13957" s="3"/>
    </row>
    <row r="13958" spans="1:15" customFormat="1" ht="13.2" x14ac:dyDescent="0.25">
      <c r="A13958">
        <v>8</v>
      </c>
      <c r="B13958">
        <v>1</v>
      </c>
      <c r="C13958" s="3">
        <v>801</v>
      </c>
      <c r="D13958" t="s">
        <v>7</v>
      </c>
      <c r="E13958">
        <v>85</v>
      </c>
      <c r="G13958" s="3">
        <v>759</v>
      </c>
      <c r="O13958" s="3"/>
    </row>
    <row r="13959" spans="1:15" customFormat="1" ht="13.2" x14ac:dyDescent="0.25">
      <c r="A13959">
        <v>8</v>
      </c>
      <c r="B13959">
        <v>2</v>
      </c>
      <c r="C13959" s="3">
        <v>802</v>
      </c>
      <c r="D13959" t="s">
        <v>7</v>
      </c>
      <c r="E13959">
        <v>85</v>
      </c>
      <c r="G13959" s="3">
        <v>1301</v>
      </c>
      <c r="O13959" s="3"/>
    </row>
    <row r="13960" spans="1:15" customFormat="1" ht="13.2" x14ac:dyDescent="0.25">
      <c r="A13960">
        <v>8</v>
      </c>
      <c r="B13960">
        <v>3</v>
      </c>
      <c r="C13960" s="3">
        <v>803</v>
      </c>
      <c r="D13960" t="s">
        <v>7</v>
      </c>
      <c r="E13960">
        <v>85</v>
      </c>
      <c r="G13960" s="3">
        <v>3194</v>
      </c>
      <c r="O13960" s="3"/>
    </row>
    <row r="13961" spans="1:15" customFormat="1" ht="13.2" x14ac:dyDescent="0.25">
      <c r="A13961">
        <v>8</v>
      </c>
      <c r="B13961">
        <v>4</v>
      </c>
      <c r="C13961" s="3">
        <v>804</v>
      </c>
      <c r="D13961" t="s">
        <v>7</v>
      </c>
      <c r="E13961">
        <v>85</v>
      </c>
      <c r="G13961" s="3">
        <v>4780</v>
      </c>
      <c r="O13961" s="3"/>
    </row>
    <row r="13962" spans="1:15" customFormat="1" ht="13.2" x14ac:dyDescent="0.25">
      <c r="A13962">
        <v>8</v>
      </c>
      <c r="B13962">
        <v>5</v>
      </c>
      <c r="C13962" s="3">
        <v>805</v>
      </c>
      <c r="D13962" t="s">
        <v>7</v>
      </c>
      <c r="E13962">
        <v>85</v>
      </c>
      <c r="G13962" s="3">
        <v>4351</v>
      </c>
      <c r="O13962" s="3"/>
    </row>
    <row r="13963" spans="1:15" customFormat="1" ht="13.2" x14ac:dyDescent="0.25">
      <c r="A13963">
        <v>8</v>
      </c>
      <c r="B13963">
        <v>6</v>
      </c>
      <c r="C13963" s="3">
        <v>806</v>
      </c>
      <c r="D13963" t="s">
        <v>7</v>
      </c>
      <c r="E13963">
        <v>85</v>
      </c>
      <c r="G13963" s="3">
        <v>9602</v>
      </c>
      <c r="O13963" s="3"/>
    </row>
    <row r="13964" spans="1:15" customFormat="1" ht="13.2" x14ac:dyDescent="0.25">
      <c r="A13964">
        <v>8</v>
      </c>
      <c r="B13964">
        <v>7</v>
      </c>
      <c r="C13964" s="3">
        <v>807</v>
      </c>
      <c r="D13964" t="s">
        <v>7</v>
      </c>
      <c r="E13964">
        <v>85</v>
      </c>
      <c r="G13964" s="3">
        <v>9373</v>
      </c>
      <c r="O13964" s="3"/>
    </row>
    <row r="13965" spans="1:15" customFormat="1" ht="13.2" x14ac:dyDescent="0.25">
      <c r="A13965">
        <v>8</v>
      </c>
      <c r="B13965">
        <v>8</v>
      </c>
      <c r="C13965" s="3">
        <v>808</v>
      </c>
      <c r="D13965" t="s">
        <v>7</v>
      </c>
      <c r="E13965">
        <v>85</v>
      </c>
      <c r="G13965" s="3">
        <v>6322</v>
      </c>
      <c r="O13965" s="3"/>
    </row>
    <row r="13966" spans="1:15" customFormat="1" ht="13.2" x14ac:dyDescent="0.25">
      <c r="A13966">
        <v>8</v>
      </c>
      <c r="B13966">
        <v>9</v>
      </c>
      <c r="C13966" s="3">
        <v>809</v>
      </c>
      <c r="D13966" t="s">
        <v>7</v>
      </c>
      <c r="E13966">
        <v>85</v>
      </c>
      <c r="G13966" s="3">
        <v>6445</v>
      </c>
      <c r="O13966" s="3"/>
    </row>
    <row r="13967" spans="1:15" customFormat="1" ht="13.2" x14ac:dyDescent="0.25">
      <c r="A13967">
        <v>8</v>
      </c>
      <c r="B13967">
        <v>10</v>
      </c>
      <c r="C13967" s="3">
        <v>810</v>
      </c>
      <c r="D13967" t="s">
        <v>7</v>
      </c>
      <c r="E13967">
        <v>85</v>
      </c>
      <c r="G13967" s="3">
        <v>6773</v>
      </c>
      <c r="O13967" s="3"/>
    </row>
    <row r="13968" spans="1:15" customFormat="1" ht="13.2" x14ac:dyDescent="0.25">
      <c r="A13968">
        <v>8</v>
      </c>
      <c r="B13968">
        <v>11</v>
      </c>
      <c r="C13968" s="3">
        <v>811</v>
      </c>
      <c r="D13968" t="s">
        <v>7</v>
      </c>
      <c r="E13968">
        <v>85</v>
      </c>
      <c r="G13968" s="3">
        <v>3346</v>
      </c>
      <c r="O13968" s="3"/>
    </row>
    <row r="13969" spans="1:15" customFormat="1" ht="13.2" x14ac:dyDescent="0.25">
      <c r="A13969">
        <v>8</v>
      </c>
      <c r="B13969">
        <v>12</v>
      </c>
      <c r="C13969" s="3">
        <v>812</v>
      </c>
      <c r="D13969" t="s">
        <v>7</v>
      </c>
      <c r="E13969">
        <v>85</v>
      </c>
      <c r="G13969" s="3">
        <v>3154</v>
      </c>
      <c r="O13969" s="3"/>
    </row>
    <row r="13970" spans="1:15" customFormat="1" ht="13.2" x14ac:dyDescent="0.25">
      <c r="A13970">
        <v>8</v>
      </c>
      <c r="B13970">
        <v>13</v>
      </c>
      <c r="C13970" s="3">
        <v>813</v>
      </c>
      <c r="D13970" t="s">
        <v>7</v>
      </c>
      <c r="E13970">
        <v>85</v>
      </c>
      <c r="G13970" s="3">
        <v>2171</v>
      </c>
      <c r="O13970" s="3"/>
    </row>
    <row r="13971" spans="1:15" customFormat="1" ht="13.2" x14ac:dyDescent="0.25">
      <c r="A13971">
        <v>8</v>
      </c>
      <c r="B13971">
        <v>14</v>
      </c>
      <c r="C13971" s="3">
        <v>814</v>
      </c>
      <c r="D13971" t="s">
        <v>7</v>
      </c>
      <c r="E13971">
        <v>85</v>
      </c>
      <c r="G13971" s="3">
        <v>2174</v>
      </c>
      <c r="O13971" s="3"/>
    </row>
    <row r="13972" spans="1:15" customFormat="1" ht="13.2" x14ac:dyDescent="0.25">
      <c r="A13972">
        <v>8</v>
      </c>
      <c r="B13972">
        <v>15</v>
      </c>
      <c r="C13972" s="3">
        <v>815</v>
      </c>
      <c r="D13972" t="s">
        <v>7</v>
      </c>
      <c r="E13972">
        <v>85</v>
      </c>
      <c r="G13972" s="3">
        <v>1546</v>
      </c>
      <c r="O13972" s="3"/>
    </row>
    <row r="13973" spans="1:15" customFormat="1" ht="13.2" x14ac:dyDescent="0.25">
      <c r="A13973">
        <v>8</v>
      </c>
      <c r="B13973">
        <v>16</v>
      </c>
      <c r="C13973" s="3">
        <v>816</v>
      </c>
      <c r="D13973" t="s">
        <v>7</v>
      </c>
      <c r="E13973">
        <v>85</v>
      </c>
      <c r="G13973" s="3">
        <v>1608</v>
      </c>
      <c r="O13973" s="3"/>
    </row>
    <row r="13974" spans="1:15" customFormat="1" ht="13.2" x14ac:dyDescent="0.25">
      <c r="A13974">
        <v>8</v>
      </c>
      <c r="B13974">
        <v>17</v>
      </c>
      <c r="C13974" s="3">
        <v>817</v>
      </c>
      <c r="D13974" t="s">
        <v>7</v>
      </c>
      <c r="E13974">
        <v>85</v>
      </c>
      <c r="G13974" s="3">
        <v>1565</v>
      </c>
      <c r="O13974" s="3"/>
    </row>
    <row r="13975" spans="1:15" customFormat="1" ht="13.2" x14ac:dyDescent="0.25">
      <c r="A13975">
        <v>8</v>
      </c>
      <c r="B13975">
        <v>18</v>
      </c>
      <c r="C13975" s="3">
        <v>818</v>
      </c>
      <c r="D13975" t="s">
        <v>7</v>
      </c>
      <c r="E13975">
        <v>85</v>
      </c>
      <c r="G13975" s="3">
        <v>503</v>
      </c>
      <c r="O13975" s="3"/>
    </row>
    <row r="13976" spans="1:15" customFormat="1" ht="13.2" x14ac:dyDescent="0.25">
      <c r="A13976">
        <v>8</v>
      </c>
      <c r="B13976">
        <v>19</v>
      </c>
      <c r="C13976" s="3">
        <v>819</v>
      </c>
      <c r="D13976" t="s">
        <v>7</v>
      </c>
      <c r="E13976">
        <v>85</v>
      </c>
      <c r="G13976" s="3">
        <v>1706</v>
      </c>
      <c r="O13976" s="3"/>
    </row>
    <row r="13977" spans="1:15" customFormat="1" ht="13.2" x14ac:dyDescent="0.25">
      <c r="A13977">
        <v>8</v>
      </c>
      <c r="B13977">
        <v>20</v>
      </c>
      <c r="C13977" s="3">
        <v>820</v>
      </c>
      <c r="D13977" t="s">
        <v>7</v>
      </c>
      <c r="E13977">
        <v>85</v>
      </c>
      <c r="G13977" s="3">
        <v>1994</v>
      </c>
      <c r="O13977" s="3"/>
    </row>
    <row r="13978" spans="1:15" customFormat="1" ht="13.2" x14ac:dyDescent="0.25">
      <c r="A13978">
        <v>8</v>
      </c>
      <c r="B13978">
        <v>21</v>
      </c>
      <c r="C13978" s="3">
        <v>821</v>
      </c>
      <c r="D13978" t="s">
        <v>7</v>
      </c>
      <c r="E13978">
        <v>85</v>
      </c>
      <c r="G13978" s="3">
        <v>2512</v>
      </c>
      <c r="O13978" s="3"/>
    </row>
    <row r="13979" spans="1:15" customFormat="1" ht="13.2" x14ac:dyDescent="0.25">
      <c r="A13979">
        <v>8</v>
      </c>
      <c r="B13979">
        <v>22</v>
      </c>
      <c r="C13979" s="3">
        <v>822</v>
      </c>
      <c r="D13979" t="s">
        <v>7</v>
      </c>
      <c r="E13979">
        <v>85</v>
      </c>
      <c r="G13979" s="3">
        <v>2426</v>
      </c>
      <c r="O13979" s="3"/>
    </row>
    <row r="13980" spans="1:15" customFormat="1" ht="13.2" x14ac:dyDescent="0.25">
      <c r="A13980">
        <v>8</v>
      </c>
      <c r="B13980">
        <v>23</v>
      </c>
      <c r="C13980" s="3">
        <v>823</v>
      </c>
      <c r="D13980" t="s">
        <v>7</v>
      </c>
      <c r="E13980">
        <v>85</v>
      </c>
      <c r="G13980" s="3">
        <v>2445</v>
      </c>
      <c r="O13980" s="3"/>
    </row>
    <row r="13981" spans="1:15" customFormat="1" ht="13.2" x14ac:dyDescent="0.25">
      <c r="A13981">
        <v>8</v>
      </c>
      <c r="B13981">
        <v>24</v>
      </c>
      <c r="C13981" s="3">
        <v>824</v>
      </c>
      <c r="D13981" t="s">
        <v>7</v>
      </c>
      <c r="E13981">
        <v>85</v>
      </c>
      <c r="G13981" s="3">
        <v>1753</v>
      </c>
      <c r="O13981" s="3"/>
    </row>
    <row r="13982" spans="1:15" customFormat="1" ht="13.2" x14ac:dyDescent="0.25">
      <c r="A13982">
        <v>8</v>
      </c>
      <c r="B13982">
        <v>25</v>
      </c>
      <c r="C13982" s="3">
        <v>825</v>
      </c>
      <c r="D13982" t="s">
        <v>7</v>
      </c>
      <c r="E13982">
        <v>85</v>
      </c>
      <c r="G13982" s="3">
        <v>1270</v>
      </c>
      <c r="O13982" s="3"/>
    </row>
    <row r="13983" spans="1:15" customFormat="1" ht="13.2" x14ac:dyDescent="0.25">
      <c r="A13983">
        <v>8</v>
      </c>
      <c r="B13983">
        <v>26</v>
      </c>
      <c r="C13983" s="3">
        <v>826</v>
      </c>
      <c r="D13983" t="s">
        <v>7</v>
      </c>
      <c r="E13983">
        <v>85</v>
      </c>
      <c r="G13983" s="3">
        <v>1222</v>
      </c>
      <c r="O13983" s="3"/>
    </row>
    <row r="13984" spans="1:15" customFormat="1" ht="13.2" x14ac:dyDescent="0.25">
      <c r="A13984">
        <v>8</v>
      </c>
      <c r="B13984">
        <v>27</v>
      </c>
      <c r="C13984" s="3">
        <v>827</v>
      </c>
      <c r="D13984" t="s">
        <v>7</v>
      </c>
      <c r="E13984">
        <v>85</v>
      </c>
      <c r="G13984" s="3">
        <v>905</v>
      </c>
      <c r="O13984" s="3"/>
    </row>
    <row r="13985" spans="1:15" customFormat="1" ht="13.2" x14ac:dyDescent="0.25">
      <c r="A13985">
        <v>8</v>
      </c>
      <c r="B13985">
        <v>28</v>
      </c>
      <c r="C13985" s="3">
        <v>828</v>
      </c>
      <c r="D13985" t="s">
        <v>7</v>
      </c>
      <c r="E13985">
        <v>85</v>
      </c>
      <c r="G13985" s="3">
        <v>1086</v>
      </c>
      <c r="O13985" s="3"/>
    </row>
    <row r="13986" spans="1:15" customFormat="1" ht="13.2" x14ac:dyDescent="0.25">
      <c r="A13986">
        <v>8</v>
      </c>
      <c r="B13986">
        <v>29</v>
      </c>
      <c r="C13986" s="3">
        <v>829</v>
      </c>
      <c r="D13986" t="s">
        <v>7</v>
      </c>
      <c r="E13986">
        <v>85</v>
      </c>
      <c r="G13986" s="3">
        <v>642</v>
      </c>
      <c r="O13986" s="3"/>
    </row>
    <row r="13987" spans="1:15" customFormat="1" ht="13.2" x14ac:dyDescent="0.25">
      <c r="A13987">
        <v>8</v>
      </c>
      <c r="B13987">
        <v>30</v>
      </c>
      <c r="C13987" s="3">
        <v>830</v>
      </c>
      <c r="D13987" t="s">
        <v>7</v>
      </c>
      <c r="E13987">
        <v>85</v>
      </c>
      <c r="G13987" s="3">
        <v>591</v>
      </c>
      <c r="O13987" s="3"/>
    </row>
    <row r="13988" spans="1:15" customFormat="1" ht="13.2" x14ac:dyDescent="0.25">
      <c r="A13988">
        <v>8</v>
      </c>
      <c r="B13988">
        <v>31</v>
      </c>
      <c r="C13988" s="3">
        <v>831</v>
      </c>
      <c r="D13988" t="s">
        <v>7</v>
      </c>
      <c r="E13988">
        <v>85</v>
      </c>
      <c r="G13988" s="3">
        <v>1224</v>
      </c>
      <c r="O13988" s="3"/>
    </row>
    <row r="13989" spans="1:15" customFormat="1" ht="13.2" x14ac:dyDescent="0.25">
      <c r="A13989">
        <v>9</v>
      </c>
      <c r="B13989">
        <v>1</v>
      </c>
      <c r="C13989" s="3">
        <v>901</v>
      </c>
      <c r="D13989" t="s">
        <v>7</v>
      </c>
      <c r="E13989">
        <v>85</v>
      </c>
      <c r="G13989" s="3">
        <v>735</v>
      </c>
      <c r="O13989" s="3"/>
    </row>
    <row r="13990" spans="1:15" customFormat="1" ht="13.2" x14ac:dyDescent="0.25">
      <c r="A13990">
        <v>9</v>
      </c>
      <c r="B13990">
        <v>2</v>
      </c>
      <c r="C13990" s="3">
        <v>902</v>
      </c>
      <c r="D13990" t="s">
        <v>7</v>
      </c>
      <c r="E13990">
        <v>85</v>
      </c>
      <c r="G13990" s="3">
        <v>483</v>
      </c>
      <c r="O13990" s="3"/>
    </row>
    <row r="13991" spans="1:15" customFormat="1" ht="13.2" x14ac:dyDescent="0.25">
      <c r="A13991">
        <v>9</v>
      </c>
      <c r="B13991">
        <v>3</v>
      </c>
      <c r="C13991" s="3">
        <v>903</v>
      </c>
      <c r="D13991" t="s">
        <v>7</v>
      </c>
      <c r="E13991">
        <v>85</v>
      </c>
      <c r="G13991" s="3">
        <v>568</v>
      </c>
      <c r="O13991" s="3"/>
    </row>
    <row r="13992" spans="1:15" customFormat="1" ht="13.2" x14ac:dyDescent="0.25">
      <c r="A13992">
        <v>9</v>
      </c>
      <c r="B13992">
        <v>4</v>
      </c>
      <c r="C13992" s="3">
        <v>904</v>
      </c>
      <c r="D13992" t="s">
        <v>7</v>
      </c>
      <c r="E13992">
        <v>85</v>
      </c>
      <c r="G13992" s="3">
        <v>687</v>
      </c>
      <c r="O13992" s="3"/>
    </row>
    <row r="13993" spans="1:15" customFormat="1" ht="13.2" x14ac:dyDescent="0.25">
      <c r="A13993">
        <v>9</v>
      </c>
      <c r="B13993">
        <v>5</v>
      </c>
      <c r="C13993" s="3">
        <v>905</v>
      </c>
      <c r="D13993" t="s">
        <v>7</v>
      </c>
      <c r="E13993">
        <v>85</v>
      </c>
      <c r="G13993" s="3">
        <v>528</v>
      </c>
      <c r="O13993" s="3"/>
    </row>
    <row r="13994" spans="1:15" customFormat="1" ht="13.2" x14ac:dyDescent="0.25">
      <c r="A13994">
        <v>9</v>
      </c>
      <c r="B13994">
        <v>6</v>
      </c>
      <c r="C13994" s="3">
        <v>906</v>
      </c>
      <c r="D13994" t="s">
        <v>7</v>
      </c>
      <c r="E13994">
        <v>85</v>
      </c>
      <c r="G13994" s="3">
        <v>660</v>
      </c>
      <c r="O13994" s="3"/>
    </row>
    <row r="13995" spans="1:15" customFormat="1" ht="13.2" x14ac:dyDescent="0.25">
      <c r="A13995">
        <v>9</v>
      </c>
      <c r="B13995">
        <v>7</v>
      </c>
      <c r="C13995" s="3">
        <v>907</v>
      </c>
      <c r="D13995" t="s">
        <v>7</v>
      </c>
      <c r="E13995">
        <v>85</v>
      </c>
      <c r="G13995" s="3">
        <v>82</v>
      </c>
      <c r="O13995" s="3"/>
    </row>
    <row r="13996" spans="1:15" customFormat="1" ht="13.2" x14ac:dyDescent="0.25">
      <c r="A13996">
        <v>9</v>
      </c>
      <c r="B13996">
        <v>8</v>
      </c>
      <c r="C13996" s="3">
        <v>908</v>
      </c>
      <c r="D13996" t="s">
        <v>7</v>
      </c>
      <c r="E13996">
        <v>85</v>
      </c>
      <c r="G13996" s="3">
        <v>58</v>
      </c>
      <c r="O13996" s="3"/>
    </row>
    <row r="13997" spans="1:15" customFormat="1" ht="13.2" x14ac:dyDescent="0.25">
      <c r="A13997">
        <v>9</v>
      </c>
      <c r="B13997">
        <v>9</v>
      </c>
      <c r="C13997" s="3">
        <v>909</v>
      </c>
      <c r="D13997" t="s">
        <v>7</v>
      </c>
      <c r="E13997">
        <v>85</v>
      </c>
      <c r="G13997" s="3">
        <v>253</v>
      </c>
      <c r="O13997" s="3"/>
    </row>
    <row r="13998" spans="1:15" customFormat="1" ht="13.2" x14ac:dyDescent="0.25">
      <c r="A13998">
        <v>9</v>
      </c>
      <c r="B13998">
        <v>10</v>
      </c>
      <c r="C13998" s="3">
        <v>910</v>
      </c>
      <c r="D13998" t="s">
        <v>7</v>
      </c>
      <c r="E13998">
        <v>85</v>
      </c>
      <c r="G13998" s="3">
        <v>1243</v>
      </c>
      <c r="O13998" s="3"/>
    </row>
    <row r="13999" spans="1:15" customFormat="1" ht="13.2" x14ac:dyDescent="0.25">
      <c r="A13999">
        <v>9</v>
      </c>
      <c r="B13999">
        <v>11</v>
      </c>
      <c r="C13999" s="3">
        <v>911</v>
      </c>
      <c r="D13999" t="s">
        <v>7</v>
      </c>
      <c r="E13999">
        <v>85</v>
      </c>
      <c r="G13999" s="3">
        <v>914</v>
      </c>
      <c r="O13999" s="3"/>
    </row>
    <row r="14000" spans="1:15" customFormat="1" ht="13.2" x14ac:dyDescent="0.25">
      <c r="A14000">
        <v>9</v>
      </c>
      <c r="B14000">
        <v>12</v>
      </c>
      <c r="C14000" s="3">
        <v>912</v>
      </c>
      <c r="D14000" t="s">
        <v>7</v>
      </c>
      <c r="E14000">
        <v>85</v>
      </c>
      <c r="G14000" s="3">
        <v>437</v>
      </c>
      <c r="O14000" s="3"/>
    </row>
    <row r="14001" spans="1:15" customFormat="1" ht="13.2" x14ac:dyDescent="0.25">
      <c r="A14001">
        <v>9</v>
      </c>
      <c r="B14001">
        <v>13</v>
      </c>
      <c r="C14001" s="3">
        <v>913</v>
      </c>
      <c r="D14001" t="s">
        <v>7</v>
      </c>
      <c r="E14001">
        <v>85</v>
      </c>
      <c r="G14001" s="3">
        <v>459</v>
      </c>
      <c r="O14001" s="3"/>
    </row>
    <row r="14002" spans="1:15" customFormat="1" ht="13.2" x14ac:dyDescent="0.25">
      <c r="A14002">
        <v>9</v>
      </c>
      <c r="B14002">
        <v>14</v>
      </c>
      <c r="C14002" s="3">
        <v>914</v>
      </c>
      <c r="D14002" t="s">
        <v>7</v>
      </c>
      <c r="E14002">
        <v>85</v>
      </c>
      <c r="G14002" s="3">
        <v>120</v>
      </c>
      <c r="O14002" s="3"/>
    </row>
    <row r="14003" spans="1:15" customFormat="1" ht="13.2" x14ac:dyDescent="0.25">
      <c r="A14003">
        <v>9</v>
      </c>
      <c r="B14003">
        <v>15</v>
      </c>
      <c r="C14003" s="3">
        <v>915</v>
      </c>
      <c r="D14003" t="s">
        <v>7</v>
      </c>
      <c r="E14003">
        <v>85</v>
      </c>
      <c r="G14003" s="3">
        <v>252</v>
      </c>
      <c r="O14003" s="3"/>
    </row>
    <row r="14004" spans="1:15" customFormat="1" ht="13.2" x14ac:dyDescent="0.25">
      <c r="A14004">
        <v>9</v>
      </c>
      <c r="B14004">
        <v>16</v>
      </c>
      <c r="C14004" s="3">
        <v>916</v>
      </c>
      <c r="D14004" t="s">
        <v>7</v>
      </c>
      <c r="E14004">
        <v>85</v>
      </c>
      <c r="G14004" s="3">
        <v>443</v>
      </c>
      <c r="O14004" s="3"/>
    </row>
    <row r="14005" spans="1:15" customFormat="1" ht="13.2" x14ac:dyDescent="0.25">
      <c r="A14005">
        <v>9</v>
      </c>
      <c r="B14005">
        <v>17</v>
      </c>
      <c r="C14005" s="3">
        <v>917</v>
      </c>
      <c r="D14005" t="s">
        <v>7</v>
      </c>
      <c r="E14005">
        <v>85</v>
      </c>
      <c r="G14005" s="3">
        <v>323</v>
      </c>
      <c r="O14005" s="3"/>
    </row>
    <row r="14006" spans="1:15" customFormat="1" ht="13.2" x14ac:dyDescent="0.25">
      <c r="A14006">
        <v>9</v>
      </c>
      <c r="B14006">
        <v>18</v>
      </c>
      <c r="C14006" s="3">
        <v>918</v>
      </c>
      <c r="D14006" t="s">
        <v>7</v>
      </c>
      <c r="E14006">
        <v>85</v>
      </c>
      <c r="G14006" s="3">
        <v>188</v>
      </c>
      <c r="O14006" s="3"/>
    </row>
    <row r="14007" spans="1:15" customFormat="1" ht="13.2" x14ac:dyDescent="0.25">
      <c r="A14007">
        <v>9</v>
      </c>
      <c r="B14007">
        <v>19</v>
      </c>
      <c r="C14007" s="3">
        <v>919</v>
      </c>
      <c r="D14007" t="s">
        <v>7</v>
      </c>
      <c r="E14007">
        <v>85</v>
      </c>
      <c r="G14007" s="3">
        <v>293</v>
      </c>
      <c r="O14007" s="3"/>
    </row>
    <row r="14008" spans="1:15" customFormat="1" ht="13.2" x14ac:dyDescent="0.25">
      <c r="A14008">
        <v>9</v>
      </c>
      <c r="B14008">
        <v>20</v>
      </c>
      <c r="C14008" s="3">
        <v>920</v>
      </c>
      <c r="D14008" t="s">
        <v>7</v>
      </c>
      <c r="E14008">
        <v>85</v>
      </c>
      <c r="G14008" s="3">
        <v>776</v>
      </c>
      <c r="O14008" s="3"/>
    </row>
    <row r="14009" spans="1:15" customFormat="1" ht="13.2" x14ac:dyDescent="0.25">
      <c r="A14009">
        <v>9</v>
      </c>
      <c r="B14009">
        <v>21</v>
      </c>
      <c r="C14009" s="3">
        <v>921</v>
      </c>
      <c r="D14009" t="s">
        <v>7</v>
      </c>
      <c r="E14009">
        <v>85</v>
      </c>
      <c r="G14009" s="3">
        <v>625</v>
      </c>
      <c r="O14009" s="3"/>
    </row>
    <row r="14010" spans="1:15" customFormat="1" ht="13.2" x14ac:dyDescent="0.25">
      <c r="A14010">
        <v>9</v>
      </c>
      <c r="B14010">
        <v>22</v>
      </c>
      <c r="C14010" s="3">
        <v>922</v>
      </c>
      <c r="D14010" t="s">
        <v>7</v>
      </c>
      <c r="E14010">
        <v>85</v>
      </c>
      <c r="G14010" s="3">
        <v>633</v>
      </c>
      <c r="O14010" s="3"/>
    </row>
    <row r="14011" spans="1:15" customFormat="1" ht="13.2" x14ac:dyDescent="0.25">
      <c r="A14011">
        <v>9</v>
      </c>
      <c r="B14011">
        <v>23</v>
      </c>
      <c r="C14011" s="3">
        <v>923</v>
      </c>
      <c r="D14011" t="s">
        <v>7</v>
      </c>
      <c r="E14011">
        <v>85</v>
      </c>
      <c r="G14011" s="3">
        <v>1163</v>
      </c>
      <c r="O14011" s="3"/>
    </row>
    <row r="14012" spans="1:15" customFormat="1" ht="13.2" x14ac:dyDescent="0.25">
      <c r="A14012">
        <v>9</v>
      </c>
      <c r="B14012">
        <v>24</v>
      </c>
      <c r="C14012" s="3">
        <v>924</v>
      </c>
      <c r="D14012" t="s">
        <v>7</v>
      </c>
      <c r="E14012">
        <v>85</v>
      </c>
      <c r="G14012" s="3">
        <v>1254</v>
      </c>
      <c r="O14012" s="3"/>
    </row>
    <row r="14013" spans="1:15" customFormat="1" ht="13.2" x14ac:dyDescent="0.25">
      <c r="A14013">
        <v>9</v>
      </c>
      <c r="B14013">
        <v>25</v>
      </c>
      <c r="C14013" s="3">
        <v>925</v>
      </c>
      <c r="D14013" t="s">
        <v>7</v>
      </c>
      <c r="E14013">
        <v>85</v>
      </c>
      <c r="G14013" s="3">
        <v>982</v>
      </c>
      <c r="O14013" s="3"/>
    </row>
    <row r="14014" spans="1:15" customFormat="1" ht="13.2" x14ac:dyDescent="0.25">
      <c r="A14014">
        <v>9</v>
      </c>
      <c r="B14014">
        <v>26</v>
      </c>
      <c r="C14014" s="3">
        <v>926</v>
      </c>
      <c r="D14014" t="s">
        <v>7</v>
      </c>
      <c r="E14014">
        <v>85</v>
      </c>
      <c r="G14014" s="3">
        <v>1014</v>
      </c>
      <c r="O14014" s="3"/>
    </row>
    <row r="14015" spans="1:15" customFormat="1" ht="13.2" x14ac:dyDescent="0.25">
      <c r="A14015">
        <v>9</v>
      </c>
      <c r="B14015">
        <v>27</v>
      </c>
      <c r="C14015" s="3">
        <v>927</v>
      </c>
      <c r="D14015" t="s">
        <v>7</v>
      </c>
      <c r="E14015">
        <v>85</v>
      </c>
      <c r="G14015" s="3">
        <v>387</v>
      </c>
      <c r="O14015" s="3"/>
    </row>
    <row r="14016" spans="1:15" customFormat="1" ht="13.2" x14ac:dyDescent="0.25">
      <c r="A14016">
        <v>9</v>
      </c>
      <c r="B14016">
        <v>28</v>
      </c>
      <c r="C14016" s="3">
        <v>928</v>
      </c>
      <c r="D14016" t="s">
        <v>7</v>
      </c>
      <c r="E14016">
        <v>85</v>
      </c>
      <c r="G14016" s="3">
        <v>367</v>
      </c>
      <c r="O14016" s="3"/>
    </row>
    <row r="14017" spans="1:15" customFormat="1" ht="13.2" x14ac:dyDescent="0.25">
      <c r="A14017">
        <v>9</v>
      </c>
      <c r="B14017">
        <v>29</v>
      </c>
      <c r="C14017" s="3">
        <v>929</v>
      </c>
      <c r="D14017" t="s">
        <v>7</v>
      </c>
      <c r="E14017">
        <v>85</v>
      </c>
      <c r="G14017" s="3">
        <v>231</v>
      </c>
      <c r="O14017" s="3"/>
    </row>
    <row r="14018" spans="1:15" customFormat="1" ht="13.2" x14ac:dyDescent="0.25">
      <c r="A14018">
        <v>9</v>
      </c>
      <c r="B14018">
        <v>30</v>
      </c>
      <c r="C14018" s="3">
        <v>930</v>
      </c>
      <c r="D14018" t="s">
        <v>7</v>
      </c>
      <c r="E14018">
        <v>85</v>
      </c>
      <c r="G14018" s="3">
        <v>200</v>
      </c>
      <c r="O14018" s="3"/>
    </row>
    <row r="14019" spans="1:15" customFormat="1" ht="13.2" x14ac:dyDescent="0.25">
      <c r="A14019">
        <v>10</v>
      </c>
      <c r="B14019">
        <v>1</v>
      </c>
      <c r="C14019" s="3">
        <v>1001</v>
      </c>
      <c r="D14019" t="s">
        <v>7</v>
      </c>
      <c r="E14019">
        <v>85</v>
      </c>
      <c r="G14019" s="3">
        <v>463</v>
      </c>
      <c r="O14019" s="3"/>
    </row>
    <row r="14020" spans="1:15" customFormat="1" ht="13.2" x14ac:dyDescent="0.25">
      <c r="A14020">
        <v>10</v>
      </c>
      <c r="B14020">
        <v>2</v>
      </c>
      <c r="C14020" s="3">
        <v>1002</v>
      </c>
      <c r="D14020" t="s">
        <v>7</v>
      </c>
      <c r="E14020">
        <v>85</v>
      </c>
      <c r="G14020" s="3">
        <v>340</v>
      </c>
      <c r="O14020" s="3"/>
    </row>
    <row r="14021" spans="1:15" customFormat="1" ht="13.2" x14ac:dyDescent="0.25">
      <c r="A14021">
        <v>10</v>
      </c>
      <c r="B14021">
        <v>3</v>
      </c>
      <c r="C14021" s="3">
        <v>1003</v>
      </c>
      <c r="D14021" t="s">
        <v>7</v>
      </c>
      <c r="E14021">
        <v>85</v>
      </c>
      <c r="G14021" s="3">
        <v>279</v>
      </c>
      <c r="O14021" s="3"/>
    </row>
    <row r="14022" spans="1:15" customFormat="1" ht="13.2" x14ac:dyDescent="0.25">
      <c r="A14022">
        <v>10</v>
      </c>
      <c r="B14022">
        <v>4</v>
      </c>
      <c r="C14022" s="3">
        <v>1004</v>
      </c>
      <c r="D14022" t="s">
        <v>7</v>
      </c>
      <c r="E14022">
        <v>85</v>
      </c>
      <c r="G14022" s="3">
        <v>157</v>
      </c>
      <c r="O14022" s="3"/>
    </row>
    <row r="14023" spans="1:15" customFormat="1" ht="13.2" x14ac:dyDescent="0.25">
      <c r="A14023">
        <v>10</v>
      </c>
      <c r="B14023">
        <v>5</v>
      </c>
      <c r="C14023" s="3">
        <v>1005</v>
      </c>
      <c r="D14023" t="s">
        <v>7</v>
      </c>
      <c r="E14023">
        <v>85</v>
      </c>
      <c r="G14023" s="3">
        <v>136</v>
      </c>
      <c r="O14023" s="3"/>
    </row>
    <row r="14024" spans="1:15" customFormat="1" ht="13.2" x14ac:dyDescent="0.25">
      <c r="A14024">
        <v>10</v>
      </c>
      <c r="B14024">
        <v>6</v>
      </c>
      <c r="C14024" s="3">
        <v>1006</v>
      </c>
      <c r="D14024" t="s">
        <v>7</v>
      </c>
      <c r="E14024">
        <v>85</v>
      </c>
      <c r="G14024" s="3">
        <v>261</v>
      </c>
      <c r="O14024" s="3"/>
    </row>
    <row r="14025" spans="1:15" customFormat="1" ht="13.2" x14ac:dyDescent="0.25">
      <c r="A14025">
        <v>10</v>
      </c>
      <c r="B14025">
        <v>7</v>
      </c>
      <c r="C14025" s="3">
        <v>1007</v>
      </c>
      <c r="D14025" t="s">
        <v>7</v>
      </c>
      <c r="E14025">
        <v>85</v>
      </c>
      <c r="G14025" s="3">
        <v>287</v>
      </c>
      <c r="O14025" s="3"/>
    </row>
    <row r="14026" spans="1:15" customFormat="1" ht="13.2" x14ac:dyDescent="0.25">
      <c r="A14026">
        <v>10</v>
      </c>
      <c r="B14026">
        <v>8</v>
      </c>
      <c r="C14026" s="3">
        <v>1008</v>
      </c>
      <c r="D14026" t="s">
        <v>7</v>
      </c>
      <c r="E14026">
        <v>85</v>
      </c>
      <c r="G14026" s="3">
        <v>64</v>
      </c>
      <c r="O14026" s="3"/>
    </row>
    <row r="14027" spans="1:15" customFormat="1" ht="13.2" x14ac:dyDescent="0.25">
      <c r="A14027">
        <v>5</v>
      </c>
      <c r="B14027">
        <v>29</v>
      </c>
      <c r="C14027" s="3">
        <v>529</v>
      </c>
      <c r="D14027" t="s">
        <v>6</v>
      </c>
      <c r="E14027">
        <v>84</v>
      </c>
      <c r="G14027" s="3">
        <v>2</v>
      </c>
      <c r="O14027" s="3"/>
    </row>
    <row r="14028" spans="1:15" customFormat="1" ht="13.2" x14ac:dyDescent="0.25">
      <c r="A14028">
        <v>5</v>
      </c>
      <c r="B14028">
        <v>30</v>
      </c>
      <c r="C14028" s="3">
        <v>530</v>
      </c>
      <c r="D14028" t="s">
        <v>6</v>
      </c>
      <c r="E14028">
        <v>84</v>
      </c>
      <c r="G14028" s="3">
        <v>6</v>
      </c>
      <c r="O14028" s="3"/>
    </row>
    <row r="14029" spans="1:15" customFormat="1" ht="13.2" x14ac:dyDescent="0.25">
      <c r="A14029">
        <v>5</v>
      </c>
      <c r="B14029">
        <v>31</v>
      </c>
      <c r="C14029" s="3">
        <v>531</v>
      </c>
      <c r="D14029" t="s">
        <v>6</v>
      </c>
      <c r="E14029">
        <v>84</v>
      </c>
      <c r="G14029" s="3">
        <v>5</v>
      </c>
      <c r="O14029" s="3"/>
    </row>
    <row r="14030" spans="1:15" customFormat="1" ht="13.2" x14ac:dyDescent="0.25">
      <c r="A14030">
        <v>6</v>
      </c>
      <c r="B14030">
        <v>1</v>
      </c>
      <c r="C14030" s="3">
        <v>601</v>
      </c>
      <c r="D14030" t="s">
        <v>6</v>
      </c>
      <c r="E14030">
        <v>84</v>
      </c>
      <c r="G14030" s="3">
        <v>8</v>
      </c>
      <c r="O14030" s="3"/>
    </row>
    <row r="14031" spans="1:15" customFormat="1" ht="13.2" x14ac:dyDescent="0.25">
      <c r="A14031">
        <v>6</v>
      </c>
      <c r="B14031">
        <v>2</v>
      </c>
      <c r="C14031" s="3">
        <v>602</v>
      </c>
      <c r="D14031" t="s">
        <v>6</v>
      </c>
      <c r="E14031">
        <v>84</v>
      </c>
      <c r="G14031" s="3">
        <v>9</v>
      </c>
      <c r="O14031" s="3"/>
    </row>
    <row r="14032" spans="1:15" customFormat="1" ht="13.2" x14ac:dyDescent="0.25">
      <c r="A14032">
        <v>6</v>
      </c>
      <c r="B14032">
        <v>3</v>
      </c>
      <c r="C14032" s="3">
        <v>603</v>
      </c>
      <c r="D14032" t="s">
        <v>6</v>
      </c>
      <c r="E14032">
        <v>84</v>
      </c>
      <c r="G14032" s="3">
        <v>21</v>
      </c>
      <c r="O14032" s="3"/>
    </row>
    <row r="14033" spans="1:15" customFormat="1" ht="13.2" x14ac:dyDescent="0.25">
      <c r="A14033">
        <v>6</v>
      </c>
      <c r="B14033">
        <v>4</v>
      </c>
      <c r="C14033" s="3">
        <v>604</v>
      </c>
      <c r="D14033" t="s">
        <v>6</v>
      </c>
      <c r="E14033">
        <v>84</v>
      </c>
      <c r="G14033" s="3">
        <v>102</v>
      </c>
      <c r="O14033" s="3"/>
    </row>
    <row r="14034" spans="1:15" customFormat="1" ht="13.2" x14ac:dyDescent="0.25">
      <c r="A14034">
        <v>6</v>
      </c>
      <c r="B14034">
        <v>5</v>
      </c>
      <c r="C14034" s="3">
        <v>605</v>
      </c>
      <c r="D14034" t="s">
        <v>6</v>
      </c>
      <c r="E14034">
        <v>84</v>
      </c>
      <c r="G14034" s="3">
        <v>195</v>
      </c>
      <c r="O14034" s="3"/>
    </row>
    <row r="14035" spans="1:15" customFormat="1" ht="13.2" x14ac:dyDescent="0.25">
      <c r="A14035">
        <v>6</v>
      </c>
      <c r="B14035">
        <v>6</v>
      </c>
      <c r="C14035" s="3">
        <v>606</v>
      </c>
      <c r="D14035" t="s">
        <v>6</v>
      </c>
      <c r="E14035">
        <v>84</v>
      </c>
      <c r="G14035" s="3">
        <v>216</v>
      </c>
      <c r="O14035" s="3"/>
    </row>
    <row r="14036" spans="1:15" customFormat="1" ht="13.2" x14ac:dyDescent="0.25">
      <c r="A14036">
        <v>6</v>
      </c>
      <c r="B14036">
        <v>7</v>
      </c>
      <c r="C14036" s="3">
        <v>607</v>
      </c>
      <c r="D14036" t="s">
        <v>6</v>
      </c>
      <c r="E14036">
        <v>84</v>
      </c>
      <c r="G14036" s="3">
        <v>339</v>
      </c>
      <c r="O14036" s="3"/>
    </row>
    <row r="14037" spans="1:15" customFormat="1" ht="13.2" x14ac:dyDescent="0.25">
      <c r="A14037">
        <v>6</v>
      </c>
      <c r="B14037">
        <v>8</v>
      </c>
      <c r="C14037" s="3">
        <v>608</v>
      </c>
      <c r="D14037" t="s">
        <v>6</v>
      </c>
      <c r="E14037">
        <v>84</v>
      </c>
      <c r="G14037" s="3">
        <v>347</v>
      </c>
      <c r="O14037" s="3"/>
    </row>
    <row r="14038" spans="1:15" customFormat="1" ht="13.2" x14ac:dyDescent="0.25">
      <c r="A14038">
        <v>6</v>
      </c>
      <c r="B14038">
        <v>9</v>
      </c>
      <c r="C14038" s="3">
        <v>609</v>
      </c>
      <c r="D14038" t="s">
        <v>6</v>
      </c>
      <c r="E14038">
        <v>84</v>
      </c>
      <c r="G14038" s="3">
        <v>696</v>
      </c>
      <c r="O14038" s="3"/>
    </row>
    <row r="14039" spans="1:15" customFormat="1" ht="13.2" x14ac:dyDescent="0.25">
      <c r="A14039">
        <v>6</v>
      </c>
      <c r="B14039">
        <v>10</v>
      </c>
      <c r="C14039" s="3">
        <v>610</v>
      </c>
      <c r="D14039" t="s">
        <v>6</v>
      </c>
      <c r="E14039">
        <v>84</v>
      </c>
      <c r="G14039" s="3">
        <v>579</v>
      </c>
      <c r="O14039" s="3"/>
    </row>
    <row r="14040" spans="1:15" customFormat="1" ht="13.2" x14ac:dyDescent="0.25">
      <c r="A14040">
        <v>6</v>
      </c>
      <c r="B14040">
        <v>11</v>
      </c>
      <c r="C14040" s="3">
        <v>611</v>
      </c>
      <c r="D14040" t="s">
        <v>6</v>
      </c>
      <c r="E14040">
        <v>84</v>
      </c>
      <c r="G14040" s="3">
        <v>928</v>
      </c>
      <c r="O14040" s="3"/>
    </row>
    <row r="14041" spans="1:15" customFormat="1" ht="13.2" x14ac:dyDescent="0.25">
      <c r="A14041">
        <v>6</v>
      </c>
      <c r="B14041">
        <v>12</v>
      </c>
      <c r="C14041" s="3">
        <v>612</v>
      </c>
      <c r="D14041" t="s">
        <v>6</v>
      </c>
      <c r="E14041">
        <v>84</v>
      </c>
      <c r="G14041" s="3">
        <v>1015</v>
      </c>
      <c r="O14041" s="3"/>
    </row>
    <row r="14042" spans="1:15" customFormat="1" ht="13.2" x14ac:dyDescent="0.25">
      <c r="A14042">
        <v>6</v>
      </c>
      <c r="B14042">
        <v>13</v>
      </c>
      <c r="C14042" s="3">
        <v>613</v>
      </c>
      <c r="D14042" t="s">
        <v>6</v>
      </c>
      <c r="E14042">
        <v>84</v>
      </c>
      <c r="G14042" s="3">
        <v>2059</v>
      </c>
      <c r="O14042" s="3"/>
    </row>
    <row r="14043" spans="1:15" customFormat="1" ht="13.2" x14ac:dyDescent="0.25">
      <c r="A14043">
        <v>6</v>
      </c>
      <c r="B14043">
        <v>14</v>
      </c>
      <c r="C14043" s="3">
        <v>614</v>
      </c>
      <c r="D14043" t="s">
        <v>6</v>
      </c>
      <c r="E14043">
        <v>84</v>
      </c>
      <c r="G14043" s="3">
        <v>847</v>
      </c>
      <c r="O14043" s="3"/>
    </row>
    <row r="14044" spans="1:15" customFormat="1" ht="13.2" x14ac:dyDescent="0.25">
      <c r="A14044">
        <v>6</v>
      </c>
      <c r="B14044">
        <v>15</v>
      </c>
      <c r="C14044" s="3">
        <v>615</v>
      </c>
      <c r="D14044" t="s">
        <v>6</v>
      </c>
      <c r="E14044">
        <v>84</v>
      </c>
      <c r="G14044" s="3">
        <v>302</v>
      </c>
      <c r="O14044" s="3"/>
    </row>
    <row r="14045" spans="1:15" customFormat="1" ht="13.2" x14ac:dyDescent="0.25">
      <c r="A14045">
        <v>6</v>
      </c>
      <c r="B14045">
        <v>16</v>
      </c>
      <c r="C14045" s="3">
        <v>616</v>
      </c>
      <c r="D14045" t="s">
        <v>6</v>
      </c>
      <c r="E14045">
        <v>84</v>
      </c>
      <c r="G14045" s="3">
        <v>205</v>
      </c>
      <c r="O14045" s="3"/>
    </row>
    <row r="14046" spans="1:15" customFormat="1" ht="13.2" x14ac:dyDescent="0.25">
      <c r="A14046">
        <v>6</v>
      </c>
      <c r="B14046">
        <v>17</v>
      </c>
      <c r="C14046" s="3">
        <v>617</v>
      </c>
      <c r="D14046" t="s">
        <v>6</v>
      </c>
      <c r="E14046">
        <v>84</v>
      </c>
      <c r="G14046" s="3">
        <v>98</v>
      </c>
      <c r="O14046" s="3"/>
    </row>
    <row r="14047" spans="1:15" customFormat="1" ht="13.2" x14ac:dyDescent="0.25">
      <c r="A14047">
        <v>6</v>
      </c>
      <c r="B14047">
        <v>18</v>
      </c>
      <c r="C14047" s="3">
        <v>618</v>
      </c>
      <c r="D14047" t="s">
        <v>6</v>
      </c>
      <c r="E14047">
        <v>84</v>
      </c>
      <c r="G14047" s="3">
        <v>32</v>
      </c>
      <c r="O14047" s="3"/>
    </row>
    <row r="14048" spans="1:15" customFormat="1" ht="13.2" x14ac:dyDescent="0.25">
      <c r="A14048">
        <v>6</v>
      </c>
      <c r="B14048">
        <v>19</v>
      </c>
      <c r="C14048" s="3">
        <v>619</v>
      </c>
      <c r="D14048" t="s">
        <v>6</v>
      </c>
      <c r="E14048">
        <v>84</v>
      </c>
      <c r="G14048" s="3">
        <v>65</v>
      </c>
      <c r="O14048" s="3"/>
    </row>
    <row r="14049" spans="1:15" customFormat="1" ht="13.2" x14ac:dyDescent="0.25">
      <c r="A14049">
        <v>6</v>
      </c>
      <c r="B14049">
        <v>20</v>
      </c>
      <c r="C14049" s="3">
        <v>620</v>
      </c>
      <c r="D14049" t="s">
        <v>6</v>
      </c>
      <c r="E14049">
        <v>84</v>
      </c>
      <c r="G14049" s="3">
        <v>207</v>
      </c>
      <c r="O14049" s="3"/>
    </row>
    <row r="14050" spans="1:15" customFormat="1" ht="13.2" x14ac:dyDescent="0.25">
      <c r="A14050">
        <v>6</v>
      </c>
      <c r="B14050">
        <v>21</v>
      </c>
      <c r="C14050" s="3">
        <v>621</v>
      </c>
      <c r="D14050" t="s">
        <v>6</v>
      </c>
      <c r="E14050">
        <v>84</v>
      </c>
      <c r="G14050" s="3">
        <v>5201</v>
      </c>
      <c r="O14050" s="3"/>
    </row>
    <row r="14051" spans="1:15" customFormat="1" ht="13.2" x14ac:dyDescent="0.25">
      <c r="A14051">
        <v>6</v>
      </c>
      <c r="B14051">
        <v>22</v>
      </c>
      <c r="C14051" s="3">
        <v>622</v>
      </c>
      <c r="D14051" t="s">
        <v>6</v>
      </c>
      <c r="E14051">
        <v>84</v>
      </c>
      <c r="G14051" s="3">
        <v>1645</v>
      </c>
      <c r="O14051" s="3"/>
    </row>
    <row r="14052" spans="1:15" customFormat="1" ht="13.2" x14ac:dyDescent="0.25">
      <c r="A14052">
        <v>6</v>
      </c>
      <c r="B14052">
        <v>23</v>
      </c>
      <c r="C14052" s="3">
        <v>623</v>
      </c>
      <c r="D14052" t="s">
        <v>6</v>
      </c>
      <c r="E14052">
        <v>84</v>
      </c>
      <c r="G14052" s="3">
        <v>2951</v>
      </c>
      <c r="O14052" s="3"/>
    </row>
    <row r="14053" spans="1:15" customFormat="1" ht="13.2" x14ac:dyDescent="0.25">
      <c r="A14053">
        <v>6</v>
      </c>
      <c r="B14053">
        <v>24</v>
      </c>
      <c r="C14053" s="3">
        <v>624</v>
      </c>
      <c r="D14053" t="s">
        <v>6</v>
      </c>
      <c r="E14053">
        <v>84</v>
      </c>
      <c r="G14053" s="3">
        <v>4368</v>
      </c>
      <c r="O14053" s="3"/>
    </row>
    <row r="14054" spans="1:15" customFormat="1" ht="13.2" x14ac:dyDescent="0.25">
      <c r="A14054">
        <v>6</v>
      </c>
      <c r="B14054">
        <v>25</v>
      </c>
      <c r="C14054" s="3">
        <v>625</v>
      </c>
      <c r="D14054" t="s">
        <v>6</v>
      </c>
      <c r="E14054">
        <v>84</v>
      </c>
      <c r="G14054" s="3">
        <v>1200</v>
      </c>
      <c r="O14054" s="3"/>
    </row>
    <row r="14055" spans="1:15" customFormat="1" ht="13.2" x14ac:dyDescent="0.25">
      <c r="A14055">
        <v>6</v>
      </c>
      <c r="B14055">
        <v>26</v>
      </c>
      <c r="C14055" s="3">
        <v>626</v>
      </c>
      <c r="D14055" t="s">
        <v>6</v>
      </c>
      <c r="E14055">
        <v>84</v>
      </c>
      <c r="G14055" s="3">
        <v>313</v>
      </c>
      <c r="O14055" s="3"/>
    </row>
    <row r="14056" spans="1:15" customFormat="1" ht="13.2" x14ac:dyDescent="0.25">
      <c r="A14056">
        <v>6</v>
      </c>
      <c r="B14056">
        <v>27</v>
      </c>
      <c r="C14056" s="3">
        <v>627</v>
      </c>
      <c r="D14056" t="s">
        <v>6</v>
      </c>
      <c r="E14056">
        <v>84</v>
      </c>
      <c r="G14056" s="3">
        <v>319</v>
      </c>
      <c r="O14056" s="3"/>
    </row>
    <row r="14057" spans="1:15" customFormat="1" ht="13.2" x14ac:dyDescent="0.25">
      <c r="A14057">
        <v>6</v>
      </c>
      <c r="B14057">
        <v>28</v>
      </c>
      <c r="C14057" s="3">
        <v>628</v>
      </c>
      <c r="D14057" t="s">
        <v>6</v>
      </c>
      <c r="E14057">
        <v>84</v>
      </c>
      <c r="G14057" s="3">
        <v>439</v>
      </c>
      <c r="O14057" s="3"/>
    </row>
    <row r="14058" spans="1:15" customFormat="1" ht="13.2" x14ac:dyDescent="0.25">
      <c r="A14058">
        <v>6</v>
      </c>
      <c r="B14058">
        <v>29</v>
      </c>
      <c r="C14058" s="3">
        <v>629</v>
      </c>
      <c r="D14058" t="s">
        <v>6</v>
      </c>
      <c r="E14058">
        <v>84</v>
      </c>
      <c r="G14058" s="3">
        <v>269</v>
      </c>
      <c r="O14058" s="3"/>
    </row>
    <row r="14059" spans="1:15" customFormat="1" ht="13.2" x14ac:dyDescent="0.25">
      <c r="A14059">
        <v>6</v>
      </c>
      <c r="B14059">
        <v>30</v>
      </c>
      <c r="C14059" s="3">
        <v>630</v>
      </c>
      <c r="D14059" t="s">
        <v>6</v>
      </c>
      <c r="E14059">
        <v>84</v>
      </c>
      <c r="G14059" s="3">
        <v>155</v>
      </c>
      <c r="O14059" s="3"/>
    </row>
    <row r="14060" spans="1:15" customFormat="1" ht="13.2" x14ac:dyDescent="0.25">
      <c r="A14060">
        <v>7</v>
      </c>
      <c r="B14060">
        <v>1</v>
      </c>
      <c r="C14060" s="3">
        <v>701</v>
      </c>
      <c r="D14060" t="s">
        <v>6</v>
      </c>
      <c r="E14060">
        <v>84</v>
      </c>
      <c r="G14060" s="3">
        <v>159</v>
      </c>
      <c r="O14060" s="3"/>
    </row>
    <row r="14061" spans="1:15" customFormat="1" ht="13.2" x14ac:dyDescent="0.25">
      <c r="A14061">
        <v>7</v>
      </c>
      <c r="B14061">
        <v>2</v>
      </c>
      <c r="C14061" s="3">
        <v>702</v>
      </c>
      <c r="D14061" t="s">
        <v>6</v>
      </c>
      <c r="E14061">
        <v>84</v>
      </c>
      <c r="G14061" s="3">
        <v>163</v>
      </c>
      <c r="O14061" s="3"/>
    </row>
    <row r="14062" spans="1:15" customFormat="1" ht="13.2" x14ac:dyDescent="0.25">
      <c r="A14062">
        <v>7</v>
      </c>
      <c r="B14062">
        <v>3</v>
      </c>
      <c r="C14062" s="3">
        <v>703</v>
      </c>
      <c r="D14062" t="s">
        <v>6</v>
      </c>
      <c r="E14062">
        <v>84</v>
      </c>
      <c r="G14062" s="3">
        <v>677</v>
      </c>
      <c r="O14062" s="3"/>
    </row>
    <row r="14063" spans="1:15" customFormat="1" ht="13.2" x14ac:dyDescent="0.25">
      <c r="A14063">
        <v>7</v>
      </c>
      <c r="B14063">
        <v>4</v>
      </c>
      <c r="C14063" s="3">
        <v>704</v>
      </c>
      <c r="D14063" t="s">
        <v>6</v>
      </c>
      <c r="E14063">
        <v>84</v>
      </c>
      <c r="G14063" s="3">
        <v>1051</v>
      </c>
      <c r="O14063" s="3"/>
    </row>
    <row r="14064" spans="1:15" customFormat="1" ht="13.2" x14ac:dyDescent="0.25">
      <c r="A14064">
        <v>7</v>
      </c>
      <c r="B14064">
        <v>5</v>
      </c>
      <c r="C14064" s="3">
        <v>705</v>
      </c>
      <c r="D14064" t="s">
        <v>6</v>
      </c>
      <c r="E14064">
        <v>84</v>
      </c>
      <c r="G14064" s="3">
        <v>1674</v>
      </c>
      <c r="O14064" s="3"/>
    </row>
    <row r="14065" spans="1:15" customFormat="1" ht="13.2" x14ac:dyDescent="0.25">
      <c r="A14065">
        <v>7</v>
      </c>
      <c r="B14065">
        <v>6</v>
      </c>
      <c r="C14065" s="3">
        <v>706</v>
      </c>
      <c r="D14065" t="s">
        <v>6</v>
      </c>
      <c r="E14065">
        <v>84</v>
      </c>
      <c r="G14065" s="3">
        <v>2500</v>
      </c>
      <c r="O14065" s="3"/>
    </row>
    <row r="14066" spans="1:15" customFormat="1" ht="13.2" x14ac:dyDescent="0.25">
      <c r="A14066">
        <v>7</v>
      </c>
      <c r="B14066">
        <v>7</v>
      </c>
      <c r="C14066" s="3">
        <v>707</v>
      </c>
      <c r="D14066" t="s">
        <v>6</v>
      </c>
      <c r="E14066">
        <v>84</v>
      </c>
      <c r="G14066" s="3">
        <v>1656</v>
      </c>
      <c r="O14066" s="3"/>
    </row>
    <row r="14067" spans="1:15" customFormat="1" ht="13.2" x14ac:dyDescent="0.25">
      <c r="A14067">
        <v>7</v>
      </c>
      <c r="B14067">
        <v>8</v>
      </c>
      <c r="C14067" s="3">
        <v>708</v>
      </c>
      <c r="D14067" t="s">
        <v>6</v>
      </c>
      <c r="E14067">
        <v>84</v>
      </c>
      <c r="G14067" s="3">
        <v>1113</v>
      </c>
      <c r="O14067" s="3"/>
    </row>
    <row r="14068" spans="1:15" customFormat="1" ht="13.2" x14ac:dyDescent="0.25">
      <c r="A14068">
        <v>7</v>
      </c>
      <c r="B14068">
        <v>9</v>
      </c>
      <c r="C14068" s="3">
        <v>709</v>
      </c>
      <c r="D14068" t="s">
        <v>6</v>
      </c>
      <c r="E14068">
        <v>84</v>
      </c>
      <c r="G14068" s="3">
        <v>2533</v>
      </c>
      <c r="O14068" s="3"/>
    </row>
    <row r="14069" spans="1:15" customFormat="1" ht="13.2" x14ac:dyDescent="0.25">
      <c r="A14069">
        <v>7</v>
      </c>
      <c r="B14069">
        <v>10</v>
      </c>
      <c r="C14069" s="3">
        <v>710</v>
      </c>
      <c r="D14069" t="s">
        <v>6</v>
      </c>
      <c r="E14069">
        <v>84</v>
      </c>
      <c r="G14069" s="3">
        <v>5483</v>
      </c>
      <c r="O14069" s="3"/>
    </row>
    <row r="14070" spans="1:15" customFormat="1" ht="13.2" x14ac:dyDescent="0.25">
      <c r="A14070">
        <v>7</v>
      </c>
      <c r="B14070">
        <v>11</v>
      </c>
      <c r="C14070" s="3">
        <v>711</v>
      </c>
      <c r="D14070" t="s">
        <v>6</v>
      </c>
      <c r="E14070">
        <v>84</v>
      </c>
      <c r="G14070" s="3">
        <v>6207</v>
      </c>
      <c r="O14070" s="3"/>
    </row>
    <row r="14071" spans="1:15" customFormat="1" ht="13.2" x14ac:dyDescent="0.25">
      <c r="A14071">
        <v>7</v>
      </c>
      <c r="B14071">
        <v>12</v>
      </c>
      <c r="C14071" s="3">
        <v>712</v>
      </c>
      <c r="D14071" t="s">
        <v>6</v>
      </c>
      <c r="E14071">
        <v>84</v>
      </c>
      <c r="G14071" s="3">
        <v>2608</v>
      </c>
      <c r="O14071" s="3"/>
    </row>
    <row r="14072" spans="1:15" customFormat="1" ht="13.2" x14ac:dyDescent="0.25">
      <c r="A14072">
        <v>7</v>
      </c>
      <c r="B14072">
        <v>13</v>
      </c>
      <c r="C14072" s="3">
        <v>713</v>
      </c>
      <c r="D14072" t="s">
        <v>6</v>
      </c>
      <c r="E14072">
        <v>84</v>
      </c>
      <c r="G14072" s="3">
        <v>5357</v>
      </c>
      <c r="O14072" s="3"/>
    </row>
    <row r="14073" spans="1:15" customFormat="1" ht="13.2" x14ac:dyDescent="0.25">
      <c r="A14073">
        <v>7</v>
      </c>
      <c r="B14073">
        <v>14</v>
      </c>
      <c r="C14073" s="3">
        <v>714</v>
      </c>
      <c r="D14073" t="s">
        <v>6</v>
      </c>
      <c r="E14073">
        <v>84</v>
      </c>
      <c r="G14073" s="3">
        <v>3938</v>
      </c>
      <c r="O14073" s="3"/>
    </row>
    <row r="14074" spans="1:15" customFormat="1" ht="13.2" x14ac:dyDescent="0.25">
      <c r="A14074">
        <v>7</v>
      </c>
      <c r="B14074">
        <v>15</v>
      </c>
      <c r="C14074" s="3">
        <v>715</v>
      </c>
      <c r="D14074" t="s">
        <v>6</v>
      </c>
      <c r="E14074">
        <v>84</v>
      </c>
      <c r="G14074" s="3">
        <v>3817</v>
      </c>
      <c r="O14074" s="3"/>
    </row>
    <row r="14075" spans="1:15" customFormat="1" ht="13.2" x14ac:dyDescent="0.25">
      <c r="A14075">
        <v>7</v>
      </c>
      <c r="B14075">
        <v>16</v>
      </c>
      <c r="C14075" s="3">
        <v>716</v>
      </c>
      <c r="D14075" t="s">
        <v>6</v>
      </c>
      <c r="E14075">
        <v>84</v>
      </c>
      <c r="G14075" s="3">
        <v>3379</v>
      </c>
      <c r="O14075" s="3"/>
    </row>
    <row r="14076" spans="1:15" customFormat="1" ht="13.2" x14ac:dyDescent="0.25">
      <c r="A14076">
        <v>7</v>
      </c>
      <c r="B14076">
        <v>17</v>
      </c>
      <c r="C14076" s="3">
        <v>717</v>
      </c>
      <c r="D14076" t="s">
        <v>6</v>
      </c>
      <c r="E14076">
        <v>84</v>
      </c>
      <c r="G14076" s="3">
        <v>2258</v>
      </c>
      <c r="O14076" s="3"/>
    </row>
    <row r="14077" spans="1:15" customFormat="1" ht="13.2" x14ac:dyDescent="0.25">
      <c r="A14077">
        <v>7</v>
      </c>
      <c r="B14077">
        <v>18</v>
      </c>
      <c r="C14077" s="3">
        <v>718</v>
      </c>
      <c r="D14077" t="s">
        <v>6</v>
      </c>
      <c r="E14077">
        <v>84</v>
      </c>
      <c r="G14077" s="3">
        <v>1484</v>
      </c>
      <c r="O14077" s="3"/>
    </row>
    <row r="14078" spans="1:15" customFormat="1" ht="13.2" x14ac:dyDescent="0.25">
      <c r="A14078">
        <v>7</v>
      </c>
      <c r="B14078">
        <v>19</v>
      </c>
      <c r="C14078" s="3">
        <v>719</v>
      </c>
      <c r="D14078" t="s">
        <v>6</v>
      </c>
      <c r="E14078">
        <v>84</v>
      </c>
      <c r="G14078" s="3">
        <v>495</v>
      </c>
      <c r="O14078" s="3"/>
    </row>
    <row r="14079" spans="1:15" customFormat="1" ht="13.2" x14ac:dyDescent="0.25">
      <c r="A14079">
        <v>7</v>
      </c>
      <c r="B14079">
        <v>20</v>
      </c>
      <c r="C14079" s="3">
        <v>720</v>
      </c>
      <c r="D14079" t="s">
        <v>6</v>
      </c>
      <c r="E14079">
        <v>84</v>
      </c>
      <c r="G14079" s="3">
        <v>373</v>
      </c>
      <c r="O14079" s="3"/>
    </row>
    <row r="14080" spans="1:15" customFormat="1" ht="13.2" x14ac:dyDescent="0.25">
      <c r="A14080">
        <v>7</v>
      </c>
      <c r="B14080">
        <v>21</v>
      </c>
      <c r="C14080" s="3">
        <v>721</v>
      </c>
      <c r="D14080" t="s">
        <v>6</v>
      </c>
      <c r="E14080">
        <v>84</v>
      </c>
      <c r="G14080" s="3">
        <v>1092</v>
      </c>
      <c r="O14080" s="3"/>
    </row>
    <row r="14081" spans="1:15" customFormat="1" ht="13.2" x14ac:dyDescent="0.25">
      <c r="A14081">
        <v>7</v>
      </c>
      <c r="B14081">
        <v>22</v>
      </c>
      <c r="C14081" s="3">
        <v>722</v>
      </c>
      <c r="D14081" t="s">
        <v>6</v>
      </c>
      <c r="E14081">
        <v>84</v>
      </c>
      <c r="G14081" s="3">
        <v>1169</v>
      </c>
      <c r="O14081" s="3"/>
    </row>
    <row r="14082" spans="1:15" customFormat="1" ht="13.2" x14ac:dyDescent="0.25">
      <c r="A14082">
        <v>7</v>
      </c>
      <c r="B14082">
        <v>23</v>
      </c>
      <c r="C14082" s="3">
        <v>723</v>
      </c>
      <c r="D14082" t="s">
        <v>6</v>
      </c>
      <c r="E14082">
        <v>84</v>
      </c>
      <c r="G14082" s="3">
        <v>1139</v>
      </c>
      <c r="O14082" s="3"/>
    </row>
    <row r="14083" spans="1:15" customFormat="1" ht="13.2" x14ac:dyDescent="0.25">
      <c r="A14083">
        <v>7</v>
      </c>
      <c r="B14083">
        <v>24</v>
      </c>
      <c r="C14083" s="3">
        <v>724</v>
      </c>
      <c r="D14083" t="s">
        <v>6</v>
      </c>
      <c r="E14083">
        <v>84</v>
      </c>
      <c r="G14083" s="3">
        <v>2794</v>
      </c>
      <c r="O14083" s="3"/>
    </row>
    <row r="14084" spans="1:15" customFormat="1" ht="13.2" x14ac:dyDescent="0.25">
      <c r="A14084">
        <v>7</v>
      </c>
      <c r="B14084">
        <v>25</v>
      </c>
      <c r="C14084" s="3">
        <v>725</v>
      </c>
      <c r="D14084" t="s">
        <v>6</v>
      </c>
      <c r="E14084">
        <v>84</v>
      </c>
      <c r="G14084" s="3">
        <v>2411</v>
      </c>
      <c r="O14084" s="3"/>
    </row>
    <row r="14085" spans="1:15" customFormat="1" ht="13.2" x14ac:dyDescent="0.25">
      <c r="A14085">
        <v>7</v>
      </c>
      <c r="B14085">
        <v>26</v>
      </c>
      <c r="C14085" s="3">
        <v>726</v>
      </c>
      <c r="D14085" t="s">
        <v>6</v>
      </c>
      <c r="E14085">
        <v>84</v>
      </c>
      <c r="G14085" s="3">
        <v>948</v>
      </c>
      <c r="O14085" s="3"/>
    </row>
    <row r="14086" spans="1:15" customFormat="1" ht="13.2" x14ac:dyDescent="0.25">
      <c r="A14086">
        <v>7</v>
      </c>
      <c r="B14086">
        <v>27</v>
      </c>
      <c r="C14086" s="3">
        <v>727</v>
      </c>
      <c r="D14086" t="s">
        <v>6</v>
      </c>
      <c r="E14086">
        <v>84</v>
      </c>
      <c r="G14086" s="3">
        <v>694</v>
      </c>
      <c r="O14086" s="3"/>
    </row>
    <row r="14087" spans="1:15" customFormat="1" ht="13.2" x14ac:dyDescent="0.25">
      <c r="A14087">
        <v>7</v>
      </c>
      <c r="B14087">
        <v>28</v>
      </c>
      <c r="C14087" s="3">
        <v>728</v>
      </c>
      <c r="D14087" t="s">
        <v>6</v>
      </c>
      <c r="E14087">
        <v>84</v>
      </c>
      <c r="G14087" s="3">
        <v>452</v>
      </c>
      <c r="O14087" s="3"/>
    </row>
    <row r="14088" spans="1:15" customFormat="1" ht="13.2" x14ac:dyDescent="0.25">
      <c r="A14088">
        <v>7</v>
      </c>
      <c r="B14088">
        <v>29</v>
      </c>
      <c r="C14088" s="3">
        <v>729</v>
      </c>
      <c r="D14088" t="s">
        <v>6</v>
      </c>
      <c r="E14088">
        <v>84</v>
      </c>
      <c r="G14088" s="3">
        <v>341</v>
      </c>
      <c r="O14088" s="3"/>
    </row>
    <row r="14089" spans="1:15" customFormat="1" ht="13.2" x14ac:dyDescent="0.25">
      <c r="A14089">
        <v>7</v>
      </c>
      <c r="B14089">
        <v>30</v>
      </c>
      <c r="C14089" s="3">
        <v>730</v>
      </c>
      <c r="D14089" t="s">
        <v>6</v>
      </c>
      <c r="E14089">
        <v>84</v>
      </c>
      <c r="G14089" s="3">
        <v>353</v>
      </c>
      <c r="O14089" s="3"/>
    </row>
    <row r="14090" spans="1:15" customFormat="1" ht="13.2" x14ac:dyDescent="0.25">
      <c r="A14090">
        <v>7</v>
      </c>
      <c r="B14090">
        <v>31</v>
      </c>
      <c r="C14090" s="3">
        <v>731</v>
      </c>
      <c r="D14090" t="s">
        <v>6</v>
      </c>
      <c r="E14090">
        <v>84</v>
      </c>
      <c r="G14090" s="3">
        <v>298</v>
      </c>
      <c r="O14090" s="3"/>
    </row>
    <row r="14091" spans="1:15" customFormat="1" ht="13.2" x14ac:dyDescent="0.25">
      <c r="A14091">
        <v>8</v>
      </c>
      <c r="B14091">
        <v>1</v>
      </c>
      <c r="C14091" s="3">
        <v>801</v>
      </c>
      <c r="D14091" t="s">
        <v>6</v>
      </c>
      <c r="E14091">
        <v>84</v>
      </c>
      <c r="G14091" s="3">
        <v>428</v>
      </c>
      <c r="O14091" s="3"/>
    </row>
    <row r="14092" spans="1:15" customFormat="1" ht="13.2" x14ac:dyDescent="0.25">
      <c r="A14092">
        <v>8</v>
      </c>
      <c r="B14092">
        <v>2</v>
      </c>
      <c r="C14092" s="3">
        <v>802</v>
      </c>
      <c r="D14092" t="s">
        <v>6</v>
      </c>
      <c r="E14092">
        <v>84</v>
      </c>
      <c r="G14092" s="3">
        <v>481</v>
      </c>
      <c r="O14092" s="3"/>
    </row>
    <row r="14093" spans="1:15" customFormat="1" ht="13.2" x14ac:dyDescent="0.25">
      <c r="A14093">
        <v>8</v>
      </c>
      <c r="B14093">
        <v>3</v>
      </c>
      <c r="C14093" s="3">
        <v>803</v>
      </c>
      <c r="D14093" t="s">
        <v>6</v>
      </c>
      <c r="E14093">
        <v>84</v>
      </c>
      <c r="G14093" s="3">
        <v>493</v>
      </c>
      <c r="O14093" s="3"/>
    </row>
    <row r="14094" spans="1:15" customFormat="1" ht="13.2" x14ac:dyDescent="0.25">
      <c r="A14094">
        <v>8</v>
      </c>
      <c r="B14094">
        <v>4</v>
      </c>
      <c r="C14094" s="3">
        <v>804</v>
      </c>
      <c r="D14094" t="s">
        <v>6</v>
      </c>
      <c r="E14094">
        <v>84</v>
      </c>
      <c r="G14094" s="3">
        <v>553</v>
      </c>
      <c r="O14094" s="3"/>
    </row>
    <row r="14095" spans="1:15" customFormat="1" ht="13.2" x14ac:dyDescent="0.25">
      <c r="A14095">
        <v>8</v>
      </c>
      <c r="B14095">
        <v>5</v>
      </c>
      <c r="C14095" s="3">
        <v>805</v>
      </c>
      <c r="D14095" t="s">
        <v>6</v>
      </c>
      <c r="E14095">
        <v>84</v>
      </c>
      <c r="G14095" s="3">
        <v>320</v>
      </c>
      <c r="O14095" s="3"/>
    </row>
    <row r="14096" spans="1:15" customFormat="1" ht="13.2" x14ac:dyDescent="0.25">
      <c r="A14096">
        <v>8</v>
      </c>
      <c r="B14096">
        <v>6</v>
      </c>
      <c r="C14096" s="3">
        <v>806</v>
      </c>
      <c r="D14096" t="s">
        <v>6</v>
      </c>
      <c r="E14096">
        <v>84</v>
      </c>
      <c r="G14096" s="3">
        <v>368</v>
      </c>
      <c r="O14096" s="3"/>
    </row>
    <row r="14097" spans="1:15" customFormat="1" ht="13.2" x14ac:dyDescent="0.25">
      <c r="A14097">
        <v>8</v>
      </c>
      <c r="B14097">
        <v>7</v>
      </c>
      <c r="C14097" s="3">
        <v>807</v>
      </c>
      <c r="D14097" t="s">
        <v>6</v>
      </c>
      <c r="E14097">
        <v>84</v>
      </c>
      <c r="G14097" s="3">
        <v>415</v>
      </c>
      <c r="O14097" s="3"/>
    </row>
    <row r="14098" spans="1:15" customFormat="1" ht="13.2" x14ac:dyDescent="0.25">
      <c r="A14098">
        <v>8</v>
      </c>
      <c r="B14098">
        <v>8</v>
      </c>
      <c r="C14098" s="3">
        <v>808</v>
      </c>
      <c r="D14098" t="s">
        <v>6</v>
      </c>
      <c r="E14098">
        <v>84</v>
      </c>
      <c r="G14098" s="3">
        <v>316</v>
      </c>
      <c r="O14098" s="3"/>
    </row>
    <row r="14099" spans="1:15" customFormat="1" ht="13.2" x14ac:dyDescent="0.25">
      <c r="A14099">
        <v>8</v>
      </c>
      <c r="B14099">
        <v>9</v>
      </c>
      <c r="C14099" s="3">
        <v>809</v>
      </c>
      <c r="D14099" t="s">
        <v>6</v>
      </c>
      <c r="E14099">
        <v>84</v>
      </c>
      <c r="G14099" s="3">
        <v>218</v>
      </c>
      <c r="O14099" s="3"/>
    </row>
    <row r="14100" spans="1:15" customFormat="1" ht="13.2" x14ac:dyDescent="0.25">
      <c r="A14100">
        <v>8</v>
      </c>
      <c r="B14100">
        <v>10</v>
      </c>
      <c r="C14100" s="3">
        <v>810</v>
      </c>
      <c r="D14100" t="s">
        <v>6</v>
      </c>
      <c r="E14100">
        <v>84</v>
      </c>
      <c r="G14100" s="3">
        <v>378</v>
      </c>
      <c r="O14100" s="3"/>
    </row>
    <row r="14101" spans="1:15" customFormat="1" ht="13.2" x14ac:dyDescent="0.25">
      <c r="A14101">
        <v>8</v>
      </c>
      <c r="B14101">
        <v>11</v>
      </c>
      <c r="C14101" s="3">
        <v>811</v>
      </c>
      <c r="D14101" t="s">
        <v>6</v>
      </c>
      <c r="E14101">
        <v>84</v>
      </c>
      <c r="G14101" s="3">
        <v>209</v>
      </c>
      <c r="O14101" s="3"/>
    </row>
    <row r="14102" spans="1:15" customFormat="1" ht="13.2" x14ac:dyDescent="0.25">
      <c r="A14102">
        <v>8</v>
      </c>
      <c r="B14102">
        <v>12</v>
      </c>
      <c r="C14102" s="3">
        <v>812</v>
      </c>
      <c r="D14102" t="s">
        <v>6</v>
      </c>
      <c r="E14102">
        <v>84</v>
      </c>
      <c r="G14102" s="3">
        <v>265</v>
      </c>
      <c r="O14102" s="3"/>
    </row>
    <row r="14103" spans="1:15" customFormat="1" ht="13.2" x14ac:dyDescent="0.25">
      <c r="A14103">
        <v>8</v>
      </c>
      <c r="B14103">
        <v>13</v>
      </c>
      <c r="C14103" s="3">
        <v>813</v>
      </c>
      <c r="D14103" t="s">
        <v>6</v>
      </c>
      <c r="E14103">
        <v>84</v>
      </c>
      <c r="G14103" s="3">
        <v>247</v>
      </c>
      <c r="O14103" s="3"/>
    </row>
    <row r="14104" spans="1:15" customFormat="1" ht="13.2" x14ac:dyDescent="0.25">
      <c r="A14104">
        <v>8</v>
      </c>
      <c r="B14104">
        <v>14</v>
      </c>
      <c r="C14104" s="3">
        <v>814</v>
      </c>
      <c r="D14104" t="s">
        <v>6</v>
      </c>
      <c r="E14104">
        <v>84</v>
      </c>
      <c r="G14104" s="3">
        <v>583</v>
      </c>
      <c r="O14104" s="3"/>
    </row>
    <row r="14105" spans="1:15" customFormat="1" ht="13.2" x14ac:dyDescent="0.25">
      <c r="A14105">
        <v>8</v>
      </c>
      <c r="B14105">
        <v>15</v>
      </c>
      <c r="C14105" s="3">
        <v>815</v>
      </c>
      <c r="D14105" t="s">
        <v>6</v>
      </c>
      <c r="E14105">
        <v>84</v>
      </c>
      <c r="G14105" s="3">
        <v>1394</v>
      </c>
      <c r="O14105" s="3"/>
    </row>
    <row r="14106" spans="1:15" customFormat="1" ht="13.2" x14ac:dyDescent="0.25">
      <c r="A14106">
        <v>8</v>
      </c>
      <c r="B14106">
        <v>16</v>
      </c>
      <c r="C14106" s="3">
        <v>816</v>
      </c>
      <c r="D14106" t="s">
        <v>6</v>
      </c>
      <c r="E14106">
        <v>84</v>
      </c>
      <c r="G14106" s="3">
        <v>1851</v>
      </c>
      <c r="O14106" s="3"/>
    </row>
    <row r="14107" spans="1:15" customFormat="1" ht="13.2" x14ac:dyDescent="0.25">
      <c r="A14107">
        <v>8</v>
      </c>
      <c r="B14107">
        <v>17</v>
      </c>
      <c r="C14107" s="3">
        <v>817</v>
      </c>
      <c r="D14107" t="s">
        <v>6</v>
      </c>
      <c r="E14107">
        <v>84</v>
      </c>
      <c r="G14107" s="3">
        <v>4450</v>
      </c>
      <c r="O14107" s="3"/>
    </row>
    <row r="14108" spans="1:15" customFormat="1" ht="13.2" x14ac:dyDescent="0.25">
      <c r="A14108">
        <v>8</v>
      </c>
      <c r="B14108">
        <v>18</v>
      </c>
      <c r="C14108" s="3">
        <v>818</v>
      </c>
      <c r="D14108" t="s">
        <v>6</v>
      </c>
      <c r="E14108">
        <v>84</v>
      </c>
      <c r="G14108" s="3">
        <v>3175</v>
      </c>
      <c r="O14108" s="3"/>
    </row>
    <row r="14109" spans="1:15" customFormat="1" ht="13.2" x14ac:dyDescent="0.25">
      <c r="A14109">
        <v>8</v>
      </c>
      <c r="B14109">
        <v>19</v>
      </c>
      <c r="C14109" s="3">
        <v>819</v>
      </c>
      <c r="D14109" t="s">
        <v>6</v>
      </c>
      <c r="E14109">
        <v>84</v>
      </c>
      <c r="G14109" s="3">
        <v>813</v>
      </c>
      <c r="O14109" s="3"/>
    </row>
    <row r="14110" spans="1:15" customFormat="1" ht="13.2" x14ac:dyDescent="0.25">
      <c r="A14110">
        <v>8</v>
      </c>
      <c r="B14110">
        <v>20</v>
      </c>
      <c r="C14110" s="3">
        <v>820</v>
      </c>
      <c r="D14110" t="s">
        <v>6</v>
      </c>
      <c r="E14110">
        <v>84</v>
      </c>
      <c r="G14110" s="3">
        <v>1440</v>
      </c>
      <c r="O14110" s="3"/>
    </row>
    <row r="14111" spans="1:15" customFormat="1" ht="13.2" x14ac:dyDescent="0.25">
      <c r="A14111">
        <v>8</v>
      </c>
      <c r="B14111">
        <v>21</v>
      </c>
      <c r="C14111" s="3">
        <v>821</v>
      </c>
      <c r="D14111" t="s">
        <v>6</v>
      </c>
      <c r="E14111">
        <v>84</v>
      </c>
      <c r="G14111" s="3">
        <v>2341</v>
      </c>
      <c r="O14111" s="3"/>
    </row>
    <row r="14112" spans="1:15" customFormat="1" ht="13.2" x14ac:dyDescent="0.25">
      <c r="A14112">
        <v>8</v>
      </c>
      <c r="B14112">
        <v>22</v>
      </c>
      <c r="C14112" s="3">
        <v>822</v>
      </c>
      <c r="D14112" t="s">
        <v>6</v>
      </c>
      <c r="E14112">
        <v>84</v>
      </c>
      <c r="G14112" s="3">
        <v>1484</v>
      </c>
      <c r="O14112" s="3"/>
    </row>
    <row r="14113" spans="1:15" customFormat="1" ht="13.2" x14ac:dyDescent="0.25">
      <c r="A14113">
        <v>8</v>
      </c>
      <c r="B14113">
        <v>23</v>
      </c>
      <c r="C14113" s="3">
        <v>823</v>
      </c>
      <c r="D14113" t="s">
        <v>6</v>
      </c>
      <c r="E14113">
        <v>84</v>
      </c>
      <c r="G14113" s="3">
        <v>2608</v>
      </c>
      <c r="O14113" s="3"/>
    </row>
    <row r="14114" spans="1:15" customFormat="1" ht="13.2" x14ac:dyDescent="0.25">
      <c r="A14114">
        <v>8</v>
      </c>
      <c r="B14114">
        <v>24</v>
      </c>
      <c r="C14114" s="3">
        <v>824</v>
      </c>
      <c r="D14114" t="s">
        <v>6</v>
      </c>
      <c r="E14114">
        <v>84</v>
      </c>
      <c r="G14114" s="3">
        <v>1961</v>
      </c>
      <c r="O14114" s="3"/>
    </row>
    <row r="14115" spans="1:15" customFormat="1" ht="13.2" x14ac:dyDescent="0.25">
      <c r="A14115">
        <v>8</v>
      </c>
      <c r="B14115">
        <v>25</v>
      </c>
      <c r="C14115" s="3">
        <v>825</v>
      </c>
      <c r="D14115" t="s">
        <v>6</v>
      </c>
      <c r="E14115">
        <v>84</v>
      </c>
      <c r="G14115" s="3">
        <v>585</v>
      </c>
      <c r="O14115" s="3"/>
    </row>
    <row r="14116" spans="1:15" customFormat="1" ht="13.2" x14ac:dyDescent="0.25">
      <c r="A14116">
        <v>8</v>
      </c>
      <c r="B14116">
        <v>26</v>
      </c>
      <c r="C14116" s="3">
        <v>826</v>
      </c>
      <c r="D14116" t="s">
        <v>6</v>
      </c>
      <c r="E14116">
        <v>84</v>
      </c>
      <c r="G14116" s="3">
        <v>2077</v>
      </c>
      <c r="O14116" s="3"/>
    </row>
    <row r="14117" spans="1:15" customFormat="1" ht="13.2" x14ac:dyDescent="0.25">
      <c r="A14117">
        <v>8</v>
      </c>
      <c r="B14117">
        <v>27</v>
      </c>
      <c r="C14117" s="3">
        <v>827</v>
      </c>
      <c r="D14117" t="s">
        <v>6</v>
      </c>
      <c r="E14117">
        <v>84</v>
      </c>
      <c r="G14117" s="3">
        <v>1035</v>
      </c>
      <c r="O14117" s="3"/>
    </row>
    <row r="14118" spans="1:15" customFormat="1" ht="13.2" x14ac:dyDescent="0.25">
      <c r="A14118">
        <v>8</v>
      </c>
      <c r="B14118">
        <v>28</v>
      </c>
      <c r="C14118" s="3">
        <v>828</v>
      </c>
      <c r="D14118" t="s">
        <v>6</v>
      </c>
      <c r="E14118">
        <v>84</v>
      </c>
      <c r="G14118" s="3">
        <v>240</v>
      </c>
      <c r="O14118" s="3"/>
    </row>
    <row r="14119" spans="1:15" customFormat="1" ht="13.2" x14ac:dyDescent="0.25">
      <c r="A14119">
        <v>8</v>
      </c>
      <c r="B14119">
        <v>29</v>
      </c>
      <c r="C14119" s="3">
        <v>829</v>
      </c>
      <c r="D14119" t="s">
        <v>6</v>
      </c>
      <c r="E14119">
        <v>84</v>
      </c>
      <c r="G14119" s="3">
        <v>249</v>
      </c>
      <c r="O14119" s="3"/>
    </row>
    <row r="14120" spans="1:15" customFormat="1" ht="13.2" x14ac:dyDescent="0.25">
      <c r="A14120">
        <v>8</v>
      </c>
      <c r="B14120">
        <v>30</v>
      </c>
      <c r="C14120" s="3">
        <v>830</v>
      </c>
      <c r="D14120" t="s">
        <v>6</v>
      </c>
      <c r="E14120">
        <v>84</v>
      </c>
      <c r="G14120" s="3">
        <v>181</v>
      </c>
      <c r="O14120" s="3"/>
    </row>
    <row r="14121" spans="1:15" customFormat="1" ht="13.2" x14ac:dyDescent="0.25">
      <c r="A14121">
        <v>8</v>
      </c>
      <c r="B14121">
        <v>31</v>
      </c>
      <c r="C14121" s="3">
        <v>831</v>
      </c>
      <c r="D14121" t="s">
        <v>6</v>
      </c>
      <c r="E14121">
        <v>84</v>
      </c>
      <c r="G14121" s="3">
        <v>698</v>
      </c>
      <c r="O14121" s="3"/>
    </row>
    <row r="14122" spans="1:15" customFormat="1" ht="13.2" x14ac:dyDescent="0.25">
      <c r="A14122">
        <v>9</v>
      </c>
      <c r="B14122">
        <v>1</v>
      </c>
      <c r="C14122" s="3">
        <v>901</v>
      </c>
      <c r="D14122" t="s">
        <v>6</v>
      </c>
      <c r="E14122">
        <v>84</v>
      </c>
      <c r="G14122" s="3">
        <v>986</v>
      </c>
      <c r="O14122" s="3"/>
    </row>
    <row r="14123" spans="1:15" customFormat="1" ht="13.2" x14ac:dyDescent="0.25">
      <c r="A14123">
        <v>9</v>
      </c>
      <c r="B14123">
        <v>2</v>
      </c>
      <c r="C14123" s="3">
        <v>902</v>
      </c>
      <c r="D14123" t="s">
        <v>6</v>
      </c>
      <c r="E14123">
        <v>84</v>
      </c>
      <c r="G14123" s="3">
        <v>704</v>
      </c>
      <c r="O14123" s="3"/>
    </row>
    <row r="14124" spans="1:15" customFormat="1" ht="13.2" x14ac:dyDescent="0.25">
      <c r="A14124">
        <v>9</v>
      </c>
      <c r="B14124">
        <v>3</v>
      </c>
      <c r="C14124" s="3">
        <v>903</v>
      </c>
      <c r="D14124" t="s">
        <v>6</v>
      </c>
      <c r="E14124">
        <v>84</v>
      </c>
      <c r="G14124" s="3">
        <v>641</v>
      </c>
      <c r="O14124" s="3"/>
    </row>
    <row r="14125" spans="1:15" customFormat="1" ht="13.2" x14ac:dyDescent="0.25">
      <c r="A14125">
        <v>9</v>
      </c>
      <c r="B14125">
        <v>4</v>
      </c>
      <c r="C14125" s="3">
        <v>904</v>
      </c>
      <c r="D14125" t="s">
        <v>6</v>
      </c>
      <c r="E14125">
        <v>84</v>
      </c>
      <c r="G14125" s="3">
        <v>750</v>
      </c>
      <c r="O14125" s="3"/>
    </row>
    <row r="14126" spans="1:15" customFormat="1" ht="13.2" x14ac:dyDescent="0.25">
      <c r="A14126">
        <v>9</v>
      </c>
      <c r="B14126">
        <v>5</v>
      </c>
      <c r="C14126" s="3">
        <v>905</v>
      </c>
      <c r="D14126" t="s">
        <v>6</v>
      </c>
      <c r="E14126">
        <v>84</v>
      </c>
      <c r="G14126" s="3">
        <v>1123</v>
      </c>
      <c r="O14126" s="3"/>
    </row>
    <row r="14127" spans="1:15" customFormat="1" ht="13.2" x14ac:dyDescent="0.25">
      <c r="A14127">
        <v>9</v>
      </c>
      <c r="B14127">
        <v>6</v>
      </c>
      <c r="C14127" s="3">
        <v>906</v>
      </c>
      <c r="D14127" t="s">
        <v>6</v>
      </c>
      <c r="E14127">
        <v>84</v>
      </c>
      <c r="G14127" s="3">
        <v>878</v>
      </c>
      <c r="O14127" s="3"/>
    </row>
    <row r="14128" spans="1:15" customFormat="1" ht="13.2" x14ac:dyDescent="0.25">
      <c r="A14128">
        <v>9</v>
      </c>
      <c r="B14128">
        <v>7</v>
      </c>
      <c r="C14128" s="3">
        <v>907</v>
      </c>
      <c r="D14128" t="s">
        <v>6</v>
      </c>
      <c r="E14128">
        <v>84</v>
      </c>
      <c r="G14128" s="3">
        <v>334</v>
      </c>
      <c r="O14128" s="3"/>
    </row>
    <row r="14129" spans="1:15" customFormat="1" ht="13.2" x14ac:dyDescent="0.25">
      <c r="A14129">
        <v>9</v>
      </c>
      <c r="B14129">
        <v>8</v>
      </c>
      <c r="C14129" s="3">
        <v>908</v>
      </c>
      <c r="D14129" t="s">
        <v>6</v>
      </c>
      <c r="E14129">
        <v>84</v>
      </c>
      <c r="G14129" s="3">
        <v>243</v>
      </c>
      <c r="O14129" s="3"/>
    </row>
    <row r="14130" spans="1:15" customFormat="1" ht="13.2" x14ac:dyDescent="0.25">
      <c r="A14130">
        <v>9</v>
      </c>
      <c r="B14130">
        <v>9</v>
      </c>
      <c r="C14130" s="3">
        <v>909</v>
      </c>
      <c r="D14130" t="s">
        <v>6</v>
      </c>
      <c r="E14130">
        <v>84</v>
      </c>
      <c r="G14130" s="3">
        <v>149</v>
      </c>
      <c r="O14130" s="3"/>
    </row>
    <row r="14131" spans="1:15" customFormat="1" ht="13.2" x14ac:dyDescent="0.25">
      <c r="A14131">
        <v>9</v>
      </c>
      <c r="B14131">
        <v>10</v>
      </c>
      <c r="C14131" s="3">
        <v>910</v>
      </c>
      <c r="D14131" t="s">
        <v>6</v>
      </c>
      <c r="E14131">
        <v>84</v>
      </c>
      <c r="G14131" s="3">
        <v>198</v>
      </c>
      <c r="O14131" s="3"/>
    </row>
    <row r="14132" spans="1:15" customFormat="1" ht="13.2" x14ac:dyDescent="0.25">
      <c r="A14132">
        <v>9</v>
      </c>
      <c r="B14132">
        <v>11</v>
      </c>
      <c r="C14132" s="3">
        <v>911</v>
      </c>
      <c r="D14132" t="s">
        <v>6</v>
      </c>
      <c r="E14132">
        <v>84</v>
      </c>
      <c r="G14132" s="3">
        <v>384</v>
      </c>
      <c r="O14132" s="3"/>
    </row>
    <row r="14133" spans="1:15" customFormat="1" ht="13.2" x14ac:dyDescent="0.25">
      <c r="A14133">
        <v>9</v>
      </c>
      <c r="B14133">
        <v>12</v>
      </c>
      <c r="C14133" s="3">
        <v>912</v>
      </c>
      <c r="D14133" t="s">
        <v>6</v>
      </c>
      <c r="E14133">
        <v>84</v>
      </c>
      <c r="G14133" s="3">
        <v>264</v>
      </c>
      <c r="O14133" s="3"/>
    </row>
    <row r="14134" spans="1:15" customFormat="1" ht="13.2" x14ac:dyDescent="0.25">
      <c r="A14134">
        <v>9</v>
      </c>
      <c r="B14134">
        <v>13</v>
      </c>
      <c r="C14134" s="3">
        <v>913</v>
      </c>
      <c r="D14134" t="s">
        <v>6</v>
      </c>
      <c r="E14134">
        <v>84</v>
      </c>
      <c r="G14134" s="3">
        <v>309</v>
      </c>
      <c r="O14134" s="3"/>
    </row>
    <row r="14135" spans="1:15" customFormat="1" ht="13.2" x14ac:dyDescent="0.25">
      <c r="A14135">
        <v>9</v>
      </c>
      <c r="B14135">
        <v>14</v>
      </c>
      <c r="C14135" s="3">
        <v>914</v>
      </c>
      <c r="D14135" t="s">
        <v>6</v>
      </c>
      <c r="E14135">
        <v>84</v>
      </c>
      <c r="G14135" s="3">
        <v>341</v>
      </c>
      <c r="O14135" s="3"/>
    </row>
    <row r="14136" spans="1:15" customFormat="1" ht="13.2" x14ac:dyDescent="0.25">
      <c r="A14136">
        <v>9</v>
      </c>
      <c r="B14136">
        <v>15</v>
      </c>
      <c r="C14136" s="3">
        <v>915</v>
      </c>
      <c r="D14136" t="s">
        <v>6</v>
      </c>
      <c r="E14136">
        <v>84</v>
      </c>
      <c r="G14136" s="3">
        <v>252</v>
      </c>
      <c r="O14136" s="3"/>
    </row>
    <row r="14137" spans="1:15" customFormat="1" ht="13.2" x14ac:dyDescent="0.25">
      <c r="A14137">
        <v>9</v>
      </c>
      <c r="B14137">
        <v>16</v>
      </c>
      <c r="C14137" s="3">
        <v>916</v>
      </c>
      <c r="D14137" t="s">
        <v>6</v>
      </c>
      <c r="E14137">
        <v>84</v>
      </c>
      <c r="G14137" s="3">
        <v>318</v>
      </c>
      <c r="O14137" s="3"/>
    </row>
    <row r="14138" spans="1:15" customFormat="1" ht="13.2" x14ac:dyDescent="0.25">
      <c r="A14138">
        <v>9</v>
      </c>
      <c r="B14138">
        <v>17</v>
      </c>
      <c r="C14138" s="3">
        <v>917</v>
      </c>
      <c r="D14138" t="s">
        <v>6</v>
      </c>
      <c r="E14138">
        <v>84</v>
      </c>
      <c r="G14138" s="3">
        <v>467</v>
      </c>
      <c r="O14138" s="3"/>
    </row>
    <row r="14139" spans="1:15" customFormat="1" ht="13.2" x14ac:dyDescent="0.25">
      <c r="A14139">
        <v>9</v>
      </c>
      <c r="B14139">
        <v>18</v>
      </c>
      <c r="C14139" s="3">
        <v>918</v>
      </c>
      <c r="D14139" t="s">
        <v>6</v>
      </c>
      <c r="E14139">
        <v>84</v>
      </c>
      <c r="G14139" s="3">
        <v>595</v>
      </c>
      <c r="O14139" s="3"/>
    </row>
    <row r="14140" spans="1:15" customFormat="1" ht="13.2" x14ac:dyDescent="0.25">
      <c r="A14140">
        <v>9</v>
      </c>
      <c r="B14140">
        <v>19</v>
      </c>
      <c r="C14140" s="3">
        <v>919</v>
      </c>
      <c r="D14140" t="s">
        <v>6</v>
      </c>
      <c r="E14140">
        <v>84</v>
      </c>
      <c r="G14140" s="3">
        <v>679</v>
      </c>
      <c r="O14140" s="3"/>
    </row>
    <row r="14141" spans="1:15" customFormat="1" ht="13.2" x14ac:dyDescent="0.25">
      <c r="A14141">
        <v>9</v>
      </c>
      <c r="B14141">
        <v>20</v>
      </c>
      <c r="C14141" s="3">
        <v>920</v>
      </c>
      <c r="D14141" t="s">
        <v>6</v>
      </c>
      <c r="E14141">
        <v>84</v>
      </c>
      <c r="G14141" s="3">
        <v>587</v>
      </c>
      <c r="O14141" s="3"/>
    </row>
    <row r="14142" spans="1:15" customFormat="1" ht="13.2" x14ac:dyDescent="0.25">
      <c r="A14142">
        <v>9</v>
      </c>
      <c r="B14142">
        <v>21</v>
      </c>
      <c r="C14142" s="3">
        <v>921</v>
      </c>
      <c r="D14142" t="s">
        <v>6</v>
      </c>
      <c r="E14142">
        <v>84</v>
      </c>
      <c r="G14142" s="3">
        <v>400</v>
      </c>
      <c r="O14142" s="3"/>
    </row>
    <row r="14143" spans="1:15" customFormat="1" ht="13.2" x14ac:dyDescent="0.25">
      <c r="A14143">
        <v>9</v>
      </c>
      <c r="B14143">
        <v>22</v>
      </c>
      <c r="C14143" s="3">
        <v>922</v>
      </c>
      <c r="D14143" t="s">
        <v>6</v>
      </c>
      <c r="E14143">
        <v>84</v>
      </c>
      <c r="G14143" s="3">
        <v>559</v>
      </c>
      <c r="O14143" s="3"/>
    </row>
    <row r="14144" spans="1:15" customFormat="1" ht="13.2" x14ac:dyDescent="0.25">
      <c r="A14144">
        <v>9</v>
      </c>
      <c r="B14144">
        <v>23</v>
      </c>
      <c r="C14144" s="3">
        <v>923</v>
      </c>
      <c r="D14144" t="s">
        <v>6</v>
      </c>
      <c r="E14144">
        <v>84</v>
      </c>
      <c r="G14144" s="3">
        <v>477</v>
      </c>
      <c r="O14144" s="3"/>
    </row>
    <row r="14145" spans="1:15" customFormat="1" ht="13.2" x14ac:dyDescent="0.25">
      <c r="A14145">
        <v>9</v>
      </c>
      <c r="B14145">
        <v>24</v>
      </c>
      <c r="C14145" s="3">
        <v>924</v>
      </c>
      <c r="D14145" t="s">
        <v>6</v>
      </c>
      <c r="E14145">
        <v>84</v>
      </c>
      <c r="G14145" s="3">
        <v>430</v>
      </c>
      <c r="O14145" s="3"/>
    </row>
    <row r="14146" spans="1:15" customFormat="1" ht="13.2" x14ac:dyDescent="0.25">
      <c r="A14146">
        <v>9</v>
      </c>
      <c r="B14146">
        <v>25</v>
      </c>
      <c r="C14146" s="3">
        <v>925</v>
      </c>
      <c r="D14146" t="s">
        <v>6</v>
      </c>
      <c r="E14146">
        <v>84</v>
      </c>
      <c r="G14146" s="3">
        <v>704</v>
      </c>
      <c r="O14146" s="3"/>
    </row>
    <row r="14147" spans="1:15" customFormat="1" ht="13.2" x14ac:dyDescent="0.25">
      <c r="A14147">
        <v>9</v>
      </c>
      <c r="B14147">
        <v>26</v>
      </c>
      <c r="C14147" s="3">
        <v>926</v>
      </c>
      <c r="D14147" t="s">
        <v>6</v>
      </c>
      <c r="E14147">
        <v>84</v>
      </c>
      <c r="G14147" s="3">
        <v>769</v>
      </c>
      <c r="O14147" s="3"/>
    </row>
    <row r="14148" spans="1:15" customFormat="1" ht="13.2" x14ac:dyDescent="0.25">
      <c r="A14148">
        <v>9</v>
      </c>
      <c r="B14148">
        <v>27</v>
      </c>
      <c r="C14148" s="3">
        <v>927</v>
      </c>
      <c r="D14148" t="s">
        <v>6</v>
      </c>
      <c r="E14148">
        <v>84</v>
      </c>
      <c r="G14148" s="3">
        <v>658</v>
      </c>
      <c r="O14148" s="3"/>
    </row>
    <row r="14149" spans="1:15" customFormat="1" ht="13.2" x14ac:dyDescent="0.25">
      <c r="A14149">
        <v>9</v>
      </c>
      <c r="B14149">
        <v>28</v>
      </c>
      <c r="C14149" s="3">
        <v>928</v>
      </c>
      <c r="D14149" t="s">
        <v>6</v>
      </c>
      <c r="E14149">
        <v>84</v>
      </c>
      <c r="G14149" s="3">
        <v>736</v>
      </c>
      <c r="O14149" s="3"/>
    </row>
    <row r="14150" spans="1:15" customFormat="1" ht="13.2" x14ac:dyDescent="0.25">
      <c r="A14150">
        <v>9</v>
      </c>
      <c r="B14150">
        <v>29</v>
      </c>
      <c r="C14150" s="3">
        <v>929</v>
      </c>
      <c r="D14150" t="s">
        <v>6</v>
      </c>
      <c r="E14150">
        <v>84</v>
      </c>
      <c r="G14150" s="3">
        <v>672</v>
      </c>
      <c r="O14150" s="3"/>
    </row>
    <row r="14151" spans="1:15" customFormat="1" ht="13.2" x14ac:dyDescent="0.25">
      <c r="A14151">
        <v>9</v>
      </c>
      <c r="B14151">
        <v>30</v>
      </c>
      <c r="C14151" s="3">
        <v>930</v>
      </c>
      <c r="D14151" t="s">
        <v>6</v>
      </c>
      <c r="E14151">
        <v>84</v>
      </c>
      <c r="G14151" s="3">
        <v>673</v>
      </c>
      <c r="O14151" s="3"/>
    </row>
    <row r="14152" spans="1:15" customFormat="1" ht="13.2" x14ac:dyDescent="0.25">
      <c r="A14152">
        <v>10</v>
      </c>
      <c r="B14152">
        <v>1</v>
      </c>
      <c r="C14152" s="3">
        <v>1001</v>
      </c>
      <c r="D14152" t="s">
        <v>6</v>
      </c>
      <c r="E14152">
        <v>84</v>
      </c>
      <c r="G14152" s="3">
        <v>813</v>
      </c>
      <c r="O14152" s="3"/>
    </row>
    <row r="14153" spans="1:15" customFormat="1" ht="13.2" x14ac:dyDescent="0.25">
      <c r="A14153">
        <v>10</v>
      </c>
      <c r="B14153">
        <v>2</v>
      </c>
      <c r="C14153" s="3">
        <v>1002</v>
      </c>
      <c r="D14153" t="s">
        <v>6</v>
      </c>
      <c r="E14153">
        <v>84</v>
      </c>
      <c r="G14153" s="3">
        <v>602</v>
      </c>
      <c r="O14153" s="3"/>
    </row>
    <row r="14154" spans="1:15" customFormat="1" ht="13.2" x14ac:dyDescent="0.25">
      <c r="A14154">
        <v>5</v>
      </c>
      <c r="B14154">
        <v>31</v>
      </c>
      <c r="C14154" s="3">
        <v>531</v>
      </c>
      <c r="D14154" t="s">
        <v>7</v>
      </c>
      <c r="E14154">
        <v>84</v>
      </c>
      <c r="G14154" s="3">
        <v>413</v>
      </c>
      <c r="O14154" s="3"/>
    </row>
    <row r="14155" spans="1:15" customFormat="1" ht="13.2" x14ac:dyDescent="0.25">
      <c r="A14155">
        <v>6</v>
      </c>
      <c r="B14155">
        <v>1</v>
      </c>
      <c r="C14155" s="3">
        <v>601</v>
      </c>
      <c r="D14155" t="s">
        <v>7</v>
      </c>
      <c r="E14155">
        <v>84</v>
      </c>
      <c r="G14155" s="3">
        <v>935</v>
      </c>
      <c r="O14155" s="3"/>
    </row>
    <row r="14156" spans="1:15" customFormat="1" ht="13.2" x14ac:dyDescent="0.25">
      <c r="A14156">
        <v>6</v>
      </c>
      <c r="B14156">
        <v>2</v>
      </c>
      <c r="C14156" s="3">
        <v>602</v>
      </c>
      <c r="D14156" t="s">
        <v>7</v>
      </c>
      <c r="E14156">
        <v>84</v>
      </c>
      <c r="G14156" s="3">
        <v>773</v>
      </c>
      <c r="O14156" s="3"/>
    </row>
    <row r="14157" spans="1:15" customFormat="1" ht="13.2" x14ac:dyDescent="0.25">
      <c r="A14157">
        <v>6</v>
      </c>
      <c r="B14157">
        <v>3</v>
      </c>
      <c r="C14157" s="3">
        <v>603</v>
      </c>
      <c r="D14157" t="s">
        <v>7</v>
      </c>
      <c r="E14157">
        <v>84</v>
      </c>
      <c r="G14157" s="3">
        <v>603</v>
      </c>
      <c r="O14157" s="3"/>
    </row>
    <row r="14158" spans="1:15" customFormat="1" ht="13.2" x14ac:dyDescent="0.25">
      <c r="A14158">
        <v>6</v>
      </c>
      <c r="B14158">
        <v>4</v>
      </c>
      <c r="C14158" s="3">
        <v>604</v>
      </c>
      <c r="D14158" t="s">
        <v>7</v>
      </c>
      <c r="E14158">
        <v>84</v>
      </c>
      <c r="G14158" s="3">
        <v>639</v>
      </c>
      <c r="O14158" s="3"/>
    </row>
    <row r="14159" spans="1:15" customFormat="1" ht="13.2" x14ac:dyDescent="0.25">
      <c r="A14159">
        <v>6</v>
      </c>
      <c r="B14159">
        <v>5</v>
      </c>
      <c r="C14159" s="3">
        <v>605</v>
      </c>
      <c r="D14159" t="s">
        <v>7</v>
      </c>
      <c r="E14159">
        <v>84</v>
      </c>
      <c r="G14159" s="3">
        <v>992</v>
      </c>
      <c r="O14159" s="3"/>
    </row>
    <row r="14160" spans="1:15" customFormat="1" ht="13.2" x14ac:dyDescent="0.25">
      <c r="A14160">
        <v>6</v>
      </c>
      <c r="B14160">
        <v>6</v>
      </c>
      <c r="C14160" s="3">
        <v>606</v>
      </c>
      <c r="D14160" t="s">
        <v>7</v>
      </c>
      <c r="E14160">
        <v>84</v>
      </c>
      <c r="G14160" s="3">
        <v>390</v>
      </c>
      <c r="O14160" s="3"/>
    </row>
    <row r="14161" spans="1:15" customFormat="1" ht="13.2" x14ac:dyDescent="0.25">
      <c r="A14161">
        <v>6</v>
      </c>
      <c r="B14161">
        <v>7</v>
      </c>
      <c r="C14161" s="3">
        <v>607</v>
      </c>
      <c r="D14161" t="s">
        <v>7</v>
      </c>
      <c r="E14161">
        <v>84</v>
      </c>
      <c r="G14161" s="3">
        <v>837</v>
      </c>
      <c r="O14161" s="3"/>
    </row>
    <row r="14162" spans="1:15" customFormat="1" ht="13.2" x14ac:dyDescent="0.25">
      <c r="A14162">
        <v>6</v>
      </c>
      <c r="B14162">
        <v>8</v>
      </c>
      <c r="C14162" s="3">
        <v>608</v>
      </c>
      <c r="D14162" t="s">
        <v>7</v>
      </c>
      <c r="E14162">
        <v>84</v>
      </c>
      <c r="G14162" s="3">
        <v>771</v>
      </c>
      <c r="O14162" s="3"/>
    </row>
    <row r="14163" spans="1:15" customFormat="1" ht="13.2" x14ac:dyDescent="0.25">
      <c r="A14163">
        <v>6</v>
      </c>
      <c r="B14163">
        <v>9</v>
      </c>
      <c r="C14163" s="3">
        <v>609</v>
      </c>
      <c r="D14163" t="s">
        <v>7</v>
      </c>
      <c r="E14163">
        <v>84</v>
      </c>
      <c r="G14163" s="3">
        <v>159</v>
      </c>
      <c r="O14163" s="3"/>
    </row>
    <row r="14164" spans="1:15" customFormat="1" ht="13.2" x14ac:dyDescent="0.25">
      <c r="A14164">
        <v>6</v>
      </c>
      <c r="B14164">
        <v>10</v>
      </c>
      <c r="C14164" s="3">
        <v>610</v>
      </c>
      <c r="D14164" t="s">
        <v>7</v>
      </c>
      <c r="E14164">
        <v>84</v>
      </c>
      <c r="G14164" s="3">
        <v>2</v>
      </c>
      <c r="O14164" s="3"/>
    </row>
    <row r="14165" spans="1:15" customFormat="1" ht="13.2" x14ac:dyDescent="0.25">
      <c r="A14165">
        <v>6</v>
      </c>
      <c r="B14165">
        <v>11</v>
      </c>
      <c r="C14165" s="3">
        <v>611</v>
      </c>
      <c r="D14165" t="s">
        <v>7</v>
      </c>
      <c r="E14165">
        <v>84</v>
      </c>
      <c r="G14165" s="3">
        <v>200</v>
      </c>
      <c r="O14165" s="3"/>
    </row>
    <row r="14166" spans="1:15" customFormat="1" ht="13.2" x14ac:dyDescent="0.25">
      <c r="A14166">
        <v>6</v>
      </c>
      <c r="B14166">
        <v>12</v>
      </c>
      <c r="C14166" s="3">
        <v>612</v>
      </c>
      <c r="D14166" t="s">
        <v>7</v>
      </c>
      <c r="E14166">
        <v>84</v>
      </c>
      <c r="G14166" s="3">
        <v>373</v>
      </c>
      <c r="O14166" s="3"/>
    </row>
    <row r="14167" spans="1:15" customFormat="1" ht="13.2" x14ac:dyDescent="0.25">
      <c r="A14167">
        <v>6</v>
      </c>
      <c r="B14167">
        <v>13</v>
      </c>
      <c r="C14167" s="3">
        <v>613</v>
      </c>
      <c r="D14167" t="s">
        <v>7</v>
      </c>
      <c r="E14167">
        <v>84</v>
      </c>
      <c r="G14167" s="3">
        <v>1302</v>
      </c>
      <c r="O14167" s="3"/>
    </row>
    <row r="14168" spans="1:15" customFormat="1" ht="13.2" x14ac:dyDescent="0.25">
      <c r="A14168">
        <v>6</v>
      </c>
      <c r="B14168">
        <v>14</v>
      </c>
      <c r="C14168" s="3">
        <v>614</v>
      </c>
      <c r="D14168" t="s">
        <v>7</v>
      </c>
      <c r="E14168">
        <v>84</v>
      </c>
      <c r="G14168" s="3">
        <v>1396</v>
      </c>
      <c r="O14168" s="3"/>
    </row>
    <row r="14169" spans="1:15" customFormat="1" ht="13.2" x14ac:dyDescent="0.25">
      <c r="A14169">
        <v>6</v>
      </c>
      <c r="B14169">
        <v>15</v>
      </c>
      <c r="C14169" s="3">
        <v>615</v>
      </c>
      <c r="D14169" t="s">
        <v>7</v>
      </c>
      <c r="E14169">
        <v>84</v>
      </c>
      <c r="G14169" s="3">
        <v>1150</v>
      </c>
      <c r="O14169" s="3"/>
    </row>
    <row r="14170" spans="1:15" customFormat="1" ht="13.2" x14ac:dyDescent="0.25">
      <c r="A14170">
        <v>6</v>
      </c>
      <c r="B14170">
        <v>16</v>
      </c>
      <c r="C14170" s="3">
        <v>616</v>
      </c>
      <c r="D14170" t="s">
        <v>7</v>
      </c>
      <c r="E14170">
        <v>84</v>
      </c>
      <c r="G14170" s="3">
        <v>244</v>
      </c>
      <c r="O14170" s="3"/>
    </row>
    <row r="14171" spans="1:15" customFormat="1" ht="13.2" x14ac:dyDescent="0.25">
      <c r="A14171">
        <v>6</v>
      </c>
      <c r="B14171">
        <v>17</v>
      </c>
      <c r="C14171" s="3">
        <v>617</v>
      </c>
      <c r="D14171" t="s">
        <v>7</v>
      </c>
      <c r="E14171">
        <v>84</v>
      </c>
      <c r="G14171" s="3">
        <v>346</v>
      </c>
      <c r="O14171" s="3"/>
    </row>
    <row r="14172" spans="1:15" customFormat="1" ht="13.2" x14ac:dyDescent="0.25">
      <c r="A14172">
        <v>6</v>
      </c>
      <c r="B14172">
        <v>18</v>
      </c>
      <c r="C14172" s="3">
        <v>618</v>
      </c>
      <c r="D14172" t="s">
        <v>7</v>
      </c>
      <c r="E14172">
        <v>84</v>
      </c>
      <c r="G14172" s="3">
        <v>887</v>
      </c>
      <c r="O14172" s="3"/>
    </row>
    <row r="14173" spans="1:15" customFormat="1" ht="13.2" x14ac:dyDescent="0.25">
      <c r="A14173">
        <v>6</v>
      </c>
      <c r="B14173">
        <v>19</v>
      </c>
      <c r="C14173" s="3">
        <v>619</v>
      </c>
      <c r="D14173" t="s">
        <v>7</v>
      </c>
      <c r="E14173">
        <v>84</v>
      </c>
      <c r="G14173" s="3">
        <v>1420</v>
      </c>
      <c r="O14173" s="3"/>
    </row>
    <row r="14174" spans="1:15" customFormat="1" ht="13.2" x14ac:dyDescent="0.25">
      <c r="A14174">
        <v>6</v>
      </c>
      <c r="B14174">
        <v>20</v>
      </c>
      <c r="C14174" s="3">
        <v>620</v>
      </c>
      <c r="D14174" t="s">
        <v>7</v>
      </c>
      <c r="E14174">
        <v>84</v>
      </c>
      <c r="G14174" s="3">
        <v>1983</v>
      </c>
      <c r="O14174" s="3"/>
    </row>
    <row r="14175" spans="1:15" customFormat="1" ht="13.2" x14ac:dyDescent="0.25">
      <c r="A14175">
        <v>6</v>
      </c>
      <c r="B14175">
        <v>21</v>
      </c>
      <c r="C14175" s="3">
        <v>621</v>
      </c>
      <c r="D14175" t="s">
        <v>7</v>
      </c>
      <c r="E14175">
        <v>84</v>
      </c>
      <c r="G14175" s="3">
        <v>1165</v>
      </c>
      <c r="O14175" s="3"/>
    </row>
    <row r="14176" spans="1:15" customFormat="1" ht="13.2" x14ac:dyDescent="0.25">
      <c r="A14176">
        <v>6</v>
      </c>
      <c r="B14176">
        <v>22</v>
      </c>
      <c r="C14176" s="3">
        <v>622</v>
      </c>
      <c r="D14176" t="s">
        <v>7</v>
      </c>
      <c r="E14176">
        <v>84</v>
      </c>
      <c r="G14176" s="3">
        <v>573</v>
      </c>
      <c r="O14176" s="3"/>
    </row>
    <row r="14177" spans="1:15" customFormat="1" ht="13.2" x14ac:dyDescent="0.25">
      <c r="A14177">
        <v>6</v>
      </c>
      <c r="B14177">
        <v>23</v>
      </c>
      <c r="C14177" s="3">
        <v>623</v>
      </c>
      <c r="D14177" t="s">
        <v>7</v>
      </c>
      <c r="E14177">
        <v>84</v>
      </c>
      <c r="G14177" s="3">
        <v>207</v>
      </c>
      <c r="O14177" s="3"/>
    </row>
    <row r="14178" spans="1:15" customFormat="1" ht="13.2" x14ac:dyDescent="0.25">
      <c r="A14178">
        <v>6</v>
      </c>
      <c r="B14178">
        <v>24</v>
      </c>
      <c r="C14178" s="3">
        <v>624</v>
      </c>
      <c r="D14178" t="s">
        <v>7</v>
      </c>
      <c r="E14178">
        <v>84</v>
      </c>
      <c r="G14178" s="3">
        <v>242</v>
      </c>
      <c r="O14178" s="3"/>
    </row>
    <row r="14179" spans="1:15" customFormat="1" ht="13.2" x14ac:dyDescent="0.25">
      <c r="A14179">
        <v>6</v>
      </c>
      <c r="B14179">
        <v>25</v>
      </c>
      <c r="C14179" s="3">
        <v>625</v>
      </c>
      <c r="D14179" t="s">
        <v>7</v>
      </c>
      <c r="E14179">
        <v>84</v>
      </c>
      <c r="G14179" s="3">
        <v>1007</v>
      </c>
      <c r="O14179" s="3"/>
    </row>
    <row r="14180" spans="1:15" customFormat="1" ht="13.2" x14ac:dyDescent="0.25">
      <c r="A14180">
        <v>6</v>
      </c>
      <c r="B14180">
        <v>26</v>
      </c>
      <c r="C14180" s="3">
        <v>626</v>
      </c>
      <c r="D14180" t="s">
        <v>7</v>
      </c>
      <c r="E14180">
        <v>84</v>
      </c>
      <c r="G14180" s="3">
        <v>418</v>
      </c>
      <c r="O14180" s="3"/>
    </row>
    <row r="14181" spans="1:15" customFormat="1" ht="13.2" x14ac:dyDescent="0.25">
      <c r="A14181">
        <v>6</v>
      </c>
      <c r="B14181">
        <v>27</v>
      </c>
      <c r="C14181" s="3">
        <v>627</v>
      </c>
      <c r="D14181" t="s">
        <v>7</v>
      </c>
      <c r="E14181">
        <v>84</v>
      </c>
      <c r="G14181" s="3">
        <v>1863</v>
      </c>
      <c r="O14181" s="3"/>
    </row>
    <row r="14182" spans="1:15" customFormat="1" ht="13.2" x14ac:dyDescent="0.25">
      <c r="A14182">
        <v>6</v>
      </c>
      <c r="B14182">
        <v>28</v>
      </c>
      <c r="C14182" s="3">
        <v>628</v>
      </c>
      <c r="D14182" t="s">
        <v>7</v>
      </c>
      <c r="E14182">
        <v>84</v>
      </c>
      <c r="G14182" s="3">
        <v>1751</v>
      </c>
      <c r="O14182" s="3"/>
    </row>
    <row r="14183" spans="1:15" customFormat="1" ht="13.2" x14ac:dyDescent="0.25">
      <c r="A14183">
        <v>6</v>
      </c>
      <c r="B14183">
        <v>29</v>
      </c>
      <c r="C14183" s="3">
        <v>629</v>
      </c>
      <c r="D14183" t="s">
        <v>7</v>
      </c>
      <c r="E14183">
        <v>84</v>
      </c>
      <c r="G14183" s="3">
        <v>1559</v>
      </c>
      <c r="O14183" s="3"/>
    </row>
    <row r="14184" spans="1:15" customFormat="1" ht="13.2" x14ac:dyDescent="0.25">
      <c r="A14184">
        <v>6</v>
      </c>
      <c r="B14184">
        <v>30</v>
      </c>
      <c r="C14184" s="3">
        <v>630</v>
      </c>
      <c r="D14184" t="s">
        <v>7</v>
      </c>
      <c r="E14184">
        <v>84</v>
      </c>
      <c r="G14184" s="3">
        <v>586</v>
      </c>
      <c r="O14184" s="3"/>
    </row>
    <row r="14185" spans="1:15" customFormat="1" ht="13.2" x14ac:dyDescent="0.25">
      <c r="A14185">
        <v>7</v>
      </c>
      <c r="B14185">
        <v>1</v>
      </c>
      <c r="C14185" s="3">
        <v>701</v>
      </c>
      <c r="D14185" t="s">
        <v>7</v>
      </c>
      <c r="E14185">
        <v>84</v>
      </c>
      <c r="G14185" s="3">
        <v>1614</v>
      </c>
      <c r="O14185" s="3"/>
    </row>
    <row r="14186" spans="1:15" customFormat="1" ht="13.2" x14ac:dyDescent="0.25">
      <c r="A14186">
        <v>7</v>
      </c>
      <c r="B14186">
        <v>2</v>
      </c>
      <c r="C14186" s="3">
        <v>702</v>
      </c>
      <c r="D14186" t="s">
        <v>7</v>
      </c>
      <c r="E14186">
        <v>84</v>
      </c>
      <c r="G14186" s="3">
        <v>1656</v>
      </c>
      <c r="O14186" s="3"/>
    </row>
    <row r="14187" spans="1:15" customFormat="1" ht="13.2" x14ac:dyDescent="0.25">
      <c r="A14187">
        <v>7</v>
      </c>
      <c r="B14187">
        <v>3</v>
      </c>
      <c r="C14187" s="3">
        <v>703</v>
      </c>
      <c r="D14187" t="s">
        <v>7</v>
      </c>
      <c r="E14187">
        <v>84</v>
      </c>
      <c r="G14187" s="3">
        <v>1526</v>
      </c>
      <c r="O14187" s="3"/>
    </row>
    <row r="14188" spans="1:15" customFormat="1" ht="13.2" x14ac:dyDescent="0.25">
      <c r="A14188">
        <v>7</v>
      </c>
      <c r="B14188">
        <v>4</v>
      </c>
      <c r="C14188" s="3">
        <v>704</v>
      </c>
      <c r="D14188" t="s">
        <v>7</v>
      </c>
      <c r="E14188">
        <v>84</v>
      </c>
      <c r="G14188" s="3">
        <v>1413</v>
      </c>
      <c r="O14188" s="3"/>
    </row>
    <row r="14189" spans="1:15" customFormat="1" ht="13.2" x14ac:dyDescent="0.25">
      <c r="A14189">
        <v>7</v>
      </c>
      <c r="B14189">
        <v>5</v>
      </c>
      <c r="C14189" s="3">
        <v>705</v>
      </c>
      <c r="D14189" t="s">
        <v>7</v>
      </c>
      <c r="E14189">
        <v>84</v>
      </c>
      <c r="G14189" s="3">
        <v>1108</v>
      </c>
      <c r="O14189" s="3"/>
    </row>
    <row r="14190" spans="1:15" customFormat="1" ht="13.2" x14ac:dyDescent="0.25">
      <c r="A14190">
        <v>7</v>
      </c>
      <c r="B14190">
        <v>6</v>
      </c>
      <c r="C14190" s="3">
        <v>706</v>
      </c>
      <c r="D14190" t="s">
        <v>7</v>
      </c>
      <c r="E14190">
        <v>84</v>
      </c>
      <c r="G14190" s="3">
        <v>551</v>
      </c>
      <c r="O14190" s="3"/>
    </row>
    <row r="14191" spans="1:15" customFormat="1" ht="13.2" x14ac:dyDescent="0.25">
      <c r="A14191">
        <v>7</v>
      </c>
      <c r="B14191">
        <v>7</v>
      </c>
      <c r="C14191" s="3">
        <v>707</v>
      </c>
      <c r="D14191" t="s">
        <v>7</v>
      </c>
      <c r="E14191">
        <v>84</v>
      </c>
      <c r="G14191" s="3">
        <v>423</v>
      </c>
      <c r="O14191" s="3"/>
    </row>
    <row r="14192" spans="1:15" customFormat="1" ht="13.2" x14ac:dyDescent="0.25">
      <c r="A14192">
        <v>7</v>
      </c>
      <c r="B14192">
        <v>8</v>
      </c>
      <c r="C14192" s="3">
        <v>708</v>
      </c>
      <c r="D14192" t="s">
        <v>7</v>
      </c>
      <c r="E14192">
        <v>84</v>
      </c>
      <c r="G14192" s="3">
        <v>2578</v>
      </c>
      <c r="O14192" s="3"/>
    </row>
    <row r="14193" spans="1:15" customFormat="1" ht="13.2" x14ac:dyDescent="0.25">
      <c r="A14193">
        <v>7</v>
      </c>
      <c r="B14193">
        <v>9</v>
      </c>
      <c r="C14193" s="3">
        <v>709</v>
      </c>
      <c r="D14193" t="s">
        <v>7</v>
      </c>
      <c r="E14193">
        <v>84</v>
      </c>
      <c r="G14193" s="3">
        <v>2320</v>
      </c>
      <c r="O14193" s="3"/>
    </row>
    <row r="14194" spans="1:15" customFormat="1" ht="13.2" x14ac:dyDescent="0.25">
      <c r="A14194">
        <v>7</v>
      </c>
      <c r="B14194">
        <v>10</v>
      </c>
      <c r="C14194" s="3">
        <v>710</v>
      </c>
      <c r="D14194" t="s">
        <v>7</v>
      </c>
      <c r="E14194">
        <v>84</v>
      </c>
      <c r="G14194" s="3">
        <v>1595</v>
      </c>
      <c r="O14194" s="3"/>
    </row>
    <row r="14195" spans="1:15" customFormat="1" ht="13.2" x14ac:dyDescent="0.25">
      <c r="A14195">
        <v>7</v>
      </c>
      <c r="B14195">
        <v>11</v>
      </c>
      <c r="C14195" s="3">
        <v>711</v>
      </c>
      <c r="D14195" t="s">
        <v>7</v>
      </c>
      <c r="E14195">
        <v>84</v>
      </c>
      <c r="G14195" s="3">
        <v>1019</v>
      </c>
      <c r="O14195" s="3"/>
    </row>
    <row r="14196" spans="1:15" customFormat="1" ht="13.2" x14ac:dyDescent="0.25">
      <c r="A14196">
        <v>7</v>
      </c>
      <c r="B14196">
        <v>12</v>
      </c>
      <c r="C14196" s="3">
        <v>712</v>
      </c>
      <c r="D14196" t="s">
        <v>7</v>
      </c>
      <c r="E14196">
        <v>84</v>
      </c>
      <c r="G14196" s="3">
        <v>3291</v>
      </c>
      <c r="O14196" s="3"/>
    </row>
    <row r="14197" spans="1:15" customFormat="1" ht="13.2" x14ac:dyDescent="0.25">
      <c r="A14197">
        <v>7</v>
      </c>
      <c r="B14197">
        <v>13</v>
      </c>
      <c r="C14197" s="3">
        <v>713</v>
      </c>
      <c r="D14197" t="s">
        <v>7</v>
      </c>
      <c r="E14197">
        <v>84</v>
      </c>
      <c r="G14197" s="3">
        <v>1233</v>
      </c>
      <c r="O14197" s="3"/>
    </row>
    <row r="14198" spans="1:15" customFormat="1" ht="13.2" x14ac:dyDescent="0.25">
      <c r="A14198">
        <v>7</v>
      </c>
      <c r="B14198">
        <v>14</v>
      </c>
      <c r="C14198" s="3">
        <v>714</v>
      </c>
      <c r="D14198" t="s">
        <v>7</v>
      </c>
      <c r="E14198">
        <v>84</v>
      </c>
      <c r="G14198" s="3">
        <v>1309</v>
      </c>
      <c r="O14198" s="3"/>
    </row>
    <row r="14199" spans="1:15" customFormat="1" ht="13.2" x14ac:dyDescent="0.25">
      <c r="A14199">
        <v>7</v>
      </c>
      <c r="B14199">
        <v>15</v>
      </c>
      <c r="C14199" s="3">
        <v>715</v>
      </c>
      <c r="D14199" t="s">
        <v>7</v>
      </c>
      <c r="E14199">
        <v>84</v>
      </c>
      <c r="G14199" s="3">
        <v>1041</v>
      </c>
      <c r="O14199" s="3"/>
    </row>
    <row r="14200" spans="1:15" customFormat="1" ht="13.2" x14ac:dyDescent="0.25">
      <c r="A14200">
        <v>7</v>
      </c>
      <c r="B14200">
        <v>16</v>
      </c>
      <c r="C14200" s="3">
        <v>716</v>
      </c>
      <c r="D14200" t="s">
        <v>7</v>
      </c>
      <c r="E14200">
        <v>84</v>
      </c>
      <c r="G14200" s="3">
        <v>651</v>
      </c>
      <c r="O14200" s="3"/>
    </row>
    <row r="14201" spans="1:15" customFormat="1" ht="13.2" x14ac:dyDescent="0.25">
      <c r="A14201">
        <v>7</v>
      </c>
      <c r="B14201">
        <v>17</v>
      </c>
      <c r="C14201" s="3">
        <v>717</v>
      </c>
      <c r="D14201" t="s">
        <v>7</v>
      </c>
      <c r="E14201">
        <v>84</v>
      </c>
      <c r="G14201" s="3">
        <v>356</v>
      </c>
      <c r="O14201" s="3"/>
    </row>
    <row r="14202" spans="1:15" customFormat="1" ht="13.2" x14ac:dyDescent="0.25">
      <c r="A14202">
        <v>7</v>
      </c>
      <c r="B14202">
        <v>18</v>
      </c>
      <c r="C14202" s="3">
        <v>718</v>
      </c>
      <c r="D14202" t="s">
        <v>7</v>
      </c>
      <c r="E14202">
        <v>84</v>
      </c>
      <c r="G14202" s="3">
        <v>158</v>
      </c>
      <c r="O14202" s="3"/>
    </row>
    <row r="14203" spans="1:15" customFormat="1" ht="13.2" x14ac:dyDescent="0.25">
      <c r="A14203">
        <v>7</v>
      </c>
      <c r="B14203">
        <v>19</v>
      </c>
      <c r="C14203" s="3">
        <v>719</v>
      </c>
      <c r="D14203" t="s">
        <v>7</v>
      </c>
      <c r="E14203">
        <v>84</v>
      </c>
      <c r="G14203" s="3">
        <v>680</v>
      </c>
      <c r="O14203" s="3"/>
    </row>
    <row r="14204" spans="1:15" customFormat="1" ht="13.2" x14ac:dyDescent="0.25">
      <c r="A14204">
        <v>7</v>
      </c>
      <c r="B14204">
        <v>20</v>
      </c>
      <c r="C14204" s="3">
        <v>720</v>
      </c>
      <c r="D14204" t="s">
        <v>7</v>
      </c>
      <c r="E14204">
        <v>84</v>
      </c>
      <c r="G14204" s="3">
        <v>676</v>
      </c>
      <c r="O14204" s="3"/>
    </row>
    <row r="14205" spans="1:15" customFormat="1" ht="13.2" x14ac:dyDescent="0.25">
      <c r="A14205">
        <v>7</v>
      </c>
      <c r="B14205">
        <v>21</v>
      </c>
      <c r="C14205" s="3">
        <v>721</v>
      </c>
      <c r="D14205" t="s">
        <v>7</v>
      </c>
      <c r="E14205">
        <v>84</v>
      </c>
      <c r="G14205" s="3">
        <v>1138</v>
      </c>
      <c r="O14205" s="3"/>
    </row>
    <row r="14206" spans="1:15" customFormat="1" ht="13.2" x14ac:dyDescent="0.25">
      <c r="A14206">
        <v>7</v>
      </c>
      <c r="B14206">
        <v>22</v>
      </c>
      <c r="C14206" s="3">
        <v>722</v>
      </c>
      <c r="D14206" t="s">
        <v>7</v>
      </c>
      <c r="E14206">
        <v>84</v>
      </c>
      <c r="G14206" s="3">
        <v>1201</v>
      </c>
      <c r="O14206" s="3"/>
    </row>
    <row r="14207" spans="1:15" customFormat="1" ht="13.2" x14ac:dyDescent="0.25">
      <c r="A14207">
        <v>7</v>
      </c>
      <c r="B14207">
        <v>23</v>
      </c>
      <c r="C14207" s="3">
        <v>723</v>
      </c>
      <c r="D14207" t="s">
        <v>7</v>
      </c>
      <c r="E14207">
        <v>84</v>
      </c>
      <c r="G14207" s="3">
        <v>1109</v>
      </c>
      <c r="O14207" s="3"/>
    </row>
    <row r="14208" spans="1:15" customFormat="1" ht="13.2" x14ac:dyDescent="0.25">
      <c r="A14208">
        <v>7</v>
      </c>
      <c r="B14208">
        <v>24</v>
      </c>
      <c r="C14208" s="3">
        <v>724</v>
      </c>
      <c r="D14208" t="s">
        <v>7</v>
      </c>
      <c r="E14208">
        <v>84</v>
      </c>
      <c r="G14208" s="3">
        <v>710</v>
      </c>
      <c r="O14208" s="3"/>
    </row>
    <row r="14209" spans="1:15" customFormat="1" ht="13.2" x14ac:dyDescent="0.25">
      <c r="A14209">
        <v>7</v>
      </c>
      <c r="B14209">
        <v>25</v>
      </c>
      <c r="C14209" s="3">
        <v>725</v>
      </c>
      <c r="D14209" t="s">
        <v>7</v>
      </c>
      <c r="E14209">
        <v>84</v>
      </c>
      <c r="G14209" s="3">
        <v>267</v>
      </c>
      <c r="O14209" s="3"/>
    </row>
    <row r="14210" spans="1:15" customFormat="1" ht="13.2" x14ac:dyDescent="0.25">
      <c r="A14210">
        <v>7</v>
      </c>
      <c r="B14210">
        <v>26</v>
      </c>
      <c r="C14210" s="3">
        <v>726</v>
      </c>
      <c r="D14210" t="s">
        <v>7</v>
      </c>
      <c r="E14210">
        <v>84</v>
      </c>
      <c r="G14210" s="3">
        <v>303</v>
      </c>
      <c r="O14210" s="3"/>
    </row>
    <row r="14211" spans="1:15" customFormat="1" ht="13.2" x14ac:dyDescent="0.25">
      <c r="A14211">
        <v>7</v>
      </c>
      <c r="B14211">
        <v>27</v>
      </c>
      <c r="C14211" s="3">
        <v>727</v>
      </c>
      <c r="D14211" t="s">
        <v>7</v>
      </c>
      <c r="E14211">
        <v>84</v>
      </c>
      <c r="G14211" s="3">
        <v>579</v>
      </c>
      <c r="O14211" s="3"/>
    </row>
    <row r="14212" spans="1:15" customFormat="1" ht="13.2" x14ac:dyDescent="0.25">
      <c r="A14212">
        <v>7</v>
      </c>
      <c r="B14212">
        <v>28</v>
      </c>
      <c r="C14212" s="3">
        <v>728</v>
      </c>
      <c r="D14212" t="s">
        <v>7</v>
      </c>
      <c r="E14212">
        <v>84</v>
      </c>
      <c r="G14212" s="3">
        <v>17</v>
      </c>
      <c r="O14212" s="3"/>
    </row>
    <row r="14213" spans="1:15" customFormat="1" ht="13.2" x14ac:dyDescent="0.25">
      <c r="A14213">
        <v>7</v>
      </c>
      <c r="B14213">
        <v>29</v>
      </c>
      <c r="C14213" s="3">
        <v>729</v>
      </c>
      <c r="D14213" t="s">
        <v>7</v>
      </c>
      <c r="E14213">
        <v>84</v>
      </c>
      <c r="G14213" s="3">
        <v>10</v>
      </c>
      <c r="O14213" s="3"/>
    </row>
    <row r="14214" spans="1:15" customFormat="1" ht="13.2" x14ac:dyDescent="0.25">
      <c r="A14214">
        <v>7</v>
      </c>
      <c r="B14214">
        <v>30</v>
      </c>
      <c r="C14214" s="3">
        <v>730</v>
      </c>
      <c r="D14214" t="s">
        <v>7</v>
      </c>
      <c r="E14214">
        <v>84</v>
      </c>
      <c r="G14214" s="3">
        <v>594</v>
      </c>
      <c r="O14214" s="3"/>
    </row>
    <row r="14215" spans="1:15" customFormat="1" ht="13.2" x14ac:dyDescent="0.25">
      <c r="A14215">
        <v>7</v>
      </c>
      <c r="B14215">
        <v>31</v>
      </c>
      <c r="C14215" s="3">
        <v>731</v>
      </c>
      <c r="D14215" t="s">
        <v>7</v>
      </c>
      <c r="E14215">
        <v>84</v>
      </c>
      <c r="G14215" s="3">
        <v>923</v>
      </c>
      <c r="O14215" s="3"/>
    </row>
    <row r="14216" spans="1:15" customFormat="1" ht="13.2" x14ac:dyDescent="0.25">
      <c r="A14216">
        <v>8</v>
      </c>
      <c r="B14216">
        <v>1</v>
      </c>
      <c r="C14216" s="3">
        <v>801</v>
      </c>
      <c r="D14216" t="s">
        <v>7</v>
      </c>
      <c r="E14216">
        <v>84</v>
      </c>
      <c r="G14216" s="3">
        <v>1041</v>
      </c>
      <c r="O14216" s="3"/>
    </row>
    <row r="14217" spans="1:15" customFormat="1" ht="13.2" x14ac:dyDescent="0.25">
      <c r="A14217">
        <v>8</v>
      </c>
      <c r="B14217">
        <v>2</v>
      </c>
      <c r="C14217" s="3">
        <v>802</v>
      </c>
      <c r="D14217" t="s">
        <v>7</v>
      </c>
      <c r="E14217">
        <v>84</v>
      </c>
      <c r="G14217" s="3">
        <v>699</v>
      </c>
      <c r="O14217" s="3"/>
    </row>
    <row r="14218" spans="1:15" customFormat="1" ht="13.2" x14ac:dyDescent="0.25">
      <c r="A14218">
        <v>8</v>
      </c>
      <c r="B14218">
        <v>3</v>
      </c>
      <c r="C14218" s="3">
        <v>803</v>
      </c>
      <c r="D14218" t="s">
        <v>7</v>
      </c>
      <c r="E14218">
        <v>84</v>
      </c>
      <c r="G14218" s="3">
        <v>1005</v>
      </c>
      <c r="O14218" s="3"/>
    </row>
    <row r="14219" spans="1:15" customFormat="1" ht="13.2" x14ac:dyDescent="0.25">
      <c r="A14219">
        <v>8</v>
      </c>
      <c r="B14219">
        <v>4</v>
      </c>
      <c r="C14219" s="3">
        <v>804</v>
      </c>
      <c r="D14219" t="s">
        <v>7</v>
      </c>
      <c r="E14219">
        <v>84</v>
      </c>
      <c r="G14219" s="3">
        <v>866</v>
      </c>
      <c r="O14219" s="3"/>
    </row>
    <row r="14220" spans="1:15" customFormat="1" ht="13.2" x14ac:dyDescent="0.25">
      <c r="A14220">
        <v>8</v>
      </c>
      <c r="B14220">
        <v>5</v>
      </c>
      <c r="C14220" s="3">
        <v>805</v>
      </c>
      <c r="D14220" t="s">
        <v>7</v>
      </c>
      <c r="E14220">
        <v>84</v>
      </c>
      <c r="G14220" s="3">
        <v>638</v>
      </c>
      <c r="O14220" s="3"/>
    </row>
    <row r="14221" spans="1:15" customFormat="1" ht="13.2" x14ac:dyDescent="0.25">
      <c r="A14221">
        <v>8</v>
      </c>
      <c r="B14221">
        <v>6</v>
      </c>
      <c r="C14221" s="3">
        <v>806</v>
      </c>
      <c r="D14221" t="s">
        <v>7</v>
      </c>
      <c r="E14221">
        <v>84</v>
      </c>
      <c r="G14221" s="3">
        <v>366</v>
      </c>
      <c r="O14221" s="3"/>
    </row>
    <row r="14222" spans="1:15" customFormat="1" ht="13.2" x14ac:dyDescent="0.25">
      <c r="A14222">
        <v>8</v>
      </c>
      <c r="B14222">
        <v>7</v>
      </c>
      <c r="C14222" s="3">
        <v>807</v>
      </c>
      <c r="D14222" t="s">
        <v>7</v>
      </c>
      <c r="E14222">
        <v>84</v>
      </c>
      <c r="G14222" s="3">
        <v>411</v>
      </c>
      <c r="O14222" s="3"/>
    </row>
    <row r="14223" spans="1:15" customFormat="1" ht="13.2" x14ac:dyDescent="0.25">
      <c r="A14223">
        <v>8</v>
      </c>
      <c r="B14223">
        <v>8</v>
      </c>
      <c r="C14223" s="3">
        <v>808</v>
      </c>
      <c r="D14223" t="s">
        <v>7</v>
      </c>
      <c r="E14223">
        <v>84</v>
      </c>
      <c r="G14223" s="3">
        <v>293</v>
      </c>
      <c r="O14223" s="3"/>
    </row>
    <row r="14224" spans="1:15" customFormat="1" ht="13.2" x14ac:dyDescent="0.25">
      <c r="A14224">
        <v>8</v>
      </c>
      <c r="B14224">
        <v>9</v>
      </c>
      <c r="C14224" s="3">
        <v>809</v>
      </c>
      <c r="D14224" t="s">
        <v>7</v>
      </c>
      <c r="E14224">
        <v>84</v>
      </c>
      <c r="G14224" s="3">
        <v>281</v>
      </c>
      <c r="O14224" s="3"/>
    </row>
    <row r="14225" spans="1:15" customFormat="1" ht="13.2" x14ac:dyDescent="0.25">
      <c r="A14225">
        <v>8</v>
      </c>
      <c r="B14225">
        <v>10</v>
      </c>
      <c r="C14225" s="3">
        <v>810</v>
      </c>
      <c r="D14225" t="s">
        <v>7</v>
      </c>
      <c r="E14225">
        <v>84</v>
      </c>
      <c r="G14225" s="3">
        <v>366</v>
      </c>
      <c r="O14225" s="3"/>
    </row>
    <row r="14226" spans="1:15" customFormat="1" ht="13.2" x14ac:dyDescent="0.25">
      <c r="A14226">
        <v>8</v>
      </c>
      <c r="B14226">
        <v>11</v>
      </c>
      <c r="C14226" s="3">
        <v>811</v>
      </c>
      <c r="D14226" t="s">
        <v>7</v>
      </c>
      <c r="E14226">
        <v>84</v>
      </c>
      <c r="G14226" s="3">
        <v>339</v>
      </c>
      <c r="O14226" s="3"/>
    </row>
    <row r="14227" spans="1:15" customFormat="1" ht="13.2" x14ac:dyDescent="0.25">
      <c r="A14227">
        <v>8</v>
      </c>
      <c r="B14227">
        <v>12</v>
      </c>
      <c r="C14227" s="3">
        <v>812</v>
      </c>
      <c r="D14227" t="s">
        <v>7</v>
      </c>
      <c r="E14227">
        <v>84</v>
      </c>
      <c r="G14227" s="3">
        <v>771</v>
      </c>
      <c r="O14227" s="3"/>
    </row>
    <row r="14228" spans="1:15" customFormat="1" ht="13.2" x14ac:dyDescent="0.25">
      <c r="A14228">
        <v>8</v>
      </c>
      <c r="B14228">
        <v>13</v>
      </c>
      <c r="C14228" s="3">
        <v>813</v>
      </c>
      <c r="D14228" t="s">
        <v>7</v>
      </c>
      <c r="E14228">
        <v>84</v>
      </c>
      <c r="G14228" s="3">
        <v>946</v>
      </c>
      <c r="O14228" s="3"/>
    </row>
    <row r="14229" spans="1:15" customFormat="1" ht="13.2" x14ac:dyDescent="0.25">
      <c r="A14229">
        <v>8</v>
      </c>
      <c r="B14229">
        <v>14</v>
      </c>
      <c r="C14229" s="3">
        <v>814</v>
      </c>
      <c r="D14229" t="s">
        <v>7</v>
      </c>
      <c r="E14229">
        <v>84</v>
      </c>
      <c r="G14229" s="3">
        <v>1532</v>
      </c>
      <c r="O14229" s="3"/>
    </row>
    <row r="14230" spans="1:15" customFormat="1" ht="13.2" x14ac:dyDescent="0.25">
      <c r="A14230">
        <v>8</v>
      </c>
      <c r="B14230">
        <v>15</v>
      </c>
      <c r="C14230" s="3">
        <v>815</v>
      </c>
      <c r="D14230" t="s">
        <v>7</v>
      </c>
      <c r="E14230">
        <v>84</v>
      </c>
      <c r="G14230" s="3">
        <v>1925</v>
      </c>
      <c r="O14230" s="3"/>
    </row>
    <row r="14231" spans="1:15" customFormat="1" ht="13.2" x14ac:dyDescent="0.25">
      <c r="A14231">
        <v>8</v>
      </c>
      <c r="B14231">
        <v>16</v>
      </c>
      <c r="C14231" s="3">
        <v>816</v>
      </c>
      <c r="D14231" t="s">
        <v>7</v>
      </c>
      <c r="E14231">
        <v>84</v>
      </c>
      <c r="G14231" s="3">
        <v>3540</v>
      </c>
      <c r="O14231" s="3"/>
    </row>
    <row r="14232" spans="1:15" customFormat="1" ht="13.2" x14ac:dyDescent="0.25">
      <c r="A14232">
        <v>8</v>
      </c>
      <c r="B14232">
        <v>17</v>
      </c>
      <c r="C14232" s="3">
        <v>817</v>
      </c>
      <c r="D14232" t="s">
        <v>7</v>
      </c>
      <c r="E14232">
        <v>84</v>
      </c>
      <c r="G14232" s="3">
        <v>2006</v>
      </c>
      <c r="O14232" s="3"/>
    </row>
    <row r="14233" spans="1:15" customFormat="1" ht="13.2" x14ac:dyDescent="0.25">
      <c r="A14233">
        <v>8</v>
      </c>
      <c r="B14233">
        <v>18</v>
      </c>
      <c r="C14233" s="3">
        <v>818</v>
      </c>
      <c r="D14233" t="s">
        <v>7</v>
      </c>
      <c r="E14233">
        <v>84</v>
      </c>
      <c r="G14233" s="3">
        <v>1125</v>
      </c>
      <c r="O14233" s="3"/>
    </row>
    <row r="14234" spans="1:15" customFormat="1" ht="13.2" x14ac:dyDescent="0.25">
      <c r="A14234">
        <v>8</v>
      </c>
      <c r="B14234">
        <v>19</v>
      </c>
      <c r="C14234" s="3">
        <v>819</v>
      </c>
      <c r="D14234" t="s">
        <v>7</v>
      </c>
      <c r="E14234">
        <v>84</v>
      </c>
      <c r="G14234" s="3">
        <v>1016</v>
      </c>
      <c r="O14234" s="3"/>
    </row>
    <row r="14235" spans="1:15" customFormat="1" ht="13.2" x14ac:dyDescent="0.25">
      <c r="A14235">
        <v>8</v>
      </c>
      <c r="B14235">
        <v>20</v>
      </c>
      <c r="C14235" s="3">
        <v>820</v>
      </c>
      <c r="D14235" t="s">
        <v>7</v>
      </c>
      <c r="E14235">
        <v>84</v>
      </c>
      <c r="G14235" s="3">
        <v>1013</v>
      </c>
      <c r="O14235" s="3"/>
    </row>
    <row r="14236" spans="1:15" customFormat="1" ht="13.2" x14ac:dyDescent="0.25">
      <c r="A14236">
        <v>8</v>
      </c>
      <c r="B14236">
        <v>21</v>
      </c>
      <c r="C14236" s="3">
        <v>821</v>
      </c>
      <c r="D14236" t="s">
        <v>7</v>
      </c>
      <c r="E14236">
        <v>84</v>
      </c>
      <c r="G14236" s="3">
        <v>984</v>
      </c>
      <c r="O14236" s="3"/>
    </row>
    <row r="14237" spans="1:15" customFormat="1" ht="13.2" x14ac:dyDescent="0.25">
      <c r="A14237">
        <v>8</v>
      </c>
      <c r="B14237">
        <v>22</v>
      </c>
      <c r="C14237" s="3">
        <v>822</v>
      </c>
      <c r="D14237" t="s">
        <v>7</v>
      </c>
      <c r="E14237">
        <v>84</v>
      </c>
      <c r="G14237" s="3">
        <v>830</v>
      </c>
      <c r="O14237" s="3"/>
    </row>
    <row r="14238" spans="1:15" customFormat="1" ht="13.2" x14ac:dyDescent="0.25">
      <c r="A14238">
        <v>8</v>
      </c>
      <c r="B14238">
        <v>23</v>
      </c>
      <c r="C14238" s="3">
        <v>823</v>
      </c>
      <c r="D14238" t="s">
        <v>7</v>
      </c>
      <c r="E14238">
        <v>84</v>
      </c>
      <c r="G14238" s="3">
        <v>781</v>
      </c>
      <c r="O14238" s="3"/>
    </row>
    <row r="14239" spans="1:15" customFormat="1" ht="13.2" x14ac:dyDescent="0.25">
      <c r="A14239">
        <v>8</v>
      </c>
      <c r="B14239">
        <v>24</v>
      </c>
      <c r="C14239" s="3">
        <v>824</v>
      </c>
      <c r="D14239" t="s">
        <v>7</v>
      </c>
      <c r="E14239">
        <v>84</v>
      </c>
      <c r="G14239" s="3">
        <v>929</v>
      </c>
      <c r="O14239" s="3"/>
    </row>
    <row r="14240" spans="1:15" customFormat="1" ht="13.2" x14ac:dyDescent="0.25">
      <c r="A14240">
        <v>8</v>
      </c>
      <c r="B14240">
        <v>25</v>
      </c>
      <c r="C14240" s="3">
        <v>825</v>
      </c>
      <c r="D14240" t="s">
        <v>7</v>
      </c>
      <c r="E14240">
        <v>84</v>
      </c>
      <c r="G14240" s="3">
        <v>855</v>
      </c>
      <c r="O14240" s="3"/>
    </row>
    <row r="14241" spans="1:15" customFormat="1" ht="13.2" x14ac:dyDescent="0.25">
      <c r="A14241">
        <v>8</v>
      </c>
      <c r="B14241">
        <v>26</v>
      </c>
      <c r="C14241" s="3">
        <v>826</v>
      </c>
      <c r="D14241" t="s">
        <v>7</v>
      </c>
      <c r="E14241">
        <v>84</v>
      </c>
      <c r="G14241" s="3">
        <v>462</v>
      </c>
      <c r="O14241" s="3"/>
    </row>
    <row r="14242" spans="1:15" customFormat="1" ht="13.2" x14ac:dyDescent="0.25">
      <c r="A14242">
        <v>8</v>
      </c>
      <c r="B14242">
        <v>27</v>
      </c>
      <c r="C14242" s="3">
        <v>827</v>
      </c>
      <c r="D14242" t="s">
        <v>7</v>
      </c>
      <c r="E14242">
        <v>84</v>
      </c>
      <c r="G14242" s="3">
        <v>343</v>
      </c>
      <c r="O14242" s="3"/>
    </row>
    <row r="14243" spans="1:15" customFormat="1" ht="13.2" x14ac:dyDescent="0.25">
      <c r="A14243">
        <v>8</v>
      </c>
      <c r="B14243">
        <v>28</v>
      </c>
      <c r="C14243" s="3">
        <v>828</v>
      </c>
      <c r="D14243" t="s">
        <v>7</v>
      </c>
      <c r="E14243">
        <v>84</v>
      </c>
      <c r="G14243" s="3">
        <v>344</v>
      </c>
      <c r="O14243" s="3"/>
    </row>
    <row r="14244" spans="1:15" customFormat="1" ht="13.2" x14ac:dyDescent="0.25">
      <c r="A14244">
        <v>8</v>
      </c>
      <c r="B14244">
        <v>29</v>
      </c>
      <c r="C14244" s="3">
        <v>829</v>
      </c>
      <c r="D14244" t="s">
        <v>7</v>
      </c>
      <c r="E14244">
        <v>84</v>
      </c>
      <c r="G14244" s="3">
        <v>340</v>
      </c>
      <c r="O14244" s="3"/>
    </row>
    <row r="14245" spans="1:15" customFormat="1" ht="13.2" x14ac:dyDescent="0.25">
      <c r="A14245">
        <v>8</v>
      </c>
      <c r="B14245">
        <v>30</v>
      </c>
      <c r="C14245" s="3">
        <v>830</v>
      </c>
      <c r="D14245" t="s">
        <v>7</v>
      </c>
      <c r="E14245">
        <v>84</v>
      </c>
      <c r="G14245" s="3">
        <v>421</v>
      </c>
      <c r="O14245" s="3"/>
    </row>
    <row r="14246" spans="1:15" customFormat="1" ht="13.2" x14ac:dyDescent="0.25">
      <c r="A14246">
        <v>8</v>
      </c>
      <c r="B14246">
        <v>31</v>
      </c>
      <c r="C14246" s="3">
        <v>831</v>
      </c>
      <c r="D14246" t="s">
        <v>7</v>
      </c>
      <c r="E14246">
        <v>84</v>
      </c>
      <c r="G14246" s="3">
        <v>338</v>
      </c>
      <c r="O14246" s="3"/>
    </row>
    <row r="14247" spans="1:15" customFormat="1" ht="13.2" x14ac:dyDescent="0.25">
      <c r="A14247">
        <v>9</v>
      </c>
      <c r="B14247">
        <v>1</v>
      </c>
      <c r="C14247" s="3">
        <v>901</v>
      </c>
      <c r="D14247" t="s">
        <v>7</v>
      </c>
      <c r="E14247">
        <v>84</v>
      </c>
      <c r="G14247" s="3">
        <v>489</v>
      </c>
      <c r="O14247" s="3"/>
    </row>
    <row r="14248" spans="1:15" customFormat="1" ht="13.2" x14ac:dyDescent="0.25">
      <c r="A14248">
        <v>9</v>
      </c>
      <c r="B14248">
        <v>2</v>
      </c>
      <c r="C14248" s="3">
        <v>902</v>
      </c>
      <c r="D14248" t="s">
        <v>7</v>
      </c>
      <c r="E14248">
        <v>84</v>
      </c>
      <c r="G14248" s="3">
        <v>141</v>
      </c>
      <c r="O14248" s="3"/>
    </row>
    <row r="14249" spans="1:15" customFormat="1" ht="13.2" x14ac:dyDescent="0.25">
      <c r="A14249">
        <v>9</v>
      </c>
      <c r="B14249">
        <v>3</v>
      </c>
      <c r="C14249" s="3">
        <v>903</v>
      </c>
      <c r="D14249" t="s">
        <v>7</v>
      </c>
      <c r="E14249">
        <v>84</v>
      </c>
      <c r="G14249" s="3">
        <v>163</v>
      </c>
      <c r="O14249" s="3"/>
    </row>
    <row r="14250" spans="1:15" customFormat="1" ht="13.2" x14ac:dyDescent="0.25">
      <c r="A14250">
        <v>9</v>
      </c>
      <c r="B14250">
        <v>4</v>
      </c>
      <c r="C14250" s="3">
        <v>904</v>
      </c>
      <c r="D14250" t="s">
        <v>7</v>
      </c>
      <c r="E14250">
        <v>84</v>
      </c>
      <c r="G14250" s="3">
        <v>121</v>
      </c>
      <c r="O14250" s="3"/>
    </row>
    <row r="14251" spans="1:15" customFormat="1" ht="13.2" x14ac:dyDescent="0.25">
      <c r="A14251">
        <v>9</v>
      </c>
      <c r="B14251">
        <v>5</v>
      </c>
      <c r="C14251" s="3">
        <v>905</v>
      </c>
      <c r="D14251" t="s">
        <v>7</v>
      </c>
      <c r="E14251">
        <v>84</v>
      </c>
      <c r="G14251" s="3">
        <v>124</v>
      </c>
      <c r="O14251" s="3"/>
    </row>
    <row r="14252" spans="1:15" customFormat="1" ht="13.2" x14ac:dyDescent="0.25">
      <c r="A14252">
        <v>9</v>
      </c>
      <c r="B14252">
        <v>6</v>
      </c>
      <c r="C14252" s="3">
        <v>906</v>
      </c>
      <c r="D14252" t="s">
        <v>7</v>
      </c>
      <c r="E14252">
        <v>84</v>
      </c>
      <c r="G14252" s="3">
        <v>121</v>
      </c>
      <c r="O14252" s="3"/>
    </row>
    <row r="14253" spans="1:15" customFormat="1" ht="13.2" x14ac:dyDescent="0.25">
      <c r="A14253">
        <v>9</v>
      </c>
      <c r="B14253">
        <v>7</v>
      </c>
      <c r="C14253" s="3">
        <v>907</v>
      </c>
      <c r="D14253" t="s">
        <v>7</v>
      </c>
      <c r="E14253">
        <v>84</v>
      </c>
      <c r="G14253" s="3">
        <v>62</v>
      </c>
      <c r="O14253" s="3"/>
    </row>
    <row r="14254" spans="1:15" customFormat="1" ht="13.2" x14ac:dyDescent="0.25">
      <c r="A14254">
        <v>9</v>
      </c>
      <c r="B14254">
        <v>8</v>
      </c>
      <c r="C14254" s="3">
        <v>908</v>
      </c>
      <c r="D14254" t="s">
        <v>7</v>
      </c>
      <c r="E14254">
        <v>84</v>
      </c>
      <c r="G14254" s="3">
        <v>100</v>
      </c>
      <c r="O14254" s="3"/>
    </row>
    <row r="14255" spans="1:15" customFormat="1" ht="13.2" x14ac:dyDescent="0.25">
      <c r="A14255">
        <v>9</v>
      </c>
      <c r="B14255">
        <v>9</v>
      </c>
      <c r="C14255" s="3">
        <v>909</v>
      </c>
      <c r="D14255" t="s">
        <v>7</v>
      </c>
      <c r="E14255">
        <v>84</v>
      </c>
      <c r="G14255" s="3">
        <v>63</v>
      </c>
      <c r="O14255" s="3"/>
    </row>
    <row r="14256" spans="1:15" customFormat="1" ht="13.2" x14ac:dyDescent="0.25">
      <c r="A14256">
        <v>9</v>
      </c>
      <c r="B14256">
        <v>10</v>
      </c>
      <c r="C14256" s="3">
        <v>910</v>
      </c>
      <c r="D14256" t="s">
        <v>7</v>
      </c>
      <c r="E14256">
        <v>84</v>
      </c>
      <c r="G14256" s="3">
        <v>107</v>
      </c>
      <c r="O14256" s="3"/>
    </row>
    <row r="14257" spans="1:15" customFormat="1" ht="13.2" x14ac:dyDescent="0.25">
      <c r="A14257">
        <v>9</v>
      </c>
      <c r="B14257">
        <v>11</v>
      </c>
      <c r="C14257" s="3">
        <v>911</v>
      </c>
      <c r="D14257" t="s">
        <v>7</v>
      </c>
      <c r="E14257">
        <v>84</v>
      </c>
      <c r="G14257" s="3">
        <v>71</v>
      </c>
      <c r="O14257" s="3"/>
    </row>
    <row r="14258" spans="1:15" customFormat="1" ht="13.2" x14ac:dyDescent="0.25">
      <c r="A14258">
        <v>9</v>
      </c>
      <c r="B14258">
        <v>12</v>
      </c>
      <c r="C14258" s="3">
        <v>912</v>
      </c>
      <c r="D14258" t="s">
        <v>7</v>
      </c>
      <c r="E14258">
        <v>84</v>
      </c>
      <c r="G14258" s="3">
        <v>98</v>
      </c>
      <c r="O14258" s="3"/>
    </row>
    <row r="14259" spans="1:15" customFormat="1" ht="13.2" x14ac:dyDescent="0.25">
      <c r="A14259">
        <v>9</v>
      </c>
      <c r="B14259">
        <v>13</v>
      </c>
      <c r="C14259" s="3">
        <v>913</v>
      </c>
      <c r="D14259" t="s">
        <v>7</v>
      </c>
      <c r="E14259">
        <v>84</v>
      </c>
      <c r="G14259" s="3">
        <v>69</v>
      </c>
      <c r="O14259" s="3"/>
    </row>
    <row r="14260" spans="1:15" customFormat="1" ht="13.2" x14ac:dyDescent="0.25">
      <c r="A14260">
        <v>9</v>
      </c>
      <c r="B14260">
        <v>14</v>
      </c>
      <c r="C14260" s="3">
        <v>914</v>
      </c>
      <c r="D14260" t="s">
        <v>7</v>
      </c>
      <c r="E14260">
        <v>84</v>
      </c>
      <c r="G14260" s="3">
        <v>50</v>
      </c>
      <c r="O14260" s="3"/>
    </row>
    <row r="14261" spans="1:15" customFormat="1" ht="13.2" x14ac:dyDescent="0.25">
      <c r="A14261">
        <v>9</v>
      </c>
      <c r="B14261">
        <v>15</v>
      </c>
      <c r="C14261" s="3">
        <v>915</v>
      </c>
      <c r="D14261" t="s">
        <v>7</v>
      </c>
      <c r="E14261">
        <v>84</v>
      </c>
      <c r="G14261" s="3">
        <v>69</v>
      </c>
      <c r="O14261" s="3"/>
    </row>
    <row r="14262" spans="1:15" customFormat="1" ht="13.2" x14ac:dyDescent="0.25">
      <c r="A14262">
        <v>9</v>
      </c>
      <c r="B14262">
        <v>16</v>
      </c>
      <c r="C14262" s="3">
        <v>916</v>
      </c>
      <c r="D14262" t="s">
        <v>7</v>
      </c>
      <c r="E14262">
        <v>84</v>
      </c>
      <c r="G14262" s="3">
        <v>42</v>
      </c>
      <c r="O14262" s="3"/>
    </row>
    <row r="14263" spans="1:15" customFormat="1" ht="13.2" x14ac:dyDescent="0.25">
      <c r="A14263">
        <v>9</v>
      </c>
      <c r="B14263">
        <v>17</v>
      </c>
      <c r="C14263" s="3">
        <v>917</v>
      </c>
      <c r="D14263" t="s">
        <v>7</v>
      </c>
      <c r="E14263">
        <v>84</v>
      </c>
      <c r="G14263" s="3">
        <v>13</v>
      </c>
      <c r="O14263" s="3"/>
    </row>
    <row r="14264" spans="1:15" customFormat="1" ht="13.2" x14ac:dyDescent="0.25">
      <c r="A14264">
        <v>9</v>
      </c>
      <c r="B14264">
        <v>18</v>
      </c>
      <c r="C14264" s="3">
        <v>918</v>
      </c>
      <c r="D14264" t="s">
        <v>7</v>
      </c>
      <c r="E14264">
        <v>84</v>
      </c>
      <c r="G14264" s="3">
        <v>163</v>
      </c>
      <c r="O14264" s="3"/>
    </row>
    <row r="14265" spans="1:15" customFormat="1" ht="13.2" x14ac:dyDescent="0.25">
      <c r="A14265">
        <v>9</v>
      </c>
      <c r="B14265">
        <v>19</v>
      </c>
      <c r="C14265" s="3">
        <v>919</v>
      </c>
      <c r="D14265" t="s">
        <v>7</v>
      </c>
      <c r="E14265">
        <v>84</v>
      </c>
      <c r="G14265" s="3">
        <v>525</v>
      </c>
      <c r="O14265" s="3"/>
    </row>
    <row r="14266" spans="1:15" customFormat="1" ht="13.2" x14ac:dyDescent="0.25">
      <c r="A14266">
        <v>9</v>
      </c>
      <c r="B14266">
        <v>20</v>
      </c>
      <c r="C14266" s="3">
        <v>920</v>
      </c>
      <c r="D14266" t="s">
        <v>7</v>
      </c>
      <c r="E14266">
        <v>84</v>
      </c>
      <c r="G14266" s="3">
        <v>381</v>
      </c>
      <c r="O14266" s="3"/>
    </row>
    <row r="14267" spans="1:15" customFormat="1" ht="13.2" x14ac:dyDescent="0.25">
      <c r="A14267">
        <v>9</v>
      </c>
      <c r="B14267">
        <v>21</v>
      </c>
      <c r="C14267" s="3">
        <v>921</v>
      </c>
      <c r="D14267" t="s">
        <v>7</v>
      </c>
      <c r="E14267">
        <v>84</v>
      </c>
      <c r="G14267" s="3">
        <v>270</v>
      </c>
      <c r="O14267" s="3"/>
    </row>
    <row r="14268" spans="1:15" customFormat="1" ht="13.2" x14ac:dyDescent="0.25">
      <c r="A14268">
        <v>9</v>
      </c>
      <c r="B14268">
        <v>22</v>
      </c>
      <c r="C14268" s="3">
        <v>922</v>
      </c>
      <c r="D14268" t="s">
        <v>7</v>
      </c>
      <c r="E14268">
        <v>84</v>
      </c>
      <c r="G14268" s="3">
        <v>291</v>
      </c>
      <c r="O14268" s="3"/>
    </row>
    <row r="14269" spans="1:15" customFormat="1" ht="13.2" x14ac:dyDescent="0.25">
      <c r="A14269">
        <v>9</v>
      </c>
      <c r="B14269">
        <v>23</v>
      </c>
      <c r="C14269" s="3">
        <v>923</v>
      </c>
      <c r="D14269" t="s">
        <v>7</v>
      </c>
      <c r="E14269">
        <v>84</v>
      </c>
      <c r="G14269" s="3">
        <v>176</v>
      </c>
      <c r="O14269" s="3"/>
    </row>
    <row r="14270" spans="1:15" customFormat="1" ht="13.2" x14ac:dyDescent="0.25">
      <c r="A14270">
        <v>9</v>
      </c>
      <c r="B14270">
        <v>24</v>
      </c>
      <c r="C14270" s="3">
        <v>924</v>
      </c>
      <c r="D14270" t="s">
        <v>7</v>
      </c>
      <c r="E14270">
        <v>84</v>
      </c>
      <c r="G14270" s="3">
        <v>186</v>
      </c>
      <c r="O14270" s="3"/>
    </row>
    <row r="14271" spans="1:15" customFormat="1" ht="13.2" x14ac:dyDescent="0.25">
      <c r="A14271">
        <v>9</v>
      </c>
      <c r="B14271">
        <v>25</v>
      </c>
      <c r="C14271" s="3">
        <v>925</v>
      </c>
      <c r="D14271" t="s">
        <v>7</v>
      </c>
      <c r="E14271">
        <v>84</v>
      </c>
      <c r="G14271" s="3">
        <v>171</v>
      </c>
      <c r="O14271" s="3"/>
    </row>
    <row r="14272" spans="1:15" customFormat="1" ht="13.2" x14ac:dyDescent="0.25">
      <c r="A14272">
        <v>9</v>
      </c>
      <c r="B14272">
        <v>26</v>
      </c>
      <c r="C14272" s="3">
        <v>926</v>
      </c>
      <c r="D14272" t="s">
        <v>7</v>
      </c>
      <c r="E14272">
        <v>84</v>
      </c>
      <c r="G14272" s="3">
        <v>175</v>
      </c>
      <c r="O14272" s="3"/>
    </row>
    <row r="14273" spans="1:15" customFormat="1" ht="13.2" x14ac:dyDescent="0.25">
      <c r="A14273">
        <v>9</v>
      </c>
      <c r="B14273">
        <v>27</v>
      </c>
      <c r="C14273" s="3">
        <v>927</v>
      </c>
      <c r="D14273" t="s">
        <v>7</v>
      </c>
      <c r="E14273">
        <v>84</v>
      </c>
      <c r="G14273" s="3">
        <v>164</v>
      </c>
      <c r="O14273" s="3"/>
    </row>
    <row r="14274" spans="1:15" customFormat="1" ht="13.2" x14ac:dyDescent="0.25">
      <c r="A14274">
        <v>9</v>
      </c>
      <c r="B14274">
        <v>28</v>
      </c>
      <c r="C14274" s="3">
        <v>928</v>
      </c>
      <c r="D14274" t="s">
        <v>7</v>
      </c>
      <c r="E14274">
        <v>84</v>
      </c>
      <c r="G14274" s="3">
        <v>158</v>
      </c>
      <c r="O14274" s="3"/>
    </row>
    <row r="14275" spans="1:15" customFormat="1" ht="13.2" x14ac:dyDescent="0.25">
      <c r="A14275">
        <v>9</v>
      </c>
      <c r="B14275">
        <v>29</v>
      </c>
      <c r="C14275" s="3">
        <v>929</v>
      </c>
      <c r="D14275" t="s">
        <v>7</v>
      </c>
      <c r="E14275">
        <v>84</v>
      </c>
      <c r="G14275" s="3">
        <v>135</v>
      </c>
      <c r="O14275" s="3"/>
    </row>
    <row r="14276" spans="1:15" customFormat="1" ht="13.2" x14ac:dyDescent="0.25">
      <c r="A14276">
        <v>9</v>
      </c>
      <c r="B14276">
        <v>30</v>
      </c>
      <c r="C14276" s="3">
        <v>930</v>
      </c>
      <c r="D14276" t="s">
        <v>7</v>
      </c>
      <c r="E14276">
        <v>84</v>
      </c>
      <c r="G14276" s="3">
        <v>176</v>
      </c>
      <c r="O14276" s="3"/>
    </row>
    <row r="14277" spans="1:15" customFormat="1" ht="13.2" x14ac:dyDescent="0.25">
      <c r="A14277">
        <v>10</v>
      </c>
      <c r="B14277">
        <v>1</v>
      </c>
      <c r="C14277" s="3">
        <v>1001</v>
      </c>
      <c r="D14277" t="s">
        <v>7</v>
      </c>
      <c r="E14277">
        <v>84</v>
      </c>
      <c r="G14277" s="3">
        <v>110</v>
      </c>
      <c r="O14277" s="3"/>
    </row>
    <row r="14278" spans="1:15" customFormat="1" ht="13.2" x14ac:dyDescent="0.25">
      <c r="A14278">
        <v>10</v>
      </c>
      <c r="B14278">
        <v>2</v>
      </c>
      <c r="C14278" s="3">
        <v>1002</v>
      </c>
      <c r="D14278" t="s">
        <v>7</v>
      </c>
      <c r="E14278">
        <v>84</v>
      </c>
      <c r="G14278" s="3">
        <v>75</v>
      </c>
      <c r="O14278" s="3"/>
    </row>
    <row r="14279" spans="1:15" customFormat="1" ht="13.2" x14ac:dyDescent="0.25">
      <c r="A14279">
        <v>6</v>
      </c>
      <c r="B14279">
        <v>10</v>
      </c>
      <c r="C14279" s="3">
        <v>610</v>
      </c>
      <c r="D14279" t="s">
        <v>6</v>
      </c>
      <c r="E14279">
        <v>83</v>
      </c>
      <c r="G14279" s="3"/>
      <c r="O14279" s="3"/>
    </row>
    <row r="14280" spans="1:15" customFormat="1" ht="13.2" x14ac:dyDescent="0.25">
      <c r="A14280">
        <v>6</v>
      </c>
      <c r="B14280">
        <v>11</v>
      </c>
      <c r="C14280" s="3">
        <v>611</v>
      </c>
      <c r="D14280" t="s">
        <v>6</v>
      </c>
      <c r="E14280">
        <v>83</v>
      </c>
      <c r="G14280" s="3"/>
      <c r="O14280" s="3"/>
    </row>
    <row r="14281" spans="1:15" customFormat="1" ht="13.2" x14ac:dyDescent="0.25">
      <c r="A14281">
        <v>6</v>
      </c>
      <c r="B14281">
        <v>12</v>
      </c>
      <c r="C14281" s="3">
        <v>612</v>
      </c>
      <c r="D14281" t="s">
        <v>6</v>
      </c>
      <c r="E14281">
        <v>83</v>
      </c>
      <c r="G14281" s="3"/>
      <c r="O14281" s="3"/>
    </row>
    <row r="14282" spans="1:15" customFormat="1" ht="13.2" x14ac:dyDescent="0.25">
      <c r="A14282">
        <v>6</v>
      </c>
      <c r="B14282">
        <v>13</v>
      </c>
      <c r="C14282" s="3">
        <v>613</v>
      </c>
      <c r="D14282" t="s">
        <v>6</v>
      </c>
      <c r="E14282">
        <v>83</v>
      </c>
      <c r="G14282" s="3">
        <v>42</v>
      </c>
      <c r="O14282" s="3"/>
    </row>
    <row r="14283" spans="1:15" customFormat="1" ht="13.2" x14ac:dyDescent="0.25">
      <c r="A14283">
        <v>6</v>
      </c>
      <c r="B14283">
        <v>14</v>
      </c>
      <c r="C14283" s="3">
        <v>614</v>
      </c>
      <c r="D14283" t="s">
        <v>6</v>
      </c>
      <c r="E14283">
        <v>83</v>
      </c>
      <c r="G14283" s="3">
        <v>37</v>
      </c>
      <c r="O14283" s="3"/>
    </row>
    <row r="14284" spans="1:15" customFormat="1" ht="13.2" x14ac:dyDescent="0.25">
      <c r="A14284">
        <v>6</v>
      </c>
      <c r="B14284">
        <v>15</v>
      </c>
      <c r="C14284" s="3">
        <v>615</v>
      </c>
      <c r="D14284" t="s">
        <v>6</v>
      </c>
      <c r="E14284">
        <v>83</v>
      </c>
      <c r="G14284" s="3">
        <v>25</v>
      </c>
      <c r="O14284" s="3"/>
    </row>
    <row r="14285" spans="1:15" customFormat="1" ht="13.2" x14ac:dyDescent="0.25">
      <c r="A14285">
        <v>6</v>
      </c>
      <c r="B14285">
        <v>16</v>
      </c>
      <c r="C14285" s="3">
        <v>616</v>
      </c>
      <c r="D14285" t="s">
        <v>6</v>
      </c>
      <c r="E14285">
        <v>83</v>
      </c>
      <c r="G14285" s="3">
        <v>38</v>
      </c>
      <c r="O14285" s="3"/>
    </row>
    <row r="14286" spans="1:15" customFormat="1" ht="13.2" x14ac:dyDescent="0.25">
      <c r="A14286">
        <v>6</v>
      </c>
      <c r="B14286">
        <v>17</v>
      </c>
      <c r="C14286" s="3">
        <v>617</v>
      </c>
      <c r="D14286" t="s">
        <v>6</v>
      </c>
      <c r="E14286">
        <v>83</v>
      </c>
      <c r="G14286" s="3">
        <v>170</v>
      </c>
      <c r="O14286" s="3"/>
    </row>
    <row r="14287" spans="1:15" customFormat="1" ht="13.2" x14ac:dyDescent="0.25">
      <c r="A14287">
        <v>6</v>
      </c>
      <c r="B14287">
        <v>18</v>
      </c>
      <c r="C14287" s="3">
        <v>618</v>
      </c>
      <c r="D14287" t="s">
        <v>6</v>
      </c>
      <c r="E14287">
        <v>83</v>
      </c>
      <c r="G14287" s="3">
        <v>356</v>
      </c>
      <c r="O14287" s="3"/>
    </row>
    <row r="14288" spans="1:15" customFormat="1" ht="13.2" x14ac:dyDescent="0.25">
      <c r="A14288">
        <v>6</v>
      </c>
      <c r="B14288">
        <v>19</v>
      </c>
      <c r="C14288" s="3">
        <v>619</v>
      </c>
      <c r="D14288" t="s">
        <v>6</v>
      </c>
      <c r="E14288">
        <v>83</v>
      </c>
      <c r="G14288" s="3">
        <v>395</v>
      </c>
      <c r="O14288" s="3"/>
    </row>
    <row r="14289" spans="1:15" customFormat="1" ht="13.2" x14ac:dyDescent="0.25">
      <c r="A14289">
        <v>6</v>
      </c>
      <c r="B14289">
        <v>20</v>
      </c>
      <c r="C14289" s="3">
        <v>620</v>
      </c>
      <c r="D14289" t="s">
        <v>6</v>
      </c>
      <c r="E14289">
        <v>83</v>
      </c>
      <c r="G14289" s="3">
        <v>421</v>
      </c>
      <c r="O14289" s="3"/>
    </row>
    <row r="14290" spans="1:15" customFormat="1" ht="13.2" x14ac:dyDescent="0.25">
      <c r="A14290">
        <v>6</v>
      </c>
      <c r="B14290">
        <v>21</v>
      </c>
      <c r="C14290" s="3">
        <v>621</v>
      </c>
      <c r="D14290" t="s">
        <v>6</v>
      </c>
      <c r="E14290">
        <v>83</v>
      </c>
      <c r="G14290" s="3">
        <v>519</v>
      </c>
      <c r="O14290" s="3"/>
    </row>
    <row r="14291" spans="1:15" customFormat="1" ht="13.2" x14ac:dyDescent="0.25">
      <c r="A14291">
        <v>6</v>
      </c>
      <c r="B14291">
        <v>22</v>
      </c>
      <c r="C14291" s="3">
        <v>622</v>
      </c>
      <c r="D14291" t="s">
        <v>6</v>
      </c>
      <c r="E14291">
        <v>83</v>
      </c>
      <c r="G14291" s="3">
        <v>2396</v>
      </c>
      <c r="O14291" s="3"/>
    </row>
    <row r="14292" spans="1:15" customFormat="1" ht="13.2" x14ac:dyDescent="0.25">
      <c r="A14292">
        <v>6</v>
      </c>
      <c r="B14292">
        <v>23</v>
      </c>
      <c r="C14292" s="3">
        <v>623</v>
      </c>
      <c r="D14292" t="s">
        <v>6</v>
      </c>
      <c r="E14292">
        <v>83</v>
      </c>
      <c r="G14292" s="3">
        <v>4268</v>
      </c>
      <c r="O14292" s="3"/>
    </row>
    <row r="14293" spans="1:15" customFormat="1" ht="13.2" x14ac:dyDescent="0.25">
      <c r="A14293">
        <v>6</v>
      </c>
      <c r="B14293">
        <v>24</v>
      </c>
      <c r="C14293" s="3">
        <v>624</v>
      </c>
      <c r="D14293" t="s">
        <v>6</v>
      </c>
      <c r="E14293">
        <v>83</v>
      </c>
      <c r="G14293" s="3">
        <v>5744</v>
      </c>
      <c r="O14293" s="3"/>
    </row>
    <row r="14294" spans="1:15" customFormat="1" ht="13.2" x14ac:dyDescent="0.25">
      <c r="A14294">
        <v>6</v>
      </c>
      <c r="B14294">
        <v>25</v>
      </c>
      <c r="C14294" s="3">
        <v>625</v>
      </c>
      <c r="D14294" t="s">
        <v>6</v>
      </c>
      <c r="E14294">
        <v>83</v>
      </c>
      <c r="G14294" s="3">
        <v>3677</v>
      </c>
      <c r="O14294" s="3"/>
    </row>
    <row r="14295" spans="1:15" customFormat="1" ht="13.2" x14ac:dyDescent="0.25">
      <c r="A14295">
        <v>6</v>
      </c>
      <c r="B14295">
        <v>26</v>
      </c>
      <c r="C14295" s="3">
        <v>626</v>
      </c>
      <c r="D14295" t="s">
        <v>6</v>
      </c>
      <c r="E14295">
        <v>83</v>
      </c>
      <c r="G14295" s="3">
        <v>6753</v>
      </c>
      <c r="O14295" s="3"/>
    </row>
    <row r="14296" spans="1:15" customFormat="1" ht="13.2" x14ac:dyDescent="0.25">
      <c r="A14296">
        <v>6</v>
      </c>
      <c r="B14296">
        <v>27</v>
      </c>
      <c r="C14296" s="3">
        <v>627</v>
      </c>
      <c r="D14296" t="s">
        <v>6</v>
      </c>
      <c r="E14296">
        <v>83</v>
      </c>
      <c r="G14296" s="3">
        <v>4928</v>
      </c>
      <c r="O14296" s="3"/>
    </row>
    <row r="14297" spans="1:15" customFormat="1" ht="13.2" x14ac:dyDescent="0.25">
      <c r="A14297">
        <v>6</v>
      </c>
      <c r="B14297">
        <v>28</v>
      </c>
      <c r="C14297" s="3">
        <v>628</v>
      </c>
      <c r="D14297" t="s">
        <v>6</v>
      </c>
      <c r="E14297">
        <v>83</v>
      </c>
      <c r="G14297" s="3">
        <v>8302</v>
      </c>
      <c r="O14297" s="3"/>
    </row>
    <row r="14298" spans="1:15" customFormat="1" ht="13.2" x14ac:dyDescent="0.25">
      <c r="A14298">
        <v>6</v>
      </c>
      <c r="B14298">
        <v>29</v>
      </c>
      <c r="C14298" s="3">
        <v>629</v>
      </c>
      <c r="D14298" t="s">
        <v>6</v>
      </c>
      <c r="E14298">
        <v>83</v>
      </c>
      <c r="G14298" s="3">
        <v>7449</v>
      </c>
      <c r="O14298" s="3"/>
    </row>
    <row r="14299" spans="1:15" customFormat="1" ht="13.2" x14ac:dyDescent="0.25">
      <c r="A14299">
        <v>6</v>
      </c>
      <c r="B14299">
        <v>30</v>
      </c>
      <c r="C14299" s="3">
        <v>630</v>
      </c>
      <c r="D14299" t="s">
        <v>6</v>
      </c>
      <c r="E14299">
        <v>83</v>
      </c>
      <c r="G14299" s="3">
        <v>9222</v>
      </c>
      <c r="O14299" s="3"/>
    </row>
    <row r="14300" spans="1:15" customFormat="1" ht="13.2" x14ac:dyDescent="0.25">
      <c r="A14300">
        <v>7</v>
      </c>
      <c r="B14300">
        <v>1</v>
      </c>
      <c r="C14300" s="3">
        <v>701</v>
      </c>
      <c r="D14300" t="s">
        <v>6</v>
      </c>
      <c r="E14300">
        <v>83</v>
      </c>
      <c r="G14300" s="3">
        <v>7827</v>
      </c>
      <c r="O14300" s="3"/>
    </row>
    <row r="14301" spans="1:15" customFormat="1" ht="13.2" x14ac:dyDescent="0.25">
      <c r="A14301">
        <v>7</v>
      </c>
      <c r="B14301">
        <v>2</v>
      </c>
      <c r="C14301" s="3">
        <v>702</v>
      </c>
      <c r="D14301" t="s">
        <v>6</v>
      </c>
      <c r="E14301">
        <v>83</v>
      </c>
      <c r="G14301" s="3">
        <v>3665</v>
      </c>
      <c r="O14301" s="3"/>
    </row>
    <row r="14302" spans="1:15" customFormat="1" ht="13.2" x14ac:dyDescent="0.25">
      <c r="A14302">
        <v>7</v>
      </c>
      <c r="B14302">
        <v>3</v>
      </c>
      <c r="C14302" s="3">
        <v>703</v>
      </c>
      <c r="D14302" t="s">
        <v>6</v>
      </c>
      <c r="E14302">
        <v>83</v>
      </c>
      <c r="G14302" s="3">
        <v>2302</v>
      </c>
      <c r="O14302" s="3"/>
    </row>
    <row r="14303" spans="1:15" customFormat="1" ht="13.2" x14ac:dyDescent="0.25">
      <c r="A14303">
        <v>7</v>
      </c>
      <c r="B14303">
        <v>4</v>
      </c>
      <c r="C14303" s="3">
        <v>704</v>
      </c>
      <c r="D14303" t="s">
        <v>6</v>
      </c>
      <c r="E14303">
        <v>83</v>
      </c>
      <c r="G14303" s="3">
        <v>2344</v>
      </c>
      <c r="O14303" s="3"/>
    </row>
    <row r="14304" spans="1:15" customFormat="1" ht="13.2" x14ac:dyDescent="0.25">
      <c r="A14304">
        <v>7</v>
      </c>
      <c r="B14304">
        <v>5</v>
      </c>
      <c r="C14304" s="3">
        <v>705</v>
      </c>
      <c r="D14304" t="s">
        <v>6</v>
      </c>
      <c r="E14304">
        <v>83</v>
      </c>
      <c r="G14304" s="3">
        <v>3835</v>
      </c>
      <c r="O14304" s="3"/>
    </row>
    <row r="14305" spans="1:15" customFormat="1" ht="13.2" x14ac:dyDescent="0.25">
      <c r="A14305">
        <v>7</v>
      </c>
      <c r="B14305">
        <v>6</v>
      </c>
      <c r="C14305" s="3">
        <v>706</v>
      </c>
      <c r="D14305" t="s">
        <v>6</v>
      </c>
      <c r="E14305">
        <v>83</v>
      </c>
      <c r="G14305" s="3">
        <v>5163</v>
      </c>
      <c r="O14305" s="3"/>
    </row>
    <row r="14306" spans="1:15" customFormat="1" ht="13.2" x14ac:dyDescent="0.25">
      <c r="A14306">
        <v>7</v>
      </c>
      <c r="B14306">
        <v>7</v>
      </c>
      <c r="C14306" s="3">
        <v>707</v>
      </c>
      <c r="D14306" t="s">
        <v>6</v>
      </c>
      <c r="E14306">
        <v>83</v>
      </c>
      <c r="G14306" s="3">
        <v>7500</v>
      </c>
      <c r="O14306" s="3"/>
    </row>
    <row r="14307" spans="1:15" customFormat="1" ht="13.2" x14ac:dyDescent="0.25">
      <c r="A14307">
        <v>7</v>
      </c>
      <c r="B14307">
        <v>8</v>
      </c>
      <c r="C14307" s="3">
        <v>708</v>
      </c>
      <c r="D14307" t="s">
        <v>6</v>
      </c>
      <c r="E14307">
        <v>83</v>
      </c>
      <c r="G14307" s="3">
        <v>7419</v>
      </c>
      <c r="O14307" s="3"/>
    </row>
    <row r="14308" spans="1:15" customFormat="1" ht="13.2" x14ac:dyDescent="0.25">
      <c r="A14308">
        <v>7</v>
      </c>
      <c r="B14308">
        <v>9</v>
      </c>
      <c r="C14308" s="3">
        <v>709</v>
      </c>
      <c r="D14308" t="s">
        <v>6</v>
      </c>
      <c r="E14308">
        <v>83</v>
      </c>
      <c r="G14308" s="3">
        <v>4729</v>
      </c>
      <c r="O14308" s="3"/>
    </row>
    <row r="14309" spans="1:15" customFormat="1" ht="13.2" x14ac:dyDescent="0.25">
      <c r="A14309">
        <v>7</v>
      </c>
      <c r="B14309">
        <v>10</v>
      </c>
      <c r="C14309" s="3">
        <v>710</v>
      </c>
      <c r="D14309" t="s">
        <v>6</v>
      </c>
      <c r="E14309">
        <v>83</v>
      </c>
      <c r="G14309" s="3">
        <v>1555</v>
      </c>
      <c r="O14309" s="3"/>
    </row>
    <row r="14310" spans="1:15" customFormat="1" ht="13.2" x14ac:dyDescent="0.25">
      <c r="A14310">
        <v>7</v>
      </c>
      <c r="B14310">
        <v>11</v>
      </c>
      <c r="C14310" s="3">
        <v>711</v>
      </c>
      <c r="D14310" t="s">
        <v>6</v>
      </c>
      <c r="E14310">
        <v>83</v>
      </c>
      <c r="G14310" s="3">
        <v>2558</v>
      </c>
      <c r="O14310" s="3"/>
    </row>
    <row r="14311" spans="1:15" customFormat="1" ht="13.2" x14ac:dyDescent="0.25">
      <c r="A14311">
        <v>7</v>
      </c>
      <c r="B14311">
        <v>12</v>
      </c>
      <c r="C14311" s="3">
        <v>712</v>
      </c>
      <c r="D14311" t="s">
        <v>6</v>
      </c>
      <c r="E14311">
        <v>83</v>
      </c>
      <c r="G14311" s="3">
        <v>2538</v>
      </c>
      <c r="O14311" s="3"/>
    </row>
    <row r="14312" spans="1:15" customFormat="1" ht="13.2" x14ac:dyDescent="0.25">
      <c r="A14312">
        <v>7</v>
      </c>
      <c r="B14312">
        <v>13</v>
      </c>
      <c r="C14312" s="3">
        <v>713</v>
      </c>
      <c r="D14312" t="s">
        <v>6</v>
      </c>
      <c r="E14312">
        <v>83</v>
      </c>
      <c r="G14312" s="3">
        <v>2446</v>
      </c>
      <c r="O14312" s="3"/>
    </row>
    <row r="14313" spans="1:15" customFormat="1" ht="13.2" x14ac:dyDescent="0.25">
      <c r="A14313">
        <v>7</v>
      </c>
      <c r="B14313">
        <v>14</v>
      </c>
      <c r="C14313" s="3">
        <v>714</v>
      </c>
      <c r="D14313" t="s">
        <v>6</v>
      </c>
      <c r="E14313">
        <v>83</v>
      </c>
      <c r="G14313" s="3">
        <v>1501</v>
      </c>
      <c r="O14313" s="3"/>
    </row>
    <row r="14314" spans="1:15" customFormat="1" ht="13.2" x14ac:dyDescent="0.25">
      <c r="A14314">
        <v>7</v>
      </c>
      <c r="B14314">
        <v>15</v>
      </c>
      <c r="C14314" s="3">
        <v>715</v>
      </c>
      <c r="D14314" t="s">
        <v>6</v>
      </c>
      <c r="E14314">
        <v>83</v>
      </c>
      <c r="G14314" s="3">
        <v>1699</v>
      </c>
      <c r="O14314" s="3"/>
    </row>
    <row r="14315" spans="1:15" customFormat="1" ht="13.2" x14ac:dyDescent="0.25">
      <c r="A14315">
        <v>7</v>
      </c>
      <c r="B14315">
        <v>16</v>
      </c>
      <c r="C14315" s="3">
        <v>716</v>
      </c>
      <c r="D14315" t="s">
        <v>6</v>
      </c>
      <c r="E14315">
        <v>83</v>
      </c>
      <c r="G14315" s="3">
        <v>2379</v>
      </c>
      <c r="O14315" s="3"/>
    </row>
    <row r="14316" spans="1:15" customFormat="1" ht="13.2" x14ac:dyDescent="0.25">
      <c r="A14316">
        <v>7</v>
      </c>
      <c r="B14316">
        <v>17</v>
      </c>
      <c r="C14316" s="3">
        <v>717</v>
      </c>
      <c r="D14316" t="s">
        <v>6</v>
      </c>
      <c r="E14316">
        <v>83</v>
      </c>
      <c r="G14316" s="3">
        <v>4230</v>
      </c>
      <c r="O14316" s="3"/>
    </row>
    <row r="14317" spans="1:15" customFormat="1" ht="13.2" x14ac:dyDescent="0.25">
      <c r="A14317">
        <v>7</v>
      </c>
      <c r="B14317">
        <v>18</v>
      </c>
      <c r="C14317" s="3">
        <v>718</v>
      </c>
      <c r="D14317" t="s">
        <v>6</v>
      </c>
      <c r="E14317">
        <v>83</v>
      </c>
      <c r="G14317" s="3">
        <v>10657</v>
      </c>
      <c r="O14317" s="3"/>
    </row>
    <row r="14318" spans="1:15" customFormat="1" ht="13.2" x14ac:dyDescent="0.25">
      <c r="A14318">
        <v>7</v>
      </c>
      <c r="B14318">
        <v>19</v>
      </c>
      <c r="C14318" s="3">
        <v>719</v>
      </c>
      <c r="D14318" t="s">
        <v>6</v>
      </c>
      <c r="E14318">
        <v>83</v>
      </c>
      <c r="G14318" s="3">
        <v>21928</v>
      </c>
      <c r="O14318" s="3"/>
    </row>
    <row r="14319" spans="1:15" customFormat="1" ht="13.2" x14ac:dyDescent="0.25">
      <c r="A14319">
        <v>7</v>
      </c>
      <c r="B14319">
        <v>20</v>
      </c>
      <c r="C14319" s="3">
        <v>720</v>
      </c>
      <c r="D14319" t="s">
        <v>6</v>
      </c>
      <c r="E14319">
        <v>83</v>
      </c>
      <c r="G14319" s="3">
        <v>18631</v>
      </c>
      <c r="O14319" s="3"/>
    </row>
    <row r="14320" spans="1:15" customFormat="1" ht="13.2" x14ac:dyDescent="0.25">
      <c r="A14320">
        <v>7</v>
      </c>
      <c r="B14320">
        <v>21</v>
      </c>
      <c r="C14320" s="3">
        <v>721</v>
      </c>
      <c r="D14320" t="s">
        <v>6</v>
      </c>
      <c r="E14320">
        <v>83</v>
      </c>
      <c r="G14320" s="3">
        <v>24862</v>
      </c>
      <c r="O14320" s="3"/>
    </row>
    <row r="14321" spans="1:15" customFormat="1" ht="13.2" x14ac:dyDescent="0.25">
      <c r="A14321">
        <v>7</v>
      </c>
      <c r="B14321">
        <v>22</v>
      </c>
      <c r="C14321" s="3">
        <v>722</v>
      </c>
      <c r="D14321" t="s">
        <v>6</v>
      </c>
      <c r="E14321">
        <v>83</v>
      </c>
      <c r="G14321" s="3">
        <v>22492</v>
      </c>
      <c r="O14321" s="3"/>
    </row>
    <row r="14322" spans="1:15" customFormat="1" ht="13.2" x14ac:dyDescent="0.25">
      <c r="A14322">
        <v>7</v>
      </c>
      <c r="B14322">
        <v>23</v>
      </c>
      <c r="C14322" s="3">
        <v>723</v>
      </c>
      <c r="D14322" t="s">
        <v>6</v>
      </c>
      <c r="E14322">
        <v>83</v>
      </c>
      <c r="G14322" s="3">
        <v>20956</v>
      </c>
      <c r="O14322" s="3"/>
    </row>
    <row r="14323" spans="1:15" customFormat="1" ht="13.2" x14ac:dyDescent="0.25">
      <c r="A14323">
        <v>7</v>
      </c>
      <c r="B14323">
        <v>24</v>
      </c>
      <c r="C14323" s="3">
        <v>724</v>
      </c>
      <c r="D14323" t="s">
        <v>6</v>
      </c>
      <c r="E14323">
        <v>83</v>
      </c>
      <c r="G14323" s="3">
        <v>15571</v>
      </c>
      <c r="O14323" s="3"/>
    </row>
    <row r="14324" spans="1:15" customFormat="1" ht="13.2" x14ac:dyDescent="0.25">
      <c r="A14324">
        <v>7</v>
      </c>
      <c r="B14324">
        <v>25</v>
      </c>
      <c r="C14324" s="3">
        <v>725</v>
      </c>
      <c r="D14324" t="s">
        <v>6</v>
      </c>
      <c r="E14324">
        <v>83</v>
      </c>
      <c r="G14324" s="3">
        <v>14285</v>
      </c>
      <c r="O14324" s="3"/>
    </row>
    <row r="14325" spans="1:15" customFormat="1" ht="13.2" x14ac:dyDescent="0.25">
      <c r="A14325">
        <v>7</v>
      </c>
      <c r="B14325">
        <v>26</v>
      </c>
      <c r="C14325" s="3">
        <v>726</v>
      </c>
      <c r="D14325" t="s">
        <v>6</v>
      </c>
      <c r="E14325">
        <v>83</v>
      </c>
      <c r="G14325" s="3">
        <v>8941</v>
      </c>
      <c r="O14325" s="3"/>
    </row>
    <row r="14326" spans="1:15" customFormat="1" ht="13.2" x14ac:dyDescent="0.25">
      <c r="A14326">
        <v>7</v>
      </c>
      <c r="B14326">
        <v>27</v>
      </c>
      <c r="C14326" s="3">
        <v>727</v>
      </c>
      <c r="D14326" t="s">
        <v>6</v>
      </c>
      <c r="E14326">
        <v>83</v>
      </c>
      <c r="G14326" s="3">
        <v>8055</v>
      </c>
      <c r="O14326" s="3"/>
    </row>
    <row r="14327" spans="1:15" customFormat="1" ht="13.2" x14ac:dyDescent="0.25">
      <c r="A14327">
        <v>7</v>
      </c>
      <c r="B14327">
        <v>28</v>
      </c>
      <c r="C14327" s="3">
        <v>728</v>
      </c>
      <c r="D14327" t="s">
        <v>6</v>
      </c>
      <c r="E14327">
        <v>83</v>
      </c>
      <c r="G14327" s="3">
        <v>5401</v>
      </c>
      <c r="O14327" s="3"/>
    </row>
    <row r="14328" spans="1:15" customFormat="1" ht="13.2" x14ac:dyDescent="0.25">
      <c r="A14328">
        <v>7</v>
      </c>
      <c r="B14328">
        <v>29</v>
      </c>
      <c r="C14328" s="3">
        <v>729</v>
      </c>
      <c r="D14328" t="s">
        <v>6</v>
      </c>
      <c r="E14328">
        <v>83</v>
      </c>
      <c r="G14328" s="3">
        <v>10692</v>
      </c>
      <c r="O14328" s="3"/>
    </row>
    <row r="14329" spans="1:15" customFormat="1" ht="13.2" x14ac:dyDescent="0.25">
      <c r="A14329">
        <v>7</v>
      </c>
      <c r="B14329">
        <v>30</v>
      </c>
      <c r="C14329" s="3">
        <v>730</v>
      </c>
      <c r="D14329" t="s">
        <v>6</v>
      </c>
      <c r="E14329">
        <v>83</v>
      </c>
      <c r="G14329" s="3">
        <v>8388</v>
      </c>
      <c r="O14329" s="3"/>
    </row>
    <row r="14330" spans="1:15" customFormat="1" ht="13.2" x14ac:dyDescent="0.25">
      <c r="A14330">
        <v>7</v>
      </c>
      <c r="B14330">
        <v>31</v>
      </c>
      <c r="C14330" s="3">
        <v>731</v>
      </c>
      <c r="D14330" t="s">
        <v>6</v>
      </c>
      <c r="E14330">
        <v>83</v>
      </c>
      <c r="G14330" s="3">
        <v>8966</v>
      </c>
      <c r="O14330" s="3"/>
    </row>
    <row r="14331" spans="1:15" customFormat="1" ht="13.2" x14ac:dyDescent="0.25">
      <c r="A14331">
        <v>8</v>
      </c>
      <c r="B14331">
        <v>1</v>
      </c>
      <c r="C14331" s="3">
        <v>801</v>
      </c>
      <c r="D14331" t="s">
        <v>6</v>
      </c>
      <c r="E14331">
        <v>83</v>
      </c>
      <c r="G14331" s="3">
        <v>3750</v>
      </c>
      <c r="O14331" s="3"/>
    </row>
    <row r="14332" spans="1:15" customFormat="1" ht="13.2" x14ac:dyDescent="0.25">
      <c r="A14332">
        <v>8</v>
      </c>
      <c r="B14332">
        <v>2</v>
      </c>
      <c r="C14332" s="3">
        <v>802</v>
      </c>
      <c r="D14332" t="s">
        <v>6</v>
      </c>
      <c r="E14332">
        <v>83</v>
      </c>
      <c r="G14332" s="3">
        <v>2035</v>
      </c>
      <c r="O14332" s="3"/>
    </row>
    <row r="14333" spans="1:15" customFormat="1" ht="13.2" x14ac:dyDescent="0.25">
      <c r="A14333">
        <v>8</v>
      </c>
      <c r="B14333">
        <v>3</v>
      </c>
      <c r="C14333" s="3">
        <v>803</v>
      </c>
      <c r="D14333" t="s">
        <v>6</v>
      </c>
      <c r="E14333">
        <v>83</v>
      </c>
      <c r="G14333" s="3">
        <v>1106</v>
      </c>
      <c r="O14333" s="3"/>
    </row>
    <row r="14334" spans="1:15" customFormat="1" ht="13.2" x14ac:dyDescent="0.25">
      <c r="A14334">
        <v>8</v>
      </c>
      <c r="B14334">
        <v>4</v>
      </c>
      <c r="C14334" s="3">
        <v>804</v>
      </c>
      <c r="D14334" t="s">
        <v>6</v>
      </c>
      <c r="E14334">
        <v>83</v>
      </c>
      <c r="G14334" s="3">
        <v>781</v>
      </c>
      <c r="O14334" s="3"/>
    </row>
    <row r="14335" spans="1:15" customFormat="1" ht="13.2" x14ac:dyDescent="0.25">
      <c r="A14335">
        <v>8</v>
      </c>
      <c r="B14335">
        <v>5</v>
      </c>
      <c r="C14335" s="3">
        <v>805</v>
      </c>
      <c r="D14335" t="s">
        <v>6</v>
      </c>
      <c r="E14335">
        <v>83</v>
      </c>
      <c r="G14335" s="3">
        <v>1291</v>
      </c>
      <c r="O14335" s="3"/>
    </row>
    <row r="14336" spans="1:15" customFormat="1" ht="13.2" x14ac:dyDescent="0.25">
      <c r="A14336">
        <v>8</v>
      </c>
      <c r="B14336">
        <v>6</v>
      </c>
      <c r="C14336" s="3">
        <v>806</v>
      </c>
      <c r="D14336" t="s">
        <v>6</v>
      </c>
      <c r="E14336">
        <v>83</v>
      </c>
      <c r="G14336" s="3">
        <v>2248</v>
      </c>
      <c r="O14336" s="3"/>
    </row>
    <row r="14337" spans="1:15" customFormat="1" ht="13.2" x14ac:dyDescent="0.25">
      <c r="A14337">
        <v>8</v>
      </c>
      <c r="B14337">
        <v>7</v>
      </c>
      <c r="C14337" s="3">
        <v>807</v>
      </c>
      <c r="D14337" t="s">
        <v>6</v>
      </c>
      <c r="E14337">
        <v>83</v>
      </c>
      <c r="G14337" s="3">
        <v>1345</v>
      </c>
      <c r="O14337" s="3"/>
    </row>
    <row r="14338" spans="1:15" customFormat="1" ht="13.2" x14ac:dyDescent="0.25">
      <c r="A14338">
        <v>8</v>
      </c>
      <c r="B14338">
        <v>8</v>
      </c>
      <c r="C14338" s="3">
        <v>808</v>
      </c>
      <c r="D14338" t="s">
        <v>6</v>
      </c>
      <c r="E14338">
        <v>83</v>
      </c>
      <c r="G14338" s="3">
        <v>1054</v>
      </c>
      <c r="O14338" s="3"/>
    </row>
    <row r="14339" spans="1:15" customFormat="1" ht="13.2" x14ac:dyDescent="0.25">
      <c r="A14339">
        <v>8</v>
      </c>
      <c r="B14339">
        <v>9</v>
      </c>
      <c r="C14339" s="3">
        <v>809</v>
      </c>
      <c r="D14339" t="s">
        <v>6</v>
      </c>
      <c r="E14339">
        <v>83</v>
      </c>
      <c r="G14339" s="3">
        <v>563</v>
      </c>
      <c r="O14339" s="3"/>
    </row>
    <row r="14340" spans="1:15" customFormat="1" ht="13.2" x14ac:dyDescent="0.25">
      <c r="A14340">
        <v>8</v>
      </c>
      <c r="B14340">
        <v>10</v>
      </c>
      <c r="C14340" s="3">
        <v>810</v>
      </c>
      <c r="D14340" t="s">
        <v>6</v>
      </c>
      <c r="E14340">
        <v>83</v>
      </c>
      <c r="G14340" s="3">
        <v>467</v>
      </c>
      <c r="O14340" s="3"/>
    </row>
    <row r="14341" spans="1:15" customFormat="1" ht="13.2" x14ac:dyDescent="0.25">
      <c r="A14341">
        <v>8</v>
      </c>
      <c r="B14341">
        <v>11</v>
      </c>
      <c r="C14341" s="3">
        <v>811</v>
      </c>
      <c r="D14341" t="s">
        <v>6</v>
      </c>
      <c r="E14341">
        <v>83</v>
      </c>
      <c r="G14341" s="3">
        <v>608</v>
      </c>
      <c r="O14341" s="3"/>
    </row>
    <row r="14342" spans="1:15" customFormat="1" ht="13.2" x14ac:dyDescent="0.25">
      <c r="A14342">
        <v>8</v>
      </c>
      <c r="B14342">
        <v>12</v>
      </c>
      <c r="C14342" s="3">
        <v>812</v>
      </c>
      <c r="D14342" t="s">
        <v>6</v>
      </c>
      <c r="E14342">
        <v>83</v>
      </c>
      <c r="G14342" s="3">
        <v>1241</v>
      </c>
      <c r="O14342" s="3"/>
    </row>
    <row r="14343" spans="1:15" customFormat="1" ht="13.2" x14ac:dyDescent="0.25">
      <c r="A14343">
        <v>8</v>
      </c>
      <c r="B14343">
        <v>13</v>
      </c>
      <c r="C14343" s="3">
        <v>813</v>
      </c>
      <c r="D14343" t="s">
        <v>6</v>
      </c>
      <c r="E14343">
        <v>83</v>
      </c>
      <c r="G14343" s="3">
        <v>1081</v>
      </c>
      <c r="O14343" s="3"/>
    </row>
    <row r="14344" spans="1:15" customFormat="1" ht="13.2" x14ac:dyDescent="0.25">
      <c r="A14344">
        <v>8</v>
      </c>
      <c r="B14344">
        <v>14</v>
      </c>
      <c r="C14344" s="3">
        <v>814</v>
      </c>
      <c r="D14344" t="s">
        <v>6</v>
      </c>
      <c r="E14344">
        <v>83</v>
      </c>
      <c r="G14344" s="3">
        <v>2072</v>
      </c>
      <c r="O14344" s="3"/>
    </row>
    <row r="14345" spans="1:15" customFormat="1" ht="13.2" x14ac:dyDescent="0.25">
      <c r="A14345">
        <v>8</v>
      </c>
      <c r="B14345">
        <v>15</v>
      </c>
      <c r="C14345" s="3">
        <v>815</v>
      </c>
      <c r="D14345" t="s">
        <v>6</v>
      </c>
      <c r="E14345">
        <v>83</v>
      </c>
      <c r="G14345" s="3">
        <v>1252</v>
      </c>
      <c r="O14345" s="3"/>
    </row>
    <row r="14346" spans="1:15" customFormat="1" ht="13.2" x14ac:dyDescent="0.25">
      <c r="A14346">
        <v>8</v>
      </c>
      <c r="B14346">
        <v>16</v>
      </c>
      <c r="C14346" s="3">
        <v>816</v>
      </c>
      <c r="D14346" t="s">
        <v>6</v>
      </c>
      <c r="E14346">
        <v>83</v>
      </c>
      <c r="G14346" s="3">
        <v>581</v>
      </c>
      <c r="O14346" s="3"/>
    </row>
    <row r="14347" spans="1:15" customFormat="1" ht="13.2" x14ac:dyDescent="0.25">
      <c r="A14347">
        <v>8</v>
      </c>
      <c r="B14347">
        <v>17</v>
      </c>
      <c r="C14347" s="3">
        <v>817</v>
      </c>
      <c r="D14347" t="s">
        <v>6</v>
      </c>
      <c r="E14347">
        <v>83</v>
      </c>
      <c r="G14347" s="3">
        <v>733</v>
      </c>
      <c r="O14347" s="3"/>
    </row>
    <row r="14348" spans="1:15" customFormat="1" ht="13.2" x14ac:dyDescent="0.25">
      <c r="A14348">
        <v>8</v>
      </c>
      <c r="B14348">
        <v>18</v>
      </c>
      <c r="C14348" s="3">
        <v>818</v>
      </c>
      <c r="D14348" t="s">
        <v>6</v>
      </c>
      <c r="E14348">
        <v>83</v>
      </c>
      <c r="G14348" s="3">
        <v>2171</v>
      </c>
      <c r="O14348" s="3"/>
    </row>
    <row r="14349" spans="1:15" customFormat="1" ht="13.2" x14ac:dyDescent="0.25">
      <c r="A14349">
        <v>8</v>
      </c>
      <c r="B14349">
        <v>19</v>
      </c>
      <c r="C14349" s="3">
        <v>819</v>
      </c>
      <c r="D14349" t="s">
        <v>6</v>
      </c>
      <c r="E14349">
        <v>83</v>
      </c>
      <c r="G14349" s="3">
        <v>4042</v>
      </c>
      <c r="O14349" s="3"/>
    </row>
    <row r="14350" spans="1:15" customFormat="1" ht="13.2" x14ac:dyDescent="0.25">
      <c r="A14350">
        <v>8</v>
      </c>
      <c r="B14350">
        <v>20</v>
      </c>
      <c r="C14350" s="3">
        <v>820</v>
      </c>
      <c r="D14350" t="s">
        <v>6</v>
      </c>
      <c r="E14350">
        <v>83</v>
      </c>
      <c r="G14350" s="3">
        <v>1537</v>
      </c>
      <c r="O14350" s="3"/>
    </row>
    <row r="14351" spans="1:15" customFormat="1" ht="13.2" x14ac:dyDescent="0.25">
      <c r="A14351">
        <v>8</v>
      </c>
      <c r="B14351">
        <v>21</v>
      </c>
      <c r="C14351" s="3">
        <v>821</v>
      </c>
      <c r="D14351" t="s">
        <v>6</v>
      </c>
      <c r="E14351">
        <v>83</v>
      </c>
      <c r="G14351" s="3">
        <v>1246</v>
      </c>
      <c r="O14351" s="3"/>
    </row>
    <row r="14352" spans="1:15" customFormat="1" ht="13.2" x14ac:dyDescent="0.25">
      <c r="A14352">
        <v>8</v>
      </c>
      <c r="B14352">
        <v>22</v>
      </c>
      <c r="C14352" s="3">
        <v>822</v>
      </c>
      <c r="D14352" t="s">
        <v>6</v>
      </c>
      <c r="E14352">
        <v>83</v>
      </c>
      <c r="G14352" s="3">
        <v>1067</v>
      </c>
      <c r="O14352" s="3"/>
    </row>
    <row r="14353" spans="1:15" customFormat="1" ht="13.2" x14ac:dyDescent="0.25">
      <c r="A14353">
        <v>8</v>
      </c>
      <c r="B14353">
        <v>23</v>
      </c>
      <c r="C14353" s="3">
        <v>823</v>
      </c>
      <c r="D14353" t="s">
        <v>6</v>
      </c>
      <c r="E14353">
        <v>83</v>
      </c>
      <c r="G14353" s="3">
        <v>704</v>
      </c>
      <c r="O14353" s="3"/>
    </row>
    <row r="14354" spans="1:15" customFormat="1" ht="13.2" x14ac:dyDescent="0.25">
      <c r="A14354">
        <v>8</v>
      </c>
      <c r="B14354">
        <v>24</v>
      </c>
      <c r="C14354" s="3">
        <v>824</v>
      </c>
      <c r="D14354" t="s">
        <v>6</v>
      </c>
      <c r="E14354">
        <v>83</v>
      </c>
      <c r="G14354" s="3">
        <v>474</v>
      </c>
      <c r="O14354" s="3"/>
    </row>
    <row r="14355" spans="1:15" customFormat="1" ht="13.2" x14ac:dyDescent="0.25">
      <c r="A14355">
        <v>8</v>
      </c>
      <c r="B14355">
        <v>25</v>
      </c>
      <c r="C14355" s="3">
        <v>825</v>
      </c>
      <c r="D14355" t="s">
        <v>6</v>
      </c>
      <c r="E14355">
        <v>83</v>
      </c>
      <c r="G14355" s="3">
        <v>736</v>
      </c>
      <c r="O14355" s="3"/>
    </row>
    <row r="14356" spans="1:15" customFormat="1" ht="13.2" x14ac:dyDescent="0.25">
      <c r="A14356">
        <v>8</v>
      </c>
      <c r="B14356">
        <v>26</v>
      </c>
      <c r="C14356" s="3">
        <v>826</v>
      </c>
      <c r="D14356" t="s">
        <v>6</v>
      </c>
      <c r="E14356">
        <v>83</v>
      </c>
      <c r="G14356" s="3">
        <v>4517</v>
      </c>
      <c r="O14356" s="3"/>
    </row>
    <row r="14357" spans="1:15" customFormat="1" ht="13.2" x14ac:dyDescent="0.25">
      <c r="A14357">
        <v>8</v>
      </c>
      <c r="B14357">
        <v>27</v>
      </c>
      <c r="C14357" s="3">
        <v>827</v>
      </c>
      <c r="D14357" t="s">
        <v>6</v>
      </c>
      <c r="E14357">
        <v>83</v>
      </c>
      <c r="G14357" s="3">
        <v>2602</v>
      </c>
      <c r="O14357" s="3"/>
    </row>
    <row r="14358" spans="1:15" customFormat="1" ht="13.2" x14ac:dyDescent="0.25">
      <c r="A14358">
        <v>8</v>
      </c>
      <c r="B14358">
        <v>28</v>
      </c>
      <c r="C14358" s="3">
        <v>828</v>
      </c>
      <c r="D14358" t="s">
        <v>6</v>
      </c>
      <c r="E14358">
        <v>83</v>
      </c>
      <c r="G14358" s="3">
        <v>2084</v>
      </c>
      <c r="O14358" s="3"/>
    </row>
    <row r="14359" spans="1:15" customFormat="1" ht="13.2" x14ac:dyDescent="0.25">
      <c r="A14359">
        <v>8</v>
      </c>
      <c r="B14359">
        <v>29</v>
      </c>
      <c r="C14359" s="3">
        <v>829</v>
      </c>
      <c r="D14359" t="s">
        <v>6</v>
      </c>
      <c r="E14359">
        <v>83</v>
      </c>
      <c r="G14359" s="3">
        <v>1772</v>
      </c>
      <c r="O14359" s="3"/>
    </row>
    <row r="14360" spans="1:15" customFormat="1" ht="13.2" x14ac:dyDescent="0.25">
      <c r="A14360">
        <v>8</v>
      </c>
      <c r="B14360">
        <v>30</v>
      </c>
      <c r="C14360" s="3">
        <v>830</v>
      </c>
      <c r="D14360" t="s">
        <v>6</v>
      </c>
      <c r="E14360">
        <v>83</v>
      </c>
      <c r="G14360" s="3">
        <v>1283</v>
      </c>
      <c r="O14360" s="3"/>
    </row>
    <row r="14361" spans="1:15" customFormat="1" ht="13.2" x14ac:dyDescent="0.25">
      <c r="A14361">
        <v>8</v>
      </c>
      <c r="B14361">
        <v>31</v>
      </c>
      <c r="C14361" s="3">
        <v>831</v>
      </c>
      <c r="D14361" t="s">
        <v>6</v>
      </c>
      <c r="E14361">
        <v>83</v>
      </c>
      <c r="G14361" s="3">
        <v>1068</v>
      </c>
      <c r="O14361" s="3"/>
    </row>
    <row r="14362" spans="1:15" customFormat="1" ht="13.2" x14ac:dyDescent="0.25">
      <c r="A14362">
        <v>9</v>
      </c>
      <c r="B14362">
        <v>1</v>
      </c>
      <c r="C14362" s="3">
        <v>901</v>
      </c>
      <c r="D14362" t="s">
        <v>6</v>
      </c>
      <c r="E14362">
        <v>83</v>
      </c>
      <c r="G14362" s="3">
        <v>1016</v>
      </c>
      <c r="O14362" s="3"/>
    </row>
    <row r="14363" spans="1:15" customFormat="1" ht="13.2" x14ac:dyDescent="0.25">
      <c r="A14363">
        <v>9</v>
      </c>
      <c r="B14363">
        <v>2</v>
      </c>
      <c r="C14363" s="3">
        <v>902</v>
      </c>
      <c r="D14363" t="s">
        <v>6</v>
      </c>
      <c r="E14363">
        <v>83</v>
      </c>
      <c r="G14363" s="3">
        <v>1068</v>
      </c>
      <c r="O14363" s="3"/>
    </row>
    <row r="14364" spans="1:15" customFormat="1" ht="13.2" x14ac:dyDescent="0.25">
      <c r="A14364">
        <v>9</v>
      </c>
      <c r="B14364">
        <v>3</v>
      </c>
      <c r="C14364" s="3">
        <v>903</v>
      </c>
      <c r="D14364" t="s">
        <v>6</v>
      </c>
      <c r="E14364">
        <v>83</v>
      </c>
      <c r="G14364" s="3">
        <v>708</v>
      </c>
      <c r="O14364" s="3"/>
    </row>
    <row r="14365" spans="1:15" customFormat="1" ht="13.2" x14ac:dyDescent="0.25">
      <c r="A14365">
        <v>9</v>
      </c>
      <c r="B14365">
        <v>4</v>
      </c>
      <c r="C14365" s="3">
        <v>904</v>
      </c>
      <c r="D14365" t="s">
        <v>6</v>
      </c>
      <c r="E14365">
        <v>83</v>
      </c>
      <c r="G14365" s="3">
        <v>409</v>
      </c>
      <c r="O14365" s="3"/>
    </row>
    <row r="14366" spans="1:15" customFormat="1" ht="13.2" x14ac:dyDescent="0.25">
      <c r="A14366">
        <v>9</v>
      </c>
      <c r="B14366">
        <v>5</v>
      </c>
      <c r="C14366" s="3">
        <v>905</v>
      </c>
      <c r="D14366" t="s">
        <v>6</v>
      </c>
      <c r="E14366">
        <v>83</v>
      </c>
      <c r="G14366" s="3">
        <v>549</v>
      </c>
      <c r="O14366" s="3"/>
    </row>
    <row r="14367" spans="1:15" customFormat="1" ht="13.2" x14ac:dyDescent="0.25">
      <c r="A14367">
        <v>9</v>
      </c>
      <c r="B14367">
        <v>6</v>
      </c>
      <c r="C14367" s="3">
        <v>906</v>
      </c>
      <c r="D14367" t="s">
        <v>6</v>
      </c>
      <c r="E14367">
        <v>83</v>
      </c>
      <c r="G14367" s="3">
        <v>1025</v>
      </c>
      <c r="O14367" s="3"/>
    </row>
    <row r="14368" spans="1:15" customFormat="1" ht="13.2" x14ac:dyDescent="0.25">
      <c r="A14368">
        <v>9</v>
      </c>
      <c r="B14368">
        <v>7</v>
      </c>
      <c r="C14368" s="3">
        <v>907</v>
      </c>
      <c r="D14368" t="s">
        <v>6</v>
      </c>
      <c r="E14368">
        <v>83</v>
      </c>
      <c r="G14368" s="3">
        <v>1041</v>
      </c>
      <c r="O14368" s="3"/>
    </row>
    <row r="14369" spans="1:15" customFormat="1" ht="13.2" x14ac:dyDescent="0.25">
      <c r="A14369">
        <v>9</v>
      </c>
      <c r="B14369">
        <v>8</v>
      </c>
      <c r="C14369" s="3">
        <v>908</v>
      </c>
      <c r="D14369" t="s">
        <v>6</v>
      </c>
      <c r="E14369">
        <v>83</v>
      </c>
      <c r="G14369" s="3">
        <v>769</v>
      </c>
      <c r="O14369" s="3"/>
    </row>
    <row r="14370" spans="1:15" customFormat="1" ht="13.2" x14ac:dyDescent="0.25">
      <c r="A14370">
        <v>9</v>
      </c>
      <c r="B14370">
        <v>9</v>
      </c>
      <c r="C14370" s="3">
        <v>909</v>
      </c>
      <c r="D14370" t="s">
        <v>6</v>
      </c>
      <c r="E14370">
        <v>83</v>
      </c>
      <c r="G14370" s="3">
        <v>741</v>
      </c>
      <c r="O14370" s="3"/>
    </row>
    <row r="14371" spans="1:15" customFormat="1" ht="13.2" x14ac:dyDescent="0.25">
      <c r="A14371">
        <v>9</v>
      </c>
      <c r="B14371">
        <v>10</v>
      </c>
      <c r="C14371" s="3">
        <v>910</v>
      </c>
      <c r="D14371" t="s">
        <v>6</v>
      </c>
      <c r="E14371">
        <v>83</v>
      </c>
      <c r="G14371" s="3">
        <v>773</v>
      </c>
      <c r="O14371" s="3"/>
    </row>
    <row r="14372" spans="1:15" customFormat="1" ht="13.2" x14ac:dyDescent="0.25">
      <c r="A14372">
        <v>9</v>
      </c>
      <c r="B14372">
        <v>11</v>
      </c>
      <c r="C14372" s="3">
        <v>911</v>
      </c>
      <c r="D14372" t="s">
        <v>6</v>
      </c>
      <c r="E14372">
        <v>83</v>
      </c>
      <c r="G14372" s="3">
        <v>449</v>
      </c>
      <c r="O14372" s="3"/>
    </row>
    <row r="14373" spans="1:15" customFormat="1" ht="13.2" x14ac:dyDescent="0.25">
      <c r="A14373">
        <v>9</v>
      </c>
      <c r="B14373">
        <v>12</v>
      </c>
      <c r="C14373" s="3">
        <v>912</v>
      </c>
      <c r="D14373" t="s">
        <v>6</v>
      </c>
      <c r="E14373">
        <v>83</v>
      </c>
      <c r="G14373" s="3">
        <v>411</v>
      </c>
      <c r="O14373" s="3"/>
    </row>
    <row r="14374" spans="1:15" customFormat="1" ht="13.2" x14ac:dyDescent="0.25">
      <c r="A14374">
        <v>9</v>
      </c>
      <c r="B14374">
        <v>13</v>
      </c>
      <c r="C14374" s="3">
        <v>913</v>
      </c>
      <c r="D14374" t="s">
        <v>6</v>
      </c>
      <c r="E14374">
        <v>83</v>
      </c>
      <c r="G14374" s="3">
        <v>268</v>
      </c>
      <c r="O14374" s="3"/>
    </row>
    <row r="14375" spans="1:15" customFormat="1" ht="13.2" x14ac:dyDescent="0.25">
      <c r="A14375">
        <v>9</v>
      </c>
      <c r="B14375">
        <v>14</v>
      </c>
      <c r="C14375" s="3">
        <v>914</v>
      </c>
      <c r="D14375" t="s">
        <v>6</v>
      </c>
      <c r="E14375">
        <v>83</v>
      </c>
      <c r="G14375" s="3">
        <v>279</v>
      </c>
      <c r="O14375" s="3"/>
    </row>
    <row r="14376" spans="1:15" customFormat="1" ht="13.2" x14ac:dyDescent="0.25">
      <c r="A14376">
        <v>9</v>
      </c>
      <c r="B14376">
        <v>15</v>
      </c>
      <c r="C14376" s="3">
        <v>915</v>
      </c>
      <c r="D14376" t="s">
        <v>6</v>
      </c>
      <c r="E14376">
        <v>83</v>
      </c>
      <c r="G14376" s="3">
        <v>221</v>
      </c>
      <c r="O14376" s="3"/>
    </row>
    <row r="14377" spans="1:15" customFormat="1" ht="13.2" x14ac:dyDescent="0.25">
      <c r="A14377">
        <v>9</v>
      </c>
      <c r="B14377">
        <v>16</v>
      </c>
      <c r="C14377" s="3">
        <v>916</v>
      </c>
      <c r="D14377" t="s">
        <v>6</v>
      </c>
      <c r="E14377">
        <v>83</v>
      </c>
      <c r="G14377" s="3">
        <v>150</v>
      </c>
      <c r="O14377" s="3"/>
    </row>
    <row r="14378" spans="1:15" customFormat="1" ht="13.2" x14ac:dyDescent="0.25">
      <c r="A14378">
        <v>9</v>
      </c>
      <c r="B14378">
        <v>17</v>
      </c>
      <c r="C14378" s="3">
        <v>917</v>
      </c>
      <c r="D14378" t="s">
        <v>6</v>
      </c>
      <c r="E14378">
        <v>83</v>
      </c>
      <c r="G14378" s="3">
        <v>156</v>
      </c>
      <c r="O14378" s="3"/>
    </row>
    <row r="14379" spans="1:15" customFormat="1" ht="13.2" x14ac:dyDescent="0.25">
      <c r="A14379">
        <v>9</v>
      </c>
      <c r="B14379">
        <v>18</v>
      </c>
      <c r="C14379" s="3">
        <v>918</v>
      </c>
      <c r="D14379" t="s">
        <v>6</v>
      </c>
      <c r="E14379">
        <v>83</v>
      </c>
      <c r="G14379" s="3">
        <v>151</v>
      </c>
      <c r="O14379" s="3"/>
    </row>
    <row r="14380" spans="1:15" customFormat="1" ht="13.2" x14ac:dyDescent="0.25">
      <c r="A14380">
        <v>9</v>
      </c>
      <c r="B14380">
        <v>19</v>
      </c>
      <c r="C14380" s="3">
        <v>919</v>
      </c>
      <c r="D14380" t="s">
        <v>6</v>
      </c>
      <c r="E14380">
        <v>83</v>
      </c>
      <c r="G14380" s="3">
        <v>160</v>
      </c>
      <c r="O14380" s="3"/>
    </row>
    <row r="14381" spans="1:15" customFormat="1" ht="13.2" x14ac:dyDescent="0.25">
      <c r="A14381">
        <v>9</v>
      </c>
      <c r="B14381">
        <v>20</v>
      </c>
      <c r="C14381" s="3">
        <v>920</v>
      </c>
      <c r="D14381" t="s">
        <v>6</v>
      </c>
      <c r="E14381">
        <v>83</v>
      </c>
      <c r="G14381" s="3">
        <v>214</v>
      </c>
      <c r="O14381" s="3"/>
    </row>
    <row r="14382" spans="1:15" customFormat="1" ht="13.2" x14ac:dyDescent="0.25">
      <c r="A14382">
        <v>9</v>
      </c>
      <c r="B14382">
        <v>21</v>
      </c>
      <c r="C14382" s="3">
        <v>921</v>
      </c>
      <c r="D14382" t="s">
        <v>6</v>
      </c>
      <c r="E14382">
        <v>83</v>
      </c>
      <c r="G14382" s="3">
        <v>277</v>
      </c>
      <c r="O14382" s="3"/>
    </row>
    <row r="14383" spans="1:15" customFormat="1" ht="13.2" x14ac:dyDescent="0.25">
      <c r="A14383">
        <v>9</v>
      </c>
      <c r="B14383">
        <v>22</v>
      </c>
      <c r="C14383" s="3">
        <v>922</v>
      </c>
      <c r="D14383" t="s">
        <v>6</v>
      </c>
      <c r="E14383">
        <v>83</v>
      </c>
      <c r="G14383" s="3">
        <v>235</v>
      </c>
      <c r="O14383" s="3"/>
    </row>
    <row r="14384" spans="1:15" customFormat="1" ht="13.2" x14ac:dyDescent="0.25">
      <c r="A14384">
        <v>9</v>
      </c>
      <c r="B14384">
        <v>23</v>
      </c>
      <c r="C14384" s="3">
        <v>923</v>
      </c>
      <c r="D14384" t="s">
        <v>6</v>
      </c>
      <c r="E14384">
        <v>83</v>
      </c>
      <c r="G14384" s="3">
        <v>262</v>
      </c>
      <c r="O14384" s="3"/>
    </row>
    <row r="14385" spans="1:15" customFormat="1" ht="13.2" x14ac:dyDescent="0.25">
      <c r="A14385">
        <v>9</v>
      </c>
      <c r="B14385">
        <v>24</v>
      </c>
      <c r="C14385" s="3">
        <v>924</v>
      </c>
      <c r="D14385" t="s">
        <v>6</v>
      </c>
      <c r="E14385">
        <v>83</v>
      </c>
      <c r="G14385" s="3">
        <v>256</v>
      </c>
      <c r="O14385" s="3"/>
    </row>
    <row r="14386" spans="1:15" customFormat="1" ht="13.2" x14ac:dyDescent="0.25">
      <c r="A14386">
        <v>9</v>
      </c>
      <c r="B14386">
        <v>25</v>
      </c>
      <c r="C14386" s="3">
        <v>925</v>
      </c>
      <c r="D14386" t="s">
        <v>6</v>
      </c>
      <c r="E14386">
        <v>83</v>
      </c>
      <c r="G14386" s="3">
        <v>181</v>
      </c>
      <c r="O14386" s="3"/>
    </row>
    <row r="14387" spans="1:15" customFormat="1" ht="13.2" x14ac:dyDescent="0.25">
      <c r="A14387">
        <v>9</v>
      </c>
      <c r="B14387">
        <v>26</v>
      </c>
      <c r="C14387" s="3">
        <v>926</v>
      </c>
      <c r="D14387" t="s">
        <v>6</v>
      </c>
      <c r="E14387">
        <v>83</v>
      </c>
      <c r="G14387" s="3">
        <v>75</v>
      </c>
      <c r="O14387" s="3"/>
    </row>
    <row r="14388" spans="1:15" customFormat="1" ht="13.2" x14ac:dyDescent="0.25">
      <c r="A14388">
        <v>5</v>
      </c>
      <c r="B14388">
        <v>24</v>
      </c>
      <c r="C14388" s="3">
        <v>524</v>
      </c>
      <c r="D14388" t="s">
        <v>7</v>
      </c>
      <c r="E14388">
        <v>83</v>
      </c>
      <c r="G14388" s="3">
        <v>60</v>
      </c>
      <c r="O14388" s="3"/>
    </row>
    <row r="14389" spans="1:15" customFormat="1" ht="13.2" x14ac:dyDescent="0.25">
      <c r="A14389">
        <v>5</v>
      </c>
      <c r="B14389">
        <v>25</v>
      </c>
      <c r="C14389" s="3">
        <v>525</v>
      </c>
      <c r="D14389" t="s">
        <v>7</v>
      </c>
      <c r="E14389">
        <v>83</v>
      </c>
      <c r="G14389" s="3">
        <v>185</v>
      </c>
      <c r="O14389" s="3"/>
    </row>
    <row r="14390" spans="1:15" customFormat="1" ht="13.2" x14ac:dyDescent="0.25">
      <c r="A14390">
        <v>5</v>
      </c>
      <c r="B14390">
        <v>26</v>
      </c>
      <c r="C14390" s="3">
        <v>526</v>
      </c>
      <c r="D14390" t="s">
        <v>7</v>
      </c>
      <c r="E14390">
        <v>83</v>
      </c>
      <c r="G14390" s="3">
        <v>354</v>
      </c>
      <c r="O14390" s="3"/>
    </row>
    <row r="14391" spans="1:15" customFormat="1" ht="13.2" x14ac:dyDescent="0.25">
      <c r="A14391">
        <v>5</v>
      </c>
      <c r="B14391">
        <v>27</v>
      </c>
      <c r="C14391" s="3">
        <v>527</v>
      </c>
      <c r="D14391" t="s">
        <v>7</v>
      </c>
      <c r="E14391">
        <v>83</v>
      </c>
      <c r="G14391" s="3">
        <v>213</v>
      </c>
      <c r="O14391" s="3"/>
    </row>
    <row r="14392" spans="1:15" customFormat="1" ht="13.2" x14ac:dyDescent="0.25">
      <c r="A14392">
        <v>5</v>
      </c>
      <c r="B14392">
        <v>28</v>
      </c>
      <c r="C14392" s="3">
        <v>528</v>
      </c>
      <c r="D14392" t="s">
        <v>7</v>
      </c>
      <c r="E14392">
        <v>83</v>
      </c>
      <c r="G14392" s="3">
        <v>261</v>
      </c>
      <c r="O14392" s="3"/>
    </row>
    <row r="14393" spans="1:15" customFormat="1" ht="13.2" x14ac:dyDescent="0.25">
      <c r="A14393">
        <v>5</v>
      </c>
      <c r="B14393">
        <v>29</v>
      </c>
      <c r="C14393" s="3">
        <v>529</v>
      </c>
      <c r="D14393" t="s">
        <v>7</v>
      </c>
      <c r="E14393">
        <v>83</v>
      </c>
      <c r="G14393" s="3">
        <v>248</v>
      </c>
      <c r="O14393" s="3"/>
    </row>
    <row r="14394" spans="1:15" customFormat="1" ht="13.2" x14ac:dyDescent="0.25">
      <c r="A14394">
        <v>5</v>
      </c>
      <c r="B14394">
        <v>30</v>
      </c>
      <c r="C14394" s="3">
        <v>530</v>
      </c>
      <c r="D14394" t="s">
        <v>7</v>
      </c>
      <c r="E14394">
        <v>83</v>
      </c>
      <c r="G14394" s="3">
        <v>201</v>
      </c>
      <c r="O14394" s="3"/>
    </row>
    <row r="14395" spans="1:15" customFormat="1" ht="13.2" x14ac:dyDescent="0.25">
      <c r="A14395">
        <v>5</v>
      </c>
      <c r="B14395">
        <v>31</v>
      </c>
      <c r="C14395" s="3">
        <v>531</v>
      </c>
      <c r="D14395" t="s">
        <v>7</v>
      </c>
      <c r="E14395">
        <v>83</v>
      </c>
      <c r="G14395" s="3">
        <v>93</v>
      </c>
      <c r="O14395" s="3"/>
    </row>
    <row r="14396" spans="1:15" customFormat="1" ht="13.2" x14ac:dyDescent="0.25">
      <c r="A14396">
        <v>6</v>
      </c>
      <c r="B14396">
        <v>1</v>
      </c>
      <c r="C14396" s="3">
        <v>601</v>
      </c>
      <c r="D14396" t="s">
        <v>7</v>
      </c>
      <c r="E14396">
        <v>83</v>
      </c>
      <c r="G14396" s="3">
        <v>139</v>
      </c>
      <c r="O14396" s="3"/>
    </row>
    <row r="14397" spans="1:15" customFormat="1" ht="13.2" x14ac:dyDescent="0.25">
      <c r="A14397">
        <v>6</v>
      </c>
      <c r="B14397">
        <v>2</v>
      </c>
      <c r="C14397" s="3">
        <v>602</v>
      </c>
      <c r="D14397" t="s">
        <v>7</v>
      </c>
      <c r="E14397">
        <v>83</v>
      </c>
      <c r="G14397" s="3">
        <v>684</v>
      </c>
      <c r="O14397" s="3"/>
    </row>
    <row r="14398" spans="1:15" customFormat="1" ht="13.2" x14ac:dyDescent="0.25">
      <c r="A14398">
        <v>6</v>
      </c>
      <c r="B14398">
        <v>3</v>
      </c>
      <c r="C14398" s="3">
        <v>603</v>
      </c>
      <c r="D14398" t="s">
        <v>7</v>
      </c>
      <c r="E14398">
        <v>83</v>
      </c>
      <c r="G14398" s="3">
        <v>673</v>
      </c>
      <c r="O14398" s="3"/>
    </row>
    <row r="14399" spans="1:15" customFormat="1" ht="13.2" x14ac:dyDescent="0.25">
      <c r="A14399">
        <v>6</v>
      </c>
      <c r="B14399">
        <v>4</v>
      </c>
      <c r="C14399" s="3">
        <v>604</v>
      </c>
      <c r="D14399" t="s">
        <v>7</v>
      </c>
      <c r="E14399">
        <v>83</v>
      </c>
      <c r="G14399" s="3">
        <v>657</v>
      </c>
      <c r="O14399" s="3"/>
    </row>
    <row r="14400" spans="1:15" customFormat="1" ht="13.2" x14ac:dyDescent="0.25">
      <c r="A14400">
        <v>6</v>
      </c>
      <c r="B14400">
        <v>5</v>
      </c>
      <c r="C14400" s="3">
        <v>605</v>
      </c>
      <c r="D14400" t="s">
        <v>7</v>
      </c>
      <c r="E14400">
        <v>83</v>
      </c>
      <c r="G14400" s="3">
        <v>651</v>
      </c>
      <c r="O14400" s="3"/>
    </row>
    <row r="14401" spans="1:15" customFormat="1" ht="13.2" x14ac:dyDescent="0.25">
      <c r="A14401">
        <v>6</v>
      </c>
      <c r="B14401">
        <v>6</v>
      </c>
      <c r="C14401" s="3">
        <v>606</v>
      </c>
      <c r="D14401" t="s">
        <v>7</v>
      </c>
      <c r="E14401">
        <v>83</v>
      </c>
      <c r="G14401" s="3">
        <v>611</v>
      </c>
      <c r="O14401" s="3"/>
    </row>
    <row r="14402" spans="1:15" customFormat="1" ht="13.2" x14ac:dyDescent="0.25">
      <c r="A14402">
        <v>6</v>
      </c>
      <c r="B14402">
        <v>7</v>
      </c>
      <c r="C14402" s="3">
        <v>607</v>
      </c>
      <c r="D14402" t="s">
        <v>7</v>
      </c>
      <c r="E14402">
        <v>83</v>
      </c>
      <c r="G14402" s="3">
        <v>172</v>
      </c>
      <c r="O14402" s="3"/>
    </row>
    <row r="14403" spans="1:15" customFormat="1" ht="13.2" x14ac:dyDescent="0.25">
      <c r="A14403">
        <v>6</v>
      </c>
      <c r="B14403">
        <v>8</v>
      </c>
      <c r="C14403" s="3">
        <v>608</v>
      </c>
      <c r="D14403" t="s">
        <v>7</v>
      </c>
      <c r="E14403">
        <v>83</v>
      </c>
      <c r="G14403" s="3">
        <v>514</v>
      </c>
      <c r="O14403" s="3"/>
    </row>
    <row r="14404" spans="1:15" customFormat="1" ht="13.2" x14ac:dyDescent="0.25">
      <c r="A14404">
        <v>6</v>
      </c>
      <c r="B14404">
        <v>9</v>
      </c>
      <c r="C14404" s="3">
        <v>609</v>
      </c>
      <c r="D14404" t="s">
        <v>7</v>
      </c>
      <c r="E14404">
        <v>83</v>
      </c>
      <c r="G14404" s="3">
        <v>1640</v>
      </c>
      <c r="O14404" s="3"/>
    </row>
    <row r="14405" spans="1:15" customFormat="1" ht="13.2" x14ac:dyDescent="0.25">
      <c r="A14405">
        <v>6</v>
      </c>
      <c r="B14405">
        <v>10</v>
      </c>
      <c r="C14405" s="3">
        <v>610</v>
      </c>
      <c r="D14405" t="s">
        <v>7</v>
      </c>
      <c r="E14405">
        <v>83</v>
      </c>
      <c r="G14405" s="3">
        <v>1101</v>
      </c>
      <c r="O14405" s="3"/>
    </row>
    <row r="14406" spans="1:15" customFormat="1" ht="13.2" x14ac:dyDescent="0.25">
      <c r="A14406">
        <v>6</v>
      </c>
      <c r="B14406">
        <v>11</v>
      </c>
      <c r="C14406" s="3">
        <v>611</v>
      </c>
      <c r="D14406" t="s">
        <v>7</v>
      </c>
      <c r="E14406">
        <v>83</v>
      </c>
      <c r="G14406" s="3">
        <v>650</v>
      </c>
      <c r="O14406" s="3"/>
    </row>
    <row r="14407" spans="1:15" customFormat="1" ht="13.2" x14ac:dyDescent="0.25">
      <c r="A14407">
        <v>6</v>
      </c>
      <c r="B14407">
        <v>12</v>
      </c>
      <c r="C14407" s="3">
        <v>612</v>
      </c>
      <c r="D14407" t="s">
        <v>7</v>
      </c>
      <c r="E14407">
        <v>83</v>
      </c>
      <c r="G14407" s="3">
        <v>1236</v>
      </c>
      <c r="O14407" s="3"/>
    </row>
    <row r="14408" spans="1:15" customFormat="1" ht="13.2" x14ac:dyDescent="0.25">
      <c r="A14408">
        <v>6</v>
      </c>
      <c r="B14408">
        <v>13</v>
      </c>
      <c r="C14408" s="3">
        <v>613</v>
      </c>
      <c r="D14408" t="s">
        <v>7</v>
      </c>
      <c r="E14408">
        <v>83</v>
      </c>
      <c r="G14408" s="3">
        <v>1569</v>
      </c>
      <c r="O14408" s="3"/>
    </row>
    <row r="14409" spans="1:15" customFormat="1" ht="13.2" x14ac:dyDescent="0.25">
      <c r="A14409">
        <v>6</v>
      </c>
      <c r="B14409">
        <v>14</v>
      </c>
      <c r="C14409" s="3">
        <v>614</v>
      </c>
      <c r="D14409" t="s">
        <v>7</v>
      </c>
      <c r="E14409">
        <v>83</v>
      </c>
      <c r="G14409" s="3">
        <v>612</v>
      </c>
      <c r="O14409" s="3"/>
    </row>
    <row r="14410" spans="1:15" customFormat="1" ht="13.2" x14ac:dyDescent="0.25">
      <c r="A14410">
        <v>6</v>
      </c>
      <c r="B14410">
        <v>15</v>
      </c>
      <c r="C14410" s="3">
        <v>615</v>
      </c>
      <c r="D14410" t="s">
        <v>7</v>
      </c>
      <c r="E14410">
        <v>83</v>
      </c>
      <c r="G14410" s="3">
        <v>1641</v>
      </c>
      <c r="O14410" s="3"/>
    </row>
    <row r="14411" spans="1:15" customFormat="1" ht="13.2" x14ac:dyDescent="0.25">
      <c r="A14411">
        <v>6</v>
      </c>
      <c r="B14411">
        <v>16</v>
      </c>
      <c r="C14411" s="3">
        <v>616</v>
      </c>
      <c r="D14411" t="s">
        <v>7</v>
      </c>
      <c r="E14411">
        <v>83</v>
      </c>
      <c r="G14411" s="3">
        <v>1714</v>
      </c>
      <c r="O14411" s="3"/>
    </row>
    <row r="14412" spans="1:15" customFormat="1" ht="13.2" x14ac:dyDescent="0.25">
      <c r="A14412">
        <v>6</v>
      </c>
      <c r="B14412">
        <v>17</v>
      </c>
      <c r="C14412" s="3">
        <v>617</v>
      </c>
      <c r="D14412" t="s">
        <v>7</v>
      </c>
      <c r="E14412">
        <v>83</v>
      </c>
      <c r="G14412" s="3">
        <v>806</v>
      </c>
      <c r="O14412" s="3"/>
    </row>
    <row r="14413" spans="1:15" customFormat="1" ht="13.2" x14ac:dyDescent="0.25">
      <c r="A14413">
        <v>6</v>
      </c>
      <c r="B14413">
        <v>18</v>
      </c>
      <c r="C14413" s="3">
        <v>618</v>
      </c>
      <c r="D14413" t="s">
        <v>7</v>
      </c>
      <c r="E14413">
        <v>83</v>
      </c>
      <c r="G14413" s="3">
        <v>338</v>
      </c>
      <c r="O14413" s="3"/>
    </row>
    <row r="14414" spans="1:15" customFormat="1" ht="13.2" x14ac:dyDescent="0.25">
      <c r="A14414">
        <v>6</v>
      </c>
      <c r="B14414">
        <v>19</v>
      </c>
      <c r="C14414" s="3">
        <v>619</v>
      </c>
      <c r="D14414" t="s">
        <v>7</v>
      </c>
      <c r="E14414">
        <v>83</v>
      </c>
      <c r="G14414" s="3">
        <v>2102</v>
      </c>
      <c r="O14414" s="3"/>
    </row>
    <row r="14415" spans="1:15" customFormat="1" ht="13.2" x14ac:dyDescent="0.25">
      <c r="A14415">
        <v>6</v>
      </c>
      <c r="B14415">
        <v>20</v>
      </c>
      <c r="C14415" s="3">
        <v>620</v>
      </c>
      <c r="D14415" t="s">
        <v>7</v>
      </c>
      <c r="E14415">
        <v>83</v>
      </c>
      <c r="G14415" s="3">
        <v>2159</v>
      </c>
      <c r="O14415" s="3"/>
    </row>
    <row r="14416" spans="1:15" customFormat="1" ht="13.2" x14ac:dyDescent="0.25">
      <c r="A14416">
        <v>6</v>
      </c>
      <c r="B14416">
        <v>21</v>
      </c>
      <c r="C14416" s="3">
        <v>621</v>
      </c>
      <c r="D14416" t="s">
        <v>7</v>
      </c>
      <c r="E14416">
        <v>83</v>
      </c>
      <c r="G14416" s="3">
        <v>2341</v>
      </c>
      <c r="O14416" s="3"/>
    </row>
    <row r="14417" spans="1:15" customFormat="1" ht="13.2" x14ac:dyDescent="0.25">
      <c r="A14417">
        <v>6</v>
      </c>
      <c r="B14417">
        <v>22</v>
      </c>
      <c r="C14417" s="3">
        <v>622</v>
      </c>
      <c r="D14417" t="s">
        <v>7</v>
      </c>
      <c r="E14417">
        <v>83</v>
      </c>
      <c r="G14417" s="3">
        <v>6833</v>
      </c>
      <c r="O14417" s="3"/>
    </row>
    <row r="14418" spans="1:15" customFormat="1" ht="13.2" x14ac:dyDescent="0.25">
      <c r="A14418">
        <v>6</v>
      </c>
      <c r="B14418">
        <v>23</v>
      </c>
      <c r="C14418" s="3">
        <v>623</v>
      </c>
      <c r="D14418" t="s">
        <v>7</v>
      </c>
      <c r="E14418">
        <v>83</v>
      </c>
      <c r="G14418" s="3">
        <v>3205</v>
      </c>
      <c r="O14418" s="3"/>
    </row>
    <row r="14419" spans="1:15" customFormat="1" ht="13.2" x14ac:dyDescent="0.25">
      <c r="A14419">
        <v>6</v>
      </c>
      <c r="B14419">
        <v>24</v>
      </c>
      <c r="C14419" s="3">
        <v>624</v>
      </c>
      <c r="D14419" t="s">
        <v>7</v>
      </c>
      <c r="E14419">
        <v>83</v>
      </c>
      <c r="G14419" s="3">
        <v>1285</v>
      </c>
      <c r="O14419" s="3"/>
    </row>
    <row r="14420" spans="1:15" customFormat="1" ht="13.2" x14ac:dyDescent="0.25">
      <c r="A14420">
        <v>6</v>
      </c>
      <c r="B14420">
        <v>25</v>
      </c>
      <c r="C14420" s="3">
        <v>625</v>
      </c>
      <c r="D14420" t="s">
        <v>7</v>
      </c>
      <c r="E14420">
        <v>83</v>
      </c>
      <c r="G14420" s="3">
        <v>1239</v>
      </c>
      <c r="O14420" s="3"/>
    </row>
    <row r="14421" spans="1:15" customFormat="1" ht="13.2" x14ac:dyDescent="0.25">
      <c r="A14421">
        <v>6</v>
      </c>
      <c r="B14421">
        <v>26</v>
      </c>
      <c r="C14421" s="3">
        <v>626</v>
      </c>
      <c r="D14421" t="s">
        <v>7</v>
      </c>
      <c r="E14421">
        <v>83</v>
      </c>
      <c r="G14421" s="3">
        <v>3823</v>
      </c>
      <c r="O14421" s="3"/>
    </row>
    <row r="14422" spans="1:15" customFormat="1" ht="13.2" x14ac:dyDescent="0.25">
      <c r="A14422">
        <v>6</v>
      </c>
      <c r="B14422">
        <v>27</v>
      </c>
      <c r="C14422" s="3">
        <v>627</v>
      </c>
      <c r="D14422" t="s">
        <v>7</v>
      </c>
      <c r="E14422">
        <v>83</v>
      </c>
      <c r="G14422" s="3">
        <v>2121</v>
      </c>
      <c r="O14422" s="3"/>
    </row>
    <row r="14423" spans="1:15" customFormat="1" ht="13.2" x14ac:dyDescent="0.25">
      <c r="A14423">
        <v>6</v>
      </c>
      <c r="B14423">
        <v>28</v>
      </c>
      <c r="C14423" s="3">
        <v>628</v>
      </c>
      <c r="D14423" t="s">
        <v>7</v>
      </c>
      <c r="E14423">
        <v>83</v>
      </c>
      <c r="G14423" s="3">
        <v>9515</v>
      </c>
      <c r="O14423" s="3"/>
    </row>
    <row r="14424" spans="1:15" customFormat="1" ht="13.2" x14ac:dyDescent="0.25">
      <c r="A14424">
        <v>6</v>
      </c>
      <c r="B14424">
        <v>29</v>
      </c>
      <c r="C14424" s="3">
        <v>629</v>
      </c>
      <c r="D14424" t="s">
        <v>7</v>
      </c>
      <c r="E14424">
        <v>83</v>
      </c>
      <c r="G14424" s="3">
        <v>6961</v>
      </c>
      <c r="O14424" s="3"/>
    </row>
    <row r="14425" spans="1:15" customFormat="1" ht="13.2" x14ac:dyDescent="0.25">
      <c r="A14425">
        <v>6</v>
      </c>
      <c r="B14425">
        <v>30</v>
      </c>
      <c r="C14425" s="3">
        <v>630</v>
      </c>
      <c r="D14425" t="s">
        <v>7</v>
      </c>
      <c r="E14425">
        <v>83</v>
      </c>
      <c r="G14425" s="3">
        <v>1865</v>
      </c>
      <c r="O14425" s="3"/>
    </row>
    <row r="14426" spans="1:15" customFormat="1" ht="13.2" x14ac:dyDescent="0.25">
      <c r="A14426">
        <v>7</v>
      </c>
      <c r="B14426">
        <v>1</v>
      </c>
      <c r="C14426" s="3">
        <v>701</v>
      </c>
      <c r="D14426" t="s">
        <v>7</v>
      </c>
      <c r="E14426">
        <v>83</v>
      </c>
      <c r="G14426" s="3">
        <v>1687</v>
      </c>
      <c r="O14426" s="3"/>
    </row>
    <row r="14427" spans="1:15" customFormat="1" ht="13.2" x14ac:dyDescent="0.25">
      <c r="A14427">
        <v>7</v>
      </c>
      <c r="B14427">
        <v>2</v>
      </c>
      <c r="C14427" s="3">
        <v>702</v>
      </c>
      <c r="D14427" t="s">
        <v>7</v>
      </c>
      <c r="E14427">
        <v>83</v>
      </c>
      <c r="G14427" s="3">
        <v>985</v>
      </c>
      <c r="O14427" s="3"/>
    </row>
    <row r="14428" spans="1:15" customFormat="1" ht="13.2" x14ac:dyDescent="0.25">
      <c r="A14428">
        <v>7</v>
      </c>
      <c r="B14428">
        <v>3</v>
      </c>
      <c r="C14428" s="3">
        <v>703</v>
      </c>
      <c r="D14428" t="s">
        <v>7</v>
      </c>
      <c r="E14428">
        <v>83</v>
      </c>
      <c r="G14428" s="3">
        <v>1371</v>
      </c>
      <c r="O14428" s="3"/>
    </row>
    <row r="14429" spans="1:15" customFormat="1" ht="13.2" x14ac:dyDescent="0.25">
      <c r="A14429">
        <v>7</v>
      </c>
      <c r="B14429">
        <v>4</v>
      </c>
      <c r="C14429" s="3">
        <v>704</v>
      </c>
      <c r="D14429" t="s">
        <v>7</v>
      </c>
      <c r="E14429">
        <v>83</v>
      </c>
      <c r="G14429" s="3">
        <v>3356</v>
      </c>
      <c r="O14429" s="3"/>
    </row>
    <row r="14430" spans="1:15" customFormat="1" ht="13.2" x14ac:dyDescent="0.25">
      <c r="A14430">
        <v>7</v>
      </c>
      <c r="B14430">
        <v>5</v>
      </c>
      <c r="C14430" s="3">
        <v>705</v>
      </c>
      <c r="D14430" t="s">
        <v>7</v>
      </c>
      <c r="E14430">
        <v>83</v>
      </c>
      <c r="G14430" s="3">
        <v>4964</v>
      </c>
      <c r="O14430" s="3"/>
    </row>
    <row r="14431" spans="1:15" customFormat="1" ht="13.2" x14ac:dyDescent="0.25">
      <c r="A14431">
        <v>7</v>
      </c>
      <c r="B14431">
        <v>6</v>
      </c>
      <c r="C14431" s="3">
        <v>706</v>
      </c>
      <c r="D14431" t="s">
        <v>7</v>
      </c>
      <c r="E14431">
        <v>83</v>
      </c>
      <c r="G14431" s="3">
        <v>7605</v>
      </c>
      <c r="O14431" s="3"/>
    </row>
    <row r="14432" spans="1:15" customFormat="1" ht="13.2" x14ac:dyDescent="0.25">
      <c r="A14432">
        <v>7</v>
      </c>
      <c r="B14432">
        <v>7</v>
      </c>
      <c r="C14432" s="3">
        <v>707</v>
      </c>
      <c r="D14432" t="s">
        <v>7</v>
      </c>
      <c r="E14432">
        <v>83</v>
      </c>
      <c r="G14432" s="3">
        <v>2652</v>
      </c>
      <c r="O14432" s="3"/>
    </row>
    <row r="14433" spans="1:15" customFormat="1" ht="13.2" x14ac:dyDescent="0.25">
      <c r="A14433">
        <v>7</v>
      </c>
      <c r="B14433">
        <v>8</v>
      </c>
      <c r="C14433" s="3">
        <v>708</v>
      </c>
      <c r="D14433" t="s">
        <v>7</v>
      </c>
      <c r="E14433">
        <v>83</v>
      </c>
      <c r="G14433" s="3">
        <v>1850</v>
      </c>
      <c r="O14433" s="3"/>
    </row>
    <row r="14434" spans="1:15" customFormat="1" ht="13.2" x14ac:dyDescent="0.25">
      <c r="A14434">
        <v>7</v>
      </c>
      <c r="B14434">
        <v>9</v>
      </c>
      <c r="C14434" s="3">
        <v>709</v>
      </c>
      <c r="D14434" t="s">
        <v>7</v>
      </c>
      <c r="E14434">
        <v>83</v>
      </c>
      <c r="G14434" s="3">
        <v>489</v>
      </c>
      <c r="O14434" s="3"/>
    </row>
    <row r="14435" spans="1:15" customFormat="1" ht="13.2" x14ac:dyDescent="0.25">
      <c r="A14435">
        <v>7</v>
      </c>
      <c r="B14435">
        <v>10</v>
      </c>
      <c r="C14435" s="3">
        <v>710</v>
      </c>
      <c r="D14435" t="s">
        <v>7</v>
      </c>
      <c r="E14435">
        <v>83</v>
      </c>
      <c r="G14435" s="3">
        <v>3473</v>
      </c>
      <c r="O14435" s="3"/>
    </row>
    <row r="14436" spans="1:15" customFormat="1" ht="13.2" x14ac:dyDescent="0.25">
      <c r="A14436">
        <v>7</v>
      </c>
      <c r="B14436">
        <v>11</v>
      </c>
      <c r="C14436" s="3">
        <v>711</v>
      </c>
      <c r="D14436" t="s">
        <v>7</v>
      </c>
      <c r="E14436">
        <v>83</v>
      </c>
      <c r="G14436" s="3">
        <v>8808</v>
      </c>
      <c r="O14436" s="3"/>
    </row>
    <row r="14437" spans="1:15" customFormat="1" ht="13.2" x14ac:dyDescent="0.25">
      <c r="A14437">
        <v>7</v>
      </c>
      <c r="B14437">
        <v>12</v>
      </c>
      <c r="C14437" s="3">
        <v>712</v>
      </c>
      <c r="D14437" t="s">
        <v>7</v>
      </c>
      <c r="E14437">
        <v>83</v>
      </c>
      <c r="G14437" s="3">
        <v>9821</v>
      </c>
      <c r="O14437" s="3"/>
    </row>
    <row r="14438" spans="1:15" customFormat="1" ht="13.2" x14ac:dyDescent="0.25">
      <c r="A14438">
        <v>7</v>
      </c>
      <c r="B14438">
        <v>13</v>
      </c>
      <c r="C14438" s="3">
        <v>713</v>
      </c>
      <c r="D14438" t="s">
        <v>7</v>
      </c>
      <c r="E14438">
        <v>83</v>
      </c>
      <c r="G14438" s="3">
        <v>10210</v>
      </c>
      <c r="O14438" s="3"/>
    </row>
    <row r="14439" spans="1:15" customFormat="1" ht="13.2" x14ac:dyDescent="0.25">
      <c r="A14439">
        <v>7</v>
      </c>
      <c r="B14439">
        <v>14</v>
      </c>
      <c r="C14439" s="3">
        <v>714</v>
      </c>
      <c r="D14439" t="s">
        <v>7</v>
      </c>
      <c r="E14439">
        <v>83</v>
      </c>
      <c r="G14439" s="3">
        <v>2100</v>
      </c>
      <c r="O14439" s="3"/>
    </row>
    <row r="14440" spans="1:15" customFormat="1" ht="13.2" x14ac:dyDescent="0.25">
      <c r="A14440">
        <v>7</v>
      </c>
      <c r="B14440">
        <v>15</v>
      </c>
      <c r="C14440" s="3">
        <v>715</v>
      </c>
      <c r="D14440" t="s">
        <v>7</v>
      </c>
      <c r="E14440">
        <v>83</v>
      </c>
      <c r="G14440" s="3">
        <v>1509</v>
      </c>
      <c r="O14440" s="3"/>
    </row>
    <row r="14441" spans="1:15" customFormat="1" ht="13.2" x14ac:dyDescent="0.25">
      <c r="A14441">
        <v>7</v>
      </c>
      <c r="B14441">
        <v>16</v>
      </c>
      <c r="C14441" s="3">
        <v>716</v>
      </c>
      <c r="D14441" t="s">
        <v>7</v>
      </c>
      <c r="E14441">
        <v>83</v>
      </c>
      <c r="G14441" s="3">
        <v>3622</v>
      </c>
      <c r="O14441" s="3"/>
    </row>
    <row r="14442" spans="1:15" customFormat="1" ht="13.2" x14ac:dyDescent="0.25">
      <c r="A14442">
        <v>7</v>
      </c>
      <c r="B14442">
        <v>17</v>
      </c>
      <c r="C14442" s="3">
        <v>717</v>
      </c>
      <c r="D14442" t="s">
        <v>7</v>
      </c>
      <c r="E14442">
        <v>83</v>
      </c>
      <c r="G14442" s="3">
        <v>13153</v>
      </c>
      <c r="O14442" s="3"/>
    </row>
    <row r="14443" spans="1:15" customFormat="1" ht="13.2" x14ac:dyDescent="0.25">
      <c r="A14443">
        <v>7</v>
      </c>
      <c r="B14443">
        <v>18</v>
      </c>
      <c r="C14443" s="3">
        <v>718</v>
      </c>
      <c r="D14443" t="s">
        <v>7</v>
      </c>
      <c r="E14443">
        <v>83</v>
      </c>
      <c r="G14443" s="3">
        <v>8816</v>
      </c>
      <c r="O14443" s="3"/>
    </row>
    <row r="14444" spans="1:15" customFormat="1" ht="13.2" x14ac:dyDescent="0.25">
      <c r="A14444">
        <v>7</v>
      </c>
      <c r="B14444">
        <v>19</v>
      </c>
      <c r="C14444" s="3">
        <v>719</v>
      </c>
      <c r="D14444" t="s">
        <v>7</v>
      </c>
      <c r="E14444">
        <v>83</v>
      </c>
      <c r="G14444" s="3">
        <v>2987</v>
      </c>
      <c r="O14444" s="3"/>
    </row>
    <row r="14445" spans="1:15" customFormat="1" ht="13.2" x14ac:dyDescent="0.25">
      <c r="A14445">
        <v>7</v>
      </c>
      <c r="B14445">
        <v>20</v>
      </c>
      <c r="C14445" s="3">
        <v>720</v>
      </c>
      <c r="D14445" t="s">
        <v>7</v>
      </c>
      <c r="E14445">
        <v>83</v>
      </c>
      <c r="G14445" s="3">
        <v>11380</v>
      </c>
      <c r="O14445" s="3"/>
    </row>
    <row r="14446" spans="1:15" customFormat="1" ht="13.2" x14ac:dyDescent="0.25">
      <c r="A14446">
        <v>7</v>
      </c>
      <c r="B14446">
        <v>21</v>
      </c>
      <c r="C14446" s="3">
        <v>721</v>
      </c>
      <c r="D14446" t="s">
        <v>7</v>
      </c>
      <c r="E14446">
        <v>83</v>
      </c>
      <c r="G14446" s="3">
        <v>12627</v>
      </c>
      <c r="O14446" s="3"/>
    </row>
    <row r="14447" spans="1:15" customFormat="1" ht="13.2" x14ac:dyDescent="0.25">
      <c r="A14447">
        <v>7</v>
      </c>
      <c r="B14447">
        <v>22</v>
      </c>
      <c r="C14447" s="3">
        <v>722</v>
      </c>
      <c r="D14447" t="s">
        <v>7</v>
      </c>
      <c r="E14447">
        <v>83</v>
      </c>
      <c r="G14447" s="3">
        <v>8730</v>
      </c>
      <c r="O14447" s="3"/>
    </row>
    <row r="14448" spans="1:15" customFormat="1" ht="13.2" x14ac:dyDescent="0.25">
      <c r="A14448">
        <v>7</v>
      </c>
      <c r="B14448">
        <v>23</v>
      </c>
      <c r="C14448" s="3">
        <v>723</v>
      </c>
      <c r="D14448" t="s">
        <v>7</v>
      </c>
      <c r="E14448">
        <v>83</v>
      </c>
      <c r="G14448" s="3">
        <v>4623</v>
      </c>
      <c r="O14448" s="3"/>
    </row>
    <row r="14449" spans="1:15" customFormat="1" ht="13.2" x14ac:dyDescent="0.25">
      <c r="A14449">
        <v>7</v>
      </c>
      <c r="B14449">
        <v>24</v>
      </c>
      <c r="C14449" s="3">
        <v>724</v>
      </c>
      <c r="D14449" t="s">
        <v>7</v>
      </c>
      <c r="E14449">
        <v>83</v>
      </c>
      <c r="G14449" s="3">
        <v>5602</v>
      </c>
      <c r="O14449" s="3"/>
    </row>
    <row r="14450" spans="1:15" customFormat="1" ht="13.2" x14ac:dyDescent="0.25">
      <c r="A14450">
        <v>7</v>
      </c>
      <c r="B14450">
        <v>25</v>
      </c>
      <c r="C14450" s="3">
        <v>725</v>
      </c>
      <c r="D14450" t="s">
        <v>7</v>
      </c>
      <c r="E14450">
        <v>83</v>
      </c>
      <c r="G14450" s="3">
        <v>8782</v>
      </c>
      <c r="O14450" s="3"/>
    </row>
    <row r="14451" spans="1:15" customFormat="1" ht="13.2" x14ac:dyDescent="0.25">
      <c r="A14451">
        <v>7</v>
      </c>
      <c r="B14451">
        <v>26</v>
      </c>
      <c r="C14451" s="3">
        <v>726</v>
      </c>
      <c r="D14451" t="s">
        <v>7</v>
      </c>
      <c r="E14451">
        <v>83</v>
      </c>
      <c r="G14451" s="3">
        <v>7224</v>
      </c>
      <c r="O14451" s="3"/>
    </row>
    <row r="14452" spans="1:15" customFormat="1" ht="13.2" x14ac:dyDescent="0.25">
      <c r="A14452">
        <v>7</v>
      </c>
      <c r="B14452">
        <v>27</v>
      </c>
      <c r="C14452" s="3">
        <v>727</v>
      </c>
      <c r="D14452" t="s">
        <v>7</v>
      </c>
      <c r="E14452">
        <v>83</v>
      </c>
      <c r="G14452" s="3">
        <v>7002</v>
      </c>
      <c r="O14452" s="3"/>
    </row>
    <row r="14453" spans="1:15" customFormat="1" ht="13.2" x14ac:dyDescent="0.25">
      <c r="A14453">
        <v>7</v>
      </c>
      <c r="B14453">
        <v>28</v>
      </c>
      <c r="C14453" s="3">
        <v>728</v>
      </c>
      <c r="D14453" t="s">
        <v>7</v>
      </c>
      <c r="E14453">
        <v>83</v>
      </c>
      <c r="G14453" s="3">
        <v>6575</v>
      </c>
      <c r="O14453" s="3"/>
    </row>
    <row r="14454" spans="1:15" customFormat="1" ht="13.2" x14ac:dyDescent="0.25">
      <c r="A14454">
        <v>7</v>
      </c>
      <c r="B14454">
        <v>29</v>
      </c>
      <c r="C14454" s="3">
        <v>729</v>
      </c>
      <c r="D14454" t="s">
        <v>7</v>
      </c>
      <c r="E14454">
        <v>83</v>
      </c>
      <c r="G14454" s="3">
        <v>2679</v>
      </c>
      <c r="O14454" s="3"/>
    </row>
    <row r="14455" spans="1:15" customFormat="1" ht="13.2" x14ac:dyDescent="0.25">
      <c r="A14455">
        <v>7</v>
      </c>
      <c r="B14455">
        <v>30</v>
      </c>
      <c r="C14455" s="3">
        <v>730</v>
      </c>
      <c r="D14455" t="s">
        <v>7</v>
      </c>
      <c r="E14455">
        <v>83</v>
      </c>
      <c r="G14455" s="3">
        <v>2010</v>
      </c>
      <c r="O14455" s="3"/>
    </row>
    <row r="14456" spans="1:15" customFormat="1" ht="13.2" x14ac:dyDescent="0.25">
      <c r="A14456">
        <v>7</v>
      </c>
      <c r="B14456">
        <v>31</v>
      </c>
      <c r="C14456" s="3">
        <v>731</v>
      </c>
      <c r="D14456" t="s">
        <v>7</v>
      </c>
      <c r="E14456">
        <v>83</v>
      </c>
      <c r="G14456" s="3">
        <v>1408</v>
      </c>
      <c r="O14456" s="3"/>
    </row>
    <row r="14457" spans="1:15" customFormat="1" ht="13.2" x14ac:dyDescent="0.25">
      <c r="A14457">
        <v>8</v>
      </c>
      <c r="B14457">
        <v>1</v>
      </c>
      <c r="C14457" s="3">
        <v>801</v>
      </c>
      <c r="D14457" t="s">
        <v>7</v>
      </c>
      <c r="E14457">
        <v>83</v>
      </c>
      <c r="G14457" s="3">
        <v>632</v>
      </c>
      <c r="O14457" s="3"/>
    </row>
    <row r="14458" spans="1:15" customFormat="1" ht="13.2" x14ac:dyDescent="0.25">
      <c r="A14458">
        <v>8</v>
      </c>
      <c r="B14458">
        <v>2</v>
      </c>
      <c r="C14458" s="3">
        <v>802</v>
      </c>
      <c r="D14458" t="s">
        <v>7</v>
      </c>
      <c r="E14458">
        <v>83</v>
      </c>
      <c r="G14458" s="3">
        <v>1256</v>
      </c>
      <c r="O14458" s="3"/>
    </row>
    <row r="14459" spans="1:15" customFormat="1" ht="13.2" x14ac:dyDescent="0.25">
      <c r="A14459">
        <v>8</v>
      </c>
      <c r="B14459">
        <v>3</v>
      </c>
      <c r="C14459" s="3">
        <v>803</v>
      </c>
      <c r="D14459" t="s">
        <v>7</v>
      </c>
      <c r="E14459">
        <v>83</v>
      </c>
      <c r="G14459" s="3">
        <v>1060</v>
      </c>
      <c r="O14459" s="3"/>
    </row>
    <row r="14460" spans="1:15" customFormat="1" ht="13.2" x14ac:dyDescent="0.25">
      <c r="A14460">
        <v>8</v>
      </c>
      <c r="B14460">
        <v>4</v>
      </c>
      <c r="C14460" s="3">
        <v>804</v>
      </c>
      <c r="D14460" t="s">
        <v>7</v>
      </c>
      <c r="E14460">
        <v>83</v>
      </c>
      <c r="G14460" s="3">
        <v>1060</v>
      </c>
      <c r="O14460" s="3"/>
    </row>
    <row r="14461" spans="1:15" customFormat="1" ht="13.2" x14ac:dyDescent="0.25">
      <c r="A14461">
        <v>8</v>
      </c>
      <c r="B14461">
        <v>5</v>
      </c>
      <c r="C14461" s="3">
        <v>805</v>
      </c>
      <c r="D14461" t="s">
        <v>7</v>
      </c>
      <c r="E14461">
        <v>83</v>
      </c>
      <c r="G14461" s="3">
        <v>1057</v>
      </c>
      <c r="O14461" s="3"/>
    </row>
    <row r="14462" spans="1:15" customFormat="1" ht="13.2" x14ac:dyDescent="0.25">
      <c r="A14462">
        <v>8</v>
      </c>
      <c r="B14462">
        <v>6</v>
      </c>
      <c r="C14462" s="3">
        <v>806</v>
      </c>
      <c r="D14462" t="s">
        <v>7</v>
      </c>
      <c r="E14462">
        <v>83</v>
      </c>
      <c r="G14462" s="3">
        <v>812</v>
      </c>
      <c r="O14462" s="3"/>
    </row>
    <row r="14463" spans="1:15" customFormat="1" ht="13.2" x14ac:dyDescent="0.25">
      <c r="A14463">
        <v>8</v>
      </c>
      <c r="B14463">
        <v>7</v>
      </c>
      <c r="C14463" s="3">
        <v>807</v>
      </c>
      <c r="D14463" t="s">
        <v>7</v>
      </c>
      <c r="E14463">
        <v>83</v>
      </c>
      <c r="G14463" s="3">
        <v>870</v>
      </c>
      <c r="O14463" s="3"/>
    </row>
    <row r="14464" spans="1:15" customFormat="1" ht="13.2" x14ac:dyDescent="0.25">
      <c r="A14464">
        <v>8</v>
      </c>
      <c r="B14464">
        <v>8</v>
      </c>
      <c r="C14464" s="3">
        <v>808</v>
      </c>
      <c r="D14464" t="s">
        <v>7</v>
      </c>
      <c r="E14464">
        <v>83</v>
      </c>
      <c r="G14464" s="3">
        <v>395</v>
      </c>
      <c r="O14464" s="3"/>
    </row>
    <row r="14465" spans="1:15" customFormat="1" ht="13.2" x14ac:dyDescent="0.25">
      <c r="A14465">
        <v>8</v>
      </c>
      <c r="B14465">
        <v>9</v>
      </c>
      <c r="C14465" s="3">
        <v>809</v>
      </c>
      <c r="D14465" t="s">
        <v>7</v>
      </c>
      <c r="E14465">
        <v>83</v>
      </c>
      <c r="G14465" s="3">
        <v>265</v>
      </c>
      <c r="O14465" s="3"/>
    </row>
    <row r="14466" spans="1:15" customFormat="1" ht="13.2" x14ac:dyDescent="0.25">
      <c r="A14466">
        <v>8</v>
      </c>
      <c r="B14466">
        <v>10</v>
      </c>
      <c r="C14466" s="3">
        <v>810</v>
      </c>
      <c r="D14466" t="s">
        <v>7</v>
      </c>
      <c r="E14466">
        <v>83</v>
      </c>
      <c r="G14466" s="3">
        <v>1018</v>
      </c>
      <c r="O14466" s="3"/>
    </row>
    <row r="14467" spans="1:15" customFormat="1" ht="13.2" x14ac:dyDescent="0.25">
      <c r="A14467">
        <v>8</v>
      </c>
      <c r="B14467">
        <v>11</v>
      </c>
      <c r="C14467" s="3">
        <v>811</v>
      </c>
      <c r="D14467" t="s">
        <v>7</v>
      </c>
      <c r="E14467">
        <v>83</v>
      </c>
      <c r="G14467" s="3">
        <v>1539</v>
      </c>
      <c r="O14467" s="3"/>
    </row>
    <row r="14468" spans="1:15" customFormat="1" ht="13.2" x14ac:dyDescent="0.25">
      <c r="A14468">
        <v>8</v>
      </c>
      <c r="B14468">
        <v>12</v>
      </c>
      <c r="C14468" s="3">
        <v>812</v>
      </c>
      <c r="D14468" t="s">
        <v>7</v>
      </c>
      <c r="E14468">
        <v>83</v>
      </c>
      <c r="G14468" s="3">
        <v>1849</v>
      </c>
      <c r="O14468" s="3"/>
    </row>
    <row r="14469" spans="1:15" customFormat="1" ht="13.2" x14ac:dyDescent="0.25">
      <c r="A14469">
        <v>8</v>
      </c>
      <c r="B14469">
        <v>13</v>
      </c>
      <c r="C14469" s="3">
        <v>813</v>
      </c>
      <c r="D14469" t="s">
        <v>7</v>
      </c>
      <c r="E14469">
        <v>83</v>
      </c>
      <c r="G14469" s="3">
        <v>1479</v>
      </c>
      <c r="O14469" s="3"/>
    </row>
    <row r="14470" spans="1:15" customFormat="1" ht="13.2" x14ac:dyDescent="0.25">
      <c r="A14470">
        <v>8</v>
      </c>
      <c r="B14470">
        <v>14</v>
      </c>
      <c r="C14470" s="3">
        <v>814</v>
      </c>
      <c r="D14470" t="s">
        <v>7</v>
      </c>
      <c r="E14470">
        <v>83</v>
      </c>
      <c r="G14470" s="3">
        <v>542</v>
      </c>
      <c r="O14470" s="3"/>
    </row>
    <row r="14471" spans="1:15" customFormat="1" ht="13.2" x14ac:dyDescent="0.25">
      <c r="A14471">
        <v>8</v>
      </c>
      <c r="B14471">
        <v>15</v>
      </c>
      <c r="C14471" s="3">
        <v>815</v>
      </c>
      <c r="D14471" t="s">
        <v>7</v>
      </c>
      <c r="E14471">
        <v>83</v>
      </c>
      <c r="G14471" s="3">
        <v>578</v>
      </c>
      <c r="O14471" s="3"/>
    </row>
    <row r="14472" spans="1:15" customFormat="1" ht="13.2" x14ac:dyDescent="0.25">
      <c r="A14472">
        <v>8</v>
      </c>
      <c r="B14472">
        <v>16</v>
      </c>
      <c r="C14472" s="3">
        <v>816</v>
      </c>
      <c r="D14472" t="s">
        <v>7</v>
      </c>
      <c r="E14472">
        <v>83</v>
      </c>
      <c r="G14472" s="3">
        <v>588</v>
      </c>
      <c r="O14472" s="3"/>
    </row>
    <row r="14473" spans="1:15" customFormat="1" ht="13.2" x14ac:dyDescent="0.25">
      <c r="A14473">
        <v>8</v>
      </c>
      <c r="B14473">
        <v>17</v>
      </c>
      <c r="C14473" s="3">
        <v>817</v>
      </c>
      <c r="D14473" t="s">
        <v>7</v>
      </c>
      <c r="E14473">
        <v>83</v>
      </c>
      <c r="G14473" s="3">
        <v>2496</v>
      </c>
      <c r="O14473" s="3"/>
    </row>
    <row r="14474" spans="1:15" customFormat="1" ht="13.2" x14ac:dyDescent="0.25">
      <c r="A14474">
        <v>8</v>
      </c>
      <c r="B14474">
        <v>18</v>
      </c>
      <c r="C14474" s="3">
        <v>818</v>
      </c>
      <c r="D14474" t="s">
        <v>7</v>
      </c>
      <c r="E14474">
        <v>83</v>
      </c>
      <c r="G14474" s="3">
        <v>2491</v>
      </c>
      <c r="O14474" s="3"/>
    </row>
    <row r="14475" spans="1:15" customFormat="1" ht="13.2" x14ac:dyDescent="0.25">
      <c r="A14475">
        <v>8</v>
      </c>
      <c r="B14475">
        <v>19</v>
      </c>
      <c r="C14475" s="3">
        <v>819</v>
      </c>
      <c r="D14475" t="s">
        <v>7</v>
      </c>
      <c r="E14475">
        <v>83</v>
      </c>
      <c r="G14475" s="3">
        <v>650</v>
      </c>
      <c r="O14475" s="3"/>
    </row>
    <row r="14476" spans="1:15" customFormat="1" ht="13.2" x14ac:dyDescent="0.25">
      <c r="A14476">
        <v>8</v>
      </c>
      <c r="B14476">
        <v>20</v>
      </c>
      <c r="C14476" s="3">
        <v>820</v>
      </c>
      <c r="D14476" t="s">
        <v>7</v>
      </c>
      <c r="E14476">
        <v>83</v>
      </c>
      <c r="G14476" s="3">
        <v>639</v>
      </c>
      <c r="O14476" s="3"/>
    </row>
    <row r="14477" spans="1:15" customFormat="1" ht="13.2" x14ac:dyDescent="0.25">
      <c r="A14477">
        <v>8</v>
      </c>
      <c r="B14477">
        <v>21</v>
      </c>
      <c r="C14477" s="3">
        <v>821</v>
      </c>
      <c r="D14477" t="s">
        <v>7</v>
      </c>
      <c r="E14477">
        <v>83</v>
      </c>
      <c r="G14477" s="3">
        <v>489</v>
      </c>
      <c r="O14477" s="3"/>
    </row>
    <row r="14478" spans="1:15" customFormat="1" ht="13.2" x14ac:dyDescent="0.25">
      <c r="A14478">
        <v>8</v>
      </c>
      <c r="B14478">
        <v>22</v>
      </c>
      <c r="C14478" s="3">
        <v>822</v>
      </c>
      <c r="D14478" t="s">
        <v>7</v>
      </c>
      <c r="E14478">
        <v>83</v>
      </c>
      <c r="G14478" s="3">
        <v>291</v>
      </c>
      <c r="O14478" s="3"/>
    </row>
    <row r="14479" spans="1:15" customFormat="1" ht="13.2" x14ac:dyDescent="0.25">
      <c r="A14479">
        <v>8</v>
      </c>
      <c r="B14479">
        <v>23</v>
      </c>
      <c r="C14479" s="3">
        <v>823</v>
      </c>
      <c r="D14479" t="s">
        <v>7</v>
      </c>
      <c r="E14479">
        <v>83</v>
      </c>
      <c r="G14479" s="3">
        <v>125</v>
      </c>
      <c r="O14479" s="3"/>
    </row>
    <row r="14480" spans="1:15" customFormat="1" ht="13.2" x14ac:dyDescent="0.25">
      <c r="A14480">
        <v>8</v>
      </c>
      <c r="B14480">
        <v>24</v>
      </c>
      <c r="C14480" s="3">
        <v>824</v>
      </c>
      <c r="D14480" t="s">
        <v>7</v>
      </c>
      <c r="E14480">
        <v>83</v>
      </c>
      <c r="G14480" s="3">
        <v>432</v>
      </c>
      <c r="O14480" s="3"/>
    </row>
    <row r="14481" spans="1:15" customFormat="1" ht="13.2" x14ac:dyDescent="0.25">
      <c r="A14481">
        <v>8</v>
      </c>
      <c r="B14481">
        <v>25</v>
      </c>
      <c r="C14481" s="3">
        <v>825</v>
      </c>
      <c r="D14481" t="s">
        <v>7</v>
      </c>
      <c r="E14481">
        <v>83</v>
      </c>
      <c r="G14481" s="3">
        <v>1506</v>
      </c>
      <c r="O14481" s="3"/>
    </row>
    <row r="14482" spans="1:15" customFormat="1" ht="13.2" x14ac:dyDescent="0.25">
      <c r="A14482">
        <v>8</v>
      </c>
      <c r="B14482">
        <v>26</v>
      </c>
      <c r="C14482" s="3">
        <v>826</v>
      </c>
      <c r="D14482" t="s">
        <v>7</v>
      </c>
      <c r="E14482">
        <v>83</v>
      </c>
      <c r="G14482" s="3">
        <v>1018</v>
      </c>
      <c r="O14482" s="3"/>
    </row>
    <row r="14483" spans="1:15" customFormat="1" ht="13.2" x14ac:dyDescent="0.25">
      <c r="A14483">
        <v>8</v>
      </c>
      <c r="B14483">
        <v>27</v>
      </c>
      <c r="C14483" s="3">
        <v>827</v>
      </c>
      <c r="D14483" t="s">
        <v>7</v>
      </c>
      <c r="E14483">
        <v>83</v>
      </c>
      <c r="G14483" s="3">
        <v>0</v>
      </c>
      <c r="O14483" s="3"/>
    </row>
    <row r="14484" spans="1:15" customFormat="1" ht="13.2" x14ac:dyDescent="0.25">
      <c r="A14484">
        <v>8</v>
      </c>
      <c r="B14484">
        <v>28</v>
      </c>
      <c r="C14484" s="3">
        <v>828</v>
      </c>
      <c r="D14484" t="s">
        <v>7</v>
      </c>
      <c r="E14484">
        <v>83</v>
      </c>
      <c r="G14484" s="3">
        <v>0</v>
      </c>
      <c r="O14484" s="3"/>
    </row>
    <row r="14485" spans="1:15" customFormat="1" ht="13.2" x14ac:dyDescent="0.25">
      <c r="A14485">
        <v>8</v>
      </c>
      <c r="B14485">
        <v>29</v>
      </c>
      <c r="C14485" s="3">
        <v>829</v>
      </c>
      <c r="D14485" t="s">
        <v>7</v>
      </c>
      <c r="E14485">
        <v>83</v>
      </c>
      <c r="G14485" s="3">
        <v>500</v>
      </c>
      <c r="O14485" s="3"/>
    </row>
    <row r="14486" spans="1:15" customFormat="1" ht="13.2" x14ac:dyDescent="0.25">
      <c r="A14486">
        <v>8</v>
      </c>
      <c r="B14486">
        <v>30</v>
      </c>
      <c r="C14486" s="3">
        <v>830</v>
      </c>
      <c r="D14486" t="s">
        <v>7</v>
      </c>
      <c r="E14486">
        <v>83</v>
      </c>
      <c r="G14486" s="3">
        <v>235</v>
      </c>
      <c r="O14486" s="3"/>
    </row>
    <row r="14487" spans="1:15" customFormat="1" ht="13.2" x14ac:dyDescent="0.25">
      <c r="A14487">
        <v>8</v>
      </c>
      <c r="B14487">
        <v>31</v>
      </c>
      <c r="C14487" s="3">
        <v>831</v>
      </c>
      <c r="D14487" t="s">
        <v>7</v>
      </c>
      <c r="E14487">
        <v>83</v>
      </c>
      <c r="G14487" s="3">
        <v>628</v>
      </c>
      <c r="O14487" s="3"/>
    </row>
    <row r="14488" spans="1:15" customFormat="1" ht="13.2" x14ac:dyDescent="0.25">
      <c r="A14488">
        <v>9</v>
      </c>
      <c r="B14488">
        <v>1</v>
      </c>
      <c r="C14488" s="3">
        <v>901</v>
      </c>
      <c r="D14488" t="s">
        <v>7</v>
      </c>
      <c r="E14488">
        <v>83</v>
      </c>
      <c r="G14488" s="3">
        <v>361</v>
      </c>
      <c r="O14488" s="3"/>
    </row>
    <row r="14489" spans="1:15" customFormat="1" ht="13.2" x14ac:dyDescent="0.25">
      <c r="A14489">
        <v>9</v>
      </c>
      <c r="B14489">
        <v>2</v>
      </c>
      <c r="C14489" s="3">
        <v>902</v>
      </c>
      <c r="D14489" t="s">
        <v>7</v>
      </c>
      <c r="E14489">
        <v>83</v>
      </c>
      <c r="G14489" s="3">
        <v>276</v>
      </c>
      <c r="O14489" s="3"/>
    </row>
    <row r="14490" spans="1:15" customFormat="1" ht="13.2" x14ac:dyDescent="0.25">
      <c r="A14490">
        <v>9</v>
      </c>
      <c r="B14490">
        <v>3</v>
      </c>
      <c r="C14490" s="3">
        <v>903</v>
      </c>
      <c r="D14490" t="s">
        <v>7</v>
      </c>
      <c r="E14490">
        <v>83</v>
      </c>
      <c r="G14490" s="3">
        <v>145</v>
      </c>
      <c r="O14490" s="3"/>
    </row>
    <row r="14491" spans="1:15" customFormat="1" ht="13.2" x14ac:dyDescent="0.25">
      <c r="A14491">
        <v>9</v>
      </c>
      <c r="B14491">
        <v>4</v>
      </c>
      <c r="C14491" s="3">
        <v>904</v>
      </c>
      <c r="D14491" t="s">
        <v>7</v>
      </c>
      <c r="E14491">
        <v>83</v>
      </c>
      <c r="G14491" s="3">
        <v>115</v>
      </c>
      <c r="O14491" s="3"/>
    </row>
    <row r="14492" spans="1:15" customFormat="1" ht="13.2" x14ac:dyDescent="0.25">
      <c r="A14492">
        <v>9</v>
      </c>
      <c r="B14492">
        <v>5</v>
      </c>
      <c r="C14492" s="3">
        <v>905</v>
      </c>
      <c r="D14492" t="s">
        <v>7</v>
      </c>
      <c r="E14492">
        <v>83</v>
      </c>
      <c r="G14492" s="3">
        <v>326</v>
      </c>
      <c r="O14492" s="3"/>
    </row>
    <row r="14493" spans="1:15" customFormat="1" ht="13.2" x14ac:dyDescent="0.25">
      <c r="A14493">
        <v>9</v>
      </c>
      <c r="B14493">
        <v>6</v>
      </c>
      <c r="C14493" s="3">
        <v>906</v>
      </c>
      <c r="D14493" t="s">
        <v>7</v>
      </c>
      <c r="E14493">
        <v>83</v>
      </c>
      <c r="G14493" s="3">
        <v>249</v>
      </c>
      <c r="O14493" s="3"/>
    </row>
    <row r="14494" spans="1:15" customFormat="1" ht="13.2" x14ac:dyDescent="0.25">
      <c r="A14494">
        <v>9</v>
      </c>
      <c r="B14494">
        <v>7</v>
      </c>
      <c r="C14494" s="3">
        <v>907</v>
      </c>
      <c r="D14494" t="s">
        <v>7</v>
      </c>
      <c r="E14494">
        <v>83</v>
      </c>
      <c r="G14494" s="3">
        <v>182</v>
      </c>
      <c r="O14494" s="3"/>
    </row>
    <row r="14495" spans="1:15" customFormat="1" ht="13.2" x14ac:dyDescent="0.25">
      <c r="A14495">
        <v>9</v>
      </c>
      <c r="B14495">
        <v>8</v>
      </c>
      <c r="C14495" s="3">
        <v>908</v>
      </c>
      <c r="D14495" t="s">
        <v>7</v>
      </c>
      <c r="E14495">
        <v>83</v>
      </c>
      <c r="G14495" s="3">
        <v>153</v>
      </c>
      <c r="O14495" s="3"/>
    </row>
    <row r="14496" spans="1:15" customFormat="1" ht="13.2" x14ac:dyDescent="0.25">
      <c r="A14496">
        <v>9</v>
      </c>
      <c r="B14496">
        <v>9</v>
      </c>
      <c r="C14496" s="3">
        <v>909</v>
      </c>
      <c r="D14496" t="s">
        <v>7</v>
      </c>
      <c r="E14496">
        <v>83</v>
      </c>
      <c r="G14496" s="3">
        <v>111</v>
      </c>
      <c r="O14496" s="3"/>
    </row>
    <row r="14497" spans="1:15" customFormat="1" ht="13.2" x14ac:dyDescent="0.25">
      <c r="A14497">
        <v>9</v>
      </c>
      <c r="B14497">
        <v>10</v>
      </c>
      <c r="C14497" s="3">
        <v>910</v>
      </c>
      <c r="D14497" t="s">
        <v>7</v>
      </c>
      <c r="E14497">
        <v>83</v>
      </c>
      <c r="G14497" s="3">
        <v>127</v>
      </c>
      <c r="O14497" s="3"/>
    </row>
    <row r="14498" spans="1:15" customFormat="1" ht="13.2" x14ac:dyDescent="0.25">
      <c r="A14498">
        <v>9</v>
      </c>
      <c r="B14498">
        <v>11</v>
      </c>
      <c r="C14498" s="3">
        <v>911</v>
      </c>
      <c r="D14498" t="s">
        <v>7</v>
      </c>
      <c r="E14498">
        <v>83</v>
      </c>
      <c r="G14498" s="3">
        <v>94</v>
      </c>
      <c r="O14498" s="3"/>
    </row>
    <row r="14499" spans="1:15" customFormat="1" ht="13.2" x14ac:dyDescent="0.25">
      <c r="A14499">
        <v>9</v>
      </c>
      <c r="B14499">
        <v>12</v>
      </c>
      <c r="C14499" s="3">
        <v>912</v>
      </c>
      <c r="D14499" t="s">
        <v>7</v>
      </c>
      <c r="E14499">
        <v>83</v>
      </c>
      <c r="G14499" s="3">
        <v>39</v>
      </c>
      <c r="O14499" s="3"/>
    </row>
    <row r="14500" spans="1:15" customFormat="1" ht="13.2" x14ac:dyDescent="0.25">
      <c r="A14500">
        <v>9</v>
      </c>
      <c r="B14500">
        <v>13</v>
      </c>
      <c r="C14500" s="3">
        <v>913</v>
      </c>
      <c r="D14500" t="s">
        <v>7</v>
      </c>
      <c r="E14500">
        <v>83</v>
      </c>
      <c r="G14500" s="3">
        <v>32</v>
      </c>
      <c r="O14500" s="3"/>
    </row>
    <row r="14501" spans="1:15" customFormat="1" ht="13.2" x14ac:dyDescent="0.25">
      <c r="A14501">
        <v>9</v>
      </c>
      <c r="B14501">
        <v>14</v>
      </c>
      <c r="C14501" s="3">
        <v>914</v>
      </c>
      <c r="D14501" t="s">
        <v>7</v>
      </c>
      <c r="E14501">
        <v>83</v>
      </c>
      <c r="G14501" s="3">
        <v>26</v>
      </c>
      <c r="O14501" s="3"/>
    </row>
    <row r="14502" spans="1:15" customFormat="1" ht="13.2" x14ac:dyDescent="0.25">
      <c r="A14502">
        <v>9</v>
      </c>
      <c r="B14502">
        <v>15</v>
      </c>
      <c r="C14502" s="3">
        <v>915</v>
      </c>
      <c r="D14502" t="s">
        <v>7</v>
      </c>
      <c r="E14502">
        <v>83</v>
      </c>
      <c r="G14502" s="3">
        <v>49</v>
      </c>
      <c r="O14502" s="3"/>
    </row>
    <row r="14503" spans="1:15" customFormat="1" ht="13.2" x14ac:dyDescent="0.25">
      <c r="A14503">
        <v>9</v>
      </c>
      <c r="B14503">
        <v>16</v>
      </c>
      <c r="C14503" s="3">
        <v>916</v>
      </c>
      <c r="D14503" t="s">
        <v>7</v>
      </c>
      <c r="E14503">
        <v>83</v>
      </c>
      <c r="G14503" s="3">
        <v>40</v>
      </c>
      <c r="O14503" s="3"/>
    </row>
    <row r="14504" spans="1:15" customFormat="1" ht="13.2" x14ac:dyDescent="0.25">
      <c r="A14504">
        <v>9</v>
      </c>
      <c r="B14504">
        <v>17</v>
      </c>
      <c r="C14504" s="3">
        <v>917</v>
      </c>
      <c r="D14504" t="s">
        <v>7</v>
      </c>
      <c r="E14504">
        <v>83</v>
      </c>
      <c r="G14504" s="3">
        <v>46</v>
      </c>
      <c r="O14504" s="3"/>
    </row>
    <row r="14505" spans="1:15" customFormat="1" ht="13.2" x14ac:dyDescent="0.25">
      <c r="A14505">
        <v>9</v>
      </c>
      <c r="B14505">
        <v>18</v>
      </c>
      <c r="C14505" s="3">
        <v>918</v>
      </c>
      <c r="D14505" t="s">
        <v>7</v>
      </c>
      <c r="E14505">
        <v>83</v>
      </c>
      <c r="G14505" s="3">
        <v>33</v>
      </c>
      <c r="O14505" s="3"/>
    </row>
    <row r="14506" spans="1:15" customFormat="1" ht="13.2" x14ac:dyDescent="0.25">
      <c r="A14506">
        <v>9</v>
      </c>
      <c r="B14506">
        <v>19</v>
      </c>
      <c r="C14506" s="3">
        <v>919</v>
      </c>
      <c r="D14506" t="s">
        <v>7</v>
      </c>
      <c r="E14506">
        <v>83</v>
      </c>
      <c r="G14506" s="3">
        <v>37</v>
      </c>
      <c r="O14506" s="3"/>
    </row>
    <row r="14507" spans="1:15" customFormat="1" ht="13.2" x14ac:dyDescent="0.25">
      <c r="A14507">
        <v>9</v>
      </c>
      <c r="B14507">
        <v>20</v>
      </c>
      <c r="C14507" s="3">
        <v>920</v>
      </c>
      <c r="D14507" t="s">
        <v>7</v>
      </c>
      <c r="E14507">
        <v>83</v>
      </c>
      <c r="G14507" s="3">
        <v>43</v>
      </c>
      <c r="O14507" s="3"/>
    </row>
    <row r="14508" spans="1:15" customFormat="1" ht="13.2" x14ac:dyDescent="0.25">
      <c r="A14508">
        <v>9</v>
      </c>
      <c r="B14508">
        <v>21</v>
      </c>
      <c r="C14508" s="3">
        <v>921</v>
      </c>
      <c r="D14508" t="s">
        <v>7</v>
      </c>
      <c r="E14508">
        <v>83</v>
      </c>
      <c r="G14508" s="3">
        <v>28</v>
      </c>
      <c r="O14508" s="3"/>
    </row>
    <row r="14509" spans="1:15" customFormat="1" ht="13.2" x14ac:dyDescent="0.25">
      <c r="A14509">
        <v>9</v>
      </c>
      <c r="B14509">
        <v>22</v>
      </c>
      <c r="C14509" s="3">
        <v>922</v>
      </c>
      <c r="D14509" t="s">
        <v>7</v>
      </c>
      <c r="E14509">
        <v>83</v>
      </c>
      <c r="G14509" s="3">
        <v>33</v>
      </c>
      <c r="O14509" s="3"/>
    </row>
    <row r="14510" spans="1:15" customFormat="1" ht="13.2" x14ac:dyDescent="0.25">
      <c r="A14510">
        <v>9</v>
      </c>
      <c r="B14510">
        <v>23</v>
      </c>
      <c r="C14510" s="3">
        <v>923</v>
      </c>
      <c r="D14510" t="s">
        <v>7</v>
      </c>
      <c r="E14510">
        <v>83</v>
      </c>
      <c r="G14510" s="3">
        <v>64</v>
      </c>
      <c r="O14510" s="3"/>
    </row>
    <row r="14511" spans="1:15" customFormat="1" ht="13.2" x14ac:dyDescent="0.25">
      <c r="A14511">
        <v>9</v>
      </c>
      <c r="B14511">
        <v>24</v>
      </c>
      <c r="C14511" s="3">
        <v>924</v>
      </c>
      <c r="D14511" t="s">
        <v>7</v>
      </c>
      <c r="E14511">
        <v>83</v>
      </c>
      <c r="G14511" s="3">
        <v>60</v>
      </c>
      <c r="O14511" s="3"/>
    </row>
    <row r="14512" spans="1:15" customFormat="1" ht="13.2" x14ac:dyDescent="0.25">
      <c r="A14512">
        <v>9</v>
      </c>
      <c r="B14512">
        <v>25</v>
      </c>
      <c r="C14512" s="3">
        <v>925</v>
      </c>
      <c r="D14512" t="s">
        <v>7</v>
      </c>
      <c r="E14512">
        <v>83</v>
      </c>
      <c r="G14512" s="3">
        <v>35</v>
      </c>
      <c r="O14512" s="3"/>
    </row>
    <row r="14513" spans="1:15" customFormat="1" ht="13.2" x14ac:dyDescent="0.25">
      <c r="A14513">
        <v>9</v>
      </c>
      <c r="B14513">
        <v>26</v>
      </c>
      <c r="C14513" s="3">
        <v>926</v>
      </c>
      <c r="D14513" t="s">
        <v>7</v>
      </c>
      <c r="E14513">
        <v>83</v>
      </c>
      <c r="G14513" s="3">
        <v>17</v>
      </c>
      <c r="O14513" s="3"/>
    </row>
    <row r="14514" spans="1:15" customFormat="1" ht="13.2" x14ac:dyDescent="0.25">
      <c r="A14514">
        <v>6</v>
      </c>
      <c r="B14514">
        <v>10</v>
      </c>
      <c r="C14514" s="3">
        <v>610</v>
      </c>
      <c r="D14514" t="s">
        <v>6</v>
      </c>
      <c r="E14514">
        <v>82</v>
      </c>
      <c r="G14514" s="3"/>
      <c r="O14514" s="3"/>
    </row>
    <row r="14515" spans="1:15" customFormat="1" ht="13.2" x14ac:dyDescent="0.25">
      <c r="A14515">
        <v>6</v>
      </c>
      <c r="B14515">
        <v>11</v>
      </c>
      <c r="C14515" s="3">
        <v>611</v>
      </c>
      <c r="D14515" t="s">
        <v>6</v>
      </c>
      <c r="E14515">
        <v>82</v>
      </c>
      <c r="G14515" s="3"/>
      <c r="O14515" s="3"/>
    </row>
    <row r="14516" spans="1:15" customFormat="1" ht="13.2" x14ac:dyDescent="0.25">
      <c r="A14516">
        <v>6</v>
      </c>
      <c r="B14516">
        <v>12</v>
      </c>
      <c r="C14516" s="3">
        <v>612</v>
      </c>
      <c r="D14516" t="s">
        <v>6</v>
      </c>
      <c r="E14516">
        <v>82</v>
      </c>
      <c r="G14516" s="3"/>
      <c r="O14516" s="3"/>
    </row>
    <row r="14517" spans="1:15" customFormat="1" ht="13.2" x14ac:dyDescent="0.25">
      <c r="A14517">
        <v>6</v>
      </c>
      <c r="B14517">
        <v>13</v>
      </c>
      <c r="C14517" s="3">
        <v>613</v>
      </c>
      <c r="D14517" t="s">
        <v>6</v>
      </c>
      <c r="E14517">
        <v>82</v>
      </c>
      <c r="G14517" s="3"/>
      <c r="O14517" s="3"/>
    </row>
    <row r="14518" spans="1:15" customFormat="1" ht="13.2" x14ac:dyDescent="0.25">
      <c r="A14518">
        <v>6</v>
      </c>
      <c r="B14518">
        <v>14</v>
      </c>
      <c r="C14518" s="3">
        <v>614</v>
      </c>
      <c r="D14518" t="s">
        <v>6</v>
      </c>
      <c r="E14518">
        <v>82</v>
      </c>
      <c r="G14518" s="3">
        <v>5</v>
      </c>
      <c r="O14518" s="3"/>
    </row>
    <row r="14519" spans="1:15" customFormat="1" ht="13.2" x14ac:dyDescent="0.25">
      <c r="A14519">
        <v>6</v>
      </c>
      <c r="B14519">
        <v>15</v>
      </c>
      <c r="C14519" s="3">
        <v>615</v>
      </c>
      <c r="D14519" t="s">
        <v>6</v>
      </c>
      <c r="E14519">
        <v>82</v>
      </c>
      <c r="G14519" s="3">
        <v>25</v>
      </c>
      <c r="O14519" s="3"/>
    </row>
    <row r="14520" spans="1:15" customFormat="1" ht="13.2" x14ac:dyDescent="0.25">
      <c r="A14520">
        <v>6</v>
      </c>
      <c r="B14520">
        <v>16</v>
      </c>
      <c r="C14520" s="3">
        <v>616</v>
      </c>
      <c r="D14520" t="s">
        <v>6</v>
      </c>
      <c r="E14520">
        <v>82</v>
      </c>
      <c r="G14520" s="3">
        <v>15</v>
      </c>
      <c r="O14520" s="3"/>
    </row>
    <row r="14521" spans="1:15" customFormat="1" ht="13.2" x14ac:dyDescent="0.25">
      <c r="A14521">
        <v>6</v>
      </c>
      <c r="B14521">
        <v>17</v>
      </c>
      <c r="C14521" s="3">
        <v>617</v>
      </c>
      <c r="D14521" t="s">
        <v>6</v>
      </c>
      <c r="E14521">
        <v>82</v>
      </c>
      <c r="G14521" s="3">
        <v>22</v>
      </c>
      <c r="O14521" s="3"/>
    </row>
    <row r="14522" spans="1:15" customFormat="1" ht="13.2" x14ac:dyDescent="0.25">
      <c r="A14522">
        <v>6</v>
      </c>
      <c r="B14522">
        <v>18</v>
      </c>
      <c r="C14522" s="3">
        <v>618</v>
      </c>
      <c r="D14522" t="s">
        <v>6</v>
      </c>
      <c r="E14522">
        <v>82</v>
      </c>
      <c r="G14522" s="3">
        <v>47</v>
      </c>
      <c r="O14522" s="3"/>
    </row>
    <row r="14523" spans="1:15" customFormat="1" ht="13.2" x14ac:dyDescent="0.25">
      <c r="A14523">
        <v>6</v>
      </c>
      <c r="B14523">
        <v>19</v>
      </c>
      <c r="C14523" s="3">
        <v>619</v>
      </c>
      <c r="D14523" t="s">
        <v>6</v>
      </c>
      <c r="E14523">
        <v>82</v>
      </c>
      <c r="G14523" s="3">
        <v>140</v>
      </c>
      <c r="O14523" s="3"/>
    </row>
    <row r="14524" spans="1:15" customFormat="1" ht="13.2" x14ac:dyDescent="0.25">
      <c r="A14524">
        <v>6</v>
      </c>
      <c r="B14524">
        <v>20</v>
      </c>
      <c r="C14524" s="3">
        <v>620</v>
      </c>
      <c r="D14524" t="s">
        <v>6</v>
      </c>
      <c r="E14524">
        <v>82</v>
      </c>
      <c r="G14524" s="3">
        <v>265</v>
      </c>
      <c r="O14524" s="3"/>
    </row>
    <row r="14525" spans="1:15" customFormat="1" ht="13.2" x14ac:dyDescent="0.25">
      <c r="A14525">
        <v>6</v>
      </c>
      <c r="B14525">
        <v>21</v>
      </c>
      <c r="C14525" s="3">
        <v>621</v>
      </c>
      <c r="D14525" t="s">
        <v>6</v>
      </c>
      <c r="E14525">
        <v>82</v>
      </c>
      <c r="G14525" s="3">
        <v>218</v>
      </c>
      <c r="O14525" s="3"/>
    </row>
    <row r="14526" spans="1:15" customFormat="1" ht="13.2" x14ac:dyDescent="0.25">
      <c r="A14526">
        <v>6</v>
      </c>
      <c r="B14526">
        <v>22</v>
      </c>
      <c r="C14526" s="3">
        <v>622</v>
      </c>
      <c r="D14526" t="s">
        <v>6</v>
      </c>
      <c r="E14526">
        <v>82</v>
      </c>
      <c r="G14526" s="3">
        <v>84</v>
      </c>
      <c r="O14526" s="3"/>
    </row>
    <row r="14527" spans="1:15" customFormat="1" ht="13.2" x14ac:dyDescent="0.25">
      <c r="A14527">
        <v>6</v>
      </c>
      <c r="B14527">
        <v>23</v>
      </c>
      <c r="C14527" s="3">
        <v>623</v>
      </c>
      <c r="D14527" t="s">
        <v>6</v>
      </c>
      <c r="E14527">
        <v>82</v>
      </c>
      <c r="G14527" s="3">
        <v>370</v>
      </c>
      <c r="O14527" s="3"/>
    </row>
    <row r="14528" spans="1:15" customFormat="1" ht="13.2" x14ac:dyDescent="0.25">
      <c r="A14528">
        <v>6</v>
      </c>
      <c r="B14528">
        <v>24</v>
      </c>
      <c r="C14528" s="3">
        <v>624</v>
      </c>
      <c r="D14528" t="s">
        <v>6</v>
      </c>
      <c r="E14528">
        <v>82</v>
      </c>
      <c r="G14528" s="3">
        <v>267</v>
      </c>
      <c r="O14528" s="3"/>
    </row>
    <row r="14529" spans="1:15" customFormat="1" ht="13.2" x14ac:dyDescent="0.25">
      <c r="A14529">
        <v>6</v>
      </c>
      <c r="B14529">
        <v>25</v>
      </c>
      <c r="C14529" s="3">
        <v>625</v>
      </c>
      <c r="D14529" t="s">
        <v>6</v>
      </c>
      <c r="E14529">
        <v>82</v>
      </c>
      <c r="G14529" s="3">
        <v>182</v>
      </c>
      <c r="O14529" s="3"/>
    </row>
    <row r="14530" spans="1:15" customFormat="1" ht="13.2" x14ac:dyDescent="0.25">
      <c r="A14530">
        <v>6</v>
      </c>
      <c r="B14530">
        <v>26</v>
      </c>
      <c r="C14530" s="3">
        <v>626</v>
      </c>
      <c r="D14530" t="s">
        <v>6</v>
      </c>
      <c r="E14530">
        <v>82</v>
      </c>
      <c r="G14530" s="3">
        <v>93</v>
      </c>
      <c r="O14530" s="3"/>
    </row>
    <row r="14531" spans="1:15" customFormat="1" ht="13.2" x14ac:dyDescent="0.25">
      <c r="A14531">
        <v>6</v>
      </c>
      <c r="B14531">
        <v>27</v>
      </c>
      <c r="C14531" s="3">
        <v>627</v>
      </c>
      <c r="D14531" t="s">
        <v>6</v>
      </c>
      <c r="E14531">
        <v>82</v>
      </c>
      <c r="G14531" s="3">
        <v>173</v>
      </c>
      <c r="O14531" s="3"/>
    </row>
    <row r="14532" spans="1:15" customFormat="1" ht="13.2" x14ac:dyDescent="0.25">
      <c r="A14532">
        <v>6</v>
      </c>
      <c r="B14532">
        <v>28</v>
      </c>
      <c r="C14532" s="3">
        <v>628</v>
      </c>
      <c r="D14532" t="s">
        <v>6</v>
      </c>
      <c r="E14532">
        <v>82</v>
      </c>
      <c r="G14532" s="3">
        <v>82</v>
      </c>
      <c r="O14532" s="3"/>
    </row>
    <row r="14533" spans="1:15" customFormat="1" ht="13.2" x14ac:dyDescent="0.25">
      <c r="A14533">
        <v>6</v>
      </c>
      <c r="B14533">
        <v>29</v>
      </c>
      <c r="C14533" s="3">
        <v>629</v>
      </c>
      <c r="D14533" t="s">
        <v>6</v>
      </c>
      <c r="E14533">
        <v>82</v>
      </c>
      <c r="G14533" s="3">
        <v>69</v>
      </c>
      <c r="O14533" s="3"/>
    </row>
    <row r="14534" spans="1:15" customFormat="1" ht="13.2" x14ac:dyDescent="0.25">
      <c r="A14534">
        <v>6</v>
      </c>
      <c r="B14534">
        <v>30</v>
      </c>
      <c r="C14534" s="3">
        <v>630</v>
      </c>
      <c r="D14534" t="s">
        <v>6</v>
      </c>
      <c r="E14534">
        <v>82</v>
      </c>
      <c r="G14534" s="3">
        <v>102</v>
      </c>
      <c r="O14534" s="3"/>
    </row>
    <row r="14535" spans="1:15" customFormat="1" ht="13.2" x14ac:dyDescent="0.25">
      <c r="A14535">
        <v>7</v>
      </c>
      <c r="B14535">
        <v>1</v>
      </c>
      <c r="C14535" s="3">
        <v>701</v>
      </c>
      <c r="D14535" t="s">
        <v>6</v>
      </c>
      <c r="E14535">
        <v>82</v>
      </c>
      <c r="G14535" s="3">
        <v>70</v>
      </c>
      <c r="O14535" s="3"/>
    </row>
    <row r="14536" spans="1:15" customFormat="1" ht="13.2" x14ac:dyDescent="0.25">
      <c r="A14536">
        <v>7</v>
      </c>
      <c r="B14536">
        <v>2</v>
      </c>
      <c r="C14536" s="3">
        <v>702</v>
      </c>
      <c r="D14536" t="s">
        <v>6</v>
      </c>
      <c r="E14536">
        <v>82</v>
      </c>
      <c r="G14536" s="3">
        <v>198</v>
      </c>
      <c r="O14536" s="3"/>
    </row>
    <row r="14537" spans="1:15" customFormat="1" ht="13.2" x14ac:dyDescent="0.25">
      <c r="A14537">
        <v>7</v>
      </c>
      <c r="B14537">
        <v>3</v>
      </c>
      <c r="C14537" s="3">
        <v>703</v>
      </c>
      <c r="D14537" t="s">
        <v>6</v>
      </c>
      <c r="E14537">
        <v>82</v>
      </c>
      <c r="G14537" s="3">
        <v>316</v>
      </c>
      <c r="O14537" s="3"/>
    </row>
    <row r="14538" spans="1:15" customFormat="1" ht="13.2" x14ac:dyDescent="0.25">
      <c r="A14538">
        <v>7</v>
      </c>
      <c r="B14538">
        <v>4</v>
      </c>
      <c r="C14538" s="3">
        <v>704</v>
      </c>
      <c r="D14538" t="s">
        <v>6</v>
      </c>
      <c r="E14538">
        <v>82</v>
      </c>
      <c r="G14538" s="3">
        <v>500</v>
      </c>
      <c r="O14538" s="3"/>
    </row>
    <row r="14539" spans="1:15" customFormat="1" ht="13.2" x14ac:dyDescent="0.25">
      <c r="A14539">
        <v>7</v>
      </c>
      <c r="B14539">
        <v>5</v>
      </c>
      <c r="C14539" s="3">
        <v>705</v>
      </c>
      <c r="D14539" t="s">
        <v>6</v>
      </c>
      <c r="E14539">
        <v>82</v>
      </c>
      <c r="G14539" s="3">
        <v>601</v>
      </c>
      <c r="O14539" s="3"/>
    </row>
    <row r="14540" spans="1:15" customFormat="1" ht="13.2" x14ac:dyDescent="0.25">
      <c r="A14540">
        <v>7</v>
      </c>
      <c r="B14540">
        <v>6</v>
      </c>
      <c r="C14540" s="3">
        <v>706</v>
      </c>
      <c r="D14540" t="s">
        <v>6</v>
      </c>
      <c r="E14540">
        <v>82</v>
      </c>
      <c r="G14540" s="3">
        <v>542</v>
      </c>
      <c r="O14540" s="3"/>
    </row>
    <row r="14541" spans="1:15" customFormat="1" ht="13.2" x14ac:dyDescent="0.25">
      <c r="A14541">
        <v>7</v>
      </c>
      <c r="B14541">
        <v>7</v>
      </c>
      <c r="C14541" s="3">
        <v>707</v>
      </c>
      <c r="D14541" t="s">
        <v>6</v>
      </c>
      <c r="E14541">
        <v>82</v>
      </c>
      <c r="G14541" s="3">
        <v>1389</v>
      </c>
      <c r="O14541" s="3"/>
    </row>
    <row r="14542" spans="1:15" customFormat="1" ht="13.2" x14ac:dyDescent="0.25">
      <c r="A14542">
        <v>7</v>
      </c>
      <c r="B14542">
        <v>8</v>
      </c>
      <c r="C14542" s="3">
        <v>708</v>
      </c>
      <c r="D14542" t="s">
        <v>6</v>
      </c>
      <c r="E14542">
        <v>82</v>
      </c>
      <c r="G14542" s="3">
        <v>5998</v>
      </c>
      <c r="O14542" s="3"/>
    </row>
    <row r="14543" spans="1:15" customFormat="1" ht="13.2" x14ac:dyDescent="0.25">
      <c r="A14543">
        <v>7</v>
      </c>
      <c r="B14543">
        <v>9</v>
      </c>
      <c r="C14543" s="3">
        <v>709</v>
      </c>
      <c r="D14543" t="s">
        <v>6</v>
      </c>
      <c r="E14543">
        <v>82</v>
      </c>
      <c r="G14543" s="3">
        <v>5205</v>
      </c>
      <c r="O14543" s="3"/>
    </row>
    <row r="14544" spans="1:15" customFormat="1" ht="13.2" x14ac:dyDescent="0.25">
      <c r="A14544">
        <v>7</v>
      </c>
      <c r="B14544">
        <v>10</v>
      </c>
      <c r="C14544" s="3">
        <v>710</v>
      </c>
      <c r="D14544" t="s">
        <v>6</v>
      </c>
      <c r="E14544">
        <v>82</v>
      </c>
      <c r="G14544" s="3">
        <v>4048</v>
      </c>
      <c r="O14544" s="3"/>
    </row>
    <row r="14545" spans="1:15" customFormat="1" ht="13.2" x14ac:dyDescent="0.25">
      <c r="A14545">
        <v>7</v>
      </c>
      <c r="B14545">
        <v>11</v>
      </c>
      <c r="C14545" s="3">
        <v>711</v>
      </c>
      <c r="D14545" t="s">
        <v>6</v>
      </c>
      <c r="E14545">
        <v>82</v>
      </c>
      <c r="G14545" s="3">
        <v>2263</v>
      </c>
      <c r="O14545" s="3"/>
    </row>
    <row r="14546" spans="1:15" customFormat="1" ht="13.2" x14ac:dyDescent="0.25">
      <c r="A14546">
        <v>7</v>
      </c>
      <c r="B14546">
        <v>12</v>
      </c>
      <c r="C14546" s="3">
        <v>712</v>
      </c>
      <c r="D14546" t="s">
        <v>6</v>
      </c>
      <c r="E14546">
        <v>82</v>
      </c>
      <c r="G14546" s="3">
        <v>1890</v>
      </c>
      <c r="O14546" s="3"/>
    </row>
    <row r="14547" spans="1:15" customFormat="1" ht="13.2" x14ac:dyDescent="0.25">
      <c r="A14547">
        <v>7</v>
      </c>
      <c r="B14547">
        <v>13</v>
      </c>
      <c r="C14547" s="3">
        <v>713</v>
      </c>
      <c r="D14547" t="s">
        <v>6</v>
      </c>
      <c r="E14547">
        <v>82</v>
      </c>
      <c r="G14547" s="3">
        <v>2242</v>
      </c>
      <c r="O14547" s="3"/>
    </row>
    <row r="14548" spans="1:15" customFormat="1" ht="13.2" x14ac:dyDescent="0.25">
      <c r="A14548">
        <v>7</v>
      </c>
      <c r="B14548">
        <v>14</v>
      </c>
      <c r="C14548" s="3">
        <v>714</v>
      </c>
      <c r="D14548" t="s">
        <v>6</v>
      </c>
      <c r="E14548">
        <v>82</v>
      </c>
      <c r="G14548" s="3">
        <v>1488</v>
      </c>
      <c r="O14548" s="3"/>
    </row>
    <row r="14549" spans="1:15" customFormat="1" ht="13.2" x14ac:dyDescent="0.25">
      <c r="A14549">
        <v>7</v>
      </c>
      <c r="B14549">
        <v>15</v>
      </c>
      <c r="C14549" s="3">
        <v>715</v>
      </c>
      <c r="D14549" t="s">
        <v>6</v>
      </c>
      <c r="E14549">
        <v>82</v>
      </c>
      <c r="G14549" s="3">
        <v>943</v>
      </c>
      <c r="O14549" s="3"/>
    </row>
    <row r="14550" spans="1:15" customFormat="1" ht="13.2" x14ac:dyDescent="0.25">
      <c r="A14550">
        <v>7</v>
      </c>
      <c r="B14550">
        <v>16</v>
      </c>
      <c r="C14550" s="3">
        <v>716</v>
      </c>
      <c r="D14550" t="s">
        <v>6</v>
      </c>
      <c r="E14550">
        <v>82</v>
      </c>
      <c r="G14550" s="3">
        <v>1795</v>
      </c>
      <c r="O14550" s="3"/>
    </row>
    <row r="14551" spans="1:15" customFormat="1" ht="13.2" x14ac:dyDescent="0.25">
      <c r="A14551">
        <v>7</v>
      </c>
      <c r="B14551">
        <v>17</v>
      </c>
      <c r="C14551" s="3">
        <v>717</v>
      </c>
      <c r="D14551" t="s">
        <v>6</v>
      </c>
      <c r="E14551">
        <v>82</v>
      </c>
      <c r="G14551" s="3">
        <v>2016</v>
      </c>
      <c r="O14551" s="3"/>
    </row>
    <row r="14552" spans="1:15" customFormat="1" ht="13.2" x14ac:dyDescent="0.25">
      <c r="A14552">
        <v>7</v>
      </c>
      <c r="B14552">
        <v>18</v>
      </c>
      <c r="C14552" s="3">
        <v>718</v>
      </c>
      <c r="D14552" t="s">
        <v>6</v>
      </c>
      <c r="E14552">
        <v>82</v>
      </c>
      <c r="G14552" s="3">
        <v>1200</v>
      </c>
      <c r="O14552" s="3"/>
    </row>
    <row r="14553" spans="1:15" customFormat="1" ht="13.2" x14ac:dyDescent="0.25">
      <c r="A14553">
        <v>7</v>
      </c>
      <c r="B14553">
        <v>19</v>
      </c>
      <c r="C14553" s="3">
        <v>719</v>
      </c>
      <c r="D14553" t="s">
        <v>6</v>
      </c>
      <c r="E14553">
        <v>82</v>
      </c>
      <c r="G14553" s="3">
        <v>3703</v>
      </c>
      <c r="O14553" s="3"/>
    </row>
    <row r="14554" spans="1:15" customFormat="1" ht="13.2" x14ac:dyDescent="0.25">
      <c r="A14554">
        <v>7</v>
      </c>
      <c r="B14554">
        <v>20</v>
      </c>
      <c r="C14554" s="3">
        <v>720</v>
      </c>
      <c r="D14554" t="s">
        <v>6</v>
      </c>
      <c r="E14554">
        <v>82</v>
      </c>
      <c r="G14554" s="3">
        <v>2973</v>
      </c>
      <c r="O14554" s="3"/>
    </row>
    <row r="14555" spans="1:15" customFormat="1" ht="13.2" x14ac:dyDescent="0.25">
      <c r="A14555">
        <v>7</v>
      </c>
      <c r="B14555">
        <v>21</v>
      </c>
      <c r="C14555" s="3">
        <v>721</v>
      </c>
      <c r="D14555" t="s">
        <v>6</v>
      </c>
      <c r="E14555">
        <v>82</v>
      </c>
      <c r="G14555" s="3">
        <v>2714</v>
      </c>
      <c r="O14555" s="3"/>
    </row>
    <row r="14556" spans="1:15" customFormat="1" ht="13.2" x14ac:dyDescent="0.25">
      <c r="A14556">
        <v>7</v>
      </c>
      <c r="B14556">
        <v>22</v>
      </c>
      <c r="C14556" s="3">
        <v>722</v>
      </c>
      <c r="D14556" t="s">
        <v>6</v>
      </c>
      <c r="E14556">
        <v>82</v>
      </c>
      <c r="G14556" s="3">
        <v>4036</v>
      </c>
      <c r="O14556" s="3"/>
    </row>
    <row r="14557" spans="1:15" customFormat="1" ht="13.2" x14ac:dyDescent="0.25">
      <c r="A14557">
        <v>7</v>
      </c>
      <c r="B14557">
        <v>23</v>
      </c>
      <c r="C14557" s="3">
        <v>723</v>
      </c>
      <c r="D14557" t="s">
        <v>6</v>
      </c>
      <c r="E14557">
        <v>82</v>
      </c>
      <c r="G14557" s="3">
        <v>9068</v>
      </c>
      <c r="O14557" s="3"/>
    </row>
    <row r="14558" spans="1:15" customFormat="1" ht="13.2" x14ac:dyDescent="0.25">
      <c r="A14558">
        <v>7</v>
      </c>
      <c r="B14558">
        <v>24</v>
      </c>
      <c r="C14558" s="3">
        <v>724</v>
      </c>
      <c r="D14558" t="s">
        <v>6</v>
      </c>
      <c r="E14558">
        <v>82</v>
      </c>
      <c r="G14558" s="3">
        <v>4220</v>
      </c>
      <c r="O14558" s="3"/>
    </row>
    <row r="14559" spans="1:15" customFormat="1" ht="13.2" x14ac:dyDescent="0.25">
      <c r="A14559">
        <v>7</v>
      </c>
      <c r="B14559">
        <v>25</v>
      </c>
      <c r="C14559" s="3">
        <v>725</v>
      </c>
      <c r="D14559" t="s">
        <v>6</v>
      </c>
      <c r="E14559">
        <v>82</v>
      </c>
      <c r="G14559" s="3">
        <v>5114</v>
      </c>
      <c r="O14559" s="3"/>
    </row>
    <row r="14560" spans="1:15" customFormat="1" ht="13.2" x14ac:dyDescent="0.25">
      <c r="A14560">
        <v>7</v>
      </c>
      <c r="B14560">
        <v>26</v>
      </c>
      <c r="C14560" s="3">
        <v>726</v>
      </c>
      <c r="D14560" t="s">
        <v>6</v>
      </c>
      <c r="E14560">
        <v>82</v>
      </c>
      <c r="G14560" s="3">
        <v>3345</v>
      </c>
      <c r="O14560" s="3"/>
    </row>
    <row r="14561" spans="1:15" customFormat="1" ht="13.2" x14ac:dyDescent="0.25">
      <c r="A14561">
        <v>7</v>
      </c>
      <c r="B14561">
        <v>27</v>
      </c>
      <c r="C14561" s="3">
        <v>727</v>
      </c>
      <c r="D14561" t="s">
        <v>6</v>
      </c>
      <c r="E14561">
        <v>82</v>
      </c>
      <c r="G14561" s="3">
        <v>1111</v>
      </c>
      <c r="O14561" s="3"/>
    </row>
    <row r="14562" spans="1:15" customFormat="1" ht="13.2" x14ac:dyDescent="0.25">
      <c r="A14562">
        <v>7</v>
      </c>
      <c r="B14562">
        <v>28</v>
      </c>
      <c r="C14562" s="3">
        <v>728</v>
      </c>
      <c r="D14562" t="s">
        <v>6</v>
      </c>
      <c r="E14562">
        <v>82</v>
      </c>
      <c r="G14562" s="3">
        <v>882</v>
      </c>
      <c r="O14562" s="3"/>
    </row>
    <row r="14563" spans="1:15" customFormat="1" ht="13.2" x14ac:dyDescent="0.25">
      <c r="A14563">
        <v>7</v>
      </c>
      <c r="B14563">
        <v>29</v>
      </c>
      <c r="C14563" s="3">
        <v>729</v>
      </c>
      <c r="D14563" t="s">
        <v>6</v>
      </c>
      <c r="E14563">
        <v>82</v>
      </c>
      <c r="G14563" s="3">
        <v>463</v>
      </c>
      <c r="O14563" s="3"/>
    </row>
    <row r="14564" spans="1:15" customFormat="1" ht="13.2" x14ac:dyDescent="0.25">
      <c r="A14564">
        <v>7</v>
      </c>
      <c r="B14564">
        <v>30</v>
      </c>
      <c r="C14564" s="3">
        <v>730</v>
      </c>
      <c r="D14564" t="s">
        <v>6</v>
      </c>
      <c r="E14564">
        <v>82</v>
      </c>
      <c r="G14564" s="3">
        <v>1014</v>
      </c>
      <c r="O14564" s="3"/>
    </row>
    <row r="14565" spans="1:15" customFormat="1" ht="13.2" x14ac:dyDescent="0.25">
      <c r="A14565">
        <v>7</v>
      </c>
      <c r="B14565">
        <v>31</v>
      </c>
      <c r="C14565" s="3">
        <v>731</v>
      </c>
      <c r="D14565" t="s">
        <v>6</v>
      </c>
      <c r="E14565">
        <v>82</v>
      </c>
      <c r="G14565" s="3">
        <v>860</v>
      </c>
      <c r="O14565" s="3"/>
    </row>
    <row r="14566" spans="1:15" customFormat="1" ht="13.2" x14ac:dyDescent="0.25">
      <c r="A14566">
        <v>8</v>
      </c>
      <c r="B14566">
        <v>1</v>
      </c>
      <c r="C14566" s="3">
        <v>801</v>
      </c>
      <c r="D14566" t="s">
        <v>6</v>
      </c>
      <c r="E14566">
        <v>82</v>
      </c>
      <c r="G14566" s="3">
        <v>509</v>
      </c>
      <c r="O14566" s="3"/>
    </row>
    <row r="14567" spans="1:15" customFormat="1" ht="13.2" x14ac:dyDescent="0.25">
      <c r="A14567">
        <v>8</v>
      </c>
      <c r="B14567">
        <v>2</v>
      </c>
      <c r="C14567" s="3">
        <v>802</v>
      </c>
      <c r="D14567" t="s">
        <v>6</v>
      </c>
      <c r="E14567">
        <v>82</v>
      </c>
      <c r="G14567" s="3">
        <v>1183</v>
      </c>
      <c r="O14567" s="3"/>
    </row>
    <row r="14568" spans="1:15" customFormat="1" ht="13.2" x14ac:dyDescent="0.25">
      <c r="A14568">
        <v>8</v>
      </c>
      <c r="B14568">
        <v>3</v>
      </c>
      <c r="C14568" s="3">
        <v>803</v>
      </c>
      <c r="D14568" t="s">
        <v>6</v>
      </c>
      <c r="E14568">
        <v>82</v>
      </c>
      <c r="G14568" s="3">
        <v>1141</v>
      </c>
      <c r="O14568" s="3"/>
    </row>
    <row r="14569" spans="1:15" customFormat="1" ht="13.2" x14ac:dyDescent="0.25">
      <c r="A14569">
        <v>8</v>
      </c>
      <c r="B14569">
        <v>4</v>
      </c>
      <c r="C14569" s="3">
        <v>804</v>
      </c>
      <c r="D14569" t="s">
        <v>6</v>
      </c>
      <c r="E14569">
        <v>82</v>
      </c>
      <c r="G14569" s="3">
        <v>4662</v>
      </c>
      <c r="O14569" s="3"/>
    </row>
    <row r="14570" spans="1:15" customFormat="1" ht="13.2" x14ac:dyDescent="0.25">
      <c r="A14570">
        <v>8</v>
      </c>
      <c r="B14570">
        <v>5</v>
      </c>
      <c r="C14570" s="3">
        <v>805</v>
      </c>
      <c r="D14570" t="s">
        <v>6</v>
      </c>
      <c r="E14570">
        <v>82</v>
      </c>
      <c r="G14570" s="3">
        <v>2994</v>
      </c>
      <c r="O14570" s="3"/>
    </row>
    <row r="14571" spans="1:15" customFormat="1" ht="13.2" x14ac:dyDescent="0.25">
      <c r="A14571">
        <v>8</v>
      </c>
      <c r="B14571">
        <v>6</v>
      </c>
      <c r="C14571" s="3">
        <v>806</v>
      </c>
      <c r="D14571" t="s">
        <v>6</v>
      </c>
      <c r="E14571">
        <v>82</v>
      </c>
      <c r="G14571" s="3">
        <v>15069</v>
      </c>
      <c r="O14571" s="3"/>
    </row>
    <row r="14572" spans="1:15" customFormat="1" ht="13.2" x14ac:dyDescent="0.25">
      <c r="A14572">
        <v>8</v>
      </c>
      <c r="B14572">
        <v>7</v>
      </c>
      <c r="C14572" s="3">
        <v>807</v>
      </c>
      <c r="D14572" t="s">
        <v>6</v>
      </c>
      <c r="E14572">
        <v>82</v>
      </c>
      <c r="G14572" s="3">
        <v>5523</v>
      </c>
      <c r="O14572" s="3"/>
    </row>
    <row r="14573" spans="1:15" customFormat="1" ht="13.2" x14ac:dyDescent="0.25">
      <c r="A14573">
        <v>8</v>
      </c>
      <c r="B14573">
        <v>8</v>
      </c>
      <c r="C14573" s="3">
        <v>808</v>
      </c>
      <c r="D14573" t="s">
        <v>6</v>
      </c>
      <c r="E14573">
        <v>82</v>
      </c>
      <c r="G14573" s="3">
        <v>6748</v>
      </c>
      <c r="O14573" s="3"/>
    </row>
    <row r="14574" spans="1:15" customFormat="1" ht="13.2" x14ac:dyDescent="0.25">
      <c r="A14574">
        <v>8</v>
      </c>
      <c r="B14574">
        <v>9</v>
      </c>
      <c r="C14574" s="3">
        <v>809</v>
      </c>
      <c r="D14574" t="s">
        <v>6</v>
      </c>
      <c r="E14574">
        <v>82</v>
      </c>
      <c r="G14574" s="3">
        <v>5877</v>
      </c>
      <c r="O14574" s="3"/>
    </row>
    <row r="14575" spans="1:15" customFormat="1" ht="13.2" x14ac:dyDescent="0.25">
      <c r="A14575">
        <v>8</v>
      </c>
      <c r="B14575">
        <v>10</v>
      </c>
      <c r="C14575" s="3">
        <v>810</v>
      </c>
      <c r="D14575" t="s">
        <v>6</v>
      </c>
      <c r="E14575">
        <v>82</v>
      </c>
      <c r="G14575" s="3">
        <v>1940</v>
      </c>
      <c r="O14575" s="3"/>
    </row>
    <row r="14576" spans="1:15" customFormat="1" ht="13.2" x14ac:dyDescent="0.25">
      <c r="A14576">
        <v>8</v>
      </c>
      <c r="B14576">
        <v>11</v>
      </c>
      <c r="C14576" s="3">
        <v>811</v>
      </c>
      <c r="D14576" t="s">
        <v>6</v>
      </c>
      <c r="E14576">
        <v>82</v>
      </c>
      <c r="G14576" s="3">
        <v>3327</v>
      </c>
      <c r="O14576" s="3"/>
    </row>
    <row r="14577" spans="1:15" customFormat="1" ht="13.2" x14ac:dyDescent="0.25">
      <c r="A14577">
        <v>8</v>
      </c>
      <c r="B14577">
        <v>12</v>
      </c>
      <c r="C14577" s="3">
        <v>812</v>
      </c>
      <c r="D14577" t="s">
        <v>6</v>
      </c>
      <c r="E14577">
        <v>82</v>
      </c>
      <c r="G14577" s="3">
        <v>1126</v>
      </c>
      <c r="O14577" s="3"/>
    </row>
    <row r="14578" spans="1:15" customFormat="1" ht="13.2" x14ac:dyDescent="0.25">
      <c r="A14578">
        <v>8</v>
      </c>
      <c r="B14578">
        <v>13</v>
      </c>
      <c r="C14578" s="3">
        <v>813</v>
      </c>
      <c r="D14578" t="s">
        <v>6</v>
      </c>
      <c r="E14578">
        <v>82</v>
      </c>
      <c r="G14578" s="3">
        <v>3771</v>
      </c>
      <c r="O14578" s="3"/>
    </row>
    <row r="14579" spans="1:15" customFormat="1" ht="13.2" x14ac:dyDescent="0.25">
      <c r="A14579">
        <v>8</v>
      </c>
      <c r="B14579">
        <v>14</v>
      </c>
      <c r="C14579" s="3">
        <v>814</v>
      </c>
      <c r="D14579" t="s">
        <v>6</v>
      </c>
      <c r="E14579">
        <v>82</v>
      </c>
      <c r="G14579" s="3">
        <v>3492</v>
      </c>
      <c r="O14579" s="3"/>
    </row>
    <row r="14580" spans="1:15" customFormat="1" ht="13.2" x14ac:dyDescent="0.25">
      <c r="A14580">
        <v>8</v>
      </c>
      <c r="B14580">
        <v>15</v>
      </c>
      <c r="C14580" s="3">
        <v>815</v>
      </c>
      <c r="D14580" t="s">
        <v>6</v>
      </c>
      <c r="E14580">
        <v>82</v>
      </c>
      <c r="G14580" s="3">
        <v>865</v>
      </c>
      <c r="O14580" s="3"/>
    </row>
    <row r="14581" spans="1:15" customFormat="1" ht="13.2" x14ac:dyDescent="0.25">
      <c r="A14581">
        <v>8</v>
      </c>
      <c r="B14581">
        <v>16</v>
      </c>
      <c r="C14581" s="3">
        <v>816</v>
      </c>
      <c r="D14581" t="s">
        <v>6</v>
      </c>
      <c r="E14581">
        <v>82</v>
      </c>
      <c r="G14581" s="3">
        <v>2864</v>
      </c>
      <c r="O14581" s="3"/>
    </row>
    <row r="14582" spans="1:15" customFormat="1" ht="13.2" x14ac:dyDescent="0.25">
      <c r="A14582">
        <v>8</v>
      </c>
      <c r="B14582">
        <v>17</v>
      </c>
      <c r="C14582" s="3">
        <v>817</v>
      </c>
      <c r="D14582" t="s">
        <v>6</v>
      </c>
      <c r="E14582">
        <v>82</v>
      </c>
      <c r="G14582" s="3">
        <v>1788</v>
      </c>
      <c r="O14582" s="3"/>
    </row>
    <row r="14583" spans="1:15" customFormat="1" ht="13.2" x14ac:dyDescent="0.25">
      <c r="A14583">
        <v>8</v>
      </c>
      <c r="B14583">
        <v>18</v>
      </c>
      <c r="C14583" s="3">
        <v>818</v>
      </c>
      <c r="D14583" t="s">
        <v>6</v>
      </c>
      <c r="E14583">
        <v>82</v>
      </c>
      <c r="G14583" s="3">
        <v>1386</v>
      </c>
      <c r="O14583" s="3"/>
    </row>
    <row r="14584" spans="1:15" customFormat="1" ht="13.2" x14ac:dyDescent="0.25">
      <c r="A14584">
        <v>8</v>
      </c>
      <c r="B14584">
        <v>19</v>
      </c>
      <c r="C14584" s="3">
        <v>819</v>
      </c>
      <c r="D14584" t="s">
        <v>6</v>
      </c>
      <c r="E14584">
        <v>82</v>
      </c>
      <c r="G14584" s="3">
        <v>612</v>
      </c>
      <c r="O14584" s="3"/>
    </row>
    <row r="14585" spans="1:15" customFormat="1" ht="13.2" x14ac:dyDescent="0.25">
      <c r="A14585">
        <v>8</v>
      </c>
      <c r="B14585">
        <v>20</v>
      </c>
      <c r="C14585" s="3">
        <v>820</v>
      </c>
      <c r="D14585" t="s">
        <v>6</v>
      </c>
      <c r="E14585">
        <v>82</v>
      </c>
      <c r="G14585" s="3">
        <v>2731</v>
      </c>
      <c r="O14585" s="3"/>
    </row>
    <row r="14586" spans="1:15" customFormat="1" ht="13.2" x14ac:dyDescent="0.25">
      <c r="A14586">
        <v>8</v>
      </c>
      <c r="B14586">
        <v>21</v>
      </c>
      <c r="C14586" s="3">
        <v>821</v>
      </c>
      <c r="D14586" t="s">
        <v>6</v>
      </c>
      <c r="E14586">
        <v>82</v>
      </c>
      <c r="G14586" s="3">
        <v>4477</v>
      </c>
      <c r="O14586" s="3"/>
    </row>
    <row r="14587" spans="1:15" customFormat="1" ht="13.2" x14ac:dyDescent="0.25">
      <c r="A14587">
        <v>8</v>
      </c>
      <c r="B14587">
        <v>22</v>
      </c>
      <c r="C14587" s="3">
        <v>822</v>
      </c>
      <c r="D14587" t="s">
        <v>6</v>
      </c>
      <c r="E14587">
        <v>82</v>
      </c>
      <c r="G14587" s="3">
        <v>2851</v>
      </c>
      <c r="O14587" s="3"/>
    </row>
    <row r="14588" spans="1:15" customFormat="1" ht="13.2" x14ac:dyDescent="0.25">
      <c r="A14588">
        <v>8</v>
      </c>
      <c r="B14588">
        <v>23</v>
      </c>
      <c r="C14588" s="3">
        <v>823</v>
      </c>
      <c r="D14588" t="s">
        <v>6</v>
      </c>
      <c r="E14588">
        <v>82</v>
      </c>
      <c r="G14588" s="3">
        <v>1225</v>
      </c>
      <c r="O14588" s="3"/>
    </row>
    <row r="14589" spans="1:15" customFormat="1" ht="13.2" x14ac:dyDescent="0.25">
      <c r="A14589">
        <v>8</v>
      </c>
      <c r="B14589">
        <v>24</v>
      </c>
      <c r="C14589" s="3">
        <v>824</v>
      </c>
      <c r="D14589" t="s">
        <v>6</v>
      </c>
      <c r="E14589">
        <v>82</v>
      </c>
      <c r="G14589" s="3">
        <v>629</v>
      </c>
      <c r="O14589" s="3"/>
    </row>
    <row r="14590" spans="1:15" customFormat="1" ht="13.2" x14ac:dyDescent="0.25">
      <c r="A14590">
        <v>8</v>
      </c>
      <c r="B14590">
        <v>25</v>
      </c>
      <c r="C14590" s="3">
        <v>825</v>
      </c>
      <c r="D14590" t="s">
        <v>6</v>
      </c>
      <c r="E14590">
        <v>82</v>
      </c>
      <c r="G14590" s="3">
        <v>305</v>
      </c>
      <c r="O14590" s="3"/>
    </row>
    <row r="14591" spans="1:15" customFormat="1" ht="13.2" x14ac:dyDescent="0.25">
      <c r="A14591">
        <v>8</v>
      </c>
      <c r="B14591">
        <v>26</v>
      </c>
      <c r="C14591" s="3">
        <v>826</v>
      </c>
      <c r="D14591" t="s">
        <v>6</v>
      </c>
      <c r="E14591">
        <v>82</v>
      </c>
      <c r="G14591" s="3">
        <v>1044</v>
      </c>
      <c r="O14591" s="3"/>
    </row>
    <row r="14592" spans="1:15" customFormat="1" ht="13.2" x14ac:dyDescent="0.25">
      <c r="A14592">
        <v>8</v>
      </c>
      <c r="B14592">
        <v>27</v>
      </c>
      <c r="C14592" s="3">
        <v>827</v>
      </c>
      <c r="D14592" t="s">
        <v>6</v>
      </c>
      <c r="E14592">
        <v>82</v>
      </c>
      <c r="G14592" s="3">
        <v>689</v>
      </c>
      <c r="O14592" s="3"/>
    </row>
    <row r="14593" spans="1:15" customFormat="1" ht="13.2" x14ac:dyDescent="0.25">
      <c r="A14593">
        <v>8</v>
      </c>
      <c r="B14593">
        <v>28</v>
      </c>
      <c r="C14593" s="3">
        <v>828</v>
      </c>
      <c r="D14593" t="s">
        <v>6</v>
      </c>
      <c r="E14593">
        <v>82</v>
      </c>
      <c r="G14593" s="3">
        <v>306</v>
      </c>
      <c r="O14593" s="3"/>
    </row>
    <row r="14594" spans="1:15" customFormat="1" ht="13.2" x14ac:dyDescent="0.25">
      <c r="A14594">
        <v>8</v>
      </c>
      <c r="B14594">
        <v>29</v>
      </c>
      <c r="C14594" s="3">
        <v>829</v>
      </c>
      <c r="D14594" t="s">
        <v>6</v>
      </c>
      <c r="E14594">
        <v>82</v>
      </c>
      <c r="G14594" s="3">
        <v>280</v>
      </c>
      <c r="O14594" s="3"/>
    </row>
    <row r="14595" spans="1:15" customFormat="1" ht="13.2" x14ac:dyDescent="0.25">
      <c r="A14595">
        <v>8</v>
      </c>
      <c r="B14595">
        <v>30</v>
      </c>
      <c r="C14595" s="3">
        <v>830</v>
      </c>
      <c r="D14595" t="s">
        <v>6</v>
      </c>
      <c r="E14595">
        <v>82</v>
      </c>
      <c r="G14595" s="3">
        <v>256</v>
      </c>
      <c r="O14595" s="3"/>
    </row>
    <row r="14596" spans="1:15" customFormat="1" ht="13.2" x14ac:dyDescent="0.25">
      <c r="A14596">
        <v>8</v>
      </c>
      <c r="B14596">
        <v>31</v>
      </c>
      <c r="C14596" s="3">
        <v>831</v>
      </c>
      <c r="D14596" t="s">
        <v>6</v>
      </c>
      <c r="E14596">
        <v>82</v>
      </c>
      <c r="G14596" s="3">
        <v>86</v>
      </c>
      <c r="O14596" s="3"/>
    </row>
    <row r="14597" spans="1:15" customFormat="1" ht="13.2" x14ac:dyDescent="0.25">
      <c r="A14597">
        <v>9</v>
      </c>
      <c r="B14597">
        <v>1</v>
      </c>
      <c r="C14597" s="3">
        <v>901</v>
      </c>
      <c r="D14597" t="s">
        <v>6</v>
      </c>
      <c r="E14597">
        <v>82</v>
      </c>
      <c r="G14597" s="3">
        <v>219</v>
      </c>
      <c r="O14597" s="3"/>
    </row>
    <row r="14598" spans="1:15" customFormat="1" ht="13.2" x14ac:dyDescent="0.25">
      <c r="A14598">
        <v>9</v>
      </c>
      <c r="B14598">
        <v>2</v>
      </c>
      <c r="C14598" s="3">
        <v>902</v>
      </c>
      <c r="D14598" t="s">
        <v>6</v>
      </c>
      <c r="E14598">
        <v>82</v>
      </c>
      <c r="G14598" s="3">
        <v>125</v>
      </c>
      <c r="O14598" s="3"/>
    </row>
    <row r="14599" spans="1:15" customFormat="1" ht="13.2" x14ac:dyDescent="0.25">
      <c r="A14599">
        <v>9</v>
      </c>
      <c r="B14599">
        <v>3</v>
      </c>
      <c r="C14599" s="3">
        <v>903</v>
      </c>
      <c r="D14599" t="s">
        <v>6</v>
      </c>
      <c r="E14599">
        <v>82</v>
      </c>
      <c r="G14599" s="3">
        <v>215</v>
      </c>
      <c r="O14599" s="3"/>
    </row>
    <row r="14600" spans="1:15" customFormat="1" ht="13.2" x14ac:dyDescent="0.25">
      <c r="A14600">
        <v>9</v>
      </c>
      <c r="B14600">
        <v>4</v>
      </c>
      <c r="C14600" s="3">
        <v>904</v>
      </c>
      <c r="D14600" t="s">
        <v>6</v>
      </c>
      <c r="E14600">
        <v>82</v>
      </c>
      <c r="G14600" s="3">
        <v>339</v>
      </c>
      <c r="O14600" s="3"/>
    </row>
    <row r="14601" spans="1:15" customFormat="1" ht="13.2" x14ac:dyDescent="0.25">
      <c r="A14601">
        <v>9</v>
      </c>
      <c r="B14601">
        <v>5</v>
      </c>
      <c r="C14601" s="3">
        <v>905</v>
      </c>
      <c r="D14601" t="s">
        <v>6</v>
      </c>
      <c r="E14601">
        <v>82</v>
      </c>
      <c r="G14601" s="3">
        <v>163</v>
      </c>
      <c r="O14601" s="3"/>
    </row>
    <row r="14602" spans="1:15" customFormat="1" ht="13.2" x14ac:dyDescent="0.25">
      <c r="A14602">
        <v>9</v>
      </c>
      <c r="B14602">
        <v>6</v>
      </c>
      <c r="C14602" s="3">
        <v>906</v>
      </c>
      <c r="D14602" t="s">
        <v>6</v>
      </c>
      <c r="E14602">
        <v>82</v>
      </c>
      <c r="G14602" s="3">
        <v>167</v>
      </c>
      <c r="O14602" s="3"/>
    </row>
    <row r="14603" spans="1:15" customFormat="1" ht="13.2" x14ac:dyDescent="0.25">
      <c r="A14603">
        <v>9</v>
      </c>
      <c r="B14603">
        <v>7</v>
      </c>
      <c r="C14603" s="3">
        <v>907</v>
      </c>
      <c r="D14603" t="s">
        <v>6</v>
      </c>
      <c r="E14603">
        <v>82</v>
      </c>
      <c r="G14603" s="3">
        <v>228</v>
      </c>
      <c r="O14603" s="3"/>
    </row>
    <row r="14604" spans="1:15" customFormat="1" ht="13.2" x14ac:dyDescent="0.25">
      <c r="A14604">
        <v>9</v>
      </c>
      <c r="B14604">
        <v>8</v>
      </c>
      <c r="C14604" s="3">
        <v>908</v>
      </c>
      <c r="D14604" t="s">
        <v>6</v>
      </c>
      <c r="E14604">
        <v>82</v>
      </c>
      <c r="G14604" s="3">
        <v>119</v>
      </c>
      <c r="O14604" s="3"/>
    </row>
    <row r="14605" spans="1:15" customFormat="1" ht="13.2" x14ac:dyDescent="0.25">
      <c r="A14605">
        <v>9</v>
      </c>
      <c r="B14605">
        <v>9</v>
      </c>
      <c r="C14605" s="3">
        <v>909</v>
      </c>
      <c r="D14605" t="s">
        <v>6</v>
      </c>
      <c r="E14605">
        <v>82</v>
      </c>
      <c r="G14605" s="3">
        <v>236</v>
      </c>
      <c r="O14605" s="3"/>
    </row>
    <row r="14606" spans="1:15" customFormat="1" ht="13.2" x14ac:dyDescent="0.25">
      <c r="A14606">
        <v>9</v>
      </c>
      <c r="B14606">
        <v>10</v>
      </c>
      <c r="C14606" s="3">
        <v>910</v>
      </c>
      <c r="D14606" t="s">
        <v>6</v>
      </c>
      <c r="E14606">
        <v>82</v>
      </c>
      <c r="G14606" s="3">
        <v>294</v>
      </c>
      <c r="O14606" s="3"/>
    </row>
    <row r="14607" spans="1:15" customFormat="1" ht="13.2" x14ac:dyDescent="0.25">
      <c r="A14607">
        <v>9</v>
      </c>
      <c r="B14607">
        <v>11</v>
      </c>
      <c r="C14607" s="3">
        <v>911</v>
      </c>
      <c r="D14607" t="s">
        <v>6</v>
      </c>
      <c r="E14607">
        <v>82</v>
      </c>
      <c r="G14607" s="3">
        <v>333</v>
      </c>
      <c r="O14607" s="3"/>
    </row>
    <row r="14608" spans="1:15" customFormat="1" ht="13.2" x14ac:dyDescent="0.25">
      <c r="A14608">
        <v>9</v>
      </c>
      <c r="B14608">
        <v>12</v>
      </c>
      <c r="C14608" s="3">
        <v>912</v>
      </c>
      <c r="D14608" t="s">
        <v>6</v>
      </c>
      <c r="E14608">
        <v>82</v>
      </c>
      <c r="G14608" s="3">
        <v>323</v>
      </c>
      <c r="O14608" s="3"/>
    </row>
    <row r="14609" spans="1:15" customFormat="1" ht="13.2" x14ac:dyDescent="0.25">
      <c r="A14609">
        <v>9</v>
      </c>
      <c r="B14609">
        <v>13</v>
      </c>
      <c r="C14609" s="3">
        <v>913</v>
      </c>
      <c r="D14609" t="s">
        <v>6</v>
      </c>
      <c r="E14609">
        <v>82</v>
      </c>
      <c r="G14609" s="3">
        <v>290</v>
      </c>
      <c r="O14609" s="3"/>
    </row>
    <row r="14610" spans="1:15" customFormat="1" ht="13.2" x14ac:dyDescent="0.25">
      <c r="A14610">
        <v>9</v>
      </c>
      <c r="B14610">
        <v>14</v>
      </c>
      <c r="C14610" s="3">
        <v>914</v>
      </c>
      <c r="D14610" t="s">
        <v>6</v>
      </c>
      <c r="E14610">
        <v>82</v>
      </c>
      <c r="G14610" s="3">
        <v>271</v>
      </c>
      <c r="O14610" s="3"/>
    </row>
    <row r="14611" spans="1:15" customFormat="1" ht="13.2" x14ac:dyDescent="0.25">
      <c r="A14611">
        <v>9</v>
      </c>
      <c r="B14611">
        <v>15</v>
      </c>
      <c r="C14611" s="3">
        <v>915</v>
      </c>
      <c r="D14611" t="s">
        <v>6</v>
      </c>
      <c r="E14611">
        <v>82</v>
      </c>
      <c r="G14611" s="3">
        <v>177</v>
      </c>
      <c r="O14611" s="3"/>
    </row>
    <row r="14612" spans="1:15" customFormat="1" ht="13.2" x14ac:dyDescent="0.25">
      <c r="A14612">
        <v>9</v>
      </c>
      <c r="B14612">
        <v>16</v>
      </c>
      <c r="C14612" s="3">
        <v>916</v>
      </c>
      <c r="D14612" t="s">
        <v>6</v>
      </c>
      <c r="E14612">
        <v>82</v>
      </c>
      <c r="G14612" s="3">
        <v>144</v>
      </c>
      <c r="O14612" s="3"/>
    </row>
    <row r="14613" spans="1:15" customFormat="1" ht="13.2" x14ac:dyDescent="0.25">
      <c r="A14613">
        <v>9</v>
      </c>
      <c r="B14613">
        <v>17</v>
      </c>
      <c r="C14613" s="3">
        <v>917</v>
      </c>
      <c r="D14613" t="s">
        <v>6</v>
      </c>
      <c r="E14613">
        <v>82</v>
      </c>
      <c r="G14613" s="3">
        <v>171</v>
      </c>
      <c r="O14613" s="3"/>
    </row>
    <row r="14614" spans="1:15" customFormat="1" ht="13.2" x14ac:dyDescent="0.25">
      <c r="A14614">
        <v>9</v>
      </c>
      <c r="B14614">
        <v>18</v>
      </c>
      <c r="C14614" s="3">
        <v>918</v>
      </c>
      <c r="D14614" t="s">
        <v>6</v>
      </c>
      <c r="E14614">
        <v>82</v>
      </c>
      <c r="G14614" s="3">
        <v>149</v>
      </c>
      <c r="O14614" s="3"/>
    </row>
    <row r="14615" spans="1:15" customFormat="1" ht="13.2" x14ac:dyDescent="0.25">
      <c r="A14615">
        <v>9</v>
      </c>
      <c r="B14615">
        <v>19</v>
      </c>
      <c r="C14615" s="3">
        <v>919</v>
      </c>
      <c r="D14615" t="s">
        <v>6</v>
      </c>
      <c r="E14615">
        <v>82</v>
      </c>
      <c r="G14615" s="3">
        <v>172</v>
      </c>
      <c r="O14615" s="3"/>
    </row>
    <row r="14616" spans="1:15" customFormat="1" ht="13.2" x14ac:dyDescent="0.25">
      <c r="A14616">
        <v>9</v>
      </c>
      <c r="B14616">
        <v>20</v>
      </c>
      <c r="C14616" s="3">
        <v>920</v>
      </c>
      <c r="D14616" t="s">
        <v>6</v>
      </c>
      <c r="E14616">
        <v>82</v>
      </c>
      <c r="G14616" s="3">
        <v>252</v>
      </c>
      <c r="O14616" s="3"/>
    </row>
    <row r="14617" spans="1:15" customFormat="1" ht="13.2" x14ac:dyDescent="0.25">
      <c r="A14617">
        <v>9</v>
      </c>
      <c r="B14617">
        <v>21</v>
      </c>
      <c r="C14617" s="3">
        <v>921</v>
      </c>
      <c r="D14617" t="s">
        <v>6</v>
      </c>
      <c r="E14617">
        <v>82</v>
      </c>
      <c r="G14617" s="3">
        <v>224</v>
      </c>
      <c r="O14617" s="3"/>
    </row>
    <row r="14618" spans="1:15" customFormat="1" ht="13.2" x14ac:dyDescent="0.25">
      <c r="A14618">
        <v>9</v>
      </c>
      <c r="B14618">
        <v>22</v>
      </c>
      <c r="C14618" s="3">
        <v>922</v>
      </c>
      <c r="D14618" t="s">
        <v>6</v>
      </c>
      <c r="E14618">
        <v>82</v>
      </c>
      <c r="G14618" s="3">
        <v>179</v>
      </c>
      <c r="O14618" s="3"/>
    </row>
    <row r="14619" spans="1:15" customFormat="1" ht="13.2" x14ac:dyDescent="0.25">
      <c r="A14619">
        <v>9</v>
      </c>
      <c r="B14619">
        <v>23</v>
      </c>
      <c r="C14619" s="3">
        <v>923</v>
      </c>
      <c r="D14619" t="s">
        <v>6</v>
      </c>
      <c r="E14619">
        <v>82</v>
      </c>
      <c r="G14619" s="3">
        <v>219</v>
      </c>
      <c r="O14619" s="3"/>
    </row>
    <row r="14620" spans="1:15" customFormat="1" ht="13.2" x14ac:dyDescent="0.25">
      <c r="A14620">
        <v>9</v>
      </c>
      <c r="B14620">
        <v>24</v>
      </c>
      <c r="C14620" s="3">
        <v>924</v>
      </c>
      <c r="D14620" t="s">
        <v>6</v>
      </c>
      <c r="E14620">
        <v>82</v>
      </c>
      <c r="G14620" s="3">
        <v>220</v>
      </c>
      <c r="O14620" s="3"/>
    </row>
    <row r="14621" spans="1:15" customFormat="1" ht="13.2" x14ac:dyDescent="0.25">
      <c r="A14621">
        <v>9</v>
      </c>
      <c r="B14621">
        <v>25</v>
      </c>
      <c r="C14621" s="3">
        <v>925</v>
      </c>
      <c r="D14621" t="s">
        <v>6</v>
      </c>
      <c r="E14621">
        <v>82</v>
      </c>
      <c r="G14621" s="3">
        <v>189</v>
      </c>
      <c r="O14621" s="3"/>
    </row>
    <row r="14622" spans="1:15" customFormat="1" ht="13.2" x14ac:dyDescent="0.25">
      <c r="A14622">
        <v>9</v>
      </c>
      <c r="B14622">
        <v>26</v>
      </c>
      <c r="C14622" s="3">
        <v>926</v>
      </c>
      <c r="D14622" t="s">
        <v>6</v>
      </c>
      <c r="E14622">
        <v>82</v>
      </c>
      <c r="G14622" s="3">
        <v>264</v>
      </c>
      <c r="O14622" s="3"/>
    </row>
    <row r="14623" spans="1:15" customFormat="1" ht="13.2" x14ac:dyDescent="0.25">
      <c r="A14623">
        <v>9</v>
      </c>
      <c r="B14623">
        <v>27</v>
      </c>
      <c r="C14623" s="3">
        <v>927</v>
      </c>
      <c r="D14623" t="s">
        <v>6</v>
      </c>
      <c r="E14623">
        <v>82</v>
      </c>
      <c r="G14623" s="3">
        <v>234</v>
      </c>
      <c r="O14623" s="3"/>
    </row>
    <row r="14624" spans="1:15" customFormat="1" ht="13.2" x14ac:dyDescent="0.25">
      <c r="A14624">
        <v>9</v>
      </c>
      <c r="B14624">
        <v>28</v>
      </c>
      <c r="C14624" s="3">
        <v>928</v>
      </c>
      <c r="D14624" t="s">
        <v>6</v>
      </c>
      <c r="E14624">
        <v>82</v>
      </c>
      <c r="G14624" s="3">
        <v>284</v>
      </c>
      <c r="O14624" s="3"/>
    </row>
    <row r="14625" spans="1:15" customFormat="1" ht="13.2" x14ac:dyDescent="0.25">
      <c r="A14625">
        <v>9</v>
      </c>
      <c r="B14625">
        <v>29</v>
      </c>
      <c r="C14625" s="3">
        <v>929</v>
      </c>
      <c r="D14625" t="s">
        <v>6</v>
      </c>
      <c r="E14625">
        <v>82</v>
      </c>
      <c r="G14625" s="3">
        <v>221</v>
      </c>
      <c r="O14625" s="3"/>
    </row>
    <row r="14626" spans="1:15" customFormat="1" ht="13.2" x14ac:dyDescent="0.25">
      <c r="A14626">
        <v>9</v>
      </c>
      <c r="B14626">
        <v>30</v>
      </c>
      <c r="C14626" s="3">
        <v>930</v>
      </c>
      <c r="D14626" t="s">
        <v>6</v>
      </c>
      <c r="E14626">
        <v>82</v>
      </c>
      <c r="G14626" s="3">
        <v>199</v>
      </c>
      <c r="O14626" s="3"/>
    </row>
    <row r="14627" spans="1:15" customFormat="1" ht="13.2" x14ac:dyDescent="0.25">
      <c r="A14627">
        <v>10</v>
      </c>
      <c r="B14627">
        <v>1</v>
      </c>
      <c r="C14627" s="3">
        <v>1001</v>
      </c>
      <c r="D14627" t="s">
        <v>6</v>
      </c>
      <c r="E14627">
        <v>82</v>
      </c>
      <c r="G14627" s="3">
        <v>64</v>
      </c>
      <c r="O14627" s="3"/>
    </row>
    <row r="14628" spans="1:15" customFormat="1" ht="13.2" x14ac:dyDescent="0.25">
      <c r="A14628">
        <v>6</v>
      </c>
      <c r="B14628">
        <v>10</v>
      </c>
      <c r="C14628" s="3">
        <v>610</v>
      </c>
      <c r="D14628" t="s">
        <v>7</v>
      </c>
      <c r="E14628">
        <v>82</v>
      </c>
      <c r="G14628" s="3"/>
      <c r="O14628" s="3"/>
    </row>
    <row r="14629" spans="1:15" customFormat="1" ht="13.2" x14ac:dyDescent="0.25">
      <c r="A14629">
        <v>6</v>
      </c>
      <c r="B14629">
        <v>11</v>
      </c>
      <c r="C14629" s="3">
        <v>611</v>
      </c>
      <c r="D14629" t="s">
        <v>7</v>
      </c>
      <c r="E14629">
        <v>82</v>
      </c>
      <c r="G14629" s="3"/>
      <c r="O14629" s="3"/>
    </row>
    <row r="14630" spans="1:15" customFormat="1" ht="13.2" x14ac:dyDescent="0.25">
      <c r="A14630">
        <v>6</v>
      </c>
      <c r="B14630">
        <v>12</v>
      </c>
      <c r="C14630" s="3">
        <v>612</v>
      </c>
      <c r="D14630" t="s">
        <v>7</v>
      </c>
      <c r="E14630">
        <v>82</v>
      </c>
      <c r="G14630" s="3"/>
      <c r="O14630" s="3"/>
    </row>
    <row r="14631" spans="1:15" customFormat="1" ht="13.2" x14ac:dyDescent="0.25">
      <c r="A14631">
        <v>6</v>
      </c>
      <c r="B14631">
        <v>13</v>
      </c>
      <c r="C14631" s="3">
        <v>613</v>
      </c>
      <c r="D14631" t="s">
        <v>7</v>
      </c>
      <c r="E14631">
        <v>82</v>
      </c>
      <c r="G14631" s="3"/>
      <c r="O14631" s="3"/>
    </row>
    <row r="14632" spans="1:15" customFormat="1" ht="13.2" x14ac:dyDescent="0.25">
      <c r="A14632">
        <v>6</v>
      </c>
      <c r="B14632">
        <v>14</v>
      </c>
      <c r="C14632" s="3">
        <v>614</v>
      </c>
      <c r="D14632" t="s">
        <v>7</v>
      </c>
      <c r="E14632">
        <v>82</v>
      </c>
      <c r="G14632" s="3">
        <v>1186</v>
      </c>
      <c r="O14632" s="3"/>
    </row>
    <row r="14633" spans="1:15" customFormat="1" ht="13.2" x14ac:dyDescent="0.25">
      <c r="A14633">
        <v>6</v>
      </c>
      <c r="B14633">
        <v>15</v>
      </c>
      <c r="C14633" s="3">
        <v>615</v>
      </c>
      <c r="D14633" t="s">
        <v>7</v>
      </c>
      <c r="E14633">
        <v>82</v>
      </c>
      <c r="G14633" s="3">
        <v>1018</v>
      </c>
      <c r="O14633" s="3"/>
    </row>
    <row r="14634" spans="1:15" customFormat="1" ht="13.2" x14ac:dyDescent="0.25">
      <c r="A14634">
        <v>6</v>
      </c>
      <c r="B14634">
        <v>16</v>
      </c>
      <c r="C14634" s="3">
        <v>616</v>
      </c>
      <c r="D14634" t="s">
        <v>7</v>
      </c>
      <c r="E14634">
        <v>82</v>
      </c>
      <c r="G14634" s="3">
        <v>849</v>
      </c>
      <c r="O14634" s="3"/>
    </row>
    <row r="14635" spans="1:15" customFormat="1" ht="13.2" x14ac:dyDescent="0.25">
      <c r="A14635">
        <v>6</v>
      </c>
      <c r="B14635">
        <v>17</v>
      </c>
      <c r="C14635" s="3">
        <v>617</v>
      </c>
      <c r="D14635" t="s">
        <v>7</v>
      </c>
      <c r="E14635">
        <v>82</v>
      </c>
      <c r="G14635" s="3">
        <v>1532</v>
      </c>
      <c r="O14635" s="3"/>
    </row>
    <row r="14636" spans="1:15" customFormat="1" ht="13.2" x14ac:dyDescent="0.25">
      <c r="A14636">
        <v>6</v>
      </c>
      <c r="B14636">
        <v>18</v>
      </c>
      <c r="C14636" s="3">
        <v>618</v>
      </c>
      <c r="D14636" t="s">
        <v>7</v>
      </c>
      <c r="E14636">
        <v>82</v>
      </c>
      <c r="G14636" s="3">
        <v>914</v>
      </c>
      <c r="O14636" s="3"/>
    </row>
    <row r="14637" spans="1:15" customFormat="1" ht="13.2" x14ac:dyDescent="0.25">
      <c r="A14637">
        <v>6</v>
      </c>
      <c r="B14637">
        <v>19</v>
      </c>
      <c r="C14637" s="3">
        <v>619</v>
      </c>
      <c r="D14637" t="s">
        <v>7</v>
      </c>
      <c r="E14637">
        <v>82</v>
      </c>
      <c r="G14637" s="3">
        <v>492</v>
      </c>
      <c r="O14637" s="3"/>
    </row>
    <row r="14638" spans="1:15" customFormat="1" ht="13.2" x14ac:dyDescent="0.25">
      <c r="A14638">
        <v>6</v>
      </c>
      <c r="B14638">
        <v>20</v>
      </c>
      <c r="C14638" s="3">
        <v>620</v>
      </c>
      <c r="D14638" t="s">
        <v>7</v>
      </c>
      <c r="E14638">
        <v>82</v>
      </c>
      <c r="G14638" s="3">
        <v>473</v>
      </c>
      <c r="O14638" s="3"/>
    </row>
    <row r="14639" spans="1:15" customFormat="1" ht="13.2" x14ac:dyDescent="0.25">
      <c r="A14639">
        <v>6</v>
      </c>
      <c r="B14639">
        <v>21</v>
      </c>
      <c r="C14639" s="3">
        <v>621</v>
      </c>
      <c r="D14639" t="s">
        <v>7</v>
      </c>
      <c r="E14639">
        <v>82</v>
      </c>
      <c r="G14639" s="3">
        <v>250</v>
      </c>
      <c r="O14639" s="3"/>
    </row>
    <row r="14640" spans="1:15" customFormat="1" ht="13.2" x14ac:dyDescent="0.25">
      <c r="A14640">
        <v>6</v>
      </c>
      <c r="B14640">
        <v>22</v>
      </c>
      <c r="C14640" s="3">
        <v>622</v>
      </c>
      <c r="D14640" t="s">
        <v>7</v>
      </c>
      <c r="E14640">
        <v>82</v>
      </c>
      <c r="G14640" s="3">
        <v>147</v>
      </c>
      <c r="O14640" s="3"/>
    </row>
    <row r="14641" spans="1:15" customFormat="1" ht="13.2" x14ac:dyDescent="0.25">
      <c r="A14641">
        <v>6</v>
      </c>
      <c r="B14641">
        <v>23</v>
      </c>
      <c r="C14641" s="3">
        <v>623</v>
      </c>
      <c r="D14641" t="s">
        <v>7</v>
      </c>
      <c r="E14641">
        <v>82</v>
      </c>
      <c r="G14641" s="3">
        <v>462</v>
      </c>
      <c r="O14641" s="3"/>
    </row>
    <row r="14642" spans="1:15" customFormat="1" ht="13.2" x14ac:dyDescent="0.25">
      <c r="A14642">
        <v>6</v>
      </c>
      <c r="B14642">
        <v>24</v>
      </c>
      <c r="C14642" s="3">
        <v>624</v>
      </c>
      <c r="D14642" t="s">
        <v>7</v>
      </c>
      <c r="E14642">
        <v>82</v>
      </c>
      <c r="G14642" s="3">
        <v>618</v>
      </c>
      <c r="O14642" s="3"/>
    </row>
    <row r="14643" spans="1:15" customFormat="1" ht="13.2" x14ac:dyDescent="0.25">
      <c r="A14643">
        <v>6</v>
      </c>
      <c r="B14643">
        <v>25</v>
      </c>
      <c r="C14643" s="3">
        <v>625</v>
      </c>
      <c r="D14643" t="s">
        <v>7</v>
      </c>
      <c r="E14643">
        <v>82</v>
      </c>
      <c r="G14643" s="3">
        <v>1253</v>
      </c>
      <c r="O14643" s="3"/>
    </row>
    <row r="14644" spans="1:15" customFormat="1" ht="13.2" x14ac:dyDescent="0.25">
      <c r="A14644">
        <v>6</v>
      </c>
      <c r="B14644">
        <v>26</v>
      </c>
      <c r="C14644" s="3">
        <v>626</v>
      </c>
      <c r="D14644" t="s">
        <v>7</v>
      </c>
      <c r="E14644">
        <v>82</v>
      </c>
      <c r="G14644" s="3">
        <v>481</v>
      </c>
      <c r="O14644" s="3"/>
    </row>
    <row r="14645" spans="1:15" customFormat="1" ht="13.2" x14ac:dyDescent="0.25">
      <c r="A14645">
        <v>6</v>
      </c>
      <c r="B14645">
        <v>27</v>
      </c>
      <c r="C14645" s="3">
        <v>627</v>
      </c>
      <c r="D14645" t="s">
        <v>7</v>
      </c>
      <c r="E14645">
        <v>82</v>
      </c>
      <c r="G14645" s="3">
        <v>445</v>
      </c>
      <c r="O14645" s="3"/>
    </row>
    <row r="14646" spans="1:15" customFormat="1" ht="13.2" x14ac:dyDescent="0.25">
      <c r="A14646">
        <v>6</v>
      </c>
      <c r="B14646">
        <v>28</v>
      </c>
      <c r="C14646" s="3">
        <v>628</v>
      </c>
      <c r="D14646" t="s">
        <v>7</v>
      </c>
      <c r="E14646">
        <v>82</v>
      </c>
      <c r="G14646" s="3">
        <v>991</v>
      </c>
      <c r="O14646" s="3"/>
    </row>
    <row r="14647" spans="1:15" customFormat="1" ht="13.2" x14ac:dyDescent="0.25">
      <c r="A14647">
        <v>6</v>
      </c>
      <c r="B14647">
        <v>29</v>
      </c>
      <c r="C14647" s="3">
        <v>629</v>
      </c>
      <c r="D14647" t="s">
        <v>7</v>
      </c>
      <c r="E14647">
        <v>82</v>
      </c>
      <c r="G14647" s="3">
        <v>681</v>
      </c>
      <c r="O14647" s="3"/>
    </row>
    <row r="14648" spans="1:15" customFormat="1" ht="13.2" x14ac:dyDescent="0.25">
      <c r="A14648">
        <v>6</v>
      </c>
      <c r="B14648">
        <v>30</v>
      </c>
      <c r="C14648" s="3">
        <v>630</v>
      </c>
      <c r="D14648" t="s">
        <v>7</v>
      </c>
      <c r="E14648">
        <v>82</v>
      </c>
      <c r="G14648" s="3">
        <v>1238</v>
      </c>
      <c r="O14648" s="3"/>
    </row>
    <row r="14649" spans="1:15" customFormat="1" ht="13.2" x14ac:dyDescent="0.25">
      <c r="A14649">
        <v>7</v>
      </c>
      <c r="B14649">
        <v>1</v>
      </c>
      <c r="C14649" s="3">
        <v>701</v>
      </c>
      <c r="D14649" t="s">
        <v>7</v>
      </c>
      <c r="E14649">
        <v>82</v>
      </c>
      <c r="G14649" s="3">
        <v>1103</v>
      </c>
      <c r="O14649" s="3"/>
    </row>
    <row r="14650" spans="1:15" customFormat="1" ht="13.2" x14ac:dyDescent="0.25">
      <c r="A14650">
        <v>7</v>
      </c>
      <c r="B14650">
        <v>2</v>
      </c>
      <c r="C14650" s="3">
        <v>702</v>
      </c>
      <c r="D14650" t="s">
        <v>7</v>
      </c>
      <c r="E14650">
        <v>82</v>
      </c>
      <c r="G14650" s="3">
        <v>1253</v>
      </c>
      <c r="O14650" s="3"/>
    </row>
    <row r="14651" spans="1:15" customFormat="1" ht="13.2" x14ac:dyDescent="0.25">
      <c r="A14651">
        <v>7</v>
      </c>
      <c r="B14651">
        <v>3</v>
      </c>
      <c r="C14651" s="3">
        <v>703</v>
      </c>
      <c r="D14651" t="s">
        <v>7</v>
      </c>
      <c r="E14651">
        <v>82</v>
      </c>
      <c r="G14651" s="3">
        <v>855</v>
      </c>
      <c r="O14651" s="3"/>
    </row>
    <row r="14652" spans="1:15" customFormat="1" ht="13.2" x14ac:dyDescent="0.25">
      <c r="A14652">
        <v>7</v>
      </c>
      <c r="B14652">
        <v>4</v>
      </c>
      <c r="C14652" s="3">
        <v>704</v>
      </c>
      <c r="D14652" t="s">
        <v>7</v>
      </c>
      <c r="E14652">
        <v>82</v>
      </c>
      <c r="G14652" s="3">
        <v>1042</v>
      </c>
      <c r="O14652" s="3"/>
    </row>
    <row r="14653" spans="1:15" customFormat="1" ht="13.2" x14ac:dyDescent="0.25">
      <c r="A14653">
        <v>7</v>
      </c>
      <c r="B14653">
        <v>5</v>
      </c>
      <c r="C14653" s="3">
        <v>705</v>
      </c>
      <c r="D14653" t="s">
        <v>7</v>
      </c>
      <c r="E14653">
        <v>82</v>
      </c>
      <c r="G14653" s="3">
        <v>405</v>
      </c>
      <c r="O14653" s="3"/>
    </row>
    <row r="14654" spans="1:15" customFormat="1" ht="13.2" x14ac:dyDescent="0.25">
      <c r="A14654">
        <v>7</v>
      </c>
      <c r="B14654">
        <v>6</v>
      </c>
      <c r="C14654" s="3">
        <v>706</v>
      </c>
      <c r="D14654" t="s">
        <v>7</v>
      </c>
      <c r="E14654">
        <v>82</v>
      </c>
      <c r="G14654" s="3">
        <v>753</v>
      </c>
      <c r="O14654" s="3"/>
    </row>
    <row r="14655" spans="1:15" customFormat="1" ht="13.2" x14ac:dyDescent="0.25">
      <c r="A14655">
        <v>7</v>
      </c>
      <c r="B14655">
        <v>7</v>
      </c>
      <c r="C14655" s="3">
        <v>707</v>
      </c>
      <c r="D14655" t="s">
        <v>7</v>
      </c>
      <c r="E14655">
        <v>82</v>
      </c>
      <c r="G14655" s="3">
        <v>6455</v>
      </c>
      <c r="O14655" s="3"/>
    </row>
    <row r="14656" spans="1:15" customFormat="1" ht="13.2" x14ac:dyDescent="0.25">
      <c r="A14656">
        <v>7</v>
      </c>
      <c r="B14656">
        <v>8</v>
      </c>
      <c r="C14656" s="3">
        <v>708</v>
      </c>
      <c r="D14656" t="s">
        <v>7</v>
      </c>
      <c r="E14656">
        <v>82</v>
      </c>
      <c r="G14656" s="3">
        <v>5731</v>
      </c>
      <c r="O14656" s="3"/>
    </row>
    <row r="14657" spans="1:15" customFormat="1" ht="13.2" x14ac:dyDescent="0.25">
      <c r="A14657">
        <v>7</v>
      </c>
      <c r="B14657">
        <v>9</v>
      </c>
      <c r="C14657" s="3">
        <v>709</v>
      </c>
      <c r="D14657" t="s">
        <v>7</v>
      </c>
      <c r="E14657">
        <v>82</v>
      </c>
      <c r="G14657" s="3">
        <v>3966</v>
      </c>
      <c r="O14657" s="3"/>
    </row>
    <row r="14658" spans="1:15" customFormat="1" ht="13.2" x14ac:dyDescent="0.25">
      <c r="A14658">
        <v>7</v>
      </c>
      <c r="B14658">
        <v>10</v>
      </c>
      <c r="C14658" s="3">
        <v>710</v>
      </c>
      <c r="D14658" t="s">
        <v>7</v>
      </c>
      <c r="E14658">
        <v>82</v>
      </c>
      <c r="G14658" s="3">
        <v>1699</v>
      </c>
      <c r="O14658" s="3"/>
    </row>
    <row r="14659" spans="1:15" customFormat="1" ht="13.2" x14ac:dyDescent="0.25">
      <c r="A14659">
        <v>7</v>
      </c>
      <c r="B14659">
        <v>11</v>
      </c>
      <c r="C14659" s="3">
        <v>711</v>
      </c>
      <c r="D14659" t="s">
        <v>7</v>
      </c>
      <c r="E14659">
        <v>82</v>
      </c>
      <c r="G14659" s="3">
        <v>1316</v>
      </c>
      <c r="O14659" s="3"/>
    </row>
    <row r="14660" spans="1:15" customFormat="1" ht="13.2" x14ac:dyDescent="0.25">
      <c r="A14660">
        <v>7</v>
      </c>
      <c r="B14660">
        <v>12</v>
      </c>
      <c r="C14660" s="3">
        <v>712</v>
      </c>
      <c r="D14660" t="s">
        <v>7</v>
      </c>
      <c r="E14660">
        <v>82</v>
      </c>
      <c r="G14660" s="3">
        <v>1151</v>
      </c>
      <c r="O14660" s="3"/>
    </row>
    <row r="14661" spans="1:15" customFormat="1" ht="13.2" x14ac:dyDescent="0.25">
      <c r="A14661">
        <v>7</v>
      </c>
      <c r="B14661">
        <v>13</v>
      </c>
      <c r="C14661" s="3">
        <v>713</v>
      </c>
      <c r="D14661" t="s">
        <v>7</v>
      </c>
      <c r="E14661">
        <v>82</v>
      </c>
      <c r="G14661" s="3">
        <v>1528</v>
      </c>
      <c r="O14661" s="3"/>
    </row>
    <row r="14662" spans="1:15" customFormat="1" ht="13.2" x14ac:dyDescent="0.25">
      <c r="A14662">
        <v>7</v>
      </c>
      <c r="B14662">
        <v>14</v>
      </c>
      <c r="C14662" s="3">
        <v>714</v>
      </c>
      <c r="D14662" t="s">
        <v>7</v>
      </c>
      <c r="E14662">
        <v>82</v>
      </c>
      <c r="G14662" s="3">
        <v>2555</v>
      </c>
      <c r="O14662" s="3"/>
    </row>
    <row r="14663" spans="1:15" customFormat="1" ht="13.2" x14ac:dyDescent="0.25">
      <c r="A14663">
        <v>7</v>
      </c>
      <c r="B14663">
        <v>15</v>
      </c>
      <c r="C14663" s="3">
        <v>715</v>
      </c>
      <c r="D14663" t="s">
        <v>7</v>
      </c>
      <c r="E14663">
        <v>82</v>
      </c>
      <c r="G14663" s="3">
        <v>3484</v>
      </c>
      <c r="O14663" s="3"/>
    </row>
    <row r="14664" spans="1:15" customFormat="1" ht="13.2" x14ac:dyDescent="0.25">
      <c r="A14664">
        <v>7</v>
      </c>
      <c r="B14664">
        <v>16</v>
      </c>
      <c r="C14664" s="3">
        <v>716</v>
      </c>
      <c r="D14664" t="s">
        <v>7</v>
      </c>
      <c r="E14664">
        <v>82</v>
      </c>
      <c r="G14664" s="3">
        <v>3793</v>
      </c>
      <c r="O14664" s="3"/>
    </row>
    <row r="14665" spans="1:15" customFormat="1" ht="13.2" x14ac:dyDescent="0.25">
      <c r="A14665">
        <v>7</v>
      </c>
      <c r="B14665">
        <v>17</v>
      </c>
      <c r="C14665" s="3">
        <v>717</v>
      </c>
      <c r="D14665" t="s">
        <v>7</v>
      </c>
      <c r="E14665">
        <v>82</v>
      </c>
      <c r="G14665" s="3">
        <v>5374</v>
      </c>
      <c r="O14665" s="3"/>
    </row>
    <row r="14666" spans="1:15" customFormat="1" ht="13.2" x14ac:dyDescent="0.25">
      <c r="A14666">
        <v>7</v>
      </c>
      <c r="B14666">
        <v>18</v>
      </c>
      <c r="C14666" s="3">
        <v>718</v>
      </c>
      <c r="D14666" t="s">
        <v>7</v>
      </c>
      <c r="E14666">
        <v>82</v>
      </c>
      <c r="G14666" s="3">
        <v>7079</v>
      </c>
      <c r="O14666" s="3"/>
    </row>
    <row r="14667" spans="1:15" customFormat="1" ht="13.2" x14ac:dyDescent="0.25">
      <c r="A14667">
        <v>7</v>
      </c>
      <c r="B14667">
        <v>19</v>
      </c>
      <c r="C14667" s="3">
        <v>719</v>
      </c>
      <c r="D14667" t="s">
        <v>7</v>
      </c>
      <c r="E14667">
        <v>82</v>
      </c>
      <c r="G14667" s="3">
        <v>5082</v>
      </c>
      <c r="O14667" s="3"/>
    </row>
    <row r="14668" spans="1:15" customFormat="1" ht="13.2" x14ac:dyDescent="0.25">
      <c r="A14668">
        <v>7</v>
      </c>
      <c r="B14668">
        <v>20</v>
      </c>
      <c r="C14668" s="3">
        <v>720</v>
      </c>
      <c r="D14668" t="s">
        <v>7</v>
      </c>
      <c r="E14668">
        <v>82</v>
      </c>
      <c r="G14668" s="3">
        <v>5752</v>
      </c>
      <c r="O14668" s="3"/>
    </row>
    <row r="14669" spans="1:15" customFormat="1" ht="13.2" x14ac:dyDescent="0.25">
      <c r="A14669">
        <v>7</v>
      </c>
      <c r="B14669">
        <v>21</v>
      </c>
      <c r="C14669" s="3">
        <v>721</v>
      </c>
      <c r="D14669" t="s">
        <v>7</v>
      </c>
      <c r="E14669">
        <v>82</v>
      </c>
      <c r="G14669" s="3">
        <v>13903</v>
      </c>
      <c r="O14669" s="3"/>
    </row>
    <row r="14670" spans="1:15" customFormat="1" ht="13.2" x14ac:dyDescent="0.25">
      <c r="A14670">
        <v>7</v>
      </c>
      <c r="B14670">
        <v>22</v>
      </c>
      <c r="C14670" s="3">
        <v>722</v>
      </c>
      <c r="D14670" t="s">
        <v>7</v>
      </c>
      <c r="E14670">
        <v>82</v>
      </c>
      <c r="G14670" s="3">
        <v>12369</v>
      </c>
      <c r="O14670" s="3"/>
    </row>
    <row r="14671" spans="1:15" customFormat="1" ht="13.2" x14ac:dyDescent="0.25">
      <c r="A14671">
        <v>7</v>
      </c>
      <c r="B14671">
        <v>23</v>
      </c>
      <c r="C14671" s="3">
        <v>723</v>
      </c>
      <c r="D14671" t="s">
        <v>7</v>
      </c>
      <c r="E14671">
        <v>82</v>
      </c>
      <c r="G14671" s="3">
        <v>9498</v>
      </c>
      <c r="O14671" s="3"/>
    </row>
    <row r="14672" spans="1:15" customFormat="1" ht="13.2" x14ac:dyDescent="0.25">
      <c r="A14672">
        <v>7</v>
      </c>
      <c r="B14672">
        <v>24</v>
      </c>
      <c r="C14672" s="3">
        <v>724</v>
      </c>
      <c r="D14672" t="s">
        <v>7</v>
      </c>
      <c r="E14672">
        <v>82</v>
      </c>
      <c r="G14672" s="3">
        <v>4979</v>
      </c>
      <c r="O14672" s="3"/>
    </row>
    <row r="14673" spans="1:15" customFormat="1" ht="13.2" x14ac:dyDescent="0.25">
      <c r="A14673">
        <v>7</v>
      </c>
      <c r="B14673">
        <v>25</v>
      </c>
      <c r="C14673" s="3">
        <v>725</v>
      </c>
      <c r="D14673" t="s">
        <v>7</v>
      </c>
      <c r="E14673">
        <v>82</v>
      </c>
      <c r="G14673" s="3">
        <v>2896</v>
      </c>
      <c r="O14673" s="3"/>
    </row>
    <row r="14674" spans="1:15" customFormat="1" ht="13.2" x14ac:dyDescent="0.25">
      <c r="A14674">
        <v>7</v>
      </c>
      <c r="B14674">
        <v>26</v>
      </c>
      <c r="C14674" s="3">
        <v>726</v>
      </c>
      <c r="D14674" t="s">
        <v>7</v>
      </c>
      <c r="E14674">
        <v>82</v>
      </c>
      <c r="G14674" s="3">
        <v>920</v>
      </c>
      <c r="O14674" s="3"/>
    </row>
    <row r="14675" spans="1:15" customFormat="1" ht="13.2" x14ac:dyDescent="0.25">
      <c r="A14675">
        <v>7</v>
      </c>
      <c r="B14675">
        <v>27</v>
      </c>
      <c r="C14675" s="3">
        <v>727</v>
      </c>
      <c r="D14675" t="s">
        <v>7</v>
      </c>
      <c r="E14675">
        <v>82</v>
      </c>
      <c r="G14675" s="3">
        <v>359</v>
      </c>
      <c r="O14675" s="3"/>
    </row>
    <row r="14676" spans="1:15" customFormat="1" ht="13.2" x14ac:dyDescent="0.25">
      <c r="A14676">
        <v>7</v>
      </c>
      <c r="B14676">
        <v>28</v>
      </c>
      <c r="C14676" s="3">
        <v>728</v>
      </c>
      <c r="D14676" t="s">
        <v>7</v>
      </c>
      <c r="E14676">
        <v>82</v>
      </c>
      <c r="G14676" s="3">
        <v>793</v>
      </c>
      <c r="O14676" s="3"/>
    </row>
    <row r="14677" spans="1:15" customFormat="1" ht="13.2" x14ac:dyDescent="0.25">
      <c r="A14677">
        <v>7</v>
      </c>
      <c r="B14677">
        <v>29</v>
      </c>
      <c r="C14677" s="3">
        <v>729</v>
      </c>
      <c r="D14677" t="s">
        <v>7</v>
      </c>
      <c r="E14677">
        <v>82</v>
      </c>
      <c r="G14677" s="3">
        <v>2221</v>
      </c>
      <c r="O14677" s="3"/>
    </row>
    <row r="14678" spans="1:15" customFormat="1" ht="13.2" x14ac:dyDescent="0.25">
      <c r="A14678">
        <v>7</v>
      </c>
      <c r="B14678">
        <v>30</v>
      </c>
      <c r="C14678" s="3">
        <v>730</v>
      </c>
      <c r="D14678" t="s">
        <v>7</v>
      </c>
      <c r="E14678">
        <v>82</v>
      </c>
      <c r="G14678" s="3">
        <v>2194</v>
      </c>
      <c r="O14678" s="3"/>
    </row>
    <row r="14679" spans="1:15" customFormat="1" ht="13.2" x14ac:dyDescent="0.25">
      <c r="A14679">
        <v>7</v>
      </c>
      <c r="B14679">
        <v>31</v>
      </c>
      <c r="C14679" s="3">
        <v>731</v>
      </c>
      <c r="D14679" t="s">
        <v>7</v>
      </c>
      <c r="E14679">
        <v>82</v>
      </c>
      <c r="G14679" s="3">
        <v>1917</v>
      </c>
      <c r="O14679" s="3"/>
    </row>
    <row r="14680" spans="1:15" customFormat="1" ht="13.2" x14ac:dyDescent="0.25">
      <c r="A14680">
        <v>8</v>
      </c>
      <c r="B14680">
        <v>1</v>
      </c>
      <c r="C14680" s="3">
        <v>801</v>
      </c>
      <c r="D14680" t="s">
        <v>7</v>
      </c>
      <c r="E14680">
        <v>82</v>
      </c>
      <c r="G14680" s="3">
        <v>6349</v>
      </c>
      <c r="O14680" s="3"/>
    </row>
    <row r="14681" spans="1:15" customFormat="1" ht="13.2" x14ac:dyDescent="0.25">
      <c r="A14681">
        <v>8</v>
      </c>
      <c r="B14681">
        <v>2</v>
      </c>
      <c r="C14681" s="3">
        <v>802</v>
      </c>
      <c r="D14681" t="s">
        <v>7</v>
      </c>
      <c r="E14681">
        <v>82</v>
      </c>
      <c r="G14681" s="3">
        <v>7088</v>
      </c>
      <c r="O14681" s="3"/>
    </row>
    <row r="14682" spans="1:15" customFormat="1" ht="13.2" x14ac:dyDescent="0.25">
      <c r="A14682">
        <v>8</v>
      </c>
      <c r="B14682">
        <v>3</v>
      </c>
      <c r="C14682" s="3">
        <v>803</v>
      </c>
      <c r="D14682" t="s">
        <v>7</v>
      </c>
      <c r="E14682">
        <v>82</v>
      </c>
      <c r="G14682" s="3">
        <v>10982</v>
      </c>
      <c r="O14682" s="3"/>
    </row>
    <row r="14683" spans="1:15" customFormat="1" ht="13.2" x14ac:dyDescent="0.25">
      <c r="A14683">
        <v>8</v>
      </c>
      <c r="B14683">
        <v>4</v>
      </c>
      <c r="C14683" s="3">
        <v>804</v>
      </c>
      <c r="D14683" t="s">
        <v>7</v>
      </c>
      <c r="E14683">
        <v>82</v>
      </c>
      <c r="G14683" s="3">
        <v>8302</v>
      </c>
      <c r="O14683" s="3"/>
    </row>
    <row r="14684" spans="1:15" customFormat="1" ht="13.2" x14ac:dyDescent="0.25">
      <c r="A14684">
        <v>8</v>
      </c>
      <c r="B14684">
        <v>5</v>
      </c>
      <c r="C14684" s="3">
        <v>805</v>
      </c>
      <c r="D14684" t="s">
        <v>7</v>
      </c>
      <c r="E14684">
        <v>82</v>
      </c>
      <c r="G14684" s="3">
        <v>11184</v>
      </c>
      <c r="O14684" s="3"/>
    </row>
    <row r="14685" spans="1:15" customFormat="1" ht="13.2" x14ac:dyDescent="0.25">
      <c r="A14685">
        <v>8</v>
      </c>
      <c r="B14685">
        <v>6</v>
      </c>
      <c r="C14685" s="3">
        <v>806</v>
      </c>
      <c r="D14685" t="s">
        <v>7</v>
      </c>
      <c r="E14685">
        <v>82</v>
      </c>
      <c r="G14685" s="3">
        <v>6495</v>
      </c>
      <c r="O14685" s="3"/>
    </row>
    <row r="14686" spans="1:15" customFormat="1" ht="13.2" x14ac:dyDescent="0.25">
      <c r="A14686">
        <v>8</v>
      </c>
      <c r="B14686">
        <v>7</v>
      </c>
      <c r="C14686" s="3">
        <v>807</v>
      </c>
      <c r="D14686" t="s">
        <v>7</v>
      </c>
      <c r="E14686">
        <v>82</v>
      </c>
      <c r="G14686" s="3">
        <v>3730</v>
      </c>
      <c r="O14686" s="3"/>
    </row>
    <row r="14687" spans="1:15" customFormat="1" ht="13.2" x14ac:dyDescent="0.25">
      <c r="A14687">
        <v>8</v>
      </c>
      <c r="B14687">
        <v>8</v>
      </c>
      <c r="C14687" s="3">
        <v>808</v>
      </c>
      <c r="D14687" t="s">
        <v>7</v>
      </c>
      <c r="E14687">
        <v>82</v>
      </c>
      <c r="G14687" s="3">
        <v>2837</v>
      </c>
      <c r="O14687" s="3"/>
    </row>
    <row r="14688" spans="1:15" customFormat="1" ht="13.2" x14ac:dyDescent="0.25">
      <c r="A14688">
        <v>8</v>
      </c>
      <c r="B14688">
        <v>9</v>
      </c>
      <c r="C14688" s="3">
        <v>809</v>
      </c>
      <c r="D14688" t="s">
        <v>7</v>
      </c>
      <c r="E14688">
        <v>82</v>
      </c>
      <c r="G14688" s="3">
        <v>2191</v>
      </c>
      <c r="O14688" s="3"/>
    </row>
    <row r="14689" spans="1:15" customFormat="1" ht="13.2" x14ac:dyDescent="0.25">
      <c r="A14689">
        <v>8</v>
      </c>
      <c r="B14689">
        <v>10</v>
      </c>
      <c r="C14689" s="3">
        <v>810</v>
      </c>
      <c r="D14689" t="s">
        <v>7</v>
      </c>
      <c r="E14689">
        <v>82</v>
      </c>
      <c r="G14689" s="3">
        <v>3765</v>
      </c>
      <c r="O14689" s="3"/>
    </row>
    <row r="14690" spans="1:15" customFormat="1" ht="13.2" x14ac:dyDescent="0.25">
      <c r="A14690">
        <v>8</v>
      </c>
      <c r="B14690">
        <v>11</v>
      </c>
      <c r="C14690" s="3">
        <v>811</v>
      </c>
      <c r="D14690" t="s">
        <v>7</v>
      </c>
      <c r="E14690">
        <v>82</v>
      </c>
      <c r="G14690" s="3">
        <v>3758</v>
      </c>
      <c r="O14690" s="3"/>
    </row>
    <row r="14691" spans="1:15" customFormat="1" ht="13.2" x14ac:dyDescent="0.25">
      <c r="A14691">
        <v>8</v>
      </c>
      <c r="B14691">
        <v>12</v>
      </c>
      <c r="C14691" s="3">
        <v>812</v>
      </c>
      <c r="D14691" t="s">
        <v>7</v>
      </c>
      <c r="E14691">
        <v>82</v>
      </c>
      <c r="G14691" s="3">
        <v>2902</v>
      </c>
      <c r="O14691" s="3"/>
    </row>
    <row r="14692" spans="1:15" customFormat="1" ht="13.2" x14ac:dyDescent="0.25">
      <c r="A14692">
        <v>8</v>
      </c>
      <c r="B14692">
        <v>13</v>
      </c>
      <c r="C14692" s="3">
        <v>813</v>
      </c>
      <c r="D14692" t="s">
        <v>7</v>
      </c>
      <c r="E14692">
        <v>82</v>
      </c>
      <c r="G14692" s="3">
        <v>3060</v>
      </c>
      <c r="O14692" s="3"/>
    </row>
    <row r="14693" spans="1:15" customFormat="1" ht="13.2" x14ac:dyDescent="0.25">
      <c r="A14693">
        <v>8</v>
      </c>
      <c r="B14693">
        <v>14</v>
      </c>
      <c r="C14693" s="3">
        <v>814</v>
      </c>
      <c r="D14693" t="s">
        <v>7</v>
      </c>
      <c r="E14693">
        <v>82</v>
      </c>
      <c r="G14693" s="3">
        <v>4559</v>
      </c>
      <c r="O14693" s="3"/>
    </row>
    <row r="14694" spans="1:15" customFormat="1" ht="13.2" x14ac:dyDescent="0.25">
      <c r="A14694">
        <v>8</v>
      </c>
      <c r="B14694">
        <v>15</v>
      </c>
      <c r="C14694" s="3">
        <v>815</v>
      </c>
      <c r="D14694" t="s">
        <v>7</v>
      </c>
      <c r="E14694">
        <v>82</v>
      </c>
      <c r="G14694" s="3">
        <v>1939</v>
      </c>
      <c r="O14694" s="3"/>
    </row>
    <row r="14695" spans="1:15" customFormat="1" ht="13.2" x14ac:dyDescent="0.25">
      <c r="A14695">
        <v>8</v>
      </c>
      <c r="B14695">
        <v>16</v>
      </c>
      <c r="C14695" s="3">
        <v>816</v>
      </c>
      <c r="D14695" t="s">
        <v>7</v>
      </c>
      <c r="E14695">
        <v>82</v>
      </c>
      <c r="G14695" s="3">
        <v>2205</v>
      </c>
      <c r="O14695" s="3"/>
    </row>
    <row r="14696" spans="1:15" customFormat="1" ht="13.2" x14ac:dyDescent="0.25">
      <c r="A14696">
        <v>8</v>
      </c>
      <c r="B14696">
        <v>17</v>
      </c>
      <c r="C14696" s="3">
        <v>817</v>
      </c>
      <c r="D14696" t="s">
        <v>7</v>
      </c>
      <c r="E14696">
        <v>82</v>
      </c>
      <c r="G14696" s="3">
        <v>785</v>
      </c>
      <c r="O14696" s="3"/>
    </row>
    <row r="14697" spans="1:15" customFormat="1" ht="13.2" x14ac:dyDescent="0.25">
      <c r="A14697">
        <v>8</v>
      </c>
      <c r="B14697">
        <v>18</v>
      </c>
      <c r="C14697" s="3">
        <v>818</v>
      </c>
      <c r="D14697" t="s">
        <v>7</v>
      </c>
      <c r="E14697">
        <v>82</v>
      </c>
      <c r="G14697" s="3">
        <v>1876</v>
      </c>
      <c r="O14697" s="3"/>
    </row>
    <row r="14698" spans="1:15" customFormat="1" ht="13.2" x14ac:dyDescent="0.25">
      <c r="A14698">
        <v>8</v>
      </c>
      <c r="B14698">
        <v>19</v>
      </c>
      <c r="C14698" s="3">
        <v>819</v>
      </c>
      <c r="D14698" t="s">
        <v>7</v>
      </c>
      <c r="E14698">
        <v>82</v>
      </c>
      <c r="G14698" s="3">
        <v>1466</v>
      </c>
      <c r="O14698" s="3"/>
    </row>
    <row r="14699" spans="1:15" customFormat="1" ht="13.2" x14ac:dyDescent="0.25">
      <c r="A14699">
        <v>8</v>
      </c>
      <c r="B14699">
        <v>20</v>
      </c>
      <c r="C14699" s="3">
        <v>820</v>
      </c>
      <c r="D14699" t="s">
        <v>7</v>
      </c>
      <c r="E14699">
        <v>82</v>
      </c>
      <c r="G14699" s="3">
        <v>1337</v>
      </c>
      <c r="O14699" s="3"/>
    </row>
    <row r="14700" spans="1:15" customFormat="1" ht="13.2" x14ac:dyDescent="0.25">
      <c r="A14700">
        <v>8</v>
      </c>
      <c r="B14700">
        <v>21</v>
      </c>
      <c r="C14700" s="3">
        <v>821</v>
      </c>
      <c r="D14700" t="s">
        <v>7</v>
      </c>
      <c r="E14700">
        <v>82</v>
      </c>
      <c r="G14700" s="3">
        <v>894</v>
      </c>
      <c r="O14700" s="3"/>
    </row>
    <row r="14701" spans="1:15" customFormat="1" ht="13.2" x14ac:dyDescent="0.25">
      <c r="A14701">
        <v>8</v>
      </c>
      <c r="B14701">
        <v>22</v>
      </c>
      <c r="C14701" s="3">
        <v>822</v>
      </c>
      <c r="D14701" t="s">
        <v>7</v>
      </c>
      <c r="E14701">
        <v>82</v>
      </c>
      <c r="G14701" s="3">
        <v>798</v>
      </c>
      <c r="O14701" s="3"/>
    </row>
    <row r="14702" spans="1:15" customFormat="1" ht="13.2" x14ac:dyDescent="0.25">
      <c r="A14702">
        <v>8</v>
      </c>
      <c r="B14702">
        <v>23</v>
      </c>
      <c r="C14702" s="3">
        <v>823</v>
      </c>
      <c r="D14702" t="s">
        <v>7</v>
      </c>
      <c r="E14702">
        <v>82</v>
      </c>
      <c r="G14702" s="3">
        <v>476</v>
      </c>
      <c r="O14702" s="3"/>
    </row>
    <row r="14703" spans="1:15" customFormat="1" ht="13.2" x14ac:dyDescent="0.25">
      <c r="A14703">
        <v>8</v>
      </c>
      <c r="B14703">
        <v>24</v>
      </c>
      <c r="C14703" s="3">
        <v>824</v>
      </c>
      <c r="D14703" t="s">
        <v>7</v>
      </c>
      <c r="E14703">
        <v>82</v>
      </c>
      <c r="G14703" s="3">
        <v>351</v>
      </c>
      <c r="O14703" s="3"/>
    </row>
    <row r="14704" spans="1:15" customFormat="1" ht="13.2" x14ac:dyDescent="0.25">
      <c r="A14704">
        <v>8</v>
      </c>
      <c r="B14704">
        <v>25</v>
      </c>
      <c r="C14704" s="3">
        <v>825</v>
      </c>
      <c r="D14704" t="s">
        <v>7</v>
      </c>
      <c r="E14704">
        <v>82</v>
      </c>
      <c r="G14704" s="3">
        <v>319</v>
      </c>
      <c r="O14704" s="3"/>
    </row>
    <row r="14705" spans="1:15" customFormat="1" ht="13.2" x14ac:dyDescent="0.25">
      <c r="A14705">
        <v>8</v>
      </c>
      <c r="B14705">
        <v>26</v>
      </c>
      <c r="C14705" s="3">
        <v>826</v>
      </c>
      <c r="D14705" t="s">
        <v>7</v>
      </c>
      <c r="E14705">
        <v>82</v>
      </c>
      <c r="G14705" s="3">
        <v>335</v>
      </c>
      <c r="O14705" s="3"/>
    </row>
    <row r="14706" spans="1:15" customFormat="1" ht="13.2" x14ac:dyDescent="0.25">
      <c r="A14706">
        <v>8</v>
      </c>
      <c r="B14706">
        <v>27</v>
      </c>
      <c r="C14706" s="3">
        <v>827</v>
      </c>
      <c r="D14706" t="s">
        <v>7</v>
      </c>
      <c r="E14706">
        <v>82</v>
      </c>
      <c r="G14706" s="3">
        <v>454</v>
      </c>
      <c r="O14706" s="3"/>
    </row>
    <row r="14707" spans="1:15" customFormat="1" ht="13.2" x14ac:dyDescent="0.25">
      <c r="A14707">
        <v>8</v>
      </c>
      <c r="B14707">
        <v>28</v>
      </c>
      <c r="C14707" s="3">
        <v>828</v>
      </c>
      <c r="D14707" t="s">
        <v>7</v>
      </c>
      <c r="E14707">
        <v>82</v>
      </c>
      <c r="G14707" s="3">
        <v>415</v>
      </c>
      <c r="O14707" s="3"/>
    </row>
    <row r="14708" spans="1:15" customFormat="1" ht="13.2" x14ac:dyDescent="0.25">
      <c r="A14708">
        <v>8</v>
      </c>
      <c r="B14708">
        <v>29</v>
      </c>
      <c r="C14708" s="3">
        <v>829</v>
      </c>
      <c r="D14708" t="s">
        <v>7</v>
      </c>
      <c r="E14708">
        <v>82</v>
      </c>
      <c r="G14708" s="3">
        <v>375</v>
      </c>
      <c r="O14708" s="3"/>
    </row>
    <row r="14709" spans="1:15" customFormat="1" ht="13.2" x14ac:dyDescent="0.25">
      <c r="A14709">
        <v>8</v>
      </c>
      <c r="B14709">
        <v>30</v>
      </c>
      <c r="C14709" s="3">
        <v>830</v>
      </c>
      <c r="D14709" t="s">
        <v>7</v>
      </c>
      <c r="E14709">
        <v>82</v>
      </c>
      <c r="G14709" s="3">
        <v>336</v>
      </c>
      <c r="O14709" s="3"/>
    </row>
    <row r="14710" spans="1:15" customFormat="1" ht="13.2" x14ac:dyDescent="0.25">
      <c r="A14710">
        <v>8</v>
      </c>
      <c r="B14710">
        <v>31</v>
      </c>
      <c r="C14710" s="3">
        <v>831</v>
      </c>
      <c r="D14710" t="s">
        <v>7</v>
      </c>
      <c r="E14710">
        <v>82</v>
      </c>
      <c r="G14710" s="3">
        <v>299</v>
      </c>
      <c r="O14710" s="3"/>
    </row>
    <row r="14711" spans="1:15" customFormat="1" ht="13.2" x14ac:dyDescent="0.25">
      <c r="A14711">
        <v>9</v>
      </c>
      <c r="B14711">
        <v>1</v>
      </c>
      <c r="C14711" s="3">
        <v>901</v>
      </c>
      <c r="D14711" t="s">
        <v>7</v>
      </c>
      <c r="E14711">
        <v>82</v>
      </c>
      <c r="G14711" s="3">
        <v>377</v>
      </c>
      <c r="O14711" s="3"/>
    </row>
    <row r="14712" spans="1:15" customFormat="1" ht="13.2" x14ac:dyDescent="0.25">
      <c r="A14712">
        <v>9</v>
      </c>
      <c r="B14712">
        <v>2</v>
      </c>
      <c r="C14712" s="3">
        <v>902</v>
      </c>
      <c r="D14712" t="s">
        <v>7</v>
      </c>
      <c r="E14712">
        <v>82</v>
      </c>
      <c r="G14712" s="3">
        <v>353</v>
      </c>
      <c r="O14712" s="3"/>
    </row>
    <row r="14713" spans="1:15" customFormat="1" ht="13.2" x14ac:dyDescent="0.25">
      <c r="A14713">
        <v>9</v>
      </c>
      <c r="B14713">
        <v>3</v>
      </c>
      <c r="C14713" s="3">
        <v>903</v>
      </c>
      <c r="D14713" t="s">
        <v>7</v>
      </c>
      <c r="E14713">
        <v>82</v>
      </c>
      <c r="G14713" s="3">
        <v>456</v>
      </c>
      <c r="O14713" s="3"/>
    </row>
    <row r="14714" spans="1:15" customFormat="1" ht="13.2" x14ac:dyDescent="0.25">
      <c r="A14714">
        <v>9</v>
      </c>
      <c r="B14714">
        <v>4</v>
      </c>
      <c r="C14714" s="3">
        <v>904</v>
      </c>
      <c r="D14714" t="s">
        <v>7</v>
      </c>
      <c r="E14714">
        <v>82</v>
      </c>
      <c r="G14714" s="3">
        <v>359</v>
      </c>
      <c r="O14714" s="3"/>
    </row>
    <row r="14715" spans="1:15" customFormat="1" ht="13.2" x14ac:dyDescent="0.25">
      <c r="A14715">
        <v>9</v>
      </c>
      <c r="B14715">
        <v>5</v>
      </c>
      <c r="C14715" s="3">
        <v>905</v>
      </c>
      <c r="D14715" t="s">
        <v>7</v>
      </c>
      <c r="E14715">
        <v>82</v>
      </c>
      <c r="G14715" s="3">
        <v>322</v>
      </c>
      <c r="O14715" s="3"/>
    </row>
    <row r="14716" spans="1:15" customFormat="1" ht="13.2" x14ac:dyDescent="0.25">
      <c r="A14716">
        <v>9</v>
      </c>
      <c r="B14716">
        <v>6</v>
      </c>
      <c r="C14716" s="3">
        <v>906</v>
      </c>
      <c r="D14716" t="s">
        <v>7</v>
      </c>
      <c r="E14716">
        <v>82</v>
      </c>
      <c r="G14716" s="3">
        <v>306</v>
      </c>
      <c r="O14716" s="3"/>
    </row>
    <row r="14717" spans="1:15" customFormat="1" ht="13.2" x14ac:dyDescent="0.25">
      <c r="A14717">
        <v>9</v>
      </c>
      <c r="B14717">
        <v>7</v>
      </c>
      <c r="C14717" s="3">
        <v>907</v>
      </c>
      <c r="D14717" t="s">
        <v>7</v>
      </c>
      <c r="E14717">
        <v>82</v>
      </c>
      <c r="G14717" s="3">
        <v>316</v>
      </c>
      <c r="O14717" s="3"/>
    </row>
    <row r="14718" spans="1:15" customFormat="1" ht="13.2" x14ac:dyDescent="0.25">
      <c r="A14718">
        <v>9</v>
      </c>
      <c r="B14718">
        <v>8</v>
      </c>
      <c r="C14718" s="3">
        <v>908</v>
      </c>
      <c r="D14718" t="s">
        <v>7</v>
      </c>
      <c r="E14718">
        <v>82</v>
      </c>
      <c r="G14718" s="3">
        <v>317</v>
      </c>
      <c r="O14718" s="3"/>
    </row>
    <row r="14719" spans="1:15" customFormat="1" ht="13.2" x14ac:dyDescent="0.25">
      <c r="A14719">
        <v>9</v>
      </c>
      <c r="B14719">
        <v>9</v>
      </c>
      <c r="C14719" s="3">
        <v>909</v>
      </c>
      <c r="D14719" t="s">
        <v>7</v>
      </c>
      <c r="E14719">
        <v>82</v>
      </c>
      <c r="G14719" s="3">
        <v>299</v>
      </c>
      <c r="O14719" s="3"/>
    </row>
    <row r="14720" spans="1:15" customFormat="1" ht="13.2" x14ac:dyDescent="0.25">
      <c r="A14720">
        <v>9</v>
      </c>
      <c r="B14720">
        <v>10</v>
      </c>
      <c r="C14720" s="3">
        <v>910</v>
      </c>
      <c r="D14720" t="s">
        <v>7</v>
      </c>
      <c r="E14720">
        <v>82</v>
      </c>
      <c r="G14720" s="3">
        <v>616</v>
      </c>
      <c r="O14720" s="3"/>
    </row>
    <row r="14721" spans="1:15" customFormat="1" ht="13.2" x14ac:dyDescent="0.25">
      <c r="A14721">
        <v>9</v>
      </c>
      <c r="B14721">
        <v>11</v>
      </c>
      <c r="C14721" s="3">
        <v>911</v>
      </c>
      <c r="D14721" t="s">
        <v>7</v>
      </c>
      <c r="E14721">
        <v>82</v>
      </c>
      <c r="G14721" s="3">
        <v>548</v>
      </c>
      <c r="O14721" s="3"/>
    </row>
    <row r="14722" spans="1:15" customFormat="1" ht="13.2" x14ac:dyDescent="0.25">
      <c r="A14722">
        <v>9</v>
      </c>
      <c r="B14722">
        <v>12</v>
      </c>
      <c r="C14722" s="3">
        <v>912</v>
      </c>
      <c r="D14722" t="s">
        <v>7</v>
      </c>
      <c r="E14722">
        <v>82</v>
      </c>
      <c r="G14722" s="3">
        <v>491</v>
      </c>
      <c r="O14722" s="3"/>
    </row>
    <row r="14723" spans="1:15" customFormat="1" ht="13.2" x14ac:dyDescent="0.25">
      <c r="A14723">
        <v>9</v>
      </c>
      <c r="B14723">
        <v>13</v>
      </c>
      <c r="C14723" s="3">
        <v>913</v>
      </c>
      <c r="D14723" t="s">
        <v>7</v>
      </c>
      <c r="E14723">
        <v>82</v>
      </c>
      <c r="G14723" s="3">
        <v>287</v>
      </c>
      <c r="O14723" s="3"/>
    </row>
    <row r="14724" spans="1:15" customFormat="1" ht="13.2" x14ac:dyDescent="0.25">
      <c r="A14724">
        <v>9</v>
      </c>
      <c r="B14724">
        <v>14</v>
      </c>
      <c r="C14724" s="3">
        <v>914</v>
      </c>
      <c r="D14724" t="s">
        <v>7</v>
      </c>
      <c r="E14724">
        <v>82</v>
      </c>
      <c r="G14724" s="3">
        <v>218</v>
      </c>
      <c r="O14724" s="3"/>
    </row>
    <row r="14725" spans="1:15" customFormat="1" ht="13.2" x14ac:dyDescent="0.25">
      <c r="A14725">
        <v>9</v>
      </c>
      <c r="B14725">
        <v>15</v>
      </c>
      <c r="C14725" s="3">
        <v>915</v>
      </c>
      <c r="D14725" t="s">
        <v>7</v>
      </c>
      <c r="E14725">
        <v>82</v>
      </c>
      <c r="G14725" s="3">
        <v>244</v>
      </c>
      <c r="O14725" s="3"/>
    </row>
    <row r="14726" spans="1:15" customFormat="1" ht="13.2" x14ac:dyDescent="0.25">
      <c r="A14726">
        <v>9</v>
      </c>
      <c r="B14726">
        <v>16</v>
      </c>
      <c r="C14726" s="3">
        <v>916</v>
      </c>
      <c r="D14726" t="s">
        <v>7</v>
      </c>
      <c r="E14726">
        <v>82</v>
      </c>
      <c r="G14726" s="3">
        <v>278</v>
      </c>
      <c r="O14726" s="3"/>
    </row>
    <row r="14727" spans="1:15" customFormat="1" ht="13.2" x14ac:dyDescent="0.25">
      <c r="A14727">
        <v>9</v>
      </c>
      <c r="B14727">
        <v>17</v>
      </c>
      <c r="C14727" s="3">
        <v>917</v>
      </c>
      <c r="D14727" t="s">
        <v>7</v>
      </c>
      <c r="E14727">
        <v>82</v>
      </c>
      <c r="G14727" s="3">
        <v>249</v>
      </c>
      <c r="O14727" s="3"/>
    </row>
    <row r="14728" spans="1:15" customFormat="1" ht="13.2" x14ac:dyDescent="0.25">
      <c r="A14728">
        <v>9</v>
      </c>
      <c r="B14728">
        <v>18</v>
      </c>
      <c r="C14728" s="3">
        <v>918</v>
      </c>
      <c r="D14728" t="s">
        <v>7</v>
      </c>
      <c r="E14728">
        <v>82</v>
      </c>
      <c r="G14728" s="3">
        <v>218</v>
      </c>
      <c r="O14728" s="3"/>
    </row>
    <row r="14729" spans="1:15" customFormat="1" ht="13.2" x14ac:dyDescent="0.25">
      <c r="A14729">
        <v>9</v>
      </c>
      <c r="B14729">
        <v>19</v>
      </c>
      <c r="C14729" s="3">
        <v>919</v>
      </c>
      <c r="D14729" t="s">
        <v>7</v>
      </c>
      <c r="E14729">
        <v>82</v>
      </c>
      <c r="G14729" s="3">
        <v>207</v>
      </c>
      <c r="O14729" s="3"/>
    </row>
    <row r="14730" spans="1:15" customFormat="1" ht="13.2" x14ac:dyDescent="0.25">
      <c r="A14730">
        <v>9</v>
      </c>
      <c r="B14730">
        <v>20</v>
      </c>
      <c r="C14730" s="3">
        <v>920</v>
      </c>
      <c r="D14730" t="s">
        <v>7</v>
      </c>
      <c r="E14730">
        <v>82</v>
      </c>
      <c r="G14730" s="3">
        <v>178</v>
      </c>
      <c r="O14730" s="3"/>
    </row>
    <row r="14731" spans="1:15" customFormat="1" ht="13.2" x14ac:dyDescent="0.25">
      <c r="A14731">
        <v>9</v>
      </c>
      <c r="B14731">
        <v>21</v>
      </c>
      <c r="C14731" s="3">
        <v>921</v>
      </c>
      <c r="D14731" t="s">
        <v>7</v>
      </c>
      <c r="E14731">
        <v>82</v>
      </c>
      <c r="G14731" s="3">
        <v>193</v>
      </c>
      <c r="O14731" s="3"/>
    </row>
    <row r="14732" spans="1:15" customFormat="1" ht="13.2" x14ac:dyDescent="0.25">
      <c r="A14732">
        <v>9</v>
      </c>
      <c r="B14732">
        <v>22</v>
      </c>
      <c r="C14732" s="3">
        <v>922</v>
      </c>
      <c r="D14732" t="s">
        <v>7</v>
      </c>
      <c r="E14732">
        <v>82</v>
      </c>
      <c r="G14732" s="3">
        <v>246</v>
      </c>
      <c r="O14732" s="3"/>
    </row>
    <row r="14733" spans="1:15" customFormat="1" ht="13.2" x14ac:dyDescent="0.25">
      <c r="A14733">
        <v>9</v>
      </c>
      <c r="B14733">
        <v>23</v>
      </c>
      <c r="C14733" s="3">
        <v>923</v>
      </c>
      <c r="D14733" t="s">
        <v>7</v>
      </c>
      <c r="E14733">
        <v>82</v>
      </c>
      <c r="G14733" s="3">
        <v>298</v>
      </c>
      <c r="O14733" s="3"/>
    </row>
    <row r="14734" spans="1:15" customFormat="1" ht="13.2" x14ac:dyDescent="0.25">
      <c r="A14734">
        <v>6</v>
      </c>
      <c r="B14734">
        <v>10</v>
      </c>
      <c r="C14734" s="3">
        <v>610</v>
      </c>
      <c r="D14734" t="s">
        <v>6</v>
      </c>
      <c r="E14734">
        <v>81</v>
      </c>
      <c r="G14734" s="3"/>
      <c r="O14734" s="3"/>
    </row>
    <row r="14735" spans="1:15" customFormat="1" ht="13.2" x14ac:dyDescent="0.25">
      <c r="A14735">
        <v>6</v>
      </c>
      <c r="B14735">
        <v>11</v>
      </c>
      <c r="C14735" s="3">
        <v>611</v>
      </c>
      <c r="D14735" t="s">
        <v>6</v>
      </c>
      <c r="E14735">
        <v>81</v>
      </c>
      <c r="G14735" s="3"/>
      <c r="O14735" s="3"/>
    </row>
    <row r="14736" spans="1:15" customFormat="1" ht="13.2" x14ac:dyDescent="0.25">
      <c r="A14736">
        <v>6</v>
      </c>
      <c r="B14736">
        <v>12</v>
      </c>
      <c r="C14736" s="3">
        <v>612</v>
      </c>
      <c r="D14736" t="s">
        <v>6</v>
      </c>
      <c r="E14736">
        <v>81</v>
      </c>
      <c r="G14736" s="3"/>
      <c r="O14736" s="3"/>
    </row>
    <row r="14737" spans="1:15" customFormat="1" ht="13.2" x14ac:dyDescent="0.25">
      <c r="A14737">
        <v>6</v>
      </c>
      <c r="B14737">
        <v>13</v>
      </c>
      <c r="C14737" s="3">
        <v>613</v>
      </c>
      <c r="D14737" t="s">
        <v>6</v>
      </c>
      <c r="E14737">
        <v>81</v>
      </c>
      <c r="G14737" s="3"/>
      <c r="O14737" s="3"/>
    </row>
    <row r="14738" spans="1:15" customFormat="1" ht="13.2" x14ac:dyDescent="0.25">
      <c r="A14738">
        <v>6</v>
      </c>
      <c r="B14738">
        <v>14</v>
      </c>
      <c r="C14738" s="3">
        <v>614</v>
      </c>
      <c r="D14738" t="s">
        <v>6</v>
      </c>
      <c r="E14738">
        <v>81</v>
      </c>
      <c r="G14738" s="3">
        <v>388</v>
      </c>
      <c r="O14738" s="3"/>
    </row>
    <row r="14739" spans="1:15" customFormat="1" ht="13.2" x14ac:dyDescent="0.25">
      <c r="A14739">
        <v>6</v>
      </c>
      <c r="B14739">
        <v>15</v>
      </c>
      <c r="C14739" s="3">
        <v>615</v>
      </c>
      <c r="D14739" t="s">
        <v>6</v>
      </c>
      <c r="E14739">
        <v>81</v>
      </c>
      <c r="G14739" s="3">
        <v>648</v>
      </c>
      <c r="O14739" s="3"/>
    </row>
    <row r="14740" spans="1:15" customFormat="1" ht="13.2" x14ac:dyDescent="0.25">
      <c r="A14740">
        <v>6</v>
      </c>
      <c r="B14740">
        <v>16</v>
      </c>
      <c r="C14740" s="3">
        <v>616</v>
      </c>
      <c r="D14740" t="s">
        <v>6</v>
      </c>
      <c r="E14740">
        <v>81</v>
      </c>
      <c r="G14740" s="3">
        <v>945</v>
      </c>
      <c r="O14740" s="3"/>
    </row>
    <row r="14741" spans="1:15" customFormat="1" ht="13.2" x14ac:dyDescent="0.25">
      <c r="A14741">
        <v>6</v>
      </c>
      <c r="B14741">
        <v>17</v>
      </c>
      <c r="C14741" s="3">
        <v>617</v>
      </c>
      <c r="D14741" t="s">
        <v>6</v>
      </c>
      <c r="E14741">
        <v>81</v>
      </c>
      <c r="G14741" s="3">
        <v>1284</v>
      </c>
      <c r="O14741" s="3"/>
    </row>
    <row r="14742" spans="1:15" customFormat="1" ht="13.2" x14ac:dyDescent="0.25">
      <c r="A14742">
        <v>6</v>
      </c>
      <c r="B14742">
        <v>18</v>
      </c>
      <c r="C14742" s="3">
        <v>618</v>
      </c>
      <c r="D14742" t="s">
        <v>6</v>
      </c>
      <c r="E14742">
        <v>81</v>
      </c>
      <c r="G14742" s="3">
        <v>1622</v>
      </c>
      <c r="O14742" s="3"/>
    </row>
    <row r="14743" spans="1:15" customFormat="1" ht="13.2" x14ac:dyDescent="0.25">
      <c r="A14743">
        <v>6</v>
      </c>
      <c r="B14743">
        <v>19</v>
      </c>
      <c r="C14743" s="3">
        <v>619</v>
      </c>
      <c r="D14743" t="s">
        <v>6</v>
      </c>
      <c r="E14743">
        <v>81</v>
      </c>
      <c r="G14743" s="3">
        <v>2561</v>
      </c>
      <c r="O14743" s="3"/>
    </row>
    <row r="14744" spans="1:15" customFormat="1" ht="13.2" x14ac:dyDescent="0.25">
      <c r="A14744">
        <v>6</v>
      </c>
      <c r="B14744">
        <v>20</v>
      </c>
      <c r="C14744" s="3">
        <v>620</v>
      </c>
      <c r="D14744" t="s">
        <v>6</v>
      </c>
      <c r="E14744">
        <v>81</v>
      </c>
      <c r="G14744" s="3">
        <v>3008</v>
      </c>
      <c r="O14744" s="3"/>
    </row>
    <row r="14745" spans="1:15" customFormat="1" ht="13.2" x14ac:dyDescent="0.25">
      <c r="A14745">
        <v>6</v>
      </c>
      <c r="B14745">
        <v>21</v>
      </c>
      <c r="C14745" s="3">
        <v>621</v>
      </c>
      <c r="D14745" t="s">
        <v>6</v>
      </c>
      <c r="E14745">
        <v>81</v>
      </c>
      <c r="G14745" s="3">
        <v>3455</v>
      </c>
      <c r="O14745" s="3"/>
    </row>
    <row r="14746" spans="1:15" customFormat="1" ht="13.2" x14ac:dyDescent="0.25">
      <c r="A14746">
        <v>6</v>
      </c>
      <c r="B14746">
        <v>22</v>
      </c>
      <c r="C14746" s="3">
        <v>622</v>
      </c>
      <c r="D14746" t="s">
        <v>6</v>
      </c>
      <c r="E14746">
        <v>81</v>
      </c>
      <c r="G14746" s="3">
        <v>3902</v>
      </c>
      <c r="O14746" s="3"/>
    </row>
    <row r="14747" spans="1:15" customFormat="1" ht="13.2" x14ac:dyDescent="0.25">
      <c r="A14747">
        <v>6</v>
      </c>
      <c r="B14747">
        <v>23</v>
      </c>
      <c r="C14747" s="3">
        <v>623</v>
      </c>
      <c r="D14747" t="s">
        <v>6</v>
      </c>
      <c r="E14747">
        <v>81</v>
      </c>
      <c r="G14747" s="3">
        <v>3785</v>
      </c>
      <c r="O14747" s="3"/>
    </row>
    <row r="14748" spans="1:15" customFormat="1" ht="13.2" x14ac:dyDescent="0.25">
      <c r="A14748">
        <v>6</v>
      </c>
      <c r="B14748">
        <v>24</v>
      </c>
      <c r="C14748" s="3">
        <v>624</v>
      </c>
      <c r="D14748" t="s">
        <v>6</v>
      </c>
      <c r="E14748">
        <v>81</v>
      </c>
      <c r="G14748" s="3">
        <v>3814</v>
      </c>
      <c r="O14748" s="3"/>
    </row>
    <row r="14749" spans="1:15" customFormat="1" ht="13.2" x14ac:dyDescent="0.25">
      <c r="A14749">
        <v>6</v>
      </c>
      <c r="B14749">
        <v>25</v>
      </c>
      <c r="C14749" s="3">
        <v>625</v>
      </c>
      <c r="D14749" t="s">
        <v>6</v>
      </c>
      <c r="E14749">
        <v>81</v>
      </c>
      <c r="G14749" s="3">
        <v>4398</v>
      </c>
      <c r="O14749" s="3"/>
    </row>
    <row r="14750" spans="1:15" customFormat="1" ht="13.2" x14ac:dyDescent="0.25">
      <c r="A14750">
        <v>6</v>
      </c>
      <c r="B14750">
        <v>26</v>
      </c>
      <c r="C14750" s="3">
        <v>626</v>
      </c>
      <c r="D14750" t="s">
        <v>6</v>
      </c>
      <c r="E14750">
        <v>81</v>
      </c>
      <c r="G14750" s="3">
        <v>15402</v>
      </c>
      <c r="O14750" s="3"/>
    </row>
    <row r="14751" spans="1:15" customFormat="1" ht="13.2" x14ac:dyDescent="0.25">
      <c r="A14751">
        <v>6</v>
      </c>
      <c r="B14751">
        <v>27</v>
      </c>
      <c r="C14751" s="3">
        <v>627</v>
      </c>
      <c r="D14751" t="s">
        <v>6</v>
      </c>
      <c r="E14751">
        <v>81</v>
      </c>
      <c r="G14751" s="3">
        <v>10442</v>
      </c>
      <c r="O14751" s="3"/>
    </row>
    <row r="14752" spans="1:15" customFormat="1" ht="13.2" x14ac:dyDescent="0.25">
      <c r="A14752">
        <v>6</v>
      </c>
      <c r="B14752">
        <v>28</v>
      </c>
      <c r="C14752" s="3">
        <v>628</v>
      </c>
      <c r="D14752" t="s">
        <v>6</v>
      </c>
      <c r="E14752">
        <v>81</v>
      </c>
      <c r="G14752" s="3">
        <v>9558</v>
      </c>
      <c r="O14752" s="3"/>
    </row>
    <row r="14753" spans="1:15" customFormat="1" ht="13.2" x14ac:dyDescent="0.25">
      <c r="A14753">
        <v>6</v>
      </c>
      <c r="B14753">
        <v>29</v>
      </c>
      <c r="C14753" s="3">
        <v>629</v>
      </c>
      <c r="D14753" t="s">
        <v>6</v>
      </c>
      <c r="E14753">
        <v>81</v>
      </c>
      <c r="G14753" s="3">
        <v>6247</v>
      </c>
      <c r="O14753" s="3"/>
    </row>
    <row r="14754" spans="1:15" customFormat="1" ht="13.2" x14ac:dyDescent="0.25">
      <c r="A14754">
        <v>6</v>
      </c>
      <c r="B14754">
        <v>30</v>
      </c>
      <c r="C14754" s="3">
        <v>630</v>
      </c>
      <c r="D14754" t="s">
        <v>6</v>
      </c>
      <c r="E14754">
        <v>81</v>
      </c>
      <c r="G14754" s="3">
        <v>3231</v>
      </c>
      <c r="O14754" s="3"/>
    </row>
    <row r="14755" spans="1:15" customFormat="1" ht="13.2" x14ac:dyDescent="0.25">
      <c r="A14755">
        <v>7</v>
      </c>
      <c r="B14755">
        <v>1</v>
      </c>
      <c r="C14755" s="3">
        <v>701</v>
      </c>
      <c r="D14755" t="s">
        <v>6</v>
      </c>
      <c r="E14755">
        <v>81</v>
      </c>
      <c r="G14755" s="3">
        <v>4720</v>
      </c>
      <c r="O14755" s="3"/>
    </row>
    <row r="14756" spans="1:15" customFormat="1" ht="13.2" x14ac:dyDescent="0.25">
      <c r="A14756">
        <v>7</v>
      </c>
      <c r="B14756">
        <v>2</v>
      </c>
      <c r="C14756" s="3">
        <v>702</v>
      </c>
      <c r="D14756" t="s">
        <v>6</v>
      </c>
      <c r="E14756">
        <v>81</v>
      </c>
      <c r="G14756" s="3">
        <v>3951</v>
      </c>
      <c r="O14756" s="3"/>
    </row>
    <row r="14757" spans="1:15" customFormat="1" ht="13.2" x14ac:dyDescent="0.25">
      <c r="A14757">
        <v>7</v>
      </c>
      <c r="B14757">
        <v>3</v>
      </c>
      <c r="C14757" s="3">
        <v>703</v>
      </c>
      <c r="D14757" t="s">
        <v>6</v>
      </c>
      <c r="E14757">
        <v>81</v>
      </c>
      <c r="G14757" s="3">
        <v>8976</v>
      </c>
      <c r="O14757" s="3"/>
    </row>
    <row r="14758" spans="1:15" customFormat="1" ht="13.2" x14ac:dyDescent="0.25">
      <c r="A14758">
        <v>7</v>
      </c>
      <c r="B14758">
        <v>4</v>
      </c>
      <c r="C14758" s="3">
        <v>704</v>
      </c>
      <c r="D14758" t="s">
        <v>6</v>
      </c>
      <c r="E14758">
        <v>81</v>
      </c>
      <c r="G14758" s="3">
        <v>4406</v>
      </c>
      <c r="O14758" s="3"/>
    </row>
    <row r="14759" spans="1:15" customFormat="1" ht="13.2" x14ac:dyDescent="0.25">
      <c r="A14759">
        <v>7</v>
      </c>
      <c r="B14759">
        <v>5</v>
      </c>
      <c r="C14759" s="3">
        <v>705</v>
      </c>
      <c r="D14759" t="s">
        <v>6</v>
      </c>
      <c r="E14759">
        <v>81</v>
      </c>
      <c r="G14759" s="3">
        <v>4668</v>
      </c>
      <c r="O14759" s="3"/>
    </row>
    <row r="14760" spans="1:15" customFormat="1" ht="13.2" x14ac:dyDescent="0.25">
      <c r="A14760">
        <v>7</v>
      </c>
      <c r="B14760">
        <v>6</v>
      </c>
      <c r="C14760" s="3">
        <v>706</v>
      </c>
      <c r="D14760" t="s">
        <v>6</v>
      </c>
      <c r="E14760">
        <v>81</v>
      </c>
      <c r="G14760" s="3">
        <v>3843</v>
      </c>
      <c r="O14760" s="3"/>
    </row>
    <row r="14761" spans="1:15" customFormat="1" ht="13.2" x14ac:dyDescent="0.25">
      <c r="A14761">
        <v>7</v>
      </c>
      <c r="B14761">
        <v>7</v>
      </c>
      <c r="C14761" s="3">
        <v>707</v>
      </c>
      <c r="D14761" t="s">
        <v>6</v>
      </c>
      <c r="E14761">
        <v>81</v>
      </c>
      <c r="G14761" s="3">
        <v>2003</v>
      </c>
      <c r="O14761" s="3"/>
    </row>
    <row r="14762" spans="1:15" customFormat="1" ht="13.2" x14ac:dyDescent="0.25">
      <c r="A14762">
        <v>7</v>
      </c>
      <c r="B14762">
        <v>8</v>
      </c>
      <c r="C14762" s="3">
        <v>708</v>
      </c>
      <c r="D14762" t="s">
        <v>6</v>
      </c>
      <c r="E14762">
        <v>81</v>
      </c>
      <c r="G14762" s="3">
        <v>3892</v>
      </c>
      <c r="O14762" s="3"/>
    </row>
    <row r="14763" spans="1:15" customFormat="1" ht="13.2" x14ac:dyDescent="0.25">
      <c r="A14763">
        <v>7</v>
      </c>
      <c r="B14763">
        <v>9</v>
      </c>
      <c r="C14763" s="3">
        <v>709</v>
      </c>
      <c r="D14763" t="s">
        <v>6</v>
      </c>
      <c r="E14763">
        <v>81</v>
      </c>
      <c r="G14763" s="3">
        <v>7584</v>
      </c>
      <c r="O14763" s="3"/>
    </row>
    <row r="14764" spans="1:15" customFormat="1" ht="13.2" x14ac:dyDescent="0.25">
      <c r="A14764">
        <v>7</v>
      </c>
      <c r="B14764">
        <v>10</v>
      </c>
      <c r="C14764" s="3">
        <v>710</v>
      </c>
      <c r="D14764" t="s">
        <v>6</v>
      </c>
      <c r="E14764">
        <v>81</v>
      </c>
      <c r="G14764" s="3">
        <v>11247</v>
      </c>
      <c r="O14764" s="3"/>
    </row>
    <row r="14765" spans="1:15" customFormat="1" ht="13.2" x14ac:dyDescent="0.25">
      <c r="A14765">
        <v>7</v>
      </c>
      <c r="B14765">
        <v>11</v>
      </c>
      <c r="C14765" s="3">
        <v>711</v>
      </c>
      <c r="D14765" t="s">
        <v>6</v>
      </c>
      <c r="E14765">
        <v>81</v>
      </c>
      <c r="G14765" s="3">
        <v>13814</v>
      </c>
      <c r="O14765" s="3"/>
    </row>
    <row r="14766" spans="1:15" customFormat="1" ht="13.2" x14ac:dyDescent="0.25">
      <c r="A14766">
        <v>7</v>
      </c>
      <c r="B14766">
        <v>12</v>
      </c>
      <c r="C14766" s="3">
        <v>712</v>
      </c>
      <c r="D14766" t="s">
        <v>6</v>
      </c>
      <c r="E14766">
        <v>81</v>
      </c>
      <c r="G14766" s="3">
        <v>8063</v>
      </c>
      <c r="O14766" s="3"/>
    </row>
    <row r="14767" spans="1:15" customFormat="1" ht="13.2" x14ac:dyDescent="0.25">
      <c r="A14767">
        <v>7</v>
      </c>
      <c r="B14767">
        <v>13</v>
      </c>
      <c r="C14767" s="3">
        <v>713</v>
      </c>
      <c r="D14767" t="s">
        <v>6</v>
      </c>
      <c r="E14767">
        <v>81</v>
      </c>
      <c r="G14767" s="3">
        <v>4187</v>
      </c>
      <c r="O14767" s="3"/>
    </row>
    <row r="14768" spans="1:15" customFormat="1" ht="13.2" x14ac:dyDescent="0.25">
      <c r="A14768">
        <v>7</v>
      </c>
      <c r="B14768">
        <v>14</v>
      </c>
      <c r="C14768" s="3">
        <v>714</v>
      </c>
      <c r="D14768" t="s">
        <v>6</v>
      </c>
      <c r="E14768">
        <v>81</v>
      </c>
      <c r="G14768" s="3">
        <v>3247</v>
      </c>
      <c r="O14768" s="3"/>
    </row>
    <row r="14769" spans="1:15" customFormat="1" ht="13.2" x14ac:dyDescent="0.25">
      <c r="A14769">
        <v>7</v>
      </c>
      <c r="B14769">
        <v>15</v>
      </c>
      <c r="C14769" s="3">
        <v>715</v>
      </c>
      <c r="D14769" t="s">
        <v>6</v>
      </c>
      <c r="E14769">
        <v>81</v>
      </c>
      <c r="G14769" s="3">
        <v>1413</v>
      </c>
      <c r="O14769" s="3"/>
    </row>
    <row r="14770" spans="1:15" customFormat="1" ht="13.2" x14ac:dyDescent="0.25">
      <c r="A14770">
        <v>7</v>
      </c>
      <c r="B14770">
        <v>16</v>
      </c>
      <c r="C14770" s="3">
        <v>716</v>
      </c>
      <c r="D14770" t="s">
        <v>6</v>
      </c>
      <c r="E14770">
        <v>81</v>
      </c>
      <c r="G14770" s="3">
        <v>2907</v>
      </c>
      <c r="O14770" s="3"/>
    </row>
    <row r="14771" spans="1:15" customFormat="1" ht="13.2" x14ac:dyDescent="0.25">
      <c r="A14771">
        <v>7</v>
      </c>
      <c r="B14771">
        <v>17</v>
      </c>
      <c r="C14771" s="3">
        <v>717</v>
      </c>
      <c r="D14771" t="s">
        <v>6</v>
      </c>
      <c r="E14771">
        <v>81</v>
      </c>
      <c r="G14771" s="3">
        <v>3454</v>
      </c>
      <c r="O14771" s="3"/>
    </row>
    <row r="14772" spans="1:15" customFormat="1" ht="13.2" x14ac:dyDescent="0.25">
      <c r="A14772">
        <v>7</v>
      </c>
      <c r="B14772">
        <v>18</v>
      </c>
      <c r="C14772" s="3">
        <v>718</v>
      </c>
      <c r="D14772" t="s">
        <v>6</v>
      </c>
      <c r="E14772">
        <v>81</v>
      </c>
      <c r="G14772" s="3">
        <v>2657</v>
      </c>
      <c r="O14772" s="3"/>
    </row>
    <row r="14773" spans="1:15" customFormat="1" ht="13.2" x14ac:dyDescent="0.25">
      <c r="A14773">
        <v>7</v>
      </c>
      <c r="B14773">
        <v>19</v>
      </c>
      <c r="C14773" s="3">
        <v>719</v>
      </c>
      <c r="D14773" t="s">
        <v>6</v>
      </c>
      <c r="E14773">
        <v>81</v>
      </c>
      <c r="G14773" s="3">
        <v>1963</v>
      </c>
      <c r="O14773" s="3"/>
    </row>
    <row r="14774" spans="1:15" customFormat="1" ht="13.2" x14ac:dyDescent="0.25">
      <c r="A14774">
        <v>7</v>
      </c>
      <c r="B14774">
        <v>20</v>
      </c>
      <c r="C14774" s="3">
        <v>720</v>
      </c>
      <c r="D14774" t="s">
        <v>6</v>
      </c>
      <c r="E14774">
        <v>81</v>
      </c>
      <c r="G14774" s="3">
        <v>1018</v>
      </c>
      <c r="O14774" s="3"/>
    </row>
    <row r="14775" spans="1:15" customFormat="1" ht="13.2" x14ac:dyDescent="0.25">
      <c r="A14775">
        <v>7</v>
      </c>
      <c r="B14775">
        <v>21</v>
      </c>
      <c r="C14775" s="3">
        <v>721</v>
      </c>
      <c r="D14775" t="s">
        <v>6</v>
      </c>
      <c r="E14775">
        <v>81</v>
      </c>
      <c r="G14775" s="3">
        <v>1319</v>
      </c>
      <c r="O14775" s="3"/>
    </row>
    <row r="14776" spans="1:15" customFormat="1" ht="13.2" x14ac:dyDescent="0.25">
      <c r="A14776">
        <v>7</v>
      </c>
      <c r="B14776">
        <v>22</v>
      </c>
      <c r="C14776" s="3">
        <v>722</v>
      </c>
      <c r="D14776" t="s">
        <v>6</v>
      </c>
      <c r="E14776">
        <v>81</v>
      </c>
      <c r="G14776" s="3">
        <v>799</v>
      </c>
      <c r="O14776" s="3"/>
    </row>
    <row r="14777" spans="1:15" customFormat="1" ht="13.2" x14ac:dyDescent="0.25">
      <c r="A14777">
        <v>7</v>
      </c>
      <c r="B14777">
        <v>23</v>
      </c>
      <c r="C14777" s="3">
        <v>723</v>
      </c>
      <c r="D14777" t="s">
        <v>6</v>
      </c>
      <c r="E14777">
        <v>81</v>
      </c>
      <c r="G14777" s="3">
        <v>578</v>
      </c>
      <c r="O14777" s="3"/>
    </row>
    <row r="14778" spans="1:15" customFormat="1" ht="13.2" x14ac:dyDescent="0.25">
      <c r="A14778">
        <v>7</v>
      </c>
      <c r="B14778">
        <v>24</v>
      </c>
      <c r="C14778" s="3">
        <v>724</v>
      </c>
      <c r="D14778" t="s">
        <v>6</v>
      </c>
      <c r="E14778">
        <v>81</v>
      </c>
      <c r="G14778" s="3">
        <v>640</v>
      </c>
      <c r="O14778" s="3"/>
    </row>
    <row r="14779" spans="1:15" customFormat="1" ht="13.2" x14ac:dyDescent="0.25">
      <c r="A14779">
        <v>7</v>
      </c>
      <c r="B14779">
        <v>25</v>
      </c>
      <c r="C14779" s="3">
        <v>725</v>
      </c>
      <c r="D14779" t="s">
        <v>6</v>
      </c>
      <c r="E14779">
        <v>81</v>
      </c>
      <c r="G14779" s="3">
        <v>1140</v>
      </c>
      <c r="O14779" s="3"/>
    </row>
    <row r="14780" spans="1:15" customFormat="1" ht="13.2" x14ac:dyDescent="0.25">
      <c r="A14780">
        <v>7</v>
      </c>
      <c r="B14780">
        <v>26</v>
      </c>
      <c r="C14780" s="3">
        <v>726</v>
      </c>
      <c r="D14780" t="s">
        <v>6</v>
      </c>
      <c r="E14780">
        <v>81</v>
      </c>
      <c r="G14780" s="3">
        <v>896</v>
      </c>
      <c r="O14780" s="3"/>
    </row>
    <row r="14781" spans="1:15" customFormat="1" ht="13.2" x14ac:dyDescent="0.25">
      <c r="A14781">
        <v>7</v>
      </c>
      <c r="B14781">
        <v>27</v>
      </c>
      <c r="C14781" s="3">
        <v>727</v>
      </c>
      <c r="D14781" t="s">
        <v>6</v>
      </c>
      <c r="E14781">
        <v>81</v>
      </c>
      <c r="G14781" s="3">
        <v>529</v>
      </c>
      <c r="O14781" s="3"/>
    </row>
    <row r="14782" spans="1:15" customFormat="1" ht="13.2" x14ac:dyDescent="0.25">
      <c r="A14782">
        <v>7</v>
      </c>
      <c r="B14782">
        <v>28</v>
      </c>
      <c r="C14782" s="3">
        <v>728</v>
      </c>
      <c r="D14782" t="s">
        <v>6</v>
      </c>
      <c r="E14782">
        <v>81</v>
      </c>
      <c r="G14782" s="3">
        <v>242</v>
      </c>
      <c r="O14782" s="3"/>
    </row>
    <row r="14783" spans="1:15" customFormat="1" ht="13.2" x14ac:dyDescent="0.25">
      <c r="A14783">
        <v>7</v>
      </c>
      <c r="B14783">
        <v>29</v>
      </c>
      <c r="C14783" s="3">
        <v>729</v>
      </c>
      <c r="D14783" t="s">
        <v>6</v>
      </c>
      <c r="E14783">
        <v>81</v>
      </c>
      <c r="G14783" s="3">
        <v>59</v>
      </c>
      <c r="O14783" s="3"/>
    </row>
    <row r="14784" spans="1:15" customFormat="1" ht="13.2" x14ac:dyDescent="0.25">
      <c r="A14784">
        <v>7</v>
      </c>
      <c r="B14784">
        <v>30</v>
      </c>
      <c r="C14784" s="3">
        <v>730</v>
      </c>
      <c r="D14784" t="s">
        <v>6</v>
      </c>
      <c r="E14784">
        <v>81</v>
      </c>
      <c r="G14784" s="3">
        <v>42</v>
      </c>
      <c r="O14784" s="3"/>
    </row>
    <row r="14785" spans="1:15" customFormat="1" ht="13.2" x14ac:dyDescent="0.25">
      <c r="A14785">
        <v>7</v>
      </c>
      <c r="B14785">
        <v>31</v>
      </c>
      <c r="C14785" s="3">
        <v>731</v>
      </c>
      <c r="D14785" t="s">
        <v>6</v>
      </c>
      <c r="E14785">
        <v>81</v>
      </c>
      <c r="G14785" s="3">
        <v>40</v>
      </c>
      <c r="O14785" s="3"/>
    </row>
    <row r="14786" spans="1:15" customFormat="1" ht="13.2" x14ac:dyDescent="0.25">
      <c r="A14786">
        <v>8</v>
      </c>
      <c r="B14786">
        <v>1</v>
      </c>
      <c r="C14786" s="3">
        <v>801</v>
      </c>
      <c r="D14786" t="s">
        <v>6</v>
      </c>
      <c r="E14786">
        <v>81</v>
      </c>
      <c r="G14786" s="3">
        <v>144</v>
      </c>
      <c r="O14786" s="3"/>
    </row>
    <row r="14787" spans="1:15" customFormat="1" ht="13.2" x14ac:dyDescent="0.25">
      <c r="A14787">
        <v>8</v>
      </c>
      <c r="B14787">
        <v>2</v>
      </c>
      <c r="C14787" s="3">
        <v>802</v>
      </c>
      <c r="D14787" t="s">
        <v>6</v>
      </c>
      <c r="E14787">
        <v>81</v>
      </c>
      <c r="G14787" s="3">
        <v>464</v>
      </c>
      <c r="O14787" s="3"/>
    </row>
    <row r="14788" spans="1:15" customFormat="1" ht="13.2" x14ac:dyDescent="0.25">
      <c r="A14788">
        <v>8</v>
      </c>
      <c r="B14788">
        <v>3</v>
      </c>
      <c r="C14788" s="3">
        <v>803</v>
      </c>
      <c r="D14788" t="s">
        <v>6</v>
      </c>
      <c r="E14788">
        <v>81</v>
      </c>
      <c r="G14788" s="3">
        <v>367</v>
      </c>
      <c r="O14788" s="3"/>
    </row>
    <row r="14789" spans="1:15" customFormat="1" ht="13.2" x14ac:dyDescent="0.25">
      <c r="A14789">
        <v>8</v>
      </c>
      <c r="B14789">
        <v>4</v>
      </c>
      <c r="C14789" s="3">
        <v>804</v>
      </c>
      <c r="D14789" t="s">
        <v>6</v>
      </c>
      <c r="E14789">
        <v>81</v>
      </c>
      <c r="G14789" s="3">
        <v>408</v>
      </c>
      <c r="O14789" s="3"/>
    </row>
    <row r="14790" spans="1:15" customFormat="1" ht="13.2" x14ac:dyDescent="0.25">
      <c r="A14790">
        <v>8</v>
      </c>
      <c r="B14790">
        <v>5</v>
      </c>
      <c r="C14790" s="3">
        <v>805</v>
      </c>
      <c r="D14790" t="s">
        <v>6</v>
      </c>
      <c r="E14790">
        <v>81</v>
      </c>
      <c r="G14790" s="3">
        <v>1345</v>
      </c>
      <c r="O14790" s="3"/>
    </row>
    <row r="14791" spans="1:15" customFormat="1" ht="13.2" x14ac:dyDescent="0.25">
      <c r="A14791">
        <v>8</v>
      </c>
      <c r="B14791">
        <v>6</v>
      </c>
      <c r="C14791" s="3">
        <v>806</v>
      </c>
      <c r="D14791" t="s">
        <v>6</v>
      </c>
      <c r="E14791">
        <v>81</v>
      </c>
      <c r="G14791" s="3">
        <v>1196</v>
      </c>
      <c r="O14791" s="3"/>
    </row>
    <row r="14792" spans="1:15" customFormat="1" ht="13.2" x14ac:dyDescent="0.25">
      <c r="A14792">
        <v>8</v>
      </c>
      <c r="B14792">
        <v>7</v>
      </c>
      <c r="C14792" s="3">
        <v>807</v>
      </c>
      <c r="D14792" t="s">
        <v>6</v>
      </c>
      <c r="E14792">
        <v>81</v>
      </c>
      <c r="G14792" s="3">
        <v>2493</v>
      </c>
      <c r="O14792" s="3"/>
    </row>
    <row r="14793" spans="1:15" customFormat="1" ht="13.2" x14ac:dyDescent="0.25">
      <c r="A14793">
        <v>8</v>
      </c>
      <c r="B14793">
        <v>8</v>
      </c>
      <c r="C14793" s="3">
        <v>808</v>
      </c>
      <c r="D14793" t="s">
        <v>6</v>
      </c>
      <c r="E14793">
        <v>81</v>
      </c>
      <c r="G14793" s="3">
        <v>1798</v>
      </c>
      <c r="O14793" s="3"/>
    </row>
    <row r="14794" spans="1:15" customFormat="1" ht="13.2" x14ac:dyDescent="0.25">
      <c r="A14794">
        <v>8</v>
      </c>
      <c r="B14794">
        <v>9</v>
      </c>
      <c r="C14794" s="3">
        <v>809</v>
      </c>
      <c r="D14794" t="s">
        <v>6</v>
      </c>
      <c r="E14794">
        <v>81</v>
      </c>
      <c r="G14794" s="3">
        <v>1616</v>
      </c>
      <c r="O14794" s="3"/>
    </row>
    <row r="14795" spans="1:15" customFormat="1" ht="13.2" x14ac:dyDescent="0.25">
      <c r="A14795">
        <v>8</v>
      </c>
      <c r="B14795">
        <v>10</v>
      </c>
      <c r="C14795" s="3">
        <v>810</v>
      </c>
      <c r="D14795" t="s">
        <v>6</v>
      </c>
      <c r="E14795">
        <v>81</v>
      </c>
      <c r="G14795" s="3">
        <v>593</v>
      </c>
      <c r="O14795" s="3"/>
    </row>
    <row r="14796" spans="1:15" customFormat="1" ht="13.2" x14ac:dyDescent="0.25">
      <c r="A14796">
        <v>8</v>
      </c>
      <c r="B14796">
        <v>11</v>
      </c>
      <c r="C14796" s="3">
        <v>811</v>
      </c>
      <c r="D14796" t="s">
        <v>6</v>
      </c>
      <c r="E14796">
        <v>81</v>
      </c>
      <c r="G14796" s="3">
        <v>29</v>
      </c>
      <c r="O14796" s="3"/>
    </row>
    <row r="14797" spans="1:15" customFormat="1" ht="13.2" x14ac:dyDescent="0.25">
      <c r="A14797">
        <v>8</v>
      </c>
      <c r="B14797">
        <v>12</v>
      </c>
      <c r="C14797" s="3">
        <v>812</v>
      </c>
      <c r="D14797" t="s">
        <v>6</v>
      </c>
      <c r="E14797">
        <v>81</v>
      </c>
      <c r="G14797" s="3">
        <v>57</v>
      </c>
      <c r="O14797" s="3"/>
    </row>
    <row r="14798" spans="1:15" customFormat="1" ht="13.2" x14ac:dyDescent="0.25">
      <c r="A14798">
        <v>8</v>
      </c>
      <c r="B14798">
        <v>13</v>
      </c>
      <c r="C14798" s="3">
        <v>813</v>
      </c>
      <c r="D14798" t="s">
        <v>6</v>
      </c>
      <c r="E14798">
        <v>81</v>
      </c>
      <c r="G14798" s="3">
        <v>182</v>
      </c>
      <c r="O14798" s="3"/>
    </row>
    <row r="14799" spans="1:15" customFormat="1" ht="13.2" x14ac:dyDescent="0.25">
      <c r="A14799">
        <v>8</v>
      </c>
      <c r="B14799">
        <v>14</v>
      </c>
      <c r="C14799" s="3">
        <v>814</v>
      </c>
      <c r="D14799" t="s">
        <v>6</v>
      </c>
      <c r="E14799">
        <v>81</v>
      </c>
      <c r="G14799" s="3">
        <v>239</v>
      </c>
      <c r="O14799" s="3"/>
    </row>
    <row r="14800" spans="1:15" customFormat="1" ht="13.2" x14ac:dyDescent="0.25">
      <c r="A14800">
        <v>8</v>
      </c>
      <c r="B14800">
        <v>15</v>
      </c>
      <c r="C14800" s="3">
        <v>815</v>
      </c>
      <c r="D14800" t="s">
        <v>6</v>
      </c>
      <c r="E14800">
        <v>81</v>
      </c>
      <c r="G14800" s="3">
        <v>162</v>
      </c>
      <c r="O14800" s="3"/>
    </row>
    <row r="14801" spans="1:15" customFormat="1" ht="13.2" x14ac:dyDescent="0.25">
      <c r="A14801">
        <v>8</v>
      </c>
      <c r="B14801">
        <v>16</v>
      </c>
      <c r="C14801" s="3">
        <v>816</v>
      </c>
      <c r="D14801" t="s">
        <v>6</v>
      </c>
      <c r="E14801">
        <v>81</v>
      </c>
      <c r="G14801" s="3">
        <v>166</v>
      </c>
      <c r="O14801" s="3"/>
    </row>
    <row r="14802" spans="1:15" customFormat="1" ht="13.2" x14ac:dyDescent="0.25">
      <c r="A14802">
        <v>8</v>
      </c>
      <c r="B14802">
        <v>17</v>
      </c>
      <c r="C14802" s="3">
        <v>817</v>
      </c>
      <c r="D14802" t="s">
        <v>6</v>
      </c>
      <c r="E14802">
        <v>81</v>
      </c>
      <c r="G14802" s="3">
        <v>155</v>
      </c>
      <c r="O14802" s="3"/>
    </row>
    <row r="14803" spans="1:15" customFormat="1" ht="13.2" x14ac:dyDescent="0.25">
      <c r="A14803">
        <v>8</v>
      </c>
      <c r="B14803">
        <v>18</v>
      </c>
      <c r="C14803" s="3">
        <v>818</v>
      </c>
      <c r="D14803" t="s">
        <v>6</v>
      </c>
      <c r="E14803">
        <v>81</v>
      </c>
      <c r="G14803" s="3">
        <v>219</v>
      </c>
      <c r="O14803" s="3"/>
    </row>
    <row r="14804" spans="1:15" customFormat="1" ht="13.2" x14ac:dyDescent="0.25">
      <c r="A14804">
        <v>8</v>
      </c>
      <c r="B14804">
        <v>19</v>
      </c>
      <c r="C14804" s="3">
        <v>819</v>
      </c>
      <c r="D14804" t="s">
        <v>6</v>
      </c>
      <c r="E14804">
        <v>81</v>
      </c>
      <c r="G14804" s="3">
        <v>624</v>
      </c>
      <c r="O14804" s="3"/>
    </row>
    <row r="14805" spans="1:15" customFormat="1" ht="13.2" x14ac:dyDescent="0.25">
      <c r="A14805">
        <v>8</v>
      </c>
      <c r="B14805">
        <v>20</v>
      </c>
      <c r="C14805" s="3">
        <v>820</v>
      </c>
      <c r="D14805" t="s">
        <v>6</v>
      </c>
      <c r="E14805">
        <v>81</v>
      </c>
      <c r="G14805" s="3">
        <v>690</v>
      </c>
      <c r="O14805" s="3"/>
    </row>
    <row r="14806" spans="1:15" customFormat="1" ht="13.2" x14ac:dyDescent="0.25">
      <c r="A14806">
        <v>8</v>
      </c>
      <c r="B14806">
        <v>21</v>
      </c>
      <c r="C14806" s="3">
        <v>821</v>
      </c>
      <c r="D14806" t="s">
        <v>6</v>
      </c>
      <c r="E14806">
        <v>81</v>
      </c>
      <c r="G14806" s="3">
        <v>2295</v>
      </c>
      <c r="O14806" s="3"/>
    </row>
    <row r="14807" spans="1:15" customFormat="1" ht="13.2" x14ac:dyDescent="0.25">
      <c r="A14807">
        <v>8</v>
      </c>
      <c r="B14807">
        <v>22</v>
      </c>
      <c r="C14807" s="3">
        <v>822</v>
      </c>
      <c r="D14807" t="s">
        <v>6</v>
      </c>
      <c r="E14807">
        <v>81</v>
      </c>
      <c r="G14807" s="3">
        <v>2798</v>
      </c>
      <c r="O14807" s="3"/>
    </row>
    <row r="14808" spans="1:15" customFormat="1" ht="13.2" x14ac:dyDescent="0.25">
      <c r="A14808">
        <v>8</v>
      </c>
      <c r="B14808">
        <v>23</v>
      </c>
      <c r="C14808" s="3">
        <v>823</v>
      </c>
      <c r="D14808" t="s">
        <v>6</v>
      </c>
      <c r="E14808">
        <v>81</v>
      </c>
      <c r="G14808" s="3">
        <v>2741</v>
      </c>
      <c r="O14808" s="3"/>
    </row>
    <row r="14809" spans="1:15" customFormat="1" ht="13.2" x14ac:dyDescent="0.25">
      <c r="A14809">
        <v>8</v>
      </c>
      <c r="B14809">
        <v>24</v>
      </c>
      <c r="C14809" s="3">
        <v>824</v>
      </c>
      <c r="D14809" t="s">
        <v>6</v>
      </c>
      <c r="E14809">
        <v>81</v>
      </c>
      <c r="G14809" s="3">
        <v>7006</v>
      </c>
      <c r="O14809" s="3"/>
    </row>
    <row r="14810" spans="1:15" customFormat="1" ht="13.2" x14ac:dyDescent="0.25">
      <c r="A14810">
        <v>8</v>
      </c>
      <c r="B14810">
        <v>25</v>
      </c>
      <c r="C14810" s="3">
        <v>825</v>
      </c>
      <c r="D14810" t="s">
        <v>6</v>
      </c>
      <c r="E14810">
        <v>81</v>
      </c>
      <c r="G14810" s="3">
        <v>3058</v>
      </c>
      <c r="O14810" s="3"/>
    </row>
    <row r="14811" spans="1:15" customFormat="1" ht="13.2" x14ac:dyDescent="0.25">
      <c r="A14811">
        <v>8</v>
      </c>
      <c r="B14811">
        <v>26</v>
      </c>
      <c r="C14811" s="3">
        <v>826</v>
      </c>
      <c r="D14811" t="s">
        <v>6</v>
      </c>
      <c r="E14811">
        <v>81</v>
      </c>
      <c r="G14811" s="3">
        <v>849</v>
      </c>
      <c r="O14811" s="3"/>
    </row>
    <row r="14812" spans="1:15" customFormat="1" ht="13.2" x14ac:dyDescent="0.25">
      <c r="A14812">
        <v>8</v>
      </c>
      <c r="B14812">
        <v>27</v>
      </c>
      <c r="C14812" s="3">
        <v>827</v>
      </c>
      <c r="D14812" t="s">
        <v>6</v>
      </c>
      <c r="E14812">
        <v>81</v>
      </c>
      <c r="G14812" s="3">
        <v>743</v>
      </c>
      <c r="O14812" s="3"/>
    </row>
    <row r="14813" spans="1:15" customFormat="1" ht="13.2" x14ac:dyDescent="0.25">
      <c r="A14813">
        <v>8</v>
      </c>
      <c r="B14813">
        <v>28</v>
      </c>
      <c r="C14813" s="3">
        <v>828</v>
      </c>
      <c r="D14813" t="s">
        <v>6</v>
      </c>
      <c r="E14813">
        <v>81</v>
      </c>
      <c r="G14813" s="3">
        <v>1217</v>
      </c>
      <c r="O14813" s="3"/>
    </row>
    <row r="14814" spans="1:15" customFormat="1" ht="13.2" x14ac:dyDescent="0.25">
      <c r="A14814">
        <v>8</v>
      </c>
      <c r="B14814">
        <v>29</v>
      </c>
      <c r="C14814" s="3">
        <v>829</v>
      </c>
      <c r="D14814" t="s">
        <v>6</v>
      </c>
      <c r="E14814">
        <v>81</v>
      </c>
      <c r="G14814" s="3">
        <v>1014</v>
      </c>
      <c r="O14814" s="3"/>
    </row>
    <row r="14815" spans="1:15" customFormat="1" ht="13.2" x14ac:dyDescent="0.25">
      <c r="A14815">
        <v>8</v>
      </c>
      <c r="B14815">
        <v>30</v>
      </c>
      <c r="C14815" s="3">
        <v>830</v>
      </c>
      <c r="D14815" t="s">
        <v>6</v>
      </c>
      <c r="E14815">
        <v>81</v>
      </c>
      <c r="G14815" s="3">
        <v>1994</v>
      </c>
      <c r="O14815" s="3"/>
    </row>
    <row r="14816" spans="1:15" customFormat="1" ht="13.2" x14ac:dyDescent="0.25">
      <c r="A14816">
        <v>8</v>
      </c>
      <c r="B14816">
        <v>31</v>
      </c>
      <c r="C14816" s="3">
        <v>831</v>
      </c>
      <c r="D14816" t="s">
        <v>6</v>
      </c>
      <c r="E14816">
        <v>81</v>
      </c>
      <c r="G14816" s="3">
        <v>1043</v>
      </c>
      <c r="O14816" s="3"/>
    </row>
    <row r="14817" spans="1:15" customFormat="1" ht="13.2" x14ac:dyDescent="0.25">
      <c r="A14817">
        <v>9</v>
      </c>
      <c r="B14817">
        <v>1</v>
      </c>
      <c r="C14817" s="3">
        <v>901</v>
      </c>
      <c r="D14817" t="s">
        <v>6</v>
      </c>
      <c r="E14817">
        <v>81</v>
      </c>
      <c r="G14817" s="3">
        <v>2170</v>
      </c>
      <c r="O14817" s="3"/>
    </row>
    <row r="14818" spans="1:15" customFormat="1" ht="13.2" x14ac:dyDescent="0.25">
      <c r="A14818">
        <v>9</v>
      </c>
      <c r="B14818">
        <v>2</v>
      </c>
      <c r="C14818" s="3">
        <v>902</v>
      </c>
      <c r="D14818" t="s">
        <v>6</v>
      </c>
      <c r="E14818">
        <v>81</v>
      </c>
      <c r="G14818" s="3">
        <v>2104</v>
      </c>
      <c r="O14818" s="3"/>
    </row>
    <row r="14819" spans="1:15" customFormat="1" ht="13.2" x14ac:dyDescent="0.25">
      <c r="A14819">
        <v>9</v>
      </c>
      <c r="B14819">
        <v>3</v>
      </c>
      <c r="C14819" s="3">
        <v>903</v>
      </c>
      <c r="D14819" t="s">
        <v>6</v>
      </c>
      <c r="E14819">
        <v>81</v>
      </c>
      <c r="G14819" s="3">
        <v>1220</v>
      </c>
      <c r="O14819" s="3"/>
    </row>
    <row r="14820" spans="1:15" customFormat="1" ht="13.2" x14ac:dyDescent="0.25">
      <c r="A14820">
        <v>9</v>
      </c>
      <c r="B14820">
        <v>4</v>
      </c>
      <c r="C14820" s="3">
        <v>904</v>
      </c>
      <c r="D14820" t="s">
        <v>6</v>
      </c>
      <c r="E14820">
        <v>81</v>
      </c>
      <c r="G14820" s="3">
        <v>1853</v>
      </c>
      <c r="O14820" s="3"/>
    </row>
    <row r="14821" spans="1:15" customFormat="1" ht="13.2" x14ac:dyDescent="0.25">
      <c r="A14821">
        <v>9</v>
      </c>
      <c r="B14821">
        <v>5</v>
      </c>
      <c r="C14821" s="3">
        <v>905</v>
      </c>
      <c r="D14821" t="s">
        <v>6</v>
      </c>
      <c r="E14821">
        <v>81</v>
      </c>
      <c r="G14821" s="3">
        <v>1947</v>
      </c>
      <c r="O14821" s="3"/>
    </row>
    <row r="14822" spans="1:15" customFormat="1" ht="13.2" x14ac:dyDescent="0.25">
      <c r="A14822">
        <v>9</v>
      </c>
      <c r="B14822">
        <v>6</v>
      </c>
      <c r="C14822" s="3">
        <v>906</v>
      </c>
      <c r="D14822" t="s">
        <v>6</v>
      </c>
      <c r="E14822">
        <v>81</v>
      </c>
      <c r="G14822" s="3">
        <v>1543</v>
      </c>
      <c r="O14822" s="3"/>
    </row>
    <row r="14823" spans="1:15" customFormat="1" ht="13.2" x14ac:dyDescent="0.25">
      <c r="A14823">
        <v>9</v>
      </c>
      <c r="B14823">
        <v>7</v>
      </c>
      <c r="C14823" s="3">
        <v>907</v>
      </c>
      <c r="D14823" t="s">
        <v>6</v>
      </c>
      <c r="E14823">
        <v>81</v>
      </c>
      <c r="G14823" s="3">
        <v>1259</v>
      </c>
      <c r="O14823" s="3"/>
    </row>
    <row r="14824" spans="1:15" customFormat="1" ht="13.2" x14ac:dyDescent="0.25">
      <c r="A14824">
        <v>9</v>
      </c>
      <c r="B14824">
        <v>8</v>
      </c>
      <c r="C14824" s="3">
        <v>908</v>
      </c>
      <c r="D14824" t="s">
        <v>6</v>
      </c>
      <c r="E14824">
        <v>81</v>
      </c>
      <c r="G14824" s="3">
        <v>1362</v>
      </c>
      <c r="O14824" s="3"/>
    </row>
    <row r="14825" spans="1:15" customFormat="1" ht="13.2" x14ac:dyDescent="0.25">
      <c r="A14825">
        <v>9</v>
      </c>
      <c r="B14825">
        <v>9</v>
      </c>
      <c r="C14825" s="3">
        <v>909</v>
      </c>
      <c r="D14825" t="s">
        <v>6</v>
      </c>
      <c r="E14825">
        <v>81</v>
      </c>
      <c r="G14825" s="3">
        <v>1373</v>
      </c>
      <c r="O14825" s="3"/>
    </row>
    <row r="14826" spans="1:15" customFormat="1" ht="13.2" x14ac:dyDescent="0.25">
      <c r="A14826">
        <v>9</v>
      </c>
      <c r="B14826">
        <v>10</v>
      </c>
      <c r="C14826" s="3">
        <v>910</v>
      </c>
      <c r="D14826" t="s">
        <v>6</v>
      </c>
      <c r="E14826">
        <v>81</v>
      </c>
      <c r="G14826" s="3">
        <v>880</v>
      </c>
      <c r="O14826" s="3"/>
    </row>
    <row r="14827" spans="1:15" customFormat="1" ht="13.2" x14ac:dyDescent="0.25">
      <c r="A14827">
        <v>9</v>
      </c>
      <c r="B14827">
        <v>11</v>
      </c>
      <c r="C14827" s="3">
        <v>911</v>
      </c>
      <c r="D14827" t="s">
        <v>6</v>
      </c>
      <c r="E14827">
        <v>81</v>
      </c>
      <c r="G14827" s="3">
        <v>593</v>
      </c>
      <c r="O14827" s="3"/>
    </row>
    <row r="14828" spans="1:15" customFormat="1" ht="13.2" x14ac:dyDescent="0.25">
      <c r="A14828">
        <v>9</v>
      </c>
      <c r="B14828">
        <v>12</v>
      </c>
      <c r="C14828" s="3">
        <v>912</v>
      </c>
      <c r="D14828" t="s">
        <v>6</v>
      </c>
      <c r="E14828">
        <v>81</v>
      </c>
      <c r="G14828" s="3">
        <v>703</v>
      </c>
      <c r="O14828" s="3"/>
    </row>
    <row r="14829" spans="1:15" customFormat="1" ht="13.2" x14ac:dyDescent="0.25">
      <c r="A14829">
        <v>9</v>
      </c>
      <c r="B14829">
        <v>13</v>
      </c>
      <c r="C14829" s="3">
        <v>913</v>
      </c>
      <c r="D14829" t="s">
        <v>6</v>
      </c>
      <c r="E14829">
        <v>81</v>
      </c>
      <c r="G14829" s="3">
        <v>363</v>
      </c>
      <c r="O14829" s="3"/>
    </row>
    <row r="14830" spans="1:15" customFormat="1" ht="13.2" x14ac:dyDescent="0.25">
      <c r="A14830">
        <v>9</v>
      </c>
      <c r="B14830">
        <v>14</v>
      </c>
      <c r="C14830" s="3">
        <v>914</v>
      </c>
      <c r="D14830" t="s">
        <v>6</v>
      </c>
      <c r="E14830">
        <v>81</v>
      </c>
      <c r="G14830" s="3">
        <v>469</v>
      </c>
      <c r="O14830" s="3"/>
    </row>
    <row r="14831" spans="1:15" customFormat="1" ht="13.2" x14ac:dyDescent="0.25">
      <c r="A14831">
        <v>9</v>
      </c>
      <c r="B14831">
        <v>15</v>
      </c>
      <c r="C14831" s="3">
        <v>915</v>
      </c>
      <c r="D14831" t="s">
        <v>6</v>
      </c>
      <c r="E14831">
        <v>81</v>
      </c>
      <c r="G14831" s="3">
        <v>385</v>
      </c>
      <c r="O14831" s="3"/>
    </row>
    <row r="14832" spans="1:15" customFormat="1" ht="13.2" x14ac:dyDescent="0.25">
      <c r="A14832">
        <v>9</v>
      </c>
      <c r="B14832">
        <v>16</v>
      </c>
      <c r="C14832" s="3">
        <v>916</v>
      </c>
      <c r="D14832" t="s">
        <v>6</v>
      </c>
      <c r="E14832">
        <v>81</v>
      </c>
      <c r="G14832" s="3">
        <v>629</v>
      </c>
      <c r="O14832" s="3"/>
    </row>
    <row r="14833" spans="1:15" customFormat="1" ht="13.2" x14ac:dyDescent="0.25">
      <c r="A14833">
        <v>9</v>
      </c>
      <c r="B14833">
        <v>17</v>
      </c>
      <c r="C14833" s="3">
        <v>917</v>
      </c>
      <c r="D14833" t="s">
        <v>6</v>
      </c>
      <c r="E14833">
        <v>81</v>
      </c>
      <c r="G14833" s="3">
        <v>513</v>
      </c>
      <c r="O14833" s="3"/>
    </row>
    <row r="14834" spans="1:15" customFormat="1" ht="13.2" x14ac:dyDescent="0.25">
      <c r="A14834">
        <v>9</v>
      </c>
      <c r="B14834">
        <v>18</v>
      </c>
      <c r="C14834" s="3">
        <v>918</v>
      </c>
      <c r="D14834" t="s">
        <v>6</v>
      </c>
      <c r="E14834">
        <v>81</v>
      </c>
      <c r="G14834" s="3">
        <v>969</v>
      </c>
      <c r="O14834" s="3"/>
    </row>
    <row r="14835" spans="1:15" customFormat="1" ht="13.2" x14ac:dyDescent="0.25">
      <c r="A14835">
        <v>9</v>
      </c>
      <c r="B14835">
        <v>19</v>
      </c>
      <c r="C14835" s="3">
        <v>919</v>
      </c>
      <c r="D14835" t="s">
        <v>6</v>
      </c>
      <c r="E14835">
        <v>81</v>
      </c>
      <c r="G14835" s="3">
        <v>1864</v>
      </c>
      <c r="O14835" s="3"/>
    </row>
    <row r="14836" spans="1:15" customFormat="1" ht="13.2" x14ac:dyDescent="0.25">
      <c r="A14836">
        <v>9</v>
      </c>
      <c r="B14836">
        <v>20</v>
      </c>
      <c r="C14836" s="3">
        <v>920</v>
      </c>
      <c r="D14836" t="s">
        <v>6</v>
      </c>
      <c r="E14836">
        <v>81</v>
      </c>
      <c r="G14836" s="3">
        <v>1664</v>
      </c>
      <c r="O14836" s="3"/>
    </row>
    <row r="14837" spans="1:15" customFormat="1" ht="13.2" x14ac:dyDescent="0.25">
      <c r="A14837">
        <v>9</v>
      </c>
      <c r="B14837">
        <v>21</v>
      </c>
      <c r="C14837" s="3">
        <v>921</v>
      </c>
      <c r="D14837" t="s">
        <v>6</v>
      </c>
      <c r="E14837">
        <v>81</v>
      </c>
      <c r="G14837" s="3">
        <v>2322</v>
      </c>
      <c r="O14837" s="3"/>
    </row>
    <row r="14838" spans="1:15" customFormat="1" ht="13.2" x14ac:dyDescent="0.25">
      <c r="A14838">
        <v>9</v>
      </c>
      <c r="B14838">
        <v>22</v>
      </c>
      <c r="C14838" s="3">
        <v>922</v>
      </c>
      <c r="D14838" t="s">
        <v>6</v>
      </c>
      <c r="E14838">
        <v>81</v>
      </c>
      <c r="G14838" s="3">
        <v>758</v>
      </c>
      <c r="O14838" s="3"/>
    </row>
    <row r="14839" spans="1:15" customFormat="1" ht="13.2" x14ac:dyDescent="0.25">
      <c r="A14839">
        <v>9</v>
      </c>
      <c r="B14839">
        <v>23</v>
      </c>
      <c r="C14839" s="3">
        <v>923</v>
      </c>
      <c r="D14839" t="s">
        <v>6</v>
      </c>
      <c r="E14839">
        <v>81</v>
      </c>
      <c r="G14839" s="3">
        <v>1762</v>
      </c>
      <c r="O14839" s="3"/>
    </row>
    <row r="14840" spans="1:15" customFormat="1" ht="13.2" x14ac:dyDescent="0.25">
      <c r="A14840">
        <v>9</v>
      </c>
      <c r="B14840">
        <v>24</v>
      </c>
      <c r="C14840" s="3">
        <v>924</v>
      </c>
      <c r="D14840" t="s">
        <v>6</v>
      </c>
      <c r="E14840">
        <v>81</v>
      </c>
      <c r="G14840" s="3">
        <v>2763</v>
      </c>
      <c r="O14840" s="3"/>
    </row>
    <row r="14841" spans="1:15" customFormat="1" ht="13.2" x14ac:dyDescent="0.25">
      <c r="A14841">
        <v>9</v>
      </c>
      <c r="B14841">
        <v>25</v>
      </c>
      <c r="C14841" s="3">
        <v>925</v>
      </c>
      <c r="D14841" t="s">
        <v>6</v>
      </c>
      <c r="E14841">
        <v>81</v>
      </c>
      <c r="G14841" s="3">
        <v>3192</v>
      </c>
      <c r="O14841" s="3"/>
    </row>
    <row r="14842" spans="1:15" customFormat="1" ht="13.2" x14ac:dyDescent="0.25">
      <c r="A14842">
        <v>9</v>
      </c>
      <c r="B14842">
        <v>26</v>
      </c>
      <c r="C14842" s="3">
        <v>926</v>
      </c>
      <c r="D14842" t="s">
        <v>6</v>
      </c>
      <c r="E14842">
        <v>81</v>
      </c>
      <c r="G14842" s="3">
        <v>2654</v>
      </c>
      <c r="O14842" s="3"/>
    </row>
    <row r="14843" spans="1:15" customFormat="1" ht="13.2" x14ac:dyDescent="0.25">
      <c r="A14843">
        <v>9</v>
      </c>
      <c r="B14843">
        <v>27</v>
      </c>
      <c r="C14843" s="3">
        <v>927</v>
      </c>
      <c r="D14843" t="s">
        <v>6</v>
      </c>
      <c r="E14843">
        <v>81</v>
      </c>
      <c r="G14843" s="3">
        <v>2507</v>
      </c>
      <c r="O14843" s="3"/>
    </row>
    <row r="14844" spans="1:15" customFormat="1" ht="13.2" x14ac:dyDescent="0.25">
      <c r="A14844">
        <v>9</v>
      </c>
      <c r="B14844">
        <v>28</v>
      </c>
      <c r="C14844" s="3">
        <v>928</v>
      </c>
      <c r="D14844" t="s">
        <v>6</v>
      </c>
      <c r="E14844">
        <v>81</v>
      </c>
      <c r="G14844" s="3">
        <v>3020</v>
      </c>
      <c r="O14844" s="3"/>
    </row>
    <row r="14845" spans="1:15" customFormat="1" ht="13.2" x14ac:dyDescent="0.25">
      <c r="A14845">
        <v>9</v>
      </c>
      <c r="B14845">
        <v>29</v>
      </c>
      <c r="C14845" s="3">
        <v>929</v>
      </c>
      <c r="D14845" t="s">
        <v>6</v>
      </c>
      <c r="E14845">
        <v>81</v>
      </c>
      <c r="G14845" s="3">
        <v>1877</v>
      </c>
      <c r="O14845" s="3"/>
    </row>
    <row r="14846" spans="1:15" customFormat="1" ht="13.2" x14ac:dyDescent="0.25">
      <c r="A14846">
        <v>9</v>
      </c>
      <c r="B14846">
        <v>30</v>
      </c>
      <c r="C14846" s="3">
        <v>930</v>
      </c>
      <c r="D14846" t="s">
        <v>6</v>
      </c>
      <c r="E14846">
        <v>81</v>
      </c>
      <c r="G14846" s="3">
        <v>1068</v>
      </c>
      <c r="O14846" s="3"/>
    </row>
    <row r="14847" spans="1:15" customFormat="1" ht="13.2" x14ac:dyDescent="0.25">
      <c r="A14847">
        <v>10</v>
      </c>
      <c r="B14847">
        <v>1</v>
      </c>
      <c r="C14847" s="3">
        <v>1001</v>
      </c>
      <c r="D14847" t="s">
        <v>6</v>
      </c>
      <c r="E14847">
        <v>81</v>
      </c>
      <c r="G14847" s="3">
        <v>313</v>
      </c>
      <c r="O14847" s="3"/>
    </row>
    <row r="14848" spans="1:15" customFormat="1" ht="13.2" x14ac:dyDescent="0.25">
      <c r="A14848">
        <v>6</v>
      </c>
      <c r="B14848">
        <v>10</v>
      </c>
      <c r="C14848" s="3">
        <v>610</v>
      </c>
      <c r="D14848" t="s">
        <v>7</v>
      </c>
      <c r="E14848">
        <v>81</v>
      </c>
      <c r="G14848" s="3"/>
      <c r="O14848" s="3"/>
    </row>
    <row r="14849" spans="1:15" customFormat="1" ht="13.2" x14ac:dyDescent="0.25">
      <c r="A14849">
        <v>6</v>
      </c>
      <c r="B14849">
        <v>11</v>
      </c>
      <c r="C14849" s="3">
        <v>611</v>
      </c>
      <c r="D14849" t="s">
        <v>7</v>
      </c>
      <c r="E14849">
        <v>81</v>
      </c>
      <c r="G14849" s="3"/>
      <c r="O14849" s="3"/>
    </row>
    <row r="14850" spans="1:15" customFormat="1" ht="13.2" x14ac:dyDescent="0.25">
      <c r="A14850">
        <v>6</v>
      </c>
      <c r="B14850">
        <v>12</v>
      </c>
      <c r="C14850" s="3">
        <v>612</v>
      </c>
      <c r="D14850" t="s">
        <v>7</v>
      </c>
      <c r="E14850">
        <v>81</v>
      </c>
      <c r="G14850" s="3"/>
      <c r="O14850" s="3"/>
    </row>
    <row r="14851" spans="1:15" customFormat="1" ht="13.2" x14ac:dyDescent="0.25">
      <c r="A14851">
        <v>6</v>
      </c>
      <c r="B14851">
        <v>13</v>
      </c>
      <c r="C14851" s="3">
        <v>613</v>
      </c>
      <c r="D14851" t="s">
        <v>7</v>
      </c>
      <c r="E14851">
        <v>81</v>
      </c>
      <c r="G14851" s="3"/>
      <c r="O14851" s="3"/>
    </row>
    <row r="14852" spans="1:15" customFormat="1" ht="13.2" x14ac:dyDescent="0.25">
      <c r="A14852">
        <v>6</v>
      </c>
      <c r="B14852">
        <v>14</v>
      </c>
      <c r="C14852" s="3">
        <v>614</v>
      </c>
      <c r="D14852" t="s">
        <v>7</v>
      </c>
      <c r="E14852">
        <v>81</v>
      </c>
      <c r="G14852" s="3">
        <v>39</v>
      </c>
      <c r="O14852" s="3"/>
    </row>
    <row r="14853" spans="1:15" customFormat="1" ht="13.2" x14ac:dyDescent="0.25">
      <c r="A14853">
        <v>6</v>
      </c>
      <c r="B14853">
        <v>15</v>
      </c>
      <c r="C14853" s="3">
        <v>615</v>
      </c>
      <c r="D14853" t="s">
        <v>7</v>
      </c>
      <c r="E14853">
        <v>81</v>
      </c>
      <c r="G14853" s="3">
        <v>1124</v>
      </c>
      <c r="O14853" s="3"/>
    </row>
    <row r="14854" spans="1:15" customFormat="1" ht="13.2" x14ac:dyDescent="0.25">
      <c r="A14854">
        <v>6</v>
      </c>
      <c r="B14854">
        <v>16</v>
      </c>
      <c r="C14854" s="3">
        <v>616</v>
      </c>
      <c r="D14854" t="s">
        <v>7</v>
      </c>
      <c r="E14854">
        <v>81</v>
      </c>
      <c r="G14854" s="3">
        <v>1042</v>
      </c>
      <c r="O14854" s="3"/>
    </row>
    <row r="14855" spans="1:15" customFormat="1" ht="13.2" x14ac:dyDescent="0.25">
      <c r="A14855">
        <v>6</v>
      </c>
      <c r="B14855">
        <v>17</v>
      </c>
      <c r="C14855" s="3">
        <v>617</v>
      </c>
      <c r="D14855" t="s">
        <v>7</v>
      </c>
      <c r="E14855">
        <v>81</v>
      </c>
      <c r="G14855" s="3">
        <v>1766</v>
      </c>
      <c r="O14855" s="3"/>
    </row>
    <row r="14856" spans="1:15" customFormat="1" ht="13.2" x14ac:dyDescent="0.25">
      <c r="A14856">
        <v>6</v>
      </c>
      <c r="B14856">
        <v>18</v>
      </c>
      <c r="C14856" s="3">
        <v>618</v>
      </c>
      <c r="D14856" t="s">
        <v>7</v>
      </c>
      <c r="E14856">
        <v>81</v>
      </c>
      <c r="G14856" s="3">
        <v>2489</v>
      </c>
      <c r="O14856" s="3"/>
    </row>
    <row r="14857" spans="1:15" customFormat="1" ht="13.2" x14ac:dyDescent="0.25">
      <c r="A14857">
        <v>6</v>
      </c>
      <c r="B14857">
        <v>19</v>
      </c>
      <c r="C14857" s="3">
        <v>619</v>
      </c>
      <c r="D14857" t="s">
        <v>7</v>
      </c>
      <c r="E14857">
        <v>81</v>
      </c>
      <c r="G14857" s="3">
        <v>3213</v>
      </c>
      <c r="O14857" s="3"/>
    </row>
    <row r="14858" spans="1:15" customFormat="1" ht="13.2" x14ac:dyDescent="0.25">
      <c r="A14858">
        <v>6</v>
      </c>
      <c r="B14858">
        <v>20</v>
      </c>
      <c r="C14858" s="3">
        <v>620</v>
      </c>
      <c r="D14858" t="s">
        <v>7</v>
      </c>
      <c r="E14858">
        <v>81</v>
      </c>
      <c r="G14858" s="3">
        <v>3936</v>
      </c>
      <c r="O14858" s="3"/>
    </row>
    <row r="14859" spans="1:15" customFormat="1" ht="13.2" x14ac:dyDescent="0.25">
      <c r="A14859">
        <v>6</v>
      </c>
      <c r="B14859">
        <v>21</v>
      </c>
      <c r="C14859" s="3">
        <v>621</v>
      </c>
      <c r="D14859" t="s">
        <v>7</v>
      </c>
      <c r="E14859">
        <v>81</v>
      </c>
      <c r="G14859" s="3">
        <v>4660</v>
      </c>
      <c r="O14859" s="3"/>
    </row>
    <row r="14860" spans="1:15" customFormat="1" ht="13.2" x14ac:dyDescent="0.25">
      <c r="A14860">
        <v>6</v>
      </c>
      <c r="B14860">
        <v>22</v>
      </c>
      <c r="C14860" s="3">
        <v>622</v>
      </c>
      <c r="D14860" t="s">
        <v>7</v>
      </c>
      <c r="E14860">
        <v>81</v>
      </c>
      <c r="G14860" s="3">
        <v>5384</v>
      </c>
      <c r="O14860" s="3"/>
    </row>
    <row r="14861" spans="1:15" customFormat="1" ht="13.2" x14ac:dyDescent="0.25">
      <c r="A14861">
        <v>6</v>
      </c>
      <c r="B14861">
        <v>23</v>
      </c>
      <c r="C14861" s="3">
        <v>623</v>
      </c>
      <c r="D14861" t="s">
        <v>7</v>
      </c>
      <c r="E14861">
        <v>81</v>
      </c>
      <c r="G14861" s="3">
        <v>6107</v>
      </c>
      <c r="O14861" s="3"/>
    </row>
    <row r="14862" spans="1:15" customFormat="1" ht="13.2" x14ac:dyDescent="0.25">
      <c r="A14862">
        <v>6</v>
      </c>
      <c r="B14862">
        <v>24</v>
      </c>
      <c r="C14862" s="3">
        <v>624</v>
      </c>
      <c r="D14862" t="s">
        <v>7</v>
      </c>
      <c r="E14862">
        <v>81</v>
      </c>
      <c r="G14862" s="3">
        <v>6831</v>
      </c>
      <c r="O14862" s="3"/>
    </row>
    <row r="14863" spans="1:15" customFormat="1" ht="13.2" x14ac:dyDescent="0.25">
      <c r="A14863">
        <v>6</v>
      </c>
      <c r="B14863">
        <v>25</v>
      </c>
      <c r="C14863" s="3">
        <v>625</v>
      </c>
      <c r="D14863" t="s">
        <v>7</v>
      </c>
      <c r="E14863">
        <v>81</v>
      </c>
      <c r="G14863" s="3">
        <v>5900</v>
      </c>
      <c r="O14863" s="3"/>
    </row>
    <row r="14864" spans="1:15" customFormat="1" ht="13.2" x14ac:dyDescent="0.25">
      <c r="A14864">
        <v>6</v>
      </c>
      <c r="B14864">
        <v>26</v>
      </c>
      <c r="C14864" s="3">
        <v>626</v>
      </c>
      <c r="D14864" t="s">
        <v>7</v>
      </c>
      <c r="E14864">
        <v>81</v>
      </c>
      <c r="G14864" s="3">
        <v>5261</v>
      </c>
      <c r="O14864" s="3"/>
    </row>
    <row r="14865" spans="1:15" customFormat="1" ht="13.2" x14ac:dyDescent="0.25">
      <c r="A14865">
        <v>6</v>
      </c>
      <c r="B14865">
        <v>27</v>
      </c>
      <c r="C14865" s="3">
        <v>627</v>
      </c>
      <c r="D14865" t="s">
        <v>7</v>
      </c>
      <c r="E14865">
        <v>81</v>
      </c>
      <c r="G14865" s="3">
        <v>1215</v>
      </c>
      <c r="O14865" s="3"/>
    </row>
    <row r="14866" spans="1:15" customFormat="1" ht="13.2" x14ac:dyDescent="0.25">
      <c r="A14866">
        <v>6</v>
      </c>
      <c r="B14866">
        <v>28</v>
      </c>
      <c r="C14866" s="3">
        <v>628</v>
      </c>
      <c r="D14866" t="s">
        <v>7</v>
      </c>
      <c r="E14866">
        <v>81</v>
      </c>
      <c r="G14866" s="3">
        <v>1362</v>
      </c>
      <c r="O14866" s="3"/>
    </row>
    <row r="14867" spans="1:15" customFormat="1" ht="13.2" x14ac:dyDescent="0.25">
      <c r="A14867">
        <v>6</v>
      </c>
      <c r="B14867">
        <v>29</v>
      </c>
      <c r="C14867" s="3">
        <v>629</v>
      </c>
      <c r="D14867" t="s">
        <v>7</v>
      </c>
      <c r="E14867">
        <v>81</v>
      </c>
      <c r="G14867" s="3">
        <v>389</v>
      </c>
      <c r="O14867" s="3"/>
    </row>
    <row r="14868" spans="1:15" customFormat="1" ht="13.2" x14ac:dyDescent="0.25">
      <c r="A14868">
        <v>6</v>
      </c>
      <c r="B14868">
        <v>30</v>
      </c>
      <c r="C14868" s="3">
        <v>630</v>
      </c>
      <c r="D14868" t="s">
        <v>7</v>
      </c>
      <c r="E14868">
        <v>81</v>
      </c>
      <c r="G14868" s="3">
        <v>1301</v>
      </c>
      <c r="O14868" s="3"/>
    </row>
    <row r="14869" spans="1:15" customFormat="1" ht="13.2" x14ac:dyDescent="0.25">
      <c r="A14869">
        <v>7</v>
      </c>
      <c r="B14869">
        <v>1</v>
      </c>
      <c r="C14869" s="3">
        <v>701</v>
      </c>
      <c r="D14869" t="s">
        <v>7</v>
      </c>
      <c r="E14869">
        <v>81</v>
      </c>
      <c r="G14869" s="3">
        <v>3919</v>
      </c>
      <c r="O14869" s="3"/>
    </row>
    <row r="14870" spans="1:15" customFormat="1" ht="13.2" x14ac:dyDescent="0.25">
      <c r="A14870">
        <v>7</v>
      </c>
      <c r="B14870">
        <v>2</v>
      </c>
      <c r="C14870" s="3">
        <v>702</v>
      </c>
      <c r="D14870" t="s">
        <v>7</v>
      </c>
      <c r="E14870">
        <v>81</v>
      </c>
      <c r="G14870" s="3">
        <v>4303</v>
      </c>
      <c r="O14870" s="3"/>
    </row>
    <row r="14871" spans="1:15" customFormat="1" ht="13.2" x14ac:dyDescent="0.25">
      <c r="A14871">
        <v>7</v>
      </c>
      <c r="B14871">
        <v>3</v>
      </c>
      <c r="C14871" s="3">
        <v>703</v>
      </c>
      <c r="D14871" t="s">
        <v>7</v>
      </c>
      <c r="E14871">
        <v>81</v>
      </c>
      <c r="G14871" s="3">
        <v>4806</v>
      </c>
      <c r="O14871" s="3"/>
    </row>
    <row r="14872" spans="1:15" customFormat="1" ht="13.2" x14ac:dyDescent="0.25">
      <c r="A14872">
        <v>7</v>
      </c>
      <c r="B14872">
        <v>4</v>
      </c>
      <c r="C14872" s="3">
        <v>704</v>
      </c>
      <c r="D14872" t="s">
        <v>7</v>
      </c>
      <c r="E14872">
        <v>81</v>
      </c>
      <c r="G14872" s="3">
        <v>3867</v>
      </c>
      <c r="O14872" s="3"/>
    </row>
    <row r="14873" spans="1:15" customFormat="1" ht="13.2" x14ac:dyDescent="0.25">
      <c r="A14873">
        <v>7</v>
      </c>
      <c r="B14873">
        <v>5</v>
      </c>
      <c r="C14873" s="3">
        <v>705</v>
      </c>
      <c r="D14873" t="s">
        <v>7</v>
      </c>
      <c r="E14873">
        <v>81</v>
      </c>
      <c r="G14873" s="3">
        <v>2927</v>
      </c>
      <c r="O14873" s="3"/>
    </row>
    <row r="14874" spans="1:15" customFormat="1" ht="13.2" x14ac:dyDescent="0.25">
      <c r="A14874">
        <v>7</v>
      </c>
      <c r="B14874">
        <v>6</v>
      </c>
      <c r="C14874" s="3">
        <v>706</v>
      </c>
      <c r="D14874" t="s">
        <v>7</v>
      </c>
      <c r="E14874">
        <v>81</v>
      </c>
      <c r="G14874" s="3">
        <v>2394</v>
      </c>
      <c r="O14874" s="3"/>
    </row>
    <row r="14875" spans="1:15" customFormat="1" ht="13.2" x14ac:dyDescent="0.25">
      <c r="A14875">
        <v>7</v>
      </c>
      <c r="B14875">
        <v>7</v>
      </c>
      <c r="C14875" s="3">
        <v>707</v>
      </c>
      <c r="D14875" t="s">
        <v>7</v>
      </c>
      <c r="E14875">
        <v>81</v>
      </c>
      <c r="G14875" s="3">
        <v>1548</v>
      </c>
      <c r="O14875" s="3"/>
    </row>
    <row r="14876" spans="1:15" customFormat="1" ht="13.2" x14ac:dyDescent="0.25">
      <c r="A14876">
        <v>7</v>
      </c>
      <c r="B14876">
        <v>8</v>
      </c>
      <c r="C14876" s="3">
        <v>708</v>
      </c>
      <c r="D14876" t="s">
        <v>7</v>
      </c>
      <c r="E14876">
        <v>81</v>
      </c>
      <c r="G14876" s="3">
        <v>7541</v>
      </c>
      <c r="O14876" s="3"/>
    </row>
    <row r="14877" spans="1:15" customFormat="1" ht="13.2" x14ac:dyDescent="0.25">
      <c r="A14877">
        <v>7</v>
      </c>
      <c r="B14877">
        <v>9</v>
      </c>
      <c r="C14877" s="3">
        <v>709</v>
      </c>
      <c r="D14877" t="s">
        <v>7</v>
      </c>
      <c r="E14877">
        <v>81</v>
      </c>
      <c r="G14877" s="3">
        <v>4726</v>
      </c>
      <c r="O14877" s="3"/>
    </row>
    <row r="14878" spans="1:15" customFormat="1" ht="13.2" x14ac:dyDescent="0.25">
      <c r="A14878">
        <v>7</v>
      </c>
      <c r="B14878">
        <v>10</v>
      </c>
      <c r="C14878" s="3">
        <v>710</v>
      </c>
      <c r="D14878" t="s">
        <v>7</v>
      </c>
      <c r="E14878">
        <v>81</v>
      </c>
      <c r="G14878" s="3">
        <v>2680</v>
      </c>
      <c r="O14878" s="3"/>
    </row>
    <row r="14879" spans="1:15" customFormat="1" ht="13.2" x14ac:dyDescent="0.25">
      <c r="A14879">
        <v>7</v>
      </c>
      <c r="B14879">
        <v>11</v>
      </c>
      <c r="C14879" s="3">
        <v>711</v>
      </c>
      <c r="D14879" t="s">
        <v>7</v>
      </c>
      <c r="E14879">
        <v>81</v>
      </c>
      <c r="G14879" s="3">
        <v>997</v>
      </c>
      <c r="O14879" s="3"/>
    </row>
    <row r="14880" spans="1:15" customFormat="1" ht="13.2" x14ac:dyDescent="0.25">
      <c r="A14880">
        <v>7</v>
      </c>
      <c r="B14880">
        <v>12</v>
      </c>
      <c r="C14880" s="3">
        <v>712</v>
      </c>
      <c r="D14880" t="s">
        <v>7</v>
      </c>
      <c r="E14880">
        <v>81</v>
      </c>
      <c r="G14880" s="3">
        <v>1569</v>
      </c>
      <c r="O14880" s="3"/>
    </row>
    <row r="14881" spans="1:15" customFormat="1" ht="13.2" x14ac:dyDescent="0.25">
      <c r="A14881">
        <v>7</v>
      </c>
      <c r="B14881">
        <v>13</v>
      </c>
      <c r="C14881" s="3">
        <v>713</v>
      </c>
      <c r="D14881" t="s">
        <v>7</v>
      </c>
      <c r="E14881">
        <v>81</v>
      </c>
      <c r="G14881" s="3">
        <v>996</v>
      </c>
      <c r="O14881" s="3"/>
    </row>
    <row r="14882" spans="1:15" customFormat="1" ht="13.2" x14ac:dyDescent="0.25">
      <c r="A14882">
        <v>7</v>
      </c>
      <c r="B14882">
        <v>14</v>
      </c>
      <c r="C14882" s="3">
        <v>714</v>
      </c>
      <c r="D14882" t="s">
        <v>7</v>
      </c>
      <c r="E14882">
        <v>81</v>
      </c>
      <c r="G14882" s="3">
        <v>411</v>
      </c>
      <c r="O14882" s="3"/>
    </row>
    <row r="14883" spans="1:15" customFormat="1" ht="13.2" x14ac:dyDescent="0.25">
      <c r="A14883">
        <v>7</v>
      </c>
      <c r="B14883">
        <v>15</v>
      </c>
      <c r="C14883" s="3">
        <v>715</v>
      </c>
      <c r="D14883" t="s">
        <v>7</v>
      </c>
      <c r="E14883">
        <v>81</v>
      </c>
      <c r="G14883" s="3">
        <v>2636</v>
      </c>
      <c r="O14883" s="3"/>
    </row>
    <row r="14884" spans="1:15" customFormat="1" ht="13.2" x14ac:dyDescent="0.25">
      <c r="A14884">
        <v>7</v>
      </c>
      <c r="B14884">
        <v>16</v>
      </c>
      <c r="C14884" s="3">
        <v>716</v>
      </c>
      <c r="D14884" t="s">
        <v>7</v>
      </c>
      <c r="E14884">
        <v>81</v>
      </c>
      <c r="G14884" s="3">
        <v>1522</v>
      </c>
      <c r="O14884" s="3"/>
    </row>
    <row r="14885" spans="1:15" customFormat="1" ht="13.2" x14ac:dyDescent="0.25">
      <c r="A14885">
        <v>7</v>
      </c>
      <c r="B14885">
        <v>17</v>
      </c>
      <c r="C14885" s="3">
        <v>717</v>
      </c>
      <c r="D14885" t="s">
        <v>7</v>
      </c>
      <c r="E14885">
        <v>81</v>
      </c>
      <c r="G14885" s="3">
        <v>816</v>
      </c>
      <c r="O14885" s="3"/>
    </row>
    <row r="14886" spans="1:15" customFormat="1" ht="13.2" x14ac:dyDescent="0.25">
      <c r="A14886">
        <v>7</v>
      </c>
      <c r="B14886">
        <v>18</v>
      </c>
      <c r="C14886" s="3">
        <v>718</v>
      </c>
      <c r="D14886" t="s">
        <v>7</v>
      </c>
      <c r="E14886">
        <v>81</v>
      </c>
      <c r="G14886" s="3">
        <v>841</v>
      </c>
      <c r="O14886" s="3"/>
    </row>
    <row r="14887" spans="1:15" customFormat="1" ht="13.2" x14ac:dyDescent="0.25">
      <c r="A14887">
        <v>7</v>
      </c>
      <c r="B14887">
        <v>19</v>
      </c>
      <c r="C14887" s="3">
        <v>719</v>
      </c>
      <c r="D14887" t="s">
        <v>7</v>
      </c>
      <c r="E14887">
        <v>81</v>
      </c>
      <c r="G14887" s="3">
        <v>236</v>
      </c>
      <c r="O14887" s="3"/>
    </row>
    <row r="14888" spans="1:15" customFormat="1" ht="13.2" x14ac:dyDescent="0.25">
      <c r="A14888">
        <v>7</v>
      </c>
      <c r="B14888">
        <v>20</v>
      </c>
      <c r="C14888" s="3">
        <v>720</v>
      </c>
      <c r="D14888" t="s">
        <v>7</v>
      </c>
      <c r="E14888">
        <v>81</v>
      </c>
      <c r="G14888" s="3">
        <v>649</v>
      </c>
      <c r="O14888" s="3"/>
    </row>
    <row r="14889" spans="1:15" customFormat="1" ht="13.2" x14ac:dyDescent="0.25">
      <c r="A14889">
        <v>7</v>
      </c>
      <c r="B14889">
        <v>21</v>
      </c>
      <c r="C14889" s="3">
        <v>721</v>
      </c>
      <c r="D14889" t="s">
        <v>7</v>
      </c>
      <c r="E14889">
        <v>81</v>
      </c>
      <c r="G14889" s="3">
        <v>215</v>
      </c>
      <c r="O14889" s="3"/>
    </row>
    <row r="14890" spans="1:15" customFormat="1" ht="13.2" x14ac:dyDescent="0.25">
      <c r="A14890">
        <v>7</v>
      </c>
      <c r="B14890">
        <v>22</v>
      </c>
      <c r="C14890" s="3">
        <v>722</v>
      </c>
      <c r="D14890" t="s">
        <v>7</v>
      </c>
      <c r="E14890">
        <v>81</v>
      </c>
      <c r="G14890" s="3">
        <v>740</v>
      </c>
      <c r="O14890" s="3"/>
    </row>
    <row r="14891" spans="1:15" customFormat="1" ht="13.2" x14ac:dyDescent="0.25">
      <c r="A14891">
        <v>7</v>
      </c>
      <c r="B14891">
        <v>23</v>
      </c>
      <c r="C14891" s="3">
        <v>723</v>
      </c>
      <c r="D14891" t="s">
        <v>7</v>
      </c>
      <c r="E14891">
        <v>81</v>
      </c>
      <c r="G14891" s="3">
        <v>398</v>
      </c>
      <c r="O14891" s="3"/>
    </row>
    <row r="14892" spans="1:15" customFormat="1" ht="13.2" x14ac:dyDescent="0.25">
      <c r="A14892">
        <v>7</v>
      </c>
      <c r="B14892">
        <v>24</v>
      </c>
      <c r="C14892" s="3">
        <v>724</v>
      </c>
      <c r="D14892" t="s">
        <v>7</v>
      </c>
      <c r="E14892">
        <v>81</v>
      </c>
      <c r="G14892" s="3">
        <v>381</v>
      </c>
      <c r="O14892" s="3"/>
    </row>
    <row r="14893" spans="1:15" customFormat="1" ht="13.2" x14ac:dyDescent="0.25">
      <c r="A14893">
        <v>7</v>
      </c>
      <c r="B14893">
        <v>25</v>
      </c>
      <c r="C14893" s="3">
        <v>725</v>
      </c>
      <c r="D14893" t="s">
        <v>7</v>
      </c>
      <c r="E14893">
        <v>81</v>
      </c>
      <c r="G14893" s="3">
        <v>311</v>
      </c>
      <c r="O14893" s="3"/>
    </row>
    <row r="14894" spans="1:15" customFormat="1" ht="13.2" x14ac:dyDescent="0.25">
      <c r="A14894">
        <v>7</v>
      </c>
      <c r="B14894">
        <v>26</v>
      </c>
      <c r="C14894" s="3">
        <v>726</v>
      </c>
      <c r="D14894" t="s">
        <v>7</v>
      </c>
      <c r="E14894">
        <v>81</v>
      </c>
      <c r="G14894" s="3">
        <v>354</v>
      </c>
      <c r="O14894" s="3"/>
    </row>
    <row r="14895" spans="1:15" customFormat="1" ht="13.2" x14ac:dyDescent="0.25">
      <c r="A14895">
        <v>7</v>
      </c>
      <c r="B14895">
        <v>27</v>
      </c>
      <c r="C14895" s="3">
        <v>727</v>
      </c>
      <c r="D14895" t="s">
        <v>7</v>
      </c>
      <c r="E14895">
        <v>81</v>
      </c>
      <c r="G14895" s="3">
        <v>105</v>
      </c>
      <c r="O14895" s="3"/>
    </row>
    <row r="14896" spans="1:15" customFormat="1" ht="13.2" x14ac:dyDescent="0.25">
      <c r="A14896">
        <v>7</v>
      </c>
      <c r="B14896">
        <v>28</v>
      </c>
      <c r="C14896" s="3">
        <v>728</v>
      </c>
      <c r="D14896" t="s">
        <v>7</v>
      </c>
      <c r="E14896">
        <v>81</v>
      </c>
      <c r="G14896" s="3">
        <v>11</v>
      </c>
      <c r="O14896" s="3"/>
    </row>
    <row r="14897" spans="1:15" customFormat="1" ht="13.2" x14ac:dyDescent="0.25">
      <c r="A14897">
        <v>7</v>
      </c>
      <c r="B14897">
        <v>29</v>
      </c>
      <c r="C14897" s="3">
        <v>729</v>
      </c>
      <c r="D14897" t="s">
        <v>7</v>
      </c>
      <c r="E14897">
        <v>81</v>
      </c>
      <c r="G14897" s="3">
        <v>40</v>
      </c>
      <c r="O14897" s="3"/>
    </row>
    <row r="14898" spans="1:15" customFormat="1" ht="13.2" x14ac:dyDescent="0.25">
      <c r="A14898">
        <v>7</v>
      </c>
      <c r="B14898">
        <v>30</v>
      </c>
      <c r="C14898" s="3">
        <v>730</v>
      </c>
      <c r="D14898" t="s">
        <v>7</v>
      </c>
      <c r="E14898">
        <v>81</v>
      </c>
      <c r="G14898" s="3">
        <v>280</v>
      </c>
      <c r="O14898" s="3"/>
    </row>
    <row r="14899" spans="1:15" customFormat="1" ht="13.2" x14ac:dyDescent="0.25">
      <c r="A14899">
        <v>7</v>
      </c>
      <c r="B14899">
        <v>31</v>
      </c>
      <c r="C14899" s="3">
        <v>731</v>
      </c>
      <c r="D14899" t="s">
        <v>7</v>
      </c>
      <c r="E14899">
        <v>81</v>
      </c>
      <c r="G14899" s="3">
        <v>544</v>
      </c>
      <c r="O14899" s="3"/>
    </row>
    <row r="14900" spans="1:15" customFormat="1" ht="13.2" x14ac:dyDescent="0.25">
      <c r="A14900">
        <v>8</v>
      </c>
      <c r="B14900">
        <v>1</v>
      </c>
      <c r="C14900" s="3">
        <v>801</v>
      </c>
      <c r="D14900" t="s">
        <v>7</v>
      </c>
      <c r="E14900">
        <v>81</v>
      </c>
      <c r="G14900" s="3">
        <v>577</v>
      </c>
      <c r="O14900" s="3"/>
    </row>
    <row r="14901" spans="1:15" customFormat="1" ht="13.2" x14ac:dyDescent="0.25">
      <c r="A14901">
        <v>8</v>
      </c>
      <c r="B14901">
        <v>2</v>
      </c>
      <c r="C14901" s="3">
        <v>802</v>
      </c>
      <c r="D14901" t="s">
        <v>7</v>
      </c>
      <c r="E14901">
        <v>81</v>
      </c>
      <c r="G14901" s="3">
        <v>632</v>
      </c>
      <c r="O14901" s="3"/>
    </row>
    <row r="14902" spans="1:15" customFormat="1" ht="13.2" x14ac:dyDescent="0.25">
      <c r="A14902">
        <v>8</v>
      </c>
      <c r="B14902">
        <v>3</v>
      </c>
      <c r="C14902" s="3">
        <v>803</v>
      </c>
      <c r="D14902" t="s">
        <v>7</v>
      </c>
      <c r="E14902">
        <v>81</v>
      </c>
      <c r="G14902" s="3">
        <v>688</v>
      </c>
      <c r="O14902" s="3"/>
    </row>
    <row r="14903" spans="1:15" customFormat="1" ht="13.2" x14ac:dyDescent="0.25">
      <c r="A14903">
        <v>8</v>
      </c>
      <c r="B14903">
        <v>4</v>
      </c>
      <c r="C14903" s="3">
        <v>804</v>
      </c>
      <c r="D14903" t="s">
        <v>7</v>
      </c>
      <c r="E14903">
        <v>81</v>
      </c>
      <c r="G14903" s="3">
        <v>686</v>
      </c>
      <c r="O14903" s="3"/>
    </row>
    <row r="14904" spans="1:15" customFormat="1" ht="13.2" x14ac:dyDescent="0.25">
      <c r="A14904">
        <v>8</v>
      </c>
      <c r="B14904">
        <v>5</v>
      </c>
      <c r="C14904" s="3">
        <v>805</v>
      </c>
      <c r="D14904" t="s">
        <v>7</v>
      </c>
      <c r="E14904">
        <v>81</v>
      </c>
      <c r="G14904" s="3">
        <v>1337</v>
      </c>
      <c r="O14904" s="3"/>
    </row>
    <row r="14905" spans="1:15" customFormat="1" ht="13.2" x14ac:dyDescent="0.25">
      <c r="A14905">
        <v>8</v>
      </c>
      <c r="B14905">
        <v>6</v>
      </c>
      <c r="C14905" s="3">
        <v>806</v>
      </c>
      <c r="D14905" t="s">
        <v>7</v>
      </c>
      <c r="E14905">
        <v>81</v>
      </c>
      <c r="G14905" s="3">
        <v>1626</v>
      </c>
      <c r="O14905" s="3"/>
    </row>
    <row r="14906" spans="1:15" customFormat="1" ht="13.2" x14ac:dyDescent="0.25">
      <c r="A14906">
        <v>8</v>
      </c>
      <c r="B14906">
        <v>7</v>
      </c>
      <c r="C14906" s="3">
        <v>807</v>
      </c>
      <c r="D14906" t="s">
        <v>7</v>
      </c>
      <c r="E14906">
        <v>81</v>
      </c>
      <c r="G14906" s="3">
        <v>651</v>
      </c>
      <c r="O14906" s="3"/>
    </row>
    <row r="14907" spans="1:15" customFormat="1" ht="13.2" x14ac:dyDescent="0.25">
      <c r="A14907">
        <v>8</v>
      </c>
      <c r="B14907">
        <v>8</v>
      </c>
      <c r="C14907" s="3">
        <v>808</v>
      </c>
      <c r="D14907" t="s">
        <v>7</v>
      </c>
      <c r="E14907">
        <v>81</v>
      </c>
      <c r="G14907" s="3">
        <v>146</v>
      </c>
      <c r="O14907" s="3"/>
    </row>
    <row r="14908" spans="1:15" customFormat="1" ht="13.2" x14ac:dyDescent="0.25">
      <c r="A14908">
        <v>8</v>
      </c>
      <c r="B14908">
        <v>9</v>
      </c>
      <c r="C14908" s="3">
        <v>809</v>
      </c>
      <c r="D14908" t="s">
        <v>7</v>
      </c>
      <c r="E14908">
        <v>81</v>
      </c>
      <c r="G14908" s="3">
        <v>31</v>
      </c>
      <c r="O14908" s="3"/>
    </row>
    <row r="14909" spans="1:15" customFormat="1" ht="13.2" x14ac:dyDescent="0.25">
      <c r="A14909">
        <v>8</v>
      </c>
      <c r="B14909">
        <v>10</v>
      </c>
      <c r="C14909" s="3">
        <v>810</v>
      </c>
      <c r="D14909" t="s">
        <v>7</v>
      </c>
      <c r="E14909">
        <v>81</v>
      </c>
      <c r="G14909" s="3">
        <v>2</v>
      </c>
      <c r="O14909" s="3"/>
    </row>
    <row r="14910" spans="1:15" customFormat="1" ht="13.2" x14ac:dyDescent="0.25">
      <c r="A14910">
        <v>8</v>
      </c>
      <c r="B14910">
        <v>11</v>
      </c>
      <c r="C14910" s="3">
        <v>811</v>
      </c>
      <c r="D14910" t="s">
        <v>7</v>
      </c>
      <c r="E14910">
        <v>81</v>
      </c>
      <c r="G14910" s="3">
        <v>4</v>
      </c>
      <c r="O14910" s="3"/>
    </row>
    <row r="14911" spans="1:15" customFormat="1" ht="13.2" x14ac:dyDescent="0.25">
      <c r="A14911">
        <v>8</v>
      </c>
      <c r="B14911">
        <v>12</v>
      </c>
      <c r="C14911" s="3">
        <v>812</v>
      </c>
      <c r="D14911" t="s">
        <v>7</v>
      </c>
      <c r="E14911">
        <v>81</v>
      </c>
      <c r="G14911" s="3">
        <v>7</v>
      </c>
      <c r="O14911" s="3"/>
    </row>
    <row r="14912" spans="1:15" customFormat="1" ht="13.2" x14ac:dyDescent="0.25">
      <c r="A14912">
        <v>8</v>
      </c>
      <c r="B14912">
        <v>13</v>
      </c>
      <c r="C14912" s="3">
        <v>813</v>
      </c>
      <c r="D14912" t="s">
        <v>7</v>
      </c>
      <c r="E14912">
        <v>81</v>
      </c>
      <c r="G14912" s="3">
        <v>9</v>
      </c>
      <c r="O14912" s="3"/>
    </row>
    <row r="14913" spans="1:15" customFormat="1" ht="13.2" x14ac:dyDescent="0.25">
      <c r="A14913">
        <v>8</v>
      </c>
      <c r="B14913">
        <v>14</v>
      </c>
      <c r="C14913" s="3">
        <v>814</v>
      </c>
      <c r="D14913" t="s">
        <v>7</v>
      </c>
      <c r="E14913">
        <v>81</v>
      </c>
      <c r="G14913" s="3">
        <v>12</v>
      </c>
      <c r="O14913" s="3"/>
    </row>
    <row r="14914" spans="1:15" customFormat="1" ht="13.2" x14ac:dyDescent="0.25">
      <c r="A14914">
        <v>8</v>
      </c>
      <c r="B14914">
        <v>15</v>
      </c>
      <c r="C14914" s="3">
        <v>815</v>
      </c>
      <c r="D14914" t="s">
        <v>7</v>
      </c>
      <c r="E14914">
        <v>81</v>
      </c>
      <c r="G14914" s="3">
        <v>34</v>
      </c>
      <c r="O14914" s="3"/>
    </row>
    <row r="14915" spans="1:15" customFormat="1" ht="13.2" x14ac:dyDescent="0.25">
      <c r="A14915">
        <v>8</v>
      </c>
      <c r="B14915">
        <v>16</v>
      </c>
      <c r="C14915" s="3">
        <v>816</v>
      </c>
      <c r="D14915" t="s">
        <v>7</v>
      </c>
      <c r="E14915">
        <v>81</v>
      </c>
      <c r="G14915" s="3">
        <v>71</v>
      </c>
      <c r="O14915" s="3"/>
    </row>
    <row r="14916" spans="1:15" customFormat="1" ht="13.2" x14ac:dyDescent="0.25">
      <c r="A14916">
        <v>8</v>
      </c>
      <c r="B14916">
        <v>17</v>
      </c>
      <c r="C14916" s="3">
        <v>817</v>
      </c>
      <c r="D14916" t="s">
        <v>7</v>
      </c>
      <c r="E14916">
        <v>81</v>
      </c>
      <c r="G14916" s="3">
        <v>153</v>
      </c>
      <c r="O14916" s="3"/>
    </row>
    <row r="14917" spans="1:15" customFormat="1" ht="13.2" x14ac:dyDescent="0.25">
      <c r="A14917">
        <v>8</v>
      </c>
      <c r="B14917">
        <v>18</v>
      </c>
      <c r="C14917" s="3">
        <v>818</v>
      </c>
      <c r="D14917" t="s">
        <v>7</v>
      </c>
      <c r="E14917">
        <v>81</v>
      </c>
      <c r="G14917" s="3">
        <v>122</v>
      </c>
      <c r="O14917" s="3"/>
    </row>
    <row r="14918" spans="1:15" customFormat="1" ht="13.2" x14ac:dyDescent="0.25">
      <c r="A14918">
        <v>8</v>
      </c>
      <c r="B14918">
        <v>19</v>
      </c>
      <c r="C14918" s="3">
        <v>819</v>
      </c>
      <c r="D14918" t="s">
        <v>7</v>
      </c>
      <c r="E14918">
        <v>81</v>
      </c>
      <c r="G14918" s="3">
        <v>830</v>
      </c>
      <c r="O14918" s="3"/>
    </row>
    <row r="14919" spans="1:15" customFormat="1" ht="13.2" x14ac:dyDescent="0.25">
      <c r="A14919">
        <v>8</v>
      </c>
      <c r="B14919">
        <v>20</v>
      </c>
      <c r="C14919" s="3">
        <v>820</v>
      </c>
      <c r="D14919" t="s">
        <v>7</v>
      </c>
      <c r="E14919">
        <v>81</v>
      </c>
      <c r="G14919" s="3">
        <v>1264</v>
      </c>
      <c r="O14919" s="3"/>
    </row>
    <row r="14920" spans="1:15" customFormat="1" ht="13.2" x14ac:dyDescent="0.25">
      <c r="A14920">
        <v>8</v>
      </c>
      <c r="B14920">
        <v>21</v>
      </c>
      <c r="C14920" s="3">
        <v>821</v>
      </c>
      <c r="D14920" t="s">
        <v>7</v>
      </c>
      <c r="E14920">
        <v>81</v>
      </c>
      <c r="G14920" s="3">
        <v>2549</v>
      </c>
      <c r="O14920" s="3"/>
    </row>
    <row r="14921" spans="1:15" customFormat="1" ht="13.2" x14ac:dyDescent="0.25">
      <c r="A14921">
        <v>8</v>
      </c>
      <c r="B14921">
        <v>22</v>
      </c>
      <c r="C14921" s="3">
        <v>822</v>
      </c>
      <c r="D14921" t="s">
        <v>7</v>
      </c>
      <c r="E14921">
        <v>81</v>
      </c>
      <c r="G14921" s="3">
        <v>1231</v>
      </c>
      <c r="O14921" s="3"/>
    </row>
    <row r="14922" spans="1:15" customFormat="1" ht="13.2" x14ac:dyDescent="0.25">
      <c r="A14922">
        <v>8</v>
      </c>
      <c r="B14922">
        <v>23</v>
      </c>
      <c r="C14922" s="3">
        <v>823</v>
      </c>
      <c r="D14922" t="s">
        <v>7</v>
      </c>
      <c r="E14922">
        <v>81</v>
      </c>
      <c r="G14922" s="3">
        <v>2429</v>
      </c>
      <c r="O14922" s="3"/>
    </row>
    <row r="14923" spans="1:15" customFormat="1" ht="13.2" x14ac:dyDescent="0.25">
      <c r="A14923">
        <v>8</v>
      </c>
      <c r="B14923">
        <v>24</v>
      </c>
      <c r="C14923" s="3">
        <v>824</v>
      </c>
      <c r="D14923" t="s">
        <v>7</v>
      </c>
      <c r="E14923">
        <v>81</v>
      </c>
      <c r="G14923" s="3">
        <v>1093</v>
      </c>
      <c r="O14923" s="3"/>
    </row>
    <row r="14924" spans="1:15" customFormat="1" ht="13.2" x14ac:dyDescent="0.25">
      <c r="A14924">
        <v>8</v>
      </c>
      <c r="B14924">
        <v>25</v>
      </c>
      <c r="C14924" s="3">
        <v>825</v>
      </c>
      <c r="D14924" t="s">
        <v>7</v>
      </c>
      <c r="E14924">
        <v>81</v>
      </c>
      <c r="G14924" s="3">
        <v>413</v>
      </c>
      <c r="O14924" s="3"/>
    </row>
    <row r="14925" spans="1:15" customFormat="1" ht="13.2" x14ac:dyDescent="0.25">
      <c r="A14925">
        <v>8</v>
      </c>
      <c r="B14925">
        <v>26</v>
      </c>
      <c r="C14925" s="3">
        <v>826</v>
      </c>
      <c r="D14925" t="s">
        <v>7</v>
      </c>
      <c r="E14925">
        <v>81</v>
      </c>
      <c r="G14925" s="3">
        <v>570</v>
      </c>
      <c r="O14925" s="3"/>
    </row>
    <row r="14926" spans="1:15" customFormat="1" ht="13.2" x14ac:dyDescent="0.25">
      <c r="A14926">
        <v>8</v>
      </c>
      <c r="B14926">
        <v>27</v>
      </c>
      <c r="C14926" s="3">
        <v>827</v>
      </c>
      <c r="D14926" t="s">
        <v>7</v>
      </c>
      <c r="E14926">
        <v>81</v>
      </c>
      <c r="G14926" s="3">
        <v>345</v>
      </c>
      <c r="O14926" s="3"/>
    </row>
    <row r="14927" spans="1:15" customFormat="1" ht="13.2" x14ac:dyDescent="0.25">
      <c r="A14927">
        <v>8</v>
      </c>
      <c r="B14927">
        <v>28</v>
      </c>
      <c r="C14927" s="3">
        <v>828</v>
      </c>
      <c r="D14927" t="s">
        <v>7</v>
      </c>
      <c r="E14927">
        <v>81</v>
      </c>
      <c r="G14927" s="3">
        <v>612</v>
      </c>
      <c r="O14927" s="3"/>
    </row>
    <row r="14928" spans="1:15" customFormat="1" ht="13.2" x14ac:dyDescent="0.25">
      <c r="A14928">
        <v>8</v>
      </c>
      <c r="B14928">
        <v>29</v>
      </c>
      <c r="C14928" s="3">
        <v>829</v>
      </c>
      <c r="D14928" t="s">
        <v>7</v>
      </c>
      <c r="E14928">
        <v>81</v>
      </c>
      <c r="G14928" s="3">
        <v>615</v>
      </c>
      <c r="O14928" s="3"/>
    </row>
    <row r="14929" spans="1:15" customFormat="1" ht="13.2" x14ac:dyDescent="0.25">
      <c r="A14929">
        <v>8</v>
      </c>
      <c r="B14929">
        <v>30</v>
      </c>
      <c r="C14929" s="3">
        <v>830</v>
      </c>
      <c r="D14929" t="s">
        <v>7</v>
      </c>
      <c r="E14929">
        <v>81</v>
      </c>
      <c r="G14929" s="3">
        <v>772</v>
      </c>
      <c r="O14929" s="3"/>
    </row>
    <row r="14930" spans="1:15" customFormat="1" ht="13.2" x14ac:dyDescent="0.25">
      <c r="A14930">
        <v>8</v>
      </c>
      <c r="B14930">
        <v>31</v>
      </c>
      <c r="C14930" s="3">
        <v>831</v>
      </c>
      <c r="D14930" t="s">
        <v>7</v>
      </c>
      <c r="E14930">
        <v>81</v>
      </c>
      <c r="G14930" s="3">
        <v>164</v>
      </c>
      <c r="O14930" s="3"/>
    </row>
    <row r="14931" spans="1:15" customFormat="1" ht="13.2" x14ac:dyDescent="0.25">
      <c r="A14931">
        <v>9</v>
      </c>
      <c r="B14931">
        <v>1</v>
      </c>
      <c r="C14931" s="3">
        <v>901</v>
      </c>
      <c r="D14931" t="s">
        <v>7</v>
      </c>
      <c r="E14931">
        <v>81</v>
      </c>
      <c r="G14931" s="3">
        <v>279</v>
      </c>
      <c r="O14931" s="3"/>
    </row>
    <row r="14932" spans="1:15" customFormat="1" ht="13.2" x14ac:dyDescent="0.25">
      <c r="A14932">
        <v>9</v>
      </c>
      <c r="B14932">
        <v>2</v>
      </c>
      <c r="C14932" s="3">
        <v>902</v>
      </c>
      <c r="D14932" t="s">
        <v>7</v>
      </c>
      <c r="E14932">
        <v>81</v>
      </c>
      <c r="G14932" s="3">
        <v>342</v>
      </c>
      <c r="O14932" s="3"/>
    </row>
    <row r="14933" spans="1:15" customFormat="1" ht="13.2" x14ac:dyDescent="0.25">
      <c r="A14933">
        <v>9</v>
      </c>
      <c r="B14933">
        <v>3</v>
      </c>
      <c r="C14933" s="3">
        <v>903</v>
      </c>
      <c r="D14933" t="s">
        <v>7</v>
      </c>
      <c r="E14933">
        <v>81</v>
      </c>
      <c r="G14933" s="3">
        <v>407</v>
      </c>
      <c r="O14933" s="3"/>
    </row>
    <row r="14934" spans="1:15" customFormat="1" ht="13.2" x14ac:dyDescent="0.25">
      <c r="A14934">
        <v>9</v>
      </c>
      <c r="B14934">
        <v>4</v>
      </c>
      <c r="C14934" s="3">
        <v>904</v>
      </c>
      <c r="D14934" t="s">
        <v>7</v>
      </c>
      <c r="E14934">
        <v>81</v>
      </c>
      <c r="G14934" s="3">
        <v>473</v>
      </c>
      <c r="O14934" s="3"/>
    </row>
    <row r="14935" spans="1:15" customFormat="1" ht="13.2" x14ac:dyDescent="0.25">
      <c r="A14935">
        <v>9</v>
      </c>
      <c r="B14935">
        <v>5</v>
      </c>
      <c r="C14935" s="3">
        <v>905</v>
      </c>
      <c r="D14935" t="s">
        <v>7</v>
      </c>
      <c r="E14935">
        <v>81</v>
      </c>
      <c r="G14935" s="3">
        <v>354</v>
      </c>
      <c r="O14935" s="3"/>
    </row>
    <row r="14936" spans="1:15" customFormat="1" ht="13.2" x14ac:dyDescent="0.25">
      <c r="A14936">
        <v>9</v>
      </c>
      <c r="B14936">
        <v>6</v>
      </c>
      <c r="C14936" s="3">
        <v>906</v>
      </c>
      <c r="D14936" t="s">
        <v>7</v>
      </c>
      <c r="E14936">
        <v>81</v>
      </c>
      <c r="G14936" s="3">
        <v>278</v>
      </c>
      <c r="O14936" s="3"/>
    </row>
    <row r="14937" spans="1:15" customFormat="1" ht="13.2" x14ac:dyDescent="0.25">
      <c r="A14937">
        <v>9</v>
      </c>
      <c r="B14937">
        <v>7</v>
      </c>
      <c r="C14937" s="3">
        <v>907</v>
      </c>
      <c r="D14937" t="s">
        <v>7</v>
      </c>
      <c r="E14937">
        <v>81</v>
      </c>
      <c r="G14937" s="3">
        <v>292</v>
      </c>
      <c r="O14937" s="3"/>
    </row>
    <row r="14938" spans="1:15" customFormat="1" ht="13.2" x14ac:dyDescent="0.25">
      <c r="A14938">
        <v>9</v>
      </c>
      <c r="B14938">
        <v>8</v>
      </c>
      <c r="C14938" s="3">
        <v>908</v>
      </c>
      <c r="D14938" t="s">
        <v>7</v>
      </c>
      <c r="E14938">
        <v>81</v>
      </c>
      <c r="G14938" s="3">
        <v>235</v>
      </c>
      <c r="O14938" s="3"/>
    </row>
    <row r="14939" spans="1:15" customFormat="1" ht="13.2" x14ac:dyDescent="0.25">
      <c r="A14939">
        <v>9</v>
      </c>
      <c r="B14939">
        <v>9</v>
      </c>
      <c r="C14939" s="3">
        <v>909</v>
      </c>
      <c r="D14939" t="s">
        <v>7</v>
      </c>
      <c r="E14939">
        <v>81</v>
      </c>
      <c r="G14939" s="3">
        <v>131</v>
      </c>
      <c r="O14939" s="3"/>
    </row>
    <row r="14940" spans="1:15" customFormat="1" ht="13.2" x14ac:dyDescent="0.25">
      <c r="A14940">
        <v>9</v>
      </c>
      <c r="B14940">
        <v>10</v>
      </c>
      <c r="C14940" s="3">
        <v>910</v>
      </c>
      <c r="D14940" t="s">
        <v>7</v>
      </c>
      <c r="E14940">
        <v>81</v>
      </c>
      <c r="G14940" s="3">
        <v>119</v>
      </c>
      <c r="O14940" s="3"/>
    </row>
    <row r="14941" spans="1:15" customFormat="1" ht="13.2" x14ac:dyDescent="0.25">
      <c r="A14941">
        <v>9</v>
      </c>
      <c r="B14941">
        <v>11</v>
      </c>
      <c r="C14941" s="3">
        <v>911</v>
      </c>
      <c r="D14941" t="s">
        <v>7</v>
      </c>
      <c r="E14941">
        <v>81</v>
      </c>
      <c r="G14941" s="3">
        <v>99</v>
      </c>
      <c r="O14941" s="3"/>
    </row>
    <row r="14942" spans="1:15" customFormat="1" ht="13.2" x14ac:dyDescent="0.25">
      <c r="A14942">
        <v>9</v>
      </c>
      <c r="B14942">
        <v>12</v>
      </c>
      <c r="C14942" s="3">
        <v>912</v>
      </c>
      <c r="D14942" t="s">
        <v>7</v>
      </c>
      <c r="E14942">
        <v>81</v>
      </c>
      <c r="G14942" s="3">
        <v>71</v>
      </c>
      <c r="O14942" s="3"/>
    </row>
    <row r="14943" spans="1:15" customFormat="1" ht="13.2" x14ac:dyDescent="0.25">
      <c r="A14943">
        <v>9</v>
      </c>
      <c r="B14943">
        <v>13</v>
      </c>
      <c r="C14943" s="3">
        <v>913</v>
      </c>
      <c r="D14943" t="s">
        <v>7</v>
      </c>
      <c r="E14943">
        <v>81</v>
      </c>
      <c r="G14943" s="3">
        <v>107</v>
      </c>
      <c r="O14943" s="3"/>
    </row>
    <row r="14944" spans="1:15" customFormat="1" ht="13.2" x14ac:dyDescent="0.25">
      <c r="A14944">
        <v>9</v>
      </c>
      <c r="B14944">
        <v>14</v>
      </c>
      <c r="C14944" s="3">
        <v>914</v>
      </c>
      <c r="D14944" t="s">
        <v>7</v>
      </c>
      <c r="E14944">
        <v>81</v>
      </c>
      <c r="G14944" s="3">
        <v>51</v>
      </c>
      <c r="O14944" s="3"/>
    </row>
    <row r="14945" spans="1:15" customFormat="1" ht="13.2" x14ac:dyDescent="0.25">
      <c r="A14945">
        <v>9</v>
      </c>
      <c r="B14945">
        <v>15</v>
      </c>
      <c r="C14945" s="3">
        <v>915</v>
      </c>
      <c r="D14945" t="s">
        <v>7</v>
      </c>
      <c r="E14945">
        <v>81</v>
      </c>
      <c r="G14945" s="3">
        <v>36</v>
      </c>
      <c r="O14945" s="3"/>
    </row>
    <row r="14946" spans="1:15" customFormat="1" ht="13.2" x14ac:dyDescent="0.25">
      <c r="A14946">
        <v>9</v>
      </c>
      <c r="B14946">
        <v>16</v>
      </c>
      <c r="C14946" s="3">
        <v>916</v>
      </c>
      <c r="D14946" t="s">
        <v>7</v>
      </c>
      <c r="E14946">
        <v>81</v>
      </c>
      <c r="G14946" s="3">
        <v>65</v>
      </c>
      <c r="O14946" s="3"/>
    </row>
    <row r="14947" spans="1:15" customFormat="1" ht="13.2" x14ac:dyDescent="0.25">
      <c r="A14947">
        <v>9</v>
      </c>
      <c r="B14947">
        <v>17</v>
      </c>
      <c r="C14947" s="3">
        <v>917</v>
      </c>
      <c r="D14947" t="s">
        <v>7</v>
      </c>
      <c r="E14947">
        <v>81</v>
      </c>
      <c r="G14947" s="3">
        <v>98</v>
      </c>
      <c r="O14947" s="3"/>
    </row>
    <row r="14948" spans="1:15" customFormat="1" ht="13.2" x14ac:dyDescent="0.25">
      <c r="A14948">
        <v>9</v>
      </c>
      <c r="B14948">
        <v>18</v>
      </c>
      <c r="C14948" s="3">
        <v>918</v>
      </c>
      <c r="D14948" t="s">
        <v>7</v>
      </c>
      <c r="E14948">
        <v>81</v>
      </c>
      <c r="G14948" s="3">
        <v>210</v>
      </c>
      <c r="O14948" s="3"/>
    </row>
    <row r="14949" spans="1:15" customFormat="1" ht="13.2" x14ac:dyDescent="0.25">
      <c r="A14949">
        <v>9</v>
      </c>
      <c r="B14949">
        <v>19</v>
      </c>
      <c r="C14949" s="3">
        <v>919</v>
      </c>
      <c r="D14949" t="s">
        <v>7</v>
      </c>
      <c r="E14949">
        <v>81</v>
      </c>
      <c r="G14949" s="3">
        <v>535</v>
      </c>
      <c r="O14949" s="3"/>
    </row>
    <row r="14950" spans="1:15" customFormat="1" ht="13.2" x14ac:dyDescent="0.25">
      <c r="A14950">
        <v>9</v>
      </c>
      <c r="B14950">
        <v>20</v>
      </c>
      <c r="C14950" s="3">
        <v>920</v>
      </c>
      <c r="D14950" t="s">
        <v>7</v>
      </c>
      <c r="E14950">
        <v>81</v>
      </c>
      <c r="G14950" s="3">
        <v>185</v>
      </c>
      <c r="O14950" s="3"/>
    </row>
    <row r="14951" spans="1:15" customFormat="1" ht="13.2" x14ac:dyDescent="0.25">
      <c r="A14951">
        <v>9</v>
      </c>
      <c r="B14951">
        <v>21</v>
      </c>
      <c r="C14951" s="3">
        <v>921</v>
      </c>
      <c r="D14951" t="s">
        <v>7</v>
      </c>
      <c r="E14951">
        <v>81</v>
      </c>
      <c r="G14951" s="3">
        <v>908</v>
      </c>
      <c r="O14951" s="3"/>
    </row>
    <row r="14952" spans="1:15" customFormat="1" ht="13.2" x14ac:dyDescent="0.25">
      <c r="A14952">
        <v>9</v>
      </c>
      <c r="B14952">
        <v>22</v>
      </c>
      <c r="C14952" s="3">
        <v>922</v>
      </c>
      <c r="D14952" t="s">
        <v>7</v>
      </c>
      <c r="E14952">
        <v>81</v>
      </c>
      <c r="G14952" s="3">
        <v>444</v>
      </c>
      <c r="O14952" s="3"/>
    </row>
    <row r="14953" spans="1:15" customFormat="1" ht="13.2" x14ac:dyDescent="0.25">
      <c r="A14953">
        <v>9</v>
      </c>
      <c r="B14953">
        <v>23</v>
      </c>
      <c r="C14953" s="3">
        <v>923</v>
      </c>
      <c r="D14953" t="s">
        <v>7</v>
      </c>
      <c r="E14953">
        <v>81</v>
      </c>
      <c r="G14953" s="3">
        <v>636</v>
      </c>
      <c r="O14953" s="3"/>
    </row>
    <row r="14954" spans="1:15" customFormat="1" ht="13.2" x14ac:dyDescent="0.25">
      <c r="A14954">
        <v>6</v>
      </c>
      <c r="B14954">
        <v>10</v>
      </c>
      <c r="C14954" s="3">
        <v>610</v>
      </c>
      <c r="D14954" t="s">
        <v>6</v>
      </c>
      <c r="E14954">
        <v>80</v>
      </c>
      <c r="G14954" s="3"/>
      <c r="O14954" s="3"/>
    </row>
    <row r="14955" spans="1:15" customFormat="1" ht="13.2" x14ac:dyDescent="0.25">
      <c r="A14955">
        <v>6</v>
      </c>
      <c r="B14955">
        <v>11</v>
      </c>
      <c r="C14955" s="3">
        <v>611</v>
      </c>
      <c r="D14955" t="s">
        <v>6</v>
      </c>
      <c r="E14955">
        <v>80</v>
      </c>
      <c r="G14955" s="3"/>
      <c r="O14955" s="3"/>
    </row>
    <row r="14956" spans="1:15" customFormat="1" ht="13.2" x14ac:dyDescent="0.25">
      <c r="A14956">
        <v>6</v>
      </c>
      <c r="B14956">
        <v>12</v>
      </c>
      <c r="C14956" s="3">
        <v>612</v>
      </c>
      <c r="D14956" t="s">
        <v>6</v>
      </c>
      <c r="E14956">
        <v>80</v>
      </c>
      <c r="G14956" s="3"/>
      <c r="O14956" s="3"/>
    </row>
    <row r="14957" spans="1:15" customFormat="1" ht="13.2" x14ac:dyDescent="0.25">
      <c r="A14957">
        <v>6</v>
      </c>
      <c r="B14957">
        <v>13</v>
      </c>
      <c r="C14957" s="3">
        <v>613</v>
      </c>
      <c r="D14957" t="s">
        <v>6</v>
      </c>
      <c r="E14957">
        <v>80</v>
      </c>
      <c r="G14957" s="3">
        <v>678</v>
      </c>
      <c r="O14957" s="3"/>
    </row>
    <row r="14958" spans="1:15" customFormat="1" ht="13.2" x14ac:dyDescent="0.25">
      <c r="A14958">
        <v>6</v>
      </c>
      <c r="B14958">
        <v>14</v>
      </c>
      <c r="C14958" s="3">
        <v>614</v>
      </c>
      <c r="D14958" t="s">
        <v>6</v>
      </c>
      <c r="E14958">
        <v>80</v>
      </c>
      <c r="G14958" s="3">
        <v>1458</v>
      </c>
      <c r="O14958" s="3"/>
    </row>
    <row r="14959" spans="1:15" customFormat="1" ht="13.2" x14ac:dyDescent="0.25">
      <c r="A14959">
        <v>6</v>
      </c>
      <c r="B14959">
        <v>15</v>
      </c>
      <c r="C14959" s="3">
        <v>615</v>
      </c>
      <c r="D14959" t="s">
        <v>6</v>
      </c>
      <c r="E14959">
        <v>80</v>
      </c>
      <c r="G14959" s="3">
        <v>915</v>
      </c>
      <c r="O14959" s="3"/>
    </row>
    <row r="14960" spans="1:15" customFormat="1" ht="13.2" x14ac:dyDescent="0.25">
      <c r="A14960">
        <v>6</v>
      </c>
      <c r="B14960">
        <v>16</v>
      </c>
      <c r="C14960" s="3">
        <v>616</v>
      </c>
      <c r="D14960" t="s">
        <v>6</v>
      </c>
      <c r="E14960">
        <v>80</v>
      </c>
      <c r="G14960" s="3">
        <v>788</v>
      </c>
      <c r="O14960" s="3"/>
    </row>
    <row r="14961" spans="1:15" customFormat="1" ht="13.2" x14ac:dyDescent="0.25">
      <c r="A14961">
        <v>6</v>
      </c>
      <c r="B14961">
        <v>17</v>
      </c>
      <c r="C14961" s="3">
        <v>617</v>
      </c>
      <c r="D14961" t="s">
        <v>6</v>
      </c>
      <c r="E14961">
        <v>80</v>
      </c>
      <c r="G14961" s="3">
        <v>879</v>
      </c>
      <c r="O14961" s="3"/>
    </row>
    <row r="14962" spans="1:15" customFormat="1" ht="13.2" x14ac:dyDescent="0.25">
      <c r="A14962">
        <v>6</v>
      </c>
      <c r="B14962">
        <v>18</v>
      </c>
      <c r="C14962" s="3">
        <v>618</v>
      </c>
      <c r="D14962" t="s">
        <v>6</v>
      </c>
      <c r="E14962">
        <v>80</v>
      </c>
      <c r="G14962" s="3">
        <v>502</v>
      </c>
      <c r="O14962" s="3"/>
    </row>
    <row r="14963" spans="1:15" customFormat="1" ht="13.2" x14ac:dyDescent="0.25">
      <c r="A14963">
        <v>6</v>
      </c>
      <c r="B14963">
        <v>19</v>
      </c>
      <c r="C14963" s="3">
        <v>619</v>
      </c>
      <c r="D14963" t="s">
        <v>6</v>
      </c>
      <c r="E14963">
        <v>80</v>
      </c>
      <c r="G14963" s="3">
        <v>769</v>
      </c>
      <c r="O14963" s="3"/>
    </row>
    <row r="14964" spans="1:15" customFormat="1" ht="13.2" x14ac:dyDescent="0.25">
      <c r="A14964">
        <v>6</v>
      </c>
      <c r="B14964">
        <v>20</v>
      </c>
      <c r="C14964" s="3">
        <v>620</v>
      </c>
      <c r="D14964" t="s">
        <v>6</v>
      </c>
      <c r="E14964">
        <v>80</v>
      </c>
      <c r="G14964" s="3">
        <v>804</v>
      </c>
      <c r="O14964" s="3"/>
    </row>
    <row r="14965" spans="1:15" customFormat="1" ht="13.2" x14ac:dyDescent="0.25">
      <c r="A14965">
        <v>6</v>
      </c>
      <c r="B14965">
        <v>21</v>
      </c>
      <c r="C14965" s="3">
        <v>621</v>
      </c>
      <c r="D14965" t="s">
        <v>6</v>
      </c>
      <c r="E14965">
        <v>80</v>
      </c>
      <c r="G14965" s="3">
        <v>2950</v>
      </c>
      <c r="O14965" s="3"/>
    </row>
    <row r="14966" spans="1:15" customFormat="1" ht="13.2" x14ac:dyDescent="0.25">
      <c r="A14966">
        <v>6</v>
      </c>
      <c r="B14966">
        <v>22</v>
      </c>
      <c r="C14966" s="3">
        <v>622</v>
      </c>
      <c r="D14966" t="s">
        <v>6</v>
      </c>
      <c r="E14966">
        <v>80</v>
      </c>
      <c r="G14966" s="3">
        <v>2551</v>
      </c>
      <c r="O14966" s="3"/>
    </row>
    <row r="14967" spans="1:15" customFormat="1" ht="13.2" x14ac:dyDescent="0.25">
      <c r="A14967">
        <v>6</v>
      </c>
      <c r="B14967">
        <v>23</v>
      </c>
      <c r="C14967" s="3">
        <v>623</v>
      </c>
      <c r="D14967" t="s">
        <v>6</v>
      </c>
      <c r="E14967">
        <v>80</v>
      </c>
      <c r="G14967" s="3">
        <v>2399</v>
      </c>
      <c r="O14967" s="3"/>
    </row>
    <row r="14968" spans="1:15" customFormat="1" ht="13.2" x14ac:dyDescent="0.25">
      <c r="A14968">
        <v>6</v>
      </c>
      <c r="B14968">
        <v>24</v>
      </c>
      <c r="C14968" s="3">
        <v>624</v>
      </c>
      <c r="D14968" t="s">
        <v>6</v>
      </c>
      <c r="E14968">
        <v>80</v>
      </c>
      <c r="G14968" s="3">
        <v>1823</v>
      </c>
      <c r="O14968" s="3"/>
    </row>
    <row r="14969" spans="1:15" customFormat="1" ht="13.2" x14ac:dyDescent="0.25">
      <c r="A14969">
        <v>6</v>
      </c>
      <c r="B14969">
        <v>25</v>
      </c>
      <c r="C14969" s="3">
        <v>625</v>
      </c>
      <c r="D14969" t="s">
        <v>6</v>
      </c>
      <c r="E14969">
        <v>80</v>
      </c>
      <c r="G14969" s="3">
        <v>689</v>
      </c>
      <c r="O14969" s="3"/>
    </row>
    <row r="14970" spans="1:15" customFormat="1" ht="13.2" x14ac:dyDescent="0.25">
      <c r="A14970">
        <v>6</v>
      </c>
      <c r="B14970">
        <v>26</v>
      </c>
      <c r="C14970" s="3">
        <v>626</v>
      </c>
      <c r="D14970" t="s">
        <v>6</v>
      </c>
      <c r="E14970">
        <v>80</v>
      </c>
      <c r="G14970" s="3">
        <v>1200</v>
      </c>
      <c r="O14970" s="3"/>
    </row>
    <row r="14971" spans="1:15" customFormat="1" ht="13.2" x14ac:dyDescent="0.25">
      <c r="A14971">
        <v>6</v>
      </c>
      <c r="B14971">
        <v>27</v>
      </c>
      <c r="C14971" s="3">
        <v>627</v>
      </c>
      <c r="D14971" t="s">
        <v>6</v>
      </c>
      <c r="E14971">
        <v>80</v>
      </c>
      <c r="G14971" s="3">
        <v>382</v>
      </c>
      <c r="O14971" s="3"/>
    </row>
    <row r="14972" spans="1:15" customFormat="1" ht="13.2" x14ac:dyDescent="0.25">
      <c r="A14972">
        <v>6</v>
      </c>
      <c r="B14972">
        <v>28</v>
      </c>
      <c r="C14972" s="3">
        <v>628</v>
      </c>
      <c r="D14972" t="s">
        <v>6</v>
      </c>
      <c r="E14972">
        <v>80</v>
      </c>
      <c r="G14972" s="3">
        <v>309</v>
      </c>
      <c r="O14972" s="3"/>
    </row>
    <row r="14973" spans="1:15" customFormat="1" ht="13.2" x14ac:dyDescent="0.25">
      <c r="A14973">
        <v>6</v>
      </c>
      <c r="B14973">
        <v>29</v>
      </c>
      <c r="C14973" s="3">
        <v>629</v>
      </c>
      <c r="D14973" t="s">
        <v>6</v>
      </c>
      <c r="E14973">
        <v>80</v>
      </c>
      <c r="G14973" s="3">
        <v>571</v>
      </c>
      <c r="O14973" s="3"/>
    </row>
    <row r="14974" spans="1:15" customFormat="1" ht="13.2" x14ac:dyDescent="0.25">
      <c r="A14974">
        <v>6</v>
      </c>
      <c r="B14974">
        <v>30</v>
      </c>
      <c r="C14974" s="3">
        <v>630</v>
      </c>
      <c r="D14974" t="s">
        <v>6</v>
      </c>
      <c r="E14974">
        <v>80</v>
      </c>
      <c r="G14974" s="3">
        <v>1116</v>
      </c>
      <c r="O14974" s="3"/>
    </row>
    <row r="14975" spans="1:15" customFormat="1" ht="13.2" x14ac:dyDescent="0.25">
      <c r="A14975">
        <v>7</v>
      </c>
      <c r="B14975">
        <v>1</v>
      </c>
      <c r="C14975" s="3">
        <v>701</v>
      </c>
      <c r="D14975" t="s">
        <v>6</v>
      </c>
      <c r="E14975">
        <v>80</v>
      </c>
      <c r="G14975" s="3">
        <v>3739</v>
      </c>
      <c r="O14975" s="3"/>
    </row>
    <row r="14976" spans="1:15" customFormat="1" ht="13.2" x14ac:dyDescent="0.25">
      <c r="A14976">
        <v>7</v>
      </c>
      <c r="B14976">
        <v>2</v>
      </c>
      <c r="C14976" s="3">
        <v>702</v>
      </c>
      <c r="D14976" t="s">
        <v>6</v>
      </c>
      <c r="E14976">
        <v>80</v>
      </c>
      <c r="G14976" s="3">
        <v>11575</v>
      </c>
      <c r="O14976" s="3"/>
    </row>
    <row r="14977" spans="1:15" customFormat="1" ht="13.2" x14ac:dyDescent="0.25">
      <c r="A14977">
        <v>7</v>
      </c>
      <c r="B14977">
        <v>3</v>
      </c>
      <c r="C14977" s="3">
        <v>703</v>
      </c>
      <c r="D14977" t="s">
        <v>6</v>
      </c>
      <c r="E14977">
        <v>80</v>
      </c>
      <c r="G14977" s="3">
        <v>1623</v>
      </c>
      <c r="O14977" s="3"/>
    </row>
    <row r="14978" spans="1:15" customFormat="1" ht="13.2" x14ac:dyDescent="0.25">
      <c r="A14978">
        <v>7</v>
      </c>
      <c r="B14978">
        <v>4</v>
      </c>
      <c r="C14978" s="3">
        <v>704</v>
      </c>
      <c r="D14978" t="s">
        <v>6</v>
      </c>
      <c r="E14978">
        <v>80</v>
      </c>
      <c r="G14978" s="3">
        <v>1356</v>
      </c>
      <c r="O14978" s="3"/>
    </row>
    <row r="14979" spans="1:15" customFormat="1" ht="13.2" x14ac:dyDescent="0.25">
      <c r="A14979">
        <v>7</v>
      </c>
      <c r="B14979">
        <v>5</v>
      </c>
      <c r="C14979" s="3">
        <v>705</v>
      </c>
      <c r="D14979" t="s">
        <v>6</v>
      </c>
      <c r="E14979">
        <v>80</v>
      </c>
      <c r="G14979" s="3">
        <v>3040</v>
      </c>
      <c r="O14979" s="3"/>
    </row>
    <row r="14980" spans="1:15" customFormat="1" ht="13.2" x14ac:dyDescent="0.25">
      <c r="A14980">
        <v>7</v>
      </c>
      <c r="B14980">
        <v>6</v>
      </c>
      <c r="C14980" s="3">
        <v>706</v>
      </c>
      <c r="D14980" t="s">
        <v>6</v>
      </c>
      <c r="E14980">
        <v>80</v>
      </c>
      <c r="G14980" s="3">
        <v>1174</v>
      </c>
      <c r="O14980" s="3"/>
    </row>
    <row r="14981" spans="1:15" customFormat="1" ht="13.2" x14ac:dyDescent="0.25">
      <c r="A14981">
        <v>7</v>
      </c>
      <c r="B14981">
        <v>7</v>
      </c>
      <c r="C14981" s="3">
        <v>707</v>
      </c>
      <c r="D14981" t="s">
        <v>6</v>
      </c>
      <c r="E14981">
        <v>80</v>
      </c>
      <c r="G14981" s="3">
        <v>1029</v>
      </c>
      <c r="O14981" s="3"/>
    </row>
    <row r="14982" spans="1:15" customFormat="1" ht="13.2" x14ac:dyDescent="0.25">
      <c r="A14982">
        <v>7</v>
      </c>
      <c r="B14982">
        <v>8</v>
      </c>
      <c r="C14982" s="3">
        <v>708</v>
      </c>
      <c r="D14982" t="s">
        <v>6</v>
      </c>
      <c r="E14982">
        <v>80</v>
      </c>
      <c r="G14982" s="3">
        <v>952</v>
      </c>
      <c r="O14982" s="3"/>
    </row>
    <row r="14983" spans="1:15" customFormat="1" ht="13.2" x14ac:dyDescent="0.25">
      <c r="A14983">
        <v>7</v>
      </c>
      <c r="B14983">
        <v>9</v>
      </c>
      <c r="C14983" s="3">
        <v>709</v>
      </c>
      <c r="D14983" t="s">
        <v>6</v>
      </c>
      <c r="E14983">
        <v>80</v>
      </c>
      <c r="G14983" s="3">
        <v>9492</v>
      </c>
      <c r="O14983" s="3"/>
    </row>
    <row r="14984" spans="1:15" customFormat="1" ht="13.2" x14ac:dyDescent="0.25">
      <c r="A14984">
        <v>7</v>
      </c>
      <c r="B14984">
        <v>10</v>
      </c>
      <c r="C14984" s="3">
        <v>710</v>
      </c>
      <c r="D14984" t="s">
        <v>6</v>
      </c>
      <c r="E14984">
        <v>80</v>
      </c>
      <c r="G14984" s="3">
        <v>11098</v>
      </c>
      <c r="O14984" s="3"/>
    </row>
    <row r="14985" spans="1:15" customFormat="1" ht="13.2" x14ac:dyDescent="0.25">
      <c r="A14985">
        <v>7</v>
      </c>
      <c r="B14985">
        <v>11</v>
      </c>
      <c r="C14985" s="3">
        <v>711</v>
      </c>
      <c r="D14985" t="s">
        <v>6</v>
      </c>
      <c r="E14985">
        <v>80</v>
      </c>
      <c r="G14985" s="3">
        <v>8405</v>
      </c>
      <c r="O14985" s="3"/>
    </row>
    <row r="14986" spans="1:15" customFormat="1" ht="13.2" x14ac:dyDescent="0.25">
      <c r="A14986">
        <v>7</v>
      </c>
      <c r="B14986">
        <v>12</v>
      </c>
      <c r="C14986" s="3">
        <v>712</v>
      </c>
      <c r="D14986" t="s">
        <v>6</v>
      </c>
      <c r="E14986">
        <v>80</v>
      </c>
      <c r="G14986" s="3">
        <v>4221</v>
      </c>
      <c r="O14986" s="3"/>
    </row>
    <row r="14987" spans="1:15" customFormat="1" ht="13.2" x14ac:dyDescent="0.25">
      <c r="A14987">
        <v>7</v>
      </c>
      <c r="B14987">
        <v>13</v>
      </c>
      <c r="C14987" s="3">
        <v>713</v>
      </c>
      <c r="D14987" t="s">
        <v>6</v>
      </c>
      <c r="E14987">
        <v>80</v>
      </c>
      <c r="G14987" s="3">
        <v>2674</v>
      </c>
      <c r="O14987" s="3"/>
    </row>
    <row r="14988" spans="1:15" customFormat="1" ht="13.2" x14ac:dyDescent="0.25">
      <c r="A14988">
        <v>7</v>
      </c>
      <c r="B14988">
        <v>14</v>
      </c>
      <c r="C14988" s="3">
        <v>714</v>
      </c>
      <c r="D14988" t="s">
        <v>6</v>
      </c>
      <c r="E14988">
        <v>80</v>
      </c>
      <c r="G14988" s="3">
        <v>1323</v>
      </c>
      <c r="O14988" s="3"/>
    </row>
    <row r="14989" spans="1:15" customFormat="1" ht="13.2" x14ac:dyDescent="0.25">
      <c r="A14989">
        <v>7</v>
      </c>
      <c r="B14989">
        <v>15</v>
      </c>
      <c r="C14989" s="3">
        <v>715</v>
      </c>
      <c r="D14989" t="s">
        <v>6</v>
      </c>
      <c r="E14989">
        <v>80</v>
      </c>
      <c r="G14989" s="3">
        <v>1039</v>
      </c>
      <c r="O14989" s="3"/>
    </row>
    <row r="14990" spans="1:15" customFormat="1" ht="13.2" x14ac:dyDescent="0.25">
      <c r="A14990">
        <v>7</v>
      </c>
      <c r="B14990">
        <v>16</v>
      </c>
      <c r="C14990" s="3">
        <v>716</v>
      </c>
      <c r="D14990" t="s">
        <v>6</v>
      </c>
      <c r="E14990">
        <v>80</v>
      </c>
      <c r="G14990" s="3">
        <v>790</v>
      </c>
      <c r="O14990" s="3"/>
    </row>
    <row r="14991" spans="1:15" customFormat="1" ht="13.2" x14ac:dyDescent="0.25">
      <c r="A14991">
        <v>7</v>
      </c>
      <c r="B14991">
        <v>17</v>
      </c>
      <c r="C14991" s="3">
        <v>717</v>
      </c>
      <c r="D14991" t="s">
        <v>6</v>
      </c>
      <c r="E14991">
        <v>80</v>
      </c>
      <c r="G14991" s="3">
        <v>2905</v>
      </c>
      <c r="O14991" s="3"/>
    </row>
    <row r="14992" spans="1:15" customFormat="1" ht="13.2" x14ac:dyDescent="0.25">
      <c r="A14992">
        <v>7</v>
      </c>
      <c r="B14992">
        <v>18</v>
      </c>
      <c r="C14992" s="3">
        <v>718</v>
      </c>
      <c r="D14992" t="s">
        <v>6</v>
      </c>
      <c r="E14992">
        <v>80</v>
      </c>
      <c r="G14992" s="3">
        <v>3446</v>
      </c>
      <c r="O14992" s="3"/>
    </row>
    <row r="14993" spans="1:15" customFormat="1" ht="13.2" x14ac:dyDescent="0.25">
      <c r="A14993">
        <v>7</v>
      </c>
      <c r="B14993">
        <v>19</v>
      </c>
      <c r="C14993" s="3">
        <v>719</v>
      </c>
      <c r="D14993" t="s">
        <v>6</v>
      </c>
      <c r="E14993">
        <v>80</v>
      </c>
      <c r="G14993" s="3">
        <v>1424</v>
      </c>
      <c r="O14993" s="3"/>
    </row>
    <row r="14994" spans="1:15" customFormat="1" ht="13.2" x14ac:dyDescent="0.25">
      <c r="A14994">
        <v>7</v>
      </c>
      <c r="B14994">
        <v>20</v>
      </c>
      <c r="C14994" s="3">
        <v>720</v>
      </c>
      <c r="D14994" t="s">
        <v>6</v>
      </c>
      <c r="E14994">
        <v>80</v>
      </c>
      <c r="G14994" s="3">
        <v>1001</v>
      </c>
      <c r="O14994" s="3"/>
    </row>
    <row r="14995" spans="1:15" customFormat="1" ht="13.2" x14ac:dyDescent="0.25">
      <c r="A14995">
        <v>7</v>
      </c>
      <c r="B14995">
        <v>21</v>
      </c>
      <c r="C14995" s="3">
        <v>721</v>
      </c>
      <c r="D14995" t="s">
        <v>6</v>
      </c>
      <c r="E14995">
        <v>80</v>
      </c>
      <c r="G14995" s="3">
        <v>240</v>
      </c>
      <c r="O14995" s="3"/>
    </row>
    <row r="14996" spans="1:15" customFormat="1" ht="13.2" x14ac:dyDescent="0.25">
      <c r="A14996">
        <v>7</v>
      </c>
      <c r="B14996">
        <v>22</v>
      </c>
      <c r="C14996" s="3">
        <v>722</v>
      </c>
      <c r="D14996" t="s">
        <v>6</v>
      </c>
      <c r="E14996">
        <v>80</v>
      </c>
      <c r="G14996" s="3">
        <v>352</v>
      </c>
      <c r="O14996" s="3"/>
    </row>
    <row r="14997" spans="1:15" customFormat="1" ht="13.2" x14ac:dyDescent="0.25">
      <c r="A14997">
        <v>7</v>
      </c>
      <c r="B14997">
        <v>23</v>
      </c>
      <c r="C14997" s="3">
        <v>723</v>
      </c>
      <c r="D14997" t="s">
        <v>6</v>
      </c>
      <c r="E14997">
        <v>80</v>
      </c>
      <c r="G14997" s="3">
        <v>324</v>
      </c>
      <c r="O14997" s="3"/>
    </row>
    <row r="14998" spans="1:15" customFormat="1" ht="13.2" x14ac:dyDescent="0.25">
      <c r="A14998">
        <v>7</v>
      </c>
      <c r="B14998">
        <v>24</v>
      </c>
      <c r="C14998" s="3">
        <v>724</v>
      </c>
      <c r="D14998" t="s">
        <v>6</v>
      </c>
      <c r="E14998">
        <v>80</v>
      </c>
      <c r="G14998" s="3">
        <v>140</v>
      </c>
      <c r="O14998" s="3"/>
    </row>
    <row r="14999" spans="1:15" customFormat="1" ht="13.2" x14ac:dyDescent="0.25">
      <c r="A14999">
        <v>7</v>
      </c>
      <c r="B14999">
        <v>25</v>
      </c>
      <c r="C14999" s="3">
        <v>725</v>
      </c>
      <c r="D14999" t="s">
        <v>6</v>
      </c>
      <c r="E14999">
        <v>80</v>
      </c>
      <c r="G14999" s="3">
        <v>154</v>
      </c>
      <c r="O14999" s="3"/>
    </row>
    <row r="15000" spans="1:15" customFormat="1" ht="13.2" x14ac:dyDescent="0.25">
      <c r="A15000">
        <v>7</v>
      </c>
      <c r="B15000">
        <v>26</v>
      </c>
      <c r="C15000" s="3">
        <v>726</v>
      </c>
      <c r="D15000" t="s">
        <v>6</v>
      </c>
      <c r="E15000">
        <v>80</v>
      </c>
      <c r="G15000" s="3">
        <v>616</v>
      </c>
      <c r="O15000" s="3"/>
    </row>
    <row r="15001" spans="1:15" customFormat="1" ht="13.2" x14ac:dyDescent="0.25">
      <c r="A15001">
        <v>7</v>
      </c>
      <c r="B15001">
        <v>27</v>
      </c>
      <c r="C15001" s="3">
        <v>727</v>
      </c>
      <c r="D15001" t="s">
        <v>6</v>
      </c>
      <c r="E15001">
        <v>80</v>
      </c>
      <c r="G15001" s="3">
        <v>386</v>
      </c>
      <c r="O15001" s="3"/>
    </row>
    <row r="15002" spans="1:15" customFormat="1" ht="13.2" x14ac:dyDescent="0.25">
      <c r="A15002">
        <v>7</v>
      </c>
      <c r="B15002">
        <v>28</v>
      </c>
      <c r="C15002" s="3">
        <v>728</v>
      </c>
      <c r="D15002" t="s">
        <v>6</v>
      </c>
      <c r="E15002">
        <v>80</v>
      </c>
      <c r="G15002" s="3">
        <v>491</v>
      </c>
      <c r="O15002" s="3"/>
    </row>
    <row r="15003" spans="1:15" customFormat="1" ht="13.2" x14ac:dyDescent="0.25">
      <c r="A15003">
        <v>7</v>
      </c>
      <c r="B15003">
        <v>29</v>
      </c>
      <c r="C15003" s="3">
        <v>729</v>
      </c>
      <c r="D15003" t="s">
        <v>6</v>
      </c>
      <c r="E15003">
        <v>80</v>
      </c>
      <c r="G15003" s="3">
        <v>310</v>
      </c>
      <c r="O15003" s="3"/>
    </row>
    <row r="15004" spans="1:15" customFormat="1" ht="13.2" x14ac:dyDescent="0.25">
      <c r="A15004">
        <v>7</v>
      </c>
      <c r="B15004">
        <v>30</v>
      </c>
      <c r="C15004" s="3">
        <v>730</v>
      </c>
      <c r="D15004" t="s">
        <v>6</v>
      </c>
      <c r="E15004">
        <v>80</v>
      </c>
      <c r="G15004" s="3">
        <v>118</v>
      </c>
      <c r="O15004" s="3"/>
    </row>
    <row r="15005" spans="1:15" customFormat="1" ht="13.2" x14ac:dyDescent="0.25">
      <c r="A15005">
        <v>7</v>
      </c>
      <c r="B15005">
        <v>31</v>
      </c>
      <c r="C15005" s="3">
        <v>731</v>
      </c>
      <c r="D15005" t="s">
        <v>6</v>
      </c>
      <c r="E15005">
        <v>80</v>
      </c>
      <c r="G15005" s="3">
        <v>57</v>
      </c>
      <c r="O15005" s="3"/>
    </row>
    <row r="15006" spans="1:15" customFormat="1" ht="13.2" x14ac:dyDescent="0.25">
      <c r="A15006">
        <v>8</v>
      </c>
      <c r="B15006">
        <v>1</v>
      </c>
      <c r="C15006" s="3">
        <v>801</v>
      </c>
      <c r="D15006" t="s">
        <v>6</v>
      </c>
      <c r="E15006">
        <v>80</v>
      </c>
      <c r="G15006" s="3">
        <v>118</v>
      </c>
      <c r="O15006" s="3"/>
    </row>
    <row r="15007" spans="1:15" customFormat="1" ht="13.2" x14ac:dyDescent="0.25">
      <c r="A15007">
        <v>8</v>
      </c>
      <c r="B15007">
        <v>2</v>
      </c>
      <c r="C15007" s="3">
        <v>802</v>
      </c>
      <c r="D15007" t="s">
        <v>6</v>
      </c>
      <c r="E15007">
        <v>80</v>
      </c>
      <c r="G15007" s="3">
        <v>227</v>
      </c>
      <c r="O15007" s="3"/>
    </row>
    <row r="15008" spans="1:15" customFormat="1" ht="13.2" x14ac:dyDescent="0.25">
      <c r="A15008">
        <v>8</v>
      </c>
      <c r="B15008">
        <v>3</v>
      </c>
      <c r="C15008" s="3">
        <v>803</v>
      </c>
      <c r="D15008" t="s">
        <v>6</v>
      </c>
      <c r="E15008">
        <v>80</v>
      </c>
      <c r="G15008" s="3">
        <v>262</v>
      </c>
      <c r="O15008" s="3"/>
    </row>
    <row r="15009" spans="1:15" customFormat="1" ht="13.2" x14ac:dyDescent="0.25">
      <c r="A15009">
        <v>8</v>
      </c>
      <c r="B15009">
        <v>4</v>
      </c>
      <c r="C15009" s="3">
        <v>804</v>
      </c>
      <c r="D15009" t="s">
        <v>6</v>
      </c>
      <c r="E15009">
        <v>80</v>
      </c>
      <c r="G15009" s="3">
        <v>698</v>
      </c>
      <c r="O15009" s="3"/>
    </row>
    <row r="15010" spans="1:15" customFormat="1" ht="13.2" x14ac:dyDescent="0.25">
      <c r="A15010">
        <v>8</v>
      </c>
      <c r="B15010">
        <v>5</v>
      </c>
      <c r="C15010" s="3">
        <v>805</v>
      </c>
      <c r="D15010" t="s">
        <v>6</v>
      </c>
      <c r="E15010">
        <v>80</v>
      </c>
      <c r="G15010" s="3">
        <v>906</v>
      </c>
      <c r="O15010" s="3"/>
    </row>
    <row r="15011" spans="1:15" customFormat="1" ht="13.2" x14ac:dyDescent="0.25">
      <c r="A15011">
        <v>8</v>
      </c>
      <c r="B15011">
        <v>6</v>
      </c>
      <c r="C15011" s="3">
        <v>806</v>
      </c>
      <c r="D15011" t="s">
        <v>6</v>
      </c>
      <c r="E15011">
        <v>80</v>
      </c>
      <c r="G15011" s="3">
        <v>426</v>
      </c>
      <c r="O15011" s="3"/>
    </row>
    <row r="15012" spans="1:15" customFormat="1" ht="13.2" x14ac:dyDescent="0.25">
      <c r="A15012">
        <v>8</v>
      </c>
      <c r="B15012">
        <v>7</v>
      </c>
      <c r="C15012" s="3">
        <v>807</v>
      </c>
      <c r="D15012" t="s">
        <v>6</v>
      </c>
      <c r="E15012">
        <v>80</v>
      </c>
      <c r="G15012" s="3">
        <v>310</v>
      </c>
      <c r="O15012" s="3"/>
    </row>
    <row r="15013" spans="1:15" customFormat="1" ht="13.2" x14ac:dyDescent="0.25">
      <c r="A15013">
        <v>8</v>
      </c>
      <c r="B15013">
        <v>8</v>
      </c>
      <c r="C15013" s="3">
        <v>808</v>
      </c>
      <c r="D15013" t="s">
        <v>6</v>
      </c>
      <c r="E15013">
        <v>80</v>
      </c>
      <c r="G15013" s="3">
        <v>1172</v>
      </c>
      <c r="O15013" s="3"/>
    </row>
    <row r="15014" spans="1:15" customFormat="1" ht="13.2" x14ac:dyDescent="0.25">
      <c r="A15014">
        <v>8</v>
      </c>
      <c r="B15014">
        <v>9</v>
      </c>
      <c r="C15014" s="3">
        <v>809</v>
      </c>
      <c r="D15014" t="s">
        <v>6</v>
      </c>
      <c r="E15014">
        <v>80</v>
      </c>
      <c r="G15014" s="3">
        <v>602</v>
      </c>
      <c r="O15014" s="3"/>
    </row>
    <row r="15015" spans="1:15" customFormat="1" ht="13.2" x14ac:dyDescent="0.25">
      <c r="A15015">
        <v>8</v>
      </c>
      <c r="B15015">
        <v>10</v>
      </c>
      <c r="C15015" s="3">
        <v>810</v>
      </c>
      <c r="D15015" t="s">
        <v>6</v>
      </c>
      <c r="E15015">
        <v>80</v>
      </c>
      <c r="G15015" s="3">
        <v>148</v>
      </c>
      <c r="O15015" s="3"/>
    </row>
    <row r="15016" spans="1:15" customFormat="1" ht="13.2" x14ac:dyDescent="0.25">
      <c r="A15016">
        <v>8</v>
      </c>
      <c r="B15016">
        <v>11</v>
      </c>
      <c r="C15016" s="3">
        <v>811</v>
      </c>
      <c r="D15016" t="s">
        <v>6</v>
      </c>
      <c r="E15016">
        <v>80</v>
      </c>
      <c r="G15016" s="3">
        <v>286</v>
      </c>
      <c r="O15016" s="3"/>
    </row>
    <row r="15017" spans="1:15" customFormat="1" ht="13.2" x14ac:dyDescent="0.25">
      <c r="A15017">
        <v>8</v>
      </c>
      <c r="B15017">
        <v>12</v>
      </c>
      <c r="C15017" s="3">
        <v>812</v>
      </c>
      <c r="D15017" t="s">
        <v>6</v>
      </c>
      <c r="E15017">
        <v>80</v>
      </c>
      <c r="G15017" s="3">
        <v>95</v>
      </c>
      <c r="O15017" s="3"/>
    </row>
    <row r="15018" spans="1:15" customFormat="1" ht="13.2" x14ac:dyDescent="0.25">
      <c r="A15018">
        <v>8</v>
      </c>
      <c r="B15018">
        <v>13</v>
      </c>
      <c r="C15018" s="3">
        <v>813</v>
      </c>
      <c r="D15018" t="s">
        <v>6</v>
      </c>
      <c r="E15018">
        <v>80</v>
      </c>
      <c r="G15018" s="3">
        <v>63</v>
      </c>
      <c r="O15018" s="3"/>
    </row>
    <row r="15019" spans="1:15" customFormat="1" ht="13.2" x14ac:dyDescent="0.25">
      <c r="A15019">
        <v>8</v>
      </c>
      <c r="B15019">
        <v>14</v>
      </c>
      <c r="C15019" s="3">
        <v>814</v>
      </c>
      <c r="D15019" t="s">
        <v>6</v>
      </c>
      <c r="E15019">
        <v>80</v>
      </c>
      <c r="G15019" s="3">
        <v>202</v>
      </c>
      <c r="O15019" s="3"/>
    </row>
    <row r="15020" spans="1:15" customFormat="1" ht="13.2" x14ac:dyDescent="0.25">
      <c r="A15020">
        <v>8</v>
      </c>
      <c r="B15020">
        <v>15</v>
      </c>
      <c r="C15020" s="3">
        <v>815</v>
      </c>
      <c r="D15020" t="s">
        <v>6</v>
      </c>
      <c r="E15020">
        <v>80</v>
      </c>
      <c r="G15020" s="3">
        <v>1220</v>
      </c>
      <c r="O15020" s="3"/>
    </row>
    <row r="15021" spans="1:15" customFormat="1" ht="13.2" x14ac:dyDescent="0.25">
      <c r="A15021">
        <v>8</v>
      </c>
      <c r="B15021">
        <v>16</v>
      </c>
      <c r="C15021" s="3">
        <v>816</v>
      </c>
      <c r="D15021" t="s">
        <v>6</v>
      </c>
      <c r="E15021">
        <v>80</v>
      </c>
      <c r="G15021" s="3">
        <v>985</v>
      </c>
      <c r="O15021" s="3"/>
    </row>
    <row r="15022" spans="1:15" customFormat="1" ht="13.2" x14ac:dyDescent="0.25">
      <c r="A15022">
        <v>8</v>
      </c>
      <c r="B15022">
        <v>17</v>
      </c>
      <c r="C15022" s="3">
        <v>817</v>
      </c>
      <c r="D15022" t="s">
        <v>6</v>
      </c>
      <c r="E15022">
        <v>80</v>
      </c>
      <c r="G15022" s="3">
        <v>822</v>
      </c>
      <c r="O15022" s="3"/>
    </row>
    <row r="15023" spans="1:15" customFormat="1" ht="13.2" x14ac:dyDescent="0.25">
      <c r="A15023">
        <v>8</v>
      </c>
      <c r="B15023">
        <v>18</v>
      </c>
      <c r="C15023" s="3">
        <v>818</v>
      </c>
      <c r="D15023" t="s">
        <v>6</v>
      </c>
      <c r="E15023">
        <v>80</v>
      </c>
      <c r="G15023" s="3">
        <v>1671</v>
      </c>
      <c r="O15023" s="3"/>
    </row>
    <row r="15024" spans="1:15" customFormat="1" ht="13.2" x14ac:dyDescent="0.25">
      <c r="A15024">
        <v>8</v>
      </c>
      <c r="B15024">
        <v>19</v>
      </c>
      <c r="C15024" s="3">
        <v>819</v>
      </c>
      <c r="D15024" t="s">
        <v>6</v>
      </c>
      <c r="E15024">
        <v>80</v>
      </c>
      <c r="G15024" s="3">
        <v>1832</v>
      </c>
      <c r="O15024" s="3"/>
    </row>
    <row r="15025" spans="1:15" customFormat="1" ht="13.2" x14ac:dyDescent="0.25">
      <c r="A15025">
        <v>8</v>
      </c>
      <c r="B15025">
        <v>20</v>
      </c>
      <c r="C15025" s="3">
        <v>820</v>
      </c>
      <c r="D15025" t="s">
        <v>6</v>
      </c>
      <c r="E15025">
        <v>80</v>
      </c>
      <c r="G15025" s="3">
        <v>3126</v>
      </c>
      <c r="O15025" s="3"/>
    </row>
    <row r="15026" spans="1:15" customFormat="1" ht="13.2" x14ac:dyDescent="0.25">
      <c r="A15026">
        <v>8</v>
      </c>
      <c r="B15026">
        <v>21</v>
      </c>
      <c r="C15026" s="3">
        <v>821</v>
      </c>
      <c r="D15026" t="s">
        <v>6</v>
      </c>
      <c r="E15026">
        <v>80</v>
      </c>
      <c r="G15026" s="3">
        <v>3580</v>
      </c>
      <c r="O15026" s="3"/>
    </row>
    <row r="15027" spans="1:15" customFormat="1" ht="13.2" x14ac:dyDescent="0.25">
      <c r="A15027">
        <v>8</v>
      </c>
      <c r="B15027">
        <v>22</v>
      </c>
      <c r="C15027" s="3">
        <v>822</v>
      </c>
      <c r="D15027" t="s">
        <v>6</v>
      </c>
      <c r="E15027">
        <v>80</v>
      </c>
      <c r="G15027" s="3">
        <v>5149</v>
      </c>
      <c r="O15027" s="3"/>
    </row>
    <row r="15028" spans="1:15" customFormat="1" ht="13.2" x14ac:dyDescent="0.25">
      <c r="A15028">
        <v>8</v>
      </c>
      <c r="B15028">
        <v>23</v>
      </c>
      <c r="C15028" s="3">
        <v>823</v>
      </c>
      <c r="D15028" t="s">
        <v>6</v>
      </c>
      <c r="E15028">
        <v>80</v>
      </c>
      <c r="G15028" s="3">
        <v>2046</v>
      </c>
      <c r="O15028" s="3"/>
    </row>
    <row r="15029" spans="1:15" customFormat="1" ht="13.2" x14ac:dyDescent="0.25">
      <c r="A15029">
        <v>8</v>
      </c>
      <c r="B15029">
        <v>24</v>
      </c>
      <c r="C15029" s="3">
        <v>824</v>
      </c>
      <c r="D15029" t="s">
        <v>6</v>
      </c>
      <c r="E15029">
        <v>80</v>
      </c>
      <c r="G15029" s="3">
        <v>1454</v>
      </c>
      <c r="O15029" s="3"/>
    </row>
    <row r="15030" spans="1:15" customFormat="1" ht="13.2" x14ac:dyDescent="0.25">
      <c r="A15030">
        <v>8</v>
      </c>
      <c r="B15030">
        <v>25</v>
      </c>
      <c r="C15030" s="3">
        <v>825</v>
      </c>
      <c r="D15030" t="s">
        <v>6</v>
      </c>
      <c r="E15030">
        <v>80</v>
      </c>
      <c r="G15030" s="3">
        <v>1129</v>
      </c>
      <c r="O15030" s="3"/>
    </row>
    <row r="15031" spans="1:15" customFormat="1" ht="13.2" x14ac:dyDescent="0.25">
      <c r="A15031">
        <v>8</v>
      </c>
      <c r="B15031">
        <v>26</v>
      </c>
      <c r="C15031" s="3">
        <v>826</v>
      </c>
      <c r="D15031" t="s">
        <v>6</v>
      </c>
      <c r="E15031">
        <v>80</v>
      </c>
      <c r="G15031" s="3">
        <v>1240</v>
      </c>
      <c r="O15031" s="3"/>
    </row>
    <row r="15032" spans="1:15" customFormat="1" ht="13.2" x14ac:dyDescent="0.25">
      <c r="A15032">
        <v>8</v>
      </c>
      <c r="B15032">
        <v>27</v>
      </c>
      <c r="C15032" s="3">
        <v>827</v>
      </c>
      <c r="D15032" t="s">
        <v>6</v>
      </c>
      <c r="E15032">
        <v>80</v>
      </c>
      <c r="G15032" s="3">
        <v>1104</v>
      </c>
      <c r="O15032" s="3"/>
    </row>
    <row r="15033" spans="1:15" customFormat="1" ht="13.2" x14ac:dyDescent="0.25">
      <c r="A15033">
        <v>8</v>
      </c>
      <c r="B15033">
        <v>28</v>
      </c>
      <c r="C15033" s="3">
        <v>828</v>
      </c>
      <c r="D15033" t="s">
        <v>6</v>
      </c>
      <c r="E15033">
        <v>80</v>
      </c>
      <c r="G15033" s="3">
        <v>1210</v>
      </c>
      <c r="O15033" s="3"/>
    </row>
    <row r="15034" spans="1:15" customFormat="1" ht="13.2" x14ac:dyDescent="0.25">
      <c r="A15034">
        <v>8</v>
      </c>
      <c r="B15034">
        <v>29</v>
      </c>
      <c r="C15034" s="3">
        <v>829</v>
      </c>
      <c r="D15034" t="s">
        <v>6</v>
      </c>
      <c r="E15034">
        <v>80</v>
      </c>
      <c r="G15034" s="3">
        <v>1061</v>
      </c>
      <c r="O15034" s="3"/>
    </row>
    <row r="15035" spans="1:15" customFormat="1" ht="13.2" x14ac:dyDescent="0.25">
      <c r="A15035">
        <v>8</v>
      </c>
      <c r="B15035">
        <v>30</v>
      </c>
      <c r="C15035" s="3">
        <v>830</v>
      </c>
      <c r="D15035" t="s">
        <v>6</v>
      </c>
      <c r="E15035">
        <v>80</v>
      </c>
      <c r="G15035" s="3">
        <v>1859</v>
      </c>
      <c r="O15035" s="3"/>
    </row>
    <row r="15036" spans="1:15" customFormat="1" ht="13.2" x14ac:dyDescent="0.25">
      <c r="A15036">
        <v>8</v>
      </c>
      <c r="B15036">
        <v>31</v>
      </c>
      <c r="C15036" s="3">
        <v>831</v>
      </c>
      <c r="D15036" t="s">
        <v>6</v>
      </c>
      <c r="E15036">
        <v>80</v>
      </c>
      <c r="G15036" s="3">
        <v>3291</v>
      </c>
      <c r="O15036" s="3"/>
    </row>
    <row r="15037" spans="1:15" customFormat="1" ht="13.2" x14ac:dyDescent="0.25">
      <c r="A15037">
        <v>9</v>
      </c>
      <c r="B15037">
        <v>1</v>
      </c>
      <c r="C15037" s="3">
        <v>901</v>
      </c>
      <c r="D15037" t="s">
        <v>6</v>
      </c>
      <c r="E15037">
        <v>80</v>
      </c>
      <c r="G15037" s="3">
        <v>2643</v>
      </c>
      <c r="O15037" s="3"/>
    </row>
    <row r="15038" spans="1:15" customFormat="1" ht="13.2" x14ac:dyDescent="0.25">
      <c r="A15038">
        <v>9</v>
      </c>
      <c r="B15038">
        <v>2</v>
      </c>
      <c r="C15038" s="3">
        <v>902</v>
      </c>
      <c r="D15038" t="s">
        <v>6</v>
      </c>
      <c r="E15038">
        <v>80</v>
      </c>
      <c r="G15038" s="3">
        <v>1853</v>
      </c>
      <c r="O15038" s="3"/>
    </row>
    <row r="15039" spans="1:15" customFormat="1" ht="13.2" x14ac:dyDescent="0.25">
      <c r="A15039">
        <v>9</v>
      </c>
      <c r="B15039">
        <v>3</v>
      </c>
      <c r="C15039" s="3">
        <v>903</v>
      </c>
      <c r="D15039" t="s">
        <v>6</v>
      </c>
      <c r="E15039">
        <v>80</v>
      </c>
      <c r="G15039" s="3">
        <v>1804</v>
      </c>
      <c r="O15039" s="3"/>
    </row>
    <row r="15040" spans="1:15" customFormat="1" ht="13.2" x14ac:dyDescent="0.25">
      <c r="A15040">
        <v>9</v>
      </c>
      <c r="B15040">
        <v>4</v>
      </c>
      <c r="C15040" s="3">
        <v>904</v>
      </c>
      <c r="D15040" t="s">
        <v>6</v>
      </c>
      <c r="E15040">
        <v>80</v>
      </c>
      <c r="G15040" s="3">
        <v>1468</v>
      </c>
      <c r="O15040" s="3"/>
    </row>
    <row r="15041" spans="1:15" customFormat="1" ht="13.2" x14ac:dyDescent="0.25">
      <c r="A15041">
        <v>9</v>
      </c>
      <c r="B15041">
        <v>5</v>
      </c>
      <c r="C15041" s="3">
        <v>905</v>
      </c>
      <c r="D15041" t="s">
        <v>6</v>
      </c>
      <c r="E15041">
        <v>80</v>
      </c>
      <c r="G15041" s="3">
        <v>1361</v>
      </c>
      <c r="O15041" s="3"/>
    </row>
    <row r="15042" spans="1:15" customFormat="1" ht="13.2" x14ac:dyDescent="0.25">
      <c r="A15042">
        <v>9</v>
      </c>
      <c r="B15042">
        <v>6</v>
      </c>
      <c r="C15042" s="3">
        <v>906</v>
      </c>
      <c r="D15042" t="s">
        <v>6</v>
      </c>
      <c r="E15042">
        <v>80</v>
      </c>
      <c r="G15042" s="3">
        <v>1854</v>
      </c>
      <c r="O15042" s="3"/>
    </row>
    <row r="15043" spans="1:15" customFormat="1" ht="13.2" x14ac:dyDescent="0.25">
      <c r="A15043">
        <v>9</v>
      </c>
      <c r="B15043">
        <v>7</v>
      </c>
      <c r="C15043" s="3">
        <v>907</v>
      </c>
      <c r="D15043" t="s">
        <v>6</v>
      </c>
      <c r="E15043">
        <v>80</v>
      </c>
      <c r="G15043" s="3">
        <v>1470</v>
      </c>
      <c r="O15043" s="3"/>
    </row>
    <row r="15044" spans="1:15" customFormat="1" ht="13.2" x14ac:dyDescent="0.25">
      <c r="A15044">
        <v>9</v>
      </c>
      <c r="B15044">
        <v>8</v>
      </c>
      <c r="C15044" s="3">
        <v>908</v>
      </c>
      <c r="D15044" t="s">
        <v>6</v>
      </c>
      <c r="E15044">
        <v>80</v>
      </c>
      <c r="G15044" s="3">
        <v>1129</v>
      </c>
      <c r="O15044" s="3"/>
    </row>
    <row r="15045" spans="1:15" customFormat="1" ht="13.2" x14ac:dyDescent="0.25">
      <c r="A15045">
        <v>9</v>
      </c>
      <c r="B15045">
        <v>9</v>
      </c>
      <c r="C15045" s="3">
        <v>909</v>
      </c>
      <c r="D15045" t="s">
        <v>6</v>
      </c>
      <c r="E15045">
        <v>80</v>
      </c>
      <c r="G15045" s="3">
        <v>627</v>
      </c>
      <c r="O15045" s="3"/>
    </row>
    <row r="15046" spans="1:15" customFormat="1" ht="13.2" x14ac:dyDescent="0.25">
      <c r="A15046">
        <v>9</v>
      </c>
      <c r="B15046">
        <v>10</v>
      </c>
      <c r="C15046" s="3">
        <v>910</v>
      </c>
      <c r="D15046" t="s">
        <v>6</v>
      </c>
      <c r="E15046">
        <v>80</v>
      </c>
      <c r="G15046" s="3">
        <v>645</v>
      </c>
      <c r="O15046" s="3"/>
    </row>
    <row r="15047" spans="1:15" customFormat="1" ht="13.2" x14ac:dyDescent="0.25">
      <c r="A15047">
        <v>9</v>
      </c>
      <c r="B15047">
        <v>11</v>
      </c>
      <c r="C15047" s="3">
        <v>911</v>
      </c>
      <c r="D15047" t="s">
        <v>6</v>
      </c>
      <c r="E15047">
        <v>80</v>
      </c>
      <c r="G15047" s="3">
        <v>550</v>
      </c>
      <c r="O15047" s="3"/>
    </row>
    <row r="15048" spans="1:15" customFormat="1" ht="13.2" x14ac:dyDescent="0.25">
      <c r="A15048">
        <v>9</v>
      </c>
      <c r="B15048">
        <v>12</v>
      </c>
      <c r="C15048" s="3">
        <v>912</v>
      </c>
      <c r="D15048" t="s">
        <v>6</v>
      </c>
      <c r="E15048">
        <v>80</v>
      </c>
      <c r="G15048" s="3">
        <v>642</v>
      </c>
      <c r="O15048" s="3"/>
    </row>
    <row r="15049" spans="1:15" customFormat="1" ht="13.2" x14ac:dyDescent="0.25">
      <c r="A15049">
        <v>9</v>
      </c>
      <c r="B15049">
        <v>13</v>
      </c>
      <c r="C15049" s="3">
        <v>913</v>
      </c>
      <c r="D15049" t="s">
        <v>6</v>
      </c>
      <c r="E15049">
        <v>80</v>
      </c>
      <c r="G15049" s="3">
        <v>421</v>
      </c>
      <c r="O15049" s="3"/>
    </row>
    <row r="15050" spans="1:15" customFormat="1" ht="13.2" x14ac:dyDescent="0.25">
      <c r="A15050">
        <v>9</v>
      </c>
      <c r="B15050">
        <v>14</v>
      </c>
      <c r="C15050" s="3">
        <v>914</v>
      </c>
      <c r="D15050" t="s">
        <v>6</v>
      </c>
      <c r="E15050">
        <v>80</v>
      </c>
      <c r="G15050" s="3">
        <v>282</v>
      </c>
      <c r="O15050" s="3"/>
    </row>
    <row r="15051" spans="1:15" customFormat="1" ht="13.2" x14ac:dyDescent="0.25">
      <c r="A15051">
        <v>9</v>
      </c>
      <c r="B15051">
        <v>15</v>
      </c>
      <c r="C15051" s="3">
        <v>915</v>
      </c>
      <c r="D15051" t="s">
        <v>6</v>
      </c>
      <c r="E15051">
        <v>80</v>
      </c>
      <c r="G15051" s="3">
        <v>283</v>
      </c>
      <c r="O15051" s="3"/>
    </row>
    <row r="15052" spans="1:15" customFormat="1" ht="13.2" x14ac:dyDescent="0.25">
      <c r="A15052">
        <v>9</v>
      </c>
      <c r="B15052">
        <v>16</v>
      </c>
      <c r="C15052" s="3">
        <v>916</v>
      </c>
      <c r="D15052" t="s">
        <v>6</v>
      </c>
      <c r="E15052">
        <v>80</v>
      </c>
      <c r="G15052" s="3">
        <v>193</v>
      </c>
      <c r="O15052" s="3"/>
    </row>
    <row r="15053" spans="1:15" customFormat="1" ht="13.2" x14ac:dyDescent="0.25">
      <c r="A15053">
        <v>9</v>
      </c>
      <c r="B15053">
        <v>17</v>
      </c>
      <c r="C15053" s="3">
        <v>917</v>
      </c>
      <c r="D15053" t="s">
        <v>6</v>
      </c>
      <c r="E15053">
        <v>80</v>
      </c>
      <c r="G15053" s="3">
        <v>273</v>
      </c>
      <c r="O15053" s="3"/>
    </row>
    <row r="15054" spans="1:15" customFormat="1" ht="13.2" x14ac:dyDescent="0.25">
      <c r="A15054">
        <v>9</v>
      </c>
      <c r="B15054">
        <v>18</v>
      </c>
      <c r="C15054" s="3">
        <v>918</v>
      </c>
      <c r="D15054" t="s">
        <v>6</v>
      </c>
      <c r="E15054">
        <v>80</v>
      </c>
      <c r="G15054" s="3">
        <v>185</v>
      </c>
      <c r="O15054" s="3"/>
    </row>
    <row r="15055" spans="1:15" customFormat="1" ht="13.2" x14ac:dyDescent="0.25">
      <c r="A15055">
        <v>9</v>
      </c>
      <c r="B15055">
        <v>19</v>
      </c>
      <c r="C15055" s="3">
        <v>919</v>
      </c>
      <c r="D15055" t="s">
        <v>6</v>
      </c>
      <c r="E15055">
        <v>80</v>
      </c>
      <c r="G15055" s="3">
        <v>195</v>
      </c>
      <c r="O15055" s="3"/>
    </row>
    <row r="15056" spans="1:15" customFormat="1" ht="13.2" x14ac:dyDescent="0.25">
      <c r="A15056">
        <v>9</v>
      </c>
      <c r="B15056">
        <v>20</v>
      </c>
      <c r="C15056" s="3">
        <v>920</v>
      </c>
      <c r="D15056" t="s">
        <v>6</v>
      </c>
      <c r="E15056">
        <v>80</v>
      </c>
      <c r="G15056" s="3">
        <v>215</v>
      </c>
      <c r="O15056" s="3"/>
    </row>
    <row r="15057" spans="1:15" customFormat="1" ht="13.2" x14ac:dyDescent="0.25">
      <c r="A15057">
        <v>9</v>
      </c>
      <c r="B15057">
        <v>21</v>
      </c>
      <c r="C15057" s="3">
        <v>921</v>
      </c>
      <c r="D15057" t="s">
        <v>6</v>
      </c>
      <c r="E15057">
        <v>80</v>
      </c>
      <c r="G15057" s="3">
        <v>251</v>
      </c>
      <c r="O15057" s="3"/>
    </row>
    <row r="15058" spans="1:15" customFormat="1" ht="13.2" x14ac:dyDescent="0.25">
      <c r="A15058">
        <v>9</v>
      </c>
      <c r="B15058">
        <v>22</v>
      </c>
      <c r="C15058" s="3">
        <v>922</v>
      </c>
      <c r="D15058" t="s">
        <v>6</v>
      </c>
      <c r="E15058">
        <v>80</v>
      </c>
      <c r="G15058" s="3">
        <v>561</v>
      </c>
      <c r="O15058" s="3"/>
    </row>
    <row r="15059" spans="1:15" customFormat="1" ht="13.2" x14ac:dyDescent="0.25">
      <c r="A15059">
        <v>9</v>
      </c>
      <c r="B15059">
        <v>23</v>
      </c>
      <c r="C15059" s="3">
        <v>923</v>
      </c>
      <c r="D15059" t="s">
        <v>6</v>
      </c>
      <c r="E15059">
        <v>80</v>
      </c>
      <c r="G15059" s="3">
        <v>1413</v>
      </c>
      <c r="O15059" s="3"/>
    </row>
    <row r="15060" spans="1:15" customFormat="1" ht="13.2" x14ac:dyDescent="0.25">
      <c r="A15060">
        <v>9</v>
      </c>
      <c r="B15060">
        <v>24</v>
      </c>
      <c r="C15060" s="3">
        <v>924</v>
      </c>
      <c r="D15060" t="s">
        <v>6</v>
      </c>
      <c r="E15060">
        <v>80</v>
      </c>
      <c r="G15060" s="3">
        <v>1735</v>
      </c>
      <c r="O15060" s="3"/>
    </row>
    <row r="15061" spans="1:15" customFormat="1" ht="13.2" x14ac:dyDescent="0.25">
      <c r="A15061">
        <v>9</v>
      </c>
      <c r="B15061">
        <v>25</v>
      </c>
      <c r="C15061" s="3">
        <v>925</v>
      </c>
      <c r="D15061" t="s">
        <v>6</v>
      </c>
      <c r="E15061">
        <v>80</v>
      </c>
      <c r="G15061" s="3">
        <v>1045</v>
      </c>
      <c r="O15061" s="3"/>
    </row>
    <row r="15062" spans="1:15" customFormat="1" ht="13.2" x14ac:dyDescent="0.25">
      <c r="A15062">
        <v>9</v>
      </c>
      <c r="B15062">
        <v>26</v>
      </c>
      <c r="C15062" s="3">
        <v>926</v>
      </c>
      <c r="D15062" t="s">
        <v>6</v>
      </c>
      <c r="E15062">
        <v>80</v>
      </c>
      <c r="G15062" s="3">
        <v>1024</v>
      </c>
      <c r="O15062" s="3"/>
    </row>
    <row r="15063" spans="1:15" customFormat="1" ht="13.2" x14ac:dyDescent="0.25">
      <c r="A15063">
        <v>9</v>
      </c>
      <c r="B15063">
        <v>27</v>
      </c>
      <c r="C15063" s="3">
        <v>927</v>
      </c>
      <c r="D15063" t="s">
        <v>6</v>
      </c>
      <c r="E15063">
        <v>80</v>
      </c>
      <c r="G15063" s="3">
        <v>1379</v>
      </c>
      <c r="O15063" s="3"/>
    </row>
    <row r="15064" spans="1:15" customFormat="1" ht="13.2" x14ac:dyDescent="0.25">
      <c r="A15064">
        <v>9</v>
      </c>
      <c r="B15064">
        <v>28</v>
      </c>
      <c r="C15064" s="3">
        <v>928</v>
      </c>
      <c r="D15064" t="s">
        <v>6</v>
      </c>
      <c r="E15064">
        <v>80</v>
      </c>
      <c r="G15064" s="3">
        <v>1360</v>
      </c>
      <c r="O15064" s="3"/>
    </row>
    <row r="15065" spans="1:15" customFormat="1" ht="13.2" x14ac:dyDescent="0.25">
      <c r="A15065">
        <v>9</v>
      </c>
      <c r="B15065">
        <v>29</v>
      </c>
      <c r="C15065" s="3">
        <v>929</v>
      </c>
      <c r="D15065" t="s">
        <v>6</v>
      </c>
      <c r="E15065">
        <v>80</v>
      </c>
      <c r="G15065" s="3">
        <v>2275</v>
      </c>
      <c r="O15065" s="3"/>
    </row>
    <row r="15066" spans="1:15" customFormat="1" ht="13.2" x14ac:dyDescent="0.25">
      <c r="A15066">
        <v>9</v>
      </c>
      <c r="B15066">
        <v>30</v>
      </c>
      <c r="C15066" s="3">
        <v>930</v>
      </c>
      <c r="D15066" t="s">
        <v>6</v>
      </c>
      <c r="E15066">
        <v>80</v>
      </c>
      <c r="G15066" s="3">
        <v>551</v>
      </c>
      <c r="O15066" s="3"/>
    </row>
    <row r="15067" spans="1:15" customFormat="1" ht="13.2" x14ac:dyDescent="0.25">
      <c r="A15067">
        <v>10</v>
      </c>
      <c r="B15067">
        <v>1</v>
      </c>
      <c r="C15067" s="3">
        <v>1001</v>
      </c>
      <c r="D15067" t="s">
        <v>6</v>
      </c>
      <c r="E15067">
        <v>80</v>
      </c>
      <c r="G15067" s="3">
        <v>443</v>
      </c>
      <c r="O15067" s="3"/>
    </row>
    <row r="15068" spans="1:15" customFormat="1" ht="13.2" x14ac:dyDescent="0.25">
      <c r="A15068">
        <v>10</v>
      </c>
      <c r="B15068">
        <v>2</v>
      </c>
      <c r="C15068" s="3">
        <v>1002</v>
      </c>
      <c r="D15068" t="s">
        <v>6</v>
      </c>
      <c r="E15068">
        <v>80</v>
      </c>
      <c r="G15068" s="3">
        <v>467</v>
      </c>
      <c r="O15068" s="3"/>
    </row>
    <row r="15069" spans="1:15" customFormat="1" ht="13.2" x14ac:dyDescent="0.25">
      <c r="A15069">
        <v>6</v>
      </c>
      <c r="B15069">
        <v>10</v>
      </c>
      <c r="C15069" s="3">
        <v>610</v>
      </c>
      <c r="D15069" t="s">
        <v>7</v>
      </c>
      <c r="E15069">
        <v>80</v>
      </c>
      <c r="G15069" s="3"/>
      <c r="O15069" s="3"/>
    </row>
    <row r="15070" spans="1:15" customFormat="1" ht="13.2" x14ac:dyDescent="0.25">
      <c r="A15070">
        <v>6</v>
      </c>
      <c r="B15070">
        <v>11</v>
      </c>
      <c r="C15070" s="3">
        <v>611</v>
      </c>
      <c r="D15070" t="s">
        <v>7</v>
      </c>
      <c r="E15070">
        <v>80</v>
      </c>
      <c r="G15070" s="3"/>
      <c r="O15070" s="3"/>
    </row>
    <row r="15071" spans="1:15" customFormat="1" ht="13.2" x14ac:dyDescent="0.25">
      <c r="A15071">
        <v>6</v>
      </c>
      <c r="B15071">
        <v>12</v>
      </c>
      <c r="C15071" s="3">
        <v>612</v>
      </c>
      <c r="D15071" t="s">
        <v>7</v>
      </c>
      <c r="E15071">
        <v>80</v>
      </c>
      <c r="G15071" s="3"/>
      <c r="O15071" s="3"/>
    </row>
    <row r="15072" spans="1:15" customFormat="1" ht="13.2" x14ac:dyDescent="0.25">
      <c r="A15072">
        <v>6</v>
      </c>
      <c r="B15072">
        <v>13</v>
      </c>
      <c r="C15072" s="3">
        <v>613</v>
      </c>
      <c r="D15072" t="s">
        <v>7</v>
      </c>
      <c r="E15072">
        <v>80</v>
      </c>
      <c r="G15072" s="3">
        <v>929</v>
      </c>
      <c r="O15072" s="3"/>
    </row>
    <row r="15073" spans="1:15" customFormat="1" ht="13.2" x14ac:dyDescent="0.25">
      <c r="A15073">
        <v>6</v>
      </c>
      <c r="B15073">
        <v>14</v>
      </c>
      <c r="C15073" s="3">
        <v>614</v>
      </c>
      <c r="D15073" t="s">
        <v>7</v>
      </c>
      <c r="E15073">
        <v>80</v>
      </c>
      <c r="G15073" s="3">
        <v>890</v>
      </c>
      <c r="O15073" s="3"/>
    </row>
    <row r="15074" spans="1:15" customFormat="1" ht="13.2" x14ac:dyDescent="0.25">
      <c r="A15074">
        <v>6</v>
      </c>
      <c r="B15074">
        <v>15</v>
      </c>
      <c r="C15074" s="3">
        <v>615</v>
      </c>
      <c r="D15074" t="s">
        <v>7</v>
      </c>
      <c r="E15074">
        <v>80</v>
      </c>
      <c r="G15074" s="3">
        <v>567</v>
      </c>
      <c r="O15074" s="3"/>
    </row>
    <row r="15075" spans="1:15" customFormat="1" ht="13.2" x14ac:dyDescent="0.25">
      <c r="A15075">
        <v>6</v>
      </c>
      <c r="B15075">
        <v>16</v>
      </c>
      <c r="C15075" s="3">
        <v>616</v>
      </c>
      <c r="D15075" t="s">
        <v>7</v>
      </c>
      <c r="E15075">
        <v>80</v>
      </c>
      <c r="G15075" s="3">
        <v>421</v>
      </c>
      <c r="O15075" s="3"/>
    </row>
    <row r="15076" spans="1:15" customFormat="1" ht="13.2" x14ac:dyDescent="0.25">
      <c r="A15076">
        <v>6</v>
      </c>
      <c r="B15076">
        <v>17</v>
      </c>
      <c r="C15076" s="3">
        <v>617</v>
      </c>
      <c r="D15076" t="s">
        <v>7</v>
      </c>
      <c r="E15076">
        <v>80</v>
      </c>
      <c r="G15076" s="3">
        <v>206</v>
      </c>
      <c r="O15076" s="3"/>
    </row>
    <row r="15077" spans="1:15" customFormat="1" ht="13.2" x14ac:dyDescent="0.25">
      <c r="A15077">
        <v>6</v>
      </c>
      <c r="B15077">
        <v>18</v>
      </c>
      <c r="C15077" s="3">
        <v>618</v>
      </c>
      <c r="D15077" t="s">
        <v>7</v>
      </c>
      <c r="E15077">
        <v>80</v>
      </c>
      <c r="G15077" s="3">
        <v>845</v>
      </c>
      <c r="O15077" s="3"/>
    </row>
    <row r="15078" spans="1:15" customFormat="1" ht="13.2" x14ac:dyDescent="0.25">
      <c r="A15078">
        <v>6</v>
      </c>
      <c r="B15078">
        <v>19</v>
      </c>
      <c r="C15078" s="3">
        <v>619</v>
      </c>
      <c r="D15078" t="s">
        <v>7</v>
      </c>
      <c r="E15078">
        <v>80</v>
      </c>
      <c r="G15078" s="3">
        <v>2360</v>
      </c>
      <c r="O15078" s="3"/>
    </row>
    <row r="15079" spans="1:15" customFormat="1" ht="13.2" x14ac:dyDescent="0.25">
      <c r="A15079">
        <v>6</v>
      </c>
      <c r="B15079">
        <v>20</v>
      </c>
      <c r="C15079" s="3">
        <v>620</v>
      </c>
      <c r="D15079" t="s">
        <v>7</v>
      </c>
      <c r="E15079">
        <v>80</v>
      </c>
      <c r="G15079" s="3">
        <v>2419</v>
      </c>
      <c r="O15079" s="3"/>
    </row>
    <row r="15080" spans="1:15" customFormat="1" ht="13.2" x14ac:dyDescent="0.25">
      <c r="A15080">
        <v>6</v>
      </c>
      <c r="B15080">
        <v>21</v>
      </c>
      <c r="C15080" s="3">
        <v>621</v>
      </c>
      <c r="D15080" t="s">
        <v>7</v>
      </c>
      <c r="E15080">
        <v>80</v>
      </c>
      <c r="G15080" s="3">
        <v>890</v>
      </c>
      <c r="O15080" s="3"/>
    </row>
    <row r="15081" spans="1:15" customFormat="1" ht="13.2" x14ac:dyDescent="0.25">
      <c r="A15081">
        <v>6</v>
      </c>
      <c r="B15081">
        <v>22</v>
      </c>
      <c r="C15081" s="3">
        <v>622</v>
      </c>
      <c r="D15081" t="s">
        <v>7</v>
      </c>
      <c r="E15081">
        <v>80</v>
      </c>
      <c r="G15081" s="3">
        <v>344</v>
      </c>
      <c r="O15081" s="3"/>
    </row>
    <row r="15082" spans="1:15" customFormat="1" ht="13.2" x14ac:dyDescent="0.25">
      <c r="A15082">
        <v>6</v>
      </c>
      <c r="B15082">
        <v>23</v>
      </c>
      <c r="C15082" s="3">
        <v>623</v>
      </c>
      <c r="D15082" t="s">
        <v>7</v>
      </c>
      <c r="E15082">
        <v>80</v>
      </c>
      <c r="G15082" s="3">
        <v>725</v>
      </c>
      <c r="O15082" s="3"/>
    </row>
    <row r="15083" spans="1:15" customFormat="1" ht="13.2" x14ac:dyDescent="0.25">
      <c r="A15083">
        <v>6</v>
      </c>
      <c r="B15083">
        <v>24</v>
      </c>
      <c r="C15083" s="3">
        <v>624</v>
      </c>
      <c r="D15083" t="s">
        <v>7</v>
      </c>
      <c r="E15083">
        <v>80</v>
      </c>
      <c r="G15083" s="3">
        <v>313</v>
      </c>
      <c r="O15083" s="3"/>
    </row>
    <row r="15084" spans="1:15" customFormat="1" ht="13.2" x14ac:dyDescent="0.25">
      <c r="A15084">
        <v>6</v>
      </c>
      <c r="B15084">
        <v>25</v>
      </c>
      <c r="C15084" s="3">
        <v>625</v>
      </c>
      <c r="D15084" t="s">
        <v>7</v>
      </c>
      <c r="E15084">
        <v>80</v>
      </c>
      <c r="G15084" s="3">
        <v>2305</v>
      </c>
      <c r="O15084" s="3"/>
    </row>
    <row r="15085" spans="1:15" customFormat="1" ht="13.2" x14ac:dyDescent="0.25">
      <c r="A15085">
        <v>6</v>
      </c>
      <c r="B15085">
        <v>26</v>
      </c>
      <c r="C15085" s="3">
        <v>626</v>
      </c>
      <c r="D15085" t="s">
        <v>7</v>
      </c>
      <c r="E15085">
        <v>80</v>
      </c>
      <c r="G15085" s="3">
        <v>1211</v>
      </c>
      <c r="O15085" s="3"/>
    </row>
    <row r="15086" spans="1:15" customFormat="1" ht="13.2" x14ac:dyDescent="0.25">
      <c r="A15086">
        <v>6</v>
      </c>
      <c r="B15086">
        <v>27</v>
      </c>
      <c r="C15086" s="3">
        <v>627</v>
      </c>
      <c r="D15086" t="s">
        <v>7</v>
      </c>
      <c r="E15086">
        <v>80</v>
      </c>
      <c r="G15086" s="3">
        <v>822</v>
      </c>
      <c r="O15086" s="3"/>
    </row>
    <row r="15087" spans="1:15" customFormat="1" ht="13.2" x14ac:dyDescent="0.25">
      <c r="A15087">
        <v>6</v>
      </c>
      <c r="B15087">
        <v>28</v>
      </c>
      <c r="C15087" s="3">
        <v>628</v>
      </c>
      <c r="D15087" t="s">
        <v>7</v>
      </c>
      <c r="E15087">
        <v>80</v>
      </c>
      <c r="G15087" s="3">
        <v>2986</v>
      </c>
      <c r="O15087" s="3"/>
    </row>
    <row r="15088" spans="1:15" customFormat="1" ht="13.2" x14ac:dyDescent="0.25">
      <c r="A15088">
        <v>6</v>
      </c>
      <c r="B15088">
        <v>29</v>
      </c>
      <c r="C15088" s="3">
        <v>629</v>
      </c>
      <c r="D15088" t="s">
        <v>7</v>
      </c>
      <c r="E15088">
        <v>80</v>
      </c>
      <c r="G15088" s="3">
        <v>4234</v>
      </c>
      <c r="O15088" s="3"/>
    </row>
    <row r="15089" spans="1:15" customFormat="1" ht="13.2" x14ac:dyDescent="0.25">
      <c r="A15089">
        <v>6</v>
      </c>
      <c r="B15089">
        <v>30</v>
      </c>
      <c r="C15089" s="3">
        <v>630</v>
      </c>
      <c r="D15089" t="s">
        <v>7</v>
      </c>
      <c r="E15089">
        <v>80</v>
      </c>
      <c r="G15089" s="3">
        <v>1894</v>
      </c>
      <c r="O15089" s="3"/>
    </row>
    <row r="15090" spans="1:15" customFormat="1" ht="13.2" x14ac:dyDescent="0.25">
      <c r="A15090">
        <v>7</v>
      </c>
      <c r="B15090">
        <v>1</v>
      </c>
      <c r="C15090" s="3">
        <v>701</v>
      </c>
      <c r="D15090" t="s">
        <v>7</v>
      </c>
      <c r="E15090">
        <v>80</v>
      </c>
      <c r="G15090" s="3">
        <v>1639</v>
      </c>
      <c r="O15090" s="3"/>
    </row>
    <row r="15091" spans="1:15" customFormat="1" ht="13.2" x14ac:dyDescent="0.25">
      <c r="A15091">
        <v>7</v>
      </c>
      <c r="B15091">
        <v>2</v>
      </c>
      <c r="C15091" s="3">
        <v>702</v>
      </c>
      <c r="D15091" t="s">
        <v>7</v>
      </c>
      <c r="E15091">
        <v>80</v>
      </c>
      <c r="G15091" s="3">
        <v>6118</v>
      </c>
      <c r="O15091" s="3"/>
    </row>
    <row r="15092" spans="1:15" customFormat="1" ht="13.2" x14ac:dyDescent="0.25">
      <c r="A15092">
        <v>7</v>
      </c>
      <c r="B15092">
        <v>3</v>
      </c>
      <c r="C15092" s="3">
        <v>703</v>
      </c>
      <c r="D15092" t="s">
        <v>7</v>
      </c>
      <c r="E15092">
        <v>80</v>
      </c>
      <c r="G15092" s="3">
        <v>7130</v>
      </c>
      <c r="O15092" s="3"/>
    </row>
    <row r="15093" spans="1:15" customFormat="1" ht="13.2" x14ac:dyDescent="0.25">
      <c r="A15093">
        <v>7</v>
      </c>
      <c r="B15093">
        <v>4</v>
      </c>
      <c r="C15093" s="3">
        <v>704</v>
      </c>
      <c r="D15093" t="s">
        <v>7</v>
      </c>
      <c r="E15093">
        <v>80</v>
      </c>
      <c r="G15093" s="3">
        <v>2581</v>
      </c>
      <c r="O15093" s="3"/>
    </row>
    <row r="15094" spans="1:15" customFormat="1" ht="13.2" x14ac:dyDescent="0.25">
      <c r="A15094">
        <v>7</v>
      </c>
      <c r="B15094">
        <v>5</v>
      </c>
      <c r="C15094" s="3">
        <v>705</v>
      </c>
      <c r="D15094" t="s">
        <v>7</v>
      </c>
      <c r="E15094">
        <v>80</v>
      </c>
      <c r="G15094" s="3">
        <v>2132</v>
      </c>
      <c r="O15094" s="3"/>
    </row>
    <row r="15095" spans="1:15" customFormat="1" ht="13.2" x14ac:dyDescent="0.25">
      <c r="A15095">
        <v>7</v>
      </c>
      <c r="B15095">
        <v>6</v>
      </c>
      <c r="C15095" s="3">
        <v>706</v>
      </c>
      <c r="D15095" t="s">
        <v>7</v>
      </c>
      <c r="E15095">
        <v>80</v>
      </c>
      <c r="G15095" s="3">
        <v>2374</v>
      </c>
      <c r="O15095" s="3"/>
    </row>
    <row r="15096" spans="1:15" customFormat="1" ht="13.2" x14ac:dyDescent="0.25">
      <c r="A15096">
        <v>7</v>
      </c>
      <c r="B15096">
        <v>7</v>
      </c>
      <c r="C15096" s="3">
        <v>707</v>
      </c>
      <c r="D15096" t="s">
        <v>7</v>
      </c>
      <c r="E15096">
        <v>80</v>
      </c>
      <c r="G15096" s="3">
        <v>1618</v>
      </c>
      <c r="O15096" s="3"/>
    </row>
    <row r="15097" spans="1:15" customFormat="1" ht="13.2" x14ac:dyDescent="0.25">
      <c r="A15097">
        <v>7</v>
      </c>
      <c r="B15097">
        <v>8</v>
      </c>
      <c r="C15097" s="3">
        <v>708</v>
      </c>
      <c r="D15097" t="s">
        <v>7</v>
      </c>
      <c r="E15097">
        <v>80</v>
      </c>
      <c r="G15097" s="3">
        <v>2097</v>
      </c>
      <c r="O15097" s="3"/>
    </row>
    <row r="15098" spans="1:15" customFormat="1" ht="13.2" x14ac:dyDescent="0.25">
      <c r="A15098">
        <v>7</v>
      </c>
      <c r="B15098">
        <v>9</v>
      </c>
      <c r="C15098" s="3">
        <v>709</v>
      </c>
      <c r="D15098" t="s">
        <v>7</v>
      </c>
      <c r="E15098">
        <v>80</v>
      </c>
      <c r="G15098" s="3">
        <v>3678</v>
      </c>
      <c r="O15098" s="3"/>
    </row>
    <row r="15099" spans="1:15" customFormat="1" ht="13.2" x14ac:dyDescent="0.25">
      <c r="A15099">
        <v>7</v>
      </c>
      <c r="B15099">
        <v>10</v>
      </c>
      <c r="C15099" s="3">
        <v>710</v>
      </c>
      <c r="D15099" t="s">
        <v>7</v>
      </c>
      <c r="E15099">
        <v>80</v>
      </c>
      <c r="G15099" s="3">
        <v>8502</v>
      </c>
      <c r="O15099" s="3"/>
    </row>
    <row r="15100" spans="1:15" customFormat="1" ht="13.2" x14ac:dyDescent="0.25">
      <c r="A15100">
        <v>7</v>
      </c>
      <c r="B15100">
        <v>11</v>
      </c>
      <c r="C15100" s="3">
        <v>711</v>
      </c>
      <c r="D15100" t="s">
        <v>7</v>
      </c>
      <c r="E15100">
        <v>80</v>
      </c>
      <c r="G15100" s="3">
        <v>3948</v>
      </c>
      <c r="O15100" s="3"/>
    </row>
    <row r="15101" spans="1:15" customFormat="1" ht="13.2" x14ac:dyDescent="0.25">
      <c r="A15101">
        <v>7</v>
      </c>
      <c r="B15101">
        <v>12</v>
      </c>
      <c r="C15101" s="3">
        <v>712</v>
      </c>
      <c r="D15101" t="s">
        <v>7</v>
      </c>
      <c r="E15101">
        <v>80</v>
      </c>
      <c r="G15101" s="3">
        <v>1246</v>
      </c>
      <c r="O15101" s="3"/>
    </row>
    <row r="15102" spans="1:15" customFormat="1" ht="13.2" x14ac:dyDescent="0.25">
      <c r="A15102">
        <v>7</v>
      </c>
      <c r="B15102">
        <v>13</v>
      </c>
      <c r="C15102" s="3">
        <v>713</v>
      </c>
      <c r="D15102" t="s">
        <v>7</v>
      </c>
      <c r="E15102">
        <v>80</v>
      </c>
      <c r="G15102" s="3">
        <v>683</v>
      </c>
      <c r="O15102" s="3"/>
    </row>
    <row r="15103" spans="1:15" customFormat="1" ht="13.2" x14ac:dyDescent="0.25">
      <c r="A15103">
        <v>7</v>
      </c>
      <c r="B15103">
        <v>14</v>
      </c>
      <c r="C15103" s="3">
        <v>714</v>
      </c>
      <c r="D15103" t="s">
        <v>7</v>
      </c>
      <c r="E15103">
        <v>80</v>
      </c>
      <c r="G15103" s="3">
        <v>522</v>
      </c>
      <c r="O15103" s="3"/>
    </row>
    <row r="15104" spans="1:15" customFormat="1" ht="13.2" x14ac:dyDescent="0.25">
      <c r="A15104">
        <v>7</v>
      </c>
      <c r="B15104">
        <v>15</v>
      </c>
      <c r="C15104" s="3">
        <v>715</v>
      </c>
      <c r="D15104" t="s">
        <v>7</v>
      </c>
      <c r="E15104">
        <v>80</v>
      </c>
      <c r="G15104" s="3">
        <v>1470</v>
      </c>
      <c r="O15104" s="3"/>
    </row>
    <row r="15105" spans="1:15" customFormat="1" ht="13.2" x14ac:dyDescent="0.25">
      <c r="A15105">
        <v>7</v>
      </c>
      <c r="B15105">
        <v>16</v>
      </c>
      <c r="C15105" s="3">
        <v>716</v>
      </c>
      <c r="D15105" t="s">
        <v>7</v>
      </c>
      <c r="E15105">
        <v>80</v>
      </c>
      <c r="G15105" s="3">
        <v>3510</v>
      </c>
      <c r="O15105" s="3"/>
    </row>
    <row r="15106" spans="1:15" customFormat="1" ht="13.2" x14ac:dyDescent="0.25">
      <c r="A15106">
        <v>7</v>
      </c>
      <c r="B15106">
        <v>17</v>
      </c>
      <c r="C15106" s="3">
        <v>717</v>
      </c>
      <c r="D15106" t="s">
        <v>7</v>
      </c>
      <c r="E15106">
        <v>80</v>
      </c>
      <c r="G15106" s="3">
        <v>2336</v>
      </c>
      <c r="O15106" s="3"/>
    </row>
    <row r="15107" spans="1:15" customFormat="1" ht="13.2" x14ac:dyDescent="0.25">
      <c r="A15107">
        <v>7</v>
      </c>
      <c r="B15107">
        <v>18</v>
      </c>
      <c r="C15107" s="3">
        <v>718</v>
      </c>
      <c r="D15107" t="s">
        <v>7</v>
      </c>
      <c r="E15107">
        <v>80</v>
      </c>
      <c r="G15107" s="3">
        <v>1783</v>
      </c>
      <c r="O15107" s="3"/>
    </row>
    <row r="15108" spans="1:15" customFormat="1" ht="13.2" x14ac:dyDescent="0.25">
      <c r="A15108">
        <v>7</v>
      </c>
      <c r="B15108">
        <v>19</v>
      </c>
      <c r="C15108" s="3">
        <v>719</v>
      </c>
      <c r="D15108" t="s">
        <v>7</v>
      </c>
      <c r="E15108">
        <v>80</v>
      </c>
      <c r="G15108" s="3">
        <v>455</v>
      </c>
      <c r="O15108" s="3"/>
    </row>
    <row r="15109" spans="1:15" customFormat="1" ht="13.2" x14ac:dyDescent="0.25">
      <c r="A15109">
        <v>7</v>
      </c>
      <c r="B15109">
        <v>20</v>
      </c>
      <c r="C15109" s="3">
        <v>720</v>
      </c>
      <c r="D15109" t="s">
        <v>7</v>
      </c>
      <c r="E15109">
        <v>80</v>
      </c>
      <c r="G15109" s="3">
        <v>299</v>
      </c>
      <c r="O15109" s="3"/>
    </row>
    <row r="15110" spans="1:15" customFormat="1" ht="13.2" x14ac:dyDescent="0.25">
      <c r="A15110">
        <v>7</v>
      </c>
      <c r="B15110">
        <v>21</v>
      </c>
      <c r="C15110" s="3">
        <v>721</v>
      </c>
      <c r="D15110" t="s">
        <v>7</v>
      </c>
      <c r="E15110">
        <v>80</v>
      </c>
      <c r="G15110" s="3">
        <v>249</v>
      </c>
      <c r="O15110" s="3"/>
    </row>
    <row r="15111" spans="1:15" customFormat="1" ht="13.2" x14ac:dyDescent="0.25">
      <c r="A15111">
        <v>7</v>
      </c>
      <c r="B15111">
        <v>22</v>
      </c>
      <c r="C15111" s="3">
        <v>722</v>
      </c>
      <c r="D15111" t="s">
        <v>7</v>
      </c>
      <c r="E15111">
        <v>80</v>
      </c>
      <c r="G15111" s="3">
        <v>186</v>
      </c>
      <c r="O15111" s="3"/>
    </row>
    <row r="15112" spans="1:15" customFormat="1" ht="13.2" x14ac:dyDescent="0.25">
      <c r="A15112">
        <v>7</v>
      </c>
      <c r="B15112">
        <v>23</v>
      </c>
      <c r="C15112" s="3">
        <v>723</v>
      </c>
      <c r="D15112" t="s">
        <v>7</v>
      </c>
      <c r="E15112">
        <v>80</v>
      </c>
      <c r="G15112" s="3">
        <v>101</v>
      </c>
      <c r="O15112" s="3"/>
    </row>
    <row r="15113" spans="1:15" customFormat="1" ht="13.2" x14ac:dyDescent="0.25">
      <c r="A15113">
        <v>7</v>
      </c>
      <c r="B15113">
        <v>24</v>
      </c>
      <c r="C15113" s="3">
        <v>724</v>
      </c>
      <c r="D15113" t="s">
        <v>7</v>
      </c>
      <c r="E15113">
        <v>80</v>
      </c>
      <c r="G15113" s="3">
        <v>422</v>
      </c>
      <c r="O15113" s="3"/>
    </row>
    <row r="15114" spans="1:15" customFormat="1" ht="13.2" x14ac:dyDescent="0.25">
      <c r="A15114">
        <v>7</v>
      </c>
      <c r="B15114">
        <v>25</v>
      </c>
      <c r="C15114" s="3">
        <v>725</v>
      </c>
      <c r="D15114" t="s">
        <v>7</v>
      </c>
      <c r="E15114">
        <v>80</v>
      </c>
      <c r="G15114" s="3">
        <v>1200</v>
      </c>
      <c r="O15114" s="3"/>
    </row>
    <row r="15115" spans="1:15" customFormat="1" ht="13.2" x14ac:dyDescent="0.25">
      <c r="A15115">
        <v>7</v>
      </c>
      <c r="B15115">
        <v>26</v>
      </c>
      <c r="C15115" s="3">
        <v>726</v>
      </c>
      <c r="D15115" t="s">
        <v>7</v>
      </c>
      <c r="E15115">
        <v>80</v>
      </c>
      <c r="G15115" s="3">
        <v>600</v>
      </c>
      <c r="O15115" s="3"/>
    </row>
    <row r="15116" spans="1:15" customFormat="1" ht="13.2" x14ac:dyDescent="0.25">
      <c r="A15116">
        <v>7</v>
      </c>
      <c r="B15116">
        <v>27</v>
      </c>
      <c r="C15116" s="3">
        <v>727</v>
      </c>
      <c r="D15116" t="s">
        <v>7</v>
      </c>
      <c r="E15116">
        <v>80</v>
      </c>
      <c r="G15116" s="3">
        <v>715</v>
      </c>
      <c r="O15116" s="3"/>
    </row>
    <row r="15117" spans="1:15" customFormat="1" ht="13.2" x14ac:dyDescent="0.25">
      <c r="A15117">
        <v>7</v>
      </c>
      <c r="B15117">
        <v>28</v>
      </c>
      <c r="C15117" s="3">
        <v>728</v>
      </c>
      <c r="D15117" t="s">
        <v>7</v>
      </c>
      <c r="E15117">
        <v>80</v>
      </c>
      <c r="G15117" s="3">
        <v>283</v>
      </c>
      <c r="O15117" s="3"/>
    </row>
    <row r="15118" spans="1:15" customFormat="1" ht="13.2" x14ac:dyDescent="0.25">
      <c r="A15118">
        <v>7</v>
      </c>
      <c r="B15118">
        <v>29</v>
      </c>
      <c r="C15118" s="3">
        <v>729</v>
      </c>
      <c r="D15118" t="s">
        <v>7</v>
      </c>
      <c r="E15118">
        <v>80</v>
      </c>
      <c r="G15118" s="3">
        <v>163</v>
      </c>
      <c r="O15118" s="3"/>
    </row>
    <row r="15119" spans="1:15" customFormat="1" ht="13.2" x14ac:dyDescent="0.25">
      <c r="A15119">
        <v>7</v>
      </c>
      <c r="B15119">
        <v>30</v>
      </c>
      <c r="C15119" s="3">
        <v>730</v>
      </c>
      <c r="D15119" t="s">
        <v>7</v>
      </c>
      <c r="E15119">
        <v>80</v>
      </c>
      <c r="G15119" s="3">
        <v>63</v>
      </c>
      <c r="O15119" s="3"/>
    </row>
    <row r="15120" spans="1:15" customFormat="1" ht="13.2" x14ac:dyDescent="0.25">
      <c r="A15120">
        <v>7</v>
      </c>
      <c r="B15120">
        <v>31</v>
      </c>
      <c r="C15120" s="3">
        <v>731</v>
      </c>
      <c r="D15120" t="s">
        <v>7</v>
      </c>
      <c r="E15120">
        <v>80</v>
      </c>
      <c r="G15120" s="3">
        <v>556</v>
      </c>
      <c r="O15120" s="3"/>
    </row>
    <row r="15121" spans="1:15" customFormat="1" ht="13.2" x14ac:dyDescent="0.25">
      <c r="A15121">
        <v>8</v>
      </c>
      <c r="B15121">
        <v>1</v>
      </c>
      <c r="C15121" s="3">
        <v>801</v>
      </c>
      <c r="D15121" t="s">
        <v>7</v>
      </c>
      <c r="E15121">
        <v>80</v>
      </c>
      <c r="G15121" s="3">
        <v>491</v>
      </c>
      <c r="O15121" s="3"/>
    </row>
    <row r="15122" spans="1:15" customFormat="1" ht="13.2" x14ac:dyDescent="0.25">
      <c r="A15122">
        <v>8</v>
      </c>
      <c r="B15122">
        <v>2</v>
      </c>
      <c r="C15122" s="3">
        <v>802</v>
      </c>
      <c r="D15122" t="s">
        <v>7</v>
      </c>
      <c r="E15122">
        <v>80</v>
      </c>
      <c r="G15122" s="3">
        <v>1590</v>
      </c>
      <c r="O15122" s="3"/>
    </row>
    <row r="15123" spans="1:15" customFormat="1" ht="13.2" x14ac:dyDescent="0.25">
      <c r="A15123">
        <v>8</v>
      </c>
      <c r="B15123">
        <v>3</v>
      </c>
      <c r="C15123" s="3">
        <v>803</v>
      </c>
      <c r="D15123" t="s">
        <v>7</v>
      </c>
      <c r="E15123">
        <v>80</v>
      </c>
      <c r="G15123" s="3">
        <v>1993</v>
      </c>
      <c r="O15123" s="3"/>
    </row>
    <row r="15124" spans="1:15" customFormat="1" ht="13.2" x14ac:dyDescent="0.25">
      <c r="A15124">
        <v>8</v>
      </c>
      <c r="B15124">
        <v>4</v>
      </c>
      <c r="C15124" s="3">
        <v>804</v>
      </c>
      <c r="D15124" t="s">
        <v>7</v>
      </c>
      <c r="E15124">
        <v>80</v>
      </c>
      <c r="G15124" s="3">
        <v>738</v>
      </c>
      <c r="O15124" s="3"/>
    </row>
    <row r="15125" spans="1:15" customFormat="1" ht="13.2" x14ac:dyDescent="0.25">
      <c r="A15125">
        <v>8</v>
      </c>
      <c r="B15125">
        <v>5</v>
      </c>
      <c r="C15125" s="3">
        <v>805</v>
      </c>
      <c r="D15125" t="s">
        <v>7</v>
      </c>
      <c r="E15125">
        <v>80</v>
      </c>
      <c r="G15125" s="3">
        <v>1252</v>
      </c>
      <c r="O15125" s="3"/>
    </row>
    <row r="15126" spans="1:15" customFormat="1" ht="13.2" x14ac:dyDescent="0.25">
      <c r="A15126">
        <v>8</v>
      </c>
      <c r="B15126">
        <v>6</v>
      </c>
      <c r="C15126" s="3">
        <v>806</v>
      </c>
      <c r="D15126" t="s">
        <v>7</v>
      </c>
      <c r="E15126">
        <v>80</v>
      </c>
      <c r="G15126" s="3">
        <v>2447</v>
      </c>
      <c r="O15126" s="3"/>
    </row>
    <row r="15127" spans="1:15" customFormat="1" ht="13.2" x14ac:dyDescent="0.25">
      <c r="A15127">
        <v>8</v>
      </c>
      <c r="B15127">
        <v>7</v>
      </c>
      <c r="C15127" s="3">
        <v>807</v>
      </c>
      <c r="D15127" t="s">
        <v>7</v>
      </c>
      <c r="E15127">
        <v>80</v>
      </c>
      <c r="G15127" s="3">
        <v>2441</v>
      </c>
      <c r="O15127" s="3"/>
    </row>
    <row r="15128" spans="1:15" customFormat="1" ht="13.2" x14ac:dyDescent="0.25">
      <c r="A15128">
        <v>8</v>
      </c>
      <c r="B15128">
        <v>8</v>
      </c>
      <c r="C15128" s="3">
        <v>808</v>
      </c>
      <c r="D15128" t="s">
        <v>7</v>
      </c>
      <c r="E15128">
        <v>80</v>
      </c>
      <c r="G15128" s="3">
        <v>1932</v>
      </c>
      <c r="O15128" s="3"/>
    </row>
    <row r="15129" spans="1:15" customFormat="1" ht="13.2" x14ac:dyDescent="0.25">
      <c r="A15129">
        <v>8</v>
      </c>
      <c r="B15129">
        <v>9</v>
      </c>
      <c r="C15129" s="3">
        <v>809</v>
      </c>
      <c r="D15129" t="s">
        <v>7</v>
      </c>
      <c r="E15129">
        <v>80</v>
      </c>
      <c r="G15129" s="3">
        <v>908</v>
      </c>
      <c r="O15129" s="3"/>
    </row>
    <row r="15130" spans="1:15" customFormat="1" ht="13.2" x14ac:dyDescent="0.25">
      <c r="A15130">
        <v>8</v>
      </c>
      <c r="B15130">
        <v>10</v>
      </c>
      <c r="C15130" s="3">
        <v>810</v>
      </c>
      <c r="D15130" t="s">
        <v>7</v>
      </c>
      <c r="E15130">
        <v>80</v>
      </c>
      <c r="G15130" s="3">
        <v>407</v>
      </c>
      <c r="O15130" s="3"/>
    </row>
    <row r="15131" spans="1:15" customFormat="1" ht="13.2" x14ac:dyDescent="0.25">
      <c r="A15131">
        <v>8</v>
      </c>
      <c r="B15131">
        <v>11</v>
      </c>
      <c r="C15131" s="3">
        <v>811</v>
      </c>
      <c r="D15131" t="s">
        <v>7</v>
      </c>
      <c r="E15131">
        <v>80</v>
      </c>
      <c r="G15131" s="3">
        <v>222</v>
      </c>
      <c r="O15131" s="3"/>
    </row>
    <row r="15132" spans="1:15" customFormat="1" ht="13.2" x14ac:dyDescent="0.25">
      <c r="A15132">
        <v>8</v>
      </c>
      <c r="B15132">
        <v>12</v>
      </c>
      <c r="C15132" s="3">
        <v>812</v>
      </c>
      <c r="D15132" t="s">
        <v>7</v>
      </c>
      <c r="E15132">
        <v>80</v>
      </c>
      <c r="G15132" s="3">
        <v>48</v>
      </c>
      <c r="O15132" s="3"/>
    </row>
    <row r="15133" spans="1:15" customFormat="1" ht="13.2" x14ac:dyDescent="0.25">
      <c r="A15133">
        <v>8</v>
      </c>
      <c r="B15133">
        <v>13</v>
      </c>
      <c r="C15133" s="3">
        <v>813</v>
      </c>
      <c r="D15133" t="s">
        <v>7</v>
      </c>
      <c r="E15133">
        <v>80</v>
      </c>
      <c r="G15133" s="3">
        <v>298</v>
      </c>
      <c r="O15133" s="3"/>
    </row>
    <row r="15134" spans="1:15" customFormat="1" ht="13.2" x14ac:dyDescent="0.25">
      <c r="A15134">
        <v>8</v>
      </c>
      <c r="B15134">
        <v>14</v>
      </c>
      <c r="C15134" s="3">
        <v>814</v>
      </c>
      <c r="D15134" t="s">
        <v>7</v>
      </c>
      <c r="E15134">
        <v>80</v>
      </c>
      <c r="G15134" s="3">
        <v>2655</v>
      </c>
      <c r="O15134" s="3"/>
    </row>
    <row r="15135" spans="1:15" customFormat="1" ht="13.2" x14ac:dyDescent="0.25">
      <c r="A15135">
        <v>8</v>
      </c>
      <c r="B15135">
        <v>15</v>
      </c>
      <c r="C15135" s="3">
        <v>815</v>
      </c>
      <c r="D15135" t="s">
        <v>7</v>
      </c>
      <c r="E15135">
        <v>80</v>
      </c>
      <c r="G15135" s="3">
        <v>1375</v>
      </c>
      <c r="O15135" s="3"/>
    </row>
    <row r="15136" spans="1:15" customFormat="1" ht="13.2" x14ac:dyDescent="0.25">
      <c r="A15136">
        <v>8</v>
      </c>
      <c r="B15136">
        <v>16</v>
      </c>
      <c r="C15136" s="3">
        <v>816</v>
      </c>
      <c r="D15136" t="s">
        <v>7</v>
      </c>
      <c r="E15136">
        <v>80</v>
      </c>
      <c r="G15136" s="3">
        <v>867</v>
      </c>
      <c r="O15136" s="3"/>
    </row>
    <row r="15137" spans="1:15" customFormat="1" ht="13.2" x14ac:dyDescent="0.25">
      <c r="A15137">
        <v>8</v>
      </c>
      <c r="B15137">
        <v>17</v>
      </c>
      <c r="C15137" s="3">
        <v>817</v>
      </c>
      <c r="D15137" t="s">
        <v>7</v>
      </c>
      <c r="E15137">
        <v>80</v>
      </c>
      <c r="G15137" s="3">
        <v>2467</v>
      </c>
      <c r="O15137" s="3"/>
    </row>
    <row r="15138" spans="1:15" customFormat="1" ht="13.2" x14ac:dyDescent="0.25">
      <c r="A15138">
        <v>8</v>
      </c>
      <c r="B15138">
        <v>18</v>
      </c>
      <c r="C15138" s="3">
        <v>818</v>
      </c>
      <c r="D15138" t="s">
        <v>7</v>
      </c>
      <c r="E15138">
        <v>80</v>
      </c>
      <c r="G15138" s="3">
        <v>2612</v>
      </c>
      <c r="O15138" s="3"/>
    </row>
    <row r="15139" spans="1:15" customFormat="1" ht="13.2" x14ac:dyDescent="0.25">
      <c r="A15139">
        <v>8</v>
      </c>
      <c r="B15139">
        <v>19</v>
      </c>
      <c r="C15139" s="3">
        <v>819</v>
      </c>
      <c r="D15139" t="s">
        <v>7</v>
      </c>
      <c r="E15139">
        <v>80</v>
      </c>
      <c r="G15139" s="3">
        <v>2293</v>
      </c>
      <c r="O15139" s="3"/>
    </row>
    <row r="15140" spans="1:15" customFormat="1" ht="13.2" x14ac:dyDescent="0.25">
      <c r="A15140">
        <v>8</v>
      </c>
      <c r="B15140">
        <v>20</v>
      </c>
      <c r="C15140" s="3">
        <v>820</v>
      </c>
      <c r="D15140" t="s">
        <v>7</v>
      </c>
      <c r="E15140">
        <v>80</v>
      </c>
      <c r="G15140" s="3">
        <v>2821</v>
      </c>
      <c r="O15140" s="3"/>
    </row>
    <row r="15141" spans="1:15" customFormat="1" ht="13.2" x14ac:dyDescent="0.25">
      <c r="A15141">
        <v>8</v>
      </c>
      <c r="B15141">
        <v>21</v>
      </c>
      <c r="C15141" s="3">
        <v>821</v>
      </c>
      <c r="D15141" t="s">
        <v>7</v>
      </c>
      <c r="E15141">
        <v>80</v>
      </c>
      <c r="G15141" s="3">
        <v>2299</v>
      </c>
      <c r="O15141" s="3"/>
    </row>
    <row r="15142" spans="1:15" customFormat="1" ht="13.2" x14ac:dyDescent="0.25">
      <c r="A15142">
        <v>8</v>
      </c>
      <c r="B15142">
        <v>22</v>
      </c>
      <c r="C15142" s="3">
        <v>822</v>
      </c>
      <c r="D15142" t="s">
        <v>7</v>
      </c>
      <c r="E15142">
        <v>80</v>
      </c>
      <c r="G15142" s="3">
        <v>1852</v>
      </c>
      <c r="O15142" s="3"/>
    </row>
    <row r="15143" spans="1:15" customFormat="1" ht="13.2" x14ac:dyDescent="0.25">
      <c r="A15143">
        <v>8</v>
      </c>
      <c r="B15143">
        <v>23</v>
      </c>
      <c r="C15143" s="3">
        <v>823</v>
      </c>
      <c r="D15143" t="s">
        <v>7</v>
      </c>
      <c r="E15143">
        <v>80</v>
      </c>
      <c r="G15143" s="3">
        <v>935</v>
      </c>
      <c r="O15143" s="3"/>
    </row>
    <row r="15144" spans="1:15" customFormat="1" ht="13.2" x14ac:dyDescent="0.25">
      <c r="A15144">
        <v>8</v>
      </c>
      <c r="B15144">
        <v>24</v>
      </c>
      <c r="C15144" s="3">
        <v>824</v>
      </c>
      <c r="D15144" t="s">
        <v>7</v>
      </c>
      <c r="E15144">
        <v>80</v>
      </c>
      <c r="G15144" s="3">
        <v>350</v>
      </c>
      <c r="O15144" s="3"/>
    </row>
    <row r="15145" spans="1:15" customFormat="1" ht="13.2" x14ac:dyDescent="0.25">
      <c r="A15145">
        <v>8</v>
      </c>
      <c r="B15145">
        <v>25</v>
      </c>
      <c r="C15145" s="3">
        <v>825</v>
      </c>
      <c r="D15145" t="s">
        <v>7</v>
      </c>
      <c r="E15145">
        <v>80</v>
      </c>
      <c r="G15145" s="3">
        <v>564</v>
      </c>
      <c r="O15145" s="3"/>
    </row>
    <row r="15146" spans="1:15" customFormat="1" ht="13.2" x14ac:dyDescent="0.25">
      <c r="A15146">
        <v>8</v>
      </c>
      <c r="B15146">
        <v>26</v>
      </c>
      <c r="C15146" s="3">
        <v>826</v>
      </c>
      <c r="D15146" t="s">
        <v>7</v>
      </c>
      <c r="E15146">
        <v>80</v>
      </c>
      <c r="G15146" s="3">
        <v>624</v>
      </c>
      <c r="O15146" s="3"/>
    </row>
    <row r="15147" spans="1:15" customFormat="1" ht="13.2" x14ac:dyDescent="0.25">
      <c r="A15147">
        <v>8</v>
      </c>
      <c r="B15147">
        <v>27</v>
      </c>
      <c r="C15147" s="3">
        <v>827</v>
      </c>
      <c r="D15147" t="s">
        <v>7</v>
      </c>
      <c r="E15147">
        <v>80</v>
      </c>
      <c r="G15147" s="3">
        <v>892</v>
      </c>
      <c r="O15147" s="3"/>
    </row>
    <row r="15148" spans="1:15" customFormat="1" ht="13.2" x14ac:dyDescent="0.25">
      <c r="A15148">
        <v>8</v>
      </c>
      <c r="B15148">
        <v>28</v>
      </c>
      <c r="C15148" s="3">
        <v>828</v>
      </c>
      <c r="D15148" t="s">
        <v>7</v>
      </c>
      <c r="E15148">
        <v>80</v>
      </c>
      <c r="G15148" s="3">
        <v>827</v>
      </c>
      <c r="O15148" s="3"/>
    </row>
    <row r="15149" spans="1:15" customFormat="1" ht="13.2" x14ac:dyDescent="0.25">
      <c r="A15149">
        <v>8</v>
      </c>
      <c r="B15149">
        <v>29</v>
      </c>
      <c r="C15149" s="3">
        <v>829</v>
      </c>
      <c r="D15149" t="s">
        <v>7</v>
      </c>
      <c r="E15149">
        <v>80</v>
      </c>
      <c r="G15149" s="3">
        <v>783</v>
      </c>
      <c r="O15149" s="3"/>
    </row>
    <row r="15150" spans="1:15" customFormat="1" ht="13.2" x14ac:dyDescent="0.25">
      <c r="A15150">
        <v>8</v>
      </c>
      <c r="B15150">
        <v>30</v>
      </c>
      <c r="C15150" s="3">
        <v>830</v>
      </c>
      <c r="D15150" t="s">
        <v>7</v>
      </c>
      <c r="E15150">
        <v>80</v>
      </c>
      <c r="G15150" s="3">
        <v>1553</v>
      </c>
      <c r="O15150" s="3"/>
    </row>
    <row r="15151" spans="1:15" customFormat="1" ht="13.2" x14ac:dyDescent="0.25">
      <c r="A15151">
        <v>8</v>
      </c>
      <c r="B15151">
        <v>31</v>
      </c>
      <c r="C15151" s="3">
        <v>831</v>
      </c>
      <c r="D15151" t="s">
        <v>7</v>
      </c>
      <c r="E15151">
        <v>80</v>
      </c>
      <c r="G15151" s="3">
        <v>1596</v>
      </c>
      <c r="O15151" s="3"/>
    </row>
    <row r="15152" spans="1:15" customFormat="1" ht="13.2" x14ac:dyDescent="0.25">
      <c r="A15152">
        <v>9</v>
      </c>
      <c r="B15152">
        <v>1</v>
      </c>
      <c r="C15152" s="3">
        <v>901</v>
      </c>
      <c r="D15152" t="s">
        <v>7</v>
      </c>
      <c r="E15152">
        <v>80</v>
      </c>
      <c r="G15152" s="3">
        <v>1027</v>
      </c>
      <c r="O15152" s="3"/>
    </row>
    <row r="15153" spans="1:15" customFormat="1" ht="13.2" x14ac:dyDescent="0.25">
      <c r="A15153">
        <v>9</v>
      </c>
      <c r="B15153">
        <v>2</v>
      </c>
      <c r="C15153" s="3">
        <v>902</v>
      </c>
      <c r="D15153" t="s">
        <v>7</v>
      </c>
      <c r="E15153">
        <v>80</v>
      </c>
      <c r="G15153" s="3">
        <v>1173</v>
      </c>
      <c r="O15153" s="3"/>
    </row>
    <row r="15154" spans="1:15" customFormat="1" ht="13.2" x14ac:dyDescent="0.25">
      <c r="A15154">
        <v>9</v>
      </c>
      <c r="B15154">
        <v>3</v>
      </c>
      <c r="C15154" s="3">
        <v>903</v>
      </c>
      <c r="D15154" t="s">
        <v>7</v>
      </c>
      <c r="E15154">
        <v>80</v>
      </c>
      <c r="G15154" s="3">
        <v>343</v>
      </c>
      <c r="O15154" s="3"/>
    </row>
    <row r="15155" spans="1:15" customFormat="1" ht="13.2" x14ac:dyDescent="0.25">
      <c r="A15155">
        <v>9</v>
      </c>
      <c r="B15155">
        <v>4</v>
      </c>
      <c r="C15155" s="3">
        <v>904</v>
      </c>
      <c r="D15155" t="s">
        <v>7</v>
      </c>
      <c r="E15155">
        <v>80</v>
      </c>
      <c r="G15155" s="3">
        <v>741</v>
      </c>
      <c r="O15155" s="3"/>
    </row>
    <row r="15156" spans="1:15" customFormat="1" ht="13.2" x14ac:dyDescent="0.25">
      <c r="A15156">
        <v>9</v>
      </c>
      <c r="B15156">
        <v>5</v>
      </c>
      <c r="C15156" s="3">
        <v>905</v>
      </c>
      <c r="D15156" t="s">
        <v>7</v>
      </c>
      <c r="E15156">
        <v>80</v>
      </c>
      <c r="G15156" s="3">
        <v>1422</v>
      </c>
      <c r="O15156" s="3"/>
    </row>
    <row r="15157" spans="1:15" customFormat="1" ht="13.2" x14ac:dyDescent="0.25">
      <c r="A15157">
        <v>9</v>
      </c>
      <c r="B15157">
        <v>6</v>
      </c>
      <c r="C15157" s="3">
        <v>906</v>
      </c>
      <c r="D15157" t="s">
        <v>7</v>
      </c>
      <c r="E15157">
        <v>80</v>
      </c>
      <c r="G15157" s="3">
        <v>465</v>
      </c>
      <c r="O15157" s="3"/>
    </row>
    <row r="15158" spans="1:15" customFormat="1" ht="13.2" x14ac:dyDescent="0.25">
      <c r="A15158">
        <v>9</v>
      </c>
      <c r="B15158">
        <v>7</v>
      </c>
      <c r="C15158" s="3">
        <v>907</v>
      </c>
      <c r="D15158" t="s">
        <v>7</v>
      </c>
      <c r="E15158">
        <v>80</v>
      </c>
      <c r="G15158" s="3">
        <v>2053</v>
      </c>
      <c r="O15158" s="3"/>
    </row>
    <row r="15159" spans="1:15" customFormat="1" ht="13.2" x14ac:dyDescent="0.25">
      <c r="A15159">
        <v>9</v>
      </c>
      <c r="B15159">
        <v>8</v>
      </c>
      <c r="C15159" s="3">
        <v>908</v>
      </c>
      <c r="D15159" t="s">
        <v>7</v>
      </c>
      <c r="E15159">
        <v>80</v>
      </c>
      <c r="G15159" s="3">
        <v>799</v>
      </c>
      <c r="O15159" s="3"/>
    </row>
    <row r="15160" spans="1:15" customFormat="1" ht="13.2" x14ac:dyDescent="0.25">
      <c r="A15160">
        <v>9</v>
      </c>
      <c r="B15160">
        <v>9</v>
      </c>
      <c r="C15160" s="3">
        <v>909</v>
      </c>
      <c r="D15160" t="s">
        <v>7</v>
      </c>
      <c r="E15160">
        <v>80</v>
      </c>
      <c r="G15160" s="3">
        <v>341</v>
      </c>
      <c r="O15160" s="3"/>
    </row>
    <row r="15161" spans="1:15" customFormat="1" ht="13.2" x14ac:dyDescent="0.25">
      <c r="A15161">
        <v>9</v>
      </c>
      <c r="B15161">
        <v>10</v>
      </c>
      <c r="C15161" s="3">
        <v>910</v>
      </c>
      <c r="D15161" t="s">
        <v>7</v>
      </c>
      <c r="E15161">
        <v>80</v>
      </c>
      <c r="G15161" s="3">
        <v>401</v>
      </c>
      <c r="O15161" s="3"/>
    </row>
    <row r="15162" spans="1:15" customFormat="1" ht="13.2" x14ac:dyDescent="0.25">
      <c r="A15162">
        <v>9</v>
      </c>
      <c r="B15162">
        <v>11</v>
      </c>
      <c r="C15162" s="3">
        <v>911</v>
      </c>
      <c r="D15162" t="s">
        <v>7</v>
      </c>
      <c r="E15162">
        <v>80</v>
      </c>
      <c r="G15162" s="3">
        <v>284</v>
      </c>
      <c r="O15162" s="3"/>
    </row>
    <row r="15163" spans="1:15" customFormat="1" ht="13.2" x14ac:dyDescent="0.25">
      <c r="A15163">
        <v>9</v>
      </c>
      <c r="B15163">
        <v>12</v>
      </c>
      <c r="C15163" s="3">
        <v>912</v>
      </c>
      <c r="D15163" t="s">
        <v>7</v>
      </c>
      <c r="E15163">
        <v>80</v>
      </c>
      <c r="G15163" s="3">
        <v>244</v>
      </c>
      <c r="O15163" s="3"/>
    </row>
    <row r="15164" spans="1:15" customFormat="1" ht="13.2" x14ac:dyDescent="0.25">
      <c r="A15164">
        <v>9</v>
      </c>
      <c r="B15164">
        <v>13</v>
      </c>
      <c r="C15164" s="3">
        <v>913</v>
      </c>
      <c r="D15164" t="s">
        <v>7</v>
      </c>
      <c r="E15164">
        <v>80</v>
      </c>
      <c r="G15164" s="3">
        <v>164</v>
      </c>
      <c r="O15164" s="3"/>
    </row>
    <row r="15165" spans="1:15" customFormat="1" ht="13.2" x14ac:dyDescent="0.25">
      <c r="A15165">
        <v>9</v>
      </c>
      <c r="B15165">
        <v>14</v>
      </c>
      <c r="C15165" s="3">
        <v>914</v>
      </c>
      <c r="D15165" t="s">
        <v>7</v>
      </c>
      <c r="E15165">
        <v>80</v>
      </c>
      <c r="G15165" s="3">
        <v>257</v>
      </c>
      <c r="O15165" s="3"/>
    </row>
    <row r="15166" spans="1:15" customFormat="1" ht="13.2" x14ac:dyDescent="0.25">
      <c r="A15166">
        <v>9</v>
      </c>
      <c r="B15166">
        <v>15</v>
      </c>
      <c r="C15166" s="3">
        <v>915</v>
      </c>
      <c r="D15166" t="s">
        <v>7</v>
      </c>
      <c r="E15166">
        <v>80</v>
      </c>
      <c r="G15166" s="3">
        <v>166</v>
      </c>
      <c r="O15166" s="3"/>
    </row>
    <row r="15167" spans="1:15" customFormat="1" ht="13.2" x14ac:dyDescent="0.25">
      <c r="A15167">
        <v>9</v>
      </c>
      <c r="B15167">
        <v>16</v>
      </c>
      <c r="C15167" s="3">
        <v>916</v>
      </c>
      <c r="D15167" t="s">
        <v>7</v>
      </c>
      <c r="E15167">
        <v>80</v>
      </c>
      <c r="G15167" s="3">
        <v>99</v>
      </c>
      <c r="O15167" s="3"/>
    </row>
    <row r="15168" spans="1:15" customFormat="1" ht="13.2" x14ac:dyDescent="0.25">
      <c r="A15168">
        <v>9</v>
      </c>
      <c r="B15168">
        <v>17</v>
      </c>
      <c r="C15168" s="3">
        <v>917</v>
      </c>
      <c r="D15168" t="s">
        <v>7</v>
      </c>
      <c r="E15168">
        <v>80</v>
      </c>
      <c r="G15168" s="3">
        <v>85</v>
      </c>
      <c r="O15168" s="3"/>
    </row>
    <row r="15169" spans="1:15" customFormat="1" ht="13.2" x14ac:dyDescent="0.25">
      <c r="A15169">
        <v>9</v>
      </c>
      <c r="B15169">
        <v>18</v>
      </c>
      <c r="C15169" s="3">
        <v>918</v>
      </c>
      <c r="D15169" t="s">
        <v>7</v>
      </c>
      <c r="E15169">
        <v>80</v>
      </c>
      <c r="G15169" s="3">
        <v>48</v>
      </c>
      <c r="O15169" s="3"/>
    </row>
    <row r="15170" spans="1:15" customFormat="1" ht="13.2" x14ac:dyDescent="0.25">
      <c r="A15170">
        <v>9</v>
      </c>
      <c r="B15170">
        <v>19</v>
      </c>
      <c r="C15170" s="3">
        <v>919</v>
      </c>
      <c r="D15170" t="s">
        <v>7</v>
      </c>
      <c r="E15170">
        <v>80</v>
      </c>
      <c r="G15170" s="3">
        <v>74</v>
      </c>
      <c r="O15170" s="3"/>
    </row>
    <row r="15171" spans="1:15" customFormat="1" ht="13.2" x14ac:dyDescent="0.25">
      <c r="A15171">
        <v>9</v>
      </c>
      <c r="B15171">
        <v>20</v>
      </c>
      <c r="C15171" s="3">
        <v>920</v>
      </c>
      <c r="D15171" t="s">
        <v>7</v>
      </c>
      <c r="E15171">
        <v>80</v>
      </c>
      <c r="G15171" s="3">
        <v>114</v>
      </c>
      <c r="O15171" s="3"/>
    </row>
    <row r="15172" spans="1:15" customFormat="1" ht="13.2" x14ac:dyDescent="0.25">
      <c r="A15172">
        <v>9</v>
      </c>
      <c r="B15172">
        <v>21</v>
      </c>
      <c r="C15172" s="3">
        <v>921</v>
      </c>
      <c r="D15172" t="s">
        <v>7</v>
      </c>
      <c r="E15172">
        <v>80</v>
      </c>
      <c r="G15172" s="3">
        <v>91</v>
      </c>
      <c r="O15172" s="3"/>
    </row>
    <row r="15173" spans="1:15" customFormat="1" ht="13.2" x14ac:dyDescent="0.25">
      <c r="A15173">
        <v>9</v>
      </c>
      <c r="B15173">
        <v>22</v>
      </c>
      <c r="C15173" s="3">
        <v>922</v>
      </c>
      <c r="D15173" t="s">
        <v>7</v>
      </c>
      <c r="E15173">
        <v>80</v>
      </c>
      <c r="G15173" s="3">
        <v>490</v>
      </c>
      <c r="O15173" s="3"/>
    </row>
    <row r="15174" spans="1:15" customFormat="1" ht="13.2" x14ac:dyDescent="0.25">
      <c r="A15174">
        <v>6</v>
      </c>
      <c r="B15174">
        <v>10</v>
      </c>
      <c r="C15174" s="3">
        <v>610</v>
      </c>
      <c r="D15174" t="s">
        <v>6</v>
      </c>
      <c r="E15174">
        <v>79</v>
      </c>
      <c r="G15174" s="3"/>
      <c r="O15174" s="3"/>
    </row>
    <row r="15175" spans="1:15" customFormat="1" ht="13.2" x14ac:dyDescent="0.25">
      <c r="A15175">
        <v>6</v>
      </c>
      <c r="B15175">
        <v>11</v>
      </c>
      <c r="C15175" s="3">
        <v>611</v>
      </c>
      <c r="D15175" t="s">
        <v>6</v>
      </c>
      <c r="E15175">
        <v>79</v>
      </c>
      <c r="G15175" s="3"/>
      <c r="O15175" s="3"/>
    </row>
    <row r="15176" spans="1:15" customFormat="1" ht="13.2" x14ac:dyDescent="0.25">
      <c r="A15176">
        <v>6</v>
      </c>
      <c r="B15176">
        <v>12</v>
      </c>
      <c r="C15176" s="3">
        <v>612</v>
      </c>
      <c r="D15176" t="s">
        <v>6</v>
      </c>
      <c r="E15176">
        <v>79</v>
      </c>
      <c r="G15176" s="3"/>
      <c r="O15176" s="3"/>
    </row>
    <row r="15177" spans="1:15" customFormat="1" ht="13.2" x14ac:dyDescent="0.25">
      <c r="A15177">
        <v>6</v>
      </c>
      <c r="B15177">
        <v>13</v>
      </c>
      <c r="C15177" s="3">
        <v>613</v>
      </c>
      <c r="D15177" t="s">
        <v>6</v>
      </c>
      <c r="E15177">
        <v>79</v>
      </c>
      <c r="G15177" s="3"/>
      <c r="O15177" s="3"/>
    </row>
    <row r="15178" spans="1:15" customFormat="1" ht="13.2" x14ac:dyDescent="0.25">
      <c r="A15178">
        <v>6</v>
      </c>
      <c r="B15178">
        <v>14</v>
      </c>
      <c r="C15178" s="3">
        <v>614</v>
      </c>
      <c r="D15178" t="s">
        <v>6</v>
      </c>
      <c r="E15178">
        <v>79</v>
      </c>
      <c r="G15178" s="3"/>
      <c r="O15178" s="3"/>
    </row>
    <row r="15179" spans="1:15" customFormat="1" ht="13.2" x14ac:dyDescent="0.25">
      <c r="A15179">
        <v>6</v>
      </c>
      <c r="B15179">
        <v>15</v>
      </c>
      <c r="C15179" s="3">
        <v>615</v>
      </c>
      <c r="D15179" t="s">
        <v>6</v>
      </c>
      <c r="E15179">
        <v>79</v>
      </c>
      <c r="G15179" s="3"/>
      <c r="O15179" s="3"/>
    </row>
    <row r="15180" spans="1:15" customFormat="1" ht="13.2" x14ac:dyDescent="0.25">
      <c r="A15180">
        <v>6</v>
      </c>
      <c r="B15180">
        <v>16</v>
      </c>
      <c r="C15180" s="3">
        <v>616</v>
      </c>
      <c r="D15180" t="s">
        <v>6</v>
      </c>
      <c r="E15180">
        <v>79</v>
      </c>
      <c r="G15180" s="3"/>
      <c r="O15180" s="3"/>
    </row>
    <row r="15181" spans="1:15" customFormat="1" ht="13.2" x14ac:dyDescent="0.25">
      <c r="A15181">
        <v>6</v>
      </c>
      <c r="B15181">
        <v>17</v>
      </c>
      <c r="C15181" s="3">
        <v>617</v>
      </c>
      <c r="D15181" t="s">
        <v>6</v>
      </c>
      <c r="E15181">
        <v>79</v>
      </c>
      <c r="G15181" s="3"/>
      <c r="O15181" s="3"/>
    </row>
    <row r="15182" spans="1:15" customFormat="1" ht="13.2" x14ac:dyDescent="0.25">
      <c r="A15182">
        <v>6</v>
      </c>
      <c r="B15182">
        <v>18</v>
      </c>
      <c r="C15182" s="3">
        <v>618</v>
      </c>
      <c r="D15182" t="s">
        <v>6</v>
      </c>
      <c r="E15182">
        <v>79</v>
      </c>
      <c r="G15182" s="3"/>
      <c r="O15182" s="3"/>
    </row>
    <row r="15183" spans="1:15" customFormat="1" ht="13.2" x14ac:dyDescent="0.25">
      <c r="A15183">
        <v>6</v>
      </c>
      <c r="B15183">
        <v>19</v>
      </c>
      <c r="C15183" s="3">
        <v>619</v>
      </c>
      <c r="D15183" t="s">
        <v>6</v>
      </c>
      <c r="E15183">
        <v>79</v>
      </c>
      <c r="G15183" s="3"/>
      <c r="O15183" s="3"/>
    </row>
    <row r="15184" spans="1:15" customFormat="1" ht="13.2" x14ac:dyDescent="0.25">
      <c r="A15184">
        <v>6</v>
      </c>
      <c r="B15184">
        <v>20</v>
      </c>
      <c r="C15184" s="3">
        <v>620</v>
      </c>
      <c r="D15184" t="s">
        <v>6</v>
      </c>
      <c r="E15184">
        <v>79</v>
      </c>
      <c r="G15184" s="3"/>
      <c r="O15184" s="3"/>
    </row>
    <row r="15185" spans="1:15" customFormat="1" ht="13.2" x14ac:dyDescent="0.25">
      <c r="A15185">
        <v>6</v>
      </c>
      <c r="B15185">
        <v>21</v>
      </c>
      <c r="C15185" s="3">
        <v>621</v>
      </c>
      <c r="D15185" t="s">
        <v>6</v>
      </c>
      <c r="E15185">
        <v>79</v>
      </c>
      <c r="G15185" s="3">
        <v>45</v>
      </c>
      <c r="O15185" s="3"/>
    </row>
    <row r="15186" spans="1:15" customFormat="1" ht="13.2" x14ac:dyDescent="0.25">
      <c r="A15186">
        <v>6</v>
      </c>
      <c r="B15186">
        <v>22</v>
      </c>
      <c r="C15186" s="3">
        <v>622</v>
      </c>
      <c r="D15186" t="s">
        <v>6</v>
      </c>
      <c r="E15186">
        <v>79</v>
      </c>
      <c r="G15186" s="3">
        <v>528</v>
      </c>
      <c r="O15186" s="3"/>
    </row>
    <row r="15187" spans="1:15" customFormat="1" ht="13.2" x14ac:dyDescent="0.25">
      <c r="A15187">
        <v>6</v>
      </c>
      <c r="B15187">
        <v>23</v>
      </c>
      <c r="C15187" s="3">
        <v>623</v>
      </c>
      <c r="D15187" t="s">
        <v>6</v>
      </c>
      <c r="E15187">
        <v>79</v>
      </c>
      <c r="G15187" s="3">
        <v>1906</v>
      </c>
      <c r="O15187" s="3"/>
    </row>
    <row r="15188" spans="1:15" customFormat="1" ht="13.2" x14ac:dyDescent="0.25">
      <c r="A15188">
        <v>6</v>
      </c>
      <c r="B15188">
        <v>24</v>
      </c>
      <c r="C15188" s="3">
        <v>624</v>
      </c>
      <c r="D15188" t="s">
        <v>6</v>
      </c>
      <c r="E15188">
        <v>79</v>
      </c>
      <c r="G15188" s="3">
        <v>2549</v>
      </c>
      <c r="O15188" s="3"/>
    </row>
    <row r="15189" spans="1:15" customFormat="1" ht="13.2" x14ac:dyDescent="0.25">
      <c r="A15189">
        <v>6</v>
      </c>
      <c r="B15189">
        <v>25</v>
      </c>
      <c r="C15189" s="3">
        <v>625</v>
      </c>
      <c r="D15189" t="s">
        <v>6</v>
      </c>
      <c r="E15189">
        <v>79</v>
      </c>
      <c r="G15189" s="3">
        <v>0</v>
      </c>
      <c r="O15189" s="3"/>
    </row>
    <row r="15190" spans="1:15" customFormat="1" ht="13.2" x14ac:dyDescent="0.25">
      <c r="A15190">
        <v>6</v>
      </c>
      <c r="B15190">
        <v>26</v>
      </c>
      <c r="C15190" s="3">
        <v>626</v>
      </c>
      <c r="D15190" t="s">
        <v>6</v>
      </c>
      <c r="E15190">
        <v>79</v>
      </c>
      <c r="G15190" s="3">
        <v>0</v>
      </c>
      <c r="O15190" s="3"/>
    </row>
    <row r="15191" spans="1:15" customFormat="1" ht="13.2" x14ac:dyDescent="0.25">
      <c r="A15191">
        <v>6</v>
      </c>
      <c r="B15191">
        <v>27</v>
      </c>
      <c r="C15191" s="3">
        <v>627</v>
      </c>
      <c r="D15191" t="s">
        <v>6</v>
      </c>
      <c r="E15191">
        <v>79</v>
      </c>
      <c r="G15191" s="3">
        <v>0</v>
      </c>
      <c r="O15191" s="3"/>
    </row>
    <row r="15192" spans="1:15" customFormat="1" ht="13.2" x14ac:dyDescent="0.25">
      <c r="A15192">
        <v>6</v>
      </c>
      <c r="B15192">
        <v>28</v>
      </c>
      <c r="C15192" s="3">
        <v>628</v>
      </c>
      <c r="D15192" t="s">
        <v>6</v>
      </c>
      <c r="E15192">
        <v>79</v>
      </c>
      <c r="G15192" s="3">
        <v>0</v>
      </c>
      <c r="O15192" s="3"/>
    </row>
    <row r="15193" spans="1:15" customFormat="1" ht="13.2" x14ac:dyDescent="0.25">
      <c r="A15193">
        <v>6</v>
      </c>
      <c r="B15193">
        <v>29</v>
      </c>
      <c r="C15193" s="3">
        <v>629</v>
      </c>
      <c r="D15193" t="s">
        <v>6</v>
      </c>
      <c r="E15193">
        <v>79</v>
      </c>
      <c r="G15193" s="3">
        <v>0</v>
      </c>
      <c r="O15193" s="3"/>
    </row>
    <row r="15194" spans="1:15" customFormat="1" ht="13.2" x14ac:dyDescent="0.25">
      <c r="A15194">
        <v>6</v>
      </c>
      <c r="B15194">
        <v>30</v>
      </c>
      <c r="C15194" s="3">
        <v>630</v>
      </c>
      <c r="D15194" t="s">
        <v>6</v>
      </c>
      <c r="E15194">
        <v>79</v>
      </c>
      <c r="G15194" s="3">
        <v>0</v>
      </c>
      <c r="O15194" s="3"/>
    </row>
    <row r="15195" spans="1:15" customFormat="1" ht="13.2" x14ac:dyDescent="0.25">
      <c r="A15195">
        <v>7</v>
      </c>
      <c r="B15195">
        <v>1</v>
      </c>
      <c r="C15195" s="3">
        <v>701</v>
      </c>
      <c r="D15195" t="s">
        <v>6</v>
      </c>
      <c r="E15195">
        <v>79</v>
      </c>
      <c r="G15195" s="3">
        <v>0</v>
      </c>
      <c r="O15195" s="3"/>
    </row>
    <row r="15196" spans="1:15" customFormat="1" ht="13.2" x14ac:dyDescent="0.25">
      <c r="A15196">
        <v>7</v>
      </c>
      <c r="B15196">
        <v>2</v>
      </c>
      <c r="C15196" s="3">
        <v>702</v>
      </c>
      <c r="D15196" t="s">
        <v>6</v>
      </c>
      <c r="E15196">
        <v>79</v>
      </c>
      <c r="G15196" s="3">
        <v>0</v>
      </c>
      <c r="O15196" s="3"/>
    </row>
    <row r="15197" spans="1:15" customFormat="1" ht="13.2" x14ac:dyDescent="0.25">
      <c r="A15197">
        <v>7</v>
      </c>
      <c r="B15197">
        <v>3</v>
      </c>
      <c r="C15197" s="3">
        <v>703</v>
      </c>
      <c r="D15197" t="s">
        <v>6</v>
      </c>
      <c r="E15197">
        <v>79</v>
      </c>
      <c r="G15197" s="3">
        <v>0</v>
      </c>
      <c r="O15197" s="3"/>
    </row>
    <row r="15198" spans="1:15" customFormat="1" ht="13.2" x14ac:dyDescent="0.25">
      <c r="A15198">
        <v>7</v>
      </c>
      <c r="B15198">
        <v>4</v>
      </c>
      <c r="C15198" s="3">
        <v>704</v>
      </c>
      <c r="D15198" t="s">
        <v>6</v>
      </c>
      <c r="E15198">
        <v>79</v>
      </c>
      <c r="G15198" s="3">
        <v>0</v>
      </c>
      <c r="O15198" s="3"/>
    </row>
    <row r="15199" spans="1:15" customFormat="1" ht="13.2" x14ac:dyDescent="0.25">
      <c r="A15199">
        <v>7</v>
      </c>
      <c r="B15199">
        <v>5</v>
      </c>
      <c r="C15199" s="3">
        <v>705</v>
      </c>
      <c r="D15199" t="s">
        <v>6</v>
      </c>
      <c r="E15199">
        <v>79</v>
      </c>
      <c r="G15199" s="3">
        <v>0</v>
      </c>
      <c r="O15199" s="3"/>
    </row>
    <row r="15200" spans="1:15" customFormat="1" ht="13.2" x14ac:dyDescent="0.25">
      <c r="A15200">
        <v>7</v>
      </c>
      <c r="B15200">
        <v>6</v>
      </c>
      <c r="C15200" s="3">
        <v>706</v>
      </c>
      <c r="D15200" t="s">
        <v>6</v>
      </c>
      <c r="E15200">
        <v>79</v>
      </c>
      <c r="G15200" s="3">
        <v>0</v>
      </c>
      <c r="O15200" s="3"/>
    </row>
    <row r="15201" spans="1:15" customFormat="1" ht="13.2" x14ac:dyDescent="0.25">
      <c r="A15201">
        <v>7</v>
      </c>
      <c r="B15201">
        <v>7</v>
      </c>
      <c r="C15201" s="3">
        <v>707</v>
      </c>
      <c r="D15201" t="s">
        <v>6</v>
      </c>
      <c r="E15201">
        <v>79</v>
      </c>
      <c r="G15201" s="3">
        <v>1</v>
      </c>
      <c r="O15201" s="3"/>
    </row>
    <row r="15202" spans="1:15" customFormat="1" ht="13.2" x14ac:dyDescent="0.25">
      <c r="A15202">
        <v>7</v>
      </c>
      <c r="B15202">
        <v>8</v>
      </c>
      <c r="C15202" s="3">
        <v>708</v>
      </c>
      <c r="D15202" t="s">
        <v>6</v>
      </c>
      <c r="E15202">
        <v>79</v>
      </c>
      <c r="G15202" s="3">
        <v>2887</v>
      </c>
      <c r="O15202" s="3"/>
    </row>
    <row r="15203" spans="1:15" customFormat="1" ht="13.2" x14ac:dyDescent="0.25">
      <c r="A15203">
        <v>7</v>
      </c>
      <c r="B15203">
        <v>9</v>
      </c>
      <c r="C15203" s="3">
        <v>709</v>
      </c>
      <c r="D15203" t="s">
        <v>6</v>
      </c>
      <c r="E15203">
        <v>79</v>
      </c>
      <c r="G15203" s="3">
        <v>1640</v>
      </c>
      <c r="O15203" s="3"/>
    </row>
    <row r="15204" spans="1:15" customFormat="1" ht="13.2" x14ac:dyDescent="0.25">
      <c r="A15204">
        <v>7</v>
      </c>
      <c r="B15204">
        <v>10</v>
      </c>
      <c r="C15204" s="3">
        <v>710</v>
      </c>
      <c r="D15204" t="s">
        <v>6</v>
      </c>
      <c r="E15204">
        <v>79</v>
      </c>
      <c r="G15204" s="3">
        <v>551</v>
      </c>
      <c r="O15204" s="3"/>
    </row>
    <row r="15205" spans="1:15" customFormat="1" ht="13.2" x14ac:dyDescent="0.25">
      <c r="A15205">
        <v>7</v>
      </c>
      <c r="B15205">
        <v>11</v>
      </c>
      <c r="C15205" s="3">
        <v>711</v>
      </c>
      <c r="D15205" t="s">
        <v>6</v>
      </c>
      <c r="E15205">
        <v>79</v>
      </c>
      <c r="G15205" s="3">
        <v>628</v>
      </c>
      <c r="O15205" s="3"/>
    </row>
    <row r="15206" spans="1:15" customFormat="1" ht="13.2" x14ac:dyDescent="0.25">
      <c r="A15206">
        <v>7</v>
      </c>
      <c r="B15206">
        <v>12</v>
      </c>
      <c r="C15206" s="3">
        <v>712</v>
      </c>
      <c r="D15206" t="s">
        <v>6</v>
      </c>
      <c r="E15206">
        <v>79</v>
      </c>
      <c r="G15206" s="3">
        <v>1626</v>
      </c>
      <c r="O15206" s="3"/>
    </row>
    <row r="15207" spans="1:15" customFormat="1" ht="13.2" x14ac:dyDescent="0.25">
      <c r="A15207">
        <v>7</v>
      </c>
      <c r="B15207">
        <v>13</v>
      </c>
      <c r="C15207" s="3">
        <v>713</v>
      </c>
      <c r="D15207" t="s">
        <v>6</v>
      </c>
      <c r="E15207">
        <v>79</v>
      </c>
      <c r="G15207" s="3">
        <v>1908</v>
      </c>
      <c r="O15207" s="3"/>
    </row>
    <row r="15208" spans="1:15" customFormat="1" ht="13.2" x14ac:dyDescent="0.25">
      <c r="A15208">
        <v>7</v>
      </c>
      <c r="B15208">
        <v>14</v>
      </c>
      <c r="C15208" s="3">
        <v>714</v>
      </c>
      <c r="D15208" t="s">
        <v>6</v>
      </c>
      <c r="E15208">
        <v>79</v>
      </c>
      <c r="G15208" s="3">
        <v>3759</v>
      </c>
      <c r="O15208" s="3"/>
    </row>
    <row r="15209" spans="1:15" customFormat="1" ht="13.2" x14ac:dyDescent="0.25">
      <c r="A15209">
        <v>7</v>
      </c>
      <c r="B15209">
        <v>15</v>
      </c>
      <c r="C15209" s="3">
        <v>715</v>
      </c>
      <c r="D15209" t="s">
        <v>6</v>
      </c>
      <c r="E15209">
        <v>79</v>
      </c>
      <c r="G15209" s="3">
        <v>10838</v>
      </c>
      <c r="O15209" s="3"/>
    </row>
    <row r="15210" spans="1:15" customFormat="1" ht="13.2" x14ac:dyDescent="0.25">
      <c r="A15210">
        <v>7</v>
      </c>
      <c r="B15210">
        <v>16</v>
      </c>
      <c r="C15210" s="3">
        <v>716</v>
      </c>
      <c r="D15210" t="s">
        <v>6</v>
      </c>
      <c r="E15210">
        <v>79</v>
      </c>
      <c r="G15210" s="3">
        <v>21023</v>
      </c>
      <c r="O15210" s="3"/>
    </row>
    <row r="15211" spans="1:15" customFormat="1" ht="13.2" x14ac:dyDescent="0.25">
      <c r="A15211">
        <v>7</v>
      </c>
      <c r="B15211">
        <v>17</v>
      </c>
      <c r="C15211" s="3">
        <v>717</v>
      </c>
      <c r="D15211" t="s">
        <v>6</v>
      </c>
      <c r="E15211">
        <v>79</v>
      </c>
      <c r="G15211" s="3">
        <v>30811</v>
      </c>
      <c r="O15211" s="3"/>
    </row>
    <row r="15212" spans="1:15" customFormat="1" ht="13.2" x14ac:dyDescent="0.25">
      <c r="A15212">
        <v>7</v>
      </c>
      <c r="B15212">
        <v>18</v>
      </c>
      <c r="C15212" s="3">
        <v>718</v>
      </c>
      <c r="D15212" t="s">
        <v>6</v>
      </c>
      <c r="E15212">
        <v>79</v>
      </c>
      <c r="G15212" s="3">
        <v>38170</v>
      </c>
      <c r="O15212" s="3"/>
    </row>
    <row r="15213" spans="1:15" customFormat="1" ht="13.2" x14ac:dyDescent="0.25">
      <c r="A15213">
        <v>7</v>
      </c>
      <c r="B15213">
        <v>19</v>
      </c>
      <c r="C15213" s="3">
        <v>719</v>
      </c>
      <c r="D15213" t="s">
        <v>6</v>
      </c>
      <c r="E15213">
        <v>79</v>
      </c>
      <c r="G15213" s="3">
        <v>12628</v>
      </c>
      <c r="O15213" s="3"/>
    </row>
    <row r="15214" spans="1:15" customFormat="1" ht="13.2" x14ac:dyDescent="0.25">
      <c r="A15214">
        <v>7</v>
      </c>
      <c r="B15214">
        <v>20</v>
      </c>
      <c r="C15214" s="3">
        <v>720</v>
      </c>
      <c r="D15214" t="s">
        <v>6</v>
      </c>
      <c r="E15214">
        <v>79</v>
      </c>
      <c r="G15214" s="3">
        <v>6256</v>
      </c>
      <c r="O15214" s="3"/>
    </row>
    <row r="15215" spans="1:15" customFormat="1" ht="13.2" x14ac:dyDescent="0.25">
      <c r="A15215">
        <v>7</v>
      </c>
      <c r="B15215">
        <v>21</v>
      </c>
      <c r="C15215" s="3">
        <v>721</v>
      </c>
      <c r="D15215" t="s">
        <v>6</v>
      </c>
      <c r="E15215">
        <v>79</v>
      </c>
      <c r="G15215" s="3">
        <v>2151</v>
      </c>
      <c r="O15215" s="3"/>
    </row>
    <row r="15216" spans="1:15" customFormat="1" ht="13.2" x14ac:dyDescent="0.25">
      <c r="A15216">
        <v>7</v>
      </c>
      <c r="B15216">
        <v>22</v>
      </c>
      <c r="C15216" s="3">
        <v>722</v>
      </c>
      <c r="D15216" t="s">
        <v>6</v>
      </c>
      <c r="E15216">
        <v>79</v>
      </c>
      <c r="G15216" s="3">
        <v>1392</v>
      </c>
      <c r="O15216" s="3"/>
    </row>
    <row r="15217" spans="1:15" customFormat="1" ht="13.2" x14ac:dyDescent="0.25">
      <c r="A15217">
        <v>7</v>
      </c>
      <c r="B15217">
        <v>23</v>
      </c>
      <c r="C15217" s="3">
        <v>723</v>
      </c>
      <c r="D15217" t="s">
        <v>6</v>
      </c>
      <c r="E15217">
        <v>79</v>
      </c>
      <c r="G15217" s="3">
        <v>895</v>
      </c>
      <c r="O15217" s="3"/>
    </row>
    <row r="15218" spans="1:15" customFormat="1" ht="13.2" x14ac:dyDescent="0.25">
      <c r="A15218">
        <v>7</v>
      </c>
      <c r="B15218">
        <v>24</v>
      </c>
      <c r="C15218" s="3">
        <v>724</v>
      </c>
      <c r="D15218" t="s">
        <v>6</v>
      </c>
      <c r="E15218">
        <v>79</v>
      </c>
      <c r="G15218" s="3">
        <v>377</v>
      </c>
      <c r="O15218" s="3"/>
    </row>
    <row r="15219" spans="1:15" customFormat="1" ht="13.2" x14ac:dyDescent="0.25">
      <c r="A15219">
        <v>7</v>
      </c>
      <c r="B15219">
        <v>25</v>
      </c>
      <c r="C15219" s="3">
        <v>725</v>
      </c>
      <c r="D15219" t="s">
        <v>6</v>
      </c>
      <c r="E15219">
        <v>79</v>
      </c>
      <c r="G15219" s="3">
        <v>561</v>
      </c>
      <c r="O15219" s="3"/>
    </row>
    <row r="15220" spans="1:15" customFormat="1" ht="13.2" x14ac:dyDescent="0.25">
      <c r="A15220">
        <v>7</v>
      </c>
      <c r="B15220">
        <v>26</v>
      </c>
      <c r="C15220" s="3">
        <v>726</v>
      </c>
      <c r="D15220" t="s">
        <v>6</v>
      </c>
      <c r="E15220">
        <v>79</v>
      </c>
      <c r="G15220" s="3">
        <v>418</v>
      </c>
      <c r="O15220" s="3"/>
    </row>
    <row r="15221" spans="1:15" customFormat="1" ht="13.2" x14ac:dyDescent="0.25">
      <c r="A15221">
        <v>7</v>
      </c>
      <c r="B15221">
        <v>27</v>
      </c>
      <c r="C15221" s="3">
        <v>727</v>
      </c>
      <c r="D15221" t="s">
        <v>6</v>
      </c>
      <c r="E15221">
        <v>79</v>
      </c>
      <c r="G15221" s="3">
        <v>308</v>
      </c>
      <c r="O15221" s="3"/>
    </row>
    <row r="15222" spans="1:15" customFormat="1" ht="13.2" x14ac:dyDescent="0.25">
      <c r="A15222">
        <v>7</v>
      </c>
      <c r="B15222">
        <v>28</v>
      </c>
      <c r="C15222" s="3">
        <v>728</v>
      </c>
      <c r="D15222" t="s">
        <v>6</v>
      </c>
      <c r="E15222">
        <v>79</v>
      </c>
      <c r="G15222" s="3">
        <v>350</v>
      </c>
      <c r="O15222" s="3"/>
    </row>
    <row r="15223" spans="1:15" customFormat="1" ht="13.2" x14ac:dyDescent="0.25">
      <c r="A15223">
        <v>7</v>
      </c>
      <c r="B15223">
        <v>29</v>
      </c>
      <c r="C15223" s="3">
        <v>729</v>
      </c>
      <c r="D15223" t="s">
        <v>6</v>
      </c>
      <c r="E15223">
        <v>79</v>
      </c>
      <c r="G15223" s="3">
        <v>528</v>
      </c>
      <c r="O15223" s="3"/>
    </row>
    <row r="15224" spans="1:15" customFormat="1" ht="13.2" x14ac:dyDescent="0.25">
      <c r="A15224">
        <v>7</v>
      </c>
      <c r="B15224">
        <v>30</v>
      </c>
      <c r="C15224" s="3">
        <v>730</v>
      </c>
      <c r="D15224" t="s">
        <v>6</v>
      </c>
      <c r="E15224">
        <v>79</v>
      </c>
      <c r="G15224" s="3">
        <v>612</v>
      </c>
      <c r="O15224" s="3"/>
    </row>
    <row r="15225" spans="1:15" customFormat="1" ht="13.2" x14ac:dyDescent="0.25">
      <c r="A15225">
        <v>7</v>
      </c>
      <c r="B15225">
        <v>31</v>
      </c>
      <c r="C15225" s="3">
        <v>731</v>
      </c>
      <c r="D15225" t="s">
        <v>6</v>
      </c>
      <c r="E15225">
        <v>79</v>
      </c>
      <c r="G15225" s="3">
        <v>1022</v>
      </c>
      <c r="O15225" s="3"/>
    </row>
    <row r="15226" spans="1:15" customFormat="1" ht="13.2" x14ac:dyDescent="0.25">
      <c r="A15226">
        <v>8</v>
      </c>
      <c r="B15226">
        <v>1</v>
      </c>
      <c r="C15226" s="3">
        <v>801</v>
      </c>
      <c r="D15226" t="s">
        <v>6</v>
      </c>
      <c r="E15226">
        <v>79</v>
      </c>
      <c r="G15226" s="3">
        <v>1297</v>
      </c>
      <c r="O15226" s="3"/>
    </row>
    <row r="15227" spans="1:15" customFormat="1" ht="13.2" x14ac:dyDescent="0.25">
      <c r="A15227">
        <v>8</v>
      </c>
      <c r="B15227">
        <v>2</v>
      </c>
      <c r="C15227" s="3">
        <v>802</v>
      </c>
      <c r="D15227" t="s">
        <v>6</v>
      </c>
      <c r="E15227">
        <v>79</v>
      </c>
      <c r="G15227" s="3">
        <v>767</v>
      </c>
      <c r="O15227" s="3"/>
    </row>
    <row r="15228" spans="1:15" customFormat="1" ht="13.2" x14ac:dyDescent="0.25">
      <c r="A15228">
        <v>8</v>
      </c>
      <c r="B15228">
        <v>3</v>
      </c>
      <c r="C15228" s="3">
        <v>803</v>
      </c>
      <c r="D15228" t="s">
        <v>6</v>
      </c>
      <c r="E15228">
        <v>79</v>
      </c>
      <c r="G15228" s="3">
        <v>715</v>
      </c>
      <c r="O15228" s="3"/>
    </row>
    <row r="15229" spans="1:15" customFormat="1" ht="13.2" x14ac:dyDescent="0.25">
      <c r="A15229">
        <v>8</v>
      </c>
      <c r="B15229">
        <v>4</v>
      </c>
      <c r="C15229" s="3">
        <v>804</v>
      </c>
      <c r="D15229" t="s">
        <v>6</v>
      </c>
      <c r="E15229">
        <v>79</v>
      </c>
      <c r="G15229" s="3">
        <v>531</v>
      </c>
      <c r="O15229" s="3"/>
    </row>
    <row r="15230" spans="1:15" customFormat="1" ht="13.2" x14ac:dyDescent="0.25">
      <c r="A15230">
        <v>8</v>
      </c>
      <c r="B15230">
        <v>5</v>
      </c>
      <c r="C15230" s="3">
        <v>805</v>
      </c>
      <c r="D15230" t="s">
        <v>6</v>
      </c>
      <c r="E15230">
        <v>79</v>
      </c>
      <c r="G15230" s="3">
        <v>1081</v>
      </c>
      <c r="O15230" s="3"/>
    </row>
    <row r="15231" spans="1:15" customFormat="1" ht="13.2" x14ac:dyDescent="0.25">
      <c r="A15231">
        <v>8</v>
      </c>
      <c r="B15231">
        <v>6</v>
      </c>
      <c r="C15231" s="3">
        <v>806</v>
      </c>
      <c r="D15231" t="s">
        <v>6</v>
      </c>
      <c r="E15231">
        <v>79</v>
      </c>
      <c r="G15231" s="3">
        <v>528</v>
      </c>
      <c r="O15231" s="3"/>
    </row>
    <row r="15232" spans="1:15" customFormat="1" ht="13.2" x14ac:dyDescent="0.25">
      <c r="A15232">
        <v>8</v>
      </c>
      <c r="B15232">
        <v>7</v>
      </c>
      <c r="C15232" s="3">
        <v>807</v>
      </c>
      <c r="D15232" t="s">
        <v>6</v>
      </c>
      <c r="E15232">
        <v>79</v>
      </c>
      <c r="G15232" s="3">
        <v>570</v>
      </c>
      <c r="O15232" s="3"/>
    </row>
    <row r="15233" spans="1:15" customFormat="1" ht="13.2" x14ac:dyDescent="0.25">
      <c r="A15233">
        <v>8</v>
      </c>
      <c r="B15233">
        <v>8</v>
      </c>
      <c r="C15233" s="3">
        <v>808</v>
      </c>
      <c r="D15233" t="s">
        <v>6</v>
      </c>
      <c r="E15233">
        <v>79</v>
      </c>
      <c r="G15233" s="3">
        <v>497</v>
      </c>
      <c r="O15233" s="3"/>
    </row>
    <row r="15234" spans="1:15" customFormat="1" ht="13.2" x14ac:dyDescent="0.25">
      <c r="A15234">
        <v>8</v>
      </c>
      <c r="B15234">
        <v>9</v>
      </c>
      <c r="C15234" s="3">
        <v>809</v>
      </c>
      <c r="D15234" t="s">
        <v>6</v>
      </c>
      <c r="E15234">
        <v>79</v>
      </c>
      <c r="G15234" s="3">
        <v>698</v>
      </c>
      <c r="O15234" s="3"/>
    </row>
    <row r="15235" spans="1:15" customFormat="1" ht="13.2" x14ac:dyDescent="0.25">
      <c r="A15235">
        <v>8</v>
      </c>
      <c r="B15235">
        <v>10</v>
      </c>
      <c r="C15235" s="3">
        <v>810</v>
      </c>
      <c r="D15235" t="s">
        <v>6</v>
      </c>
      <c r="E15235">
        <v>79</v>
      </c>
      <c r="G15235" s="3">
        <v>758</v>
      </c>
      <c r="O15235" s="3"/>
    </row>
    <row r="15236" spans="1:15" customFormat="1" ht="13.2" x14ac:dyDescent="0.25">
      <c r="A15236">
        <v>8</v>
      </c>
      <c r="B15236">
        <v>11</v>
      </c>
      <c r="C15236" s="3">
        <v>811</v>
      </c>
      <c r="D15236" t="s">
        <v>6</v>
      </c>
      <c r="E15236">
        <v>79</v>
      </c>
      <c r="G15236" s="3">
        <v>560</v>
      </c>
      <c r="O15236" s="3"/>
    </row>
    <row r="15237" spans="1:15" customFormat="1" ht="13.2" x14ac:dyDescent="0.25">
      <c r="A15237">
        <v>8</v>
      </c>
      <c r="B15237">
        <v>12</v>
      </c>
      <c r="C15237" s="3">
        <v>812</v>
      </c>
      <c r="D15237" t="s">
        <v>6</v>
      </c>
      <c r="E15237">
        <v>79</v>
      </c>
      <c r="G15237" s="3">
        <v>556</v>
      </c>
      <c r="O15237" s="3"/>
    </row>
    <row r="15238" spans="1:15" customFormat="1" ht="13.2" x14ac:dyDescent="0.25">
      <c r="A15238">
        <v>8</v>
      </c>
      <c r="B15238">
        <v>13</v>
      </c>
      <c r="C15238" s="3">
        <v>813</v>
      </c>
      <c r="D15238" t="s">
        <v>6</v>
      </c>
      <c r="E15238">
        <v>79</v>
      </c>
      <c r="G15238" s="3">
        <v>258</v>
      </c>
      <c r="O15238" s="3"/>
    </row>
    <row r="15239" spans="1:15" customFormat="1" ht="13.2" x14ac:dyDescent="0.25">
      <c r="A15239">
        <v>8</v>
      </c>
      <c r="B15239">
        <v>14</v>
      </c>
      <c r="C15239" s="3">
        <v>814</v>
      </c>
      <c r="D15239" t="s">
        <v>6</v>
      </c>
      <c r="E15239">
        <v>79</v>
      </c>
      <c r="G15239" s="3">
        <v>537</v>
      </c>
      <c r="O15239" s="3"/>
    </row>
    <row r="15240" spans="1:15" customFormat="1" ht="13.2" x14ac:dyDescent="0.25">
      <c r="A15240">
        <v>8</v>
      </c>
      <c r="B15240">
        <v>15</v>
      </c>
      <c r="C15240" s="3">
        <v>815</v>
      </c>
      <c r="D15240" t="s">
        <v>6</v>
      </c>
      <c r="E15240">
        <v>79</v>
      </c>
      <c r="G15240" s="3">
        <v>387</v>
      </c>
      <c r="O15240" s="3"/>
    </row>
    <row r="15241" spans="1:15" customFormat="1" ht="13.2" x14ac:dyDescent="0.25">
      <c r="A15241">
        <v>8</v>
      </c>
      <c r="B15241">
        <v>16</v>
      </c>
      <c r="C15241" s="3">
        <v>816</v>
      </c>
      <c r="D15241" t="s">
        <v>6</v>
      </c>
      <c r="E15241">
        <v>79</v>
      </c>
      <c r="G15241" s="3">
        <v>568</v>
      </c>
      <c r="O15241" s="3"/>
    </row>
    <row r="15242" spans="1:15" customFormat="1" ht="13.2" x14ac:dyDescent="0.25">
      <c r="A15242">
        <v>8</v>
      </c>
      <c r="B15242">
        <v>17</v>
      </c>
      <c r="C15242" s="3">
        <v>817</v>
      </c>
      <c r="D15242" t="s">
        <v>6</v>
      </c>
      <c r="E15242">
        <v>79</v>
      </c>
      <c r="G15242" s="3">
        <v>1988</v>
      </c>
      <c r="O15242" s="3"/>
    </row>
    <row r="15243" spans="1:15" customFormat="1" ht="13.2" x14ac:dyDescent="0.25">
      <c r="A15243">
        <v>8</v>
      </c>
      <c r="B15243">
        <v>18</v>
      </c>
      <c r="C15243" s="3">
        <v>818</v>
      </c>
      <c r="D15243" t="s">
        <v>6</v>
      </c>
      <c r="E15243">
        <v>79</v>
      </c>
      <c r="G15243" s="3">
        <v>1162</v>
      </c>
      <c r="O15243" s="3"/>
    </row>
    <row r="15244" spans="1:15" customFormat="1" ht="13.2" x14ac:dyDescent="0.25">
      <c r="A15244">
        <v>8</v>
      </c>
      <c r="B15244">
        <v>19</v>
      </c>
      <c r="C15244" s="3">
        <v>819</v>
      </c>
      <c r="D15244" t="s">
        <v>6</v>
      </c>
      <c r="E15244">
        <v>79</v>
      </c>
      <c r="G15244" s="3">
        <v>1098</v>
      </c>
      <c r="O15244" s="3"/>
    </row>
    <row r="15245" spans="1:15" customFormat="1" ht="13.2" x14ac:dyDescent="0.25">
      <c r="A15245">
        <v>8</v>
      </c>
      <c r="B15245">
        <v>20</v>
      </c>
      <c r="C15245" s="3">
        <v>820</v>
      </c>
      <c r="D15245" t="s">
        <v>6</v>
      </c>
      <c r="E15245">
        <v>79</v>
      </c>
      <c r="G15245" s="3">
        <v>722</v>
      </c>
      <c r="O15245" s="3"/>
    </row>
    <row r="15246" spans="1:15" customFormat="1" ht="13.2" x14ac:dyDescent="0.25">
      <c r="A15246">
        <v>8</v>
      </c>
      <c r="B15246">
        <v>21</v>
      </c>
      <c r="C15246" s="3">
        <v>821</v>
      </c>
      <c r="D15246" t="s">
        <v>6</v>
      </c>
      <c r="E15246">
        <v>79</v>
      </c>
      <c r="G15246" s="3">
        <v>854</v>
      </c>
      <c r="O15246" s="3"/>
    </row>
    <row r="15247" spans="1:15" customFormat="1" ht="13.2" x14ac:dyDescent="0.25">
      <c r="A15247">
        <v>8</v>
      </c>
      <c r="B15247">
        <v>22</v>
      </c>
      <c r="C15247" s="3">
        <v>822</v>
      </c>
      <c r="D15247" t="s">
        <v>6</v>
      </c>
      <c r="E15247">
        <v>79</v>
      </c>
      <c r="G15247" s="3">
        <v>453</v>
      </c>
      <c r="O15247" s="3"/>
    </row>
    <row r="15248" spans="1:15" customFormat="1" ht="13.2" x14ac:dyDescent="0.25">
      <c r="A15248">
        <v>8</v>
      </c>
      <c r="B15248">
        <v>23</v>
      </c>
      <c r="C15248" s="3">
        <v>823</v>
      </c>
      <c r="D15248" t="s">
        <v>6</v>
      </c>
      <c r="E15248">
        <v>79</v>
      </c>
      <c r="G15248" s="3">
        <v>111</v>
      </c>
      <c r="O15248" s="3"/>
    </row>
    <row r="15249" spans="1:15" customFormat="1" ht="13.2" x14ac:dyDescent="0.25">
      <c r="A15249">
        <v>8</v>
      </c>
      <c r="B15249">
        <v>24</v>
      </c>
      <c r="C15249" s="3">
        <v>824</v>
      </c>
      <c r="D15249" t="s">
        <v>6</v>
      </c>
      <c r="E15249">
        <v>79</v>
      </c>
      <c r="G15249" s="3">
        <v>252</v>
      </c>
      <c r="O15249" s="3"/>
    </row>
    <row r="15250" spans="1:15" customFormat="1" ht="13.2" x14ac:dyDescent="0.25">
      <c r="A15250">
        <v>8</v>
      </c>
      <c r="B15250">
        <v>25</v>
      </c>
      <c r="C15250" s="3">
        <v>825</v>
      </c>
      <c r="D15250" t="s">
        <v>6</v>
      </c>
      <c r="E15250">
        <v>79</v>
      </c>
      <c r="G15250" s="3">
        <v>261</v>
      </c>
      <c r="O15250" s="3"/>
    </row>
    <row r="15251" spans="1:15" customFormat="1" ht="13.2" x14ac:dyDescent="0.25">
      <c r="A15251">
        <v>8</v>
      </c>
      <c r="B15251">
        <v>26</v>
      </c>
      <c r="C15251" s="3">
        <v>826</v>
      </c>
      <c r="D15251" t="s">
        <v>6</v>
      </c>
      <c r="E15251">
        <v>79</v>
      </c>
      <c r="G15251" s="3">
        <v>256</v>
      </c>
      <c r="O15251" s="3"/>
    </row>
    <row r="15252" spans="1:15" customFormat="1" ht="13.2" x14ac:dyDescent="0.25">
      <c r="A15252">
        <v>8</v>
      </c>
      <c r="B15252">
        <v>27</v>
      </c>
      <c r="C15252" s="3">
        <v>827</v>
      </c>
      <c r="D15252" t="s">
        <v>6</v>
      </c>
      <c r="E15252">
        <v>79</v>
      </c>
      <c r="G15252" s="3">
        <v>228</v>
      </c>
      <c r="O15252" s="3"/>
    </row>
    <row r="15253" spans="1:15" customFormat="1" ht="13.2" x14ac:dyDescent="0.25">
      <c r="A15253">
        <v>8</v>
      </c>
      <c r="B15253">
        <v>28</v>
      </c>
      <c r="C15253" s="3">
        <v>828</v>
      </c>
      <c r="D15253" t="s">
        <v>6</v>
      </c>
      <c r="E15253">
        <v>79</v>
      </c>
      <c r="G15253" s="3">
        <v>197</v>
      </c>
      <c r="O15253" s="3"/>
    </row>
    <row r="15254" spans="1:15" customFormat="1" ht="13.2" x14ac:dyDescent="0.25">
      <c r="A15254">
        <v>8</v>
      </c>
      <c r="B15254">
        <v>29</v>
      </c>
      <c r="C15254" s="3">
        <v>829</v>
      </c>
      <c r="D15254" t="s">
        <v>6</v>
      </c>
      <c r="E15254">
        <v>79</v>
      </c>
      <c r="G15254" s="3">
        <v>301</v>
      </c>
      <c r="O15254" s="3"/>
    </row>
    <row r="15255" spans="1:15" customFormat="1" ht="13.2" x14ac:dyDescent="0.25">
      <c r="A15255">
        <v>8</v>
      </c>
      <c r="B15255">
        <v>30</v>
      </c>
      <c r="C15255" s="3">
        <v>830</v>
      </c>
      <c r="D15255" t="s">
        <v>6</v>
      </c>
      <c r="E15255">
        <v>79</v>
      </c>
      <c r="G15255" s="3">
        <v>645</v>
      </c>
      <c r="O15255" s="3"/>
    </row>
    <row r="15256" spans="1:15" customFormat="1" ht="13.2" x14ac:dyDescent="0.25">
      <c r="A15256">
        <v>8</v>
      </c>
      <c r="B15256">
        <v>31</v>
      </c>
      <c r="C15256" s="3">
        <v>831</v>
      </c>
      <c r="D15256" t="s">
        <v>6</v>
      </c>
      <c r="E15256">
        <v>79</v>
      </c>
      <c r="G15256" s="3">
        <v>636</v>
      </c>
      <c r="O15256" s="3"/>
    </row>
    <row r="15257" spans="1:15" customFormat="1" ht="13.2" x14ac:dyDescent="0.25">
      <c r="A15257">
        <v>9</v>
      </c>
      <c r="B15257">
        <v>1</v>
      </c>
      <c r="C15257" s="3">
        <v>901</v>
      </c>
      <c r="D15257" t="s">
        <v>6</v>
      </c>
      <c r="E15257">
        <v>79</v>
      </c>
      <c r="G15257" s="3">
        <v>683</v>
      </c>
      <c r="O15257" s="3"/>
    </row>
    <row r="15258" spans="1:15" customFormat="1" ht="13.2" x14ac:dyDescent="0.25">
      <c r="A15258">
        <v>9</v>
      </c>
      <c r="B15258">
        <v>2</v>
      </c>
      <c r="C15258" s="3">
        <v>902</v>
      </c>
      <c r="D15258" t="s">
        <v>6</v>
      </c>
      <c r="E15258">
        <v>79</v>
      </c>
      <c r="G15258" s="3">
        <v>604</v>
      </c>
      <c r="O15258" s="3"/>
    </row>
    <row r="15259" spans="1:15" customFormat="1" ht="13.2" x14ac:dyDescent="0.25">
      <c r="A15259">
        <v>9</v>
      </c>
      <c r="B15259">
        <v>3</v>
      </c>
      <c r="C15259" s="3">
        <v>903</v>
      </c>
      <c r="D15259" t="s">
        <v>6</v>
      </c>
      <c r="E15259">
        <v>79</v>
      </c>
      <c r="G15259" s="3">
        <v>847</v>
      </c>
      <c r="O15259" s="3"/>
    </row>
    <row r="15260" spans="1:15" customFormat="1" ht="13.2" x14ac:dyDescent="0.25">
      <c r="A15260">
        <v>9</v>
      </c>
      <c r="B15260">
        <v>4</v>
      </c>
      <c r="C15260" s="3">
        <v>904</v>
      </c>
      <c r="D15260" t="s">
        <v>6</v>
      </c>
      <c r="E15260">
        <v>79</v>
      </c>
      <c r="G15260" s="3">
        <v>1330</v>
      </c>
      <c r="O15260" s="3"/>
    </row>
    <row r="15261" spans="1:15" customFormat="1" ht="13.2" x14ac:dyDescent="0.25">
      <c r="A15261">
        <v>9</v>
      </c>
      <c r="B15261">
        <v>5</v>
      </c>
      <c r="C15261" s="3">
        <v>905</v>
      </c>
      <c r="D15261" t="s">
        <v>6</v>
      </c>
      <c r="E15261">
        <v>79</v>
      </c>
      <c r="G15261" s="3">
        <v>1815</v>
      </c>
      <c r="O15261" s="3"/>
    </row>
    <row r="15262" spans="1:15" customFormat="1" ht="13.2" x14ac:dyDescent="0.25">
      <c r="A15262">
        <v>9</v>
      </c>
      <c r="B15262">
        <v>6</v>
      </c>
      <c r="C15262" s="3">
        <v>906</v>
      </c>
      <c r="D15262" t="s">
        <v>6</v>
      </c>
      <c r="E15262">
        <v>79</v>
      </c>
      <c r="G15262" s="3">
        <v>2336</v>
      </c>
      <c r="O15262" s="3"/>
    </row>
    <row r="15263" spans="1:15" customFormat="1" ht="13.2" x14ac:dyDescent="0.25">
      <c r="A15263">
        <v>9</v>
      </c>
      <c r="B15263">
        <v>7</v>
      </c>
      <c r="C15263" s="3">
        <v>907</v>
      </c>
      <c r="D15263" t="s">
        <v>6</v>
      </c>
      <c r="E15263">
        <v>79</v>
      </c>
      <c r="G15263" s="3">
        <v>2438</v>
      </c>
      <c r="O15263" s="3"/>
    </row>
    <row r="15264" spans="1:15" customFormat="1" ht="13.2" x14ac:dyDescent="0.25">
      <c r="A15264">
        <v>9</v>
      </c>
      <c r="B15264">
        <v>8</v>
      </c>
      <c r="C15264" s="3">
        <v>908</v>
      </c>
      <c r="D15264" t="s">
        <v>6</v>
      </c>
      <c r="E15264">
        <v>79</v>
      </c>
      <c r="G15264" s="3">
        <v>2132</v>
      </c>
      <c r="O15264" s="3"/>
    </row>
    <row r="15265" spans="1:15" customFormat="1" ht="13.2" x14ac:dyDescent="0.25">
      <c r="A15265">
        <v>9</v>
      </c>
      <c r="B15265">
        <v>9</v>
      </c>
      <c r="C15265" s="3">
        <v>909</v>
      </c>
      <c r="D15265" t="s">
        <v>6</v>
      </c>
      <c r="E15265">
        <v>79</v>
      </c>
      <c r="G15265" s="3">
        <v>1274</v>
      </c>
      <c r="O15265" s="3"/>
    </row>
    <row r="15266" spans="1:15" customFormat="1" ht="13.2" x14ac:dyDescent="0.25">
      <c r="A15266">
        <v>9</v>
      </c>
      <c r="B15266">
        <v>10</v>
      </c>
      <c r="C15266" s="3">
        <v>910</v>
      </c>
      <c r="D15266" t="s">
        <v>6</v>
      </c>
      <c r="E15266">
        <v>79</v>
      </c>
      <c r="G15266" s="3">
        <v>449</v>
      </c>
      <c r="O15266" s="3"/>
    </row>
    <row r="15267" spans="1:15" customFormat="1" ht="13.2" x14ac:dyDescent="0.25">
      <c r="A15267">
        <v>9</v>
      </c>
      <c r="B15267">
        <v>11</v>
      </c>
      <c r="C15267" s="3">
        <v>911</v>
      </c>
      <c r="D15267" t="s">
        <v>6</v>
      </c>
      <c r="E15267">
        <v>79</v>
      </c>
      <c r="G15267" s="3">
        <v>259</v>
      </c>
      <c r="O15267" s="3"/>
    </row>
    <row r="15268" spans="1:15" customFormat="1" ht="13.2" x14ac:dyDescent="0.25">
      <c r="A15268">
        <v>9</v>
      </c>
      <c r="B15268">
        <v>12</v>
      </c>
      <c r="C15268" s="3">
        <v>912</v>
      </c>
      <c r="D15268" t="s">
        <v>6</v>
      </c>
      <c r="E15268">
        <v>79</v>
      </c>
      <c r="G15268" s="3">
        <v>529</v>
      </c>
      <c r="O15268" s="3"/>
    </row>
    <row r="15269" spans="1:15" customFormat="1" ht="13.2" x14ac:dyDescent="0.25">
      <c r="A15269">
        <v>9</v>
      </c>
      <c r="B15269">
        <v>13</v>
      </c>
      <c r="C15269" s="3">
        <v>913</v>
      </c>
      <c r="D15269" t="s">
        <v>6</v>
      </c>
      <c r="E15269">
        <v>79</v>
      </c>
      <c r="G15269" s="3">
        <v>3405</v>
      </c>
      <c r="O15269" s="3"/>
    </row>
    <row r="15270" spans="1:15" customFormat="1" ht="13.2" x14ac:dyDescent="0.25">
      <c r="A15270">
        <v>9</v>
      </c>
      <c r="B15270">
        <v>14</v>
      </c>
      <c r="C15270" s="3">
        <v>914</v>
      </c>
      <c r="D15270" t="s">
        <v>6</v>
      </c>
      <c r="E15270">
        <v>79</v>
      </c>
      <c r="G15270" s="3">
        <v>8070</v>
      </c>
      <c r="O15270" s="3"/>
    </row>
    <row r="15271" spans="1:15" customFormat="1" ht="13.2" x14ac:dyDescent="0.25">
      <c r="A15271">
        <v>9</v>
      </c>
      <c r="B15271">
        <v>15</v>
      </c>
      <c r="C15271" s="3">
        <v>915</v>
      </c>
      <c r="D15271" t="s">
        <v>6</v>
      </c>
      <c r="E15271">
        <v>79</v>
      </c>
      <c r="G15271" s="3">
        <v>10720</v>
      </c>
      <c r="O15271" s="3"/>
    </row>
    <row r="15272" spans="1:15" customFormat="1" ht="13.2" x14ac:dyDescent="0.25">
      <c r="A15272">
        <v>9</v>
      </c>
      <c r="B15272">
        <v>16</v>
      </c>
      <c r="C15272" s="3">
        <v>916</v>
      </c>
      <c r="D15272" t="s">
        <v>6</v>
      </c>
      <c r="E15272">
        <v>79</v>
      </c>
      <c r="G15272" s="3">
        <v>6816</v>
      </c>
      <c r="O15272" s="3"/>
    </row>
    <row r="15273" spans="1:15" customFormat="1" ht="13.2" x14ac:dyDescent="0.25">
      <c r="A15273">
        <v>9</v>
      </c>
      <c r="B15273">
        <v>17</v>
      </c>
      <c r="C15273" s="3">
        <v>917</v>
      </c>
      <c r="D15273" t="s">
        <v>6</v>
      </c>
      <c r="E15273">
        <v>79</v>
      </c>
      <c r="G15273" s="3">
        <v>4098</v>
      </c>
      <c r="O15273" s="3"/>
    </row>
    <row r="15274" spans="1:15" customFormat="1" ht="13.2" x14ac:dyDescent="0.25">
      <c r="A15274">
        <v>9</v>
      </c>
      <c r="B15274">
        <v>18</v>
      </c>
      <c r="C15274" s="3">
        <v>918</v>
      </c>
      <c r="D15274" t="s">
        <v>6</v>
      </c>
      <c r="E15274">
        <v>79</v>
      </c>
      <c r="G15274" s="3">
        <v>1652</v>
      </c>
      <c r="O15274" s="3"/>
    </row>
    <row r="15275" spans="1:15" customFormat="1" ht="13.2" x14ac:dyDescent="0.25">
      <c r="A15275">
        <v>9</v>
      </c>
      <c r="B15275">
        <v>19</v>
      </c>
      <c r="C15275" s="3">
        <v>919</v>
      </c>
      <c r="D15275" t="s">
        <v>6</v>
      </c>
      <c r="E15275">
        <v>79</v>
      </c>
      <c r="G15275" s="3">
        <v>2489</v>
      </c>
      <c r="O15275" s="3"/>
    </row>
    <row r="15276" spans="1:15" customFormat="1" ht="13.2" x14ac:dyDescent="0.25">
      <c r="A15276">
        <v>9</v>
      </c>
      <c r="B15276">
        <v>20</v>
      </c>
      <c r="C15276" s="3">
        <v>920</v>
      </c>
      <c r="D15276" t="s">
        <v>6</v>
      </c>
      <c r="E15276">
        <v>79</v>
      </c>
      <c r="G15276" s="3">
        <v>2445</v>
      </c>
      <c r="O15276" s="3"/>
    </row>
    <row r="15277" spans="1:15" customFormat="1" ht="13.2" x14ac:dyDescent="0.25">
      <c r="A15277">
        <v>9</v>
      </c>
      <c r="B15277">
        <v>21</v>
      </c>
      <c r="C15277" s="3">
        <v>921</v>
      </c>
      <c r="D15277" t="s">
        <v>6</v>
      </c>
      <c r="E15277">
        <v>79</v>
      </c>
      <c r="G15277" s="3">
        <v>1353</v>
      </c>
      <c r="O15277" s="3"/>
    </row>
    <row r="15278" spans="1:15" customFormat="1" ht="13.2" x14ac:dyDescent="0.25">
      <c r="A15278">
        <v>9</v>
      </c>
      <c r="B15278">
        <v>22</v>
      </c>
      <c r="C15278" s="3">
        <v>922</v>
      </c>
      <c r="D15278" t="s">
        <v>6</v>
      </c>
      <c r="E15278">
        <v>79</v>
      </c>
      <c r="G15278" s="3">
        <v>927</v>
      </c>
      <c r="O15278" s="3"/>
    </row>
    <row r="15279" spans="1:15" customFormat="1" ht="13.2" x14ac:dyDescent="0.25">
      <c r="A15279">
        <v>9</v>
      </c>
      <c r="B15279">
        <v>23</v>
      </c>
      <c r="C15279" s="3">
        <v>923</v>
      </c>
      <c r="D15279" t="s">
        <v>6</v>
      </c>
      <c r="E15279">
        <v>79</v>
      </c>
      <c r="G15279" s="3">
        <v>753</v>
      </c>
      <c r="O15279" s="3"/>
    </row>
    <row r="15280" spans="1:15" customFormat="1" ht="13.2" x14ac:dyDescent="0.25">
      <c r="A15280">
        <v>6</v>
      </c>
      <c r="B15280">
        <v>10</v>
      </c>
      <c r="C15280" s="3">
        <v>610</v>
      </c>
      <c r="D15280" t="s">
        <v>7</v>
      </c>
      <c r="E15280">
        <v>79</v>
      </c>
      <c r="G15280" s="3"/>
      <c r="O15280" s="3"/>
    </row>
    <row r="15281" spans="1:15" customFormat="1" ht="13.2" x14ac:dyDescent="0.25">
      <c r="A15281">
        <v>6</v>
      </c>
      <c r="B15281">
        <v>11</v>
      </c>
      <c r="C15281" s="3">
        <v>611</v>
      </c>
      <c r="D15281" t="s">
        <v>7</v>
      </c>
      <c r="E15281">
        <v>79</v>
      </c>
      <c r="G15281" s="3"/>
      <c r="O15281" s="3"/>
    </row>
    <row r="15282" spans="1:15" customFormat="1" ht="13.2" x14ac:dyDescent="0.25">
      <c r="A15282">
        <v>6</v>
      </c>
      <c r="B15282">
        <v>12</v>
      </c>
      <c r="C15282" s="3">
        <v>612</v>
      </c>
      <c r="D15282" t="s">
        <v>7</v>
      </c>
      <c r="E15282">
        <v>79</v>
      </c>
      <c r="G15282" s="3"/>
      <c r="O15282" s="3"/>
    </row>
    <row r="15283" spans="1:15" customFormat="1" ht="13.2" x14ac:dyDescent="0.25">
      <c r="A15283">
        <v>6</v>
      </c>
      <c r="B15283">
        <v>13</v>
      </c>
      <c r="C15283" s="3">
        <v>613</v>
      </c>
      <c r="D15283" t="s">
        <v>7</v>
      </c>
      <c r="E15283">
        <v>79</v>
      </c>
      <c r="G15283" s="3"/>
      <c r="O15283" s="3"/>
    </row>
    <row r="15284" spans="1:15" customFormat="1" ht="13.2" x14ac:dyDescent="0.25">
      <c r="A15284">
        <v>6</v>
      </c>
      <c r="B15284">
        <v>14</v>
      </c>
      <c r="C15284" s="3">
        <v>614</v>
      </c>
      <c r="D15284" t="s">
        <v>7</v>
      </c>
      <c r="E15284">
        <v>79</v>
      </c>
      <c r="G15284" s="3">
        <v>955</v>
      </c>
      <c r="O15284" s="3"/>
    </row>
    <row r="15285" spans="1:15" customFormat="1" ht="13.2" x14ac:dyDescent="0.25">
      <c r="A15285">
        <v>6</v>
      </c>
      <c r="B15285">
        <v>15</v>
      </c>
      <c r="C15285" s="3">
        <v>615</v>
      </c>
      <c r="D15285" t="s">
        <v>7</v>
      </c>
      <c r="E15285">
        <v>79</v>
      </c>
      <c r="G15285" s="3">
        <v>890</v>
      </c>
      <c r="O15285" s="3"/>
    </row>
    <row r="15286" spans="1:15" customFormat="1" ht="13.2" x14ac:dyDescent="0.25">
      <c r="A15286">
        <v>6</v>
      </c>
      <c r="B15286">
        <v>16</v>
      </c>
      <c r="C15286" s="3">
        <v>616</v>
      </c>
      <c r="D15286" t="s">
        <v>7</v>
      </c>
      <c r="E15286">
        <v>79</v>
      </c>
      <c r="G15286" s="3">
        <v>649</v>
      </c>
      <c r="O15286" s="3"/>
    </row>
    <row r="15287" spans="1:15" customFormat="1" ht="13.2" x14ac:dyDescent="0.25">
      <c r="A15287">
        <v>6</v>
      </c>
      <c r="B15287">
        <v>17</v>
      </c>
      <c r="C15287" s="3">
        <v>617</v>
      </c>
      <c r="D15287" t="s">
        <v>7</v>
      </c>
      <c r="E15287">
        <v>79</v>
      </c>
      <c r="G15287" s="3">
        <v>194</v>
      </c>
      <c r="O15287" s="3"/>
    </row>
    <row r="15288" spans="1:15" customFormat="1" ht="13.2" x14ac:dyDescent="0.25">
      <c r="A15288">
        <v>6</v>
      </c>
      <c r="B15288">
        <v>18</v>
      </c>
      <c r="C15288" s="3">
        <v>618</v>
      </c>
      <c r="D15288" t="s">
        <v>7</v>
      </c>
      <c r="E15288">
        <v>79</v>
      </c>
      <c r="G15288" s="3">
        <v>534</v>
      </c>
      <c r="O15288" s="3"/>
    </row>
    <row r="15289" spans="1:15" customFormat="1" ht="13.2" x14ac:dyDescent="0.25">
      <c r="A15289">
        <v>6</v>
      </c>
      <c r="B15289">
        <v>19</v>
      </c>
      <c r="C15289" s="3">
        <v>619</v>
      </c>
      <c r="D15289" t="s">
        <v>7</v>
      </c>
      <c r="E15289">
        <v>79</v>
      </c>
      <c r="G15289" s="3">
        <v>58</v>
      </c>
      <c r="O15289" s="3"/>
    </row>
    <row r="15290" spans="1:15" customFormat="1" ht="13.2" x14ac:dyDescent="0.25">
      <c r="A15290">
        <v>6</v>
      </c>
      <c r="B15290">
        <v>20</v>
      </c>
      <c r="C15290" s="3">
        <v>620</v>
      </c>
      <c r="D15290" t="s">
        <v>7</v>
      </c>
      <c r="E15290">
        <v>79</v>
      </c>
      <c r="G15290" s="3">
        <v>162</v>
      </c>
      <c r="O15290" s="3"/>
    </row>
    <row r="15291" spans="1:15" customFormat="1" ht="13.2" x14ac:dyDescent="0.25">
      <c r="A15291">
        <v>6</v>
      </c>
      <c r="B15291">
        <v>21</v>
      </c>
      <c r="C15291" s="3">
        <v>621</v>
      </c>
      <c r="D15291" t="s">
        <v>7</v>
      </c>
      <c r="E15291">
        <v>79</v>
      </c>
      <c r="G15291" s="3">
        <v>2468</v>
      </c>
      <c r="O15291" s="3"/>
    </row>
    <row r="15292" spans="1:15" customFormat="1" ht="13.2" x14ac:dyDescent="0.25">
      <c r="A15292">
        <v>6</v>
      </c>
      <c r="B15292">
        <v>22</v>
      </c>
      <c r="C15292" s="3">
        <v>622</v>
      </c>
      <c r="D15292" t="s">
        <v>7</v>
      </c>
      <c r="E15292">
        <v>79</v>
      </c>
      <c r="G15292" s="3">
        <v>1969</v>
      </c>
      <c r="O15292" s="3"/>
    </row>
    <row r="15293" spans="1:15" customFormat="1" ht="13.2" x14ac:dyDescent="0.25">
      <c r="A15293">
        <v>6</v>
      </c>
      <c r="B15293">
        <v>23</v>
      </c>
      <c r="C15293" s="3">
        <v>623</v>
      </c>
      <c r="D15293" t="s">
        <v>7</v>
      </c>
      <c r="E15293">
        <v>79</v>
      </c>
      <c r="G15293" s="3">
        <v>649</v>
      </c>
      <c r="O15293" s="3"/>
    </row>
    <row r="15294" spans="1:15" customFormat="1" ht="13.2" x14ac:dyDescent="0.25">
      <c r="A15294">
        <v>6</v>
      </c>
      <c r="B15294">
        <v>24</v>
      </c>
      <c r="C15294" s="3">
        <v>624</v>
      </c>
      <c r="D15294" t="s">
        <v>7</v>
      </c>
      <c r="E15294">
        <v>79</v>
      </c>
      <c r="G15294" s="3">
        <v>464</v>
      </c>
      <c r="O15294" s="3"/>
    </row>
    <row r="15295" spans="1:15" customFormat="1" ht="13.2" x14ac:dyDescent="0.25">
      <c r="A15295">
        <v>6</v>
      </c>
      <c r="B15295">
        <v>25</v>
      </c>
      <c r="C15295" s="3">
        <v>625</v>
      </c>
      <c r="D15295" t="s">
        <v>7</v>
      </c>
      <c r="E15295">
        <v>79</v>
      </c>
      <c r="G15295" s="3">
        <v>247</v>
      </c>
      <c r="O15295" s="3"/>
    </row>
    <row r="15296" spans="1:15" customFormat="1" ht="13.2" x14ac:dyDescent="0.25">
      <c r="A15296">
        <v>6</v>
      </c>
      <c r="B15296">
        <v>26</v>
      </c>
      <c r="C15296" s="3">
        <v>626</v>
      </c>
      <c r="D15296" t="s">
        <v>7</v>
      </c>
      <c r="E15296">
        <v>79</v>
      </c>
      <c r="G15296" s="3">
        <v>122</v>
      </c>
      <c r="O15296" s="3"/>
    </row>
    <row r="15297" spans="1:15" customFormat="1" ht="13.2" x14ac:dyDescent="0.25">
      <c r="A15297">
        <v>6</v>
      </c>
      <c r="B15297">
        <v>27</v>
      </c>
      <c r="C15297" s="3">
        <v>627</v>
      </c>
      <c r="D15297" t="s">
        <v>7</v>
      </c>
      <c r="E15297">
        <v>79</v>
      </c>
      <c r="G15297" s="3">
        <v>252</v>
      </c>
      <c r="O15297" s="3"/>
    </row>
    <row r="15298" spans="1:15" customFormat="1" ht="13.2" x14ac:dyDescent="0.25">
      <c r="A15298">
        <v>6</v>
      </c>
      <c r="B15298">
        <v>28</v>
      </c>
      <c r="C15298" s="3">
        <v>628</v>
      </c>
      <c r="D15298" t="s">
        <v>7</v>
      </c>
      <c r="E15298">
        <v>79</v>
      </c>
      <c r="G15298" s="3">
        <v>761</v>
      </c>
      <c r="O15298" s="3"/>
    </row>
    <row r="15299" spans="1:15" customFormat="1" ht="13.2" x14ac:dyDescent="0.25">
      <c r="A15299">
        <v>6</v>
      </c>
      <c r="B15299">
        <v>29</v>
      </c>
      <c r="C15299" s="3">
        <v>629</v>
      </c>
      <c r="D15299" t="s">
        <v>7</v>
      </c>
      <c r="E15299">
        <v>79</v>
      </c>
      <c r="G15299" s="3">
        <v>1167</v>
      </c>
      <c r="O15299" s="3"/>
    </row>
    <row r="15300" spans="1:15" customFormat="1" ht="13.2" x14ac:dyDescent="0.25">
      <c r="A15300">
        <v>6</v>
      </c>
      <c r="B15300">
        <v>30</v>
      </c>
      <c r="C15300" s="3">
        <v>630</v>
      </c>
      <c r="D15300" t="s">
        <v>7</v>
      </c>
      <c r="E15300">
        <v>79</v>
      </c>
      <c r="G15300" s="3">
        <v>881</v>
      </c>
      <c r="O15300" s="3"/>
    </row>
    <row r="15301" spans="1:15" customFormat="1" ht="13.2" x14ac:dyDescent="0.25">
      <c r="A15301">
        <v>7</v>
      </c>
      <c r="B15301">
        <v>1</v>
      </c>
      <c r="C15301" s="3">
        <v>701</v>
      </c>
      <c r="D15301" t="s">
        <v>7</v>
      </c>
      <c r="E15301">
        <v>79</v>
      </c>
      <c r="G15301" s="3">
        <v>1520</v>
      </c>
      <c r="O15301" s="3"/>
    </row>
    <row r="15302" spans="1:15" customFormat="1" ht="13.2" x14ac:dyDescent="0.25">
      <c r="A15302">
        <v>7</v>
      </c>
      <c r="B15302">
        <v>2</v>
      </c>
      <c r="C15302" s="3">
        <v>702</v>
      </c>
      <c r="D15302" t="s">
        <v>7</v>
      </c>
      <c r="E15302">
        <v>79</v>
      </c>
      <c r="G15302" s="3">
        <v>1012</v>
      </c>
      <c r="O15302" s="3"/>
    </row>
    <row r="15303" spans="1:15" customFormat="1" ht="13.2" x14ac:dyDescent="0.25">
      <c r="A15303">
        <v>7</v>
      </c>
      <c r="B15303">
        <v>3</v>
      </c>
      <c r="C15303" s="3">
        <v>703</v>
      </c>
      <c r="D15303" t="s">
        <v>7</v>
      </c>
      <c r="E15303">
        <v>79</v>
      </c>
      <c r="G15303" s="3">
        <v>651</v>
      </c>
      <c r="O15303" s="3"/>
    </row>
    <row r="15304" spans="1:15" customFormat="1" ht="13.2" x14ac:dyDescent="0.25">
      <c r="A15304">
        <v>7</v>
      </c>
      <c r="B15304">
        <v>4</v>
      </c>
      <c r="C15304" s="3">
        <v>704</v>
      </c>
      <c r="D15304" t="s">
        <v>7</v>
      </c>
      <c r="E15304">
        <v>79</v>
      </c>
      <c r="G15304" s="3">
        <v>1836</v>
      </c>
      <c r="O15304" s="3"/>
    </row>
    <row r="15305" spans="1:15" customFormat="1" ht="13.2" x14ac:dyDescent="0.25">
      <c r="A15305">
        <v>7</v>
      </c>
      <c r="B15305">
        <v>5</v>
      </c>
      <c r="C15305" s="3">
        <v>705</v>
      </c>
      <c r="D15305" t="s">
        <v>7</v>
      </c>
      <c r="E15305">
        <v>79</v>
      </c>
      <c r="G15305" s="3">
        <v>2007</v>
      </c>
      <c r="O15305" s="3"/>
    </row>
    <row r="15306" spans="1:15" customFormat="1" ht="13.2" x14ac:dyDescent="0.25">
      <c r="A15306">
        <v>7</v>
      </c>
      <c r="B15306">
        <v>6</v>
      </c>
      <c r="C15306" s="3">
        <v>706</v>
      </c>
      <c r="D15306" t="s">
        <v>7</v>
      </c>
      <c r="E15306">
        <v>79</v>
      </c>
      <c r="G15306" s="3">
        <v>1474</v>
      </c>
      <c r="O15306" s="3"/>
    </row>
    <row r="15307" spans="1:15" customFormat="1" ht="13.2" x14ac:dyDescent="0.25">
      <c r="A15307">
        <v>7</v>
      </c>
      <c r="B15307">
        <v>7</v>
      </c>
      <c r="C15307" s="3">
        <v>707</v>
      </c>
      <c r="D15307" t="s">
        <v>7</v>
      </c>
      <c r="E15307">
        <v>79</v>
      </c>
      <c r="G15307" s="3">
        <v>752</v>
      </c>
      <c r="O15307" s="3"/>
    </row>
    <row r="15308" spans="1:15" customFormat="1" ht="13.2" x14ac:dyDescent="0.25">
      <c r="A15308">
        <v>7</v>
      </c>
      <c r="B15308">
        <v>8</v>
      </c>
      <c r="C15308" s="3">
        <v>708</v>
      </c>
      <c r="D15308" t="s">
        <v>7</v>
      </c>
      <c r="E15308">
        <v>79</v>
      </c>
      <c r="G15308" s="3">
        <v>1249</v>
      </c>
      <c r="O15308" s="3"/>
    </row>
    <row r="15309" spans="1:15" customFormat="1" ht="13.2" x14ac:dyDescent="0.25">
      <c r="A15309">
        <v>7</v>
      </c>
      <c r="B15309">
        <v>9</v>
      </c>
      <c r="C15309" s="3">
        <v>709</v>
      </c>
      <c r="D15309" t="s">
        <v>7</v>
      </c>
      <c r="E15309">
        <v>79</v>
      </c>
      <c r="G15309" s="3">
        <v>983</v>
      </c>
      <c r="O15309" s="3"/>
    </row>
    <row r="15310" spans="1:15" customFormat="1" ht="13.2" x14ac:dyDescent="0.25">
      <c r="A15310">
        <v>7</v>
      </c>
      <c r="B15310">
        <v>10</v>
      </c>
      <c r="C15310" s="3">
        <v>710</v>
      </c>
      <c r="D15310" t="s">
        <v>7</v>
      </c>
      <c r="E15310">
        <v>79</v>
      </c>
      <c r="G15310" s="3">
        <v>1149</v>
      </c>
      <c r="O15310" s="3"/>
    </row>
    <row r="15311" spans="1:15" customFormat="1" ht="13.2" x14ac:dyDescent="0.25">
      <c r="A15311">
        <v>7</v>
      </c>
      <c r="B15311">
        <v>11</v>
      </c>
      <c r="C15311" s="3">
        <v>711</v>
      </c>
      <c r="D15311" t="s">
        <v>7</v>
      </c>
      <c r="E15311">
        <v>79</v>
      </c>
      <c r="G15311" s="3">
        <v>2982</v>
      </c>
      <c r="O15311" s="3"/>
    </row>
    <row r="15312" spans="1:15" customFormat="1" ht="13.2" x14ac:dyDescent="0.25">
      <c r="A15312">
        <v>7</v>
      </c>
      <c r="B15312">
        <v>12</v>
      </c>
      <c r="C15312" s="3">
        <v>712</v>
      </c>
      <c r="D15312" t="s">
        <v>7</v>
      </c>
      <c r="E15312">
        <v>79</v>
      </c>
      <c r="G15312" s="3">
        <v>4392</v>
      </c>
      <c r="O15312" s="3"/>
    </row>
    <row r="15313" spans="1:15" customFormat="1" ht="13.2" x14ac:dyDescent="0.25">
      <c r="A15313">
        <v>7</v>
      </c>
      <c r="B15313">
        <v>13</v>
      </c>
      <c r="C15313" s="3">
        <v>713</v>
      </c>
      <c r="D15313" t="s">
        <v>7</v>
      </c>
      <c r="E15313">
        <v>79</v>
      </c>
      <c r="G15313" s="3">
        <v>9397</v>
      </c>
      <c r="O15313" s="3"/>
    </row>
    <row r="15314" spans="1:15" customFormat="1" ht="13.2" x14ac:dyDescent="0.25">
      <c r="A15314">
        <v>7</v>
      </c>
      <c r="B15314">
        <v>14</v>
      </c>
      <c r="C15314" s="3">
        <v>714</v>
      </c>
      <c r="D15314" t="s">
        <v>7</v>
      </c>
      <c r="E15314">
        <v>79</v>
      </c>
      <c r="G15314" s="3">
        <v>4506</v>
      </c>
      <c r="O15314" s="3"/>
    </row>
    <row r="15315" spans="1:15" customFormat="1" ht="13.2" x14ac:dyDescent="0.25">
      <c r="A15315">
        <v>7</v>
      </c>
      <c r="B15315">
        <v>15</v>
      </c>
      <c r="C15315" s="3">
        <v>715</v>
      </c>
      <c r="D15315" t="s">
        <v>7</v>
      </c>
      <c r="E15315">
        <v>79</v>
      </c>
      <c r="G15315" s="3">
        <v>2103</v>
      </c>
      <c r="O15315" s="3"/>
    </row>
    <row r="15316" spans="1:15" customFormat="1" ht="13.2" x14ac:dyDescent="0.25">
      <c r="A15316">
        <v>7</v>
      </c>
      <c r="B15316">
        <v>16</v>
      </c>
      <c r="C15316" s="3">
        <v>716</v>
      </c>
      <c r="D15316" t="s">
        <v>7</v>
      </c>
      <c r="E15316">
        <v>79</v>
      </c>
      <c r="G15316" s="3">
        <v>2195</v>
      </c>
      <c r="O15316" s="3"/>
    </row>
    <row r="15317" spans="1:15" customFormat="1" ht="13.2" x14ac:dyDescent="0.25">
      <c r="A15317">
        <v>7</v>
      </c>
      <c r="B15317">
        <v>17</v>
      </c>
      <c r="C15317" s="3">
        <v>717</v>
      </c>
      <c r="D15317" t="s">
        <v>7</v>
      </c>
      <c r="E15317">
        <v>79</v>
      </c>
      <c r="G15317" s="3">
        <v>1551</v>
      </c>
      <c r="O15317" s="3"/>
    </row>
    <row r="15318" spans="1:15" customFormat="1" ht="13.2" x14ac:dyDescent="0.25">
      <c r="A15318">
        <v>7</v>
      </c>
      <c r="B15318">
        <v>18</v>
      </c>
      <c r="C15318" s="3">
        <v>718</v>
      </c>
      <c r="D15318" t="s">
        <v>7</v>
      </c>
      <c r="E15318">
        <v>79</v>
      </c>
      <c r="G15318" s="3">
        <v>466</v>
      </c>
      <c r="O15318" s="3"/>
    </row>
    <row r="15319" spans="1:15" customFormat="1" ht="13.2" x14ac:dyDescent="0.25">
      <c r="A15319">
        <v>7</v>
      </c>
      <c r="B15319">
        <v>19</v>
      </c>
      <c r="C15319" s="3">
        <v>719</v>
      </c>
      <c r="D15319" t="s">
        <v>7</v>
      </c>
      <c r="E15319">
        <v>79</v>
      </c>
      <c r="G15319" s="3">
        <v>204</v>
      </c>
      <c r="O15319" s="3"/>
    </row>
    <row r="15320" spans="1:15" customFormat="1" ht="13.2" x14ac:dyDescent="0.25">
      <c r="A15320">
        <v>7</v>
      </c>
      <c r="B15320">
        <v>20</v>
      </c>
      <c r="C15320" s="3">
        <v>720</v>
      </c>
      <c r="D15320" t="s">
        <v>7</v>
      </c>
      <c r="E15320">
        <v>79</v>
      </c>
      <c r="G15320" s="3">
        <v>210</v>
      </c>
      <c r="O15320" s="3"/>
    </row>
    <row r="15321" spans="1:15" customFormat="1" ht="13.2" x14ac:dyDescent="0.25">
      <c r="A15321">
        <v>7</v>
      </c>
      <c r="B15321">
        <v>21</v>
      </c>
      <c r="C15321" s="3">
        <v>721</v>
      </c>
      <c r="D15321" t="s">
        <v>7</v>
      </c>
      <c r="E15321">
        <v>79</v>
      </c>
      <c r="G15321" s="3">
        <v>97</v>
      </c>
      <c r="O15321" s="3"/>
    </row>
    <row r="15322" spans="1:15" customFormat="1" ht="13.2" x14ac:dyDescent="0.25">
      <c r="A15322">
        <v>7</v>
      </c>
      <c r="B15322">
        <v>22</v>
      </c>
      <c r="C15322" s="3">
        <v>722</v>
      </c>
      <c r="D15322" t="s">
        <v>7</v>
      </c>
      <c r="E15322">
        <v>79</v>
      </c>
      <c r="G15322" s="3">
        <v>58</v>
      </c>
      <c r="O15322" s="3"/>
    </row>
    <row r="15323" spans="1:15" customFormat="1" ht="13.2" x14ac:dyDescent="0.25">
      <c r="A15323">
        <v>7</v>
      </c>
      <c r="B15323">
        <v>23</v>
      </c>
      <c r="C15323" s="3">
        <v>723</v>
      </c>
      <c r="D15323" t="s">
        <v>7</v>
      </c>
      <c r="E15323">
        <v>79</v>
      </c>
      <c r="G15323" s="3">
        <v>79</v>
      </c>
      <c r="O15323" s="3"/>
    </row>
    <row r="15324" spans="1:15" customFormat="1" ht="13.2" x14ac:dyDescent="0.25">
      <c r="A15324">
        <v>7</v>
      </c>
      <c r="B15324">
        <v>24</v>
      </c>
      <c r="C15324" s="3">
        <v>724</v>
      </c>
      <c r="D15324" t="s">
        <v>7</v>
      </c>
      <c r="E15324">
        <v>79</v>
      </c>
      <c r="G15324" s="3">
        <v>55</v>
      </c>
      <c r="O15324" s="3"/>
    </row>
    <row r="15325" spans="1:15" customFormat="1" ht="13.2" x14ac:dyDescent="0.25">
      <c r="A15325">
        <v>7</v>
      </c>
      <c r="B15325">
        <v>25</v>
      </c>
      <c r="C15325" s="3">
        <v>725</v>
      </c>
      <c r="D15325" t="s">
        <v>7</v>
      </c>
      <c r="E15325">
        <v>79</v>
      </c>
      <c r="G15325" s="3">
        <v>113</v>
      </c>
      <c r="O15325" s="3"/>
    </row>
    <row r="15326" spans="1:15" customFormat="1" ht="13.2" x14ac:dyDescent="0.25">
      <c r="A15326">
        <v>7</v>
      </c>
      <c r="B15326">
        <v>26</v>
      </c>
      <c r="C15326" s="3">
        <v>726</v>
      </c>
      <c r="D15326" t="s">
        <v>7</v>
      </c>
      <c r="E15326">
        <v>79</v>
      </c>
      <c r="G15326" s="3">
        <v>285</v>
      </c>
      <c r="O15326" s="3"/>
    </row>
    <row r="15327" spans="1:15" customFormat="1" ht="13.2" x14ac:dyDescent="0.25">
      <c r="A15327">
        <v>7</v>
      </c>
      <c r="B15327">
        <v>27</v>
      </c>
      <c r="C15327" s="3">
        <v>727</v>
      </c>
      <c r="D15327" t="s">
        <v>7</v>
      </c>
      <c r="E15327">
        <v>79</v>
      </c>
      <c r="G15327" s="3">
        <v>312</v>
      </c>
      <c r="O15327" s="3"/>
    </row>
    <row r="15328" spans="1:15" customFormat="1" ht="13.2" x14ac:dyDescent="0.25">
      <c r="A15328">
        <v>7</v>
      </c>
      <c r="B15328">
        <v>28</v>
      </c>
      <c r="C15328" s="3">
        <v>728</v>
      </c>
      <c r="D15328" t="s">
        <v>7</v>
      </c>
      <c r="E15328">
        <v>79</v>
      </c>
      <c r="G15328" s="3">
        <v>259</v>
      </c>
      <c r="O15328" s="3"/>
    </row>
    <row r="15329" spans="1:15" customFormat="1" ht="13.2" x14ac:dyDescent="0.25">
      <c r="A15329">
        <v>7</v>
      </c>
      <c r="B15329">
        <v>29</v>
      </c>
      <c r="C15329" s="3">
        <v>729</v>
      </c>
      <c r="D15329" t="s">
        <v>7</v>
      </c>
      <c r="E15329">
        <v>79</v>
      </c>
      <c r="G15329" s="3">
        <v>423</v>
      </c>
      <c r="O15329" s="3"/>
    </row>
    <row r="15330" spans="1:15" customFormat="1" ht="13.2" x14ac:dyDescent="0.25">
      <c r="A15330">
        <v>7</v>
      </c>
      <c r="B15330">
        <v>30</v>
      </c>
      <c r="C15330" s="3">
        <v>730</v>
      </c>
      <c r="D15330" t="s">
        <v>7</v>
      </c>
      <c r="E15330">
        <v>79</v>
      </c>
      <c r="G15330" s="3">
        <v>423</v>
      </c>
      <c r="O15330" s="3"/>
    </row>
    <row r="15331" spans="1:15" customFormat="1" ht="13.2" x14ac:dyDescent="0.25">
      <c r="A15331">
        <v>7</v>
      </c>
      <c r="B15331">
        <v>31</v>
      </c>
      <c r="C15331" s="3">
        <v>731</v>
      </c>
      <c r="D15331" t="s">
        <v>7</v>
      </c>
      <c r="E15331">
        <v>79</v>
      </c>
      <c r="G15331" s="3">
        <v>203</v>
      </c>
      <c r="O15331" s="3"/>
    </row>
    <row r="15332" spans="1:15" customFormat="1" ht="13.2" x14ac:dyDescent="0.25">
      <c r="A15332">
        <v>8</v>
      </c>
      <c r="B15332">
        <v>1</v>
      </c>
      <c r="C15332" s="3">
        <v>801</v>
      </c>
      <c r="D15332" t="s">
        <v>7</v>
      </c>
      <c r="E15332">
        <v>79</v>
      </c>
      <c r="G15332" s="3">
        <v>223</v>
      </c>
      <c r="O15332" s="3"/>
    </row>
    <row r="15333" spans="1:15" customFormat="1" ht="13.2" x14ac:dyDescent="0.25">
      <c r="A15333">
        <v>8</v>
      </c>
      <c r="B15333">
        <v>2</v>
      </c>
      <c r="C15333" s="3">
        <v>802</v>
      </c>
      <c r="D15333" t="s">
        <v>7</v>
      </c>
      <c r="E15333">
        <v>79</v>
      </c>
      <c r="G15333" s="3">
        <v>292</v>
      </c>
      <c r="O15333" s="3"/>
    </row>
    <row r="15334" spans="1:15" customFormat="1" ht="13.2" x14ac:dyDescent="0.25">
      <c r="A15334">
        <v>8</v>
      </c>
      <c r="B15334">
        <v>3</v>
      </c>
      <c r="C15334" s="3">
        <v>803</v>
      </c>
      <c r="D15334" t="s">
        <v>7</v>
      </c>
      <c r="E15334">
        <v>79</v>
      </c>
      <c r="G15334" s="3">
        <v>412</v>
      </c>
      <c r="O15334" s="3"/>
    </row>
    <row r="15335" spans="1:15" customFormat="1" ht="13.2" x14ac:dyDescent="0.25">
      <c r="A15335">
        <v>8</v>
      </c>
      <c r="B15335">
        <v>4</v>
      </c>
      <c r="C15335" s="3">
        <v>804</v>
      </c>
      <c r="D15335" t="s">
        <v>7</v>
      </c>
      <c r="E15335">
        <v>79</v>
      </c>
      <c r="G15335" s="3">
        <v>198</v>
      </c>
      <c r="O15335" s="3"/>
    </row>
    <row r="15336" spans="1:15" customFormat="1" ht="13.2" x14ac:dyDescent="0.25">
      <c r="A15336">
        <v>8</v>
      </c>
      <c r="B15336">
        <v>5</v>
      </c>
      <c r="C15336" s="3">
        <v>805</v>
      </c>
      <c r="D15336" t="s">
        <v>7</v>
      </c>
      <c r="E15336">
        <v>79</v>
      </c>
      <c r="G15336" s="3">
        <v>509</v>
      </c>
      <c r="O15336" s="3"/>
    </row>
    <row r="15337" spans="1:15" customFormat="1" ht="13.2" x14ac:dyDescent="0.25">
      <c r="A15337">
        <v>8</v>
      </c>
      <c r="B15337">
        <v>6</v>
      </c>
      <c r="C15337" s="3">
        <v>806</v>
      </c>
      <c r="D15337" t="s">
        <v>7</v>
      </c>
      <c r="E15337">
        <v>79</v>
      </c>
      <c r="G15337" s="3">
        <v>209</v>
      </c>
      <c r="O15337" s="3"/>
    </row>
    <row r="15338" spans="1:15" customFormat="1" ht="13.2" x14ac:dyDescent="0.25">
      <c r="A15338">
        <v>8</v>
      </c>
      <c r="B15338">
        <v>7</v>
      </c>
      <c r="C15338" s="3">
        <v>807</v>
      </c>
      <c r="D15338" t="s">
        <v>7</v>
      </c>
      <c r="E15338">
        <v>79</v>
      </c>
      <c r="G15338" s="3">
        <v>335</v>
      </c>
      <c r="O15338" s="3"/>
    </row>
    <row r="15339" spans="1:15" customFormat="1" ht="13.2" x14ac:dyDescent="0.25">
      <c r="A15339">
        <v>8</v>
      </c>
      <c r="B15339">
        <v>8</v>
      </c>
      <c r="C15339" s="3">
        <v>808</v>
      </c>
      <c r="D15339" t="s">
        <v>7</v>
      </c>
      <c r="E15339">
        <v>79</v>
      </c>
      <c r="G15339" s="3">
        <v>292</v>
      </c>
      <c r="O15339" s="3"/>
    </row>
    <row r="15340" spans="1:15" customFormat="1" ht="13.2" x14ac:dyDescent="0.25">
      <c r="A15340">
        <v>8</v>
      </c>
      <c r="B15340">
        <v>9</v>
      </c>
      <c r="C15340" s="3">
        <v>809</v>
      </c>
      <c r="D15340" t="s">
        <v>7</v>
      </c>
      <c r="E15340">
        <v>79</v>
      </c>
      <c r="G15340" s="3">
        <v>764</v>
      </c>
      <c r="O15340" s="3"/>
    </row>
    <row r="15341" spans="1:15" customFormat="1" ht="13.2" x14ac:dyDescent="0.25">
      <c r="A15341">
        <v>8</v>
      </c>
      <c r="B15341">
        <v>10</v>
      </c>
      <c r="C15341" s="3">
        <v>810</v>
      </c>
      <c r="D15341" t="s">
        <v>7</v>
      </c>
      <c r="E15341">
        <v>79</v>
      </c>
      <c r="G15341" s="3">
        <v>838</v>
      </c>
      <c r="O15341" s="3"/>
    </row>
    <row r="15342" spans="1:15" customFormat="1" ht="13.2" x14ac:dyDescent="0.25">
      <c r="A15342">
        <v>8</v>
      </c>
      <c r="B15342">
        <v>11</v>
      </c>
      <c r="C15342" s="3">
        <v>811</v>
      </c>
      <c r="D15342" t="s">
        <v>7</v>
      </c>
      <c r="E15342">
        <v>79</v>
      </c>
      <c r="G15342" s="3">
        <v>546</v>
      </c>
      <c r="O15342" s="3"/>
    </row>
    <row r="15343" spans="1:15" customFormat="1" ht="13.2" x14ac:dyDescent="0.25">
      <c r="A15343">
        <v>8</v>
      </c>
      <c r="B15343">
        <v>12</v>
      </c>
      <c r="C15343" s="3">
        <v>812</v>
      </c>
      <c r="D15343" t="s">
        <v>7</v>
      </c>
      <c r="E15343">
        <v>79</v>
      </c>
      <c r="G15343" s="3">
        <v>307</v>
      </c>
      <c r="O15343" s="3"/>
    </row>
    <row r="15344" spans="1:15" customFormat="1" ht="13.2" x14ac:dyDescent="0.25">
      <c r="A15344">
        <v>8</v>
      </c>
      <c r="B15344">
        <v>13</v>
      </c>
      <c r="C15344" s="3">
        <v>813</v>
      </c>
      <c r="D15344" t="s">
        <v>7</v>
      </c>
      <c r="E15344">
        <v>79</v>
      </c>
      <c r="G15344" s="3">
        <v>641</v>
      </c>
      <c r="O15344" s="3"/>
    </row>
    <row r="15345" spans="1:15" customFormat="1" ht="13.2" x14ac:dyDescent="0.25">
      <c r="A15345">
        <v>8</v>
      </c>
      <c r="B15345">
        <v>14</v>
      </c>
      <c r="C15345" s="3">
        <v>814</v>
      </c>
      <c r="D15345" t="s">
        <v>7</v>
      </c>
      <c r="E15345">
        <v>79</v>
      </c>
      <c r="G15345" s="3">
        <v>204</v>
      </c>
      <c r="O15345" s="3"/>
    </row>
    <row r="15346" spans="1:15" customFormat="1" ht="13.2" x14ac:dyDescent="0.25">
      <c r="A15346">
        <v>8</v>
      </c>
      <c r="B15346">
        <v>15</v>
      </c>
      <c r="C15346" s="3">
        <v>815</v>
      </c>
      <c r="D15346" t="s">
        <v>7</v>
      </c>
      <c r="E15346">
        <v>79</v>
      </c>
      <c r="G15346" s="3">
        <v>417</v>
      </c>
      <c r="O15346" s="3"/>
    </row>
    <row r="15347" spans="1:15" customFormat="1" ht="13.2" x14ac:dyDescent="0.25">
      <c r="A15347">
        <v>8</v>
      </c>
      <c r="B15347">
        <v>16</v>
      </c>
      <c r="C15347" s="3">
        <v>816</v>
      </c>
      <c r="D15347" t="s">
        <v>7</v>
      </c>
      <c r="E15347">
        <v>79</v>
      </c>
      <c r="G15347" s="3">
        <v>1184</v>
      </c>
      <c r="O15347" s="3"/>
    </row>
    <row r="15348" spans="1:15" customFormat="1" ht="13.2" x14ac:dyDescent="0.25">
      <c r="A15348">
        <v>8</v>
      </c>
      <c r="B15348">
        <v>17</v>
      </c>
      <c r="C15348" s="3">
        <v>817</v>
      </c>
      <c r="D15348" t="s">
        <v>7</v>
      </c>
      <c r="E15348">
        <v>79</v>
      </c>
      <c r="G15348" s="3">
        <v>893</v>
      </c>
      <c r="O15348" s="3"/>
    </row>
    <row r="15349" spans="1:15" customFormat="1" ht="13.2" x14ac:dyDescent="0.25">
      <c r="A15349">
        <v>8</v>
      </c>
      <c r="B15349">
        <v>18</v>
      </c>
      <c r="C15349" s="3">
        <v>818</v>
      </c>
      <c r="D15349" t="s">
        <v>7</v>
      </c>
      <c r="E15349">
        <v>79</v>
      </c>
      <c r="G15349" s="3">
        <v>772</v>
      </c>
      <c r="O15349" s="3"/>
    </row>
    <row r="15350" spans="1:15" customFormat="1" ht="13.2" x14ac:dyDescent="0.25">
      <c r="A15350">
        <v>8</v>
      </c>
      <c r="B15350">
        <v>19</v>
      </c>
      <c r="C15350" s="3">
        <v>819</v>
      </c>
      <c r="D15350" t="s">
        <v>7</v>
      </c>
      <c r="E15350">
        <v>79</v>
      </c>
      <c r="G15350" s="3">
        <v>864</v>
      </c>
      <c r="O15350" s="3"/>
    </row>
    <row r="15351" spans="1:15" customFormat="1" ht="13.2" x14ac:dyDescent="0.25">
      <c r="A15351">
        <v>8</v>
      </c>
      <c r="B15351">
        <v>20</v>
      </c>
      <c r="C15351" s="3">
        <v>820</v>
      </c>
      <c r="D15351" t="s">
        <v>7</v>
      </c>
      <c r="E15351">
        <v>79</v>
      </c>
      <c r="G15351" s="3">
        <v>531</v>
      </c>
      <c r="O15351" s="3"/>
    </row>
    <row r="15352" spans="1:15" customFormat="1" ht="13.2" x14ac:dyDescent="0.25">
      <c r="A15352">
        <v>8</v>
      </c>
      <c r="B15352">
        <v>21</v>
      </c>
      <c r="C15352" s="3">
        <v>821</v>
      </c>
      <c r="D15352" t="s">
        <v>7</v>
      </c>
      <c r="E15352">
        <v>79</v>
      </c>
      <c r="G15352" s="3">
        <v>255</v>
      </c>
      <c r="O15352" s="3"/>
    </row>
    <row r="15353" spans="1:15" customFormat="1" ht="13.2" x14ac:dyDescent="0.25">
      <c r="A15353">
        <v>8</v>
      </c>
      <c r="B15353">
        <v>22</v>
      </c>
      <c r="C15353" s="3">
        <v>822</v>
      </c>
      <c r="D15353" t="s">
        <v>7</v>
      </c>
      <c r="E15353">
        <v>79</v>
      </c>
      <c r="G15353" s="3">
        <v>276</v>
      </c>
      <c r="O15353" s="3"/>
    </row>
    <row r="15354" spans="1:15" customFormat="1" ht="13.2" x14ac:dyDescent="0.25">
      <c r="A15354">
        <v>8</v>
      </c>
      <c r="B15354">
        <v>23</v>
      </c>
      <c r="C15354" s="3">
        <v>823</v>
      </c>
      <c r="D15354" t="s">
        <v>7</v>
      </c>
      <c r="E15354">
        <v>79</v>
      </c>
      <c r="G15354" s="3">
        <v>214</v>
      </c>
      <c r="O15354" s="3"/>
    </row>
    <row r="15355" spans="1:15" customFormat="1" ht="13.2" x14ac:dyDescent="0.25">
      <c r="A15355">
        <v>8</v>
      </c>
      <c r="B15355">
        <v>24</v>
      </c>
      <c r="C15355" s="3">
        <v>824</v>
      </c>
      <c r="D15355" t="s">
        <v>7</v>
      </c>
      <c r="E15355">
        <v>79</v>
      </c>
      <c r="G15355" s="3">
        <v>193</v>
      </c>
      <c r="O15355" s="3"/>
    </row>
    <row r="15356" spans="1:15" customFormat="1" ht="13.2" x14ac:dyDescent="0.25">
      <c r="A15356">
        <v>8</v>
      </c>
      <c r="B15356">
        <v>25</v>
      </c>
      <c r="C15356" s="3">
        <v>825</v>
      </c>
      <c r="D15356" t="s">
        <v>7</v>
      </c>
      <c r="E15356">
        <v>79</v>
      </c>
      <c r="G15356" s="3">
        <v>234</v>
      </c>
      <c r="O15356" s="3"/>
    </row>
    <row r="15357" spans="1:15" customFormat="1" ht="13.2" x14ac:dyDescent="0.25">
      <c r="A15357">
        <v>8</v>
      </c>
      <c r="B15357">
        <v>26</v>
      </c>
      <c r="C15357" s="3">
        <v>826</v>
      </c>
      <c r="D15357" t="s">
        <v>7</v>
      </c>
      <c r="E15357">
        <v>79</v>
      </c>
      <c r="G15357" s="3">
        <v>253</v>
      </c>
      <c r="O15357" s="3"/>
    </row>
    <row r="15358" spans="1:15" customFormat="1" ht="13.2" x14ac:dyDescent="0.25">
      <c r="A15358">
        <v>8</v>
      </c>
      <c r="B15358">
        <v>27</v>
      </c>
      <c r="C15358" s="3">
        <v>827</v>
      </c>
      <c r="D15358" t="s">
        <v>7</v>
      </c>
      <c r="E15358">
        <v>79</v>
      </c>
      <c r="G15358" s="3">
        <v>21</v>
      </c>
      <c r="O15358" s="3"/>
    </row>
    <row r="15359" spans="1:15" customFormat="1" ht="13.2" x14ac:dyDescent="0.25">
      <c r="A15359">
        <v>8</v>
      </c>
      <c r="B15359">
        <v>28</v>
      </c>
      <c r="C15359" s="3">
        <v>828</v>
      </c>
      <c r="D15359" t="s">
        <v>7</v>
      </c>
      <c r="E15359">
        <v>79</v>
      </c>
      <c r="G15359" s="3">
        <v>25</v>
      </c>
      <c r="O15359" s="3"/>
    </row>
    <row r="15360" spans="1:15" customFormat="1" ht="13.2" x14ac:dyDescent="0.25">
      <c r="A15360">
        <v>8</v>
      </c>
      <c r="B15360">
        <v>29</v>
      </c>
      <c r="C15360" s="3">
        <v>829</v>
      </c>
      <c r="D15360" t="s">
        <v>7</v>
      </c>
      <c r="E15360">
        <v>79</v>
      </c>
      <c r="G15360" s="3">
        <v>43</v>
      </c>
      <c r="O15360" s="3"/>
    </row>
    <row r="15361" spans="1:15" customFormat="1" ht="13.2" x14ac:dyDescent="0.25">
      <c r="A15361">
        <v>8</v>
      </c>
      <c r="B15361">
        <v>30</v>
      </c>
      <c r="C15361" s="3">
        <v>830</v>
      </c>
      <c r="D15361" t="s">
        <v>7</v>
      </c>
      <c r="E15361">
        <v>79</v>
      </c>
      <c r="G15361" s="3">
        <v>50</v>
      </c>
      <c r="O15361" s="3"/>
    </row>
    <row r="15362" spans="1:15" customFormat="1" ht="13.2" x14ac:dyDescent="0.25">
      <c r="A15362">
        <v>8</v>
      </c>
      <c r="B15362">
        <v>31</v>
      </c>
      <c r="C15362" s="3">
        <v>831</v>
      </c>
      <c r="D15362" t="s">
        <v>7</v>
      </c>
      <c r="E15362">
        <v>79</v>
      </c>
      <c r="G15362" s="3">
        <v>86</v>
      </c>
      <c r="O15362" s="3"/>
    </row>
    <row r="15363" spans="1:15" customFormat="1" ht="13.2" x14ac:dyDescent="0.25">
      <c r="A15363">
        <v>9</v>
      </c>
      <c r="B15363">
        <v>1</v>
      </c>
      <c r="C15363" s="3">
        <v>901</v>
      </c>
      <c r="D15363" t="s">
        <v>7</v>
      </c>
      <c r="E15363">
        <v>79</v>
      </c>
      <c r="G15363" s="3">
        <v>97</v>
      </c>
      <c r="O15363" s="3"/>
    </row>
    <row r="15364" spans="1:15" customFormat="1" ht="13.2" x14ac:dyDescent="0.25">
      <c r="A15364">
        <v>9</v>
      </c>
      <c r="B15364">
        <v>2</v>
      </c>
      <c r="C15364" s="3">
        <v>902</v>
      </c>
      <c r="D15364" t="s">
        <v>7</v>
      </c>
      <c r="E15364">
        <v>79</v>
      </c>
      <c r="G15364" s="3">
        <v>135</v>
      </c>
      <c r="O15364" s="3"/>
    </row>
    <row r="15365" spans="1:15" customFormat="1" ht="13.2" x14ac:dyDescent="0.25">
      <c r="A15365">
        <v>9</v>
      </c>
      <c r="B15365">
        <v>3</v>
      </c>
      <c r="C15365" s="3">
        <v>903</v>
      </c>
      <c r="D15365" t="s">
        <v>7</v>
      </c>
      <c r="E15365">
        <v>79</v>
      </c>
      <c r="G15365" s="3">
        <v>383</v>
      </c>
      <c r="O15365" s="3"/>
    </row>
    <row r="15366" spans="1:15" customFormat="1" ht="13.2" x14ac:dyDescent="0.25">
      <c r="A15366">
        <v>9</v>
      </c>
      <c r="B15366">
        <v>4</v>
      </c>
      <c r="C15366" s="3">
        <v>904</v>
      </c>
      <c r="D15366" t="s">
        <v>7</v>
      </c>
      <c r="E15366">
        <v>79</v>
      </c>
      <c r="G15366" s="3">
        <v>1262</v>
      </c>
      <c r="O15366" s="3"/>
    </row>
    <row r="15367" spans="1:15" customFormat="1" ht="13.2" x14ac:dyDescent="0.25">
      <c r="A15367">
        <v>9</v>
      </c>
      <c r="B15367">
        <v>5</v>
      </c>
      <c r="C15367" s="3">
        <v>905</v>
      </c>
      <c r="D15367" t="s">
        <v>7</v>
      </c>
      <c r="E15367">
        <v>79</v>
      </c>
      <c r="G15367" s="3">
        <v>737</v>
      </c>
      <c r="O15367" s="3"/>
    </row>
    <row r="15368" spans="1:15" customFormat="1" ht="13.2" x14ac:dyDescent="0.25">
      <c r="A15368">
        <v>9</v>
      </c>
      <c r="B15368">
        <v>6</v>
      </c>
      <c r="C15368" s="3">
        <v>906</v>
      </c>
      <c r="D15368" t="s">
        <v>7</v>
      </c>
      <c r="E15368">
        <v>79</v>
      </c>
      <c r="G15368" s="3">
        <v>568</v>
      </c>
      <c r="O15368" s="3"/>
    </row>
    <row r="15369" spans="1:15" customFormat="1" ht="13.2" x14ac:dyDescent="0.25">
      <c r="A15369">
        <v>9</v>
      </c>
      <c r="B15369">
        <v>7</v>
      </c>
      <c r="C15369" s="3">
        <v>907</v>
      </c>
      <c r="D15369" t="s">
        <v>7</v>
      </c>
      <c r="E15369">
        <v>79</v>
      </c>
      <c r="G15369" s="3">
        <v>450</v>
      </c>
      <c r="O15369" s="3"/>
    </row>
    <row r="15370" spans="1:15" customFormat="1" ht="13.2" x14ac:dyDescent="0.25">
      <c r="A15370">
        <v>9</v>
      </c>
      <c r="B15370">
        <v>8</v>
      </c>
      <c r="C15370" s="3">
        <v>908</v>
      </c>
      <c r="D15370" t="s">
        <v>7</v>
      </c>
      <c r="E15370">
        <v>79</v>
      </c>
      <c r="G15370" s="3">
        <v>312</v>
      </c>
      <c r="O15370" s="3"/>
    </row>
    <row r="15371" spans="1:15" customFormat="1" ht="13.2" x14ac:dyDescent="0.25">
      <c r="A15371">
        <v>9</v>
      </c>
      <c r="B15371">
        <v>9</v>
      </c>
      <c r="C15371" s="3">
        <v>909</v>
      </c>
      <c r="D15371" t="s">
        <v>7</v>
      </c>
      <c r="E15371">
        <v>79</v>
      </c>
      <c r="G15371" s="3">
        <v>281</v>
      </c>
      <c r="O15371" s="3"/>
    </row>
    <row r="15372" spans="1:15" customFormat="1" ht="13.2" x14ac:dyDescent="0.25">
      <c r="A15372">
        <v>9</v>
      </c>
      <c r="B15372">
        <v>10</v>
      </c>
      <c r="C15372" s="3">
        <v>910</v>
      </c>
      <c r="D15372" t="s">
        <v>7</v>
      </c>
      <c r="E15372">
        <v>79</v>
      </c>
      <c r="G15372" s="3">
        <v>284</v>
      </c>
      <c r="O15372" s="3"/>
    </row>
    <row r="15373" spans="1:15" customFormat="1" ht="13.2" x14ac:dyDescent="0.25">
      <c r="A15373">
        <v>9</v>
      </c>
      <c r="B15373">
        <v>11</v>
      </c>
      <c r="C15373" s="3">
        <v>911</v>
      </c>
      <c r="D15373" t="s">
        <v>7</v>
      </c>
      <c r="E15373">
        <v>79</v>
      </c>
      <c r="G15373" s="3">
        <v>471</v>
      </c>
      <c r="O15373" s="3"/>
    </row>
    <row r="15374" spans="1:15" customFormat="1" ht="13.2" x14ac:dyDescent="0.25">
      <c r="A15374">
        <v>9</v>
      </c>
      <c r="B15374">
        <v>12</v>
      </c>
      <c r="C15374" s="3">
        <v>912</v>
      </c>
      <c r="D15374" t="s">
        <v>7</v>
      </c>
      <c r="E15374">
        <v>79</v>
      </c>
      <c r="G15374" s="3">
        <v>576</v>
      </c>
      <c r="O15374" s="3"/>
    </row>
    <row r="15375" spans="1:15" customFormat="1" ht="13.2" x14ac:dyDescent="0.25">
      <c r="A15375">
        <v>9</v>
      </c>
      <c r="B15375">
        <v>13</v>
      </c>
      <c r="C15375" s="3">
        <v>913</v>
      </c>
      <c r="D15375" t="s">
        <v>7</v>
      </c>
      <c r="E15375">
        <v>79</v>
      </c>
      <c r="G15375" s="3">
        <v>354</v>
      </c>
      <c r="O15375" s="3"/>
    </row>
    <row r="15376" spans="1:15" customFormat="1" ht="13.2" x14ac:dyDescent="0.25">
      <c r="A15376">
        <v>9</v>
      </c>
      <c r="B15376">
        <v>14</v>
      </c>
      <c r="C15376" s="3">
        <v>914</v>
      </c>
      <c r="D15376" t="s">
        <v>7</v>
      </c>
      <c r="E15376">
        <v>79</v>
      </c>
      <c r="G15376" s="3">
        <v>90</v>
      </c>
      <c r="O15376" s="3"/>
    </row>
    <row r="15377" spans="1:15" customFormat="1" ht="13.2" x14ac:dyDescent="0.25">
      <c r="A15377">
        <v>9</v>
      </c>
      <c r="B15377">
        <v>15</v>
      </c>
      <c r="C15377" s="3">
        <v>915</v>
      </c>
      <c r="D15377" t="s">
        <v>7</v>
      </c>
      <c r="E15377">
        <v>79</v>
      </c>
      <c r="G15377" s="3">
        <v>24</v>
      </c>
      <c r="O15377" s="3"/>
    </row>
    <row r="15378" spans="1:15" customFormat="1" ht="13.2" x14ac:dyDescent="0.25">
      <c r="A15378">
        <v>6</v>
      </c>
      <c r="B15378">
        <v>10</v>
      </c>
      <c r="C15378" s="3">
        <v>610</v>
      </c>
      <c r="D15378" t="s">
        <v>6</v>
      </c>
      <c r="E15378">
        <v>78</v>
      </c>
      <c r="G15378" s="3"/>
      <c r="O15378" s="3"/>
    </row>
    <row r="15379" spans="1:15" customFormat="1" ht="13.2" x14ac:dyDescent="0.25">
      <c r="A15379">
        <v>6</v>
      </c>
      <c r="B15379">
        <v>11</v>
      </c>
      <c r="C15379" s="3">
        <v>611</v>
      </c>
      <c r="D15379" t="s">
        <v>6</v>
      </c>
      <c r="E15379">
        <v>78</v>
      </c>
      <c r="G15379" s="3"/>
      <c r="O15379" s="3"/>
    </row>
    <row r="15380" spans="1:15" customFormat="1" ht="13.2" x14ac:dyDescent="0.25">
      <c r="A15380">
        <v>6</v>
      </c>
      <c r="B15380">
        <v>12</v>
      </c>
      <c r="C15380" s="3">
        <v>612</v>
      </c>
      <c r="D15380" t="s">
        <v>6</v>
      </c>
      <c r="E15380">
        <v>78</v>
      </c>
      <c r="G15380" s="3"/>
      <c r="O15380" s="3"/>
    </row>
    <row r="15381" spans="1:15" customFormat="1" ht="13.2" x14ac:dyDescent="0.25">
      <c r="A15381">
        <v>6</v>
      </c>
      <c r="B15381">
        <v>13</v>
      </c>
      <c r="C15381" s="3">
        <v>613</v>
      </c>
      <c r="D15381" t="s">
        <v>6</v>
      </c>
      <c r="E15381">
        <v>78</v>
      </c>
      <c r="G15381" s="3"/>
      <c r="O15381" s="3"/>
    </row>
    <row r="15382" spans="1:15" customFormat="1" ht="13.2" x14ac:dyDescent="0.25">
      <c r="A15382">
        <v>6</v>
      </c>
      <c r="B15382">
        <v>14</v>
      </c>
      <c r="C15382" s="3">
        <v>614</v>
      </c>
      <c r="D15382" t="s">
        <v>6</v>
      </c>
      <c r="E15382">
        <v>78</v>
      </c>
      <c r="G15382" s="3">
        <v>360</v>
      </c>
      <c r="O15382" s="3"/>
    </row>
    <row r="15383" spans="1:15" customFormat="1" ht="13.2" x14ac:dyDescent="0.25">
      <c r="A15383">
        <v>6</v>
      </c>
      <c r="B15383">
        <v>15</v>
      </c>
      <c r="C15383" s="3">
        <v>615</v>
      </c>
      <c r="D15383" t="s">
        <v>6</v>
      </c>
      <c r="E15383">
        <v>78</v>
      </c>
      <c r="G15383" s="3">
        <v>628</v>
      </c>
      <c r="O15383" s="3"/>
    </row>
    <row r="15384" spans="1:15" customFormat="1" ht="13.2" x14ac:dyDescent="0.25">
      <c r="A15384">
        <v>6</v>
      </c>
      <c r="B15384">
        <v>16</v>
      </c>
      <c r="C15384" s="3">
        <v>616</v>
      </c>
      <c r="D15384" t="s">
        <v>6</v>
      </c>
      <c r="E15384">
        <v>78</v>
      </c>
      <c r="G15384" s="3">
        <v>497</v>
      </c>
      <c r="O15384" s="3"/>
    </row>
    <row r="15385" spans="1:15" customFormat="1" ht="13.2" x14ac:dyDescent="0.25">
      <c r="A15385">
        <v>6</v>
      </c>
      <c r="B15385">
        <v>17</v>
      </c>
      <c r="C15385" s="3">
        <v>617</v>
      </c>
      <c r="D15385" t="s">
        <v>6</v>
      </c>
      <c r="E15385">
        <v>78</v>
      </c>
      <c r="G15385" s="3">
        <v>611</v>
      </c>
      <c r="O15385" s="3"/>
    </row>
    <row r="15386" spans="1:15" customFormat="1" ht="13.2" x14ac:dyDescent="0.25">
      <c r="A15386">
        <v>6</v>
      </c>
      <c r="B15386">
        <v>18</v>
      </c>
      <c r="C15386" s="3">
        <v>618</v>
      </c>
      <c r="D15386" t="s">
        <v>6</v>
      </c>
      <c r="E15386">
        <v>78</v>
      </c>
      <c r="G15386" s="3">
        <v>478</v>
      </c>
      <c r="O15386" s="3"/>
    </row>
    <row r="15387" spans="1:15" customFormat="1" ht="13.2" x14ac:dyDescent="0.25">
      <c r="A15387">
        <v>6</v>
      </c>
      <c r="B15387">
        <v>19</v>
      </c>
      <c r="C15387" s="3">
        <v>619</v>
      </c>
      <c r="D15387" t="s">
        <v>6</v>
      </c>
      <c r="E15387">
        <v>78</v>
      </c>
      <c r="G15387" s="3">
        <v>235</v>
      </c>
      <c r="O15387" s="3"/>
    </row>
    <row r="15388" spans="1:15" customFormat="1" ht="13.2" x14ac:dyDescent="0.25">
      <c r="A15388">
        <v>6</v>
      </c>
      <c r="B15388">
        <v>20</v>
      </c>
      <c r="C15388" s="3">
        <v>620</v>
      </c>
      <c r="D15388" t="s">
        <v>6</v>
      </c>
      <c r="E15388">
        <v>78</v>
      </c>
      <c r="G15388" s="3">
        <v>583</v>
      </c>
      <c r="O15388" s="3"/>
    </row>
    <row r="15389" spans="1:15" customFormat="1" ht="13.2" x14ac:dyDescent="0.25">
      <c r="A15389">
        <v>6</v>
      </c>
      <c r="B15389">
        <v>21</v>
      </c>
      <c r="C15389" s="3">
        <v>621</v>
      </c>
      <c r="D15389" t="s">
        <v>6</v>
      </c>
      <c r="E15389">
        <v>78</v>
      </c>
      <c r="G15389" s="3">
        <v>976</v>
      </c>
      <c r="O15389" s="3"/>
    </row>
    <row r="15390" spans="1:15" customFormat="1" ht="13.2" x14ac:dyDescent="0.25">
      <c r="A15390">
        <v>6</v>
      </c>
      <c r="B15390">
        <v>22</v>
      </c>
      <c r="C15390" s="3">
        <v>622</v>
      </c>
      <c r="D15390" t="s">
        <v>6</v>
      </c>
      <c r="E15390">
        <v>78</v>
      </c>
      <c r="G15390" s="3">
        <v>645</v>
      </c>
      <c r="O15390" s="3"/>
    </row>
    <row r="15391" spans="1:15" customFormat="1" ht="13.2" x14ac:dyDescent="0.25">
      <c r="A15391">
        <v>6</v>
      </c>
      <c r="B15391">
        <v>23</v>
      </c>
      <c r="C15391" s="3">
        <v>623</v>
      </c>
      <c r="D15391" t="s">
        <v>6</v>
      </c>
      <c r="E15391">
        <v>78</v>
      </c>
      <c r="G15391" s="3">
        <v>502</v>
      </c>
      <c r="O15391" s="3"/>
    </row>
    <row r="15392" spans="1:15" customFormat="1" ht="13.2" x14ac:dyDescent="0.25">
      <c r="A15392">
        <v>6</v>
      </c>
      <c r="B15392">
        <v>24</v>
      </c>
      <c r="C15392" s="3">
        <v>624</v>
      </c>
      <c r="D15392" t="s">
        <v>6</v>
      </c>
      <c r="E15392">
        <v>78</v>
      </c>
      <c r="G15392" s="3">
        <v>1523</v>
      </c>
      <c r="O15392" s="3"/>
    </row>
    <row r="15393" spans="1:15" customFormat="1" ht="13.2" x14ac:dyDescent="0.25">
      <c r="A15393">
        <v>6</v>
      </c>
      <c r="B15393">
        <v>25</v>
      </c>
      <c r="C15393" s="3">
        <v>625</v>
      </c>
      <c r="D15393" t="s">
        <v>6</v>
      </c>
      <c r="E15393">
        <v>78</v>
      </c>
      <c r="G15393" s="3">
        <v>1950</v>
      </c>
      <c r="O15393" s="3"/>
    </row>
    <row r="15394" spans="1:15" customFormat="1" ht="13.2" x14ac:dyDescent="0.25">
      <c r="A15394">
        <v>6</v>
      </c>
      <c r="B15394">
        <v>26</v>
      </c>
      <c r="C15394" s="3">
        <v>626</v>
      </c>
      <c r="D15394" t="s">
        <v>6</v>
      </c>
      <c r="E15394">
        <v>78</v>
      </c>
      <c r="G15394" s="3">
        <v>1295</v>
      </c>
      <c r="O15394" s="3"/>
    </row>
    <row r="15395" spans="1:15" customFormat="1" ht="13.2" x14ac:dyDescent="0.25">
      <c r="A15395">
        <v>6</v>
      </c>
      <c r="B15395">
        <v>27</v>
      </c>
      <c r="C15395" s="3">
        <v>627</v>
      </c>
      <c r="D15395" t="s">
        <v>6</v>
      </c>
      <c r="E15395">
        <v>78</v>
      </c>
      <c r="G15395" s="3">
        <v>2314</v>
      </c>
      <c r="O15395" s="3"/>
    </row>
    <row r="15396" spans="1:15" customFormat="1" ht="13.2" x14ac:dyDescent="0.25">
      <c r="A15396">
        <v>6</v>
      </c>
      <c r="B15396">
        <v>28</v>
      </c>
      <c r="C15396" s="3">
        <v>628</v>
      </c>
      <c r="D15396" t="s">
        <v>6</v>
      </c>
      <c r="E15396">
        <v>78</v>
      </c>
      <c r="G15396" s="3">
        <v>1517</v>
      </c>
      <c r="O15396" s="3"/>
    </row>
    <row r="15397" spans="1:15" customFormat="1" ht="13.2" x14ac:dyDescent="0.25">
      <c r="A15397">
        <v>6</v>
      </c>
      <c r="B15397">
        <v>29</v>
      </c>
      <c r="C15397" s="3">
        <v>629</v>
      </c>
      <c r="D15397" t="s">
        <v>6</v>
      </c>
      <c r="E15397">
        <v>78</v>
      </c>
      <c r="G15397" s="3">
        <v>1276</v>
      </c>
      <c r="O15397" s="3"/>
    </row>
    <row r="15398" spans="1:15" customFormat="1" ht="13.2" x14ac:dyDescent="0.25">
      <c r="A15398">
        <v>6</v>
      </c>
      <c r="B15398">
        <v>30</v>
      </c>
      <c r="C15398" s="3">
        <v>630</v>
      </c>
      <c r="D15398" t="s">
        <v>6</v>
      </c>
      <c r="E15398">
        <v>78</v>
      </c>
      <c r="G15398" s="3">
        <v>380</v>
      </c>
      <c r="O15398" s="3"/>
    </row>
    <row r="15399" spans="1:15" customFormat="1" ht="13.2" x14ac:dyDescent="0.25">
      <c r="A15399">
        <v>7</v>
      </c>
      <c r="B15399">
        <v>1</v>
      </c>
      <c r="C15399" s="3">
        <v>701</v>
      </c>
      <c r="D15399" t="s">
        <v>6</v>
      </c>
      <c r="E15399">
        <v>78</v>
      </c>
      <c r="G15399" s="3">
        <v>158</v>
      </c>
      <c r="O15399" s="3"/>
    </row>
    <row r="15400" spans="1:15" customFormat="1" ht="13.2" x14ac:dyDescent="0.25">
      <c r="A15400">
        <v>7</v>
      </c>
      <c r="B15400">
        <v>2</v>
      </c>
      <c r="C15400" s="3">
        <v>702</v>
      </c>
      <c r="D15400" t="s">
        <v>6</v>
      </c>
      <c r="E15400">
        <v>78</v>
      </c>
      <c r="G15400" s="3">
        <v>91</v>
      </c>
      <c r="O15400" s="3"/>
    </row>
    <row r="15401" spans="1:15" customFormat="1" ht="13.2" x14ac:dyDescent="0.25">
      <c r="A15401">
        <v>7</v>
      </c>
      <c r="B15401">
        <v>3</v>
      </c>
      <c r="C15401" s="3">
        <v>703</v>
      </c>
      <c r="D15401" t="s">
        <v>6</v>
      </c>
      <c r="E15401">
        <v>78</v>
      </c>
      <c r="G15401" s="3">
        <v>126</v>
      </c>
      <c r="O15401" s="3"/>
    </row>
    <row r="15402" spans="1:15" customFormat="1" ht="13.2" x14ac:dyDescent="0.25">
      <c r="A15402">
        <v>7</v>
      </c>
      <c r="B15402">
        <v>4</v>
      </c>
      <c r="C15402" s="3">
        <v>704</v>
      </c>
      <c r="D15402" t="s">
        <v>6</v>
      </c>
      <c r="E15402">
        <v>78</v>
      </c>
      <c r="G15402" s="3">
        <v>372</v>
      </c>
      <c r="O15402" s="3"/>
    </row>
    <row r="15403" spans="1:15" customFormat="1" ht="13.2" x14ac:dyDescent="0.25">
      <c r="A15403">
        <v>7</v>
      </c>
      <c r="B15403">
        <v>5</v>
      </c>
      <c r="C15403" s="3">
        <v>705</v>
      </c>
      <c r="D15403" t="s">
        <v>6</v>
      </c>
      <c r="E15403">
        <v>78</v>
      </c>
      <c r="G15403" s="3">
        <v>144</v>
      </c>
      <c r="O15403" s="3"/>
    </row>
    <row r="15404" spans="1:15" customFormat="1" ht="13.2" x14ac:dyDescent="0.25">
      <c r="A15404">
        <v>7</v>
      </c>
      <c r="B15404">
        <v>6</v>
      </c>
      <c r="C15404" s="3">
        <v>706</v>
      </c>
      <c r="D15404" t="s">
        <v>6</v>
      </c>
      <c r="E15404">
        <v>78</v>
      </c>
      <c r="G15404" s="3">
        <v>192</v>
      </c>
      <c r="O15404" s="3"/>
    </row>
    <row r="15405" spans="1:15" customFormat="1" ht="13.2" x14ac:dyDescent="0.25">
      <c r="A15405">
        <v>7</v>
      </c>
      <c r="B15405">
        <v>7</v>
      </c>
      <c r="C15405" s="3">
        <v>707</v>
      </c>
      <c r="D15405" t="s">
        <v>6</v>
      </c>
      <c r="E15405">
        <v>78</v>
      </c>
      <c r="G15405" s="3">
        <v>482</v>
      </c>
      <c r="O15405" s="3"/>
    </row>
    <row r="15406" spans="1:15" customFormat="1" ht="13.2" x14ac:dyDescent="0.25">
      <c r="A15406">
        <v>7</v>
      </c>
      <c r="B15406">
        <v>8</v>
      </c>
      <c r="C15406" s="3">
        <v>708</v>
      </c>
      <c r="D15406" t="s">
        <v>6</v>
      </c>
      <c r="E15406">
        <v>78</v>
      </c>
      <c r="G15406" s="3">
        <v>1317</v>
      </c>
      <c r="O15406" s="3"/>
    </row>
    <row r="15407" spans="1:15" customFormat="1" ht="13.2" x14ac:dyDescent="0.25">
      <c r="A15407">
        <v>7</v>
      </c>
      <c r="B15407">
        <v>9</v>
      </c>
      <c r="C15407" s="3">
        <v>709</v>
      </c>
      <c r="D15407" t="s">
        <v>6</v>
      </c>
      <c r="E15407">
        <v>78</v>
      </c>
      <c r="G15407" s="3">
        <v>589</v>
      </c>
      <c r="O15407" s="3"/>
    </row>
    <row r="15408" spans="1:15" customFormat="1" ht="13.2" x14ac:dyDescent="0.25">
      <c r="A15408">
        <v>7</v>
      </c>
      <c r="B15408">
        <v>10</v>
      </c>
      <c r="C15408" s="3">
        <v>710</v>
      </c>
      <c r="D15408" t="s">
        <v>6</v>
      </c>
      <c r="E15408">
        <v>78</v>
      </c>
      <c r="G15408" s="3">
        <v>586</v>
      </c>
      <c r="O15408" s="3"/>
    </row>
    <row r="15409" spans="1:15" customFormat="1" ht="13.2" x14ac:dyDescent="0.25">
      <c r="A15409">
        <v>7</v>
      </c>
      <c r="B15409">
        <v>11</v>
      </c>
      <c r="C15409" s="3">
        <v>711</v>
      </c>
      <c r="D15409" t="s">
        <v>6</v>
      </c>
      <c r="E15409">
        <v>78</v>
      </c>
      <c r="G15409" s="3">
        <v>250</v>
      </c>
      <c r="O15409" s="3"/>
    </row>
    <row r="15410" spans="1:15" customFormat="1" ht="13.2" x14ac:dyDescent="0.25">
      <c r="A15410">
        <v>7</v>
      </c>
      <c r="B15410">
        <v>12</v>
      </c>
      <c r="C15410" s="3">
        <v>712</v>
      </c>
      <c r="D15410" t="s">
        <v>6</v>
      </c>
      <c r="E15410">
        <v>78</v>
      </c>
      <c r="G15410" s="3">
        <v>129</v>
      </c>
      <c r="O15410" s="3"/>
    </row>
    <row r="15411" spans="1:15" customFormat="1" ht="13.2" x14ac:dyDescent="0.25">
      <c r="A15411">
        <v>7</v>
      </c>
      <c r="B15411">
        <v>13</v>
      </c>
      <c r="C15411" s="3">
        <v>713</v>
      </c>
      <c r="D15411" t="s">
        <v>6</v>
      </c>
      <c r="E15411">
        <v>78</v>
      </c>
      <c r="G15411" s="3">
        <v>408</v>
      </c>
      <c r="O15411" s="3"/>
    </row>
    <row r="15412" spans="1:15" customFormat="1" ht="13.2" x14ac:dyDescent="0.25">
      <c r="A15412">
        <v>7</v>
      </c>
      <c r="B15412">
        <v>14</v>
      </c>
      <c r="C15412" s="3">
        <v>714</v>
      </c>
      <c r="D15412" t="s">
        <v>6</v>
      </c>
      <c r="E15412">
        <v>78</v>
      </c>
      <c r="G15412" s="3">
        <v>2798</v>
      </c>
      <c r="O15412" s="3"/>
    </row>
    <row r="15413" spans="1:15" customFormat="1" ht="13.2" x14ac:dyDescent="0.25">
      <c r="A15413">
        <v>7</v>
      </c>
      <c r="B15413">
        <v>15</v>
      </c>
      <c r="C15413" s="3">
        <v>715</v>
      </c>
      <c r="D15413" t="s">
        <v>6</v>
      </c>
      <c r="E15413">
        <v>78</v>
      </c>
      <c r="G15413" s="3">
        <v>2262</v>
      </c>
      <c r="O15413" s="3"/>
    </row>
    <row r="15414" spans="1:15" customFormat="1" ht="13.2" x14ac:dyDescent="0.25">
      <c r="A15414">
        <v>7</v>
      </c>
      <c r="B15414">
        <v>16</v>
      </c>
      <c r="C15414" s="3">
        <v>716</v>
      </c>
      <c r="D15414" t="s">
        <v>6</v>
      </c>
      <c r="E15414">
        <v>78</v>
      </c>
      <c r="G15414" s="3">
        <v>1497</v>
      </c>
      <c r="O15414" s="3"/>
    </row>
    <row r="15415" spans="1:15" customFormat="1" ht="13.2" x14ac:dyDescent="0.25">
      <c r="A15415">
        <v>7</v>
      </c>
      <c r="B15415">
        <v>17</v>
      </c>
      <c r="C15415" s="3">
        <v>717</v>
      </c>
      <c r="D15415" t="s">
        <v>6</v>
      </c>
      <c r="E15415">
        <v>78</v>
      </c>
      <c r="G15415" s="3">
        <v>484</v>
      </c>
      <c r="O15415" s="3"/>
    </row>
    <row r="15416" spans="1:15" customFormat="1" ht="13.2" x14ac:dyDescent="0.25">
      <c r="A15416">
        <v>7</v>
      </c>
      <c r="B15416">
        <v>18</v>
      </c>
      <c r="C15416" s="3">
        <v>718</v>
      </c>
      <c r="D15416" t="s">
        <v>6</v>
      </c>
      <c r="E15416">
        <v>78</v>
      </c>
      <c r="G15416" s="3">
        <v>176</v>
      </c>
      <c r="O15416" s="3"/>
    </row>
    <row r="15417" spans="1:15" customFormat="1" ht="13.2" x14ac:dyDescent="0.25">
      <c r="A15417">
        <v>7</v>
      </c>
      <c r="B15417">
        <v>19</v>
      </c>
      <c r="C15417" s="3">
        <v>719</v>
      </c>
      <c r="D15417" t="s">
        <v>6</v>
      </c>
      <c r="E15417">
        <v>78</v>
      </c>
      <c r="G15417" s="3">
        <v>177</v>
      </c>
      <c r="O15417" s="3"/>
    </row>
    <row r="15418" spans="1:15" customFormat="1" ht="13.2" x14ac:dyDescent="0.25">
      <c r="A15418">
        <v>7</v>
      </c>
      <c r="B15418">
        <v>20</v>
      </c>
      <c r="C15418" s="3">
        <v>720</v>
      </c>
      <c r="D15418" t="s">
        <v>6</v>
      </c>
      <c r="E15418">
        <v>78</v>
      </c>
      <c r="G15418" s="3">
        <v>198</v>
      </c>
      <c r="O15418" s="3"/>
    </row>
    <row r="15419" spans="1:15" customFormat="1" ht="13.2" x14ac:dyDescent="0.25">
      <c r="A15419">
        <v>7</v>
      </c>
      <c r="B15419">
        <v>21</v>
      </c>
      <c r="C15419" s="3">
        <v>721</v>
      </c>
      <c r="D15419" t="s">
        <v>6</v>
      </c>
      <c r="E15419">
        <v>78</v>
      </c>
      <c r="G15419" s="3">
        <v>300</v>
      </c>
      <c r="O15419" s="3"/>
    </row>
    <row r="15420" spans="1:15" customFormat="1" ht="13.2" x14ac:dyDescent="0.25">
      <c r="A15420">
        <v>7</v>
      </c>
      <c r="B15420">
        <v>22</v>
      </c>
      <c r="C15420" s="3">
        <v>722</v>
      </c>
      <c r="D15420" t="s">
        <v>6</v>
      </c>
      <c r="E15420">
        <v>78</v>
      </c>
      <c r="G15420" s="3">
        <v>62</v>
      </c>
      <c r="O15420" s="3"/>
    </row>
    <row r="15421" spans="1:15" customFormat="1" ht="13.2" x14ac:dyDescent="0.25">
      <c r="A15421">
        <v>7</v>
      </c>
      <c r="B15421">
        <v>23</v>
      </c>
      <c r="C15421" s="3">
        <v>723</v>
      </c>
      <c r="D15421" t="s">
        <v>6</v>
      </c>
      <c r="E15421">
        <v>78</v>
      </c>
      <c r="G15421" s="3">
        <v>23</v>
      </c>
      <c r="O15421" s="3"/>
    </row>
    <row r="15422" spans="1:15" customFormat="1" ht="13.2" x14ac:dyDescent="0.25">
      <c r="A15422">
        <v>7</v>
      </c>
      <c r="B15422">
        <v>24</v>
      </c>
      <c r="C15422" s="3">
        <v>724</v>
      </c>
      <c r="D15422" t="s">
        <v>6</v>
      </c>
      <c r="E15422">
        <v>78</v>
      </c>
      <c r="G15422" s="3">
        <v>38</v>
      </c>
      <c r="O15422" s="3"/>
    </row>
    <row r="15423" spans="1:15" customFormat="1" ht="13.2" x14ac:dyDescent="0.25">
      <c r="A15423">
        <v>7</v>
      </c>
      <c r="B15423">
        <v>25</v>
      </c>
      <c r="C15423" s="3">
        <v>725</v>
      </c>
      <c r="D15423" t="s">
        <v>6</v>
      </c>
      <c r="E15423">
        <v>78</v>
      </c>
      <c r="G15423" s="3">
        <v>9</v>
      </c>
      <c r="O15423" s="3"/>
    </row>
    <row r="15424" spans="1:15" customFormat="1" ht="13.2" x14ac:dyDescent="0.25">
      <c r="A15424">
        <v>7</v>
      </c>
      <c r="B15424">
        <v>26</v>
      </c>
      <c r="C15424" s="3">
        <v>726</v>
      </c>
      <c r="D15424" t="s">
        <v>6</v>
      </c>
      <c r="E15424">
        <v>78</v>
      </c>
      <c r="G15424" s="3">
        <v>84</v>
      </c>
      <c r="O15424" s="3"/>
    </row>
    <row r="15425" spans="1:15" customFormat="1" ht="13.2" x14ac:dyDescent="0.25">
      <c r="A15425">
        <v>7</v>
      </c>
      <c r="B15425">
        <v>27</v>
      </c>
      <c r="C15425" s="3">
        <v>727</v>
      </c>
      <c r="D15425" t="s">
        <v>6</v>
      </c>
      <c r="E15425">
        <v>78</v>
      </c>
      <c r="G15425" s="3">
        <v>46</v>
      </c>
      <c r="O15425" s="3"/>
    </row>
    <row r="15426" spans="1:15" customFormat="1" ht="13.2" x14ac:dyDescent="0.25">
      <c r="A15426">
        <v>7</v>
      </c>
      <c r="B15426">
        <v>28</v>
      </c>
      <c r="C15426" s="3">
        <v>728</v>
      </c>
      <c r="D15426" t="s">
        <v>6</v>
      </c>
      <c r="E15426">
        <v>78</v>
      </c>
      <c r="G15426" s="3">
        <v>10</v>
      </c>
      <c r="O15426" s="3"/>
    </row>
    <row r="15427" spans="1:15" customFormat="1" ht="13.2" x14ac:dyDescent="0.25">
      <c r="A15427">
        <v>7</v>
      </c>
      <c r="B15427">
        <v>29</v>
      </c>
      <c r="C15427" s="3">
        <v>729</v>
      </c>
      <c r="D15427" t="s">
        <v>6</v>
      </c>
      <c r="E15427">
        <v>78</v>
      </c>
      <c r="G15427" s="3">
        <v>5</v>
      </c>
      <c r="O15427" s="3"/>
    </row>
    <row r="15428" spans="1:15" customFormat="1" ht="13.2" x14ac:dyDescent="0.25">
      <c r="A15428">
        <v>7</v>
      </c>
      <c r="B15428">
        <v>30</v>
      </c>
      <c r="C15428" s="3">
        <v>730</v>
      </c>
      <c r="D15428" t="s">
        <v>6</v>
      </c>
      <c r="E15428">
        <v>78</v>
      </c>
      <c r="G15428" s="3">
        <v>56</v>
      </c>
      <c r="O15428" s="3"/>
    </row>
    <row r="15429" spans="1:15" customFormat="1" ht="13.2" x14ac:dyDescent="0.25">
      <c r="A15429">
        <v>7</v>
      </c>
      <c r="B15429">
        <v>31</v>
      </c>
      <c r="C15429" s="3">
        <v>731</v>
      </c>
      <c r="D15429" t="s">
        <v>6</v>
      </c>
      <c r="E15429">
        <v>78</v>
      </c>
      <c r="G15429" s="3">
        <v>86</v>
      </c>
      <c r="O15429" s="3"/>
    </row>
    <row r="15430" spans="1:15" customFormat="1" ht="13.2" x14ac:dyDescent="0.25">
      <c r="A15430">
        <v>8</v>
      </c>
      <c r="B15430">
        <v>1</v>
      </c>
      <c r="C15430" s="3">
        <v>801</v>
      </c>
      <c r="D15430" t="s">
        <v>6</v>
      </c>
      <c r="E15430">
        <v>78</v>
      </c>
      <c r="G15430" s="3">
        <v>179</v>
      </c>
      <c r="O15430" s="3"/>
    </row>
    <row r="15431" spans="1:15" customFormat="1" ht="13.2" x14ac:dyDescent="0.25">
      <c r="A15431">
        <v>8</v>
      </c>
      <c r="B15431">
        <v>2</v>
      </c>
      <c r="C15431" s="3">
        <v>802</v>
      </c>
      <c r="D15431" t="s">
        <v>6</v>
      </c>
      <c r="E15431">
        <v>78</v>
      </c>
      <c r="G15431" s="3">
        <v>152</v>
      </c>
      <c r="O15431" s="3"/>
    </row>
    <row r="15432" spans="1:15" customFormat="1" ht="13.2" x14ac:dyDescent="0.25">
      <c r="A15432">
        <v>8</v>
      </c>
      <c r="B15432">
        <v>3</v>
      </c>
      <c r="C15432" s="3">
        <v>803</v>
      </c>
      <c r="D15432" t="s">
        <v>6</v>
      </c>
      <c r="E15432">
        <v>78</v>
      </c>
      <c r="G15432" s="3">
        <v>128</v>
      </c>
      <c r="O15432" s="3"/>
    </row>
    <row r="15433" spans="1:15" customFormat="1" ht="13.2" x14ac:dyDescent="0.25">
      <c r="A15433">
        <v>8</v>
      </c>
      <c r="B15433">
        <v>4</v>
      </c>
      <c r="C15433" s="3">
        <v>804</v>
      </c>
      <c r="D15433" t="s">
        <v>6</v>
      </c>
      <c r="E15433">
        <v>78</v>
      </c>
      <c r="G15433" s="3">
        <v>63</v>
      </c>
      <c r="O15433" s="3"/>
    </row>
    <row r="15434" spans="1:15" customFormat="1" ht="13.2" x14ac:dyDescent="0.25">
      <c r="A15434">
        <v>8</v>
      </c>
      <c r="B15434">
        <v>5</v>
      </c>
      <c r="C15434" s="3">
        <v>805</v>
      </c>
      <c r="D15434" t="s">
        <v>6</v>
      </c>
      <c r="E15434">
        <v>78</v>
      </c>
      <c r="G15434" s="3">
        <v>35</v>
      </c>
      <c r="O15434" s="3"/>
    </row>
    <row r="15435" spans="1:15" customFormat="1" ht="13.2" x14ac:dyDescent="0.25">
      <c r="A15435">
        <v>8</v>
      </c>
      <c r="B15435">
        <v>6</v>
      </c>
      <c r="C15435" s="3">
        <v>806</v>
      </c>
      <c r="D15435" t="s">
        <v>6</v>
      </c>
      <c r="E15435">
        <v>78</v>
      </c>
      <c r="G15435" s="3">
        <v>55</v>
      </c>
      <c r="O15435" s="3"/>
    </row>
    <row r="15436" spans="1:15" customFormat="1" ht="13.2" x14ac:dyDescent="0.25">
      <c r="A15436">
        <v>8</v>
      </c>
      <c r="B15436">
        <v>7</v>
      </c>
      <c r="C15436" s="3">
        <v>807</v>
      </c>
      <c r="D15436" t="s">
        <v>6</v>
      </c>
      <c r="E15436">
        <v>78</v>
      </c>
      <c r="G15436" s="3">
        <v>57</v>
      </c>
      <c r="O15436" s="3"/>
    </row>
    <row r="15437" spans="1:15" customFormat="1" ht="13.2" x14ac:dyDescent="0.25">
      <c r="A15437">
        <v>8</v>
      </c>
      <c r="B15437">
        <v>8</v>
      </c>
      <c r="C15437" s="3">
        <v>808</v>
      </c>
      <c r="D15437" t="s">
        <v>6</v>
      </c>
      <c r="E15437">
        <v>78</v>
      </c>
      <c r="G15437" s="3">
        <v>66</v>
      </c>
      <c r="O15437" s="3"/>
    </row>
    <row r="15438" spans="1:15" customFormat="1" ht="13.2" x14ac:dyDescent="0.25">
      <c r="A15438">
        <v>8</v>
      </c>
      <c r="B15438">
        <v>9</v>
      </c>
      <c r="C15438" s="3">
        <v>809</v>
      </c>
      <c r="D15438" t="s">
        <v>6</v>
      </c>
      <c r="E15438">
        <v>78</v>
      </c>
      <c r="G15438" s="3">
        <v>17</v>
      </c>
      <c r="O15438" s="3"/>
    </row>
    <row r="15439" spans="1:15" customFormat="1" ht="13.2" x14ac:dyDescent="0.25">
      <c r="A15439">
        <v>8</v>
      </c>
      <c r="B15439">
        <v>10</v>
      </c>
      <c r="C15439" s="3">
        <v>810</v>
      </c>
      <c r="D15439" t="s">
        <v>6</v>
      </c>
      <c r="E15439">
        <v>78</v>
      </c>
      <c r="G15439" s="3">
        <v>35</v>
      </c>
      <c r="O15439" s="3"/>
    </row>
    <row r="15440" spans="1:15" customFormat="1" ht="13.2" x14ac:dyDescent="0.25">
      <c r="A15440">
        <v>8</v>
      </c>
      <c r="B15440">
        <v>11</v>
      </c>
      <c r="C15440" s="3">
        <v>811</v>
      </c>
      <c r="D15440" t="s">
        <v>6</v>
      </c>
      <c r="E15440">
        <v>78</v>
      </c>
      <c r="G15440" s="3">
        <v>133</v>
      </c>
      <c r="O15440" s="3"/>
    </row>
    <row r="15441" spans="1:15" customFormat="1" ht="13.2" x14ac:dyDescent="0.25">
      <c r="A15441">
        <v>8</v>
      </c>
      <c r="B15441">
        <v>12</v>
      </c>
      <c r="C15441" s="3">
        <v>812</v>
      </c>
      <c r="D15441" t="s">
        <v>6</v>
      </c>
      <c r="E15441">
        <v>78</v>
      </c>
      <c r="G15441" s="3">
        <v>786</v>
      </c>
      <c r="O15441" s="3"/>
    </row>
    <row r="15442" spans="1:15" customFormat="1" ht="13.2" x14ac:dyDescent="0.25">
      <c r="A15442">
        <v>8</v>
      </c>
      <c r="B15442">
        <v>13</v>
      </c>
      <c r="C15442" s="3">
        <v>813</v>
      </c>
      <c r="D15442" t="s">
        <v>6</v>
      </c>
      <c r="E15442">
        <v>78</v>
      </c>
      <c r="G15442" s="3">
        <v>1485</v>
      </c>
      <c r="O15442" s="3"/>
    </row>
    <row r="15443" spans="1:15" customFormat="1" ht="13.2" x14ac:dyDescent="0.25">
      <c r="A15443">
        <v>8</v>
      </c>
      <c r="B15443">
        <v>14</v>
      </c>
      <c r="C15443" s="3">
        <v>814</v>
      </c>
      <c r="D15443" t="s">
        <v>6</v>
      </c>
      <c r="E15443">
        <v>78</v>
      </c>
      <c r="G15443" s="3">
        <v>59</v>
      </c>
      <c r="O15443" s="3"/>
    </row>
    <row r="15444" spans="1:15" customFormat="1" ht="13.2" x14ac:dyDescent="0.25">
      <c r="A15444">
        <v>8</v>
      </c>
      <c r="B15444">
        <v>15</v>
      </c>
      <c r="C15444" s="3">
        <v>815</v>
      </c>
      <c r="D15444" t="s">
        <v>6</v>
      </c>
      <c r="E15444">
        <v>78</v>
      </c>
      <c r="G15444" s="3">
        <v>1301</v>
      </c>
      <c r="O15444" s="3"/>
    </row>
    <row r="15445" spans="1:15" customFormat="1" ht="13.2" x14ac:dyDescent="0.25">
      <c r="A15445">
        <v>8</v>
      </c>
      <c r="B15445">
        <v>16</v>
      </c>
      <c r="C15445" s="3">
        <v>816</v>
      </c>
      <c r="D15445" t="s">
        <v>6</v>
      </c>
      <c r="E15445">
        <v>78</v>
      </c>
      <c r="G15445" s="3">
        <v>1399</v>
      </c>
      <c r="O15445" s="3"/>
    </row>
    <row r="15446" spans="1:15" customFormat="1" ht="13.2" x14ac:dyDescent="0.25">
      <c r="A15446">
        <v>8</v>
      </c>
      <c r="B15446">
        <v>17</v>
      </c>
      <c r="C15446" s="3">
        <v>817</v>
      </c>
      <c r="D15446" t="s">
        <v>6</v>
      </c>
      <c r="E15446">
        <v>78</v>
      </c>
      <c r="G15446" s="3">
        <v>3958</v>
      </c>
      <c r="O15446" s="3"/>
    </row>
    <row r="15447" spans="1:15" customFormat="1" ht="13.2" x14ac:dyDescent="0.25">
      <c r="A15447">
        <v>8</v>
      </c>
      <c r="B15447">
        <v>18</v>
      </c>
      <c r="C15447" s="3">
        <v>818</v>
      </c>
      <c r="D15447" t="s">
        <v>6</v>
      </c>
      <c r="E15447">
        <v>78</v>
      </c>
      <c r="G15447" s="3">
        <v>5129</v>
      </c>
      <c r="O15447" s="3"/>
    </row>
    <row r="15448" spans="1:15" customFormat="1" ht="13.2" x14ac:dyDescent="0.25">
      <c r="A15448">
        <v>8</v>
      </c>
      <c r="B15448">
        <v>19</v>
      </c>
      <c r="C15448" s="3">
        <v>819</v>
      </c>
      <c r="D15448" t="s">
        <v>6</v>
      </c>
      <c r="E15448">
        <v>78</v>
      </c>
      <c r="G15448" s="3">
        <v>3674</v>
      </c>
      <c r="O15448" s="3"/>
    </row>
    <row r="15449" spans="1:15" customFormat="1" ht="13.2" x14ac:dyDescent="0.25">
      <c r="A15449">
        <v>8</v>
      </c>
      <c r="B15449">
        <v>20</v>
      </c>
      <c r="C15449" s="3">
        <v>820</v>
      </c>
      <c r="D15449" t="s">
        <v>6</v>
      </c>
      <c r="E15449">
        <v>78</v>
      </c>
      <c r="G15449" s="3">
        <v>3395</v>
      </c>
      <c r="O15449" s="3"/>
    </row>
    <row r="15450" spans="1:15" customFormat="1" ht="13.2" x14ac:dyDescent="0.25">
      <c r="A15450">
        <v>8</v>
      </c>
      <c r="B15450">
        <v>21</v>
      </c>
      <c r="C15450" s="3">
        <v>821</v>
      </c>
      <c r="D15450" t="s">
        <v>6</v>
      </c>
      <c r="E15450">
        <v>78</v>
      </c>
      <c r="G15450" s="3">
        <v>2624</v>
      </c>
      <c r="O15450" s="3"/>
    </row>
    <row r="15451" spans="1:15" customFormat="1" ht="13.2" x14ac:dyDescent="0.25">
      <c r="A15451">
        <v>8</v>
      </c>
      <c r="B15451">
        <v>22</v>
      </c>
      <c r="C15451" s="3">
        <v>822</v>
      </c>
      <c r="D15451" t="s">
        <v>6</v>
      </c>
      <c r="E15451">
        <v>78</v>
      </c>
      <c r="G15451" s="3">
        <v>4066</v>
      </c>
      <c r="O15451" s="3"/>
    </row>
    <row r="15452" spans="1:15" customFormat="1" ht="13.2" x14ac:dyDescent="0.25">
      <c r="A15452">
        <v>8</v>
      </c>
      <c r="B15452">
        <v>23</v>
      </c>
      <c r="C15452" s="3">
        <v>823</v>
      </c>
      <c r="D15452" t="s">
        <v>6</v>
      </c>
      <c r="E15452">
        <v>78</v>
      </c>
      <c r="G15452" s="3">
        <v>2654</v>
      </c>
      <c r="O15452" s="3"/>
    </row>
    <row r="15453" spans="1:15" customFormat="1" ht="13.2" x14ac:dyDescent="0.25">
      <c r="A15453">
        <v>8</v>
      </c>
      <c r="B15453">
        <v>24</v>
      </c>
      <c r="C15453" s="3">
        <v>824</v>
      </c>
      <c r="D15453" t="s">
        <v>6</v>
      </c>
      <c r="E15453">
        <v>78</v>
      </c>
      <c r="G15453" s="3">
        <v>4902</v>
      </c>
      <c r="O15453" s="3"/>
    </row>
    <row r="15454" spans="1:15" customFormat="1" ht="13.2" x14ac:dyDescent="0.25">
      <c r="A15454">
        <v>8</v>
      </c>
      <c r="B15454">
        <v>25</v>
      </c>
      <c r="C15454" s="3">
        <v>825</v>
      </c>
      <c r="D15454" t="s">
        <v>6</v>
      </c>
      <c r="E15454">
        <v>78</v>
      </c>
      <c r="G15454" s="3">
        <v>4540</v>
      </c>
      <c r="O15454" s="3"/>
    </row>
    <row r="15455" spans="1:15" customFormat="1" ht="13.2" x14ac:dyDescent="0.25">
      <c r="A15455">
        <v>8</v>
      </c>
      <c r="B15455">
        <v>26</v>
      </c>
      <c r="C15455" s="3">
        <v>826</v>
      </c>
      <c r="D15455" t="s">
        <v>6</v>
      </c>
      <c r="E15455">
        <v>78</v>
      </c>
      <c r="G15455" s="3">
        <v>3771</v>
      </c>
      <c r="O15455" s="3"/>
    </row>
    <row r="15456" spans="1:15" customFormat="1" ht="13.2" x14ac:dyDescent="0.25">
      <c r="A15456">
        <v>8</v>
      </c>
      <c r="B15456">
        <v>27</v>
      </c>
      <c r="C15456" s="3">
        <v>827</v>
      </c>
      <c r="D15456" t="s">
        <v>6</v>
      </c>
      <c r="E15456">
        <v>78</v>
      </c>
      <c r="G15456" s="3">
        <v>1069</v>
      </c>
      <c r="O15456" s="3"/>
    </row>
    <row r="15457" spans="1:15" customFormat="1" ht="13.2" x14ac:dyDescent="0.25">
      <c r="A15457">
        <v>8</v>
      </c>
      <c r="B15457">
        <v>28</v>
      </c>
      <c r="C15457" s="3">
        <v>828</v>
      </c>
      <c r="D15457" t="s">
        <v>6</v>
      </c>
      <c r="E15457">
        <v>78</v>
      </c>
      <c r="G15457" s="3">
        <v>359</v>
      </c>
      <c r="O15457" s="3"/>
    </row>
    <row r="15458" spans="1:15" customFormat="1" ht="13.2" x14ac:dyDescent="0.25">
      <c r="A15458">
        <v>8</v>
      </c>
      <c r="B15458">
        <v>29</v>
      </c>
      <c r="C15458" s="3">
        <v>829</v>
      </c>
      <c r="D15458" t="s">
        <v>6</v>
      </c>
      <c r="E15458">
        <v>78</v>
      </c>
      <c r="G15458" s="3">
        <v>1662</v>
      </c>
      <c r="O15458" s="3"/>
    </row>
    <row r="15459" spans="1:15" customFormat="1" ht="13.2" x14ac:dyDescent="0.25">
      <c r="A15459">
        <v>8</v>
      </c>
      <c r="B15459">
        <v>30</v>
      </c>
      <c r="C15459" s="3">
        <v>830</v>
      </c>
      <c r="D15459" t="s">
        <v>6</v>
      </c>
      <c r="E15459">
        <v>78</v>
      </c>
      <c r="G15459" s="3">
        <v>4637</v>
      </c>
      <c r="O15459" s="3"/>
    </row>
    <row r="15460" spans="1:15" customFormat="1" ht="13.2" x14ac:dyDescent="0.25">
      <c r="A15460">
        <v>8</v>
      </c>
      <c r="B15460">
        <v>31</v>
      </c>
      <c r="C15460" s="3">
        <v>831</v>
      </c>
      <c r="D15460" t="s">
        <v>6</v>
      </c>
      <c r="E15460">
        <v>78</v>
      </c>
      <c r="G15460" s="3">
        <v>7075</v>
      </c>
      <c r="O15460" s="3"/>
    </row>
    <row r="15461" spans="1:15" customFormat="1" ht="13.2" x14ac:dyDescent="0.25">
      <c r="A15461">
        <v>9</v>
      </c>
      <c r="B15461">
        <v>1</v>
      </c>
      <c r="C15461" s="3">
        <v>901</v>
      </c>
      <c r="D15461" t="s">
        <v>6</v>
      </c>
      <c r="E15461">
        <v>78</v>
      </c>
      <c r="G15461" s="3">
        <v>8799</v>
      </c>
      <c r="O15461" s="3"/>
    </row>
    <row r="15462" spans="1:15" customFormat="1" ht="13.2" x14ac:dyDescent="0.25">
      <c r="A15462">
        <v>9</v>
      </c>
      <c r="B15462">
        <v>2</v>
      </c>
      <c r="C15462" s="3">
        <v>902</v>
      </c>
      <c r="D15462" t="s">
        <v>6</v>
      </c>
      <c r="E15462">
        <v>78</v>
      </c>
      <c r="G15462" s="3">
        <v>678</v>
      </c>
      <c r="O15462" s="3"/>
    </row>
    <row r="15463" spans="1:15" customFormat="1" ht="13.2" x14ac:dyDescent="0.25">
      <c r="A15463">
        <v>9</v>
      </c>
      <c r="B15463">
        <v>3</v>
      </c>
      <c r="C15463" s="3">
        <v>903</v>
      </c>
      <c r="D15463" t="s">
        <v>6</v>
      </c>
      <c r="E15463">
        <v>78</v>
      </c>
      <c r="G15463" s="3">
        <v>2254</v>
      </c>
      <c r="O15463" s="3"/>
    </row>
    <row r="15464" spans="1:15" customFormat="1" ht="13.2" x14ac:dyDescent="0.25">
      <c r="A15464">
        <v>9</v>
      </c>
      <c r="B15464">
        <v>4</v>
      </c>
      <c r="C15464" s="3">
        <v>904</v>
      </c>
      <c r="D15464" t="s">
        <v>6</v>
      </c>
      <c r="E15464">
        <v>78</v>
      </c>
      <c r="G15464" s="3">
        <v>1242</v>
      </c>
      <c r="O15464" s="3"/>
    </row>
    <row r="15465" spans="1:15" customFormat="1" ht="13.2" x14ac:dyDescent="0.25">
      <c r="A15465">
        <v>9</v>
      </c>
      <c r="B15465">
        <v>5</v>
      </c>
      <c r="C15465" s="3">
        <v>905</v>
      </c>
      <c r="D15465" t="s">
        <v>6</v>
      </c>
      <c r="E15465">
        <v>78</v>
      </c>
      <c r="G15465" s="3">
        <v>734</v>
      </c>
      <c r="O15465" s="3"/>
    </row>
    <row r="15466" spans="1:15" customFormat="1" ht="13.2" x14ac:dyDescent="0.25">
      <c r="A15466">
        <v>9</v>
      </c>
      <c r="B15466">
        <v>6</v>
      </c>
      <c r="C15466" s="3">
        <v>906</v>
      </c>
      <c r="D15466" t="s">
        <v>6</v>
      </c>
      <c r="E15466">
        <v>78</v>
      </c>
      <c r="G15466" s="3">
        <v>1114</v>
      </c>
      <c r="O15466" s="3"/>
    </row>
    <row r="15467" spans="1:15" customFormat="1" ht="13.2" x14ac:dyDescent="0.25">
      <c r="A15467">
        <v>9</v>
      </c>
      <c r="B15467">
        <v>7</v>
      </c>
      <c r="C15467" s="3">
        <v>907</v>
      </c>
      <c r="D15467" t="s">
        <v>6</v>
      </c>
      <c r="E15467">
        <v>78</v>
      </c>
      <c r="G15467" s="3">
        <v>1374</v>
      </c>
      <c r="O15467" s="3"/>
    </row>
    <row r="15468" spans="1:15" customFormat="1" ht="13.2" x14ac:dyDescent="0.25">
      <c r="A15468">
        <v>9</v>
      </c>
      <c r="B15468">
        <v>8</v>
      </c>
      <c r="C15468" s="3">
        <v>908</v>
      </c>
      <c r="D15468" t="s">
        <v>6</v>
      </c>
      <c r="E15468">
        <v>78</v>
      </c>
      <c r="G15468" s="3">
        <v>2032</v>
      </c>
      <c r="O15468" s="3"/>
    </row>
    <row r="15469" spans="1:15" customFormat="1" ht="13.2" x14ac:dyDescent="0.25">
      <c r="A15469">
        <v>9</v>
      </c>
      <c r="B15469">
        <v>9</v>
      </c>
      <c r="C15469" s="3">
        <v>909</v>
      </c>
      <c r="D15469" t="s">
        <v>6</v>
      </c>
      <c r="E15469">
        <v>78</v>
      </c>
      <c r="G15469" s="3">
        <v>1960</v>
      </c>
      <c r="O15469" s="3"/>
    </row>
    <row r="15470" spans="1:15" customFormat="1" ht="13.2" x14ac:dyDescent="0.25">
      <c r="A15470">
        <v>9</v>
      </c>
      <c r="B15470">
        <v>10</v>
      </c>
      <c r="C15470" s="3">
        <v>910</v>
      </c>
      <c r="D15470" t="s">
        <v>6</v>
      </c>
      <c r="E15470">
        <v>78</v>
      </c>
      <c r="G15470" s="3">
        <v>906</v>
      </c>
      <c r="O15470" s="3"/>
    </row>
    <row r="15471" spans="1:15" customFormat="1" ht="13.2" x14ac:dyDescent="0.25">
      <c r="A15471">
        <v>9</v>
      </c>
      <c r="B15471">
        <v>11</v>
      </c>
      <c r="C15471" s="3">
        <v>911</v>
      </c>
      <c r="D15471" t="s">
        <v>6</v>
      </c>
      <c r="E15471">
        <v>78</v>
      </c>
      <c r="G15471" s="3">
        <v>1321</v>
      </c>
      <c r="O15471" s="3"/>
    </row>
    <row r="15472" spans="1:15" customFormat="1" ht="13.2" x14ac:dyDescent="0.25">
      <c r="A15472">
        <v>9</v>
      </c>
      <c r="B15472">
        <v>12</v>
      </c>
      <c r="C15472" s="3">
        <v>912</v>
      </c>
      <c r="D15472" t="s">
        <v>6</v>
      </c>
      <c r="E15472">
        <v>78</v>
      </c>
      <c r="G15472" s="3">
        <v>1034</v>
      </c>
      <c r="O15472" s="3"/>
    </row>
    <row r="15473" spans="1:15" customFormat="1" ht="13.2" x14ac:dyDescent="0.25">
      <c r="A15473">
        <v>9</v>
      </c>
      <c r="B15473">
        <v>13</v>
      </c>
      <c r="C15473" s="3">
        <v>913</v>
      </c>
      <c r="D15473" t="s">
        <v>6</v>
      </c>
      <c r="E15473">
        <v>78</v>
      </c>
      <c r="G15473" s="3">
        <v>747</v>
      </c>
      <c r="O15473" s="3"/>
    </row>
    <row r="15474" spans="1:15" customFormat="1" ht="13.2" x14ac:dyDescent="0.25">
      <c r="A15474">
        <v>9</v>
      </c>
      <c r="B15474">
        <v>14</v>
      </c>
      <c r="C15474" s="3">
        <v>914</v>
      </c>
      <c r="D15474" t="s">
        <v>6</v>
      </c>
      <c r="E15474">
        <v>78</v>
      </c>
      <c r="G15474" s="3">
        <v>778</v>
      </c>
      <c r="O15474" s="3"/>
    </row>
    <row r="15475" spans="1:15" customFormat="1" ht="13.2" x14ac:dyDescent="0.25">
      <c r="A15475">
        <v>9</v>
      </c>
      <c r="B15475">
        <v>15</v>
      </c>
      <c r="C15475" s="3">
        <v>915</v>
      </c>
      <c r="D15475" t="s">
        <v>6</v>
      </c>
      <c r="E15475">
        <v>78</v>
      </c>
      <c r="G15475" s="3">
        <v>753</v>
      </c>
      <c r="O15475" s="3"/>
    </row>
    <row r="15476" spans="1:15" customFormat="1" ht="13.2" x14ac:dyDescent="0.25">
      <c r="A15476">
        <v>9</v>
      </c>
      <c r="B15476">
        <v>16</v>
      </c>
      <c r="C15476" s="3">
        <v>916</v>
      </c>
      <c r="D15476" t="s">
        <v>6</v>
      </c>
      <c r="E15476">
        <v>78</v>
      </c>
      <c r="G15476" s="3">
        <v>737</v>
      </c>
      <c r="O15476" s="3"/>
    </row>
    <row r="15477" spans="1:15" customFormat="1" ht="13.2" x14ac:dyDescent="0.25">
      <c r="A15477">
        <v>9</v>
      </c>
      <c r="B15477">
        <v>17</v>
      </c>
      <c r="C15477" s="3">
        <v>917</v>
      </c>
      <c r="D15477" t="s">
        <v>6</v>
      </c>
      <c r="E15477">
        <v>78</v>
      </c>
      <c r="G15477" s="3">
        <v>629</v>
      </c>
      <c r="O15477" s="3"/>
    </row>
    <row r="15478" spans="1:15" customFormat="1" ht="13.2" x14ac:dyDescent="0.25">
      <c r="A15478">
        <v>9</v>
      </c>
      <c r="B15478">
        <v>18</v>
      </c>
      <c r="C15478" s="3">
        <v>918</v>
      </c>
      <c r="D15478" t="s">
        <v>6</v>
      </c>
      <c r="E15478">
        <v>78</v>
      </c>
      <c r="G15478" s="3">
        <v>452</v>
      </c>
      <c r="O15478" s="3"/>
    </row>
    <row r="15479" spans="1:15" customFormat="1" ht="13.2" x14ac:dyDescent="0.25">
      <c r="A15479">
        <v>9</v>
      </c>
      <c r="B15479">
        <v>19</v>
      </c>
      <c r="C15479" s="3">
        <v>919</v>
      </c>
      <c r="D15479" t="s">
        <v>6</v>
      </c>
      <c r="E15479">
        <v>78</v>
      </c>
      <c r="G15479" s="3">
        <v>539</v>
      </c>
      <c r="O15479" s="3"/>
    </row>
    <row r="15480" spans="1:15" customFormat="1" ht="13.2" x14ac:dyDescent="0.25">
      <c r="A15480">
        <v>9</v>
      </c>
      <c r="B15480">
        <v>20</v>
      </c>
      <c r="C15480" s="3">
        <v>920</v>
      </c>
      <c r="D15480" t="s">
        <v>6</v>
      </c>
      <c r="E15480">
        <v>78</v>
      </c>
      <c r="G15480" s="3">
        <v>946</v>
      </c>
      <c r="O15480" s="3"/>
    </row>
    <row r="15481" spans="1:15" customFormat="1" ht="13.2" x14ac:dyDescent="0.25">
      <c r="A15481">
        <v>9</v>
      </c>
      <c r="B15481">
        <v>21</v>
      </c>
      <c r="C15481" s="3">
        <v>921</v>
      </c>
      <c r="D15481" t="s">
        <v>6</v>
      </c>
      <c r="E15481">
        <v>78</v>
      </c>
      <c r="G15481" s="3">
        <v>1238</v>
      </c>
      <c r="O15481" s="3"/>
    </row>
    <row r="15482" spans="1:15" customFormat="1" ht="13.2" x14ac:dyDescent="0.25">
      <c r="A15482">
        <v>9</v>
      </c>
      <c r="B15482">
        <v>22</v>
      </c>
      <c r="C15482" s="3">
        <v>922</v>
      </c>
      <c r="D15482" t="s">
        <v>6</v>
      </c>
      <c r="E15482">
        <v>78</v>
      </c>
      <c r="G15482" s="3">
        <v>1000</v>
      </c>
      <c r="O15482" s="3"/>
    </row>
    <row r="15483" spans="1:15" customFormat="1" ht="13.2" x14ac:dyDescent="0.25">
      <c r="A15483">
        <v>9</v>
      </c>
      <c r="B15483">
        <v>23</v>
      </c>
      <c r="C15483" s="3">
        <v>923</v>
      </c>
      <c r="D15483" t="s">
        <v>6</v>
      </c>
      <c r="E15483">
        <v>78</v>
      </c>
      <c r="G15483" s="3">
        <v>785</v>
      </c>
      <c r="O15483" s="3"/>
    </row>
    <row r="15484" spans="1:15" customFormat="1" ht="13.2" x14ac:dyDescent="0.25">
      <c r="A15484">
        <v>6</v>
      </c>
      <c r="B15484">
        <v>10</v>
      </c>
      <c r="C15484" s="3">
        <v>610</v>
      </c>
      <c r="D15484" t="s">
        <v>7</v>
      </c>
      <c r="E15484">
        <v>78</v>
      </c>
      <c r="G15484" s="3"/>
      <c r="O15484" s="3"/>
    </row>
    <row r="15485" spans="1:15" customFormat="1" ht="13.2" x14ac:dyDescent="0.25">
      <c r="A15485">
        <v>6</v>
      </c>
      <c r="B15485">
        <v>11</v>
      </c>
      <c r="C15485" s="3">
        <v>611</v>
      </c>
      <c r="D15485" t="s">
        <v>7</v>
      </c>
      <c r="E15485">
        <v>78</v>
      </c>
      <c r="G15485" s="3"/>
      <c r="O15485" s="3"/>
    </row>
    <row r="15486" spans="1:15" customFormat="1" ht="13.2" x14ac:dyDescent="0.25">
      <c r="A15486">
        <v>6</v>
      </c>
      <c r="B15486">
        <v>12</v>
      </c>
      <c r="C15486" s="3">
        <v>612</v>
      </c>
      <c r="D15486" t="s">
        <v>7</v>
      </c>
      <c r="E15486">
        <v>78</v>
      </c>
      <c r="G15486" s="3"/>
      <c r="O15486" s="3"/>
    </row>
    <row r="15487" spans="1:15" customFormat="1" ht="13.2" x14ac:dyDescent="0.25">
      <c r="A15487">
        <v>6</v>
      </c>
      <c r="B15487">
        <v>13</v>
      </c>
      <c r="C15487" s="3">
        <v>613</v>
      </c>
      <c r="D15487" t="s">
        <v>7</v>
      </c>
      <c r="E15487">
        <v>78</v>
      </c>
      <c r="G15487" s="3"/>
      <c r="O15487" s="3"/>
    </row>
    <row r="15488" spans="1:15" customFormat="1" ht="13.2" x14ac:dyDescent="0.25">
      <c r="A15488">
        <v>6</v>
      </c>
      <c r="B15488">
        <v>14</v>
      </c>
      <c r="C15488" s="3">
        <v>614</v>
      </c>
      <c r="D15488" t="s">
        <v>7</v>
      </c>
      <c r="E15488">
        <v>78</v>
      </c>
      <c r="G15488" s="3">
        <v>547</v>
      </c>
      <c r="O15488" s="3"/>
    </row>
    <row r="15489" spans="1:15" customFormat="1" ht="13.2" x14ac:dyDescent="0.25">
      <c r="A15489">
        <v>6</v>
      </c>
      <c r="B15489">
        <v>15</v>
      </c>
      <c r="C15489" s="3">
        <v>615</v>
      </c>
      <c r="D15489" t="s">
        <v>7</v>
      </c>
      <c r="E15489">
        <v>78</v>
      </c>
      <c r="G15489" s="3">
        <v>933</v>
      </c>
      <c r="O15489" s="3"/>
    </row>
    <row r="15490" spans="1:15" customFormat="1" ht="13.2" x14ac:dyDescent="0.25">
      <c r="A15490">
        <v>6</v>
      </c>
      <c r="B15490">
        <v>16</v>
      </c>
      <c r="C15490" s="3">
        <v>616</v>
      </c>
      <c r="D15490" t="s">
        <v>7</v>
      </c>
      <c r="E15490">
        <v>78</v>
      </c>
      <c r="G15490" s="3">
        <v>1151</v>
      </c>
      <c r="O15490" s="3"/>
    </row>
    <row r="15491" spans="1:15" customFormat="1" ht="13.2" x14ac:dyDescent="0.25">
      <c r="A15491">
        <v>6</v>
      </c>
      <c r="B15491">
        <v>17</v>
      </c>
      <c r="C15491" s="3">
        <v>617</v>
      </c>
      <c r="D15491" t="s">
        <v>7</v>
      </c>
      <c r="E15491">
        <v>78</v>
      </c>
      <c r="G15491" s="3">
        <v>0</v>
      </c>
      <c r="O15491" s="3"/>
    </row>
    <row r="15492" spans="1:15" customFormat="1" ht="13.2" x14ac:dyDescent="0.25">
      <c r="A15492">
        <v>6</v>
      </c>
      <c r="B15492">
        <v>18</v>
      </c>
      <c r="C15492" s="3">
        <v>618</v>
      </c>
      <c r="D15492" t="s">
        <v>7</v>
      </c>
      <c r="E15492">
        <v>78</v>
      </c>
      <c r="G15492" s="3">
        <v>220</v>
      </c>
      <c r="O15492" s="3"/>
    </row>
    <row r="15493" spans="1:15" customFormat="1" ht="13.2" x14ac:dyDescent="0.25">
      <c r="A15493">
        <v>6</v>
      </c>
      <c r="B15493">
        <v>19</v>
      </c>
      <c r="C15493" s="3">
        <v>619</v>
      </c>
      <c r="D15493" t="s">
        <v>7</v>
      </c>
      <c r="E15493">
        <v>78</v>
      </c>
      <c r="G15493" s="3">
        <v>1035</v>
      </c>
      <c r="O15493" s="3"/>
    </row>
    <row r="15494" spans="1:15" customFormat="1" ht="13.2" x14ac:dyDescent="0.25">
      <c r="A15494">
        <v>6</v>
      </c>
      <c r="B15494">
        <v>20</v>
      </c>
      <c r="C15494" s="3">
        <v>620</v>
      </c>
      <c r="D15494" t="s">
        <v>7</v>
      </c>
      <c r="E15494">
        <v>78</v>
      </c>
      <c r="G15494" s="3">
        <v>220</v>
      </c>
      <c r="O15494" s="3"/>
    </row>
    <row r="15495" spans="1:15" customFormat="1" ht="13.2" x14ac:dyDescent="0.25">
      <c r="A15495">
        <v>6</v>
      </c>
      <c r="B15495">
        <v>21</v>
      </c>
      <c r="C15495" s="3">
        <v>621</v>
      </c>
      <c r="D15495" t="s">
        <v>7</v>
      </c>
      <c r="E15495">
        <v>78</v>
      </c>
      <c r="G15495" s="3">
        <v>212</v>
      </c>
      <c r="O15495" s="3"/>
    </row>
    <row r="15496" spans="1:15" customFormat="1" ht="13.2" x14ac:dyDescent="0.25">
      <c r="A15496">
        <v>6</v>
      </c>
      <c r="B15496">
        <v>22</v>
      </c>
      <c r="C15496" s="3">
        <v>622</v>
      </c>
      <c r="D15496" t="s">
        <v>7</v>
      </c>
      <c r="E15496">
        <v>78</v>
      </c>
      <c r="G15496" s="3">
        <v>667</v>
      </c>
      <c r="O15496" s="3"/>
    </row>
    <row r="15497" spans="1:15" customFormat="1" ht="13.2" x14ac:dyDescent="0.25">
      <c r="A15497">
        <v>6</v>
      </c>
      <c r="B15497">
        <v>23</v>
      </c>
      <c r="C15497" s="3">
        <v>623</v>
      </c>
      <c r="D15497" t="s">
        <v>7</v>
      </c>
      <c r="E15497">
        <v>78</v>
      </c>
      <c r="G15497" s="3">
        <v>2248</v>
      </c>
      <c r="O15497" s="3"/>
    </row>
    <row r="15498" spans="1:15" customFormat="1" ht="13.2" x14ac:dyDescent="0.25">
      <c r="A15498">
        <v>6</v>
      </c>
      <c r="B15498">
        <v>24</v>
      </c>
      <c r="C15498" s="3">
        <v>624</v>
      </c>
      <c r="D15498" t="s">
        <v>7</v>
      </c>
      <c r="E15498">
        <v>78</v>
      </c>
      <c r="G15498" s="3">
        <v>2699</v>
      </c>
      <c r="O15498" s="3"/>
    </row>
    <row r="15499" spans="1:15" customFormat="1" ht="13.2" x14ac:dyDescent="0.25">
      <c r="A15499">
        <v>6</v>
      </c>
      <c r="B15499">
        <v>25</v>
      </c>
      <c r="C15499" s="3">
        <v>625</v>
      </c>
      <c r="D15499" t="s">
        <v>7</v>
      </c>
      <c r="E15499">
        <v>78</v>
      </c>
      <c r="G15499" s="3">
        <v>2541</v>
      </c>
      <c r="O15499" s="3"/>
    </row>
    <row r="15500" spans="1:15" customFormat="1" ht="13.2" x14ac:dyDescent="0.25">
      <c r="A15500">
        <v>6</v>
      </c>
      <c r="B15500">
        <v>26</v>
      </c>
      <c r="C15500" s="3">
        <v>626</v>
      </c>
      <c r="D15500" t="s">
        <v>7</v>
      </c>
      <c r="E15500">
        <v>78</v>
      </c>
      <c r="G15500" s="3">
        <v>1046</v>
      </c>
      <c r="O15500" s="3"/>
    </row>
    <row r="15501" spans="1:15" customFormat="1" ht="13.2" x14ac:dyDescent="0.25">
      <c r="A15501">
        <v>6</v>
      </c>
      <c r="B15501">
        <v>27</v>
      </c>
      <c r="C15501" s="3">
        <v>627</v>
      </c>
      <c r="D15501" t="s">
        <v>7</v>
      </c>
      <c r="E15501">
        <v>78</v>
      </c>
      <c r="G15501" s="3">
        <v>371</v>
      </c>
      <c r="O15501" s="3"/>
    </row>
    <row r="15502" spans="1:15" customFormat="1" ht="13.2" x14ac:dyDescent="0.25">
      <c r="A15502">
        <v>6</v>
      </c>
      <c r="B15502">
        <v>28</v>
      </c>
      <c r="C15502" s="3">
        <v>628</v>
      </c>
      <c r="D15502" t="s">
        <v>7</v>
      </c>
      <c r="E15502">
        <v>78</v>
      </c>
      <c r="G15502" s="3">
        <v>233</v>
      </c>
      <c r="O15502" s="3"/>
    </row>
    <row r="15503" spans="1:15" customFormat="1" ht="13.2" x14ac:dyDescent="0.25">
      <c r="A15503">
        <v>6</v>
      </c>
      <c r="B15503">
        <v>29</v>
      </c>
      <c r="C15503" s="3">
        <v>629</v>
      </c>
      <c r="D15503" t="s">
        <v>7</v>
      </c>
      <c r="E15503">
        <v>78</v>
      </c>
      <c r="G15503" s="3">
        <v>424</v>
      </c>
      <c r="O15503" s="3"/>
    </row>
    <row r="15504" spans="1:15" customFormat="1" ht="13.2" x14ac:dyDescent="0.25">
      <c r="A15504">
        <v>6</v>
      </c>
      <c r="B15504">
        <v>30</v>
      </c>
      <c r="C15504" s="3">
        <v>630</v>
      </c>
      <c r="D15504" t="s">
        <v>7</v>
      </c>
      <c r="E15504">
        <v>78</v>
      </c>
      <c r="G15504" s="3">
        <v>274</v>
      </c>
      <c r="O15504" s="3"/>
    </row>
    <row r="15505" spans="1:15" customFormat="1" ht="13.2" x14ac:dyDescent="0.25">
      <c r="A15505">
        <v>7</v>
      </c>
      <c r="B15505">
        <v>1</v>
      </c>
      <c r="C15505" s="3">
        <v>701</v>
      </c>
      <c r="D15505" t="s">
        <v>7</v>
      </c>
      <c r="E15505">
        <v>78</v>
      </c>
      <c r="G15505" s="3">
        <v>206</v>
      </c>
      <c r="O15505" s="3"/>
    </row>
    <row r="15506" spans="1:15" customFormat="1" ht="13.2" x14ac:dyDescent="0.25">
      <c r="A15506">
        <v>7</v>
      </c>
      <c r="B15506">
        <v>2</v>
      </c>
      <c r="C15506" s="3">
        <v>702</v>
      </c>
      <c r="D15506" t="s">
        <v>7</v>
      </c>
      <c r="E15506">
        <v>78</v>
      </c>
      <c r="G15506" s="3">
        <v>238</v>
      </c>
      <c r="O15506" s="3"/>
    </row>
    <row r="15507" spans="1:15" customFormat="1" ht="13.2" x14ac:dyDescent="0.25">
      <c r="A15507">
        <v>7</v>
      </c>
      <c r="B15507">
        <v>3</v>
      </c>
      <c r="C15507" s="3">
        <v>703</v>
      </c>
      <c r="D15507" t="s">
        <v>7</v>
      </c>
      <c r="E15507">
        <v>78</v>
      </c>
      <c r="G15507" s="3">
        <v>401</v>
      </c>
      <c r="O15507" s="3"/>
    </row>
    <row r="15508" spans="1:15" customFormat="1" ht="13.2" x14ac:dyDescent="0.25">
      <c r="A15508">
        <v>7</v>
      </c>
      <c r="B15508">
        <v>4</v>
      </c>
      <c r="C15508" s="3">
        <v>704</v>
      </c>
      <c r="D15508" t="s">
        <v>7</v>
      </c>
      <c r="E15508">
        <v>78</v>
      </c>
      <c r="G15508" s="3">
        <v>152</v>
      </c>
      <c r="O15508" s="3"/>
    </row>
    <row r="15509" spans="1:15" customFormat="1" ht="13.2" x14ac:dyDescent="0.25">
      <c r="A15509">
        <v>7</v>
      </c>
      <c r="B15509">
        <v>5</v>
      </c>
      <c r="C15509" s="3">
        <v>705</v>
      </c>
      <c r="D15509" t="s">
        <v>7</v>
      </c>
      <c r="E15509">
        <v>78</v>
      </c>
      <c r="G15509" s="3">
        <v>145</v>
      </c>
      <c r="O15509" s="3"/>
    </row>
    <row r="15510" spans="1:15" customFormat="1" ht="13.2" x14ac:dyDescent="0.25">
      <c r="A15510">
        <v>7</v>
      </c>
      <c r="B15510">
        <v>6</v>
      </c>
      <c r="C15510" s="3">
        <v>706</v>
      </c>
      <c r="D15510" t="s">
        <v>7</v>
      </c>
      <c r="E15510">
        <v>78</v>
      </c>
      <c r="G15510" s="3">
        <v>2329</v>
      </c>
      <c r="O15510" s="3"/>
    </row>
    <row r="15511" spans="1:15" customFormat="1" ht="13.2" x14ac:dyDescent="0.25">
      <c r="A15511">
        <v>7</v>
      </c>
      <c r="B15511">
        <v>7</v>
      </c>
      <c r="C15511" s="3">
        <v>707</v>
      </c>
      <c r="D15511" t="s">
        <v>7</v>
      </c>
      <c r="E15511">
        <v>78</v>
      </c>
      <c r="G15511" s="3">
        <v>1165</v>
      </c>
      <c r="O15511" s="3"/>
    </row>
    <row r="15512" spans="1:15" customFormat="1" ht="13.2" x14ac:dyDescent="0.25">
      <c r="A15512">
        <v>7</v>
      </c>
      <c r="B15512">
        <v>8</v>
      </c>
      <c r="C15512" s="3">
        <v>708</v>
      </c>
      <c r="D15512" t="s">
        <v>7</v>
      </c>
      <c r="E15512">
        <v>78</v>
      </c>
      <c r="G15512" s="3">
        <v>251</v>
      </c>
      <c r="O15512" s="3"/>
    </row>
    <row r="15513" spans="1:15" customFormat="1" ht="13.2" x14ac:dyDescent="0.25">
      <c r="A15513">
        <v>7</v>
      </c>
      <c r="B15513">
        <v>9</v>
      </c>
      <c r="C15513" s="3">
        <v>709</v>
      </c>
      <c r="D15513" t="s">
        <v>7</v>
      </c>
      <c r="E15513">
        <v>78</v>
      </c>
      <c r="G15513" s="3">
        <v>233</v>
      </c>
      <c r="O15513" s="3"/>
    </row>
    <row r="15514" spans="1:15" customFormat="1" ht="13.2" x14ac:dyDescent="0.25">
      <c r="A15514">
        <v>7</v>
      </c>
      <c r="B15514">
        <v>10</v>
      </c>
      <c r="C15514" s="3">
        <v>710</v>
      </c>
      <c r="D15514" t="s">
        <v>7</v>
      </c>
      <c r="E15514">
        <v>78</v>
      </c>
      <c r="G15514" s="3">
        <v>311</v>
      </c>
      <c r="O15514" s="3"/>
    </row>
    <row r="15515" spans="1:15" customFormat="1" ht="13.2" x14ac:dyDescent="0.25">
      <c r="A15515">
        <v>7</v>
      </c>
      <c r="B15515">
        <v>11</v>
      </c>
      <c r="C15515" s="3">
        <v>711</v>
      </c>
      <c r="D15515" t="s">
        <v>7</v>
      </c>
      <c r="E15515">
        <v>78</v>
      </c>
      <c r="G15515" s="3">
        <v>543</v>
      </c>
      <c r="O15515" s="3"/>
    </row>
    <row r="15516" spans="1:15" customFormat="1" ht="13.2" x14ac:dyDescent="0.25">
      <c r="A15516">
        <v>7</v>
      </c>
      <c r="B15516">
        <v>12</v>
      </c>
      <c r="C15516" s="3">
        <v>712</v>
      </c>
      <c r="D15516" t="s">
        <v>7</v>
      </c>
      <c r="E15516">
        <v>78</v>
      </c>
      <c r="G15516" s="3">
        <v>560</v>
      </c>
      <c r="O15516" s="3"/>
    </row>
    <row r="15517" spans="1:15" customFormat="1" ht="13.2" x14ac:dyDescent="0.25">
      <c r="A15517">
        <v>7</v>
      </c>
      <c r="B15517">
        <v>13</v>
      </c>
      <c r="C15517" s="3">
        <v>713</v>
      </c>
      <c r="D15517" t="s">
        <v>7</v>
      </c>
      <c r="E15517">
        <v>78</v>
      </c>
      <c r="G15517" s="3">
        <v>1056</v>
      </c>
      <c r="O15517" s="3"/>
    </row>
    <row r="15518" spans="1:15" customFormat="1" ht="13.2" x14ac:dyDescent="0.25">
      <c r="A15518">
        <v>7</v>
      </c>
      <c r="B15518">
        <v>14</v>
      </c>
      <c r="C15518" s="3">
        <v>714</v>
      </c>
      <c r="D15518" t="s">
        <v>7</v>
      </c>
      <c r="E15518">
        <v>78</v>
      </c>
      <c r="G15518" s="3">
        <v>255</v>
      </c>
      <c r="O15518" s="3"/>
    </row>
    <row r="15519" spans="1:15" customFormat="1" ht="13.2" x14ac:dyDescent="0.25">
      <c r="A15519">
        <v>7</v>
      </c>
      <c r="B15519">
        <v>15</v>
      </c>
      <c r="C15519" s="3">
        <v>715</v>
      </c>
      <c r="D15519" t="s">
        <v>7</v>
      </c>
      <c r="E15519">
        <v>78</v>
      </c>
      <c r="G15519" s="3">
        <v>252</v>
      </c>
      <c r="O15519" s="3"/>
    </row>
    <row r="15520" spans="1:15" customFormat="1" ht="13.2" x14ac:dyDescent="0.25">
      <c r="A15520">
        <v>7</v>
      </c>
      <c r="B15520">
        <v>16</v>
      </c>
      <c r="C15520" s="3">
        <v>716</v>
      </c>
      <c r="D15520" t="s">
        <v>7</v>
      </c>
      <c r="E15520">
        <v>78</v>
      </c>
      <c r="G15520" s="3">
        <v>345</v>
      </c>
      <c r="O15520" s="3"/>
    </row>
    <row r="15521" spans="1:15" customFormat="1" ht="13.2" x14ac:dyDescent="0.25">
      <c r="A15521">
        <v>7</v>
      </c>
      <c r="B15521">
        <v>17</v>
      </c>
      <c r="C15521" s="3">
        <v>717</v>
      </c>
      <c r="D15521" t="s">
        <v>7</v>
      </c>
      <c r="E15521">
        <v>78</v>
      </c>
      <c r="G15521" s="3">
        <v>106</v>
      </c>
      <c r="O15521" s="3"/>
    </row>
    <row r="15522" spans="1:15" customFormat="1" ht="13.2" x14ac:dyDescent="0.25">
      <c r="A15522">
        <v>7</v>
      </c>
      <c r="B15522">
        <v>18</v>
      </c>
      <c r="C15522" s="3">
        <v>718</v>
      </c>
      <c r="D15522" t="s">
        <v>7</v>
      </c>
      <c r="E15522">
        <v>78</v>
      </c>
      <c r="G15522" s="3">
        <v>6</v>
      </c>
      <c r="O15522" s="3"/>
    </row>
    <row r="15523" spans="1:15" customFormat="1" ht="13.2" x14ac:dyDescent="0.25">
      <c r="A15523">
        <v>7</v>
      </c>
      <c r="B15523">
        <v>19</v>
      </c>
      <c r="C15523" s="3">
        <v>719</v>
      </c>
      <c r="D15523" t="s">
        <v>7</v>
      </c>
      <c r="E15523">
        <v>78</v>
      </c>
      <c r="G15523" s="3">
        <v>35</v>
      </c>
      <c r="O15523" s="3"/>
    </row>
    <row r="15524" spans="1:15" customFormat="1" ht="13.2" x14ac:dyDescent="0.25">
      <c r="A15524">
        <v>7</v>
      </c>
      <c r="B15524">
        <v>20</v>
      </c>
      <c r="C15524" s="3">
        <v>720</v>
      </c>
      <c r="D15524" t="s">
        <v>7</v>
      </c>
      <c r="E15524">
        <v>78</v>
      </c>
      <c r="G15524" s="3">
        <v>470</v>
      </c>
      <c r="O15524" s="3"/>
    </row>
    <row r="15525" spans="1:15" customFormat="1" ht="13.2" x14ac:dyDescent="0.25">
      <c r="A15525">
        <v>7</v>
      </c>
      <c r="B15525">
        <v>21</v>
      </c>
      <c r="C15525" s="3">
        <v>721</v>
      </c>
      <c r="D15525" t="s">
        <v>7</v>
      </c>
      <c r="E15525">
        <v>78</v>
      </c>
      <c r="G15525" s="3">
        <v>50</v>
      </c>
      <c r="O15525" s="3"/>
    </row>
    <row r="15526" spans="1:15" customFormat="1" ht="13.2" x14ac:dyDescent="0.25">
      <c r="A15526">
        <v>7</v>
      </c>
      <c r="B15526">
        <v>22</v>
      </c>
      <c r="C15526" s="3">
        <v>722</v>
      </c>
      <c r="D15526" t="s">
        <v>7</v>
      </c>
      <c r="E15526">
        <v>78</v>
      </c>
      <c r="G15526" s="3">
        <v>46</v>
      </c>
      <c r="O15526" s="3"/>
    </row>
    <row r="15527" spans="1:15" customFormat="1" ht="13.2" x14ac:dyDescent="0.25">
      <c r="A15527">
        <v>7</v>
      </c>
      <c r="B15527">
        <v>23</v>
      </c>
      <c r="C15527" s="3">
        <v>723</v>
      </c>
      <c r="D15527" t="s">
        <v>7</v>
      </c>
      <c r="E15527">
        <v>78</v>
      </c>
      <c r="G15527" s="3">
        <v>27</v>
      </c>
      <c r="O15527" s="3"/>
    </row>
    <row r="15528" spans="1:15" customFormat="1" ht="13.2" x14ac:dyDescent="0.25">
      <c r="A15528">
        <v>7</v>
      </c>
      <c r="B15528">
        <v>24</v>
      </c>
      <c r="C15528" s="3">
        <v>724</v>
      </c>
      <c r="D15528" t="s">
        <v>7</v>
      </c>
      <c r="E15528">
        <v>78</v>
      </c>
      <c r="G15528" s="3">
        <v>36</v>
      </c>
      <c r="O15528" s="3"/>
    </row>
    <row r="15529" spans="1:15" customFormat="1" ht="13.2" x14ac:dyDescent="0.25">
      <c r="A15529">
        <v>7</v>
      </c>
      <c r="B15529">
        <v>25</v>
      </c>
      <c r="C15529" s="3">
        <v>725</v>
      </c>
      <c r="D15529" t="s">
        <v>7</v>
      </c>
      <c r="E15529">
        <v>78</v>
      </c>
      <c r="G15529" s="3">
        <v>0</v>
      </c>
      <c r="O15529" s="3"/>
    </row>
    <row r="15530" spans="1:15" customFormat="1" ht="13.2" x14ac:dyDescent="0.25">
      <c r="A15530">
        <v>7</v>
      </c>
      <c r="B15530">
        <v>26</v>
      </c>
      <c r="C15530" s="3">
        <v>726</v>
      </c>
      <c r="D15530" t="s">
        <v>7</v>
      </c>
      <c r="E15530">
        <v>78</v>
      </c>
      <c r="G15530" s="3">
        <v>17</v>
      </c>
      <c r="O15530" s="3"/>
    </row>
    <row r="15531" spans="1:15" customFormat="1" ht="13.2" x14ac:dyDescent="0.25">
      <c r="A15531">
        <v>7</v>
      </c>
      <c r="B15531">
        <v>27</v>
      </c>
      <c r="C15531" s="3">
        <v>727</v>
      </c>
      <c r="D15531" t="s">
        <v>7</v>
      </c>
      <c r="E15531">
        <v>78</v>
      </c>
      <c r="G15531" s="3">
        <v>12</v>
      </c>
      <c r="O15531" s="3"/>
    </row>
    <row r="15532" spans="1:15" customFormat="1" ht="13.2" x14ac:dyDescent="0.25">
      <c r="A15532">
        <v>7</v>
      </c>
      <c r="B15532">
        <v>28</v>
      </c>
      <c r="C15532" s="3">
        <v>728</v>
      </c>
      <c r="D15532" t="s">
        <v>7</v>
      </c>
      <c r="E15532">
        <v>78</v>
      </c>
      <c r="G15532" s="3">
        <v>0</v>
      </c>
      <c r="O15532" s="3"/>
    </row>
    <row r="15533" spans="1:15" customFormat="1" ht="13.2" x14ac:dyDescent="0.25">
      <c r="A15533">
        <v>7</v>
      </c>
      <c r="B15533">
        <v>29</v>
      </c>
      <c r="C15533" s="3">
        <v>729</v>
      </c>
      <c r="D15533" t="s">
        <v>7</v>
      </c>
      <c r="E15533">
        <v>78</v>
      </c>
      <c r="G15533" s="3">
        <v>14</v>
      </c>
      <c r="O15533" s="3"/>
    </row>
    <row r="15534" spans="1:15" customFormat="1" ht="13.2" x14ac:dyDescent="0.25">
      <c r="A15534">
        <v>7</v>
      </c>
      <c r="B15534">
        <v>30</v>
      </c>
      <c r="C15534" s="3">
        <v>730</v>
      </c>
      <c r="D15534" t="s">
        <v>7</v>
      </c>
      <c r="E15534">
        <v>78</v>
      </c>
      <c r="G15534" s="3">
        <v>68</v>
      </c>
      <c r="O15534" s="3"/>
    </row>
    <row r="15535" spans="1:15" customFormat="1" ht="13.2" x14ac:dyDescent="0.25">
      <c r="A15535">
        <v>7</v>
      </c>
      <c r="B15535">
        <v>31</v>
      </c>
      <c r="C15535" s="3">
        <v>731</v>
      </c>
      <c r="D15535" t="s">
        <v>7</v>
      </c>
      <c r="E15535">
        <v>78</v>
      </c>
      <c r="G15535" s="3">
        <v>0</v>
      </c>
      <c r="O15535" s="3"/>
    </row>
    <row r="15536" spans="1:15" customFormat="1" ht="13.2" x14ac:dyDescent="0.25">
      <c r="A15536">
        <v>8</v>
      </c>
      <c r="B15536">
        <v>1</v>
      </c>
      <c r="C15536" s="3">
        <v>801</v>
      </c>
      <c r="D15536" t="s">
        <v>7</v>
      </c>
      <c r="E15536">
        <v>78</v>
      </c>
      <c r="G15536" s="3">
        <v>49</v>
      </c>
      <c r="O15536" s="3"/>
    </row>
    <row r="15537" spans="1:15" customFormat="1" ht="13.2" x14ac:dyDescent="0.25">
      <c r="A15537">
        <v>8</v>
      </c>
      <c r="B15537">
        <v>2</v>
      </c>
      <c r="C15537" s="3">
        <v>802</v>
      </c>
      <c r="D15537" t="s">
        <v>7</v>
      </c>
      <c r="E15537">
        <v>78</v>
      </c>
      <c r="G15537" s="3">
        <v>12</v>
      </c>
      <c r="O15537" s="3"/>
    </row>
    <row r="15538" spans="1:15" customFormat="1" ht="13.2" x14ac:dyDescent="0.25">
      <c r="A15538">
        <v>8</v>
      </c>
      <c r="B15538">
        <v>3</v>
      </c>
      <c r="C15538" s="3">
        <v>803</v>
      </c>
      <c r="D15538" t="s">
        <v>7</v>
      </c>
      <c r="E15538">
        <v>78</v>
      </c>
      <c r="G15538" s="3">
        <v>0</v>
      </c>
      <c r="O15538" s="3"/>
    </row>
    <row r="15539" spans="1:15" customFormat="1" ht="13.2" x14ac:dyDescent="0.25">
      <c r="A15539">
        <v>8</v>
      </c>
      <c r="B15539">
        <v>4</v>
      </c>
      <c r="C15539" s="3">
        <v>804</v>
      </c>
      <c r="D15539" t="s">
        <v>7</v>
      </c>
      <c r="E15539">
        <v>78</v>
      </c>
      <c r="G15539" s="3">
        <v>76</v>
      </c>
      <c r="O15539" s="3"/>
    </row>
    <row r="15540" spans="1:15" customFormat="1" ht="13.2" x14ac:dyDescent="0.25">
      <c r="A15540">
        <v>8</v>
      </c>
      <c r="B15540">
        <v>5</v>
      </c>
      <c r="C15540" s="3">
        <v>805</v>
      </c>
      <c r="D15540" t="s">
        <v>7</v>
      </c>
      <c r="E15540">
        <v>78</v>
      </c>
      <c r="G15540" s="3">
        <v>17</v>
      </c>
      <c r="O15540" s="3"/>
    </row>
    <row r="15541" spans="1:15" customFormat="1" ht="13.2" x14ac:dyDescent="0.25">
      <c r="A15541">
        <v>8</v>
      </c>
      <c r="B15541">
        <v>6</v>
      </c>
      <c r="C15541" s="3">
        <v>806</v>
      </c>
      <c r="D15541" t="s">
        <v>7</v>
      </c>
      <c r="E15541">
        <v>78</v>
      </c>
      <c r="G15541" s="3">
        <v>16</v>
      </c>
      <c r="O15541" s="3"/>
    </row>
    <row r="15542" spans="1:15" customFormat="1" ht="13.2" x14ac:dyDescent="0.25">
      <c r="A15542">
        <v>8</v>
      </c>
      <c r="B15542">
        <v>7</v>
      </c>
      <c r="C15542" s="3">
        <v>807</v>
      </c>
      <c r="D15542" t="s">
        <v>7</v>
      </c>
      <c r="E15542">
        <v>78</v>
      </c>
      <c r="G15542" s="3">
        <v>0</v>
      </c>
      <c r="O15542" s="3"/>
    </row>
    <row r="15543" spans="1:15" customFormat="1" ht="13.2" x14ac:dyDescent="0.25">
      <c r="A15543">
        <v>8</v>
      </c>
      <c r="B15543">
        <v>8</v>
      </c>
      <c r="C15543" s="3">
        <v>808</v>
      </c>
      <c r="D15543" t="s">
        <v>7</v>
      </c>
      <c r="E15543">
        <v>78</v>
      </c>
      <c r="G15543" s="3">
        <v>14</v>
      </c>
      <c r="O15543" s="3"/>
    </row>
    <row r="15544" spans="1:15" customFormat="1" ht="13.2" x14ac:dyDescent="0.25">
      <c r="A15544">
        <v>8</v>
      </c>
      <c r="B15544">
        <v>9</v>
      </c>
      <c r="C15544" s="3">
        <v>809</v>
      </c>
      <c r="D15544" t="s">
        <v>7</v>
      </c>
      <c r="E15544">
        <v>78</v>
      </c>
      <c r="G15544" s="3">
        <v>17</v>
      </c>
      <c r="O15544" s="3"/>
    </row>
    <row r="15545" spans="1:15" customFormat="1" ht="13.2" x14ac:dyDescent="0.25">
      <c r="A15545">
        <v>8</v>
      </c>
      <c r="B15545">
        <v>10</v>
      </c>
      <c r="C15545" s="3">
        <v>810</v>
      </c>
      <c r="D15545" t="s">
        <v>7</v>
      </c>
      <c r="E15545">
        <v>78</v>
      </c>
      <c r="G15545" s="3">
        <v>21</v>
      </c>
      <c r="O15545" s="3"/>
    </row>
    <row r="15546" spans="1:15" customFormat="1" ht="13.2" x14ac:dyDescent="0.25">
      <c r="A15546">
        <v>8</v>
      </c>
      <c r="B15546">
        <v>11</v>
      </c>
      <c r="C15546" s="3">
        <v>811</v>
      </c>
      <c r="D15546" t="s">
        <v>7</v>
      </c>
      <c r="E15546">
        <v>78</v>
      </c>
      <c r="G15546" s="3">
        <v>62</v>
      </c>
      <c r="O15546" s="3"/>
    </row>
    <row r="15547" spans="1:15" customFormat="1" ht="13.2" x14ac:dyDescent="0.25">
      <c r="A15547">
        <v>8</v>
      </c>
      <c r="B15547">
        <v>12</v>
      </c>
      <c r="C15547" s="3">
        <v>812</v>
      </c>
      <c r="D15547" t="s">
        <v>7</v>
      </c>
      <c r="E15547">
        <v>78</v>
      </c>
      <c r="G15547" s="3">
        <v>68</v>
      </c>
      <c r="O15547" s="3"/>
    </row>
    <row r="15548" spans="1:15" customFormat="1" ht="13.2" x14ac:dyDescent="0.25">
      <c r="A15548">
        <v>8</v>
      </c>
      <c r="B15548">
        <v>13</v>
      </c>
      <c r="C15548" s="3">
        <v>813</v>
      </c>
      <c r="D15548" t="s">
        <v>7</v>
      </c>
      <c r="E15548">
        <v>78</v>
      </c>
      <c r="G15548" s="3">
        <v>53</v>
      </c>
      <c r="O15548" s="3"/>
    </row>
    <row r="15549" spans="1:15" customFormat="1" ht="13.2" x14ac:dyDescent="0.25">
      <c r="A15549">
        <v>8</v>
      </c>
      <c r="B15549">
        <v>14</v>
      </c>
      <c r="C15549" s="3">
        <v>814</v>
      </c>
      <c r="D15549" t="s">
        <v>7</v>
      </c>
      <c r="E15549">
        <v>78</v>
      </c>
      <c r="G15549" s="3">
        <v>50</v>
      </c>
      <c r="O15549" s="3"/>
    </row>
    <row r="15550" spans="1:15" customFormat="1" ht="13.2" x14ac:dyDescent="0.25">
      <c r="A15550">
        <v>8</v>
      </c>
      <c r="B15550">
        <v>15</v>
      </c>
      <c r="C15550" s="3">
        <v>815</v>
      </c>
      <c r="D15550" t="s">
        <v>7</v>
      </c>
      <c r="E15550">
        <v>78</v>
      </c>
      <c r="G15550" s="3">
        <v>133</v>
      </c>
      <c r="O15550" s="3"/>
    </row>
    <row r="15551" spans="1:15" customFormat="1" ht="13.2" x14ac:dyDescent="0.25">
      <c r="A15551">
        <v>8</v>
      </c>
      <c r="B15551">
        <v>16</v>
      </c>
      <c r="C15551" s="3">
        <v>816</v>
      </c>
      <c r="D15551" t="s">
        <v>7</v>
      </c>
      <c r="E15551">
        <v>78</v>
      </c>
      <c r="G15551" s="3">
        <v>203</v>
      </c>
      <c r="O15551" s="3"/>
    </row>
    <row r="15552" spans="1:15" customFormat="1" ht="13.2" x14ac:dyDescent="0.25">
      <c r="A15552">
        <v>8</v>
      </c>
      <c r="B15552">
        <v>17</v>
      </c>
      <c r="C15552" s="3">
        <v>817</v>
      </c>
      <c r="D15552" t="s">
        <v>7</v>
      </c>
      <c r="E15552">
        <v>78</v>
      </c>
      <c r="G15552" s="3">
        <v>313</v>
      </c>
      <c r="O15552" s="3"/>
    </row>
    <row r="15553" spans="1:15" customFormat="1" ht="13.2" x14ac:dyDescent="0.25">
      <c r="A15553">
        <v>8</v>
      </c>
      <c r="B15553">
        <v>18</v>
      </c>
      <c r="C15553" s="3">
        <v>818</v>
      </c>
      <c r="D15553" t="s">
        <v>7</v>
      </c>
      <c r="E15553">
        <v>78</v>
      </c>
      <c r="G15553" s="3">
        <v>665</v>
      </c>
      <c r="O15553" s="3"/>
    </row>
    <row r="15554" spans="1:15" customFormat="1" ht="13.2" x14ac:dyDescent="0.25">
      <c r="A15554">
        <v>8</v>
      </c>
      <c r="B15554">
        <v>19</v>
      </c>
      <c r="C15554" s="3">
        <v>819</v>
      </c>
      <c r="D15554" t="s">
        <v>7</v>
      </c>
      <c r="E15554">
        <v>78</v>
      </c>
      <c r="G15554" s="3">
        <v>962</v>
      </c>
      <c r="O15554" s="3"/>
    </row>
    <row r="15555" spans="1:15" customFormat="1" ht="13.2" x14ac:dyDescent="0.25">
      <c r="A15555">
        <v>8</v>
      </c>
      <c r="B15555">
        <v>20</v>
      </c>
      <c r="C15555" s="3">
        <v>820</v>
      </c>
      <c r="D15555" t="s">
        <v>7</v>
      </c>
      <c r="E15555">
        <v>78</v>
      </c>
      <c r="G15555" s="3">
        <v>621</v>
      </c>
      <c r="O15555" s="3"/>
    </row>
    <row r="15556" spans="1:15" customFormat="1" ht="13.2" x14ac:dyDescent="0.25">
      <c r="A15556">
        <v>8</v>
      </c>
      <c r="B15556">
        <v>21</v>
      </c>
      <c r="C15556" s="3">
        <v>821</v>
      </c>
      <c r="D15556" t="s">
        <v>7</v>
      </c>
      <c r="E15556">
        <v>78</v>
      </c>
      <c r="G15556" s="3">
        <v>471</v>
      </c>
      <c r="O15556" s="3"/>
    </row>
    <row r="15557" spans="1:15" customFormat="1" ht="13.2" x14ac:dyDescent="0.25">
      <c r="A15557">
        <v>8</v>
      </c>
      <c r="B15557">
        <v>22</v>
      </c>
      <c r="C15557" s="3">
        <v>822</v>
      </c>
      <c r="D15557" t="s">
        <v>7</v>
      </c>
      <c r="E15557">
        <v>78</v>
      </c>
      <c r="G15557" s="3">
        <v>770</v>
      </c>
      <c r="O15557" s="3"/>
    </row>
    <row r="15558" spans="1:15" customFormat="1" ht="13.2" x14ac:dyDescent="0.25">
      <c r="A15558">
        <v>8</v>
      </c>
      <c r="B15558">
        <v>23</v>
      </c>
      <c r="C15558" s="3">
        <v>823</v>
      </c>
      <c r="D15558" t="s">
        <v>7</v>
      </c>
      <c r="E15558">
        <v>78</v>
      </c>
      <c r="G15558" s="3">
        <v>352</v>
      </c>
      <c r="O15558" s="3"/>
    </row>
    <row r="15559" spans="1:15" customFormat="1" ht="13.2" x14ac:dyDescent="0.25">
      <c r="A15559">
        <v>8</v>
      </c>
      <c r="B15559">
        <v>24</v>
      </c>
      <c r="C15559" s="3">
        <v>824</v>
      </c>
      <c r="D15559" t="s">
        <v>7</v>
      </c>
      <c r="E15559">
        <v>78</v>
      </c>
      <c r="G15559" s="3">
        <v>424</v>
      </c>
      <c r="O15559" s="3"/>
    </row>
    <row r="15560" spans="1:15" customFormat="1" ht="13.2" x14ac:dyDescent="0.25">
      <c r="A15560">
        <v>8</v>
      </c>
      <c r="B15560">
        <v>25</v>
      </c>
      <c r="C15560" s="3">
        <v>825</v>
      </c>
      <c r="D15560" t="s">
        <v>7</v>
      </c>
      <c r="E15560">
        <v>78</v>
      </c>
      <c r="G15560" s="3">
        <v>363</v>
      </c>
      <c r="O15560" s="3"/>
    </row>
    <row r="15561" spans="1:15" customFormat="1" ht="13.2" x14ac:dyDescent="0.25">
      <c r="A15561">
        <v>8</v>
      </c>
      <c r="B15561">
        <v>26</v>
      </c>
      <c r="C15561" s="3">
        <v>826</v>
      </c>
      <c r="D15561" t="s">
        <v>7</v>
      </c>
      <c r="E15561">
        <v>78</v>
      </c>
      <c r="G15561" s="3">
        <v>303</v>
      </c>
      <c r="O15561" s="3"/>
    </row>
    <row r="15562" spans="1:15" customFormat="1" ht="13.2" x14ac:dyDescent="0.25">
      <c r="A15562">
        <v>8</v>
      </c>
      <c r="B15562">
        <v>27</v>
      </c>
      <c r="C15562" s="3">
        <v>827</v>
      </c>
      <c r="D15562" t="s">
        <v>7</v>
      </c>
      <c r="E15562">
        <v>78</v>
      </c>
      <c r="G15562" s="3">
        <v>375</v>
      </c>
      <c r="O15562" s="3"/>
    </row>
    <row r="15563" spans="1:15" customFormat="1" ht="13.2" x14ac:dyDescent="0.25">
      <c r="A15563">
        <v>8</v>
      </c>
      <c r="B15563">
        <v>28</v>
      </c>
      <c r="C15563" s="3">
        <v>828</v>
      </c>
      <c r="D15563" t="s">
        <v>7</v>
      </c>
      <c r="E15563">
        <v>78</v>
      </c>
      <c r="G15563" s="3">
        <v>251</v>
      </c>
      <c r="O15563" s="3"/>
    </row>
    <row r="15564" spans="1:15" customFormat="1" ht="13.2" x14ac:dyDescent="0.25">
      <c r="A15564">
        <v>8</v>
      </c>
      <c r="B15564">
        <v>29</v>
      </c>
      <c r="C15564" s="3">
        <v>829</v>
      </c>
      <c r="D15564" t="s">
        <v>7</v>
      </c>
      <c r="E15564">
        <v>78</v>
      </c>
      <c r="G15564" s="3">
        <v>213</v>
      </c>
      <c r="O15564" s="3"/>
    </row>
    <row r="15565" spans="1:15" customFormat="1" ht="13.2" x14ac:dyDescent="0.25">
      <c r="A15565">
        <v>8</v>
      </c>
      <c r="B15565">
        <v>30</v>
      </c>
      <c r="C15565" s="3">
        <v>830</v>
      </c>
      <c r="D15565" t="s">
        <v>7</v>
      </c>
      <c r="E15565">
        <v>78</v>
      </c>
      <c r="G15565" s="3">
        <v>116</v>
      </c>
      <c r="O15565" s="3"/>
    </row>
    <row r="15566" spans="1:15" customFormat="1" ht="13.2" x14ac:dyDescent="0.25">
      <c r="A15566">
        <v>8</v>
      </c>
      <c r="B15566">
        <v>31</v>
      </c>
      <c r="C15566" s="3">
        <v>831</v>
      </c>
      <c r="D15566" t="s">
        <v>7</v>
      </c>
      <c r="E15566">
        <v>78</v>
      </c>
      <c r="G15566" s="3">
        <v>143</v>
      </c>
      <c r="O15566" s="3"/>
    </row>
    <row r="15567" spans="1:15" customFormat="1" ht="13.2" x14ac:dyDescent="0.25">
      <c r="A15567">
        <v>9</v>
      </c>
      <c r="B15567">
        <v>1</v>
      </c>
      <c r="C15567" s="3">
        <v>901</v>
      </c>
      <c r="D15567" t="s">
        <v>7</v>
      </c>
      <c r="E15567">
        <v>78</v>
      </c>
      <c r="G15567" s="3">
        <v>127</v>
      </c>
      <c r="O15567" s="3"/>
    </row>
    <row r="15568" spans="1:15" customFormat="1" ht="13.2" x14ac:dyDescent="0.25">
      <c r="A15568">
        <v>9</v>
      </c>
      <c r="B15568">
        <v>2</v>
      </c>
      <c r="C15568" s="3">
        <v>902</v>
      </c>
      <c r="D15568" t="s">
        <v>7</v>
      </c>
      <c r="E15568">
        <v>78</v>
      </c>
      <c r="G15568" s="3">
        <v>150</v>
      </c>
      <c r="O15568" s="3"/>
    </row>
    <row r="15569" spans="1:15" customFormat="1" ht="13.2" x14ac:dyDescent="0.25">
      <c r="A15569">
        <v>9</v>
      </c>
      <c r="B15569">
        <v>3</v>
      </c>
      <c r="C15569" s="3">
        <v>903</v>
      </c>
      <c r="D15569" t="s">
        <v>7</v>
      </c>
      <c r="E15569">
        <v>78</v>
      </c>
      <c r="G15569" s="3">
        <v>155</v>
      </c>
      <c r="O15569" s="3"/>
    </row>
    <row r="15570" spans="1:15" customFormat="1" ht="13.2" x14ac:dyDescent="0.25">
      <c r="A15570">
        <v>9</v>
      </c>
      <c r="B15570">
        <v>4</v>
      </c>
      <c r="C15570" s="3">
        <v>904</v>
      </c>
      <c r="D15570" t="s">
        <v>7</v>
      </c>
      <c r="E15570">
        <v>78</v>
      </c>
      <c r="G15570" s="3">
        <v>148</v>
      </c>
      <c r="O15570" s="3"/>
    </row>
    <row r="15571" spans="1:15" customFormat="1" ht="13.2" x14ac:dyDescent="0.25">
      <c r="A15571">
        <v>9</v>
      </c>
      <c r="B15571">
        <v>5</v>
      </c>
      <c r="C15571" s="3">
        <v>905</v>
      </c>
      <c r="D15571" t="s">
        <v>7</v>
      </c>
      <c r="E15571">
        <v>78</v>
      </c>
      <c r="G15571" s="3">
        <v>126</v>
      </c>
      <c r="O15571" s="3"/>
    </row>
    <row r="15572" spans="1:15" customFormat="1" ht="13.2" x14ac:dyDescent="0.25">
      <c r="A15572">
        <v>9</v>
      </c>
      <c r="B15572">
        <v>6</v>
      </c>
      <c r="C15572" s="3">
        <v>906</v>
      </c>
      <c r="D15572" t="s">
        <v>7</v>
      </c>
      <c r="E15572">
        <v>78</v>
      </c>
      <c r="G15572" s="3">
        <v>123</v>
      </c>
      <c r="O15572" s="3"/>
    </row>
    <row r="15573" spans="1:15" customFormat="1" ht="13.2" x14ac:dyDescent="0.25">
      <c r="A15573">
        <v>9</v>
      </c>
      <c r="B15573">
        <v>7</v>
      </c>
      <c r="C15573" s="3">
        <v>907</v>
      </c>
      <c r="D15573" t="s">
        <v>7</v>
      </c>
      <c r="E15573">
        <v>78</v>
      </c>
      <c r="G15573" s="3">
        <v>93</v>
      </c>
      <c r="O15573" s="3"/>
    </row>
    <row r="15574" spans="1:15" customFormat="1" ht="13.2" x14ac:dyDescent="0.25">
      <c r="A15574">
        <v>9</v>
      </c>
      <c r="B15574">
        <v>8</v>
      </c>
      <c r="C15574" s="3">
        <v>908</v>
      </c>
      <c r="D15574" t="s">
        <v>7</v>
      </c>
      <c r="E15574">
        <v>78</v>
      </c>
      <c r="G15574" s="3">
        <v>136</v>
      </c>
      <c r="O15574" s="3"/>
    </row>
    <row r="15575" spans="1:15" customFormat="1" ht="13.2" x14ac:dyDescent="0.25">
      <c r="A15575">
        <v>9</v>
      </c>
      <c r="B15575">
        <v>9</v>
      </c>
      <c r="C15575" s="3">
        <v>909</v>
      </c>
      <c r="D15575" t="s">
        <v>7</v>
      </c>
      <c r="E15575">
        <v>78</v>
      </c>
      <c r="G15575" s="3">
        <v>89</v>
      </c>
      <c r="O15575" s="3"/>
    </row>
    <row r="15576" spans="1:15" customFormat="1" ht="13.2" x14ac:dyDescent="0.25">
      <c r="A15576">
        <v>9</v>
      </c>
      <c r="B15576">
        <v>10</v>
      </c>
      <c r="C15576" s="3">
        <v>910</v>
      </c>
      <c r="D15576" t="s">
        <v>7</v>
      </c>
      <c r="E15576">
        <v>78</v>
      </c>
      <c r="G15576" s="3">
        <v>136</v>
      </c>
      <c r="O15576" s="3"/>
    </row>
    <row r="15577" spans="1:15" customFormat="1" ht="13.2" x14ac:dyDescent="0.25">
      <c r="A15577">
        <v>9</v>
      </c>
      <c r="B15577">
        <v>11</v>
      </c>
      <c r="C15577" s="3">
        <v>911</v>
      </c>
      <c r="D15577" t="s">
        <v>7</v>
      </c>
      <c r="E15577">
        <v>78</v>
      </c>
      <c r="G15577" s="3">
        <v>6</v>
      </c>
      <c r="O15577" s="3"/>
    </row>
    <row r="15578" spans="1:15" customFormat="1" ht="13.2" x14ac:dyDescent="0.25">
      <c r="A15578">
        <v>9</v>
      </c>
      <c r="B15578">
        <v>12</v>
      </c>
      <c r="C15578" s="3">
        <v>912</v>
      </c>
      <c r="D15578" t="s">
        <v>7</v>
      </c>
      <c r="E15578">
        <v>78</v>
      </c>
      <c r="G15578" s="3">
        <v>4</v>
      </c>
      <c r="O15578" s="3"/>
    </row>
    <row r="15579" spans="1:15" customFormat="1" ht="13.2" x14ac:dyDescent="0.25">
      <c r="A15579">
        <v>9</v>
      </c>
      <c r="B15579">
        <v>13</v>
      </c>
      <c r="C15579" s="3">
        <v>913</v>
      </c>
      <c r="D15579" t="s">
        <v>7</v>
      </c>
      <c r="E15579">
        <v>78</v>
      </c>
      <c r="G15579" s="3">
        <v>0</v>
      </c>
      <c r="O15579" s="3"/>
    </row>
    <row r="15580" spans="1:15" customFormat="1" ht="13.2" x14ac:dyDescent="0.25">
      <c r="A15580">
        <v>9</v>
      </c>
      <c r="B15580">
        <v>14</v>
      </c>
      <c r="C15580" s="3">
        <v>914</v>
      </c>
      <c r="D15580" t="s">
        <v>7</v>
      </c>
      <c r="E15580">
        <v>78</v>
      </c>
      <c r="G15580" s="3">
        <v>0</v>
      </c>
      <c r="O15580" s="3"/>
    </row>
    <row r="15581" spans="1:15" customFormat="1" ht="13.2" x14ac:dyDescent="0.25">
      <c r="A15581">
        <v>9</v>
      </c>
      <c r="B15581">
        <v>15</v>
      </c>
      <c r="C15581" s="3">
        <v>915</v>
      </c>
      <c r="D15581" t="s">
        <v>7</v>
      </c>
      <c r="E15581">
        <v>78</v>
      </c>
      <c r="G15581" s="3">
        <v>4</v>
      </c>
      <c r="O15581" s="3"/>
    </row>
    <row r="15582" spans="1:15" customFormat="1" ht="13.2" x14ac:dyDescent="0.25">
      <c r="A15582">
        <v>6</v>
      </c>
      <c r="B15582">
        <v>10</v>
      </c>
      <c r="C15582" s="3">
        <v>610</v>
      </c>
      <c r="D15582" t="s">
        <v>6</v>
      </c>
      <c r="E15582">
        <v>77</v>
      </c>
      <c r="G15582" s="3"/>
      <c r="O15582" s="3"/>
    </row>
    <row r="15583" spans="1:15" customFormat="1" ht="13.2" x14ac:dyDescent="0.25">
      <c r="A15583">
        <v>6</v>
      </c>
      <c r="B15583">
        <v>11</v>
      </c>
      <c r="C15583" s="3">
        <v>611</v>
      </c>
      <c r="D15583" t="s">
        <v>6</v>
      </c>
      <c r="E15583">
        <v>77</v>
      </c>
      <c r="G15583" s="3"/>
      <c r="O15583" s="3"/>
    </row>
    <row r="15584" spans="1:15" customFormat="1" ht="13.2" x14ac:dyDescent="0.25">
      <c r="A15584">
        <v>6</v>
      </c>
      <c r="B15584">
        <v>12</v>
      </c>
      <c r="C15584" s="3">
        <v>612</v>
      </c>
      <c r="D15584" t="s">
        <v>6</v>
      </c>
      <c r="E15584">
        <v>77</v>
      </c>
      <c r="G15584" s="3"/>
      <c r="O15584" s="3"/>
    </row>
    <row r="15585" spans="1:15" customFormat="1" ht="13.2" x14ac:dyDescent="0.25">
      <c r="A15585">
        <v>6</v>
      </c>
      <c r="B15585">
        <v>13</v>
      </c>
      <c r="C15585" s="3">
        <v>613</v>
      </c>
      <c r="D15585" t="s">
        <v>6</v>
      </c>
      <c r="E15585">
        <v>77</v>
      </c>
      <c r="G15585" s="3"/>
      <c r="O15585" s="3"/>
    </row>
    <row r="15586" spans="1:15" customFormat="1" ht="13.2" x14ac:dyDescent="0.25">
      <c r="A15586">
        <v>6</v>
      </c>
      <c r="B15586">
        <v>14</v>
      </c>
      <c r="C15586" s="3">
        <v>614</v>
      </c>
      <c r="D15586" t="s">
        <v>6</v>
      </c>
      <c r="E15586">
        <v>77</v>
      </c>
      <c r="G15586" s="3"/>
      <c r="O15586" s="3"/>
    </row>
    <row r="15587" spans="1:15" customFormat="1" ht="13.2" x14ac:dyDescent="0.25">
      <c r="A15587">
        <v>6</v>
      </c>
      <c r="B15587">
        <v>15</v>
      </c>
      <c r="C15587" s="3">
        <v>615</v>
      </c>
      <c r="D15587" t="s">
        <v>6</v>
      </c>
      <c r="E15587">
        <v>77</v>
      </c>
      <c r="G15587" s="3"/>
      <c r="O15587" s="3"/>
    </row>
    <row r="15588" spans="1:15" customFormat="1" ht="13.2" x14ac:dyDescent="0.25">
      <c r="A15588">
        <v>6</v>
      </c>
      <c r="B15588">
        <v>16</v>
      </c>
      <c r="C15588" s="3">
        <v>616</v>
      </c>
      <c r="D15588" t="s">
        <v>6</v>
      </c>
      <c r="E15588">
        <v>77</v>
      </c>
      <c r="G15588" s="3"/>
      <c r="O15588" s="3"/>
    </row>
    <row r="15589" spans="1:15" customFormat="1" ht="13.2" x14ac:dyDescent="0.25">
      <c r="A15589">
        <v>6</v>
      </c>
      <c r="B15589">
        <v>17</v>
      </c>
      <c r="C15589" s="3">
        <v>617</v>
      </c>
      <c r="D15589" t="s">
        <v>6</v>
      </c>
      <c r="E15589">
        <v>77</v>
      </c>
      <c r="G15589" s="3"/>
      <c r="O15589" s="3"/>
    </row>
    <row r="15590" spans="1:15" customFormat="1" ht="13.2" x14ac:dyDescent="0.25">
      <c r="A15590">
        <v>6</v>
      </c>
      <c r="B15590">
        <v>18</v>
      </c>
      <c r="C15590" s="3">
        <v>618</v>
      </c>
      <c r="D15590" t="s">
        <v>6</v>
      </c>
      <c r="E15590">
        <v>77</v>
      </c>
      <c r="G15590" s="3"/>
      <c r="O15590" s="3"/>
    </row>
    <row r="15591" spans="1:15" customFormat="1" ht="13.2" x14ac:dyDescent="0.25">
      <c r="A15591">
        <v>6</v>
      </c>
      <c r="B15591">
        <v>19</v>
      </c>
      <c r="C15591" s="3">
        <v>619</v>
      </c>
      <c r="D15591" t="s">
        <v>6</v>
      </c>
      <c r="E15591">
        <v>77</v>
      </c>
      <c r="G15591" s="3"/>
      <c r="O15591" s="3"/>
    </row>
    <row r="15592" spans="1:15" customFormat="1" ht="13.2" x14ac:dyDescent="0.25">
      <c r="A15592">
        <v>6</v>
      </c>
      <c r="B15592">
        <v>20</v>
      </c>
      <c r="C15592" s="3">
        <v>620</v>
      </c>
      <c r="D15592" t="s">
        <v>6</v>
      </c>
      <c r="E15592">
        <v>77</v>
      </c>
      <c r="G15592" s="3"/>
      <c r="O15592" s="3"/>
    </row>
    <row r="15593" spans="1:15" customFormat="1" ht="13.2" x14ac:dyDescent="0.25">
      <c r="A15593">
        <v>6</v>
      </c>
      <c r="B15593">
        <v>21</v>
      </c>
      <c r="C15593" s="3">
        <v>621</v>
      </c>
      <c r="D15593" t="s">
        <v>6</v>
      </c>
      <c r="E15593">
        <v>77</v>
      </c>
      <c r="G15593" s="3">
        <v>8</v>
      </c>
      <c r="O15593" s="3"/>
    </row>
    <row r="15594" spans="1:15" customFormat="1" ht="13.2" x14ac:dyDescent="0.25">
      <c r="A15594">
        <v>6</v>
      </c>
      <c r="B15594">
        <v>22</v>
      </c>
      <c r="C15594" s="3">
        <v>622</v>
      </c>
      <c r="D15594" t="s">
        <v>6</v>
      </c>
      <c r="E15594">
        <v>77</v>
      </c>
      <c r="G15594" s="3">
        <v>16</v>
      </c>
      <c r="O15594" s="3"/>
    </row>
    <row r="15595" spans="1:15" customFormat="1" ht="13.2" x14ac:dyDescent="0.25">
      <c r="A15595">
        <v>6</v>
      </c>
      <c r="B15595">
        <v>23</v>
      </c>
      <c r="C15595" s="3">
        <v>623</v>
      </c>
      <c r="D15595" t="s">
        <v>6</v>
      </c>
      <c r="E15595">
        <v>77</v>
      </c>
      <c r="G15595" s="3">
        <v>25</v>
      </c>
      <c r="O15595" s="3"/>
    </row>
    <row r="15596" spans="1:15" customFormat="1" ht="13.2" x14ac:dyDescent="0.25">
      <c r="A15596">
        <v>6</v>
      </c>
      <c r="B15596">
        <v>24</v>
      </c>
      <c r="C15596" s="3">
        <v>624</v>
      </c>
      <c r="D15596" t="s">
        <v>6</v>
      </c>
      <c r="E15596">
        <v>77</v>
      </c>
      <c r="G15596" s="3">
        <v>39</v>
      </c>
      <c r="O15596" s="3"/>
    </row>
    <row r="15597" spans="1:15" customFormat="1" ht="13.2" x14ac:dyDescent="0.25">
      <c r="A15597">
        <v>6</v>
      </c>
      <c r="B15597">
        <v>25</v>
      </c>
      <c r="C15597" s="3">
        <v>625</v>
      </c>
      <c r="D15597" t="s">
        <v>6</v>
      </c>
      <c r="E15597">
        <v>77</v>
      </c>
      <c r="G15597" s="3">
        <v>0</v>
      </c>
      <c r="O15597" s="3"/>
    </row>
    <row r="15598" spans="1:15" customFormat="1" ht="13.2" x14ac:dyDescent="0.25">
      <c r="A15598">
        <v>6</v>
      </c>
      <c r="B15598">
        <v>26</v>
      </c>
      <c r="C15598" s="3">
        <v>626</v>
      </c>
      <c r="D15598" t="s">
        <v>6</v>
      </c>
      <c r="E15598">
        <v>77</v>
      </c>
      <c r="G15598" s="3">
        <v>630</v>
      </c>
      <c r="O15598" s="3"/>
    </row>
    <row r="15599" spans="1:15" customFormat="1" ht="13.2" x14ac:dyDescent="0.25">
      <c r="A15599">
        <v>6</v>
      </c>
      <c r="B15599">
        <v>27</v>
      </c>
      <c r="C15599" s="3">
        <v>627</v>
      </c>
      <c r="D15599" t="s">
        <v>6</v>
      </c>
      <c r="E15599">
        <v>77</v>
      </c>
      <c r="G15599" s="3">
        <v>260</v>
      </c>
      <c r="O15599" s="3"/>
    </row>
    <row r="15600" spans="1:15" customFormat="1" ht="13.2" x14ac:dyDescent="0.25">
      <c r="A15600">
        <v>6</v>
      </c>
      <c r="B15600">
        <v>28</v>
      </c>
      <c r="C15600" s="3">
        <v>628</v>
      </c>
      <c r="D15600" t="s">
        <v>6</v>
      </c>
      <c r="E15600">
        <v>77</v>
      </c>
      <c r="G15600" s="3">
        <v>223</v>
      </c>
      <c r="O15600" s="3"/>
    </row>
    <row r="15601" spans="1:15" customFormat="1" ht="13.2" x14ac:dyDescent="0.25">
      <c r="A15601">
        <v>6</v>
      </c>
      <c r="B15601">
        <v>29</v>
      </c>
      <c r="C15601" s="3">
        <v>629</v>
      </c>
      <c r="D15601" t="s">
        <v>6</v>
      </c>
      <c r="E15601">
        <v>77</v>
      </c>
      <c r="G15601" s="3">
        <v>1751</v>
      </c>
      <c r="O15601" s="3"/>
    </row>
    <row r="15602" spans="1:15" customFormat="1" ht="13.2" x14ac:dyDescent="0.25">
      <c r="A15602">
        <v>6</v>
      </c>
      <c r="B15602">
        <v>30</v>
      </c>
      <c r="C15602" s="3">
        <v>630</v>
      </c>
      <c r="D15602" t="s">
        <v>6</v>
      </c>
      <c r="E15602">
        <v>77</v>
      </c>
      <c r="G15602" s="3">
        <v>2109</v>
      </c>
      <c r="O15602" s="3"/>
    </row>
    <row r="15603" spans="1:15" customFormat="1" ht="13.2" x14ac:dyDescent="0.25">
      <c r="A15603">
        <v>7</v>
      </c>
      <c r="B15603">
        <v>1</v>
      </c>
      <c r="C15603" s="3">
        <v>701</v>
      </c>
      <c r="D15603" t="s">
        <v>6</v>
      </c>
      <c r="E15603">
        <v>77</v>
      </c>
      <c r="G15603" s="3">
        <v>687</v>
      </c>
      <c r="O15603" s="3"/>
    </row>
    <row r="15604" spans="1:15" customFormat="1" ht="13.2" x14ac:dyDescent="0.25">
      <c r="A15604">
        <v>7</v>
      </c>
      <c r="B15604">
        <v>2</v>
      </c>
      <c r="C15604" s="3">
        <v>702</v>
      </c>
      <c r="D15604" t="s">
        <v>6</v>
      </c>
      <c r="E15604">
        <v>77</v>
      </c>
      <c r="G15604" s="3">
        <v>4003</v>
      </c>
      <c r="O15604" s="3"/>
    </row>
    <row r="15605" spans="1:15" customFormat="1" ht="13.2" x14ac:dyDescent="0.25">
      <c r="A15605">
        <v>7</v>
      </c>
      <c r="B15605">
        <v>3</v>
      </c>
      <c r="C15605" s="3">
        <v>703</v>
      </c>
      <c r="D15605" t="s">
        <v>6</v>
      </c>
      <c r="E15605">
        <v>77</v>
      </c>
      <c r="G15605" s="3">
        <v>2373</v>
      </c>
      <c r="O15605" s="3"/>
    </row>
    <row r="15606" spans="1:15" customFormat="1" ht="13.2" x14ac:dyDescent="0.25">
      <c r="A15606">
        <v>7</v>
      </c>
      <c r="B15606">
        <v>4</v>
      </c>
      <c r="C15606" s="3">
        <v>704</v>
      </c>
      <c r="D15606" t="s">
        <v>6</v>
      </c>
      <c r="E15606">
        <v>77</v>
      </c>
      <c r="G15606" s="3">
        <v>2187</v>
      </c>
      <c r="O15606" s="3"/>
    </row>
    <row r="15607" spans="1:15" customFormat="1" ht="13.2" x14ac:dyDescent="0.25">
      <c r="A15607">
        <v>7</v>
      </c>
      <c r="B15607">
        <v>5</v>
      </c>
      <c r="C15607" s="3">
        <v>705</v>
      </c>
      <c r="D15607" t="s">
        <v>6</v>
      </c>
      <c r="E15607">
        <v>77</v>
      </c>
      <c r="G15607" s="3">
        <v>1277</v>
      </c>
      <c r="O15607" s="3"/>
    </row>
    <row r="15608" spans="1:15" customFormat="1" ht="13.2" x14ac:dyDescent="0.25">
      <c r="A15608">
        <v>7</v>
      </c>
      <c r="B15608">
        <v>6</v>
      </c>
      <c r="C15608" s="3">
        <v>706</v>
      </c>
      <c r="D15608" t="s">
        <v>6</v>
      </c>
      <c r="E15608">
        <v>77</v>
      </c>
      <c r="G15608" s="3">
        <v>3693</v>
      </c>
      <c r="O15608" s="3"/>
    </row>
    <row r="15609" spans="1:15" customFormat="1" ht="13.2" x14ac:dyDescent="0.25">
      <c r="A15609">
        <v>7</v>
      </c>
      <c r="B15609">
        <v>7</v>
      </c>
      <c r="C15609" s="3">
        <v>707</v>
      </c>
      <c r="D15609" t="s">
        <v>6</v>
      </c>
      <c r="E15609">
        <v>77</v>
      </c>
      <c r="G15609" s="3">
        <v>1226</v>
      </c>
      <c r="O15609" s="3"/>
    </row>
    <row r="15610" spans="1:15" customFormat="1" ht="13.2" x14ac:dyDescent="0.25">
      <c r="A15610">
        <v>7</v>
      </c>
      <c r="B15610">
        <v>8</v>
      </c>
      <c r="C15610" s="3">
        <v>708</v>
      </c>
      <c r="D15610" t="s">
        <v>6</v>
      </c>
      <c r="E15610">
        <v>77</v>
      </c>
      <c r="G15610" s="3">
        <v>832</v>
      </c>
      <c r="O15610" s="3"/>
    </row>
    <row r="15611" spans="1:15" customFormat="1" ht="13.2" x14ac:dyDescent="0.25">
      <c r="A15611">
        <v>7</v>
      </c>
      <c r="B15611">
        <v>9</v>
      </c>
      <c r="C15611" s="3">
        <v>709</v>
      </c>
      <c r="D15611" t="s">
        <v>6</v>
      </c>
      <c r="E15611">
        <v>77</v>
      </c>
      <c r="G15611" s="3">
        <v>392</v>
      </c>
      <c r="O15611" s="3"/>
    </row>
    <row r="15612" spans="1:15" customFormat="1" ht="13.2" x14ac:dyDescent="0.25">
      <c r="A15612">
        <v>7</v>
      </c>
      <c r="B15612">
        <v>10</v>
      </c>
      <c r="C15612" s="3">
        <v>710</v>
      </c>
      <c r="D15612" t="s">
        <v>6</v>
      </c>
      <c r="E15612">
        <v>77</v>
      </c>
      <c r="G15612" s="3">
        <v>249</v>
      </c>
      <c r="O15612" s="3"/>
    </row>
    <row r="15613" spans="1:15" customFormat="1" ht="13.2" x14ac:dyDescent="0.25">
      <c r="A15613">
        <v>7</v>
      </c>
      <c r="B15613">
        <v>11</v>
      </c>
      <c r="C15613" s="3">
        <v>711</v>
      </c>
      <c r="D15613" t="s">
        <v>6</v>
      </c>
      <c r="E15613">
        <v>77</v>
      </c>
      <c r="G15613" s="3">
        <v>380</v>
      </c>
      <c r="O15613" s="3"/>
    </row>
    <row r="15614" spans="1:15" customFormat="1" ht="13.2" x14ac:dyDescent="0.25">
      <c r="A15614">
        <v>7</v>
      </c>
      <c r="B15614">
        <v>12</v>
      </c>
      <c r="C15614" s="3">
        <v>712</v>
      </c>
      <c r="D15614" t="s">
        <v>6</v>
      </c>
      <c r="E15614">
        <v>77</v>
      </c>
      <c r="G15614" s="3">
        <v>259</v>
      </c>
      <c r="O15614" s="3"/>
    </row>
    <row r="15615" spans="1:15" customFormat="1" ht="13.2" x14ac:dyDescent="0.25">
      <c r="A15615">
        <v>7</v>
      </c>
      <c r="B15615">
        <v>13</v>
      </c>
      <c r="C15615" s="3">
        <v>713</v>
      </c>
      <c r="D15615" t="s">
        <v>6</v>
      </c>
      <c r="E15615">
        <v>77</v>
      </c>
      <c r="G15615" s="3">
        <v>0</v>
      </c>
      <c r="O15615" s="3"/>
    </row>
    <row r="15616" spans="1:15" customFormat="1" ht="13.2" x14ac:dyDescent="0.25">
      <c r="A15616">
        <v>7</v>
      </c>
      <c r="B15616">
        <v>14</v>
      </c>
      <c r="C15616" s="3">
        <v>714</v>
      </c>
      <c r="D15616" t="s">
        <v>6</v>
      </c>
      <c r="E15616">
        <v>77</v>
      </c>
      <c r="G15616" s="3">
        <v>69</v>
      </c>
      <c r="O15616" s="3"/>
    </row>
    <row r="15617" spans="1:15" customFormat="1" ht="13.2" x14ac:dyDescent="0.25">
      <c r="A15617">
        <v>7</v>
      </c>
      <c r="B15617">
        <v>15</v>
      </c>
      <c r="C15617" s="3">
        <v>715</v>
      </c>
      <c r="D15617" t="s">
        <v>6</v>
      </c>
      <c r="E15617">
        <v>77</v>
      </c>
      <c r="G15617" s="3">
        <v>1424</v>
      </c>
      <c r="O15617" s="3"/>
    </row>
    <row r="15618" spans="1:15" customFormat="1" ht="13.2" x14ac:dyDescent="0.25">
      <c r="A15618">
        <v>7</v>
      </c>
      <c r="B15618">
        <v>16</v>
      </c>
      <c r="C15618" s="3">
        <v>716</v>
      </c>
      <c r="D15618" t="s">
        <v>6</v>
      </c>
      <c r="E15618">
        <v>77</v>
      </c>
      <c r="G15618" s="3">
        <v>802</v>
      </c>
      <c r="O15618" s="3"/>
    </row>
    <row r="15619" spans="1:15" customFormat="1" ht="13.2" x14ac:dyDescent="0.25">
      <c r="A15619">
        <v>7</v>
      </c>
      <c r="B15619">
        <v>17</v>
      </c>
      <c r="C15619" s="3">
        <v>717</v>
      </c>
      <c r="D15619" t="s">
        <v>6</v>
      </c>
      <c r="E15619">
        <v>77</v>
      </c>
      <c r="G15619" s="3">
        <v>533</v>
      </c>
      <c r="O15619" s="3"/>
    </row>
    <row r="15620" spans="1:15" customFormat="1" ht="13.2" x14ac:dyDescent="0.25">
      <c r="A15620">
        <v>7</v>
      </c>
      <c r="B15620">
        <v>18</v>
      </c>
      <c r="C15620" s="3">
        <v>718</v>
      </c>
      <c r="D15620" t="s">
        <v>6</v>
      </c>
      <c r="E15620">
        <v>77</v>
      </c>
      <c r="G15620" s="3">
        <v>433</v>
      </c>
      <c r="O15620" s="3"/>
    </row>
    <row r="15621" spans="1:15" customFormat="1" ht="13.2" x14ac:dyDescent="0.25">
      <c r="A15621">
        <v>7</v>
      </c>
      <c r="B15621">
        <v>19</v>
      </c>
      <c r="C15621" s="3">
        <v>719</v>
      </c>
      <c r="D15621" t="s">
        <v>6</v>
      </c>
      <c r="E15621">
        <v>77</v>
      </c>
      <c r="G15621" s="3">
        <v>190</v>
      </c>
      <c r="O15621" s="3"/>
    </row>
    <row r="15622" spans="1:15" customFormat="1" ht="13.2" x14ac:dyDescent="0.25">
      <c r="A15622">
        <v>7</v>
      </c>
      <c r="B15622">
        <v>20</v>
      </c>
      <c r="C15622" s="3">
        <v>720</v>
      </c>
      <c r="D15622" t="s">
        <v>6</v>
      </c>
      <c r="E15622">
        <v>77</v>
      </c>
      <c r="G15622" s="3">
        <v>376</v>
      </c>
      <c r="O15622" s="3"/>
    </row>
    <row r="15623" spans="1:15" customFormat="1" ht="13.2" x14ac:dyDescent="0.25">
      <c r="A15623">
        <v>7</v>
      </c>
      <c r="B15623">
        <v>21</v>
      </c>
      <c r="C15623" s="3">
        <v>721</v>
      </c>
      <c r="D15623" t="s">
        <v>6</v>
      </c>
      <c r="E15623">
        <v>77</v>
      </c>
      <c r="G15623" s="3">
        <v>513</v>
      </c>
      <c r="O15623" s="3"/>
    </row>
    <row r="15624" spans="1:15" customFormat="1" ht="13.2" x14ac:dyDescent="0.25">
      <c r="A15624">
        <v>7</v>
      </c>
      <c r="B15624">
        <v>22</v>
      </c>
      <c r="C15624" s="3">
        <v>722</v>
      </c>
      <c r="D15624" t="s">
        <v>6</v>
      </c>
      <c r="E15624">
        <v>77</v>
      </c>
      <c r="G15624" s="3">
        <v>381</v>
      </c>
      <c r="O15624" s="3"/>
    </row>
    <row r="15625" spans="1:15" customFormat="1" ht="13.2" x14ac:dyDescent="0.25">
      <c r="A15625">
        <v>7</v>
      </c>
      <c r="B15625">
        <v>23</v>
      </c>
      <c r="C15625" s="3">
        <v>723</v>
      </c>
      <c r="D15625" t="s">
        <v>6</v>
      </c>
      <c r="E15625">
        <v>77</v>
      </c>
      <c r="G15625" s="3">
        <v>761</v>
      </c>
      <c r="O15625" s="3"/>
    </row>
    <row r="15626" spans="1:15" customFormat="1" ht="13.2" x14ac:dyDescent="0.25">
      <c r="A15626">
        <v>7</v>
      </c>
      <c r="B15626">
        <v>24</v>
      </c>
      <c r="C15626" s="3">
        <v>724</v>
      </c>
      <c r="D15626" t="s">
        <v>6</v>
      </c>
      <c r="E15626">
        <v>77</v>
      </c>
      <c r="G15626" s="3">
        <v>1547</v>
      </c>
      <c r="O15626" s="3"/>
    </row>
    <row r="15627" spans="1:15" customFormat="1" ht="13.2" x14ac:dyDescent="0.25">
      <c r="A15627">
        <v>7</v>
      </c>
      <c r="B15627">
        <v>25</v>
      </c>
      <c r="C15627" s="3">
        <v>725</v>
      </c>
      <c r="D15627" t="s">
        <v>6</v>
      </c>
      <c r="E15627">
        <v>77</v>
      </c>
      <c r="G15627" s="3">
        <v>835</v>
      </c>
      <c r="O15627" s="3"/>
    </row>
    <row r="15628" spans="1:15" customFormat="1" ht="13.2" x14ac:dyDescent="0.25">
      <c r="A15628">
        <v>7</v>
      </c>
      <c r="B15628">
        <v>26</v>
      </c>
      <c r="C15628" s="3">
        <v>726</v>
      </c>
      <c r="D15628" t="s">
        <v>6</v>
      </c>
      <c r="E15628">
        <v>77</v>
      </c>
      <c r="G15628" s="3">
        <v>255</v>
      </c>
      <c r="O15628" s="3"/>
    </row>
    <row r="15629" spans="1:15" customFormat="1" ht="13.2" x14ac:dyDescent="0.25">
      <c r="A15629">
        <v>7</v>
      </c>
      <c r="B15629">
        <v>27</v>
      </c>
      <c r="C15629" s="3">
        <v>727</v>
      </c>
      <c r="D15629" t="s">
        <v>6</v>
      </c>
      <c r="E15629">
        <v>77</v>
      </c>
      <c r="G15629" s="3">
        <v>597</v>
      </c>
      <c r="O15629" s="3"/>
    </row>
    <row r="15630" spans="1:15" customFormat="1" ht="13.2" x14ac:dyDescent="0.25">
      <c r="A15630">
        <v>7</v>
      </c>
      <c r="B15630">
        <v>28</v>
      </c>
      <c r="C15630" s="3">
        <v>728</v>
      </c>
      <c r="D15630" t="s">
        <v>6</v>
      </c>
      <c r="E15630">
        <v>77</v>
      </c>
      <c r="G15630" s="3">
        <v>271</v>
      </c>
      <c r="O15630" s="3"/>
    </row>
    <row r="15631" spans="1:15" customFormat="1" ht="13.2" x14ac:dyDescent="0.25">
      <c r="A15631">
        <v>7</v>
      </c>
      <c r="B15631">
        <v>29</v>
      </c>
      <c r="C15631" s="3">
        <v>729</v>
      </c>
      <c r="D15631" t="s">
        <v>6</v>
      </c>
      <c r="E15631">
        <v>77</v>
      </c>
      <c r="G15631" s="3">
        <v>217</v>
      </c>
      <c r="O15631" s="3"/>
    </row>
    <row r="15632" spans="1:15" customFormat="1" ht="13.2" x14ac:dyDescent="0.25">
      <c r="A15632">
        <v>7</v>
      </c>
      <c r="B15632">
        <v>30</v>
      </c>
      <c r="C15632" s="3">
        <v>730</v>
      </c>
      <c r="D15632" t="s">
        <v>6</v>
      </c>
      <c r="E15632">
        <v>77</v>
      </c>
      <c r="G15632" s="3">
        <v>176</v>
      </c>
      <c r="O15632" s="3"/>
    </row>
    <row r="15633" spans="1:15" customFormat="1" ht="13.2" x14ac:dyDescent="0.25">
      <c r="A15633">
        <v>7</v>
      </c>
      <c r="B15633">
        <v>31</v>
      </c>
      <c r="C15633" s="3">
        <v>731</v>
      </c>
      <c r="D15633" t="s">
        <v>6</v>
      </c>
      <c r="E15633">
        <v>77</v>
      </c>
      <c r="G15633" s="3">
        <v>140</v>
      </c>
      <c r="O15633" s="3"/>
    </row>
    <row r="15634" spans="1:15" customFormat="1" ht="13.2" x14ac:dyDescent="0.25">
      <c r="A15634">
        <v>8</v>
      </c>
      <c r="B15634">
        <v>1</v>
      </c>
      <c r="C15634" s="3">
        <v>801</v>
      </c>
      <c r="D15634" t="s">
        <v>6</v>
      </c>
      <c r="E15634">
        <v>77</v>
      </c>
      <c r="G15634" s="3">
        <v>205</v>
      </c>
      <c r="O15634" s="3"/>
    </row>
    <row r="15635" spans="1:15" customFormat="1" ht="13.2" x14ac:dyDescent="0.25">
      <c r="A15635">
        <v>8</v>
      </c>
      <c r="B15635">
        <v>2</v>
      </c>
      <c r="C15635" s="3">
        <v>802</v>
      </c>
      <c r="D15635" t="s">
        <v>6</v>
      </c>
      <c r="E15635">
        <v>77</v>
      </c>
      <c r="G15635" s="3">
        <v>268</v>
      </c>
      <c r="O15635" s="3"/>
    </row>
    <row r="15636" spans="1:15" customFormat="1" ht="13.2" x14ac:dyDescent="0.25">
      <c r="A15636">
        <v>8</v>
      </c>
      <c r="B15636">
        <v>3</v>
      </c>
      <c r="C15636" s="3">
        <v>803</v>
      </c>
      <c r="D15636" t="s">
        <v>6</v>
      </c>
      <c r="E15636">
        <v>77</v>
      </c>
      <c r="G15636" s="3">
        <v>727</v>
      </c>
      <c r="O15636" s="3"/>
    </row>
    <row r="15637" spans="1:15" customFormat="1" ht="13.2" x14ac:dyDescent="0.25">
      <c r="A15637">
        <v>8</v>
      </c>
      <c r="B15637">
        <v>4</v>
      </c>
      <c r="C15637" s="3">
        <v>804</v>
      </c>
      <c r="D15637" t="s">
        <v>6</v>
      </c>
      <c r="E15637">
        <v>77</v>
      </c>
      <c r="G15637" s="3">
        <v>3272</v>
      </c>
      <c r="O15637" s="3"/>
    </row>
    <row r="15638" spans="1:15" customFormat="1" ht="13.2" x14ac:dyDescent="0.25">
      <c r="A15638">
        <v>8</v>
      </c>
      <c r="B15638">
        <v>5</v>
      </c>
      <c r="C15638" s="3">
        <v>805</v>
      </c>
      <c r="D15638" t="s">
        <v>6</v>
      </c>
      <c r="E15638">
        <v>77</v>
      </c>
      <c r="G15638" s="3">
        <v>3373</v>
      </c>
      <c r="O15638" s="3"/>
    </row>
    <row r="15639" spans="1:15" customFormat="1" ht="13.2" x14ac:dyDescent="0.25">
      <c r="A15639">
        <v>8</v>
      </c>
      <c r="B15639">
        <v>6</v>
      </c>
      <c r="C15639" s="3">
        <v>806</v>
      </c>
      <c r="D15639" t="s">
        <v>6</v>
      </c>
      <c r="E15639">
        <v>77</v>
      </c>
      <c r="G15639" s="3">
        <v>3591</v>
      </c>
      <c r="O15639" s="3"/>
    </row>
    <row r="15640" spans="1:15" customFormat="1" ht="13.2" x14ac:dyDescent="0.25">
      <c r="A15640">
        <v>8</v>
      </c>
      <c r="B15640">
        <v>7</v>
      </c>
      <c r="C15640" s="3">
        <v>807</v>
      </c>
      <c r="D15640" t="s">
        <v>6</v>
      </c>
      <c r="E15640">
        <v>77</v>
      </c>
      <c r="G15640" s="3">
        <v>2340</v>
      </c>
      <c r="O15640" s="3"/>
    </row>
    <row r="15641" spans="1:15" customFormat="1" ht="13.2" x14ac:dyDescent="0.25">
      <c r="A15641">
        <v>8</v>
      </c>
      <c r="B15641">
        <v>8</v>
      </c>
      <c r="C15641" s="3">
        <v>808</v>
      </c>
      <c r="D15641" t="s">
        <v>6</v>
      </c>
      <c r="E15641">
        <v>77</v>
      </c>
      <c r="G15641" s="3">
        <v>5231</v>
      </c>
      <c r="O15641" s="3"/>
    </row>
    <row r="15642" spans="1:15" customFormat="1" ht="13.2" x14ac:dyDescent="0.25">
      <c r="A15642">
        <v>8</v>
      </c>
      <c r="B15642">
        <v>9</v>
      </c>
      <c r="C15642" s="3">
        <v>809</v>
      </c>
      <c r="D15642" t="s">
        <v>6</v>
      </c>
      <c r="E15642">
        <v>77</v>
      </c>
      <c r="G15642" s="3">
        <v>4454</v>
      </c>
      <c r="O15642" s="3"/>
    </row>
    <row r="15643" spans="1:15" customFormat="1" ht="13.2" x14ac:dyDescent="0.25">
      <c r="A15643">
        <v>8</v>
      </c>
      <c r="B15643">
        <v>10</v>
      </c>
      <c r="C15643" s="3">
        <v>810</v>
      </c>
      <c r="D15643" t="s">
        <v>6</v>
      </c>
      <c r="E15643">
        <v>77</v>
      </c>
      <c r="G15643" s="3">
        <v>6828</v>
      </c>
      <c r="O15643" s="3"/>
    </row>
    <row r="15644" spans="1:15" customFormat="1" ht="13.2" x14ac:dyDescent="0.25">
      <c r="A15644">
        <v>8</v>
      </c>
      <c r="B15644">
        <v>11</v>
      </c>
      <c r="C15644" s="3">
        <v>811</v>
      </c>
      <c r="D15644" t="s">
        <v>6</v>
      </c>
      <c r="E15644">
        <v>77</v>
      </c>
      <c r="G15644" s="3">
        <v>3130</v>
      </c>
      <c r="O15644" s="3"/>
    </row>
    <row r="15645" spans="1:15" customFormat="1" ht="13.2" x14ac:dyDescent="0.25">
      <c r="A15645">
        <v>8</v>
      </c>
      <c r="B15645">
        <v>12</v>
      </c>
      <c r="C15645" s="3">
        <v>812</v>
      </c>
      <c r="D15645" t="s">
        <v>6</v>
      </c>
      <c r="E15645">
        <v>77</v>
      </c>
      <c r="G15645" s="3">
        <v>3640</v>
      </c>
      <c r="O15645" s="3"/>
    </row>
    <row r="15646" spans="1:15" customFormat="1" ht="13.2" x14ac:dyDescent="0.25">
      <c r="A15646">
        <v>8</v>
      </c>
      <c r="B15646">
        <v>13</v>
      </c>
      <c r="C15646" s="3">
        <v>813</v>
      </c>
      <c r="D15646" t="s">
        <v>6</v>
      </c>
      <c r="E15646">
        <v>77</v>
      </c>
      <c r="G15646" s="3">
        <v>3160</v>
      </c>
      <c r="O15646" s="3"/>
    </row>
    <row r="15647" spans="1:15" customFormat="1" ht="13.2" x14ac:dyDescent="0.25">
      <c r="A15647">
        <v>8</v>
      </c>
      <c r="B15647">
        <v>14</v>
      </c>
      <c r="C15647" s="3">
        <v>814</v>
      </c>
      <c r="D15647" t="s">
        <v>6</v>
      </c>
      <c r="E15647">
        <v>77</v>
      </c>
      <c r="G15647" s="3">
        <v>1191</v>
      </c>
      <c r="O15647" s="3"/>
    </row>
    <row r="15648" spans="1:15" customFormat="1" ht="13.2" x14ac:dyDescent="0.25">
      <c r="A15648">
        <v>8</v>
      </c>
      <c r="B15648">
        <v>15</v>
      </c>
      <c r="C15648" s="3">
        <v>815</v>
      </c>
      <c r="D15648" t="s">
        <v>6</v>
      </c>
      <c r="E15648">
        <v>77</v>
      </c>
      <c r="G15648" s="3">
        <v>1142</v>
      </c>
      <c r="O15648" s="3"/>
    </row>
    <row r="15649" spans="1:15" customFormat="1" ht="13.2" x14ac:dyDescent="0.25">
      <c r="A15649">
        <v>8</v>
      </c>
      <c r="B15649">
        <v>16</v>
      </c>
      <c r="C15649" s="3">
        <v>816</v>
      </c>
      <c r="D15649" t="s">
        <v>6</v>
      </c>
      <c r="E15649">
        <v>77</v>
      </c>
      <c r="G15649" s="3">
        <v>478</v>
      </c>
      <c r="O15649" s="3"/>
    </row>
    <row r="15650" spans="1:15" customFormat="1" ht="13.2" x14ac:dyDescent="0.25">
      <c r="A15650">
        <v>8</v>
      </c>
      <c r="B15650">
        <v>17</v>
      </c>
      <c r="C15650" s="3">
        <v>817</v>
      </c>
      <c r="D15650" t="s">
        <v>6</v>
      </c>
      <c r="E15650">
        <v>77</v>
      </c>
      <c r="G15650" s="3">
        <v>426</v>
      </c>
      <c r="O15650" s="3"/>
    </row>
    <row r="15651" spans="1:15" customFormat="1" ht="13.2" x14ac:dyDescent="0.25">
      <c r="A15651">
        <v>8</v>
      </c>
      <c r="B15651">
        <v>18</v>
      </c>
      <c r="C15651" s="3">
        <v>818</v>
      </c>
      <c r="D15651" t="s">
        <v>6</v>
      </c>
      <c r="E15651">
        <v>77</v>
      </c>
      <c r="G15651" s="3">
        <v>191</v>
      </c>
      <c r="O15651" s="3"/>
    </row>
    <row r="15652" spans="1:15" customFormat="1" ht="13.2" x14ac:dyDescent="0.25">
      <c r="A15652">
        <v>8</v>
      </c>
      <c r="B15652">
        <v>19</v>
      </c>
      <c r="C15652" s="3">
        <v>819</v>
      </c>
      <c r="D15652" t="s">
        <v>6</v>
      </c>
      <c r="E15652">
        <v>77</v>
      </c>
      <c r="G15652" s="3">
        <v>399</v>
      </c>
      <c r="O15652" s="3"/>
    </row>
    <row r="15653" spans="1:15" customFormat="1" ht="13.2" x14ac:dyDescent="0.25">
      <c r="A15653">
        <v>8</v>
      </c>
      <c r="B15653">
        <v>20</v>
      </c>
      <c r="C15653" s="3">
        <v>820</v>
      </c>
      <c r="D15653" t="s">
        <v>6</v>
      </c>
      <c r="E15653">
        <v>77</v>
      </c>
      <c r="G15653" s="3">
        <v>422</v>
      </c>
      <c r="O15653" s="3"/>
    </row>
    <row r="15654" spans="1:15" customFormat="1" ht="13.2" x14ac:dyDescent="0.25">
      <c r="A15654">
        <v>8</v>
      </c>
      <c r="B15654">
        <v>21</v>
      </c>
      <c r="C15654" s="3">
        <v>821</v>
      </c>
      <c r="D15654" t="s">
        <v>6</v>
      </c>
      <c r="E15654">
        <v>77</v>
      </c>
      <c r="G15654" s="3">
        <v>134</v>
      </c>
      <c r="O15654" s="3"/>
    </row>
    <row r="15655" spans="1:15" customFormat="1" ht="13.2" x14ac:dyDescent="0.25">
      <c r="A15655">
        <v>8</v>
      </c>
      <c r="B15655">
        <v>22</v>
      </c>
      <c r="C15655" s="3">
        <v>822</v>
      </c>
      <c r="D15655" t="s">
        <v>6</v>
      </c>
      <c r="E15655">
        <v>77</v>
      </c>
      <c r="G15655" s="3">
        <v>160</v>
      </c>
      <c r="O15655" s="3"/>
    </row>
    <row r="15656" spans="1:15" customFormat="1" ht="13.2" x14ac:dyDescent="0.25">
      <c r="A15656">
        <v>8</v>
      </c>
      <c r="B15656">
        <v>23</v>
      </c>
      <c r="C15656" s="3">
        <v>823</v>
      </c>
      <c r="D15656" t="s">
        <v>6</v>
      </c>
      <c r="E15656">
        <v>77</v>
      </c>
      <c r="G15656" s="3">
        <v>112</v>
      </c>
      <c r="O15656" s="3"/>
    </row>
    <row r="15657" spans="1:15" customFormat="1" ht="13.2" x14ac:dyDescent="0.25">
      <c r="A15657">
        <v>8</v>
      </c>
      <c r="B15657">
        <v>24</v>
      </c>
      <c r="C15657" s="3">
        <v>824</v>
      </c>
      <c r="D15657" t="s">
        <v>6</v>
      </c>
      <c r="E15657">
        <v>77</v>
      </c>
      <c r="G15657" s="3">
        <v>342</v>
      </c>
      <c r="O15657" s="3"/>
    </row>
    <row r="15658" spans="1:15" customFormat="1" ht="13.2" x14ac:dyDescent="0.25">
      <c r="A15658">
        <v>8</v>
      </c>
      <c r="B15658">
        <v>25</v>
      </c>
      <c r="C15658" s="3">
        <v>825</v>
      </c>
      <c r="D15658" t="s">
        <v>6</v>
      </c>
      <c r="E15658">
        <v>77</v>
      </c>
      <c r="G15658" s="3">
        <v>865</v>
      </c>
      <c r="O15658" s="3"/>
    </row>
    <row r="15659" spans="1:15" customFormat="1" ht="13.2" x14ac:dyDescent="0.25">
      <c r="A15659">
        <v>8</v>
      </c>
      <c r="B15659">
        <v>26</v>
      </c>
      <c r="C15659" s="3">
        <v>826</v>
      </c>
      <c r="D15659" t="s">
        <v>6</v>
      </c>
      <c r="E15659">
        <v>77</v>
      </c>
      <c r="G15659" s="3">
        <v>0</v>
      </c>
      <c r="O15659" s="3"/>
    </row>
    <row r="15660" spans="1:15" customFormat="1" ht="13.2" x14ac:dyDescent="0.25">
      <c r="A15660">
        <v>8</v>
      </c>
      <c r="B15660">
        <v>27</v>
      </c>
      <c r="C15660" s="3">
        <v>827</v>
      </c>
      <c r="D15660" t="s">
        <v>6</v>
      </c>
      <c r="E15660">
        <v>77</v>
      </c>
      <c r="G15660" s="3">
        <v>0</v>
      </c>
      <c r="O15660" s="3"/>
    </row>
    <row r="15661" spans="1:15" customFormat="1" ht="13.2" x14ac:dyDescent="0.25">
      <c r="A15661">
        <v>8</v>
      </c>
      <c r="B15661">
        <v>28</v>
      </c>
      <c r="C15661" s="3">
        <v>828</v>
      </c>
      <c r="D15661" t="s">
        <v>6</v>
      </c>
      <c r="E15661">
        <v>77</v>
      </c>
      <c r="G15661" s="3">
        <v>0</v>
      </c>
      <c r="O15661" s="3"/>
    </row>
    <row r="15662" spans="1:15" customFormat="1" ht="13.2" x14ac:dyDescent="0.25">
      <c r="A15662">
        <v>8</v>
      </c>
      <c r="B15662">
        <v>29</v>
      </c>
      <c r="C15662" s="3">
        <v>829</v>
      </c>
      <c r="D15662" t="s">
        <v>6</v>
      </c>
      <c r="E15662">
        <v>77</v>
      </c>
      <c r="G15662" s="3">
        <v>0</v>
      </c>
      <c r="O15662" s="3"/>
    </row>
    <row r="15663" spans="1:15" customFormat="1" ht="13.2" x14ac:dyDescent="0.25">
      <c r="A15663">
        <v>8</v>
      </c>
      <c r="B15663">
        <v>30</v>
      </c>
      <c r="C15663" s="3">
        <v>830</v>
      </c>
      <c r="D15663" t="s">
        <v>6</v>
      </c>
      <c r="E15663">
        <v>77</v>
      </c>
      <c r="G15663" s="3">
        <v>0</v>
      </c>
      <c r="O15663" s="3"/>
    </row>
    <row r="15664" spans="1:15" customFormat="1" ht="13.2" x14ac:dyDescent="0.25">
      <c r="A15664">
        <v>8</v>
      </c>
      <c r="B15664">
        <v>31</v>
      </c>
      <c r="C15664" s="3">
        <v>831</v>
      </c>
      <c r="D15664" t="s">
        <v>6</v>
      </c>
      <c r="E15664">
        <v>77</v>
      </c>
      <c r="G15664" s="3">
        <v>0</v>
      </c>
      <c r="O15664" s="3"/>
    </row>
    <row r="15665" spans="1:15" customFormat="1" ht="13.2" x14ac:dyDescent="0.25">
      <c r="A15665">
        <v>9</v>
      </c>
      <c r="B15665">
        <v>1</v>
      </c>
      <c r="C15665" s="3">
        <v>901</v>
      </c>
      <c r="D15665" t="s">
        <v>6</v>
      </c>
      <c r="E15665">
        <v>77</v>
      </c>
      <c r="G15665" s="3">
        <v>0</v>
      </c>
      <c r="O15665" s="3"/>
    </row>
    <row r="15666" spans="1:15" customFormat="1" ht="13.2" x14ac:dyDescent="0.25">
      <c r="A15666">
        <v>9</v>
      </c>
      <c r="B15666">
        <v>2</v>
      </c>
      <c r="C15666" s="3">
        <v>902</v>
      </c>
      <c r="D15666" t="s">
        <v>6</v>
      </c>
      <c r="E15666">
        <v>77</v>
      </c>
      <c r="G15666" s="3">
        <v>0</v>
      </c>
      <c r="O15666" s="3"/>
    </row>
    <row r="15667" spans="1:15" customFormat="1" ht="13.2" x14ac:dyDescent="0.25">
      <c r="A15667">
        <v>9</v>
      </c>
      <c r="B15667">
        <v>3</v>
      </c>
      <c r="C15667" s="3">
        <v>903</v>
      </c>
      <c r="D15667" t="s">
        <v>6</v>
      </c>
      <c r="E15667">
        <v>77</v>
      </c>
      <c r="G15667" s="3">
        <v>0</v>
      </c>
      <c r="O15667" s="3"/>
    </row>
    <row r="15668" spans="1:15" customFormat="1" ht="13.2" x14ac:dyDescent="0.25">
      <c r="A15668">
        <v>9</v>
      </c>
      <c r="B15668">
        <v>4</v>
      </c>
      <c r="C15668" s="3">
        <v>904</v>
      </c>
      <c r="D15668" t="s">
        <v>6</v>
      </c>
      <c r="E15668">
        <v>77</v>
      </c>
      <c r="G15668" s="3">
        <v>0</v>
      </c>
      <c r="O15668" s="3"/>
    </row>
    <row r="15669" spans="1:15" customFormat="1" ht="13.2" x14ac:dyDescent="0.25">
      <c r="A15669">
        <v>9</v>
      </c>
      <c r="B15669">
        <v>5</v>
      </c>
      <c r="C15669" s="3">
        <v>905</v>
      </c>
      <c r="D15669" t="s">
        <v>6</v>
      </c>
      <c r="E15669">
        <v>77</v>
      </c>
      <c r="G15669" s="3">
        <v>0</v>
      </c>
      <c r="O15669" s="3"/>
    </row>
    <row r="15670" spans="1:15" customFormat="1" ht="13.2" x14ac:dyDescent="0.25">
      <c r="A15670">
        <v>9</v>
      </c>
      <c r="B15670">
        <v>6</v>
      </c>
      <c r="C15670" s="3">
        <v>906</v>
      </c>
      <c r="D15670" t="s">
        <v>6</v>
      </c>
      <c r="E15670">
        <v>77</v>
      </c>
      <c r="G15670" s="3">
        <v>0</v>
      </c>
      <c r="O15670" s="3"/>
    </row>
    <row r="15671" spans="1:15" customFormat="1" ht="13.2" x14ac:dyDescent="0.25">
      <c r="A15671">
        <v>9</v>
      </c>
      <c r="B15671">
        <v>7</v>
      </c>
      <c r="C15671" s="3">
        <v>907</v>
      </c>
      <c r="D15671" t="s">
        <v>6</v>
      </c>
      <c r="E15671">
        <v>77</v>
      </c>
      <c r="G15671" s="3">
        <v>0</v>
      </c>
      <c r="O15671" s="3"/>
    </row>
    <row r="15672" spans="1:15" customFormat="1" ht="13.2" x14ac:dyDescent="0.25">
      <c r="A15672">
        <v>9</v>
      </c>
      <c r="B15672">
        <v>8</v>
      </c>
      <c r="C15672" s="3">
        <v>908</v>
      </c>
      <c r="D15672" t="s">
        <v>6</v>
      </c>
      <c r="E15672">
        <v>77</v>
      </c>
      <c r="G15672" s="3">
        <v>0</v>
      </c>
      <c r="O15672" s="3"/>
    </row>
    <row r="15673" spans="1:15" customFormat="1" ht="13.2" x14ac:dyDescent="0.25">
      <c r="A15673">
        <v>9</v>
      </c>
      <c r="B15673">
        <v>9</v>
      </c>
      <c r="C15673" s="3">
        <v>909</v>
      </c>
      <c r="D15673" t="s">
        <v>6</v>
      </c>
      <c r="E15673">
        <v>77</v>
      </c>
      <c r="G15673" s="3">
        <v>0</v>
      </c>
      <c r="O15673" s="3"/>
    </row>
    <row r="15674" spans="1:15" customFormat="1" ht="13.2" x14ac:dyDescent="0.25">
      <c r="A15674">
        <v>9</v>
      </c>
      <c r="B15674">
        <v>10</v>
      </c>
      <c r="C15674" s="3">
        <v>910</v>
      </c>
      <c r="D15674" t="s">
        <v>6</v>
      </c>
      <c r="E15674">
        <v>77</v>
      </c>
      <c r="G15674" s="3">
        <v>0</v>
      </c>
      <c r="O15674" s="3"/>
    </row>
    <row r="15675" spans="1:15" customFormat="1" ht="13.2" x14ac:dyDescent="0.25">
      <c r="A15675">
        <v>9</v>
      </c>
      <c r="B15675">
        <v>11</v>
      </c>
      <c r="C15675" s="3">
        <v>911</v>
      </c>
      <c r="D15675" t="s">
        <v>6</v>
      </c>
      <c r="E15675">
        <v>77</v>
      </c>
      <c r="G15675" s="3">
        <v>114</v>
      </c>
      <c r="O15675" s="3"/>
    </row>
    <row r="15676" spans="1:15" customFormat="1" ht="13.2" x14ac:dyDescent="0.25">
      <c r="A15676">
        <v>9</v>
      </c>
      <c r="B15676">
        <v>12</v>
      </c>
      <c r="C15676" s="3">
        <v>912</v>
      </c>
      <c r="D15676" t="s">
        <v>6</v>
      </c>
      <c r="E15676">
        <v>77</v>
      </c>
      <c r="G15676" s="3">
        <v>899</v>
      </c>
      <c r="O15676" s="3"/>
    </row>
    <row r="15677" spans="1:15" customFormat="1" ht="13.2" x14ac:dyDescent="0.25">
      <c r="A15677">
        <v>9</v>
      </c>
      <c r="B15677">
        <v>13</v>
      </c>
      <c r="C15677" s="3">
        <v>913</v>
      </c>
      <c r="D15677" t="s">
        <v>6</v>
      </c>
      <c r="E15677">
        <v>77</v>
      </c>
      <c r="G15677" s="3">
        <v>1365</v>
      </c>
      <c r="O15677" s="3"/>
    </row>
    <row r="15678" spans="1:15" customFormat="1" ht="13.2" x14ac:dyDescent="0.25">
      <c r="A15678">
        <v>9</v>
      </c>
      <c r="B15678">
        <v>14</v>
      </c>
      <c r="C15678" s="3">
        <v>914</v>
      </c>
      <c r="D15678" t="s">
        <v>6</v>
      </c>
      <c r="E15678">
        <v>77</v>
      </c>
      <c r="G15678" s="3">
        <v>679</v>
      </c>
      <c r="O15678" s="3"/>
    </row>
    <row r="15679" spans="1:15" customFormat="1" ht="13.2" x14ac:dyDescent="0.25">
      <c r="A15679">
        <v>9</v>
      </c>
      <c r="B15679">
        <v>15</v>
      </c>
      <c r="C15679" s="3">
        <v>915</v>
      </c>
      <c r="D15679" t="s">
        <v>6</v>
      </c>
      <c r="E15679">
        <v>77</v>
      </c>
      <c r="G15679" s="3">
        <v>591</v>
      </c>
      <c r="O15679" s="3"/>
    </row>
    <row r="15680" spans="1:15" customFormat="1" ht="13.2" x14ac:dyDescent="0.25">
      <c r="A15680">
        <v>9</v>
      </c>
      <c r="B15680">
        <v>16</v>
      </c>
      <c r="C15680" s="3">
        <v>916</v>
      </c>
      <c r="D15680" t="s">
        <v>6</v>
      </c>
      <c r="E15680">
        <v>77</v>
      </c>
      <c r="G15680" s="3">
        <v>456</v>
      </c>
      <c r="O15680" s="3"/>
    </row>
    <row r="15681" spans="1:15" customFormat="1" ht="13.2" x14ac:dyDescent="0.25">
      <c r="A15681">
        <v>9</v>
      </c>
      <c r="B15681">
        <v>17</v>
      </c>
      <c r="C15681" s="3">
        <v>917</v>
      </c>
      <c r="D15681" t="s">
        <v>6</v>
      </c>
      <c r="E15681">
        <v>77</v>
      </c>
      <c r="G15681" s="3">
        <v>458</v>
      </c>
      <c r="O15681" s="3"/>
    </row>
    <row r="15682" spans="1:15" customFormat="1" ht="13.2" x14ac:dyDescent="0.25">
      <c r="A15682">
        <v>9</v>
      </c>
      <c r="B15682">
        <v>18</v>
      </c>
      <c r="C15682" s="3">
        <v>918</v>
      </c>
      <c r="D15682" t="s">
        <v>6</v>
      </c>
      <c r="E15682">
        <v>77</v>
      </c>
      <c r="G15682" s="3">
        <v>442</v>
      </c>
      <c r="O15682" s="3"/>
    </row>
    <row r="15683" spans="1:15" customFormat="1" ht="13.2" x14ac:dyDescent="0.25">
      <c r="A15683">
        <v>9</v>
      </c>
      <c r="B15683">
        <v>19</v>
      </c>
      <c r="C15683" s="3">
        <v>919</v>
      </c>
      <c r="D15683" t="s">
        <v>6</v>
      </c>
      <c r="E15683">
        <v>77</v>
      </c>
      <c r="G15683" s="3">
        <v>366</v>
      </c>
      <c r="O15683" s="3"/>
    </row>
    <row r="15684" spans="1:15" customFormat="1" ht="13.2" x14ac:dyDescent="0.25">
      <c r="A15684">
        <v>9</v>
      </c>
      <c r="B15684">
        <v>20</v>
      </c>
      <c r="C15684" s="3">
        <v>920</v>
      </c>
      <c r="D15684" t="s">
        <v>6</v>
      </c>
      <c r="E15684">
        <v>77</v>
      </c>
      <c r="G15684" s="3">
        <v>516</v>
      </c>
      <c r="O15684" s="3"/>
    </row>
    <row r="15685" spans="1:15" customFormat="1" ht="13.2" x14ac:dyDescent="0.25">
      <c r="A15685">
        <v>9</v>
      </c>
      <c r="B15685">
        <v>21</v>
      </c>
      <c r="C15685" s="3">
        <v>921</v>
      </c>
      <c r="D15685" t="s">
        <v>6</v>
      </c>
      <c r="E15685">
        <v>77</v>
      </c>
      <c r="G15685" s="3">
        <v>621</v>
      </c>
      <c r="O15685" s="3"/>
    </row>
    <row r="15686" spans="1:15" customFormat="1" ht="13.2" x14ac:dyDescent="0.25">
      <c r="A15686">
        <v>9</v>
      </c>
      <c r="B15686">
        <v>22</v>
      </c>
      <c r="C15686" s="3">
        <v>922</v>
      </c>
      <c r="D15686" t="s">
        <v>6</v>
      </c>
      <c r="E15686">
        <v>77</v>
      </c>
      <c r="G15686" s="3">
        <v>626</v>
      </c>
      <c r="O15686" s="3"/>
    </row>
    <row r="15687" spans="1:15" customFormat="1" ht="13.2" x14ac:dyDescent="0.25">
      <c r="A15687">
        <v>9</v>
      </c>
      <c r="B15687">
        <v>23</v>
      </c>
      <c r="C15687" s="3">
        <v>923</v>
      </c>
      <c r="D15687" t="s">
        <v>6</v>
      </c>
      <c r="E15687">
        <v>77</v>
      </c>
      <c r="G15687" s="3">
        <v>580</v>
      </c>
      <c r="O15687" s="3"/>
    </row>
    <row r="15688" spans="1:15" customFormat="1" ht="13.2" x14ac:dyDescent="0.25">
      <c r="A15688">
        <v>6</v>
      </c>
      <c r="B15688">
        <v>10</v>
      </c>
      <c r="C15688" s="3">
        <v>610</v>
      </c>
      <c r="D15688" t="s">
        <v>7</v>
      </c>
      <c r="E15688">
        <v>77</v>
      </c>
      <c r="G15688" s="3"/>
      <c r="O15688" s="3"/>
    </row>
    <row r="15689" spans="1:15" customFormat="1" ht="13.2" x14ac:dyDescent="0.25">
      <c r="A15689">
        <v>6</v>
      </c>
      <c r="B15689">
        <v>11</v>
      </c>
      <c r="C15689" s="3">
        <v>611</v>
      </c>
      <c r="D15689" t="s">
        <v>7</v>
      </c>
      <c r="E15689">
        <v>77</v>
      </c>
      <c r="G15689" s="3"/>
      <c r="O15689" s="3"/>
    </row>
    <row r="15690" spans="1:15" customFormat="1" ht="13.2" x14ac:dyDescent="0.25">
      <c r="A15690">
        <v>6</v>
      </c>
      <c r="B15690">
        <v>12</v>
      </c>
      <c r="C15690" s="3">
        <v>612</v>
      </c>
      <c r="D15690" t="s">
        <v>7</v>
      </c>
      <c r="E15690">
        <v>77</v>
      </c>
      <c r="G15690" s="3"/>
      <c r="O15690" s="3"/>
    </row>
    <row r="15691" spans="1:15" customFormat="1" ht="13.2" x14ac:dyDescent="0.25">
      <c r="A15691">
        <v>6</v>
      </c>
      <c r="B15691">
        <v>13</v>
      </c>
      <c r="C15691" s="3">
        <v>613</v>
      </c>
      <c r="D15691" t="s">
        <v>7</v>
      </c>
      <c r="E15691">
        <v>77</v>
      </c>
      <c r="G15691" s="3"/>
      <c r="O15691" s="3"/>
    </row>
    <row r="15692" spans="1:15" customFormat="1" ht="13.2" x14ac:dyDescent="0.25">
      <c r="A15692">
        <v>6</v>
      </c>
      <c r="B15692">
        <v>14</v>
      </c>
      <c r="C15692" s="3">
        <v>614</v>
      </c>
      <c r="D15692" t="s">
        <v>7</v>
      </c>
      <c r="E15692">
        <v>77</v>
      </c>
      <c r="G15692" s="3">
        <v>1168</v>
      </c>
      <c r="O15692" s="3"/>
    </row>
    <row r="15693" spans="1:15" customFormat="1" ht="13.2" x14ac:dyDescent="0.25">
      <c r="A15693">
        <v>6</v>
      </c>
      <c r="B15693">
        <v>15</v>
      </c>
      <c r="C15693" s="3">
        <v>615</v>
      </c>
      <c r="D15693" t="s">
        <v>7</v>
      </c>
      <c r="E15693">
        <v>77</v>
      </c>
      <c r="G15693" s="3">
        <v>769</v>
      </c>
      <c r="O15693" s="3"/>
    </row>
    <row r="15694" spans="1:15" customFormat="1" ht="13.2" x14ac:dyDescent="0.25">
      <c r="A15694">
        <v>6</v>
      </c>
      <c r="B15694">
        <v>16</v>
      </c>
      <c r="C15694" s="3">
        <v>616</v>
      </c>
      <c r="D15694" t="s">
        <v>7</v>
      </c>
      <c r="E15694">
        <v>77</v>
      </c>
      <c r="G15694" s="3">
        <v>369</v>
      </c>
      <c r="O15694" s="3"/>
    </row>
    <row r="15695" spans="1:15" customFormat="1" ht="13.2" x14ac:dyDescent="0.25">
      <c r="A15695">
        <v>6</v>
      </c>
      <c r="B15695">
        <v>17</v>
      </c>
      <c r="C15695" s="3">
        <v>617</v>
      </c>
      <c r="D15695" t="s">
        <v>7</v>
      </c>
      <c r="E15695">
        <v>77</v>
      </c>
      <c r="G15695" s="3">
        <v>53</v>
      </c>
      <c r="O15695" s="3"/>
    </row>
    <row r="15696" spans="1:15" customFormat="1" ht="13.2" x14ac:dyDescent="0.25">
      <c r="A15696">
        <v>6</v>
      </c>
      <c r="B15696">
        <v>18</v>
      </c>
      <c r="C15696" s="3">
        <v>618</v>
      </c>
      <c r="D15696" t="s">
        <v>7</v>
      </c>
      <c r="E15696">
        <v>77</v>
      </c>
      <c r="G15696" s="3">
        <v>215</v>
      </c>
      <c r="O15696" s="3"/>
    </row>
    <row r="15697" spans="1:15" customFormat="1" ht="13.2" x14ac:dyDescent="0.25">
      <c r="A15697">
        <v>6</v>
      </c>
      <c r="B15697">
        <v>19</v>
      </c>
      <c r="C15697" s="3">
        <v>619</v>
      </c>
      <c r="D15697" t="s">
        <v>7</v>
      </c>
      <c r="E15697">
        <v>77</v>
      </c>
      <c r="G15697" s="3">
        <v>286</v>
      </c>
      <c r="O15697" s="3"/>
    </row>
    <row r="15698" spans="1:15" customFormat="1" ht="13.2" x14ac:dyDescent="0.25">
      <c r="A15698">
        <v>6</v>
      </c>
      <c r="B15698">
        <v>20</v>
      </c>
      <c r="C15698" s="3">
        <v>620</v>
      </c>
      <c r="D15698" t="s">
        <v>7</v>
      </c>
      <c r="E15698">
        <v>77</v>
      </c>
      <c r="G15698" s="3">
        <v>1032</v>
      </c>
      <c r="O15698" s="3"/>
    </row>
    <row r="15699" spans="1:15" customFormat="1" ht="13.2" x14ac:dyDescent="0.25">
      <c r="A15699">
        <v>6</v>
      </c>
      <c r="B15699">
        <v>21</v>
      </c>
      <c r="C15699" s="3">
        <v>621</v>
      </c>
      <c r="D15699" t="s">
        <v>7</v>
      </c>
      <c r="E15699">
        <v>77</v>
      </c>
      <c r="G15699" s="3">
        <v>1122</v>
      </c>
      <c r="O15699" s="3"/>
    </row>
    <row r="15700" spans="1:15" customFormat="1" ht="13.2" x14ac:dyDescent="0.25">
      <c r="A15700">
        <v>6</v>
      </c>
      <c r="B15700">
        <v>22</v>
      </c>
      <c r="C15700" s="3">
        <v>622</v>
      </c>
      <c r="D15700" t="s">
        <v>7</v>
      </c>
      <c r="E15700">
        <v>77</v>
      </c>
      <c r="G15700" s="3">
        <v>1487</v>
      </c>
      <c r="O15700" s="3"/>
    </row>
    <row r="15701" spans="1:15" customFormat="1" ht="13.2" x14ac:dyDescent="0.25">
      <c r="A15701">
        <v>6</v>
      </c>
      <c r="B15701">
        <v>23</v>
      </c>
      <c r="C15701" s="3">
        <v>623</v>
      </c>
      <c r="D15701" t="s">
        <v>7</v>
      </c>
      <c r="E15701">
        <v>77</v>
      </c>
      <c r="G15701" s="3">
        <v>1851</v>
      </c>
      <c r="O15701" s="3"/>
    </row>
    <row r="15702" spans="1:15" customFormat="1" ht="13.2" x14ac:dyDescent="0.25">
      <c r="A15702">
        <v>6</v>
      </c>
      <c r="B15702">
        <v>24</v>
      </c>
      <c r="C15702" s="3">
        <v>624</v>
      </c>
      <c r="D15702" t="s">
        <v>7</v>
      </c>
      <c r="E15702">
        <v>77</v>
      </c>
      <c r="G15702" s="3">
        <v>2280</v>
      </c>
      <c r="O15702" s="3"/>
    </row>
    <row r="15703" spans="1:15" customFormat="1" ht="13.2" x14ac:dyDescent="0.25">
      <c r="A15703">
        <v>6</v>
      </c>
      <c r="B15703">
        <v>25</v>
      </c>
      <c r="C15703" s="3">
        <v>625</v>
      </c>
      <c r="D15703" t="s">
        <v>7</v>
      </c>
      <c r="E15703">
        <v>77</v>
      </c>
      <c r="G15703" s="3">
        <v>1856</v>
      </c>
      <c r="O15703" s="3"/>
    </row>
    <row r="15704" spans="1:15" customFormat="1" ht="13.2" x14ac:dyDescent="0.25">
      <c r="A15704">
        <v>6</v>
      </c>
      <c r="B15704">
        <v>26</v>
      </c>
      <c r="C15704" s="3">
        <v>626</v>
      </c>
      <c r="D15704" t="s">
        <v>7</v>
      </c>
      <c r="E15704">
        <v>77</v>
      </c>
      <c r="G15704" s="3">
        <v>3069</v>
      </c>
      <c r="O15704" s="3"/>
    </row>
    <row r="15705" spans="1:15" customFormat="1" ht="13.2" x14ac:dyDescent="0.25">
      <c r="A15705">
        <v>6</v>
      </c>
      <c r="B15705">
        <v>27</v>
      </c>
      <c r="C15705" s="3">
        <v>627</v>
      </c>
      <c r="D15705" t="s">
        <v>7</v>
      </c>
      <c r="E15705">
        <v>77</v>
      </c>
      <c r="G15705" s="3">
        <v>2213</v>
      </c>
      <c r="O15705" s="3"/>
    </row>
    <row r="15706" spans="1:15" customFormat="1" ht="13.2" x14ac:dyDescent="0.25">
      <c r="A15706">
        <v>6</v>
      </c>
      <c r="B15706">
        <v>28</v>
      </c>
      <c r="C15706" s="3">
        <v>628</v>
      </c>
      <c r="D15706" t="s">
        <v>7</v>
      </c>
      <c r="E15706">
        <v>77</v>
      </c>
      <c r="G15706" s="3">
        <v>1515</v>
      </c>
      <c r="O15706" s="3"/>
    </row>
    <row r="15707" spans="1:15" customFormat="1" ht="13.2" x14ac:dyDescent="0.25">
      <c r="A15707">
        <v>6</v>
      </c>
      <c r="B15707">
        <v>29</v>
      </c>
      <c r="C15707" s="3">
        <v>629</v>
      </c>
      <c r="D15707" t="s">
        <v>7</v>
      </c>
      <c r="E15707">
        <v>77</v>
      </c>
      <c r="G15707" s="3">
        <v>1437</v>
      </c>
      <c r="O15707" s="3"/>
    </row>
    <row r="15708" spans="1:15" customFormat="1" ht="13.2" x14ac:dyDescent="0.25">
      <c r="A15708">
        <v>6</v>
      </c>
      <c r="B15708">
        <v>30</v>
      </c>
      <c r="C15708" s="3">
        <v>630</v>
      </c>
      <c r="D15708" t="s">
        <v>7</v>
      </c>
      <c r="E15708">
        <v>77</v>
      </c>
      <c r="G15708" s="3">
        <v>1359</v>
      </c>
      <c r="O15708" s="3"/>
    </row>
    <row r="15709" spans="1:15" customFormat="1" ht="13.2" x14ac:dyDescent="0.25">
      <c r="A15709">
        <v>7</v>
      </c>
      <c r="B15709">
        <v>1</v>
      </c>
      <c r="C15709" s="3">
        <v>701</v>
      </c>
      <c r="D15709" t="s">
        <v>7</v>
      </c>
      <c r="E15709">
        <v>77</v>
      </c>
      <c r="G15709" s="3">
        <v>1363</v>
      </c>
      <c r="O15709" s="3"/>
    </row>
    <row r="15710" spans="1:15" customFormat="1" ht="13.2" x14ac:dyDescent="0.25">
      <c r="A15710">
        <v>7</v>
      </c>
      <c r="B15710">
        <v>2</v>
      </c>
      <c r="C15710" s="3">
        <v>702</v>
      </c>
      <c r="D15710" t="s">
        <v>7</v>
      </c>
      <c r="E15710">
        <v>77</v>
      </c>
      <c r="G15710" s="3">
        <v>1588</v>
      </c>
      <c r="O15710" s="3"/>
    </row>
    <row r="15711" spans="1:15" customFormat="1" ht="13.2" x14ac:dyDescent="0.25">
      <c r="A15711">
        <v>7</v>
      </c>
      <c r="B15711">
        <v>3</v>
      </c>
      <c r="C15711" s="3">
        <v>703</v>
      </c>
      <c r="D15711" t="s">
        <v>7</v>
      </c>
      <c r="E15711">
        <v>77</v>
      </c>
      <c r="G15711" s="3">
        <v>1813</v>
      </c>
      <c r="O15711" s="3"/>
    </row>
    <row r="15712" spans="1:15" customFormat="1" ht="13.2" x14ac:dyDescent="0.25">
      <c r="A15712">
        <v>7</v>
      </c>
      <c r="B15712">
        <v>4</v>
      </c>
      <c r="C15712" s="3">
        <v>704</v>
      </c>
      <c r="D15712" t="s">
        <v>7</v>
      </c>
      <c r="E15712">
        <v>77</v>
      </c>
      <c r="G15712" s="3">
        <v>1548</v>
      </c>
      <c r="O15712" s="3"/>
    </row>
    <row r="15713" spans="1:15" customFormat="1" ht="13.2" x14ac:dyDescent="0.25">
      <c r="A15713">
        <v>7</v>
      </c>
      <c r="B15713">
        <v>5</v>
      </c>
      <c r="C15713" s="3">
        <v>705</v>
      </c>
      <c r="D15713" t="s">
        <v>7</v>
      </c>
      <c r="E15713">
        <v>77</v>
      </c>
      <c r="G15713" s="3">
        <v>1171</v>
      </c>
      <c r="O15713" s="3"/>
    </row>
    <row r="15714" spans="1:15" customFormat="1" ht="13.2" x14ac:dyDescent="0.25">
      <c r="A15714">
        <v>7</v>
      </c>
      <c r="B15714">
        <v>6</v>
      </c>
      <c r="C15714" s="3">
        <v>706</v>
      </c>
      <c r="D15714" t="s">
        <v>7</v>
      </c>
      <c r="E15714">
        <v>77</v>
      </c>
      <c r="G15714" s="3">
        <v>650</v>
      </c>
      <c r="O15714" s="3"/>
    </row>
    <row r="15715" spans="1:15" customFormat="1" ht="13.2" x14ac:dyDescent="0.25">
      <c r="A15715">
        <v>7</v>
      </c>
      <c r="B15715">
        <v>7</v>
      </c>
      <c r="C15715" s="3">
        <v>707</v>
      </c>
      <c r="D15715" t="s">
        <v>7</v>
      </c>
      <c r="E15715">
        <v>77</v>
      </c>
      <c r="G15715" s="3">
        <v>130</v>
      </c>
      <c r="O15715" s="3"/>
    </row>
    <row r="15716" spans="1:15" customFormat="1" ht="13.2" x14ac:dyDescent="0.25">
      <c r="A15716">
        <v>7</v>
      </c>
      <c r="B15716">
        <v>8</v>
      </c>
      <c r="C15716" s="3">
        <v>708</v>
      </c>
      <c r="D15716" t="s">
        <v>7</v>
      </c>
      <c r="E15716">
        <v>77</v>
      </c>
      <c r="G15716" s="3">
        <v>530</v>
      </c>
      <c r="O15716" s="3"/>
    </row>
    <row r="15717" spans="1:15" customFormat="1" ht="13.2" x14ac:dyDescent="0.25">
      <c r="A15717">
        <v>7</v>
      </c>
      <c r="B15717">
        <v>9</v>
      </c>
      <c r="C15717" s="3">
        <v>709</v>
      </c>
      <c r="D15717" t="s">
        <v>7</v>
      </c>
      <c r="E15717">
        <v>77</v>
      </c>
      <c r="G15717" s="3">
        <v>805</v>
      </c>
      <c r="O15717" s="3"/>
    </row>
    <row r="15718" spans="1:15" customFormat="1" ht="13.2" x14ac:dyDescent="0.25">
      <c r="A15718">
        <v>7</v>
      </c>
      <c r="B15718">
        <v>10</v>
      </c>
      <c r="C15718" s="3">
        <v>710</v>
      </c>
      <c r="D15718" t="s">
        <v>7</v>
      </c>
      <c r="E15718">
        <v>77</v>
      </c>
      <c r="G15718" s="3">
        <v>554</v>
      </c>
      <c r="O15718" s="3"/>
    </row>
    <row r="15719" spans="1:15" customFormat="1" ht="13.2" x14ac:dyDescent="0.25">
      <c r="A15719">
        <v>7</v>
      </c>
      <c r="B15719">
        <v>11</v>
      </c>
      <c r="C15719" s="3">
        <v>711</v>
      </c>
      <c r="D15719" t="s">
        <v>7</v>
      </c>
      <c r="E15719">
        <v>77</v>
      </c>
      <c r="G15719" s="3">
        <v>749</v>
      </c>
      <c r="O15719" s="3"/>
    </row>
    <row r="15720" spans="1:15" customFormat="1" ht="13.2" x14ac:dyDescent="0.25">
      <c r="A15720">
        <v>7</v>
      </c>
      <c r="B15720">
        <v>12</v>
      </c>
      <c r="C15720" s="3">
        <v>712</v>
      </c>
      <c r="D15720" t="s">
        <v>7</v>
      </c>
      <c r="E15720">
        <v>77</v>
      </c>
      <c r="G15720" s="3">
        <v>2086</v>
      </c>
      <c r="O15720" s="3"/>
    </row>
    <row r="15721" spans="1:15" customFormat="1" ht="13.2" x14ac:dyDescent="0.25">
      <c r="A15721">
        <v>7</v>
      </c>
      <c r="B15721">
        <v>13</v>
      </c>
      <c r="C15721" s="3">
        <v>713</v>
      </c>
      <c r="D15721" t="s">
        <v>7</v>
      </c>
      <c r="E15721">
        <v>77</v>
      </c>
      <c r="G15721" s="3">
        <v>1469</v>
      </c>
      <c r="O15721" s="3"/>
    </row>
    <row r="15722" spans="1:15" customFormat="1" ht="13.2" x14ac:dyDescent="0.25">
      <c r="A15722">
        <v>7</v>
      </c>
      <c r="B15722">
        <v>14</v>
      </c>
      <c r="C15722" s="3">
        <v>714</v>
      </c>
      <c r="D15722" t="s">
        <v>7</v>
      </c>
      <c r="E15722">
        <v>77</v>
      </c>
      <c r="G15722" s="3">
        <v>852</v>
      </c>
      <c r="O15722" s="3"/>
    </row>
    <row r="15723" spans="1:15" customFormat="1" ht="13.2" x14ac:dyDescent="0.25">
      <c r="A15723">
        <v>7</v>
      </c>
      <c r="B15723">
        <v>15</v>
      </c>
      <c r="C15723" s="3">
        <v>715</v>
      </c>
      <c r="D15723" t="s">
        <v>7</v>
      </c>
      <c r="E15723">
        <v>77</v>
      </c>
      <c r="G15723" s="3">
        <v>695</v>
      </c>
      <c r="O15723" s="3"/>
    </row>
    <row r="15724" spans="1:15" customFormat="1" ht="13.2" x14ac:dyDescent="0.25">
      <c r="A15724">
        <v>7</v>
      </c>
      <c r="B15724">
        <v>16</v>
      </c>
      <c r="C15724" s="3">
        <v>716</v>
      </c>
      <c r="D15724" t="s">
        <v>7</v>
      </c>
      <c r="E15724">
        <v>77</v>
      </c>
      <c r="G15724" s="3">
        <v>232</v>
      </c>
      <c r="O15724" s="3"/>
    </row>
    <row r="15725" spans="1:15" customFormat="1" ht="13.2" x14ac:dyDescent="0.25">
      <c r="A15725">
        <v>7</v>
      </c>
      <c r="B15725">
        <v>17</v>
      </c>
      <c r="C15725" s="3">
        <v>717</v>
      </c>
      <c r="D15725" t="s">
        <v>7</v>
      </c>
      <c r="E15725">
        <v>77</v>
      </c>
      <c r="G15725" s="3">
        <v>33</v>
      </c>
      <c r="O15725" s="3"/>
    </row>
    <row r="15726" spans="1:15" customFormat="1" ht="13.2" x14ac:dyDescent="0.25">
      <c r="A15726">
        <v>7</v>
      </c>
      <c r="B15726">
        <v>18</v>
      </c>
      <c r="C15726" s="3">
        <v>718</v>
      </c>
      <c r="D15726" t="s">
        <v>7</v>
      </c>
      <c r="E15726">
        <v>77</v>
      </c>
      <c r="G15726" s="3">
        <v>329</v>
      </c>
      <c r="O15726" s="3"/>
    </row>
    <row r="15727" spans="1:15" customFormat="1" ht="13.2" x14ac:dyDescent="0.25">
      <c r="A15727">
        <v>7</v>
      </c>
      <c r="B15727">
        <v>19</v>
      </c>
      <c r="C15727" s="3">
        <v>719</v>
      </c>
      <c r="D15727" t="s">
        <v>7</v>
      </c>
      <c r="E15727">
        <v>77</v>
      </c>
      <c r="G15727" s="3">
        <v>757</v>
      </c>
      <c r="O15727" s="3"/>
    </row>
    <row r="15728" spans="1:15" customFormat="1" ht="13.2" x14ac:dyDescent="0.25">
      <c r="A15728">
        <v>7</v>
      </c>
      <c r="B15728">
        <v>20</v>
      </c>
      <c r="C15728" s="3">
        <v>720</v>
      </c>
      <c r="D15728" t="s">
        <v>7</v>
      </c>
      <c r="E15728">
        <v>77</v>
      </c>
      <c r="G15728" s="3">
        <v>745</v>
      </c>
      <c r="O15728" s="3"/>
    </row>
    <row r="15729" spans="1:15" customFormat="1" ht="13.2" x14ac:dyDescent="0.25">
      <c r="A15729">
        <v>7</v>
      </c>
      <c r="B15729">
        <v>21</v>
      </c>
      <c r="C15729" s="3">
        <v>721</v>
      </c>
      <c r="D15729" t="s">
        <v>7</v>
      </c>
      <c r="E15729">
        <v>77</v>
      </c>
      <c r="G15729" s="3">
        <v>732</v>
      </c>
      <c r="O15729" s="3"/>
    </row>
    <row r="15730" spans="1:15" customFormat="1" ht="13.2" x14ac:dyDescent="0.25">
      <c r="A15730">
        <v>7</v>
      </c>
      <c r="B15730">
        <v>22</v>
      </c>
      <c r="C15730" s="3">
        <v>722</v>
      </c>
      <c r="D15730" t="s">
        <v>7</v>
      </c>
      <c r="E15730">
        <v>77</v>
      </c>
      <c r="G15730" s="3">
        <v>137</v>
      </c>
      <c r="O15730" s="3"/>
    </row>
    <row r="15731" spans="1:15" customFormat="1" ht="13.2" x14ac:dyDescent="0.25">
      <c r="A15731">
        <v>7</v>
      </c>
      <c r="B15731">
        <v>23</v>
      </c>
      <c r="C15731" s="3">
        <v>723</v>
      </c>
      <c r="D15731" t="s">
        <v>7</v>
      </c>
      <c r="E15731">
        <v>77</v>
      </c>
      <c r="G15731" s="3">
        <v>177</v>
      </c>
      <c r="O15731" s="3"/>
    </row>
    <row r="15732" spans="1:15" customFormat="1" ht="13.2" x14ac:dyDescent="0.25">
      <c r="A15732">
        <v>7</v>
      </c>
      <c r="B15732">
        <v>24</v>
      </c>
      <c r="C15732" s="3">
        <v>724</v>
      </c>
      <c r="D15732" t="s">
        <v>7</v>
      </c>
      <c r="E15732">
        <v>77</v>
      </c>
      <c r="G15732" s="3">
        <v>90</v>
      </c>
      <c r="O15732" s="3"/>
    </row>
    <row r="15733" spans="1:15" customFormat="1" ht="13.2" x14ac:dyDescent="0.25">
      <c r="A15733">
        <v>7</v>
      </c>
      <c r="B15733">
        <v>25</v>
      </c>
      <c r="C15733" s="3">
        <v>725</v>
      </c>
      <c r="D15733" t="s">
        <v>7</v>
      </c>
      <c r="E15733">
        <v>77</v>
      </c>
      <c r="G15733" s="3">
        <v>1117</v>
      </c>
      <c r="O15733" s="3"/>
    </row>
    <row r="15734" spans="1:15" customFormat="1" ht="13.2" x14ac:dyDescent="0.25">
      <c r="A15734">
        <v>7</v>
      </c>
      <c r="B15734">
        <v>26</v>
      </c>
      <c r="C15734" s="3">
        <v>726</v>
      </c>
      <c r="D15734" t="s">
        <v>7</v>
      </c>
      <c r="E15734">
        <v>77</v>
      </c>
      <c r="G15734" s="3">
        <v>537</v>
      </c>
      <c r="O15734" s="3"/>
    </row>
    <row r="15735" spans="1:15" customFormat="1" ht="13.2" x14ac:dyDescent="0.25">
      <c r="A15735">
        <v>7</v>
      </c>
      <c r="B15735">
        <v>27</v>
      </c>
      <c r="C15735" s="3">
        <v>727</v>
      </c>
      <c r="D15735" t="s">
        <v>7</v>
      </c>
      <c r="E15735">
        <v>77</v>
      </c>
      <c r="G15735" s="3">
        <v>289</v>
      </c>
      <c r="O15735" s="3"/>
    </row>
    <row r="15736" spans="1:15" customFormat="1" ht="13.2" x14ac:dyDescent="0.25">
      <c r="A15736">
        <v>7</v>
      </c>
      <c r="B15736">
        <v>28</v>
      </c>
      <c r="C15736" s="3">
        <v>728</v>
      </c>
      <c r="D15736" t="s">
        <v>7</v>
      </c>
      <c r="E15736">
        <v>77</v>
      </c>
      <c r="G15736" s="3">
        <v>40</v>
      </c>
      <c r="O15736" s="3"/>
    </row>
    <row r="15737" spans="1:15" customFormat="1" ht="13.2" x14ac:dyDescent="0.25">
      <c r="A15737">
        <v>7</v>
      </c>
      <c r="B15737">
        <v>29</v>
      </c>
      <c r="C15737" s="3">
        <v>729</v>
      </c>
      <c r="D15737" t="s">
        <v>7</v>
      </c>
      <c r="E15737">
        <v>77</v>
      </c>
      <c r="G15737" s="3">
        <v>101</v>
      </c>
      <c r="O15737" s="3"/>
    </row>
    <row r="15738" spans="1:15" customFormat="1" ht="13.2" x14ac:dyDescent="0.25">
      <c r="A15738">
        <v>7</v>
      </c>
      <c r="B15738">
        <v>30</v>
      </c>
      <c r="C15738" s="3">
        <v>730</v>
      </c>
      <c r="D15738" t="s">
        <v>7</v>
      </c>
      <c r="E15738">
        <v>77</v>
      </c>
      <c r="G15738" s="3">
        <v>12</v>
      </c>
      <c r="O15738" s="3"/>
    </row>
    <row r="15739" spans="1:15" customFormat="1" ht="13.2" x14ac:dyDescent="0.25">
      <c r="A15739">
        <v>7</v>
      </c>
      <c r="B15739">
        <v>31</v>
      </c>
      <c r="C15739" s="3">
        <v>731</v>
      </c>
      <c r="D15739" t="s">
        <v>7</v>
      </c>
      <c r="E15739">
        <v>77</v>
      </c>
      <c r="G15739" s="3">
        <v>116</v>
      </c>
      <c r="O15739" s="3"/>
    </row>
    <row r="15740" spans="1:15" customFormat="1" ht="13.2" x14ac:dyDescent="0.25">
      <c r="A15740">
        <v>8</v>
      </c>
      <c r="B15740">
        <v>1</v>
      </c>
      <c r="C15740" s="3">
        <v>801</v>
      </c>
      <c r="D15740" t="s">
        <v>7</v>
      </c>
      <c r="E15740">
        <v>77</v>
      </c>
      <c r="G15740" s="3">
        <v>1067</v>
      </c>
      <c r="O15740" s="3"/>
    </row>
    <row r="15741" spans="1:15" customFormat="1" ht="13.2" x14ac:dyDescent="0.25">
      <c r="A15741">
        <v>8</v>
      </c>
      <c r="B15741">
        <v>2</v>
      </c>
      <c r="C15741" s="3">
        <v>802</v>
      </c>
      <c r="D15741" t="s">
        <v>7</v>
      </c>
      <c r="E15741">
        <v>77</v>
      </c>
      <c r="G15741" s="3">
        <v>1707</v>
      </c>
      <c r="O15741" s="3"/>
    </row>
    <row r="15742" spans="1:15" customFormat="1" ht="13.2" x14ac:dyDescent="0.25">
      <c r="A15742">
        <v>8</v>
      </c>
      <c r="B15742">
        <v>3</v>
      </c>
      <c r="C15742" s="3">
        <v>803</v>
      </c>
      <c r="D15742" t="s">
        <v>7</v>
      </c>
      <c r="E15742">
        <v>77</v>
      </c>
      <c r="G15742" s="3">
        <v>2264</v>
      </c>
      <c r="O15742" s="3"/>
    </row>
    <row r="15743" spans="1:15" customFormat="1" ht="13.2" x14ac:dyDescent="0.25">
      <c r="A15743">
        <v>8</v>
      </c>
      <c r="B15743">
        <v>4</v>
      </c>
      <c r="C15743" s="3">
        <v>804</v>
      </c>
      <c r="D15743" t="s">
        <v>7</v>
      </c>
      <c r="E15743">
        <v>77</v>
      </c>
      <c r="G15743" s="3">
        <v>1664</v>
      </c>
      <c r="O15743" s="3"/>
    </row>
    <row r="15744" spans="1:15" customFormat="1" ht="13.2" x14ac:dyDescent="0.25">
      <c r="A15744">
        <v>8</v>
      </c>
      <c r="B15744">
        <v>5</v>
      </c>
      <c r="C15744" s="3">
        <v>805</v>
      </c>
      <c r="D15744" t="s">
        <v>7</v>
      </c>
      <c r="E15744">
        <v>77</v>
      </c>
      <c r="G15744" s="3">
        <v>1152</v>
      </c>
      <c r="O15744" s="3"/>
    </row>
    <row r="15745" spans="1:15" customFormat="1" ht="13.2" x14ac:dyDescent="0.25">
      <c r="A15745">
        <v>8</v>
      </c>
      <c r="B15745">
        <v>6</v>
      </c>
      <c r="C15745" s="3">
        <v>806</v>
      </c>
      <c r="D15745" t="s">
        <v>7</v>
      </c>
      <c r="E15745">
        <v>77</v>
      </c>
      <c r="G15745" s="3">
        <v>1581</v>
      </c>
      <c r="O15745" s="3"/>
    </row>
    <row r="15746" spans="1:15" customFormat="1" ht="13.2" x14ac:dyDescent="0.25">
      <c r="A15746">
        <v>8</v>
      </c>
      <c r="B15746">
        <v>7</v>
      </c>
      <c r="C15746" s="3">
        <v>807</v>
      </c>
      <c r="D15746" t="s">
        <v>7</v>
      </c>
      <c r="E15746">
        <v>77</v>
      </c>
      <c r="G15746" s="3">
        <v>1767</v>
      </c>
      <c r="O15746" s="3"/>
    </row>
    <row r="15747" spans="1:15" customFormat="1" ht="13.2" x14ac:dyDescent="0.25">
      <c r="A15747">
        <v>8</v>
      </c>
      <c r="B15747">
        <v>8</v>
      </c>
      <c r="C15747" s="3">
        <v>808</v>
      </c>
      <c r="D15747" t="s">
        <v>7</v>
      </c>
      <c r="E15747">
        <v>77</v>
      </c>
      <c r="G15747" s="3">
        <v>1545</v>
      </c>
      <c r="O15747" s="3"/>
    </row>
    <row r="15748" spans="1:15" customFormat="1" ht="13.2" x14ac:dyDescent="0.25">
      <c r="A15748">
        <v>8</v>
      </c>
      <c r="B15748">
        <v>9</v>
      </c>
      <c r="C15748" s="3">
        <v>809</v>
      </c>
      <c r="D15748" t="s">
        <v>7</v>
      </c>
      <c r="E15748">
        <v>77</v>
      </c>
      <c r="G15748" s="3">
        <v>838</v>
      </c>
      <c r="O15748" s="3"/>
    </row>
    <row r="15749" spans="1:15" customFormat="1" ht="13.2" x14ac:dyDescent="0.25">
      <c r="A15749">
        <v>8</v>
      </c>
      <c r="B15749">
        <v>10</v>
      </c>
      <c r="C15749" s="3">
        <v>810</v>
      </c>
      <c r="D15749" t="s">
        <v>7</v>
      </c>
      <c r="E15749">
        <v>77</v>
      </c>
      <c r="G15749" s="3">
        <v>838</v>
      </c>
      <c r="O15749" s="3"/>
    </row>
    <row r="15750" spans="1:15" customFormat="1" ht="13.2" x14ac:dyDescent="0.25">
      <c r="A15750">
        <v>8</v>
      </c>
      <c r="B15750">
        <v>11</v>
      </c>
      <c r="C15750" s="3">
        <v>811</v>
      </c>
      <c r="D15750" t="s">
        <v>7</v>
      </c>
      <c r="E15750">
        <v>77</v>
      </c>
      <c r="G15750" s="3">
        <v>130</v>
      </c>
      <c r="O15750" s="3"/>
    </row>
    <row r="15751" spans="1:15" customFormat="1" ht="13.2" x14ac:dyDescent="0.25">
      <c r="A15751">
        <v>8</v>
      </c>
      <c r="B15751">
        <v>12</v>
      </c>
      <c r="C15751" s="3">
        <v>812</v>
      </c>
      <c r="D15751" t="s">
        <v>7</v>
      </c>
      <c r="E15751">
        <v>77</v>
      </c>
      <c r="G15751" s="3">
        <v>128</v>
      </c>
      <c r="O15751" s="3"/>
    </row>
    <row r="15752" spans="1:15" customFormat="1" ht="13.2" x14ac:dyDescent="0.25">
      <c r="A15752">
        <v>8</v>
      </c>
      <c r="B15752">
        <v>13</v>
      </c>
      <c r="C15752" s="3">
        <v>813</v>
      </c>
      <c r="D15752" t="s">
        <v>7</v>
      </c>
      <c r="E15752">
        <v>77</v>
      </c>
      <c r="G15752" s="3">
        <v>0</v>
      </c>
      <c r="O15752" s="3"/>
    </row>
    <row r="15753" spans="1:15" customFormat="1" ht="13.2" x14ac:dyDescent="0.25">
      <c r="A15753">
        <v>8</v>
      </c>
      <c r="B15753">
        <v>14</v>
      </c>
      <c r="C15753" s="3">
        <v>814</v>
      </c>
      <c r="D15753" t="s">
        <v>7</v>
      </c>
      <c r="E15753">
        <v>77</v>
      </c>
      <c r="G15753" s="3">
        <v>0</v>
      </c>
      <c r="O15753" s="3"/>
    </row>
    <row r="15754" spans="1:15" customFormat="1" ht="13.2" x14ac:dyDescent="0.25">
      <c r="A15754">
        <v>8</v>
      </c>
      <c r="B15754">
        <v>15</v>
      </c>
      <c r="C15754" s="3">
        <v>815</v>
      </c>
      <c r="D15754" t="s">
        <v>7</v>
      </c>
      <c r="E15754">
        <v>77</v>
      </c>
      <c r="G15754" s="3">
        <v>0</v>
      </c>
      <c r="O15754" s="3"/>
    </row>
    <row r="15755" spans="1:15" customFormat="1" ht="13.2" x14ac:dyDescent="0.25">
      <c r="A15755">
        <v>8</v>
      </c>
      <c r="B15755">
        <v>16</v>
      </c>
      <c r="C15755" s="3">
        <v>816</v>
      </c>
      <c r="D15755" t="s">
        <v>7</v>
      </c>
      <c r="E15755">
        <v>77</v>
      </c>
      <c r="G15755" s="3">
        <v>0</v>
      </c>
      <c r="O15755" s="3"/>
    </row>
    <row r="15756" spans="1:15" customFormat="1" ht="13.2" x14ac:dyDescent="0.25">
      <c r="A15756">
        <v>8</v>
      </c>
      <c r="B15756">
        <v>17</v>
      </c>
      <c r="C15756" s="3">
        <v>817</v>
      </c>
      <c r="D15756" t="s">
        <v>7</v>
      </c>
      <c r="E15756">
        <v>77</v>
      </c>
      <c r="G15756" s="3">
        <v>120</v>
      </c>
      <c r="O15756" s="3"/>
    </row>
    <row r="15757" spans="1:15" customFormat="1" ht="13.2" x14ac:dyDescent="0.25">
      <c r="A15757">
        <v>8</v>
      </c>
      <c r="B15757">
        <v>18</v>
      </c>
      <c r="C15757" s="3">
        <v>818</v>
      </c>
      <c r="D15757" t="s">
        <v>7</v>
      </c>
      <c r="E15757">
        <v>77</v>
      </c>
      <c r="G15757" s="3">
        <v>240</v>
      </c>
      <c r="O15757" s="3"/>
    </row>
    <row r="15758" spans="1:15" customFormat="1" ht="13.2" x14ac:dyDescent="0.25">
      <c r="A15758">
        <v>8</v>
      </c>
      <c r="B15758">
        <v>19</v>
      </c>
      <c r="C15758" s="3">
        <v>819</v>
      </c>
      <c r="D15758" t="s">
        <v>7</v>
      </c>
      <c r="E15758">
        <v>77</v>
      </c>
      <c r="G15758" s="3">
        <v>0</v>
      </c>
      <c r="O15758" s="3"/>
    </row>
    <row r="15759" spans="1:15" customFormat="1" ht="13.2" x14ac:dyDescent="0.25">
      <c r="A15759">
        <v>8</v>
      </c>
      <c r="B15759">
        <v>20</v>
      </c>
      <c r="C15759" s="3">
        <v>820</v>
      </c>
      <c r="D15759" t="s">
        <v>7</v>
      </c>
      <c r="E15759">
        <v>77</v>
      </c>
      <c r="G15759" s="3">
        <v>239</v>
      </c>
      <c r="O15759" s="3"/>
    </row>
    <row r="15760" spans="1:15" customFormat="1" ht="13.2" x14ac:dyDescent="0.25">
      <c r="A15760">
        <v>8</v>
      </c>
      <c r="B15760">
        <v>21</v>
      </c>
      <c r="C15760" s="3">
        <v>821</v>
      </c>
      <c r="D15760" t="s">
        <v>7</v>
      </c>
      <c r="E15760">
        <v>77</v>
      </c>
      <c r="G15760" s="3">
        <v>0</v>
      </c>
      <c r="O15760" s="3"/>
    </row>
    <row r="15761" spans="1:15" customFormat="1" ht="13.2" x14ac:dyDescent="0.25">
      <c r="A15761">
        <v>8</v>
      </c>
      <c r="B15761">
        <v>22</v>
      </c>
      <c r="C15761" s="3">
        <v>822</v>
      </c>
      <c r="D15761" t="s">
        <v>7</v>
      </c>
      <c r="E15761">
        <v>77</v>
      </c>
      <c r="G15761" s="3">
        <v>0</v>
      </c>
      <c r="O15761" s="3"/>
    </row>
    <row r="15762" spans="1:15" customFormat="1" ht="13.2" x14ac:dyDescent="0.25">
      <c r="A15762">
        <v>8</v>
      </c>
      <c r="B15762">
        <v>23</v>
      </c>
      <c r="C15762" s="3">
        <v>823</v>
      </c>
      <c r="D15762" t="s">
        <v>7</v>
      </c>
      <c r="E15762">
        <v>77</v>
      </c>
      <c r="G15762" s="3">
        <v>200</v>
      </c>
      <c r="O15762" s="3"/>
    </row>
    <row r="15763" spans="1:15" customFormat="1" ht="13.2" x14ac:dyDescent="0.25">
      <c r="A15763">
        <v>8</v>
      </c>
      <c r="B15763">
        <v>24</v>
      </c>
      <c r="C15763" s="3">
        <v>824</v>
      </c>
      <c r="D15763" t="s">
        <v>7</v>
      </c>
      <c r="E15763">
        <v>77</v>
      </c>
      <c r="G15763" s="3">
        <v>384</v>
      </c>
      <c r="O15763" s="3"/>
    </row>
    <row r="15764" spans="1:15" customFormat="1" ht="13.2" x14ac:dyDescent="0.25">
      <c r="A15764">
        <v>8</v>
      </c>
      <c r="B15764">
        <v>25</v>
      </c>
      <c r="C15764" s="3">
        <v>825</v>
      </c>
      <c r="D15764" t="s">
        <v>7</v>
      </c>
      <c r="E15764">
        <v>77</v>
      </c>
      <c r="G15764" s="3">
        <v>568</v>
      </c>
      <c r="O15764" s="3"/>
    </row>
    <row r="15765" spans="1:15" customFormat="1" ht="13.2" x14ac:dyDescent="0.25">
      <c r="A15765">
        <v>8</v>
      </c>
      <c r="B15765">
        <v>26</v>
      </c>
      <c r="C15765" s="3">
        <v>826</v>
      </c>
      <c r="D15765" t="s">
        <v>7</v>
      </c>
      <c r="E15765">
        <v>77</v>
      </c>
      <c r="G15765" s="3">
        <v>967</v>
      </c>
      <c r="O15765" s="3"/>
    </row>
    <row r="15766" spans="1:15" customFormat="1" ht="13.2" x14ac:dyDescent="0.25">
      <c r="A15766">
        <v>8</v>
      </c>
      <c r="B15766">
        <v>27</v>
      </c>
      <c r="C15766" s="3">
        <v>827</v>
      </c>
      <c r="D15766" t="s">
        <v>7</v>
      </c>
      <c r="E15766">
        <v>77</v>
      </c>
      <c r="G15766" s="3">
        <v>743</v>
      </c>
      <c r="O15766" s="3"/>
    </row>
    <row r="15767" spans="1:15" customFormat="1" ht="13.2" x14ac:dyDescent="0.25">
      <c r="A15767">
        <v>8</v>
      </c>
      <c r="B15767">
        <v>28</v>
      </c>
      <c r="C15767" s="3">
        <v>828</v>
      </c>
      <c r="D15767" t="s">
        <v>7</v>
      </c>
      <c r="E15767">
        <v>77</v>
      </c>
      <c r="G15767" s="3">
        <v>215</v>
      </c>
      <c r="O15767" s="3"/>
    </row>
    <row r="15768" spans="1:15" customFormat="1" ht="13.2" x14ac:dyDescent="0.25">
      <c r="A15768">
        <v>8</v>
      </c>
      <c r="B15768">
        <v>29</v>
      </c>
      <c r="C15768" s="3">
        <v>829</v>
      </c>
      <c r="D15768" t="s">
        <v>7</v>
      </c>
      <c r="E15768">
        <v>77</v>
      </c>
      <c r="G15768" s="3">
        <v>0</v>
      </c>
      <c r="O15768" s="3"/>
    </row>
    <row r="15769" spans="1:15" customFormat="1" ht="13.2" x14ac:dyDescent="0.25">
      <c r="A15769">
        <v>8</v>
      </c>
      <c r="B15769">
        <v>30</v>
      </c>
      <c r="C15769" s="3">
        <v>830</v>
      </c>
      <c r="D15769" t="s">
        <v>7</v>
      </c>
      <c r="E15769">
        <v>77</v>
      </c>
      <c r="G15769" s="3">
        <v>128</v>
      </c>
      <c r="O15769" s="3"/>
    </row>
    <row r="15770" spans="1:15" customFormat="1" ht="13.2" x14ac:dyDescent="0.25">
      <c r="A15770">
        <v>8</v>
      </c>
      <c r="B15770">
        <v>31</v>
      </c>
      <c r="C15770" s="3">
        <v>831</v>
      </c>
      <c r="D15770" t="s">
        <v>7</v>
      </c>
      <c r="E15770">
        <v>77</v>
      </c>
      <c r="G15770" s="3">
        <v>247</v>
      </c>
      <c r="O15770" s="3"/>
    </row>
    <row r="15771" spans="1:15" customFormat="1" ht="13.2" x14ac:dyDescent="0.25">
      <c r="A15771">
        <v>9</v>
      </c>
      <c r="B15771">
        <v>1</v>
      </c>
      <c r="C15771" s="3">
        <v>901</v>
      </c>
      <c r="D15771" t="s">
        <v>7</v>
      </c>
      <c r="E15771">
        <v>77</v>
      </c>
      <c r="G15771" s="3">
        <v>247</v>
      </c>
      <c r="O15771" s="3"/>
    </row>
    <row r="15772" spans="1:15" customFormat="1" ht="13.2" x14ac:dyDescent="0.25">
      <c r="A15772">
        <v>9</v>
      </c>
      <c r="B15772">
        <v>2</v>
      </c>
      <c r="C15772" s="3">
        <v>902</v>
      </c>
      <c r="D15772" t="s">
        <v>7</v>
      </c>
      <c r="E15772">
        <v>77</v>
      </c>
      <c r="G15772" s="3">
        <v>365</v>
      </c>
      <c r="O15772" s="3"/>
    </row>
    <row r="15773" spans="1:15" customFormat="1" ht="13.2" x14ac:dyDescent="0.25">
      <c r="A15773">
        <v>9</v>
      </c>
      <c r="B15773">
        <v>3</v>
      </c>
      <c r="C15773" s="3">
        <v>903</v>
      </c>
      <c r="D15773" t="s">
        <v>7</v>
      </c>
      <c r="E15773">
        <v>77</v>
      </c>
      <c r="G15773" s="3">
        <v>512</v>
      </c>
      <c r="O15773" s="3"/>
    </row>
    <row r="15774" spans="1:15" customFormat="1" ht="13.2" x14ac:dyDescent="0.25">
      <c r="A15774">
        <v>9</v>
      </c>
      <c r="B15774">
        <v>4</v>
      </c>
      <c r="C15774" s="3">
        <v>904</v>
      </c>
      <c r="D15774" t="s">
        <v>7</v>
      </c>
      <c r="E15774">
        <v>77</v>
      </c>
      <c r="G15774" s="3">
        <v>516</v>
      </c>
      <c r="O15774" s="3"/>
    </row>
    <row r="15775" spans="1:15" customFormat="1" ht="13.2" x14ac:dyDescent="0.25">
      <c r="A15775">
        <v>9</v>
      </c>
      <c r="B15775">
        <v>5</v>
      </c>
      <c r="C15775" s="3">
        <v>905</v>
      </c>
      <c r="D15775" t="s">
        <v>7</v>
      </c>
      <c r="E15775">
        <v>77</v>
      </c>
      <c r="G15775" s="3">
        <v>145</v>
      </c>
      <c r="O15775" s="3"/>
    </row>
    <row r="15776" spans="1:15" customFormat="1" ht="13.2" x14ac:dyDescent="0.25">
      <c r="A15776">
        <v>9</v>
      </c>
      <c r="B15776">
        <v>6</v>
      </c>
      <c r="C15776" s="3">
        <v>906</v>
      </c>
      <c r="D15776" t="s">
        <v>7</v>
      </c>
      <c r="E15776">
        <v>77</v>
      </c>
      <c r="G15776" s="3">
        <v>119</v>
      </c>
      <c r="O15776" s="3"/>
    </row>
    <row r="15777" spans="1:15" customFormat="1" ht="13.2" x14ac:dyDescent="0.25">
      <c r="A15777">
        <v>9</v>
      </c>
      <c r="B15777">
        <v>7</v>
      </c>
      <c r="C15777" s="3">
        <v>907</v>
      </c>
      <c r="D15777" t="s">
        <v>7</v>
      </c>
      <c r="E15777">
        <v>77</v>
      </c>
      <c r="G15777" s="3">
        <v>55</v>
      </c>
      <c r="O15777" s="3"/>
    </row>
    <row r="15778" spans="1:15" customFormat="1" ht="13.2" x14ac:dyDescent="0.25">
      <c r="A15778">
        <v>6</v>
      </c>
      <c r="B15778">
        <v>10</v>
      </c>
      <c r="C15778" s="3">
        <v>610</v>
      </c>
      <c r="D15778" t="s">
        <v>6</v>
      </c>
      <c r="E15778">
        <v>76</v>
      </c>
      <c r="G15778" s="3"/>
      <c r="O15778" s="3"/>
    </row>
    <row r="15779" spans="1:15" customFormat="1" ht="13.2" x14ac:dyDescent="0.25">
      <c r="A15779">
        <v>6</v>
      </c>
      <c r="B15779">
        <v>11</v>
      </c>
      <c r="C15779" s="3">
        <v>611</v>
      </c>
      <c r="D15779" t="s">
        <v>6</v>
      </c>
      <c r="E15779">
        <v>76</v>
      </c>
      <c r="G15779" s="3"/>
      <c r="O15779" s="3"/>
    </row>
    <row r="15780" spans="1:15" customFormat="1" ht="13.2" x14ac:dyDescent="0.25">
      <c r="A15780">
        <v>6</v>
      </c>
      <c r="B15780">
        <v>12</v>
      </c>
      <c r="C15780" s="3">
        <v>612</v>
      </c>
      <c r="D15780" t="s">
        <v>6</v>
      </c>
      <c r="E15780">
        <v>76</v>
      </c>
      <c r="G15780" s="3"/>
      <c r="O15780" s="3"/>
    </row>
    <row r="15781" spans="1:15" customFormat="1" ht="13.2" x14ac:dyDescent="0.25">
      <c r="A15781">
        <v>6</v>
      </c>
      <c r="B15781">
        <v>13</v>
      </c>
      <c r="C15781" s="3">
        <v>613</v>
      </c>
      <c r="D15781" t="s">
        <v>6</v>
      </c>
      <c r="E15781">
        <v>76</v>
      </c>
      <c r="G15781" s="3"/>
      <c r="O15781" s="3"/>
    </row>
    <row r="15782" spans="1:15" customFormat="1" ht="13.2" x14ac:dyDescent="0.25">
      <c r="A15782">
        <v>6</v>
      </c>
      <c r="B15782">
        <v>14</v>
      </c>
      <c r="C15782" s="3">
        <v>614</v>
      </c>
      <c r="D15782" t="s">
        <v>6</v>
      </c>
      <c r="E15782">
        <v>76</v>
      </c>
      <c r="G15782" s="3"/>
      <c r="O15782" s="3"/>
    </row>
    <row r="15783" spans="1:15" customFormat="1" ht="13.2" x14ac:dyDescent="0.25">
      <c r="A15783">
        <v>6</v>
      </c>
      <c r="B15783">
        <v>15</v>
      </c>
      <c r="C15783" s="3">
        <v>615</v>
      </c>
      <c r="D15783" t="s">
        <v>6</v>
      </c>
      <c r="E15783">
        <v>76</v>
      </c>
      <c r="G15783" s="3"/>
      <c r="O15783" s="3"/>
    </row>
    <row r="15784" spans="1:15" customFormat="1" ht="13.2" x14ac:dyDescent="0.25">
      <c r="A15784">
        <v>6</v>
      </c>
      <c r="B15784">
        <v>16</v>
      </c>
      <c r="C15784" s="3">
        <v>616</v>
      </c>
      <c r="D15784" t="s">
        <v>6</v>
      </c>
      <c r="E15784">
        <v>76</v>
      </c>
      <c r="G15784" s="3"/>
      <c r="O15784" s="3"/>
    </row>
    <row r="15785" spans="1:15" customFormat="1" ht="13.2" x14ac:dyDescent="0.25">
      <c r="A15785">
        <v>6</v>
      </c>
      <c r="B15785">
        <v>17</v>
      </c>
      <c r="C15785" s="3">
        <v>617</v>
      </c>
      <c r="D15785" t="s">
        <v>6</v>
      </c>
      <c r="E15785">
        <v>76</v>
      </c>
      <c r="G15785" s="3"/>
      <c r="O15785" s="3"/>
    </row>
    <row r="15786" spans="1:15" customFormat="1" ht="13.2" x14ac:dyDescent="0.25">
      <c r="A15786">
        <v>6</v>
      </c>
      <c r="B15786">
        <v>18</v>
      </c>
      <c r="C15786" s="3">
        <v>618</v>
      </c>
      <c r="D15786" t="s">
        <v>6</v>
      </c>
      <c r="E15786">
        <v>76</v>
      </c>
      <c r="G15786" s="3">
        <v>517</v>
      </c>
      <c r="O15786" s="3"/>
    </row>
    <row r="15787" spans="1:15" customFormat="1" ht="13.2" x14ac:dyDescent="0.25">
      <c r="A15787">
        <v>6</v>
      </c>
      <c r="B15787">
        <v>19</v>
      </c>
      <c r="C15787" s="3">
        <v>619</v>
      </c>
      <c r="D15787" t="s">
        <v>6</v>
      </c>
      <c r="E15787">
        <v>76</v>
      </c>
      <c r="G15787" s="3">
        <v>459</v>
      </c>
      <c r="O15787" s="3"/>
    </row>
    <row r="15788" spans="1:15" customFormat="1" ht="13.2" x14ac:dyDescent="0.25">
      <c r="A15788">
        <v>6</v>
      </c>
      <c r="B15788">
        <v>20</v>
      </c>
      <c r="C15788" s="3">
        <v>620</v>
      </c>
      <c r="D15788" t="s">
        <v>6</v>
      </c>
      <c r="E15788">
        <v>76</v>
      </c>
      <c r="G15788" s="3">
        <v>931</v>
      </c>
      <c r="O15788" s="3"/>
    </row>
    <row r="15789" spans="1:15" customFormat="1" ht="13.2" x14ac:dyDescent="0.25">
      <c r="A15789">
        <v>6</v>
      </c>
      <c r="B15789">
        <v>21</v>
      </c>
      <c r="C15789" s="3">
        <v>621</v>
      </c>
      <c r="D15789" t="s">
        <v>6</v>
      </c>
      <c r="E15789">
        <v>76</v>
      </c>
      <c r="G15789" s="3">
        <v>868</v>
      </c>
      <c r="O15789" s="3"/>
    </row>
    <row r="15790" spans="1:15" customFormat="1" ht="13.2" x14ac:dyDescent="0.25">
      <c r="A15790">
        <v>6</v>
      </c>
      <c r="B15790">
        <v>22</v>
      </c>
      <c r="C15790" s="3">
        <v>622</v>
      </c>
      <c r="D15790" t="s">
        <v>6</v>
      </c>
      <c r="E15790">
        <v>76</v>
      </c>
      <c r="G15790" s="3">
        <v>805</v>
      </c>
      <c r="O15790" s="3"/>
    </row>
    <row r="15791" spans="1:15" customFormat="1" ht="13.2" x14ac:dyDescent="0.25">
      <c r="A15791">
        <v>6</v>
      </c>
      <c r="B15791">
        <v>23</v>
      </c>
      <c r="C15791" s="3">
        <v>623</v>
      </c>
      <c r="D15791" t="s">
        <v>6</v>
      </c>
      <c r="E15791">
        <v>76</v>
      </c>
      <c r="G15791" s="3">
        <v>4438</v>
      </c>
      <c r="O15791" s="3"/>
    </row>
    <row r="15792" spans="1:15" customFormat="1" ht="13.2" x14ac:dyDescent="0.25">
      <c r="A15792">
        <v>6</v>
      </c>
      <c r="B15792">
        <v>24</v>
      </c>
      <c r="C15792" s="3">
        <v>624</v>
      </c>
      <c r="D15792" t="s">
        <v>6</v>
      </c>
      <c r="E15792">
        <v>76</v>
      </c>
      <c r="G15792" s="3">
        <v>700</v>
      </c>
      <c r="O15792" s="3"/>
    </row>
    <row r="15793" spans="1:15" customFormat="1" ht="13.2" x14ac:dyDescent="0.25">
      <c r="A15793">
        <v>6</v>
      </c>
      <c r="B15793">
        <v>25</v>
      </c>
      <c r="C15793" s="3">
        <v>625</v>
      </c>
      <c r="D15793" t="s">
        <v>6</v>
      </c>
      <c r="E15793">
        <v>76</v>
      </c>
      <c r="G15793" s="3">
        <v>1306</v>
      </c>
      <c r="O15793" s="3"/>
    </row>
    <row r="15794" spans="1:15" customFormat="1" ht="13.2" x14ac:dyDescent="0.25">
      <c r="A15794">
        <v>6</v>
      </c>
      <c r="B15794">
        <v>26</v>
      </c>
      <c r="C15794" s="3">
        <v>626</v>
      </c>
      <c r="D15794" t="s">
        <v>6</v>
      </c>
      <c r="E15794">
        <v>76</v>
      </c>
      <c r="G15794" s="3">
        <v>1664</v>
      </c>
      <c r="O15794" s="3"/>
    </row>
    <row r="15795" spans="1:15" customFormat="1" ht="13.2" x14ac:dyDescent="0.25">
      <c r="A15795">
        <v>6</v>
      </c>
      <c r="B15795">
        <v>27</v>
      </c>
      <c r="C15795" s="3">
        <v>627</v>
      </c>
      <c r="D15795" t="s">
        <v>6</v>
      </c>
      <c r="E15795">
        <v>76</v>
      </c>
      <c r="G15795" s="3">
        <v>5969</v>
      </c>
      <c r="O15795" s="3"/>
    </row>
    <row r="15796" spans="1:15" customFormat="1" ht="13.2" x14ac:dyDescent="0.25">
      <c r="A15796">
        <v>6</v>
      </c>
      <c r="B15796">
        <v>28</v>
      </c>
      <c r="C15796" s="3">
        <v>628</v>
      </c>
      <c r="D15796" t="s">
        <v>6</v>
      </c>
      <c r="E15796">
        <v>76</v>
      </c>
      <c r="G15796" s="3">
        <v>5169</v>
      </c>
      <c r="O15796" s="3"/>
    </row>
    <row r="15797" spans="1:15" customFormat="1" ht="13.2" x14ac:dyDescent="0.25">
      <c r="A15797">
        <v>6</v>
      </c>
      <c r="B15797">
        <v>29</v>
      </c>
      <c r="C15797" s="3">
        <v>629</v>
      </c>
      <c r="D15797" t="s">
        <v>6</v>
      </c>
      <c r="E15797">
        <v>76</v>
      </c>
      <c r="G15797" s="3">
        <v>5138</v>
      </c>
      <c r="O15797" s="3"/>
    </row>
    <row r="15798" spans="1:15" customFormat="1" ht="13.2" x14ac:dyDescent="0.25">
      <c r="A15798">
        <v>6</v>
      </c>
      <c r="B15798">
        <v>30</v>
      </c>
      <c r="C15798" s="3">
        <v>630</v>
      </c>
      <c r="D15798" t="s">
        <v>6</v>
      </c>
      <c r="E15798">
        <v>76</v>
      </c>
      <c r="G15798" s="3">
        <v>6379</v>
      </c>
      <c r="O15798" s="3"/>
    </row>
    <row r="15799" spans="1:15" customFormat="1" ht="13.2" x14ac:dyDescent="0.25">
      <c r="A15799">
        <v>7</v>
      </c>
      <c r="B15799">
        <v>1</v>
      </c>
      <c r="C15799" s="3">
        <v>701</v>
      </c>
      <c r="D15799" t="s">
        <v>6</v>
      </c>
      <c r="E15799">
        <v>76</v>
      </c>
      <c r="G15799" s="3">
        <v>7619</v>
      </c>
      <c r="O15799" s="3"/>
    </row>
    <row r="15800" spans="1:15" customFormat="1" ht="13.2" x14ac:dyDescent="0.25">
      <c r="A15800">
        <v>7</v>
      </c>
      <c r="B15800">
        <v>2</v>
      </c>
      <c r="C15800" s="3">
        <v>702</v>
      </c>
      <c r="D15800" t="s">
        <v>6</v>
      </c>
      <c r="E15800">
        <v>76</v>
      </c>
      <c r="G15800" s="3">
        <v>3441</v>
      </c>
      <c r="O15800" s="3"/>
    </row>
    <row r="15801" spans="1:15" customFormat="1" ht="13.2" x14ac:dyDescent="0.25">
      <c r="A15801">
        <v>7</v>
      </c>
      <c r="B15801">
        <v>3</v>
      </c>
      <c r="C15801" s="3">
        <v>703</v>
      </c>
      <c r="D15801" t="s">
        <v>6</v>
      </c>
      <c r="E15801">
        <v>76</v>
      </c>
      <c r="G15801" s="3">
        <v>993</v>
      </c>
      <c r="O15801" s="3"/>
    </row>
    <row r="15802" spans="1:15" customFormat="1" ht="13.2" x14ac:dyDescent="0.25">
      <c r="A15802">
        <v>7</v>
      </c>
      <c r="B15802">
        <v>4</v>
      </c>
      <c r="C15802" s="3">
        <v>704</v>
      </c>
      <c r="D15802" t="s">
        <v>6</v>
      </c>
      <c r="E15802">
        <v>76</v>
      </c>
      <c r="G15802" s="3">
        <v>1305</v>
      </c>
      <c r="O15802" s="3"/>
    </row>
    <row r="15803" spans="1:15" customFormat="1" ht="13.2" x14ac:dyDescent="0.25">
      <c r="A15803">
        <v>7</v>
      </c>
      <c r="B15803">
        <v>5</v>
      </c>
      <c r="C15803" s="3">
        <v>705</v>
      </c>
      <c r="D15803" t="s">
        <v>6</v>
      </c>
      <c r="E15803">
        <v>76</v>
      </c>
      <c r="G15803" s="3">
        <v>430</v>
      </c>
      <c r="O15803" s="3"/>
    </row>
    <row r="15804" spans="1:15" customFormat="1" ht="13.2" x14ac:dyDescent="0.25">
      <c r="A15804">
        <v>7</v>
      </c>
      <c r="B15804">
        <v>6</v>
      </c>
      <c r="C15804" s="3">
        <v>706</v>
      </c>
      <c r="D15804" t="s">
        <v>6</v>
      </c>
      <c r="E15804">
        <v>76</v>
      </c>
      <c r="G15804" s="3">
        <v>2204</v>
      </c>
      <c r="O15804" s="3"/>
    </row>
    <row r="15805" spans="1:15" customFormat="1" ht="13.2" x14ac:dyDescent="0.25">
      <c r="A15805">
        <v>7</v>
      </c>
      <c r="B15805">
        <v>7</v>
      </c>
      <c r="C15805" s="3">
        <v>707</v>
      </c>
      <c r="D15805" t="s">
        <v>6</v>
      </c>
      <c r="E15805">
        <v>76</v>
      </c>
      <c r="G15805" s="3">
        <v>3966</v>
      </c>
      <c r="O15805" s="3"/>
    </row>
    <row r="15806" spans="1:15" customFormat="1" ht="13.2" x14ac:dyDescent="0.25">
      <c r="A15806">
        <v>7</v>
      </c>
      <c r="B15806">
        <v>8</v>
      </c>
      <c r="C15806" s="3">
        <v>708</v>
      </c>
      <c r="D15806" t="s">
        <v>6</v>
      </c>
      <c r="E15806">
        <v>76</v>
      </c>
      <c r="G15806" s="3">
        <v>5727</v>
      </c>
      <c r="O15806" s="3"/>
    </row>
    <row r="15807" spans="1:15" customFormat="1" ht="13.2" x14ac:dyDescent="0.25">
      <c r="A15807">
        <v>7</v>
      </c>
      <c r="B15807">
        <v>9</v>
      </c>
      <c r="C15807" s="3">
        <v>709</v>
      </c>
      <c r="D15807" t="s">
        <v>6</v>
      </c>
      <c r="E15807">
        <v>76</v>
      </c>
      <c r="G15807" s="3">
        <v>5706</v>
      </c>
      <c r="O15807" s="3"/>
    </row>
    <row r="15808" spans="1:15" customFormat="1" ht="13.2" x14ac:dyDescent="0.25">
      <c r="A15808">
        <v>7</v>
      </c>
      <c r="B15808">
        <v>10</v>
      </c>
      <c r="C15808" s="3">
        <v>710</v>
      </c>
      <c r="D15808" t="s">
        <v>6</v>
      </c>
      <c r="E15808">
        <v>76</v>
      </c>
      <c r="G15808" s="3">
        <v>7387</v>
      </c>
      <c r="O15808" s="3"/>
    </row>
    <row r="15809" spans="1:15" customFormat="1" ht="13.2" x14ac:dyDescent="0.25">
      <c r="A15809">
        <v>7</v>
      </c>
      <c r="B15809">
        <v>11</v>
      </c>
      <c r="C15809" s="3">
        <v>711</v>
      </c>
      <c r="D15809" t="s">
        <v>6</v>
      </c>
      <c r="E15809">
        <v>76</v>
      </c>
      <c r="G15809" s="3">
        <v>1822</v>
      </c>
      <c r="O15809" s="3"/>
    </row>
    <row r="15810" spans="1:15" customFormat="1" ht="13.2" x14ac:dyDescent="0.25">
      <c r="A15810">
        <v>7</v>
      </c>
      <c r="B15810">
        <v>12</v>
      </c>
      <c r="C15810" s="3">
        <v>712</v>
      </c>
      <c r="D15810" t="s">
        <v>6</v>
      </c>
      <c r="E15810">
        <v>76</v>
      </c>
      <c r="G15810" s="3">
        <v>4444</v>
      </c>
      <c r="O15810" s="3"/>
    </row>
    <row r="15811" spans="1:15" customFormat="1" ht="13.2" x14ac:dyDescent="0.25">
      <c r="A15811">
        <v>7</v>
      </c>
      <c r="B15811">
        <v>13</v>
      </c>
      <c r="C15811" s="3">
        <v>713</v>
      </c>
      <c r="D15811" t="s">
        <v>6</v>
      </c>
      <c r="E15811">
        <v>76</v>
      </c>
      <c r="G15811" s="3">
        <v>4934</v>
      </c>
      <c r="O15811" s="3"/>
    </row>
    <row r="15812" spans="1:15" customFormat="1" ht="13.2" x14ac:dyDescent="0.25">
      <c r="A15812">
        <v>7</v>
      </c>
      <c r="B15812">
        <v>14</v>
      </c>
      <c r="C15812" s="3">
        <v>714</v>
      </c>
      <c r="D15812" t="s">
        <v>6</v>
      </c>
      <c r="E15812">
        <v>76</v>
      </c>
      <c r="G15812" s="3">
        <v>5423</v>
      </c>
      <c r="O15812" s="3"/>
    </row>
    <row r="15813" spans="1:15" customFormat="1" ht="13.2" x14ac:dyDescent="0.25">
      <c r="A15813">
        <v>7</v>
      </c>
      <c r="B15813">
        <v>15</v>
      </c>
      <c r="C15813" s="3">
        <v>715</v>
      </c>
      <c r="D15813" t="s">
        <v>6</v>
      </c>
      <c r="E15813">
        <v>76</v>
      </c>
      <c r="G15813" s="3">
        <v>1697</v>
      </c>
      <c r="O15813" s="3"/>
    </row>
    <row r="15814" spans="1:15" customFormat="1" ht="13.2" x14ac:dyDescent="0.25">
      <c r="A15814">
        <v>7</v>
      </c>
      <c r="B15814">
        <v>16</v>
      </c>
      <c r="C15814" s="3">
        <v>716</v>
      </c>
      <c r="D15814" t="s">
        <v>6</v>
      </c>
      <c r="E15814">
        <v>76</v>
      </c>
      <c r="G15814" s="3">
        <v>238</v>
      </c>
      <c r="O15814" s="3"/>
    </row>
    <row r="15815" spans="1:15" customFormat="1" ht="13.2" x14ac:dyDescent="0.25">
      <c r="A15815">
        <v>7</v>
      </c>
      <c r="B15815">
        <v>17</v>
      </c>
      <c r="C15815" s="3">
        <v>717</v>
      </c>
      <c r="D15815" t="s">
        <v>6</v>
      </c>
      <c r="E15815">
        <v>76</v>
      </c>
      <c r="G15815" s="3">
        <v>51</v>
      </c>
      <c r="O15815" s="3"/>
    </row>
    <row r="15816" spans="1:15" customFormat="1" ht="13.2" x14ac:dyDescent="0.25">
      <c r="A15816">
        <v>7</v>
      </c>
      <c r="B15816">
        <v>18</v>
      </c>
      <c r="C15816" s="3">
        <v>718</v>
      </c>
      <c r="D15816" t="s">
        <v>6</v>
      </c>
      <c r="E15816">
        <v>76</v>
      </c>
      <c r="G15816" s="3">
        <v>79</v>
      </c>
      <c r="O15816" s="3"/>
    </row>
    <row r="15817" spans="1:15" customFormat="1" ht="13.2" x14ac:dyDescent="0.25">
      <c r="A15817">
        <v>7</v>
      </c>
      <c r="B15817">
        <v>19</v>
      </c>
      <c r="C15817" s="3">
        <v>719</v>
      </c>
      <c r="D15817" t="s">
        <v>6</v>
      </c>
      <c r="E15817">
        <v>76</v>
      </c>
      <c r="G15817" s="3">
        <v>317</v>
      </c>
      <c r="O15817" s="3"/>
    </row>
    <row r="15818" spans="1:15" customFormat="1" ht="13.2" x14ac:dyDescent="0.25">
      <c r="A15818">
        <v>7</v>
      </c>
      <c r="B15818">
        <v>20</v>
      </c>
      <c r="C15818" s="3">
        <v>720</v>
      </c>
      <c r="D15818" t="s">
        <v>6</v>
      </c>
      <c r="E15818">
        <v>76</v>
      </c>
      <c r="G15818" s="3">
        <v>219</v>
      </c>
      <c r="O15818" s="3"/>
    </row>
    <row r="15819" spans="1:15" customFormat="1" ht="13.2" x14ac:dyDescent="0.25">
      <c r="A15819">
        <v>7</v>
      </c>
      <c r="B15819">
        <v>21</v>
      </c>
      <c r="C15819" s="3">
        <v>721</v>
      </c>
      <c r="D15819" t="s">
        <v>6</v>
      </c>
      <c r="E15819">
        <v>76</v>
      </c>
      <c r="G15819" s="3">
        <v>419</v>
      </c>
      <c r="O15819" s="3"/>
    </row>
    <row r="15820" spans="1:15" customFormat="1" ht="13.2" x14ac:dyDescent="0.25">
      <c r="A15820">
        <v>7</v>
      </c>
      <c r="B15820">
        <v>22</v>
      </c>
      <c r="C15820" s="3">
        <v>722</v>
      </c>
      <c r="D15820" t="s">
        <v>6</v>
      </c>
      <c r="E15820">
        <v>76</v>
      </c>
      <c r="G15820" s="3">
        <v>619</v>
      </c>
      <c r="O15820" s="3"/>
    </row>
    <row r="15821" spans="1:15" customFormat="1" ht="13.2" x14ac:dyDescent="0.25">
      <c r="A15821">
        <v>7</v>
      </c>
      <c r="B15821">
        <v>23</v>
      </c>
      <c r="C15821" s="3">
        <v>723</v>
      </c>
      <c r="D15821" t="s">
        <v>6</v>
      </c>
      <c r="E15821">
        <v>76</v>
      </c>
      <c r="G15821" s="3">
        <v>3709</v>
      </c>
      <c r="O15821" s="3"/>
    </row>
    <row r="15822" spans="1:15" customFormat="1" ht="13.2" x14ac:dyDescent="0.25">
      <c r="A15822">
        <v>7</v>
      </c>
      <c r="B15822">
        <v>24</v>
      </c>
      <c r="C15822" s="3">
        <v>724</v>
      </c>
      <c r="D15822" t="s">
        <v>6</v>
      </c>
      <c r="E15822">
        <v>76</v>
      </c>
      <c r="G15822" s="3">
        <v>2786</v>
      </c>
      <c r="O15822" s="3"/>
    </row>
    <row r="15823" spans="1:15" customFormat="1" ht="13.2" x14ac:dyDescent="0.25">
      <c r="A15823">
        <v>7</v>
      </c>
      <c r="B15823">
        <v>25</v>
      </c>
      <c r="C15823" s="3">
        <v>725</v>
      </c>
      <c r="D15823" t="s">
        <v>6</v>
      </c>
      <c r="E15823">
        <v>76</v>
      </c>
      <c r="G15823" s="3">
        <v>7535</v>
      </c>
      <c r="O15823" s="3"/>
    </row>
    <row r="15824" spans="1:15" customFormat="1" ht="13.2" x14ac:dyDescent="0.25">
      <c r="A15824">
        <v>7</v>
      </c>
      <c r="B15824">
        <v>26</v>
      </c>
      <c r="C15824" s="3">
        <v>726</v>
      </c>
      <c r="D15824" t="s">
        <v>6</v>
      </c>
      <c r="E15824">
        <v>76</v>
      </c>
      <c r="G15824" s="3">
        <v>6611</v>
      </c>
      <c r="O15824" s="3"/>
    </row>
    <row r="15825" spans="1:15" customFormat="1" ht="13.2" x14ac:dyDescent="0.25">
      <c r="A15825">
        <v>7</v>
      </c>
      <c r="B15825">
        <v>27</v>
      </c>
      <c r="C15825" s="3">
        <v>727</v>
      </c>
      <c r="D15825" t="s">
        <v>6</v>
      </c>
      <c r="E15825">
        <v>76</v>
      </c>
      <c r="G15825" s="3">
        <v>5687</v>
      </c>
      <c r="O15825" s="3"/>
    </row>
    <row r="15826" spans="1:15" customFormat="1" ht="13.2" x14ac:dyDescent="0.25">
      <c r="A15826">
        <v>7</v>
      </c>
      <c r="B15826">
        <v>28</v>
      </c>
      <c r="C15826" s="3">
        <v>728</v>
      </c>
      <c r="D15826" t="s">
        <v>6</v>
      </c>
      <c r="E15826">
        <v>76</v>
      </c>
      <c r="G15826" s="3">
        <v>3318</v>
      </c>
      <c r="O15826" s="3"/>
    </row>
    <row r="15827" spans="1:15" customFormat="1" ht="13.2" x14ac:dyDescent="0.25">
      <c r="A15827">
        <v>7</v>
      </c>
      <c r="B15827">
        <v>29</v>
      </c>
      <c r="C15827" s="3">
        <v>729</v>
      </c>
      <c r="D15827" t="s">
        <v>6</v>
      </c>
      <c r="E15827">
        <v>76</v>
      </c>
      <c r="G15827" s="3">
        <v>926</v>
      </c>
      <c r="O15827" s="3"/>
    </row>
    <row r="15828" spans="1:15" customFormat="1" ht="13.2" x14ac:dyDescent="0.25">
      <c r="A15828">
        <v>7</v>
      </c>
      <c r="B15828">
        <v>30</v>
      </c>
      <c r="C15828" s="3">
        <v>730</v>
      </c>
      <c r="D15828" t="s">
        <v>6</v>
      </c>
      <c r="E15828">
        <v>76</v>
      </c>
      <c r="G15828" s="3">
        <v>392</v>
      </c>
      <c r="O15828" s="3"/>
    </row>
    <row r="15829" spans="1:15" customFormat="1" ht="13.2" x14ac:dyDescent="0.25">
      <c r="A15829">
        <v>7</v>
      </c>
      <c r="B15829">
        <v>31</v>
      </c>
      <c r="C15829" s="3">
        <v>731</v>
      </c>
      <c r="D15829" t="s">
        <v>6</v>
      </c>
      <c r="E15829">
        <v>76</v>
      </c>
      <c r="G15829" s="3">
        <v>764</v>
      </c>
      <c r="O15829" s="3"/>
    </row>
    <row r="15830" spans="1:15" customFormat="1" ht="13.2" x14ac:dyDescent="0.25">
      <c r="A15830">
        <v>8</v>
      </c>
      <c r="B15830">
        <v>1</v>
      </c>
      <c r="C15830" s="3">
        <v>801</v>
      </c>
      <c r="D15830" t="s">
        <v>6</v>
      </c>
      <c r="E15830">
        <v>76</v>
      </c>
      <c r="G15830" s="3">
        <v>977</v>
      </c>
      <c r="O15830" s="3"/>
    </row>
    <row r="15831" spans="1:15" customFormat="1" ht="13.2" x14ac:dyDescent="0.25">
      <c r="A15831">
        <v>8</v>
      </c>
      <c r="B15831">
        <v>2</v>
      </c>
      <c r="C15831" s="3">
        <v>802</v>
      </c>
      <c r="D15831" t="s">
        <v>6</v>
      </c>
      <c r="E15831">
        <v>76</v>
      </c>
      <c r="G15831" s="3">
        <v>651</v>
      </c>
      <c r="O15831" s="3"/>
    </row>
    <row r="15832" spans="1:15" customFormat="1" ht="13.2" x14ac:dyDescent="0.25">
      <c r="A15832">
        <v>8</v>
      </c>
      <c r="B15832">
        <v>3</v>
      </c>
      <c r="C15832" s="3">
        <v>803</v>
      </c>
      <c r="D15832" t="s">
        <v>6</v>
      </c>
      <c r="E15832">
        <v>76</v>
      </c>
      <c r="G15832" s="3">
        <v>1524</v>
      </c>
      <c r="O15832" s="3"/>
    </row>
    <row r="15833" spans="1:15" customFormat="1" ht="13.2" x14ac:dyDescent="0.25">
      <c r="A15833">
        <v>8</v>
      </c>
      <c r="B15833">
        <v>4</v>
      </c>
      <c r="C15833" s="3">
        <v>804</v>
      </c>
      <c r="D15833" t="s">
        <v>6</v>
      </c>
      <c r="E15833">
        <v>76</v>
      </c>
      <c r="G15833" s="3">
        <v>2395</v>
      </c>
      <c r="O15833" s="3"/>
    </row>
    <row r="15834" spans="1:15" customFormat="1" ht="13.2" x14ac:dyDescent="0.25">
      <c r="A15834">
        <v>8</v>
      </c>
      <c r="B15834">
        <v>5</v>
      </c>
      <c r="C15834" s="3">
        <v>805</v>
      </c>
      <c r="D15834" t="s">
        <v>6</v>
      </c>
      <c r="E15834">
        <v>76</v>
      </c>
      <c r="G15834" s="3">
        <v>257</v>
      </c>
      <c r="O15834" s="3"/>
    </row>
    <row r="15835" spans="1:15" customFormat="1" ht="13.2" x14ac:dyDescent="0.25">
      <c r="A15835">
        <v>8</v>
      </c>
      <c r="B15835">
        <v>6</v>
      </c>
      <c r="C15835" s="3">
        <v>806</v>
      </c>
      <c r="D15835" t="s">
        <v>6</v>
      </c>
      <c r="E15835">
        <v>76</v>
      </c>
      <c r="G15835" s="3">
        <v>141</v>
      </c>
      <c r="O15835" s="3"/>
    </row>
    <row r="15836" spans="1:15" customFormat="1" ht="13.2" x14ac:dyDescent="0.25">
      <c r="A15836">
        <v>8</v>
      </c>
      <c r="B15836">
        <v>7</v>
      </c>
      <c r="C15836" s="3">
        <v>807</v>
      </c>
      <c r="D15836" t="s">
        <v>6</v>
      </c>
      <c r="E15836">
        <v>76</v>
      </c>
      <c r="G15836" s="3">
        <v>258</v>
      </c>
      <c r="O15836" s="3"/>
    </row>
    <row r="15837" spans="1:15" customFormat="1" ht="13.2" x14ac:dyDescent="0.25">
      <c r="A15837">
        <v>8</v>
      </c>
      <c r="B15837">
        <v>8</v>
      </c>
      <c r="C15837" s="3">
        <v>808</v>
      </c>
      <c r="D15837" t="s">
        <v>6</v>
      </c>
      <c r="E15837">
        <v>76</v>
      </c>
      <c r="G15837" s="3">
        <v>1791</v>
      </c>
      <c r="O15837" s="3"/>
    </row>
    <row r="15838" spans="1:15" customFormat="1" ht="13.2" x14ac:dyDescent="0.25">
      <c r="A15838">
        <v>8</v>
      </c>
      <c r="B15838">
        <v>9</v>
      </c>
      <c r="C15838" s="3">
        <v>809</v>
      </c>
      <c r="D15838" t="s">
        <v>6</v>
      </c>
      <c r="E15838">
        <v>76</v>
      </c>
      <c r="G15838" s="3">
        <v>914</v>
      </c>
      <c r="O15838" s="3"/>
    </row>
    <row r="15839" spans="1:15" customFormat="1" ht="13.2" x14ac:dyDescent="0.25">
      <c r="A15839">
        <v>8</v>
      </c>
      <c r="B15839">
        <v>10</v>
      </c>
      <c r="C15839" s="3">
        <v>810</v>
      </c>
      <c r="D15839" t="s">
        <v>6</v>
      </c>
      <c r="E15839">
        <v>76</v>
      </c>
      <c r="G15839" s="3">
        <v>568</v>
      </c>
      <c r="O15839" s="3"/>
    </row>
    <row r="15840" spans="1:15" customFormat="1" ht="13.2" x14ac:dyDescent="0.25">
      <c r="A15840">
        <v>8</v>
      </c>
      <c r="B15840">
        <v>11</v>
      </c>
      <c r="C15840" s="3">
        <v>811</v>
      </c>
      <c r="D15840" t="s">
        <v>6</v>
      </c>
      <c r="E15840">
        <v>76</v>
      </c>
      <c r="G15840" s="3">
        <v>672</v>
      </c>
      <c r="O15840" s="3"/>
    </row>
    <row r="15841" spans="1:15" customFormat="1" ht="13.2" x14ac:dyDescent="0.25">
      <c r="A15841">
        <v>8</v>
      </c>
      <c r="B15841">
        <v>12</v>
      </c>
      <c r="C15841" s="3">
        <v>812</v>
      </c>
      <c r="D15841" t="s">
        <v>6</v>
      </c>
      <c r="E15841">
        <v>76</v>
      </c>
      <c r="G15841" s="3">
        <v>775</v>
      </c>
      <c r="O15841" s="3"/>
    </row>
    <row r="15842" spans="1:15" customFormat="1" ht="13.2" x14ac:dyDescent="0.25">
      <c r="A15842">
        <v>8</v>
      </c>
      <c r="B15842">
        <v>13</v>
      </c>
      <c r="C15842" s="3">
        <v>813</v>
      </c>
      <c r="D15842" t="s">
        <v>6</v>
      </c>
      <c r="E15842">
        <v>76</v>
      </c>
      <c r="G15842" s="3">
        <v>422</v>
      </c>
      <c r="O15842" s="3"/>
    </row>
    <row r="15843" spans="1:15" customFormat="1" ht="13.2" x14ac:dyDescent="0.25">
      <c r="A15843">
        <v>8</v>
      </c>
      <c r="B15843">
        <v>14</v>
      </c>
      <c r="C15843" s="3">
        <v>814</v>
      </c>
      <c r="D15843" t="s">
        <v>6</v>
      </c>
      <c r="E15843">
        <v>76</v>
      </c>
      <c r="G15843" s="3">
        <v>832</v>
      </c>
      <c r="O15843" s="3"/>
    </row>
    <row r="15844" spans="1:15" customFormat="1" ht="13.2" x14ac:dyDescent="0.25">
      <c r="A15844">
        <v>8</v>
      </c>
      <c r="B15844">
        <v>15</v>
      </c>
      <c r="C15844" s="3">
        <v>815</v>
      </c>
      <c r="D15844" t="s">
        <v>6</v>
      </c>
      <c r="E15844">
        <v>76</v>
      </c>
      <c r="G15844" s="3">
        <v>547</v>
      </c>
      <c r="O15844" s="3"/>
    </row>
    <row r="15845" spans="1:15" customFormat="1" ht="13.2" x14ac:dyDescent="0.25">
      <c r="A15845">
        <v>8</v>
      </c>
      <c r="B15845">
        <v>16</v>
      </c>
      <c r="C15845" s="3">
        <v>816</v>
      </c>
      <c r="D15845" t="s">
        <v>6</v>
      </c>
      <c r="E15845">
        <v>76</v>
      </c>
      <c r="G15845" s="3">
        <v>1287</v>
      </c>
      <c r="O15845" s="3"/>
    </row>
    <row r="15846" spans="1:15" customFormat="1" ht="13.2" x14ac:dyDescent="0.25">
      <c r="A15846">
        <v>8</v>
      </c>
      <c r="B15846">
        <v>17</v>
      </c>
      <c r="C15846" s="3">
        <v>817</v>
      </c>
      <c r="D15846" t="s">
        <v>6</v>
      </c>
      <c r="E15846">
        <v>76</v>
      </c>
      <c r="G15846" s="3">
        <v>6274</v>
      </c>
      <c r="O15846" s="3"/>
    </row>
    <row r="15847" spans="1:15" customFormat="1" ht="13.2" x14ac:dyDescent="0.25">
      <c r="A15847">
        <v>8</v>
      </c>
      <c r="B15847">
        <v>18</v>
      </c>
      <c r="C15847" s="3">
        <v>818</v>
      </c>
      <c r="D15847" t="s">
        <v>6</v>
      </c>
      <c r="E15847">
        <v>76</v>
      </c>
      <c r="G15847" s="3">
        <v>11262</v>
      </c>
      <c r="O15847" s="3"/>
    </row>
    <row r="15848" spans="1:15" customFormat="1" ht="13.2" x14ac:dyDescent="0.25">
      <c r="A15848">
        <v>8</v>
      </c>
      <c r="B15848">
        <v>19</v>
      </c>
      <c r="C15848" s="3">
        <v>819</v>
      </c>
      <c r="D15848" t="s">
        <v>6</v>
      </c>
      <c r="E15848">
        <v>76</v>
      </c>
      <c r="G15848" s="3">
        <v>15991</v>
      </c>
      <c r="O15848" s="3"/>
    </row>
    <row r="15849" spans="1:15" customFormat="1" ht="13.2" x14ac:dyDescent="0.25">
      <c r="A15849">
        <v>8</v>
      </c>
      <c r="B15849">
        <v>20</v>
      </c>
      <c r="C15849" s="3">
        <v>820</v>
      </c>
      <c r="D15849" t="s">
        <v>6</v>
      </c>
      <c r="E15849">
        <v>76</v>
      </c>
      <c r="G15849" s="3">
        <v>9768</v>
      </c>
      <c r="O15849" s="3"/>
    </row>
    <row r="15850" spans="1:15" customFormat="1" ht="13.2" x14ac:dyDescent="0.25">
      <c r="A15850">
        <v>8</v>
      </c>
      <c r="B15850">
        <v>21</v>
      </c>
      <c r="C15850" s="3">
        <v>821</v>
      </c>
      <c r="D15850" t="s">
        <v>6</v>
      </c>
      <c r="E15850">
        <v>76</v>
      </c>
      <c r="G15850" s="3">
        <v>12834</v>
      </c>
      <c r="O15850" s="3"/>
    </row>
    <row r="15851" spans="1:15" customFormat="1" ht="13.2" x14ac:dyDescent="0.25">
      <c r="A15851">
        <v>8</v>
      </c>
      <c r="B15851">
        <v>22</v>
      </c>
      <c r="C15851" s="3">
        <v>822</v>
      </c>
      <c r="D15851" t="s">
        <v>6</v>
      </c>
      <c r="E15851">
        <v>76</v>
      </c>
      <c r="G15851" s="3">
        <v>9604</v>
      </c>
      <c r="O15851" s="3"/>
    </row>
    <row r="15852" spans="1:15" customFormat="1" ht="13.2" x14ac:dyDescent="0.25">
      <c r="A15852">
        <v>8</v>
      </c>
      <c r="B15852">
        <v>23</v>
      </c>
      <c r="C15852" s="3">
        <v>823</v>
      </c>
      <c r="D15852" t="s">
        <v>6</v>
      </c>
      <c r="E15852">
        <v>76</v>
      </c>
      <c r="G15852" s="3">
        <v>11378</v>
      </c>
      <c r="O15852" s="3"/>
    </row>
    <row r="15853" spans="1:15" customFormat="1" ht="13.2" x14ac:dyDescent="0.25">
      <c r="A15853">
        <v>8</v>
      </c>
      <c r="B15853">
        <v>24</v>
      </c>
      <c r="C15853" s="3">
        <v>824</v>
      </c>
      <c r="D15853" t="s">
        <v>6</v>
      </c>
      <c r="E15853">
        <v>76</v>
      </c>
      <c r="G15853" s="3">
        <v>8766</v>
      </c>
      <c r="O15853" s="3"/>
    </row>
    <row r="15854" spans="1:15" customFormat="1" ht="13.2" x14ac:dyDescent="0.25">
      <c r="A15854">
        <v>8</v>
      </c>
      <c r="B15854">
        <v>25</v>
      </c>
      <c r="C15854" s="3">
        <v>825</v>
      </c>
      <c r="D15854" t="s">
        <v>6</v>
      </c>
      <c r="E15854">
        <v>76</v>
      </c>
      <c r="G15854" s="3">
        <v>6154</v>
      </c>
      <c r="O15854" s="3"/>
    </row>
    <row r="15855" spans="1:15" customFormat="1" ht="13.2" x14ac:dyDescent="0.25">
      <c r="A15855">
        <v>8</v>
      </c>
      <c r="B15855">
        <v>26</v>
      </c>
      <c r="C15855" s="3">
        <v>826</v>
      </c>
      <c r="D15855" t="s">
        <v>6</v>
      </c>
      <c r="E15855">
        <v>76</v>
      </c>
      <c r="G15855" s="3">
        <v>6722</v>
      </c>
      <c r="O15855" s="3"/>
    </row>
    <row r="15856" spans="1:15" customFormat="1" ht="13.2" x14ac:dyDescent="0.25">
      <c r="A15856">
        <v>8</v>
      </c>
      <c r="B15856">
        <v>27</v>
      </c>
      <c r="C15856" s="3">
        <v>827</v>
      </c>
      <c r="D15856" t="s">
        <v>6</v>
      </c>
      <c r="E15856">
        <v>76</v>
      </c>
      <c r="G15856" s="3">
        <v>2143</v>
      </c>
      <c r="O15856" s="3"/>
    </row>
    <row r="15857" spans="1:15" customFormat="1" ht="13.2" x14ac:dyDescent="0.25">
      <c r="A15857">
        <v>8</v>
      </c>
      <c r="B15857">
        <v>28</v>
      </c>
      <c r="C15857" s="3">
        <v>828</v>
      </c>
      <c r="D15857" t="s">
        <v>6</v>
      </c>
      <c r="E15857">
        <v>76</v>
      </c>
      <c r="G15857" s="3">
        <v>3466</v>
      </c>
      <c r="O15857" s="3"/>
    </row>
    <row r="15858" spans="1:15" customFormat="1" ht="13.2" x14ac:dyDescent="0.25">
      <c r="A15858">
        <v>8</v>
      </c>
      <c r="B15858">
        <v>29</v>
      </c>
      <c r="C15858" s="3">
        <v>829</v>
      </c>
      <c r="D15858" t="s">
        <v>6</v>
      </c>
      <c r="E15858">
        <v>76</v>
      </c>
      <c r="G15858" s="3">
        <v>2608</v>
      </c>
      <c r="O15858" s="3"/>
    </row>
    <row r="15859" spans="1:15" customFormat="1" ht="13.2" x14ac:dyDescent="0.25">
      <c r="A15859">
        <v>8</v>
      </c>
      <c r="B15859">
        <v>30</v>
      </c>
      <c r="C15859" s="3">
        <v>830</v>
      </c>
      <c r="D15859" t="s">
        <v>6</v>
      </c>
      <c r="E15859">
        <v>76</v>
      </c>
      <c r="G15859" s="3">
        <v>1852</v>
      </c>
      <c r="O15859" s="3"/>
    </row>
    <row r="15860" spans="1:15" customFormat="1" ht="13.2" x14ac:dyDescent="0.25">
      <c r="A15860">
        <v>8</v>
      </c>
      <c r="B15860">
        <v>31</v>
      </c>
      <c r="C15860" s="3">
        <v>831</v>
      </c>
      <c r="D15860" t="s">
        <v>6</v>
      </c>
      <c r="E15860">
        <v>76</v>
      </c>
      <c r="G15860" s="3">
        <v>1321</v>
      </c>
      <c r="O15860" s="3"/>
    </row>
    <row r="15861" spans="1:15" customFormat="1" ht="13.2" x14ac:dyDescent="0.25">
      <c r="A15861">
        <v>9</v>
      </c>
      <c r="B15861">
        <v>1</v>
      </c>
      <c r="C15861" s="3">
        <v>901</v>
      </c>
      <c r="D15861" t="s">
        <v>6</v>
      </c>
      <c r="E15861">
        <v>76</v>
      </c>
      <c r="G15861" s="3">
        <v>790</v>
      </c>
      <c r="O15861" s="3"/>
    </row>
    <row r="15862" spans="1:15" customFormat="1" ht="13.2" x14ac:dyDescent="0.25">
      <c r="A15862">
        <v>9</v>
      </c>
      <c r="B15862">
        <v>2</v>
      </c>
      <c r="C15862" s="3">
        <v>902</v>
      </c>
      <c r="D15862" t="s">
        <v>6</v>
      </c>
      <c r="E15862">
        <v>76</v>
      </c>
      <c r="G15862" s="3">
        <v>2111</v>
      </c>
      <c r="O15862" s="3"/>
    </row>
    <row r="15863" spans="1:15" customFormat="1" ht="13.2" x14ac:dyDescent="0.25">
      <c r="A15863">
        <v>9</v>
      </c>
      <c r="B15863">
        <v>3</v>
      </c>
      <c r="C15863" s="3">
        <v>903</v>
      </c>
      <c r="D15863" t="s">
        <v>6</v>
      </c>
      <c r="E15863">
        <v>76</v>
      </c>
      <c r="G15863" s="3">
        <v>760</v>
      </c>
      <c r="O15863" s="3"/>
    </row>
    <row r="15864" spans="1:15" customFormat="1" ht="13.2" x14ac:dyDescent="0.25">
      <c r="A15864">
        <v>9</v>
      </c>
      <c r="B15864">
        <v>4</v>
      </c>
      <c r="C15864" s="3">
        <v>904</v>
      </c>
      <c r="D15864" t="s">
        <v>6</v>
      </c>
      <c r="E15864">
        <v>76</v>
      </c>
      <c r="G15864" s="3">
        <v>406</v>
      </c>
      <c r="O15864" s="3"/>
    </row>
    <row r="15865" spans="1:15" customFormat="1" ht="13.2" x14ac:dyDescent="0.25">
      <c r="A15865">
        <v>9</v>
      </c>
      <c r="B15865">
        <v>5</v>
      </c>
      <c r="C15865" s="3">
        <v>905</v>
      </c>
      <c r="D15865" t="s">
        <v>6</v>
      </c>
      <c r="E15865">
        <v>76</v>
      </c>
      <c r="G15865" s="3">
        <v>395</v>
      </c>
      <c r="O15865" s="3"/>
    </row>
    <row r="15866" spans="1:15" customFormat="1" ht="13.2" x14ac:dyDescent="0.25">
      <c r="A15866">
        <v>9</v>
      </c>
      <c r="B15866">
        <v>6</v>
      </c>
      <c r="C15866" s="3">
        <v>906</v>
      </c>
      <c r="D15866" t="s">
        <v>6</v>
      </c>
      <c r="E15866">
        <v>76</v>
      </c>
      <c r="G15866" s="3">
        <v>639</v>
      </c>
      <c r="O15866" s="3"/>
    </row>
    <row r="15867" spans="1:15" customFormat="1" ht="13.2" x14ac:dyDescent="0.25">
      <c r="A15867">
        <v>9</v>
      </c>
      <c r="B15867">
        <v>7</v>
      </c>
      <c r="C15867" s="3">
        <v>907</v>
      </c>
      <c r="D15867" t="s">
        <v>6</v>
      </c>
      <c r="E15867">
        <v>76</v>
      </c>
      <c r="G15867" s="3">
        <v>883</v>
      </c>
      <c r="O15867" s="3"/>
    </row>
    <row r="15868" spans="1:15" customFormat="1" ht="13.2" x14ac:dyDescent="0.25">
      <c r="A15868">
        <v>9</v>
      </c>
      <c r="B15868">
        <v>8</v>
      </c>
      <c r="C15868" s="3">
        <v>908</v>
      </c>
      <c r="D15868" t="s">
        <v>6</v>
      </c>
      <c r="E15868">
        <v>76</v>
      </c>
      <c r="G15868" s="3">
        <v>528</v>
      </c>
      <c r="O15868" s="3"/>
    </row>
    <row r="15869" spans="1:15" customFormat="1" ht="13.2" x14ac:dyDescent="0.25">
      <c r="A15869">
        <v>9</v>
      </c>
      <c r="B15869">
        <v>9</v>
      </c>
      <c r="C15869" s="3">
        <v>909</v>
      </c>
      <c r="D15869" t="s">
        <v>6</v>
      </c>
      <c r="E15869">
        <v>76</v>
      </c>
      <c r="G15869" s="3">
        <v>870</v>
      </c>
      <c r="O15869" s="3"/>
    </row>
    <row r="15870" spans="1:15" customFormat="1" ht="13.2" x14ac:dyDescent="0.25">
      <c r="A15870">
        <v>9</v>
      </c>
      <c r="B15870">
        <v>10</v>
      </c>
      <c r="C15870" s="3">
        <v>910</v>
      </c>
      <c r="D15870" t="s">
        <v>6</v>
      </c>
      <c r="E15870">
        <v>76</v>
      </c>
      <c r="G15870" s="3">
        <v>300</v>
      </c>
      <c r="O15870" s="3"/>
    </row>
    <row r="15871" spans="1:15" customFormat="1" ht="13.2" x14ac:dyDescent="0.25">
      <c r="A15871">
        <v>9</v>
      </c>
      <c r="B15871">
        <v>11</v>
      </c>
      <c r="C15871" s="3">
        <v>911</v>
      </c>
      <c r="D15871" t="s">
        <v>6</v>
      </c>
      <c r="E15871">
        <v>76</v>
      </c>
      <c r="G15871" s="3">
        <v>318</v>
      </c>
      <c r="O15871" s="3"/>
    </row>
    <row r="15872" spans="1:15" customFormat="1" ht="13.2" x14ac:dyDescent="0.25">
      <c r="A15872">
        <v>9</v>
      </c>
      <c r="B15872">
        <v>12</v>
      </c>
      <c r="C15872" s="3">
        <v>912</v>
      </c>
      <c r="D15872" t="s">
        <v>6</v>
      </c>
      <c r="E15872">
        <v>76</v>
      </c>
      <c r="G15872" s="3">
        <v>390</v>
      </c>
      <c r="O15872" s="3"/>
    </row>
    <row r="15873" spans="1:15" customFormat="1" ht="13.2" x14ac:dyDescent="0.25">
      <c r="A15873">
        <v>9</v>
      </c>
      <c r="B15873">
        <v>13</v>
      </c>
      <c r="C15873" s="3">
        <v>913</v>
      </c>
      <c r="D15873" t="s">
        <v>6</v>
      </c>
      <c r="E15873">
        <v>76</v>
      </c>
      <c r="G15873" s="3">
        <v>462</v>
      </c>
      <c r="O15873" s="3"/>
    </row>
    <row r="15874" spans="1:15" customFormat="1" ht="13.2" x14ac:dyDescent="0.25">
      <c r="A15874">
        <v>9</v>
      </c>
      <c r="B15874">
        <v>14</v>
      </c>
      <c r="C15874" s="3">
        <v>914</v>
      </c>
      <c r="D15874" t="s">
        <v>6</v>
      </c>
      <c r="E15874">
        <v>76</v>
      </c>
      <c r="G15874" s="3">
        <v>246</v>
      </c>
      <c r="O15874" s="3"/>
    </row>
    <row r="15875" spans="1:15" customFormat="1" ht="13.2" x14ac:dyDescent="0.25">
      <c r="A15875">
        <v>9</v>
      </c>
      <c r="B15875">
        <v>15</v>
      </c>
      <c r="C15875" s="3">
        <v>915</v>
      </c>
      <c r="D15875" t="s">
        <v>6</v>
      </c>
      <c r="E15875">
        <v>76</v>
      </c>
      <c r="G15875" s="3">
        <v>225</v>
      </c>
      <c r="O15875" s="3"/>
    </row>
    <row r="15876" spans="1:15" customFormat="1" ht="13.2" x14ac:dyDescent="0.25">
      <c r="A15876">
        <v>9</v>
      </c>
      <c r="B15876">
        <v>16</v>
      </c>
      <c r="C15876" s="3">
        <v>916</v>
      </c>
      <c r="D15876" t="s">
        <v>6</v>
      </c>
      <c r="E15876">
        <v>76</v>
      </c>
      <c r="G15876" s="3">
        <v>241</v>
      </c>
      <c r="O15876" s="3"/>
    </row>
    <row r="15877" spans="1:15" customFormat="1" ht="13.2" x14ac:dyDescent="0.25">
      <c r="A15877">
        <v>9</v>
      </c>
      <c r="B15877">
        <v>17</v>
      </c>
      <c r="C15877" s="3">
        <v>917</v>
      </c>
      <c r="D15877" t="s">
        <v>6</v>
      </c>
      <c r="E15877">
        <v>76</v>
      </c>
      <c r="G15877" s="3">
        <v>352</v>
      </c>
      <c r="O15877" s="3"/>
    </row>
    <row r="15878" spans="1:15" customFormat="1" ht="13.2" x14ac:dyDescent="0.25">
      <c r="A15878">
        <v>9</v>
      </c>
      <c r="B15878">
        <v>18</v>
      </c>
      <c r="C15878" s="3">
        <v>918</v>
      </c>
      <c r="D15878" t="s">
        <v>6</v>
      </c>
      <c r="E15878">
        <v>76</v>
      </c>
      <c r="G15878" s="3">
        <v>1496</v>
      </c>
      <c r="O15878" s="3"/>
    </row>
    <row r="15879" spans="1:15" customFormat="1" ht="13.2" x14ac:dyDescent="0.25">
      <c r="A15879">
        <v>9</v>
      </c>
      <c r="B15879">
        <v>19</v>
      </c>
      <c r="C15879" s="3">
        <v>919</v>
      </c>
      <c r="D15879" t="s">
        <v>6</v>
      </c>
      <c r="E15879">
        <v>76</v>
      </c>
      <c r="G15879" s="3">
        <v>348</v>
      </c>
      <c r="O15879" s="3"/>
    </row>
    <row r="15880" spans="1:15" customFormat="1" ht="13.2" x14ac:dyDescent="0.25">
      <c r="A15880">
        <v>9</v>
      </c>
      <c r="B15880">
        <v>20</v>
      </c>
      <c r="C15880" s="3">
        <v>920</v>
      </c>
      <c r="D15880" t="s">
        <v>6</v>
      </c>
      <c r="E15880">
        <v>76</v>
      </c>
      <c r="G15880" s="3">
        <v>474</v>
      </c>
      <c r="O15880" s="3"/>
    </row>
    <row r="15881" spans="1:15" customFormat="1" ht="13.2" x14ac:dyDescent="0.25">
      <c r="A15881">
        <v>9</v>
      </c>
      <c r="B15881">
        <v>21</v>
      </c>
      <c r="C15881" s="3">
        <v>921</v>
      </c>
      <c r="D15881" t="s">
        <v>6</v>
      </c>
      <c r="E15881">
        <v>76</v>
      </c>
      <c r="G15881" s="3">
        <v>210</v>
      </c>
      <c r="O15881" s="3"/>
    </row>
    <row r="15882" spans="1:15" customFormat="1" ht="13.2" x14ac:dyDescent="0.25">
      <c r="A15882">
        <v>9</v>
      </c>
      <c r="B15882">
        <v>22</v>
      </c>
      <c r="C15882" s="3">
        <v>922</v>
      </c>
      <c r="D15882" t="s">
        <v>6</v>
      </c>
      <c r="E15882">
        <v>76</v>
      </c>
      <c r="G15882" s="3">
        <v>156</v>
      </c>
      <c r="O15882" s="3"/>
    </row>
    <row r="15883" spans="1:15" customFormat="1" ht="13.2" x14ac:dyDescent="0.25">
      <c r="A15883">
        <v>9</v>
      </c>
      <c r="B15883">
        <v>23</v>
      </c>
      <c r="C15883" s="3">
        <v>923</v>
      </c>
      <c r="D15883" t="s">
        <v>6</v>
      </c>
      <c r="E15883">
        <v>76</v>
      </c>
      <c r="G15883" s="3">
        <v>101</v>
      </c>
      <c r="O15883" s="3"/>
    </row>
    <row r="15884" spans="1:15" customFormat="1" ht="13.2" x14ac:dyDescent="0.25">
      <c r="A15884">
        <v>6</v>
      </c>
      <c r="B15884">
        <v>10</v>
      </c>
      <c r="C15884" s="3">
        <v>610</v>
      </c>
      <c r="D15884" t="s">
        <v>7</v>
      </c>
      <c r="E15884">
        <v>76</v>
      </c>
      <c r="G15884" s="3"/>
      <c r="O15884" s="3"/>
    </row>
    <row r="15885" spans="1:15" customFormat="1" ht="13.2" x14ac:dyDescent="0.25">
      <c r="A15885">
        <v>6</v>
      </c>
      <c r="B15885">
        <v>11</v>
      </c>
      <c r="C15885" s="3">
        <v>611</v>
      </c>
      <c r="D15885" t="s">
        <v>7</v>
      </c>
      <c r="E15885">
        <v>76</v>
      </c>
      <c r="G15885" s="3"/>
      <c r="O15885" s="3"/>
    </row>
    <row r="15886" spans="1:15" customFormat="1" ht="13.2" x14ac:dyDescent="0.25">
      <c r="A15886">
        <v>6</v>
      </c>
      <c r="B15886">
        <v>12</v>
      </c>
      <c r="C15886" s="3">
        <v>612</v>
      </c>
      <c r="D15886" t="s">
        <v>7</v>
      </c>
      <c r="E15886">
        <v>76</v>
      </c>
      <c r="G15886" s="3"/>
      <c r="O15886" s="3"/>
    </row>
    <row r="15887" spans="1:15" customFormat="1" ht="13.2" x14ac:dyDescent="0.25">
      <c r="A15887">
        <v>6</v>
      </c>
      <c r="B15887">
        <v>13</v>
      </c>
      <c r="C15887" s="3">
        <v>613</v>
      </c>
      <c r="D15887" t="s">
        <v>7</v>
      </c>
      <c r="E15887">
        <v>76</v>
      </c>
      <c r="G15887" s="3"/>
      <c r="O15887" s="3"/>
    </row>
    <row r="15888" spans="1:15" customFormat="1" ht="13.2" x14ac:dyDescent="0.25">
      <c r="A15888">
        <v>6</v>
      </c>
      <c r="B15888">
        <v>14</v>
      </c>
      <c r="C15888" s="3">
        <v>614</v>
      </c>
      <c r="D15888" t="s">
        <v>7</v>
      </c>
      <c r="E15888">
        <v>76</v>
      </c>
      <c r="G15888" s="3">
        <v>1539</v>
      </c>
      <c r="O15888" s="3"/>
    </row>
    <row r="15889" spans="1:15" customFormat="1" ht="13.2" x14ac:dyDescent="0.25">
      <c r="A15889">
        <v>6</v>
      </c>
      <c r="B15889">
        <v>15</v>
      </c>
      <c r="C15889" s="3">
        <v>615</v>
      </c>
      <c r="D15889" t="s">
        <v>7</v>
      </c>
      <c r="E15889">
        <v>76</v>
      </c>
      <c r="G15889" s="3">
        <v>1664</v>
      </c>
      <c r="O15889" s="3"/>
    </row>
    <row r="15890" spans="1:15" customFormat="1" ht="13.2" x14ac:dyDescent="0.25">
      <c r="A15890">
        <v>6</v>
      </c>
      <c r="B15890">
        <v>16</v>
      </c>
      <c r="C15890" s="3">
        <v>616</v>
      </c>
      <c r="D15890" t="s">
        <v>7</v>
      </c>
      <c r="E15890">
        <v>76</v>
      </c>
      <c r="G15890" s="3">
        <v>1013</v>
      </c>
      <c r="O15890" s="3"/>
    </row>
    <row r="15891" spans="1:15" customFormat="1" ht="13.2" x14ac:dyDescent="0.25">
      <c r="A15891">
        <v>6</v>
      </c>
      <c r="B15891">
        <v>17</v>
      </c>
      <c r="C15891" s="3">
        <v>617</v>
      </c>
      <c r="D15891" t="s">
        <v>7</v>
      </c>
      <c r="E15891">
        <v>76</v>
      </c>
      <c r="G15891" s="3">
        <v>362</v>
      </c>
      <c r="O15891" s="3"/>
    </row>
    <row r="15892" spans="1:15" customFormat="1" ht="13.2" x14ac:dyDescent="0.25">
      <c r="A15892">
        <v>6</v>
      </c>
      <c r="B15892">
        <v>18</v>
      </c>
      <c r="C15892" s="3">
        <v>618</v>
      </c>
      <c r="D15892" t="s">
        <v>7</v>
      </c>
      <c r="E15892">
        <v>76</v>
      </c>
      <c r="G15892" s="3">
        <v>1576</v>
      </c>
      <c r="O15892" s="3"/>
    </row>
    <row r="15893" spans="1:15" customFormat="1" ht="13.2" x14ac:dyDescent="0.25">
      <c r="A15893">
        <v>6</v>
      </c>
      <c r="B15893">
        <v>19</v>
      </c>
      <c r="C15893" s="3">
        <v>619</v>
      </c>
      <c r="D15893" t="s">
        <v>7</v>
      </c>
      <c r="E15893">
        <v>76</v>
      </c>
      <c r="G15893" s="3">
        <v>411</v>
      </c>
      <c r="O15893" s="3"/>
    </row>
    <row r="15894" spans="1:15" customFormat="1" ht="13.2" x14ac:dyDescent="0.25">
      <c r="A15894">
        <v>6</v>
      </c>
      <c r="B15894">
        <v>20</v>
      </c>
      <c r="C15894" s="3">
        <v>620</v>
      </c>
      <c r="D15894" t="s">
        <v>7</v>
      </c>
      <c r="E15894">
        <v>76</v>
      </c>
      <c r="G15894" s="3">
        <v>638</v>
      </c>
      <c r="O15894" s="3"/>
    </row>
    <row r="15895" spans="1:15" customFormat="1" ht="13.2" x14ac:dyDescent="0.25">
      <c r="A15895">
        <v>6</v>
      </c>
      <c r="B15895">
        <v>21</v>
      </c>
      <c r="C15895" s="3">
        <v>621</v>
      </c>
      <c r="D15895" t="s">
        <v>7</v>
      </c>
      <c r="E15895">
        <v>76</v>
      </c>
      <c r="G15895" s="3">
        <v>635</v>
      </c>
      <c r="O15895" s="3"/>
    </row>
    <row r="15896" spans="1:15" customFormat="1" ht="13.2" x14ac:dyDescent="0.25">
      <c r="A15896">
        <v>6</v>
      </c>
      <c r="B15896">
        <v>22</v>
      </c>
      <c r="C15896" s="3">
        <v>622</v>
      </c>
      <c r="D15896" t="s">
        <v>7</v>
      </c>
      <c r="E15896">
        <v>76</v>
      </c>
      <c r="G15896" s="3">
        <v>2862</v>
      </c>
      <c r="O15896" s="3"/>
    </row>
    <row r="15897" spans="1:15" customFormat="1" ht="13.2" x14ac:dyDescent="0.25">
      <c r="A15897">
        <v>6</v>
      </c>
      <c r="B15897">
        <v>23</v>
      </c>
      <c r="C15897" s="3">
        <v>623</v>
      </c>
      <c r="D15897" t="s">
        <v>7</v>
      </c>
      <c r="E15897">
        <v>76</v>
      </c>
      <c r="G15897" s="3">
        <v>1890</v>
      </c>
      <c r="O15897" s="3"/>
    </row>
    <row r="15898" spans="1:15" customFormat="1" ht="13.2" x14ac:dyDescent="0.25">
      <c r="A15898">
        <v>6</v>
      </c>
      <c r="B15898">
        <v>24</v>
      </c>
      <c r="C15898" s="3">
        <v>624</v>
      </c>
      <c r="D15898" t="s">
        <v>7</v>
      </c>
      <c r="E15898">
        <v>76</v>
      </c>
      <c r="G15898" s="3">
        <v>917</v>
      </c>
      <c r="O15898" s="3"/>
    </row>
    <row r="15899" spans="1:15" customFormat="1" ht="13.2" x14ac:dyDescent="0.25">
      <c r="A15899">
        <v>6</v>
      </c>
      <c r="B15899">
        <v>25</v>
      </c>
      <c r="C15899" s="3">
        <v>625</v>
      </c>
      <c r="D15899" t="s">
        <v>7</v>
      </c>
      <c r="E15899">
        <v>76</v>
      </c>
      <c r="G15899" s="3">
        <v>1073</v>
      </c>
      <c r="O15899" s="3"/>
    </row>
    <row r="15900" spans="1:15" customFormat="1" ht="13.2" x14ac:dyDescent="0.25">
      <c r="A15900">
        <v>6</v>
      </c>
      <c r="B15900">
        <v>26</v>
      </c>
      <c r="C15900" s="3">
        <v>626</v>
      </c>
      <c r="D15900" t="s">
        <v>7</v>
      </c>
      <c r="E15900">
        <v>76</v>
      </c>
      <c r="G15900" s="3">
        <v>420</v>
      </c>
      <c r="O15900" s="3"/>
    </row>
    <row r="15901" spans="1:15" customFormat="1" ht="13.2" x14ac:dyDescent="0.25">
      <c r="A15901">
        <v>6</v>
      </c>
      <c r="B15901">
        <v>27</v>
      </c>
      <c r="C15901" s="3">
        <v>627</v>
      </c>
      <c r="D15901" t="s">
        <v>7</v>
      </c>
      <c r="E15901">
        <v>76</v>
      </c>
      <c r="G15901" s="3">
        <v>676</v>
      </c>
      <c r="O15901" s="3"/>
    </row>
    <row r="15902" spans="1:15" customFormat="1" ht="13.2" x14ac:dyDescent="0.25">
      <c r="A15902">
        <v>6</v>
      </c>
      <c r="B15902">
        <v>28</v>
      </c>
      <c r="C15902" s="3">
        <v>628</v>
      </c>
      <c r="D15902" t="s">
        <v>7</v>
      </c>
      <c r="E15902">
        <v>76</v>
      </c>
      <c r="G15902" s="3">
        <v>677</v>
      </c>
      <c r="O15902" s="3"/>
    </row>
    <row r="15903" spans="1:15" customFormat="1" ht="13.2" x14ac:dyDescent="0.25">
      <c r="A15903">
        <v>6</v>
      </c>
      <c r="B15903">
        <v>29</v>
      </c>
      <c r="C15903" s="3">
        <v>629</v>
      </c>
      <c r="D15903" t="s">
        <v>7</v>
      </c>
      <c r="E15903">
        <v>76</v>
      </c>
      <c r="G15903" s="3">
        <v>334</v>
      </c>
      <c r="O15903" s="3"/>
    </row>
    <row r="15904" spans="1:15" customFormat="1" ht="13.2" x14ac:dyDescent="0.25">
      <c r="A15904">
        <v>6</v>
      </c>
      <c r="B15904">
        <v>30</v>
      </c>
      <c r="C15904" s="3">
        <v>630</v>
      </c>
      <c r="D15904" t="s">
        <v>7</v>
      </c>
      <c r="E15904">
        <v>76</v>
      </c>
      <c r="G15904" s="3">
        <v>3043</v>
      </c>
      <c r="O15904" s="3"/>
    </row>
    <row r="15905" spans="1:15" customFormat="1" ht="13.2" x14ac:dyDescent="0.25">
      <c r="A15905">
        <v>7</v>
      </c>
      <c r="B15905">
        <v>1</v>
      </c>
      <c r="C15905" s="3">
        <v>701</v>
      </c>
      <c r="D15905" t="s">
        <v>7</v>
      </c>
      <c r="E15905">
        <v>76</v>
      </c>
      <c r="G15905" s="3">
        <v>451</v>
      </c>
      <c r="O15905" s="3"/>
    </row>
    <row r="15906" spans="1:15" customFormat="1" ht="13.2" x14ac:dyDescent="0.25">
      <c r="A15906">
        <v>7</v>
      </c>
      <c r="B15906">
        <v>2</v>
      </c>
      <c r="C15906" s="3">
        <v>702</v>
      </c>
      <c r="D15906" t="s">
        <v>7</v>
      </c>
      <c r="E15906">
        <v>76</v>
      </c>
      <c r="G15906" s="3">
        <v>256</v>
      </c>
      <c r="O15906" s="3"/>
    </row>
    <row r="15907" spans="1:15" customFormat="1" ht="13.2" x14ac:dyDescent="0.25">
      <c r="A15907">
        <v>7</v>
      </c>
      <c r="B15907">
        <v>3</v>
      </c>
      <c r="C15907" s="3">
        <v>703</v>
      </c>
      <c r="D15907" t="s">
        <v>7</v>
      </c>
      <c r="E15907">
        <v>76</v>
      </c>
      <c r="G15907" s="3">
        <v>1276</v>
      </c>
      <c r="O15907" s="3"/>
    </row>
    <row r="15908" spans="1:15" customFormat="1" ht="13.2" x14ac:dyDescent="0.25">
      <c r="A15908">
        <v>7</v>
      </c>
      <c r="B15908">
        <v>4</v>
      </c>
      <c r="C15908" s="3">
        <v>704</v>
      </c>
      <c r="D15908" t="s">
        <v>7</v>
      </c>
      <c r="E15908">
        <v>76</v>
      </c>
      <c r="G15908" s="3">
        <v>200</v>
      </c>
      <c r="O15908" s="3"/>
    </row>
    <row r="15909" spans="1:15" customFormat="1" ht="13.2" x14ac:dyDescent="0.25">
      <c r="A15909">
        <v>7</v>
      </c>
      <c r="B15909">
        <v>5</v>
      </c>
      <c r="C15909" s="3">
        <v>705</v>
      </c>
      <c r="D15909" t="s">
        <v>7</v>
      </c>
      <c r="E15909">
        <v>76</v>
      </c>
      <c r="G15909" s="3">
        <v>185</v>
      </c>
      <c r="O15909" s="3"/>
    </row>
    <row r="15910" spans="1:15" customFormat="1" ht="13.2" x14ac:dyDescent="0.25">
      <c r="A15910">
        <v>7</v>
      </c>
      <c r="B15910">
        <v>6</v>
      </c>
      <c r="C15910" s="3">
        <v>706</v>
      </c>
      <c r="D15910" t="s">
        <v>7</v>
      </c>
      <c r="E15910">
        <v>76</v>
      </c>
      <c r="G15910" s="3">
        <v>1220</v>
      </c>
      <c r="O15910" s="3"/>
    </row>
    <row r="15911" spans="1:15" customFormat="1" ht="13.2" x14ac:dyDescent="0.25">
      <c r="A15911">
        <v>7</v>
      </c>
      <c r="B15911">
        <v>7</v>
      </c>
      <c r="C15911" s="3">
        <v>707</v>
      </c>
      <c r="D15911" t="s">
        <v>7</v>
      </c>
      <c r="E15911">
        <v>76</v>
      </c>
      <c r="G15911" s="3">
        <v>805</v>
      </c>
      <c r="O15911" s="3"/>
    </row>
    <row r="15912" spans="1:15" customFormat="1" ht="13.2" x14ac:dyDescent="0.25">
      <c r="A15912">
        <v>7</v>
      </c>
      <c r="B15912">
        <v>8</v>
      </c>
      <c r="C15912" s="3">
        <v>708</v>
      </c>
      <c r="D15912" t="s">
        <v>7</v>
      </c>
      <c r="E15912">
        <v>76</v>
      </c>
      <c r="G15912" s="3">
        <v>390</v>
      </c>
      <c r="O15912" s="3"/>
    </row>
    <row r="15913" spans="1:15" customFormat="1" ht="13.2" x14ac:dyDescent="0.25">
      <c r="A15913">
        <v>7</v>
      </c>
      <c r="B15913">
        <v>9</v>
      </c>
      <c r="C15913" s="3">
        <v>709</v>
      </c>
      <c r="D15913" t="s">
        <v>7</v>
      </c>
      <c r="E15913">
        <v>76</v>
      </c>
      <c r="G15913" s="3">
        <v>934</v>
      </c>
      <c r="O15913" s="3"/>
    </row>
    <row r="15914" spans="1:15" customFormat="1" ht="13.2" x14ac:dyDescent="0.25">
      <c r="A15914">
        <v>7</v>
      </c>
      <c r="B15914">
        <v>10</v>
      </c>
      <c r="C15914" s="3">
        <v>710</v>
      </c>
      <c r="D15914" t="s">
        <v>7</v>
      </c>
      <c r="E15914">
        <v>76</v>
      </c>
      <c r="G15914" s="3">
        <v>327</v>
      </c>
      <c r="O15914" s="3"/>
    </row>
    <row r="15915" spans="1:15" customFormat="1" ht="13.2" x14ac:dyDescent="0.25">
      <c r="A15915">
        <v>7</v>
      </c>
      <c r="B15915">
        <v>11</v>
      </c>
      <c r="C15915" s="3">
        <v>711</v>
      </c>
      <c r="D15915" t="s">
        <v>7</v>
      </c>
      <c r="E15915">
        <v>76</v>
      </c>
      <c r="G15915" s="3">
        <v>273</v>
      </c>
      <c r="O15915" s="3"/>
    </row>
    <row r="15916" spans="1:15" customFormat="1" ht="13.2" x14ac:dyDescent="0.25">
      <c r="A15916">
        <v>7</v>
      </c>
      <c r="B15916">
        <v>12</v>
      </c>
      <c r="C15916" s="3">
        <v>712</v>
      </c>
      <c r="D15916" t="s">
        <v>7</v>
      </c>
      <c r="E15916">
        <v>76</v>
      </c>
      <c r="G15916" s="3">
        <v>2332</v>
      </c>
      <c r="O15916" s="3"/>
    </row>
    <row r="15917" spans="1:15" customFormat="1" ht="13.2" x14ac:dyDescent="0.25">
      <c r="A15917">
        <v>7</v>
      </c>
      <c r="B15917">
        <v>13</v>
      </c>
      <c r="C15917" s="3">
        <v>713</v>
      </c>
      <c r="D15917" t="s">
        <v>7</v>
      </c>
      <c r="E15917">
        <v>76</v>
      </c>
      <c r="G15917" s="3">
        <v>1470</v>
      </c>
      <c r="O15917" s="3"/>
    </row>
    <row r="15918" spans="1:15" customFormat="1" ht="13.2" x14ac:dyDescent="0.25">
      <c r="A15918">
        <v>7</v>
      </c>
      <c r="B15918">
        <v>14</v>
      </c>
      <c r="C15918" s="3">
        <v>714</v>
      </c>
      <c r="D15918" t="s">
        <v>7</v>
      </c>
      <c r="E15918">
        <v>76</v>
      </c>
      <c r="G15918" s="3">
        <v>973</v>
      </c>
      <c r="O15918" s="3"/>
    </row>
    <row r="15919" spans="1:15" customFormat="1" ht="13.2" x14ac:dyDescent="0.25">
      <c r="A15919">
        <v>7</v>
      </c>
      <c r="B15919">
        <v>15</v>
      </c>
      <c r="C15919" s="3">
        <v>715</v>
      </c>
      <c r="D15919" t="s">
        <v>7</v>
      </c>
      <c r="E15919">
        <v>76</v>
      </c>
      <c r="G15919" s="3">
        <v>475</v>
      </c>
      <c r="O15919" s="3"/>
    </row>
    <row r="15920" spans="1:15" customFormat="1" ht="13.2" x14ac:dyDescent="0.25">
      <c r="A15920">
        <v>7</v>
      </c>
      <c r="B15920">
        <v>16</v>
      </c>
      <c r="C15920" s="3">
        <v>716</v>
      </c>
      <c r="D15920" t="s">
        <v>7</v>
      </c>
      <c r="E15920">
        <v>76</v>
      </c>
      <c r="G15920" s="3">
        <v>562</v>
      </c>
      <c r="O15920" s="3"/>
    </row>
    <row r="15921" spans="1:15" customFormat="1" ht="13.2" x14ac:dyDescent="0.25">
      <c r="A15921">
        <v>7</v>
      </c>
      <c r="B15921">
        <v>17</v>
      </c>
      <c r="C15921" s="3">
        <v>717</v>
      </c>
      <c r="D15921" t="s">
        <v>7</v>
      </c>
      <c r="E15921">
        <v>76</v>
      </c>
      <c r="G15921" s="3">
        <v>4168</v>
      </c>
      <c r="O15921" s="3"/>
    </row>
    <row r="15922" spans="1:15" customFormat="1" ht="13.2" x14ac:dyDescent="0.25">
      <c r="A15922">
        <v>7</v>
      </c>
      <c r="B15922">
        <v>18</v>
      </c>
      <c r="C15922" s="3">
        <v>718</v>
      </c>
      <c r="D15922" t="s">
        <v>7</v>
      </c>
      <c r="E15922">
        <v>76</v>
      </c>
      <c r="G15922" s="3">
        <v>823</v>
      </c>
      <c r="O15922" s="3"/>
    </row>
    <row r="15923" spans="1:15" customFormat="1" ht="13.2" x14ac:dyDescent="0.25">
      <c r="A15923">
        <v>7</v>
      </c>
      <c r="B15923">
        <v>19</v>
      </c>
      <c r="C15923" s="3">
        <v>719</v>
      </c>
      <c r="D15923" t="s">
        <v>7</v>
      </c>
      <c r="E15923">
        <v>76</v>
      </c>
      <c r="G15923" s="3">
        <v>1006</v>
      </c>
      <c r="O15923" s="3"/>
    </row>
    <row r="15924" spans="1:15" customFormat="1" ht="13.2" x14ac:dyDescent="0.25">
      <c r="A15924">
        <v>7</v>
      </c>
      <c r="B15924">
        <v>20</v>
      </c>
      <c r="C15924" s="3">
        <v>720</v>
      </c>
      <c r="D15924" t="s">
        <v>7</v>
      </c>
      <c r="E15924">
        <v>76</v>
      </c>
      <c r="G15924" s="3">
        <v>1009</v>
      </c>
      <c r="O15924" s="3"/>
    </row>
    <row r="15925" spans="1:15" customFormat="1" ht="13.2" x14ac:dyDescent="0.25">
      <c r="A15925">
        <v>7</v>
      </c>
      <c r="B15925">
        <v>21</v>
      </c>
      <c r="C15925" s="3">
        <v>721</v>
      </c>
      <c r="D15925" t="s">
        <v>7</v>
      </c>
      <c r="E15925">
        <v>76</v>
      </c>
      <c r="G15925" s="3">
        <v>576</v>
      </c>
      <c r="O15925" s="3"/>
    </row>
    <row r="15926" spans="1:15" customFormat="1" ht="13.2" x14ac:dyDescent="0.25">
      <c r="A15926">
        <v>7</v>
      </c>
      <c r="B15926">
        <v>22</v>
      </c>
      <c r="C15926" s="3">
        <v>722</v>
      </c>
      <c r="D15926" t="s">
        <v>7</v>
      </c>
      <c r="E15926">
        <v>76</v>
      </c>
      <c r="G15926" s="3">
        <v>146</v>
      </c>
      <c r="O15926" s="3"/>
    </row>
    <row r="15927" spans="1:15" customFormat="1" ht="13.2" x14ac:dyDescent="0.25">
      <c r="A15927">
        <v>7</v>
      </c>
      <c r="B15927">
        <v>23</v>
      </c>
      <c r="C15927" s="3">
        <v>723</v>
      </c>
      <c r="D15927" t="s">
        <v>7</v>
      </c>
      <c r="E15927">
        <v>76</v>
      </c>
      <c r="G15927" s="3">
        <v>550</v>
      </c>
      <c r="O15927" s="3"/>
    </row>
    <row r="15928" spans="1:15" customFormat="1" ht="13.2" x14ac:dyDescent="0.25">
      <c r="A15928">
        <v>7</v>
      </c>
      <c r="B15928">
        <v>24</v>
      </c>
      <c r="C15928" s="3">
        <v>724</v>
      </c>
      <c r="D15928" t="s">
        <v>7</v>
      </c>
      <c r="E15928">
        <v>76</v>
      </c>
      <c r="G15928" s="3">
        <v>991</v>
      </c>
      <c r="O15928" s="3"/>
    </row>
    <row r="15929" spans="1:15" customFormat="1" ht="13.2" x14ac:dyDescent="0.25">
      <c r="A15929">
        <v>7</v>
      </c>
      <c r="B15929">
        <v>25</v>
      </c>
      <c r="C15929" s="3">
        <v>725</v>
      </c>
      <c r="D15929" t="s">
        <v>7</v>
      </c>
      <c r="E15929">
        <v>76</v>
      </c>
      <c r="G15929" s="3">
        <v>130</v>
      </c>
      <c r="O15929" s="3"/>
    </row>
    <row r="15930" spans="1:15" customFormat="1" ht="13.2" x14ac:dyDescent="0.25">
      <c r="A15930">
        <v>7</v>
      </c>
      <c r="B15930">
        <v>26</v>
      </c>
      <c r="C15930" s="3">
        <v>726</v>
      </c>
      <c r="D15930" t="s">
        <v>7</v>
      </c>
      <c r="E15930">
        <v>76</v>
      </c>
      <c r="G15930" s="3">
        <v>657</v>
      </c>
      <c r="O15930" s="3"/>
    </row>
    <row r="15931" spans="1:15" customFormat="1" ht="13.2" x14ac:dyDescent="0.25">
      <c r="A15931">
        <v>7</v>
      </c>
      <c r="B15931">
        <v>27</v>
      </c>
      <c r="C15931" s="3">
        <v>727</v>
      </c>
      <c r="D15931" t="s">
        <v>7</v>
      </c>
      <c r="E15931">
        <v>76</v>
      </c>
      <c r="G15931" s="3">
        <v>907</v>
      </c>
      <c r="O15931" s="3"/>
    </row>
    <row r="15932" spans="1:15" customFormat="1" ht="13.2" x14ac:dyDescent="0.25">
      <c r="A15932">
        <v>7</v>
      </c>
      <c r="B15932">
        <v>28</v>
      </c>
      <c r="C15932" s="3">
        <v>728</v>
      </c>
      <c r="D15932" t="s">
        <v>7</v>
      </c>
      <c r="E15932">
        <v>76</v>
      </c>
      <c r="G15932" s="3">
        <v>539</v>
      </c>
      <c r="O15932" s="3"/>
    </row>
    <row r="15933" spans="1:15" customFormat="1" ht="13.2" x14ac:dyDescent="0.25">
      <c r="A15933">
        <v>7</v>
      </c>
      <c r="B15933">
        <v>29</v>
      </c>
      <c r="C15933" s="3">
        <v>729</v>
      </c>
      <c r="D15933" t="s">
        <v>7</v>
      </c>
      <c r="E15933">
        <v>76</v>
      </c>
      <c r="G15933" s="3">
        <v>171</v>
      </c>
      <c r="O15933" s="3"/>
    </row>
    <row r="15934" spans="1:15" customFormat="1" ht="13.2" x14ac:dyDescent="0.25">
      <c r="A15934">
        <v>7</v>
      </c>
      <c r="B15934">
        <v>30</v>
      </c>
      <c r="C15934" s="3">
        <v>730</v>
      </c>
      <c r="D15934" t="s">
        <v>7</v>
      </c>
      <c r="E15934">
        <v>76</v>
      </c>
      <c r="G15934" s="3">
        <v>387</v>
      </c>
      <c r="O15934" s="3"/>
    </row>
    <row r="15935" spans="1:15" customFormat="1" ht="13.2" x14ac:dyDescent="0.25">
      <c r="A15935">
        <v>7</v>
      </c>
      <c r="B15935">
        <v>31</v>
      </c>
      <c r="C15935" s="3">
        <v>731</v>
      </c>
      <c r="D15935" t="s">
        <v>7</v>
      </c>
      <c r="E15935">
        <v>76</v>
      </c>
      <c r="G15935" s="3">
        <v>94</v>
      </c>
      <c r="O15935" s="3"/>
    </row>
    <row r="15936" spans="1:15" customFormat="1" ht="13.2" x14ac:dyDescent="0.25">
      <c r="A15936">
        <v>8</v>
      </c>
      <c r="B15936">
        <v>1</v>
      </c>
      <c r="C15936" s="3">
        <v>801</v>
      </c>
      <c r="D15936" t="s">
        <v>7</v>
      </c>
      <c r="E15936">
        <v>76</v>
      </c>
      <c r="G15936" s="3">
        <v>0</v>
      </c>
      <c r="O15936" s="3"/>
    </row>
    <row r="15937" spans="1:15" customFormat="1" ht="13.2" x14ac:dyDescent="0.25">
      <c r="A15937">
        <v>8</v>
      </c>
      <c r="B15937">
        <v>2</v>
      </c>
      <c r="C15937" s="3">
        <v>802</v>
      </c>
      <c r="D15937" t="s">
        <v>7</v>
      </c>
      <c r="E15937">
        <v>76</v>
      </c>
      <c r="G15937" s="3">
        <v>168</v>
      </c>
      <c r="O15937" s="3"/>
    </row>
    <row r="15938" spans="1:15" customFormat="1" ht="13.2" x14ac:dyDescent="0.25">
      <c r="A15938">
        <v>8</v>
      </c>
      <c r="B15938">
        <v>3</v>
      </c>
      <c r="C15938" s="3">
        <v>803</v>
      </c>
      <c r="D15938" t="s">
        <v>7</v>
      </c>
      <c r="E15938">
        <v>76</v>
      </c>
      <c r="G15938" s="3">
        <v>213</v>
      </c>
      <c r="O15938" s="3"/>
    </row>
    <row r="15939" spans="1:15" customFormat="1" ht="13.2" x14ac:dyDescent="0.25">
      <c r="A15939">
        <v>8</v>
      </c>
      <c r="B15939">
        <v>4</v>
      </c>
      <c r="C15939" s="3">
        <v>804</v>
      </c>
      <c r="D15939" t="s">
        <v>7</v>
      </c>
      <c r="E15939">
        <v>76</v>
      </c>
      <c r="G15939" s="3">
        <v>152</v>
      </c>
      <c r="O15939" s="3"/>
    </row>
    <row r="15940" spans="1:15" customFormat="1" ht="13.2" x14ac:dyDescent="0.25">
      <c r="A15940">
        <v>8</v>
      </c>
      <c r="B15940">
        <v>5</v>
      </c>
      <c r="C15940" s="3">
        <v>805</v>
      </c>
      <c r="D15940" t="s">
        <v>7</v>
      </c>
      <c r="E15940">
        <v>76</v>
      </c>
      <c r="G15940" s="3">
        <v>90</v>
      </c>
      <c r="O15940" s="3"/>
    </row>
    <row r="15941" spans="1:15" customFormat="1" ht="13.2" x14ac:dyDescent="0.25">
      <c r="A15941">
        <v>8</v>
      </c>
      <c r="B15941">
        <v>6</v>
      </c>
      <c r="C15941" s="3">
        <v>806</v>
      </c>
      <c r="D15941" t="s">
        <v>7</v>
      </c>
      <c r="E15941">
        <v>76</v>
      </c>
      <c r="G15941" s="3">
        <v>458</v>
      </c>
      <c r="O15941" s="3"/>
    </row>
    <row r="15942" spans="1:15" customFormat="1" ht="13.2" x14ac:dyDescent="0.25">
      <c r="A15942">
        <v>8</v>
      </c>
      <c r="B15942">
        <v>7</v>
      </c>
      <c r="C15942" s="3">
        <v>807</v>
      </c>
      <c r="D15942" t="s">
        <v>7</v>
      </c>
      <c r="E15942">
        <v>76</v>
      </c>
      <c r="G15942" s="3">
        <v>103</v>
      </c>
      <c r="O15942" s="3"/>
    </row>
    <row r="15943" spans="1:15" customFormat="1" ht="13.2" x14ac:dyDescent="0.25">
      <c r="A15943">
        <v>8</v>
      </c>
      <c r="B15943">
        <v>8</v>
      </c>
      <c r="C15943" s="3">
        <v>808</v>
      </c>
      <c r="D15943" t="s">
        <v>7</v>
      </c>
      <c r="E15943">
        <v>76</v>
      </c>
      <c r="G15943" s="3">
        <v>273</v>
      </c>
      <c r="O15943" s="3"/>
    </row>
    <row r="15944" spans="1:15" customFormat="1" ht="13.2" x14ac:dyDescent="0.25">
      <c r="A15944">
        <v>8</v>
      </c>
      <c r="B15944">
        <v>9</v>
      </c>
      <c r="C15944" s="3">
        <v>809</v>
      </c>
      <c r="D15944" t="s">
        <v>7</v>
      </c>
      <c r="E15944">
        <v>76</v>
      </c>
      <c r="G15944" s="3">
        <v>224</v>
      </c>
      <c r="O15944" s="3"/>
    </row>
    <row r="15945" spans="1:15" customFormat="1" ht="13.2" x14ac:dyDescent="0.25">
      <c r="A15945">
        <v>8</v>
      </c>
      <c r="B15945">
        <v>10</v>
      </c>
      <c r="C15945" s="3">
        <v>810</v>
      </c>
      <c r="D15945" t="s">
        <v>7</v>
      </c>
      <c r="E15945">
        <v>76</v>
      </c>
      <c r="G15945" s="3">
        <v>227</v>
      </c>
      <c r="O15945" s="3"/>
    </row>
    <row r="15946" spans="1:15" customFormat="1" ht="13.2" x14ac:dyDescent="0.25">
      <c r="A15946">
        <v>8</v>
      </c>
      <c r="B15946">
        <v>11</v>
      </c>
      <c r="C15946" s="3">
        <v>811</v>
      </c>
      <c r="D15946" t="s">
        <v>7</v>
      </c>
      <c r="E15946">
        <v>76</v>
      </c>
      <c r="G15946" s="3">
        <v>159</v>
      </c>
      <c r="O15946" s="3"/>
    </row>
    <row r="15947" spans="1:15" customFormat="1" ht="13.2" x14ac:dyDescent="0.25">
      <c r="A15947">
        <v>8</v>
      </c>
      <c r="B15947">
        <v>12</v>
      </c>
      <c r="C15947" s="3">
        <v>812</v>
      </c>
      <c r="D15947" t="s">
        <v>7</v>
      </c>
      <c r="E15947">
        <v>76</v>
      </c>
      <c r="G15947" s="3">
        <v>91</v>
      </c>
      <c r="O15947" s="3"/>
    </row>
    <row r="15948" spans="1:15" customFormat="1" ht="13.2" x14ac:dyDescent="0.25">
      <c r="A15948">
        <v>8</v>
      </c>
      <c r="B15948">
        <v>13</v>
      </c>
      <c r="C15948" s="3">
        <v>813</v>
      </c>
      <c r="D15948" t="s">
        <v>7</v>
      </c>
      <c r="E15948">
        <v>76</v>
      </c>
      <c r="G15948" s="3">
        <v>81</v>
      </c>
      <c r="O15948" s="3"/>
    </row>
    <row r="15949" spans="1:15" customFormat="1" ht="13.2" x14ac:dyDescent="0.25">
      <c r="A15949">
        <v>8</v>
      </c>
      <c r="B15949">
        <v>14</v>
      </c>
      <c r="C15949" s="3">
        <v>814</v>
      </c>
      <c r="D15949" t="s">
        <v>7</v>
      </c>
      <c r="E15949">
        <v>76</v>
      </c>
      <c r="G15949" s="3">
        <v>159</v>
      </c>
      <c r="O15949" s="3"/>
    </row>
    <row r="15950" spans="1:15" customFormat="1" ht="13.2" x14ac:dyDescent="0.25">
      <c r="A15950">
        <v>8</v>
      </c>
      <c r="B15950">
        <v>15</v>
      </c>
      <c r="C15950" s="3">
        <v>815</v>
      </c>
      <c r="D15950" t="s">
        <v>7</v>
      </c>
      <c r="E15950">
        <v>76</v>
      </c>
      <c r="G15950" s="3">
        <v>136</v>
      </c>
      <c r="O15950" s="3"/>
    </row>
    <row r="15951" spans="1:15" customFormat="1" ht="13.2" x14ac:dyDescent="0.25">
      <c r="A15951">
        <v>8</v>
      </c>
      <c r="B15951">
        <v>16</v>
      </c>
      <c r="C15951" s="3">
        <v>816</v>
      </c>
      <c r="D15951" t="s">
        <v>7</v>
      </c>
      <c r="E15951">
        <v>76</v>
      </c>
      <c r="G15951" s="3">
        <v>238</v>
      </c>
      <c r="O15951" s="3"/>
    </row>
    <row r="15952" spans="1:15" customFormat="1" ht="13.2" x14ac:dyDescent="0.25">
      <c r="A15952">
        <v>8</v>
      </c>
      <c r="B15952">
        <v>17</v>
      </c>
      <c r="C15952" s="3">
        <v>817</v>
      </c>
      <c r="D15952" t="s">
        <v>7</v>
      </c>
      <c r="E15952">
        <v>76</v>
      </c>
      <c r="G15952" s="3">
        <v>335</v>
      </c>
      <c r="O15952" s="3"/>
    </row>
    <row r="15953" spans="1:15" customFormat="1" ht="13.2" x14ac:dyDescent="0.25">
      <c r="A15953">
        <v>8</v>
      </c>
      <c r="B15953">
        <v>18</v>
      </c>
      <c r="C15953" s="3">
        <v>818</v>
      </c>
      <c r="D15953" t="s">
        <v>7</v>
      </c>
      <c r="E15953">
        <v>76</v>
      </c>
      <c r="G15953" s="3">
        <v>168</v>
      </c>
      <c r="O15953" s="3"/>
    </row>
    <row r="15954" spans="1:15" customFormat="1" ht="13.2" x14ac:dyDescent="0.25">
      <c r="A15954">
        <v>8</v>
      </c>
      <c r="B15954">
        <v>19</v>
      </c>
      <c r="C15954" s="3">
        <v>819</v>
      </c>
      <c r="D15954" t="s">
        <v>7</v>
      </c>
      <c r="E15954">
        <v>76</v>
      </c>
      <c r="G15954" s="3">
        <v>0</v>
      </c>
      <c r="O15954" s="3"/>
    </row>
    <row r="15955" spans="1:15" customFormat="1" ht="13.2" x14ac:dyDescent="0.25">
      <c r="A15955">
        <v>8</v>
      </c>
      <c r="B15955">
        <v>20</v>
      </c>
      <c r="C15955" s="3">
        <v>820</v>
      </c>
      <c r="D15955" t="s">
        <v>7</v>
      </c>
      <c r="E15955">
        <v>76</v>
      </c>
      <c r="G15955" s="3">
        <v>0</v>
      </c>
      <c r="O15955" s="3"/>
    </row>
    <row r="15956" spans="1:15" customFormat="1" ht="13.2" x14ac:dyDescent="0.25">
      <c r="A15956">
        <v>8</v>
      </c>
      <c r="B15956">
        <v>21</v>
      </c>
      <c r="C15956" s="3">
        <v>821</v>
      </c>
      <c r="D15956" t="s">
        <v>7</v>
      </c>
      <c r="E15956">
        <v>76</v>
      </c>
      <c r="G15956" s="3">
        <v>116</v>
      </c>
      <c r="O15956" s="3"/>
    </row>
    <row r="15957" spans="1:15" customFormat="1" ht="13.2" x14ac:dyDescent="0.25">
      <c r="A15957">
        <v>6</v>
      </c>
      <c r="B15957">
        <v>10</v>
      </c>
      <c r="C15957" s="3">
        <v>610</v>
      </c>
      <c r="D15957" t="s">
        <v>7</v>
      </c>
      <c r="E15957">
        <v>75</v>
      </c>
      <c r="G15957" s="3"/>
      <c r="O15957" s="3"/>
    </row>
    <row r="15958" spans="1:15" customFormat="1" ht="13.2" x14ac:dyDescent="0.25">
      <c r="A15958">
        <v>6</v>
      </c>
      <c r="B15958">
        <v>11</v>
      </c>
      <c r="C15958" s="3">
        <v>611</v>
      </c>
      <c r="D15958" t="s">
        <v>7</v>
      </c>
      <c r="E15958">
        <v>75</v>
      </c>
      <c r="G15958" s="3"/>
      <c r="O15958" s="3"/>
    </row>
    <row r="15959" spans="1:15" customFormat="1" ht="13.2" x14ac:dyDescent="0.25">
      <c r="A15959">
        <v>6</v>
      </c>
      <c r="B15959">
        <v>12</v>
      </c>
      <c r="C15959" s="3">
        <v>612</v>
      </c>
      <c r="D15959" t="s">
        <v>7</v>
      </c>
      <c r="E15959">
        <v>75</v>
      </c>
      <c r="G15959" s="3"/>
      <c r="O15959" s="3"/>
    </row>
    <row r="15960" spans="1:15" customFormat="1" ht="13.2" x14ac:dyDescent="0.25">
      <c r="A15960">
        <v>6</v>
      </c>
      <c r="B15960">
        <v>13</v>
      </c>
      <c r="C15960" s="3">
        <v>613</v>
      </c>
      <c r="D15960" t="s">
        <v>7</v>
      </c>
      <c r="E15960">
        <v>75</v>
      </c>
      <c r="G15960" s="3"/>
      <c r="O15960" s="3"/>
    </row>
    <row r="15961" spans="1:15" customFormat="1" ht="13.2" x14ac:dyDescent="0.25">
      <c r="A15961">
        <v>6</v>
      </c>
      <c r="B15961">
        <v>14</v>
      </c>
      <c r="C15961" s="3">
        <v>614</v>
      </c>
      <c r="D15961" t="s">
        <v>7</v>
      </c>
      <c r="E15961">
        <v>75</v>
      </c>
      <c r="G15961" s="3">
        <v>934</v>
      </c>
      <c r="O15961" s="3"/>
    </row>
    <row r="15962" spans="1:15" customFormat="1" ht="13.2" x14ac:dyDescent="0.25">
      <c r="A15962">
        <v>6</v>
      </c>
      <c r="B15962">
        <v>15</v>
      </c>
      <c r="C15962" s="3">
        <v>615</v>
      </c>
      <c r="D15962" t="s">
        <v>7</v>
      </c>
      <c r="E15962">
        <v>75</v>
      </c>
      <c r="G15962" s="3">
        <v>557</v>
      </c>
      <c r="O15962" s="3"/>
    </row>
    <row r="15963" spans="1:15" customFormat="1" ht="13.2" x14ac:dyDescent="0.25">
      <c r="A15963">
        <v>6</v>
      </c>
      <c r="B15963">
        <v>16</v>
      </c>
      <c r="C15963" s="3">
        <v>616</v>
      </c>
      <c r="D15963" t="s">
        <v>7</v>
      </c>
      <c r="E15963">
        <v>75</v>
      </c>
      <c r="G15963" s="3">
        <v>219</v>
      </c>
      <c r="O15963" s="3"/>
    </row>
    <row r="15964" spans="1:15" customFormat="1" ht="13.2" x14ac:dyDescent="0.25">
      <c r="A15964">
        <v>6</v>
      </c>
      <c r="B15964">
        <v>17</v>
      </c>
      <c r="C15964" s="3">
        <v>617</v>
      </c>
      <c r="D15964" t="s">
        <v>7</v>
      </c>
      <c r="E15964">
        <v>75</v>
      </c>
      <c r="G15964" s="3">
        <v>426</v>
      </c>
      <c r="O15964" s="3"/>
    </row>
    <row r="15965" spans="1:15" customFormat="1" ht="13.2" x14ac:dyDescent="0.25">
      <c r="A15965">
        <v>6</v>
      </c>
      <c r="B15965">
        <v>18</v>
      </c>
      <c r="C15965" s="3">
        <v>618</v>
      </c>
      <c r="D15965" t="s">
        <v>7</v>
      </c>
      <c r="E15965">
        <v>75</v>
      </c>
      <c r="G15965" s="3">
        <v>632</v>
      </c>
      <c r="O15965" s="3"/>
    </row>
    <row r="15966" spans="1:15" customFormat="1" ht="13.2" x14ac:dyDescent="0.25">
      <c r="A15966">
        <v>6</v>
      </c>
      <c r="B15966">
        <v>19</v>
      </c>
      <c r="C15966" s="3">
        <v>619</v>
      </c>
      <c r="D15966" t="s">
        <v>7</v>
      </c>
      <c r="E15966">
        <v>75</v>
      </c>
      <c r="G15966" s="3">
        <v>449</v>
      </c>
      <c r="O15966" s="3"/>
    </row>
    <row r="15967" spans="1:15" customFormat="1" ht="13.2" x14ac:dyDescent="0.25">
      <c r="A15967">
        <v>6</v>
      </c>
      <c r="B15967">
        <v>20</v>
      </c>
      <c r="C15967" s="3">
        <v>620</v>
      </c>
      <c r="D15967" t="s">
        <v>7</v>
      </c>
      <c r="E15967">
        <v>75</v>
      </c>
      <c r="G15967" s="3">
        <v>117</v>
      </c>
      <c r="O15967" s="3"/>
    </row>
    <row r="15968" spans="1:15" customFormat="1" ht="13.2" x14ac:dyDescent="0.25">
      <c r="A15968">
        <v>6</v>
      </c>
      <c r="B15968">
        <v>21</v>
      </c>
      <c r="C15968" s="3">
        <v>621</v>
      </c>
      <c r="D15968" t="s">
        <v>7</v>
      </c>
      <c r="E15968">
        <v>75</v>
      </c>
      <c r="G15968" s="3">
        <v>34</v>
      </c>
      <c r="O15968" s="3"/>
    </row>
    <row r="15969" spans="1:15" customFormat="1" ht="13.2" x14ac:dyDescent="0.25">
      <c r="A15969">
        <v>6</v>
      </c>
      <c r="B15969">
        <v>22</v>
      </c>
      <c r="C15969" s="3">
        <v>622</v>
      </c>
      <c r="D15969" t="s">
        <v>7</v>
      </c>
      <c r="E15969">
        <v>75</v>
      </c>
      <c r="G15969" s="3">
        <v>561</v>
      </c>
      <c r="O15969" s="3"/>
    </row>
    <row r="15970" spans="1:15" customFormat="1" ht="13.2" x14ac:dyDescent="0.25">
      <c r="A15970">
        <v>6</v>
      </c>
      <c r="B15970">
        <v>23</v>
      </c>
      <c r="C15970" s="3">
        <v>623</v>
      </c>
      <c r="D15970" t="s">
        <v>7</v>
      </c>
      <c r="E15970">
        <v>75</v>
      </c>
      <c r="G15970" s="3">
        <v>1088</v>
      </c>
      <c r="O15970" s="3"/>
    </row>
    <row r="15971" spans="1:15" customFormat="1" ht="13.2" x14ac:dyDescent="0.25">
      <c r="A15971">
        <v>6</v>
      </c>
      <c r="B15971">
        <v>24</v>
      </c>
      <c r="C15971" s="3">
        <v>624</v>
      </c>
      <c r="D15971" t="s">
        <v>7</v>
      </c>
      <c r="E15971">
        <v>75</v>
      </c>
      <c r="G15971" s="3">
        <v>827</v>
      </c>
      <c r="O15971" s="3"/>
    </row>
    <row r="15972" spans="1:15" customFormat="1" ht="13.2" x14ac:dyDescent="0.25">
      <c r="A15972">
        <v>6</v>
      </c>
      <c r="B15972">
        <v>25</v>
      </c>
      <c r="C15972" s="3">
        <v>625</v>
      </c>
      <c r="D15972" t="s">
        <v>7</v>
      </c>
      <c r="E15972">
        <v>75</v>
      </c>
      <c r="G15972" s="3">
        <v>566</v>
      </c>
      <c r="O15972" s="3"/>
    </row>
    <row r="15973" spans="1:15" customFormat="1" ht="13.2" x14ac:dyDescent="0.25">
      <c r="A15973">
        <v>6</v>
      </c>
      <c r="B15973">
        <v>26</v>
      </c>
      <c r="C15973" s="3">
        <v>626</v>
      </c>
      <c r="D15973" t="s">
        <v>7</v>
      </c>
      <c r="E15973">
        <v>75</v>
      </c>
      <c r="G15973" s="3">
        <v>1375</v>
      </c>
      <c r="O15973" s="3"/>
    </row>
    <row r="15974" spans="1:15" customFormat="1" ht="13.2" x14ac:dyDescent="0.25">
      <c r="A15974">
        <v>6</v>
      </c>
      <c r="B15974">
        <v>27</v>
      </c>
      <c r="C15974" s="3">
        <v>627</v>
      </c>
      <c r="D15974" t="s">
        <v>7</v>
      </c>
      <c r="E15974">
        <v>75</v>
      </c>
      <c r="G15974" s="3">
        <v>303</v>
      </c>
      <c r="O15974" s="3"/>
    </row>
    <row r="15975" spans="1:15" customFormat="1" ht="13.2" x14ac:dyDescent="0.25">
      <c r="A15975">
        <v>6</v>
      </c>
      <c r="B15975">
        <v>28</v>
      </c>
      <c r="C15975" s="3">
        <v>628</v>
      </c>
      <c r="D15975" t="s">
        <v>7</v>
      </c>
      <c r="E15975">
        <v>75</v>
      </c>
      <c r="G15975" s="3">
        <v>1425</v>
      </c>
      <c r="O15975" s="3"/>
    </row>
    <row r="15976" spans="1:15" customFormat="1" ht="13.2" x14ac:dyDescent="0.25">
      <c r="A15976">
        <v>6</v>
      </c>
      <c r="B15976">
        <v>29</v>
      </c>
      <c r="C15976" s="3">
        <v>629</v>
      </c>
      <c r="D15976" t="s">
        <v>7</v>
      </c>
      <c r="E15976">
        <v>75</v>
      </c>
      <c r="G15976" s="3">
        <v>1405</v>
      </c>
      <c r="O15976" s="3"/>
    </row>
    <row r="15977" spans="1:15" customFormat="1" ht="13.2" x14ac:dyDescent="0.25">
      <c r="A15977">
        <v>6</v>
      </c>
      <c r="B15977">
        <v>30</v>
      </c>
      <c r="C15977" s="3">
        <v>630</v>
      </c>
      <c r="D15977" t="s">
        <v>7</v>
      </c>
      <c r="E15977">
        <v>75</v>
      </c>
      <c r="G15977" s="3">
        <v>1426</v>
      </c>
      <c r="O15977" s="3"/>
    </row>
    <row r="15978" spans="1:15" customFormat="1" ht="13.2" x14ac:dyDescent="0.25">
      <c r="A15978">
        <v>7</v>
      </c>
      <c r="B15978">
        <v>1</v>
      </c>
      <c r="C15978" s="3">
        <v>701</v>
      </c>
      <c r="D15978" t="s">
        <v>7</v>
      </c>
      <c r="E15978">
        <v>75</v>
      </c>
      <c r="G15978" s="3">
        <v>1447</v>
      </c>
      <c r="O15978" s="3"/>
    </row>
    <row r="15979" spans="1:15" customFormat="1" ht="13.2" x14ac:dyDescent="0.25">
      <c r="A15979">
        <v>7</v>
      </c>
      <c r="B15979">
        <v>2</v>
      </c>
      <c r="C15979" s="3">
        <v>702</v>
      </c>
      <c r="D15979" t="s">
        <v>7</v>
      </c>
      <c r="E15979">
        <v>75</v>
      </c>
      <c r="G15979" s="3">
        <v>597</v>
      </c>
      <c r="O15979" s="3"/>
    </row>
    <row r="15980" spans="1:15" customFormat="1" ht="13.2" x14ac:dyDescent="0.25">
      <c r="A15980">
        <v>7</v>
      </c>
      <c r="B15980">
        <v>3</v>
      </c>
      <c r="C15980" s="3">
        <v>703</v>
      </c>
      <c r="D15980" t="s">
        <v>7</v>
      </c>
      <c r="E15980">
        <v>75</v>
      </c>
      <c r="G15980" s="3">
        <v>456</v>
      </c>
      <c r="O15980" s="3"/>
    </row>
    <row r="15981" spans="1:15" customFormat="1" ht="13.2" x14ac:dyDescent="0.25">
      <c r="A15981">
        <v>7</v>
      </c>
      <c r="B15981">
        <v>4</v>
      </c>
      <c r="C15981" s="3">
        <v>704</v>
      </c>
      <c r="D15981" t="s">
        <v>7</v>
      </c>
      <c r="E15981">
        <v>75</v>
      </c>
      <c r="G15981" s="3">
        <v>1413</v>
      </c>
      <c r="O15981" s="3"/>
    </row>
    <row r="15982" spans="1:15" customFormat="1" ht="13.2" x14ac:dyDescent="0.25">
      <c r="A15982">
        <v>7</v>
      </c>
      <c r="B15982">
        <v>5</v>
      </c>
      <c r="C15982" s="3">
        <v>705</v>
      </c>
      <c r="D15982" t="s">
        <v>7</v>
      </c>
      <c r="E15982">
        <v>75</v>
      </c>
      <c r="G15982" s="3">
        <v>1413</v>
      </c>
      <c r="O15982" s="3"/>
    </row>
    <row r="15983" spans="1:15" customFormat="1" ht="13.2" x14ac:dyDescent="0.25">
      <c r="A15983">
        <v>7</v>
      </c>
      <c r="B15983">
        <v>6</v>
      </c>
      <c r="C15983" s="3">
        <v>706</v>
      </c>
      <c r="D15983" t="s">
        <v>7</v>
      </c>
      <c r="E15983">
        <v>75</v>
      </c>
      <c r="G15983" s="3">
        <v>1413</v>
      </c>
      <c r="O15983" s="3"/>
    </row>
    <row r="15984" spans="1:15" customFormat="1" ht="13.2" x14ac:dyDescent="0.25">
      <c r="A15984">
        <v>7</v>
      </c>
      <c r="B15984">
        <v>7</v>
      </c>
      <c r="C15984" s="3">
        <v>707</v>
      </c>
      <c r="D15984" t="s">
        <v>7</v>
      </c>
      <c r="E15984">
        <v>75</v>
      </c>
      <c r="G15984" s="3">
        <v>2370</v>
      </c>
      <c r="O15984" s="3"/>
    </row>
    <row r="15985" spans="1:15" customFormat="1" ht="13.2" x14ac:dyDescent="0.25">
      <c r="A15985">
        <v>7</v>
      </c>
      <c r="B15985">
        <v>8</v>
      </c>
      <c r="C15985" s="3">
        <v>708</v>
      </c>
      <c r="D15985" t="s">
        <v>7</v>
      </c>
      <c r="E15985">
        <v>75</v>
      </c>
      <c r="G15985" s="3">
        <v>887</v>
      </c>
      <c r="O15985" s="3"/>
    </row>
    <row r="15986" spans="1:15" customFormat="1" ht="13.2" x14ac:dyDescent="0.25">
      <c r="A15986">
        <v>7</v>
      </c>
      <c r="B15986">
        <v>9</v>
      </c>
      <c r="C15986" s="3">
        <v>709</v>
      </c>
      <c r="D15986" t="s">
        <v>7</v>
      </c>
      <c r="E15986">
        <v>75</v>
      </c>
      <c r="G15986" s="3">
        <v>910</v>
      </c>
      <c r="O15986" s="3"/>
    </row>
    <row r="15987" spans="1:15" customFormat="1" ht="13.2" x14ac:dyDescent="0.25">
      <c r="A15987">
        <v>7</v>
      </c>
      <c r="B15987">
        <v>10</v>
      </c>
      <c r="C15987" s="3">
        <v>710</v>
      </c>
      <c r="D15987" t="s">
        <v>7</v>
      </c>
      <c r="E15987">
        <v>75</v>
      </c>
      <c r="G15987" s="3">
        <v>158</v>
      </c>
      <c r="O15987" s="3"/>
    </row>
    <row r="15988" spans="1:15" customFormat="1" ht="13.2" x14ac:dyDescent="0.25">
      <c r="A15988">
        <v>7</v>
      </c>
      <c r="B15988">
        <v>11</v>
      </c>
      <c r="C15988" s="3">
        <v>711</v>
      </c>
      <c r="D15988" t="s">
        <v>7</v>
      </c>
      <c r="E15988">
        <v>75</v>
      </c>
      <c r="G15988" s="3">
        <v>464</v>
      </c>
      <c r="O15988" s="3"/>
    </row>
    <row r="15989" spans="1:15" customFormat="1" ht="13.2" x14ac:dyDescent="0.25">
      <c r="A15989">
        <v>7</v>
      </c>
      <c r="B15989">
        <v>12</v>
      </c>
      <c r="C15989" s="3">
        <v>712</v>
      </c>
      <c r="D15989" t="s">
        <v>7</v>
      </c>
      <c r="E15989">
        <v>75</v>
      </c>
      <c r="G15989" s="3">
        <v>613</v>
      </c>
      <c r="O15989" s="3"/>
    </row>
    <row r="15990" spans="1:15" customFormat="1" ht="13.2" x14ac:dyDescent="0.25">
      <c r="A15990">
        <v>7</v>
      </c>
      <c r="B15990">
        <v>13</v>
      </c>
      <c r="C15990" s="3">
        <v>713</v>
      </c>
      <c r="D15990" t="s">
        <v>7</v>
      </c>
      <c r="E15990">
        <v>75</v>
      </c>
      <c r="G15990" s="3">
        <v>1074</v>
      </c>
      <c r="O15990" s="3"/>
    </row>
    <row r="15991" spans="1:15" customFormat="1" ht="13.2" x14ac:dyDescent="0.25">
      <c r="A15991">
        <v>7</v>
      </c>
      <c r="B15991">
        <v>14</v>
      </c>
      <c r="C15991" s="3">
        <v>714</v>
      </c>
      <c r="D15991" t="s">
        <v>7</v>
      </c>
      <c r="E15991">
        <v>75</v>
      </c>
      <c r="G15991" s="3">
        <v>342</v>
      </c>
      <c r="O15991" s="3"/>
    </row>
    <row r="15992" spans="1:15" customFormat="1" ht="13.2" x14ac:dyDescent="0.25">
      <c r="A15992">
        <v>7</v>
      </c>
      <c r="B15992">
        <v>15</v>
      </c>
      <c r="C15992" s="3">
        <v>715</v>
      </c>
      <c r="D15992" t="s">
        <v>7</v>
      </c>
      <c r="E15992">
        <v>75</v>
      </c>
      <c r="G15992" s="3">
        <v>730</v>
      </c>
      <c r="O15992" s="3"/>
    </row>
    <row r="15993" spans="1:15" customFormat="1" ht="13.2" x14ac:dyDescent="0.25">
      <c r="A15993">
        <v>7</v>
      </c>
      <c r="B15993">
        <v>16</v>
      </c>
      <c r="C15993" s="3">
        <v>716</v>
      </c>
      <c r="D15993" t="s">
        <v>7</v>
      </c>
      <c r="E15993">
        <v>75</v>
      </c>
      <c r="G15993" s="3">
        <v>200</v>
      </c>
      <c r="O15993" s="3"/>
    </row>
    <row r="15994" spans="1:15" customFormat="1" ht="13.2" x14ac:dyDescent="0.25">
      <c r="A15994">
        <v>7</v>
      </c>
      <c r="B15994">
        <v>17</v>
      </c>
      <c r="C15994" s="3">
        <v>717</v>
      </c>
      <c r="D15994" t="s">
        <v>7</v>
      </c>
      <c r="E15994">
        <v>75</v>
      </c>
      <c r="G15994" s="3">
        <v>82</v>
      </c>
      <c r="O15994" s="3"/>
    </row>
    <row r="15995" spans="1:15" customFormat="1" ht="13.2" x14ac:dyDescent="0.25">
      <c r="A15995">
        <v>7</v>
      </c>
      <c r="B15995">
        <v>18</v>
      </c>
      <c r="C15995" s="3">
        <v>718</v>
      </c>
      <c r="D15995" t="s">
        <v>7</v>
      </c>
      <c r="E15995">
        <v>75</v>
      </c>
      <c r="G15995" s="3">
        <v>22</v>
      </c>
      <c r="O15995" s="3"/>
    </row>
    <row r="15996" spans="1:15" customFormat="1" ht="13.2" x14ac:dyDescent="0.25">
      <c r="A15996">
        <v>7</v>
      </c>
      <c r="B15996">
        <v>19</v>
      </c>
      <c r="C15996" s="3">
        <v>719</v>
      </c>
      <c r="D15996" t="s">
        <v>7</v>
      </c>
      <c r="E15996">
        <v>75</v>
      </c>
      <c r="G15996" s="3">
        <v>12</v>
      </c>
      <c r="O15996" s="3"/>
    </row>
    <row r="15997" spans="1:15" customFormat="1" ht="13.2" x14ac:dyDescent="0.25">
      <c r="A15997">
        <v>7</v>
      </c>
      <c r="B15997">
        <v>20</v>
      </c>
      <c r="C15997" s="3">
        <v>720</v>
      </c>
      <c r="D15997" t="s">
        <v>7</v>
      </c>
      <c r="E15997">
        <v>75</v>
      </c>
      <c r="G15997" s="3">
        <v>64</v>
      </c>
      <c r="O15997" s="3"/>
    </row>
    <row r="15998" spans="1:15" customFormat="1" ht="13.2" x14ac:dyDescent="0.25">
      <c r="A15998">
        <v>7</v>
      </c>
      <c r="B15998">
        <v>21</v>
      </c>
      <c r="C15998" s="3">
        <v>721</v>
      </c>
      <c r="D15998" t="s">
        <v>7</v>
      </c>
      <c r="E15998">
        <v>75</v>
      </c>
      <c r="G15998" s="3">
        <v>182</v>
      </c>
      <c r="O15998" s="3"/>
    </row>
    <row r="15999" spans="1:15" customFormat="1" ht="13.2" x14ac:dyDescent="0.25">
      <c r="A15999">
        <v>7</v>
      </c>
      <c r="B15999">
        <v>22</v>
      </c>
      <c r="C15999" s="3">
        <v>722</v>
      </c>
      <c r="D15999" t="s">
        <v>7</v>
      </c>
      <c r="E15999">
        <v>75</v>
      </c>
      <c r="G15999" s="3">
        <v>945</v>
      </c>
      <c r="O15999" s="3"/>
    </row>
    <row r="16000" spans="1:15" customFormat="1" ht="13.2" x14ac:dyDescent="0.25">
      <c r="A16000">
        <v>7</v>
      </c>
      <c r="B16000">
        <v>23</v>
      </c>
      <c r="C16000" s="3">
        <v>723</v>
      </c>
      <c r="D16000" t="s">
        <v>7</v>
      </c>
      <c r="E16000">
        <v>75</v>
      </c>
      <c r="G16000" s="3">
        <v>1708</v>
      </c>
      <c r="O16000" s="3"/>
    </row>
    <row r="16001" spans="1:15" customFormat="1" ht="13.2" x14ac:dyDescent="0.25">
      <c r="A16001">
        <v>7</v>
      </c>
      <c r="B16001">
        <v>24</v>
      </c>
      <c r="C16001" s="3">
        <v>724</v>
      </c>
      <c r="D16001" t="s">
        <v>7</v>
      </c>
      <c r="E16001">
        <v>75</v>
      </c>
      <c r="G16001" s="3">
        <v>806</v>
      </c>
      <c r="O16001" s="3"/>
    </row>
    <row r="16002" spans="1:15" customFormat="1" ht="13.2" x14ac:dyDescent="0.25">
      <c r="A16002">
        <v>7</v>
      </c>
      <c r="B16002">
        <v>25</v>
      </c>
      <c r="C16002" s="3">
        <v>725</v>
      </c>
      <c r="D16002" t="s">
        <v>7</v>
      </c>
      <c r="E16002">
        <v>75</v>
      </c>
      <c r="G16002" s="3">
        <v>1537</v>
      </c>
      <c r="O16002" s="3"/>
    </row>
    <row r="16003" spans="1:15" customFormat="1" ht="13.2" x14ac:dyDescent="0.25">
      <c r="A16003">
        <v>7</v>
      </c>
      <c r="B16003">
        <v>26</v>
      </c>
      <c r="C16003" s="3">
        <v>726</v>
      </c>
      <c r="D16003" t="s">
        <v>7</v>
      </c>
      <c r="E16003">
        <v>75</v>
      </c>
      <c r="G16003" s="3">
        <v>368</v>
      </c>
      <c r="O16003" s="3"/>
    </row>
    <row r="16004" spans="1:15" customFormat="1" ht="13.2" x14ac:dyDescent="0.25">
      <c r="A16004">
        <v>7</v>
      </c>
      <c r="B16004">
        <v>27</v>
      </c>
      <c r="C16004" s="3">
        <v>727</v>
      </c>
      <c r="D16004" t="s">
        <v>7</v>
      </c>
      <c r="E16004">
        <v>75</v>
      </c>
      <c r="G16004" s="3">
        <v>518</v>
      </c>
      <c r="O16004" s="3"/>
    </row>
    <row r="16005" spans="1:15" customFormat="1" ht="13.2" x14ac:dyDescent="0.25">
      <c r="A16005">
        <v>7</v>
      </c>
      <c r="B16005">
        <v>28</v>
      </c>
      <c r="C16005" s="3">
        <v>728</v>
      </c>
      <c r="D16005" t="s">
        <v>7</v>
      </c>
      <c r="E16005">
        <v>75</v>
      </c>
      <c r="G16005" s="3">
        <v>703</v>
      </c>
      <c r="O16005" s="3"/>
    </row>
    <row r="16006" spans="1:15" customFormat="1" ht="13.2" x14ac:dyDescent="0.25">
      <c r="A16006">
        <v>7</v>
      </c>
      <c r="B16006">
        <v>29</v>
      </c>
      <c r="C16006" s="3">
        <v>729</v>
      </c>
      <c r="D16006" t="s">
        <v>7</v>
      </c>
      <c r="E16006">
        <v>75</v>
      </c>
      <c r="G16006" s="3">
        <v>660</v>
      </c>
      <c r="O16006" s="3"/>
    </row>
    <row r="16007" spans="1:15" customFormat="1" ht="13.2" x14ac:dyDescent="0.25">
      <c r="A16007">
        <v>7</v>
      </c>
      <c r="B16007">
        <v>30</v>
      </c>
      <c r="C16007" s="3">
        <v>730</v>
      </c>
      <c r="D16007" t="s">
        <v>7</v>
      </c>
      <c r="E16007">
        <v>75</v>
      </c>
      <c r="G16007" s="3">
        <v>617</v>
      </c>
      <c r="O16007" s="3"/>
    </row>
    <row r="16008" spans="1:15" customFormat="1" ht="13.2" x14ac:dyDescent="0.25">
      <c r="A16008">
        <v>7</v>
      </c>
      <c r="B16008">
        <v>31</v>
      </c>
      <c r="C16008" s="3">
        <v>731</v>
      </c>
      <c r="D16008" t="s">
        <v>7</v>
      </c>
      <c r="E16008">
        <v>75</v>
      </c>
      <c r="G16008" s="3">
        <v>214</v>
      </c>
      <c r="O16008" s="3"/>
    </row>
    <row r="16009" spans="1:15" customFormat="1" ht="13.2" x14ac:dyDescent="0.25">
      <c r="A16009">
        <v>8</v>
      </c>
      <c r="B16009">
        <v>1</v>
      </c>
      <c r="C16009" s="3">
        <v>801</v>
      </c>
      <c r="D16009" t="s">
        <v>7</v>
      </c>
      <c r="E16009">
        <v>75</v>
      </c>
      <c r="G16009" s="3">
        <v>290</v>
      </c>
      <c r="O16009" s="3"/>
    </row>
    <row r="16010" spans="1:15" customFormat="1" ht="13.2" x14ac:dyDescent="0.25">
      <c r="A16010">
        <v>8</v>
      </c>
      <c r="B16010">
        <v>2</v>
      </c>
      <c r="C16010" s="3">
        <v>802</v>
      </c>
      <c r="D16010" t="s">
        <v>7</v>
      </c>
      <c r="E16010">
        <v>75</v>
      </c>
      <c r="G16010" s="3">
        <v>177</v>
      </c>
      <c r="O16010" s="3"/>
    </row>
    <row r="16011" spans="1:15" customFormat="1" ht="13.2" x14ac:dyDescent="0.25">
      <c r="A16011">
        <v>8</v>
      </c>
      <c r="B16011">
        <v>3</v>
      </c>
      <c r="C16011" s="3">
        <v>803</v>
      </c>
      <c r="D16011" t="s">
        <v>7</v>
      </c>
      <c r="E16011">
        <v>75</v>
      </c>
      <c r="G16011" s="3">
        <v>1298</v>
      </c>
      <c r="O16011" s="3"/>
    </row>
    <row r="16012" spans="1:15" customFormat="1" ht="13.2" x14ac:dyDescent="0.25">
      <c r="A16012">
        <v>8</v>
      </c>
      <c r="B16012">
        <v>4</v>
      </c>
      <c r="C16012" s="3">
        <v>804</v>
      </c>
      <c r="D16012" t="s">
        <v>7</v>
      </c>
      <c r="E16012">
        <v>75</v>
      </c>
      <c r="G16012" s="3">
        <v>190</v>
      </c>
      <c r="O16012" s="3"/>
    </row>
    <row r="16013" spans="1:15" customFormat="1" ht="13.2" x14ac:dyDescent="0.25">
      <c r="A16013">
        <v>8</v>
      </c>
      <c r="B16013">
        <v>5</v>
      </c>
      <c r="C16013" s="3">
        <v>805</v>
      </c>
      <c r="D16013" t="s">
        <v>7</v>
      </c>
      <c r="E16013">
        <v>75</v>
      </c>
      <c r="G16013" s="3">
        <v>283</v>
      </c>
      <c r="O16013" s="3"/>
    </row>
    <row r="16014" spans="1:15" customFormat="1" ht="13.2" x14ac:dyDescent="0.25">
      <c r="A16014">
        <v>8</v>
      </c>
      <c r="B16014">
        <v>6</v>
      </c>
      <c r="C16014" s="3">
        <v>806</v>
      </c>
      <c r="D16014" t="s">
        <v>7</v>
      </c>
      <c r="E16014">
        <v>75</v>
      </c>
      <c r="G16014" s="3">
        <v>376</v>
      </c>
      <c r="O16014" s="3"/>
    </row>
    <row r="16015" spans="1:15" customFormat="1" ht="13.2" x14ac:dyDescent="0.25">
      <c r="A16015">
        <v>8</v>
      </c>
      <c r="B16015">
        <v>7</v>
      </c>
      <c r="C16015" s="3">
        <v>807</v>
      </c>
      <c r="D16015" t="s">
        <v>7</v>
      </c>
      <c r="E16015">
        <v>75</v>
      </c>
      <c r="G16015" s="3">
        <v>0</v>
      </c>
      <c r="O16015" s="3"/>
    </row>
    <row r="16016" spans="1:15" customFormat="1" ht="13.2" x14ac:dyDescent="0.25">
      <c r="A16016">
        <v>8</v>
      </c>
      <c r="B16016">
        <v>8</v>
      </c>
      <c r="C16016" s="3">
        <v>808</v>
      </c>
      <c r="D16016" t="s">
        <v>7</v>
      </c>
      <c r="E16016">
        <v>75</v>
      </c>
      <c r="G16016" s="3">
        <v>823</v>
      </c>
      <c r="O16016" s="3"/>
    </row>
    <row r="16017" spans="1:15" customFormat="1" ht="13.2" x14ac:dyDescent="0.25">
      <c r="A16017">
        <v>8</v>
      </c>
      <c r="B16017">
        <v>9</v>
      </c>
      <c r="C16017" s="3">
        <v>809</v>
      </c>
      <c r="D16017" t="s">
        <v>7</v>
      </c>
      <c r="E16017">
        <v>75</v>
      </c>
      <c r="G16017" s="3">
        <v>421</v>
      </c>
      <c r="O16017" s="3"/>
    </row>
    <row r="16018" spans="1:15" customFormat="1" ht="13.2" x14ac:dyDescent="0.25">
      <c r="A16018">
        <v>8</v>
      </c>
      <c r="B16018">
        <v>10</v>
      </c>
      <c r="C16018" s="3">
        <v>810</v>
      </c>
      <c r="D16018" t="s">
        <v>7</v>
      </c>
      <c r="E16018">
        <v>75</v>
      </c>
      <c r="G16018" s="3">
        <v>18</v>
      </c>
      <c r="O16018" s="3"/>
    </row>
    <row r="16019" spans="1:15" customFormat="1" ht="13.2" x14ac:dyDescent="0.25">
      <c r="A16019">
        <v>8</v>
      </c>
      <c r="B16019">
        <v>11</v>
      </c>
      <c r="C16019" s="3">
        <v>811</v>
      </c>
      <c r="D16019" t="s">
        <v>7</v>
      </c>
      <c r="E16019">
        <v>75</v>
      </c>
      <c r="G16019" s="3">
        <v>151</v>
      </c>
      <c r="O16019" s="3"/>
    </row>
    <row r="16020" spans="1:15" customFormat="1" ht="13.2" x14ac:dyDescent="0.25">
      <c r="A16020">
        <v>8</v>
      </c>
      <c r="B16020">
        <v>12</v>
      </c>
      <c r="C16020" s="3">
        <v>812</v>
      </c>
      <c r="D16020" t="s">
        <v>7</v>
      </c>
      <c r="E16020">
        <v>75</v>
      </c>
      <c r="G16020" s="3">
        <v>206</v>
      </c>
      <c r="O16020" s="3"/>
    </row>
    <row r="16021" spans="1:15" customFormat="1" ht="13.2" x14ac:dyDescent="0.25">
      <c r="A16021">
        <v>8</v>
      </c>
      <c r="B16021">
        <v>13</v>
      </c>
      <c r="C16021" s="3">
        <v>813</v>
      </c>
      <c r="D16021" t="s">
        <v>7</v>
      </c>
      <c r="E16021">
        <v>75</v>
      </c>
      <c r="G16021" s="3">
        <v>260</v>
      </c>
      <c r="O16021" s="3"/>
    </row>
    <row r="16022" spans="1:15" customFormat="1" ht="13.2" x14ac:dyDescent="0.25">
      <c r="A16022">
        <v>8</v>
      </c>
      <c r="B16022">
        <v>14</v>
      </c>
      <c r="C16022" s="3">
        <v>814</v>
      </c>
      <c r="D16022" t="s">
        <v>7</v>
      </c>
      <c r="E16022">
        <v>75</v>
      </c>
      <c r="G16022" s="3">
        <v>0</v>
      </c>
      <c r="O16022" s="3"/>
    </row>
    <row r="16023" spans="1:15" customFormat="1" ht="13.2" x14ac:dyDescent="0.25">
      <c r="A16023">
        <v>8</v>
      </c>
      <c r="B16023">
        <v>15</v>
      </c>
      <c r="C16023" s="3">
        <v>815</v>
      </c>
      <c r="D16023" t="s">
        <v>7</v>
      </c>
      <c r="E16023">
        <v>75</v>
      </c>
      <c r="G16023" s="3">
        <v>0</v>
      </c>
      <c r="O16023" s="3"/>
    </row>
    <row r="16024" spans="1:15" customFormat="1" ht="13.2" x14ac:dyDescent="0.25">
      <c r="A16024">
        <v>8</v>
      </c>
      <c r="B16024">
        <v>16</v>
      </c>
      <c r="C16024" s="3">
        <v>816</v>
      </c>
      <c r="D16024" t="s">
        <v>7</v>
      </c>
      <c r="E16024">
        <v>75</v>
      </c>
      <c r="G16024" s="3">
        <v>524</v>
      </c>
      <c r="O16024" s="3"/>
    </row>
    <row r="16025" spans="1:15" customFormat="1" ht="13.2" x14ac:dyDescent="0.25">
      <c r="A16025">
        <v>8</v>
      </c>
      <c r="B16025">
        <v>17</v>
      </c>
      <c r="C16025" s="3">
        <v>817</v>
      </c>
      <c r="D16025" t="s">
        <v>7</v>
      </c>
      <c r="E16025">
        <v>75</v>
      </c>
      <c r="G16025" s="3">
        <v>1257</v>
      </c>
      <c r="O16025" s="3"/>
    </row>
    <row r="16026" spans="1:15" customFormat="1" ht="13.2" x14ac:dyDescent="0.25">
      <c r="A16026">
        <v>8</v>
      </c>
      <c r="B16026">
        <v>18</v>
      </c>
      <c r="C16026" s="3">
        <v>818</v>
      </c>
      <c r="D16026" t="s">
        <v>7</v>
      </c>
      <c r="E16026">
        <v>75</v>
      </c>
      <c r="G16026" s="3">
        <v>1453</v>
      </c>
      <c r="O16026" s="3"/>
    </row>
    <row r="16027" spans="1:15" customFormat="1" ht="13.2" x14ac:dyDescent="0.25">
      <c r="A16027">
        <v>8</v>
      </c>
      <c r="B16027">
        <v>19</v>
      </c>
      <c r="C16027" s="3">
        <v>819</v>
      </c>
      <c r="D16027" t="s">
        <v>7</v>
      </c>
      <c r="E16027">
        <v>75</v>
      </c>
      <c r="G16027" s="3">
        <v>1546</v>
      </c>
      <c r="O16027" s="3"/>
    </row>
    <row r="16028" spans="1:15" customFormat="1" ht="13.2" x14ac:dyDescent="0.25">
      <c r="A16028">
        <v>8</v>
      </c>
      <c r="B16028">
        <v>20</v>
      </c>
      <c r="C16028" s="3">
        <v>820</v>
      </c>
      <c r="D16028" t="s">
        <v>7</v>
      </c>
      <c r="E16028">
        <v>75</v>
      </c>
      <c r="G16028" s="3">
        <v>1638</v>
      </c>
      <c r="O16028" s="3"/>
    </row>
    <row r="16029" spans="1:15" customFormat="1" ht="13.2" x14ac:dyDescent="0.25">
      <c r="A16029">
        <v>8</v>
      </c>
      <c r="B16029">
        <v>21</v>
      </c>
      <c r="C16029" s="3">
        <v>821</v>
      </c>
      <c r="D16029" t="s">
        <v>7</v>
      </c>
      <c r="E16029">
        <v>75</v>
      </c>
      <c r="G16029" s="3">
        <v>913</v>
      </c>
      <c r="O16029" s="3"/>
    </row>
    <row r="16030" spans="1:15" customFormat="1" ht="13.2" x14ac:dyDescent="0.25">
      <c r="A16030">
        <v>8</v>
      </c>
      <c r="B16030">
        <v>22</v>
      </c>
      <c r="C16030" s="3">
        <v>822</v>
      </c>
      <c r="D16030" t="s">
        <v>7</v>
      </c>
      <c r="E16030">
        <v>75</v>
      </c>
      <c r="G16030" s="3">
        <v>1363</v>
      </c>
      <c r="O16030" s="3"/>
    </row>
    <row r="16031" spans="1:15" customFormat="1" ht="13.2" x14ac:dyDescent="0.25">
      <c r="A16031">
        <v>8</v>
      </c>
      <c r="B16031">
        <v>23</v>
      </c>
      <c r="C16031" s="3">
        <v>823</v>
      </c>
      <c r="D16031" t="s">
        <v>7</v>
      </c>
      <c r="E16031">
        <v>75</v>
      </c>
      <c r="G16031" s="3">
        <v>731</v>
      </c>
      <c r="O16031" s="3"/>
    </row>
    <row r="16032" spans="1:15" customFormat="1" ht="13.2" x14ac:dyDescent="0.25">
      <c r="A16032">
        <v>8</v>
      </c>
      <c r="B16032">
        <v>24</v>
      </c>
      <c r="C16032" s="3">
        <v>824</v>
      </c>
      <c r="D16032" t="s">
        <v>7</v>
      </c>
      <c r="E16032">
        <v>75</v>
      </c>
      <c r="G16032" s="3">
        <v>1420</v>
      </c>
      <c r="O16032" s="3"/>
    </row>
    <row r="16033" spans="1:15" customFormat="1" ht="13.2" x14ac:dyDescent="0.25">
      <c r="A16033">
        <v>8</v>
      </c>
      <c r="B16033">
        <v>25</v>
      </c>
      <c r="C16033" s="3">
        <v>825</v>
      </c>
      <c r="D16033" t="s">
        <v>7</v>
      </c>
      <c r="E16033">
        <v>75</v>
      </c>
      <c r="G16033" s="3">
        <v>212</v>
      </c>
      <c r="O16033" s="3"/>
    </row>
    <row r="16034" spans="1:15" customFormat="1" ht="13.2" x14ac:dyDescent="0.25">
      <c r="A16034">
        <v>8</v>
      </c>
      <c r="B16034">
        <v>26</v>
      </c>
      <c r="C16034" s="3">
        <v>826</v>
      </c>
      <c r="D16034" t="s">
        <v>7</v>
      </c>
      <c r="E16034">
        <v>75</v>
      </c>
      <c r="G16034" s="3">
        <v>73</v>
      </c>
      <c r="O16034" s="3"/>
    </row>
    <row r="16035" spans="1:15" customFormat="1" ht="13.2" x14ac:dyDescent="0.25">
      <c r="A16035">
        <v>8</v>
      </c>
      <c r="B16035">
        <v>27</v>
      </c>
      <c r="C16035" s="3">
        <v>827</v>
      </c>
      <c r="D16035" t="s">
        <v>7</v>
      </c>
      <c r="E16035">
        <v>75</v>
      </c>
      <c r="G16035" s="3">
        <v>321</v>
      </c>
      <c r="O16035" s="3"/>
    </row>
    <row r="16036" spans="1:15" customFormat="1" ht="13.2" x14ac:dyDescent="0.25">
      <c r="A16036">
        <v>8</v>
      </c>
      <c r="B16036">
        <v>28</v>
      </c>
      <c r="C16036" s="3">
        <v>828</v>
      </c>
      <c r="D16036" t="s">
        <v>7</v>
      </c>
      <c r="E16036">
        <v>75</v>
      </c>
      <c r="G16036" s="3">
        <v>207</v>
      </c>
      <c r="O16036" s="3"/>
    </row>
    <row r="16037" spans="1:15" customFormat="1" ht="13.2" x14ac:dyDescent="0.25">
      <c r="A16037">
        <v>8</v>
      </c>
      <c r="B16037">
        <v>29</v>
      </c>
      <c r="C16037" s="3">
        <v>829</v>
      </c>
      <c r="D16037" t="s">
        <v>7</v>
      </c>
      <c r="E16037">
        <v>75</v>
      </c>
      <c r="G16037" s="3">
        <v>46</v>
      </c>
      <c r="O16037" s="3"/>
    </row>
    <row r="16038" spans="1:15" customFormat="1" ht="13.2" x14ac:dyDescent="0.25">
      <c r="A16038">
        <v>8</v>
      </c>
      <c r="B16038">
        <v>30</v>
      </c>
      <c r="C16038" s="3">
        <v>830</v>
      </c>
      <c r="D16038" t="s">
        <v>7</v>
      </c>
      <c r="E16038">
        <v>75</v>
      </c>
      <c r="G16038" s="3">
        <v>364</v>
      </c>
      <c r="O16038" s="3"/>
    </row>
    <row r="16039" spans="1:15" customFormat="1" ht="13.2" x14ac:dyDescent="0.25">
      <c r="A16039">
        <v>8</v>
      </c>
      <c r="B16039">
        <v>31</v>
      </c>
      <c r="C16039" s="3">
        <v>831</v>
      </c>
      <c r="D16039" t="s">
        <v>7</v>
      </c>
      <c r="E16039">
        <v>75</v>
      </c>
      <c r="G16039" s="3">
        <v>85</v>
      </c>
      <c r="O16039" s="3"/>
    </row>
    <row r="16040" spans="1:15" customFormat="1" ht="13.2" x14ac:dyDescent="0.25">
      <c r="A16040">
        <v>9</v>
      </c>
      <c r="B16040">
        <v>1</v>
      </c>
      <c r="C16040" s="3">
        <v>901</v>
      </c>
      <c r="D16040" t="s">
        <v>7</v>
      </c>
      <c r="E16040">
        <v>75</v>
      </c>
      <c r="G16040" s="3">
        <v>454</v>
      </c>
      <c r="O16040" s="3"/>
    </row>
    <row r="16041" spans="1:15" customFormat="1" ht="13.2" x14ac:dyDescent="0.25">
      <c r="A16041">
        <v>9</v>
      </c>
      <c r="B16041">
        <v>2</v>
      </c>
      <c r="C16041" s="3">
        <v>902</v>
      </c>
      <c r="D16041" t="s">
        <v>7</v>
      </c>
      <c r="E16041">
        <v>75</v>
      </c>
      <c r="G16041" s="3">
        <v>519</v>
      </c>
      <c r="O16041" s="3"/>
    </row>
    <row r="16042" spans="1:15" customFormat="1" ht="13.2" x14ac:dyDescent="0.25">
      <c r="A16042">
        <v>9</v>
      </c>
      <c r="B16042">
        <v>3</v>
      </c>
      <c r="C16042" s="3">
        <v>903</v>
      </c>
      <c r="D16042" t="s">
        <v>7</v>
      </c>
      <c r="E16042">
        <v>75</v>
      </c>
      <c r="G16042" s="3">
        <v>131</v>
      </c>
      <c r="O16042" s="3"/>
    </row>
    <row r="16043" spans="1:15" customFormat="1" ht="13.2" x14ac:dyDescent="0.25">
      <c r="A16043">
        <v>9</v>
      </c>
      <c r="B16043">
        <v>4</v>
      </c>
      <c r="C16043" s="3">
        <v>904</v>
      </c>
      <c r="D16043" t="s">
        <v>7</v>
      </c>
      <c r="E16043">
        <v>75</v>
      </c>
      <c r="G16043" s="3">
        <v>161</v>
      </c>
      <c r="O16043" s="3"/>
    </row>
    <row r="16044" spans="1:15" customFormat="1" ht="13.2" x14ac:dyDescent="0.25">
      <c r="A16044">
        <v>9</v>
      </c>
      <c r="B16044">
        <v>5</v>
      </c>
      <c r="C16044" s="3">
        <v>905</v>
      </c>
      <c r="D16044" t="s">
        <v>7</v>
      </c>
      <c r="E16044">
        <v>75</v>
      </c>
      <c r="G16044" s="3">
        <v>64</v>
      </c>
      <c r="O16044" s="3"/>
    </row>
    <row r="16045" spans="1:15" customFormat="1" ht="13.2" x14ac:dyDescent="0.25">
      <c r="A16045">
        <v>9</v>
      </c>
      <c r="B16045">
        <v>6</v>
      </c>
      <c r="C16045" s="3">
        <v>906</v>
      </c>
      <c r="D16045" t="s">
        <v>7</v>
      </c>
      <c r="E16045">
        <v>75</v>
      </c>
      <c r="G16045" s="3">
        <v>106</v>
      </c>
      <c r="O16045" s="3"/>
    </row>
    <row r="16046" spans="1:15" customFormat="1" ht="13.2" x14ac:dyDescent="0.25">
      <c r="A16046">
        <v>9</v>
      </c>
      <c r="B16046">
        <v>7</v>
      </c>
      <c r="C16046" s="3">
        <v>907</v>
      </c>
      <c r="D16046" t="s">
        <v>7</v>
      </c>
      <c r="E16046">
        <v>75</v>
      </c>
      <c r="G16046" s="3">
        <v>164</v>
      </c>
      <c r="O16046" s="3"/>
    </row>
    <row r="16047" spans="1:15" customFormat="1" ht="13.2" x14ac:dyDescent="0.25">
      <c r="A16047">
        <v>9</v>
      </c>
      <c r="B16047">
        <v>8</v>
      </c>
      <c r="C16047" s="3">
        <v>908</v>
      </c>
      <c r="D16047" t="s">
        <v>7</v>
      </c>
      <c r="E16047">
        <v>75</v>
      </c>
      <c r="G16047" s="3">
        <v>0</v>
      </c>
      <c r="O16047" s="3"/>
    </row>
    <row r="16048" spans="1:15" customFormat="1" ht="13.2" x14ac:dyDescent="0.25">
      <c r="A16048">
        <v>9</v>
      </c>
      <c r="B16048">
        <v>9</v>
      </c>
      <c r="C16048" s="3">
        <v>909</v>
      </c>
      <c r="D16048" t="s">
        <v>7</v>
      </c>
      <c r="E16048">
        <v>75</v>
      </c>
      <c r="G16048" s="3">
        <v>0</v>
      </c>
      <c r="O16048" s="3"/>
    </row>
    <row r="16049" spans="1:15" customFormat="1" ht="13.2" x14ac:dyDescent="0.25">
      <c r="A16049">
        <v>9</v>
      </c>
      <c r="B16049">
        <v>10</v>
      </c>
      <c r="C16049" s="3">
        <v>910</v>
      </c>
      <c r="D16049" t="s">
        <v>7</v>
      </c>
      <c r="E16049">
        <v>75</v>
      </c>
      <c r="G16049" s="3">
        <v>0</v>
      </c>
      <c r="O16049" s="3"/>
    </row>
    <row r="16050" spans="1:15" customFormat="1" ht="13.2" x14ac:dyDescent="0.25">
      <c r="A16050">
        <v>9</v>
      </c>
      <c r="B16050">
        <v>11</v>
      </c>
      <c r="C16050" s="3">
        <v>911</v>
      </c>
      <c r="D16050" t="s">
        <v>7</v>
      </c>
      <c r="E16050">
        <v>75</v>
      </c>
      <c r="G16050" s="3">
        <v>0</v>
      </c>
      <c r="O16050" s="3"/>
    </row>
    <row r="16051" spans="1:15" customFormat="1" ht="13.2" x14ac:dyDescent="0.25">
      <c r="A16051">
        <v>9</v>
      </c>
      <c r="B16051">
        <v>12</v>
      </c>
      <c r="C16051" s="3">
        <v>912</v>
      </c>
      <c r="D16051" t="s">
        <v>7</v>
      </c>
      <c r="E16051">
        <v>75</v>
      </c>
      <c r="G16051" s="3">
        <v>0</v>
      </c>
      <c r="O16051" s="3"/>
    </row>
    <row r="16052" spans="1:15" customFormat="1" ht="13.2" x14ac:dyDescent="0.25">
      <c r="A16052">
        <v>9</v>
      </c>
      <c r="B16052">
        <v>13</v>
      </c>
      <c r="C16052" s="3">
        <v>913</v>
      </c>
      <c r="D16052" t="s">
        <v>7</v>
      </c>
      <c r="E16052">
        <v>75</v>
      </c>
      <c r="G16052" s="3">
        <v>0</v>
      </c>
      <c r="O16052" s="3"/>
    </row>
    <row r="16053" spans="1:15" customFormat="1" ht="13.2" x14ac:dyDescent="0.25">
      <c r="A16053">
        <v>9</v>
      </c>
      <c r="B16053">
        <v>14</v>
      </c>
      <c r="C16053" s="3">
        <v>914</v>
      </c>
      <c r="D16053" t="s">
        <v>7</v>
      </c>
      <c r="E16053">
        <v>75</v>
      </c>
      <c r="G16053" s="3">
        <v>0</v>
      </c>
      <c r="O16053" s="3"/>
    </row>
    <row r="16054" spans="1:15" customFormat="1" ht="13.2" x14ac:dyDescent="0.25">
      <c r="A16054">
        <v>9</v>
      </c>
      <c r="B16054">
        <v>15</v>
      </c>
      <c r="C16054" s="3">
        <v>915</v>
      </c>
      <c r="D16054" t="s">
        <v>7</v>
      </c>
      <c r="E16054">
        <v>75</v>
      </c>
      <c r="G16054" s="3">
        <v>0</v>
      </c>
      <c r="O16054" s="3"/>
    </row>
    <row r="16055" spans="1:15" customFormat="1" ht="13.2" x14ac:dyDescent="0.25">
      <c r="A16055">
        <v>9</v>
      </c>
      <c r="B16055">
        <v>16</v>
      </c>
      <c r="C16055" s="3">
        <v>916</v>
      </c>
      <c r="D16055" t="s">
        <v>7</v>
      </c>
      <c r="E16055">
        <v>75</v>
      </c>
      <c r="G16055" s="3">
        <v>0</v>
      </c>
      <c r="O16055" s="3"/>
    </row>
    <row r="16056" spans="1:15" customFormat="1" ht="13.2" x14ac:dyDescent="0.25">
      <c r="A16056">
        <v>9</v>
      </c>
      <c r="B16056">
        <v>17</v>
      </c>
      <c r="C16056" s="3">
        <v>917</v>
      </c>
      <c r="D16056" t="s">
        <v>7</v>
      </c>
      <c r="E16056">
        <v>75</v>
      </c>
      <c r="G16056" s="3">
        <v>0</v>
      </c>
      <c r="O16056" s="3"/>
    </row>
    <row r="16057" spans="1:15" customFormat="1" ht="13.2" x14ac:dyDescent="0.25">
      <c r="A16057">
        <v>9</v>
      </c>
      <c r="B16057">
        <v>18</v>
      </c>
      <c r="C16057" s="3">
        <v>918</v>
      </c>
      <c r="D16057" t="s">
        <v>7</v>
      </c>
      <c r="E16057">
        <v>75</v>
      </c>
      <c r="G16057" s="3">
        <v>0</v>
      </c>
      <c r="O16057" s="3"/>
    </row>
    <row r="16058" spans="1:15" customFormat="1" ht="13.2" x14ac:dyDescent="0.25">
      <c r="A16058">
        <v>9</v>
      </c>
      <c r="B16058">
        <v>19</v>
      </c>
      <c r="C16058" s="3">
        <v>919</v>
      </c>
      <c r="D16058" t="s">
        <v>7</v>
      </c>
      <c r="E16058">
        <v>75</v>
      </c>
      <c r="G16058" s="3">
        <v>345</v>
      </c>
      <c r="O16058" s="3"/>
    </row>
    <row r="16059" spans="1:15" customFormat="1" ht="13.2" x14ac:dyDescent="0.25">
      <c r="A16059">
        <v>9</v>
      </c>
      <c r="B16059">
        <v>20</v>
      </c>
      <c r="C16059" s="3">
        <v>920</v>
      </c>
      <c r="D16059" t="s">
        <v>7</v>
      </c>
      <c r="E16059">
        <v>75</v>
      </c>
      <c r="G16059" s="3">
        <v>690</v>
      </c>
      <c r="O16059" s="3"/>
    </row>
    <row r="16060" spans="1:15" customFormat="1" ht="13.2" x14ac:dyDescent="0.25">
      <c r="A16060">
        <v>9</v>
      </c>
      <c r="B16060">
        <v>21</v>
      </c>
      <c r="C16060" s="3">
        <v>921</v>
      </c>
      <c r="D16060" t="s">
        <v>7</v>
      </c>
      <c r="E16060">
        <v>75</v>
      </c>
      <c r="G16060" s="3">
        <v>218</v>
      </c>
      <c r="O16060" s="3"/>
    </row>
    <row r="16061" spans="1:15" customFormat="1" ht="13.2" x14ac:dyDescent="0.25">
      <c r="A16061">
        <v>9</v>
      </c>
      <c r="B16061">
        <v>22</v>
      </c>
      <c r="C16061" s="3">
        <v>922</v>
      </c>
      <c r="D16061" t="s">
        <v>7</v>
      </c>
      <c r="E16061">
        <v>75</v>
      </c>
      <c r="G16061" s="3">
        <v>201</v>
      </c>
      <c r="O16061" s="3"/>
    </row>
    <row r="16062" spans="1:15" customFormat="1" ht="13.2" x14ac:dyDescent="0.25">
      <c r="A16062">
        <v>9</v>
      </c>
      <c r="B16062">
        <v>23</v>
      </c>
      <c r="C16062" s="3">
        <v>923</v>
      </c>
      <c r="D16062" t="s">
        <v>7</v>
      </c>
      <c r="E16062">
        <v>75</v>
      </c>
      <c r="G16062" s="3">
        <v>101</v>
      </c>
      <c r="O16062" s="3"/>
    </row>
    <row r="16063" spans="1:15" customFormat="1" ht="13.2" x14ac:dyDescent="0.25">
      <c r="A16063">
        <v>6</v>
      </c>
      <c r="B16063">
        <v>10</v>
      </c>
      <c r="C16063" s="3">
        <v>610</v>
      </c>
      <c r="D16063" t="s">
        <v>7</v>
      </c>
      <c r="E16063">
        <v>74</v>
      </c>
      <c r="G16063" s="3"/>
      <c r="O16063" s="3"/>
    </row>
    <row r="16064" spans="1:15" customFormat="1" ht="13.2" x14ac:dyDescent="0.25">
      <c r="A16064">
        <v>6</v>
      </c>
      <c r="B16064">
        <v>11</v>
      </c>
      <c r="C16064" s="3">
        <v>611</v>
      </c>
      <c r="D16064" t="s">
        <v>7</v>
      </c>
      <c r="E16064">
        <v>74</v>
      </c>
      <c r="G16064" s="3"/>
      <c r="O16064" s="3"/>
    </row>
    <row r="16065" spans="1:15" customFormat="1" ht="13.2" x14ac:dyDescent="0.25">
      <c r="A16065">
        <v>6</v>
      </c>
      <c r="B16065">
        <v>12</v>
      </c>
      <c r="C16065" s="3">
        <v>612</v>
      </c>
      <c r="D16065" t="s">
        <v>7</v>
      </c>
      <c r="E16065">
        <v>74</v>
      </c>
      <c r="G16065" s="3"/>
      <c r="O16065" s="3"/>
    </row>
    <row r="16066" spans="1:15" customFormat="1" ht="13.2" x14ac:dyDescent="0.25">
      <c r="A16066">
        <v>6</v>
      </c>
      <c r="B16066">
        <v>13</v>
      </c>
      <c r="C16066" s="3">
        <v>613</v>
      </c>
      <c r="D16066" t="s">
        <v>7</v>
      </c>
      <c r="E16066">
        <v>74</v>
      </c>
      <c r="G16066" s="3">
        <v>308</v>
      </c>
      <c r="O16066" s="3"/>
    </row>
    <row r="16067" spans="1:15" customFormat="1" ht="13.2" x14ac:dyDescent="0.25">
      <c r="A16067">
        <v>6</v>
      </c>
      <c r="B16067">
        <v>14</v>
      </c>
      <c r="C16067" s="3">
        <v>614</v>
      </c>
      <c r="D16067" t="s">
        <v>7</v>
      </c>
      <c r="E16067">
        <v>74</v>
      </c>
      <c r="G16067" s="3">
        <v>401</v>
      </c>
      <c r="O16067" s="3"/>
    </row>
    <row r="16068" spans="1:15" customFormat="1" ht="13.2" x14ac:dyDescent="0.25">
      <c r="A16068">
        <v>6</v>
      </c>
      <c r="B16068">
        <v>15</v>
      </c>
      <c r="C16068" s="3">
        <v>615</v>
      </c>
      <c r="D16068" t="s">
        <v>7</v>
      </c>
      <c r="E16068">
        <v>74</v>
      </c>
      <c r="G16068" s="3">
        <v>280</v>
      </c>
      <c r="O16068" s="3"/>
    </row>
    <row r="16069" spans="1:15" customFormat="1" ht="13.2" x14ac:dyDescent="0.25">
      <c r="A16069">
        <v>6</v>
      </c>
      <c r="B16069">
        <v>16</v>
      </c>
      <c r="C16069" s="3">
        <v>616</v>
      </c>
      <c r="D16069" t="s">
        <v>7</v>
      </c>
      <c r="E16069">
        <v>74</v>
      </c>
      <c r="G16069" s="3">
        <v>345</v>
      </c>
      <c r="O16069" s="3"/>
    </row>
    <row r="16070" spans="1:15" customFormat="1" ht="13.2" x14ac:dyDescent="0.25">
      <c r="A16070">
        <v>6</v>
      </c>
      <c r="B16070">
        <v>17</v>
      </c>
      <c r="C16070" s="3">
        <v>617</v>
      </c>
      <c r="D16070" t="s">
        <v>7</v>
      </c>
      <c r="E16070">
        <v>74</v>
      </c>
      <c r="G16070" s="3">
        <v>453</v>
      </c>
      <c r="O16070" s="3"/>
    </row>
    <row r="16071" spans="1:15" customFormat="1" ht="13.2" x14ac:dyDescent="0.25">
      <c r="A16071">
        <v>6</v>
      </c>
      <c r="B16071">
        <v>18</v>
      </c>
      <c r="C16071" s="3">
        <v>618</v>
      </c>
      <c r="D16071" t="s">
        <v>7</v>
      </c>
      <c r="E16071">
        <v>74</v>
      </c>
      <c r="G16071" s="3">
        <v>562</v>
      </c>
      <c r="O16071" s="3"/>
    </row>
    <row r="16072" spans="1:15" customFormat="1" ht="13.2" x14ac:dyDescent="0.25">
      <c r="A16072">
        <v>6</v>
      </c>
      <c r="B16072">
        <v>19</v>
      </c>
      <c r="C16072" s="3">
        <v>619</v>
      </c>
      <c r="D16072" t="s">
        <v>7</v>
      </c>
      <c r="E16072">
        <v>74</v>
      </c>
      <c r="G16072" s="3">
        <v>477</v>
      </c>
      <c r="O16072" s="3"/>
    </row>
    <row r="16073" spans="1:15" customFormat="1" ht="13.2" x14ac:dyDescent="0.25">
      <c r="A16073">
        <v>6</v>
      </c>
      <c r="B16073">
        <v>20</v>
      </c>
      <c r="C16073" s="3">
        <v>620</v>
      </c>
      <c r="D16073" t="s">
        <v>7</v>
      </c>
      <c r="E16073">
        <v>74</v>
      </c>
      <c r="G16073" s="3">
        <v>536</v>
      </c>
      <c r="O16073" s="3"/>
    </row>
    <row r="16074" spans="1:15" customFormat="1" ht="13.2" x14ac:dyDescent="0.25">
      <c r="A16074">
        <v>6</v>
      </c>
      <c r="B16074">
        <v>21</v>
      </c>
      <c r="C16074" s="3">
        <v>621</v>
      </c>
      <c r="D16074" t="s">
        <v>7</v>
      </c>
      <c r="E16074">
        <v>74</v>
      </c>
      <c r="G16074" s="3">
        <v>457</v>
      </c>
      <c r="O16074" s="3"/>
    </row>
    <row r="16075" spans="1:15" customFormat="1" ht="13.2" x14ac:dyDescent="0.25">
      <c r="A16075">
        <v>6</v>
      </c>
      <c r="B16075">
        <v>22</v>
      </c>
      <c r="C16075" s="3">
        <v>622</v>
      </c>
      <c r="D16075" t="s">
        <v>7</v>
      </c>
      <c r="E16075">
        <v>74</v>
      </c>
      <c r="G16075" s="3">
        <v>880</v>
      </c>
      <c r="O16075" s="3"/>
    </row>
    <row r="16076" spans="1:15" customFormat="1" ht="13.2" x14ac:dyDescent="0.25">
      <c r="A16076">
        <v>6</v>
      </c>
      <c r="B16076">
        <v>23</v>
      </c>
      <c r="C16076" s="3">
        <v>623</v>
      </c>
      <c r="D16076" t="s">
        <v>7</v>
      </c>
      <c r="E16076">
        <v>74</v>
      </c>
      <c r="G16076" s="3">
        <v>2050</v>
      </c>
      <c r="O16076" s="3"/>
    </row>
    <row r="16077" spans="1:15" customFormat="1" ht="13.2" x14ac:dyDescent="0.25">
      <c r="A16077">
        <v>6</v>
      </c>
      <c r="B16077">
        <v>24</v>
      </c>
      <c r="C16077" s="3">
        <v>624</v>
      </c>
      <c r="D16077" t="s">
        <v>7</v>
      </c>
      <c r="E16077">
        <v>74</v>
      </c>
      <c r="G16077" s="3">
        <v>1324</v>
      </c>
      <c r="O16077" s="3"/>
    </row>
    <row r="16078" spans="1:15" customFormat="1" ht="13.2" x14ac:dyDescent="0.25">
      <c r="A16078">
        <v>6</v>
      </c>
      <c r="B16078">
        <v>25</v>
      </c>
      <c r="C16078" s="3">
        <v>625</v>
      </c>
      <c r="D16078" t="s">
        <v>7</v>
      </c>
      <c r="E16078">
        <v>74</v>
      </c>
      <c r="G16078" s="3">
        <v>2007</v>
      </c>
      <c r="O16078" s="3"/>
    </row>
    <row r="16079" spans="1:15" customFormat="1" ht="13.2" x14ac:dyDescent="0.25">
      <c r="A16079">
        <v>6</v>
      </c>
      <c r="B16079">
        <v>26</v>
      </c>
      <c r="C16079" s="3">
        <v>626</v>
      </c>
      <c r="D16079" t="s">
        <v>7</v>
      </c>
      <c r="E16079">
        <v>74</v>
      </c>
      <c r="G16079" s="3">
        <v>2467</v>
      </c>
      <c r="O16079" s="3"/>
    </row>
    <row r="16080" spans="1:15" customFormat="1" ht="13.2" x14ac:dyDescent="0.25">
      <c r="A16080">
        <v>6</v>
      </c>
      <c r="B16080">
        <v>27</v>
      </c>
      <c r="C16080" s="3">
        <v>627</v>
      </c>
      <c r="D16080" t="s">
        <v>7</v>
      </c>
      <c r="E16080">
        <v>74</v>
      </c>
      <c r="G16080" s="3">
        <v>993</v>
      </c>
      <c r="O16080" s="3"/>
    </row>
    <row r="16081" spans="1:15" customFormat="1" ht="13.2" x14ac:dyDescent="0.25">
      <c r="A16081">
        <v>6</v>
      </c>
      <c r="B16081">
        <v>28</v>
      </c>
      <c r="C16081" s="3">
        <v>628</v>
      </c>
      <c r="D16081" t="s">
        <v>7</v>
      </c>
      <c r="E16081">
        <v>74</v>
      </c>
      <c r="G16081" s="3">
        <v>3172</v>
      </c>
      <c r="O16081" s="3"/>
    </row>
    <row r="16082" spans="1:15" customFormat="1" ht="13.2" x14ac:dyDescent="0.25">
      <c r="A16082">
        <v>6</v>
      </c>
      <c r="B16082">
        <v>29</v>
      </c>
      <c r="C16082" s="3">
        <v>629</v>
      </c>
      <c r="D16082" t="s">
        <v>7</v>
      </c>
      <c r="E16082">
        <v>74</v>
      </c>
      <c r="G16082" s="3">
        <v>2105</v>
      </c>
      <c r="O16082" s="3"/>
    </row>
    <row r="16083" spans="1:15" customFormat="1" ht="13.2" x14ac:dyDescent="0.25">
      <c r="A16083">
        <v>6</v>
      </c>
      <c r="B16083">
        <v>30</v>
      </c>
      <c r="C16083" s="3">
        <v>630</v>
      </c>
      <c r="D16083" t="s">
        <v>7</v>
      </c>
      <c r="E16083">
        <v>74</v>
      </c>
      <c r="G16083" s="3">
        <v>2021</v>
      </c>
      <c r="O16083" s="3"/>
    </row>
    <row r="16084" spans="1:15" customFormat="1" ht="13.2" x14ac:dyDescent="0.25">
      <c r="A16084">
        <v>7</v>
      </c>
      <c r="B16084">
        <v>1</v>
      </c>
      <c r="C16084" s="3">
        <v>701</v>
      </c>
      <c r="D16084" t="s">
        <v>7</v>
      </c>
      <c r="E16084">
        <v>74</v>
      </c>
      <c r="G16084" s="3">
        <v>922</v>
      </c>
      <c r="O16084" s="3"/>
    </row>
    <row r="16085" spans="1:15" customFormat="1" ht="13.2" x14ac:dyDescent="0.25">
      <c r="A16085">
        <v>7</v>
      </c>
      <c r="B16085">
        <v>2</v>
      </c>
      <c r="C16085" s="3">
        <v>702</v>
      </c>
      <c r="D16085" t="s">
        <v>7</v>
      </c>
      <c r="E16085">
        <v>74</v>
      </c>
      <c r="G16085" s="3">
        <v>590</v>
      </c>
      <c r="O16085" s="3"/>
    </row>
    <row r="16086" spans="1:15" customFormat="1" ht="13.2" x14ac:dyDescent="0.25">
      <c r="A16086">
        <v>7</v>
      </c>
      <c r="B16086">
        <v>3</v>
      </c>
      <c r="C16086" s="3">
        <v>703</v>
      </c>
      <c r="D16086" t="s">
        <v>7</v>
      </c>
      <c r="E16086">
        <v>74</v>
      </c>
      <c r="G16086" s="3">
        <v>758</v>
      </c>
      <c r="O16086" s="3"/>
    </row>
    <row r="16087" spans="1:15" customFormat="1" ht="13.2" x14ac:dyDescent="0.25">
      <c r="A16087">
        <v>7</v>
      </c>
      <c r="B16087">
        <v>4</v>
      </c>
      <c r="C16087" s="3">
        <v>704</v>
      </c>
      <c r="D16087" t="s">
        <v>7</v>
      </c>
      <c r="E16087">
        <v>74</v>
      </c>
      <c r="G16087" s="3">
        <v>926</v>
      </c>
      <c r="O16087" s="3"/>
    </row>
    <row r="16088" spans="1:15" customFormat="1" ht="13.2" x14ac:dyDescent="0.25">
      <c r="A16088">
        <v>7</v>
      </c>
      <c r="B16088">
        <v>5</v>
      </c>
      <c r="C16088" s="3">
        <v>705</v>
      </c>
      <c r="D16088" t="s">
        <v>7</v>
      </c>
      <c r="E16088">
        <v>74</v>
      </c>
      <c r="G16088" s="3">
        <v>214</v>
      </c>
      <c r="O16088" s="3"/>
    </row>
    <row r="16089" spans="1:15" customFormat="1" ht="13.2" x14ac:dyDescent="0.25">
      <c r="A16089">
        <v>7</v>
      </c>
      <c r="B16089">
        <v>6</v>
      </c>
      <c r="C16089" s="3">
        <v>706</v>
      </c>
      <c r="D16089" t="s">
        <v>7</v>
      </c>
      <c r="E16089">
        <v>74</v>
      </c>
      <c r="G16089" s="3">
        <v>533</v>
      </c>
      <c r="O16089" s="3"/>
    </row>
    <row r="16090" spans="1:15" customFormat="1" ht="13.2" x14ac:dyDescent="0.25">
      <c r="A16090">
        <v>7</v>
      </c>
      <c r="B16090">
        <v>7</v>
      </c>
      <c r="C16090" s="3">
        <v>707</v>
      </c>
      <c r="D16090" t="s">
        <v>7</v>
      </c>
      <c r="E16090">
        <v>74</v>
      </c>
      <c r="G16090" s="3">
        <v>1081</v>
      </c>
      <c r="O16090" s="3"/>
    </row>
    <row r="16091" spans="1:15" customFormat="1" ht="13.2" x14ac:dyDescent="0.25">
      <c r="A16091">
        <v>7</v>
      </c>
      <c r="B16091">
        <v>8</v>
      </c>
      <c r="C16091" s="3">
        <v>708</v>
      </c>
      <c r="D16091" t="s">
        <v>7</v>
      </c>
      <c r="E16091">
        <v>74</v>
      </c>
      <c r="G16091" s="3">
        <v>2077</v>
      </c>
      <c r="O16091" s="3"/>
    </row>
    <row r="16092" spans="1:15" customFormat="1" ht="13.2" x14ac:dyDescent="0.25">
      <c r="A16092">
        <v>7</v>
      </c>
      <c r="B16092">
        <v>9</v>
      </c>
      <c r="C16092" s="3">
        <v>709</v>
      </c>
      <c r="D16092" t="s">
        <v>7</v>
      </c>
      <c r="E16092">
        <v>74</v>
      </c>
      <c r="G16092" s="3">
        <v>700</v>
      </c>
      <c r="O16092" s="3"/>
    </row>
    <row r="16093" spans="1:15" customFormat="1" ht="13.2" x14ac:dyDescent="0.25">
      <c r="A16093">
        <v>7</v>
      </c>
      <c r="B16093">
        <v>10</v>
      </c>
      <c r="C16093" s="3">
        <v>710</v>
      </c>
      <c r="D16093" t="s">
        <v>7</v>
      </c>
      <c r="E16093">
        <v>74</v>
      </c>
      <c r="G16093" s="3">
        <v>646</v>
      </c>
      <c r="O16093" s="3"/>
    </row>
    <row r="16094" spans="1:15" customFormat="1" ht="13.2" x14ac:dyDescent="0.25">
      <c r="A16094">
        <v>7</v>
      </c>
      <c r="B16094">
        <v>11</v>
      </c>
      <c r="C16094" s="3">
        <v>711</v>
      </c>
      <c r="D16094" t="s">
        <v>7</v>
      </c>
      <c r="E16094">
        <v>74</v>
      </c>
      <c r="G16094" s="3">
        <v>591</v>
      </c>
      <c r="O16094" s="3"/>
    </row>
    <row r="16095" spans="1:15" customFormat="1" ht="13.2" x14ac:dyDescent="0.25">
      <c r="A16095">
        <v>7</v>
      </c>
      <c r="B16095">
        <v>12</v>
      </c>
      <c r="C16095" s="3">
        <v>712</v>
      </c>
      <c r="D16095" t="s">
        <v>7</v>
      </c>
      <c r="E16095">
        <v>74</v>
      </c>
      <c r="G16095" s="3">
        <v>1016</v>
      </c>
      <c r="O16095" s="3"/>
    </row>
    <row r="16096" spans="1:15" customFormat="1" ht="13.2" x14ac:dyDescent="0.25">
      <c r="A16096">
        <v>7</v>
      </c>
      <c r="B16096">
        <v>13</v>
      </c>
      <c r="C16096" s="3">
        <v>713</v>
      </c>
      <c r="D16096" t="s">
        <v>7</v>
      </c>
      <c r="E16096">
        <v>74</v>
      </c>
      <c r="G16096" s="3">
        <v>877</v>
      </c>
      <c r="O16096" s="3"/>
    </row>
    <row r="16097" spans="1:15" customFormat="1" ht="13.2" x14ac:dyDescent="0.25">
      <c r="A16097">
        <v>7</v>
      </c>
      <c r="B16097">
        <v>14</v>
      </c>
      <c r="C16097" s="3">
        <v>714</v>
      </c>
      <c r="D16097" t="s">
        <v>7</v>
      </c>
      <c r="E16097">
        <v>74</v>
      </c>
      <c r="G16097" s="3">
        <v>3072</v>
      </c>
      <c r="O16097" s="3"/>
    </row>
    <row r="16098" spans="1:15" customFormat="1" ht="13.2" x14ac:dyDescent="0.25">
      <c r="A16098">
        <v>7</v>
      </c>
      <c r="B16098">
        <v>15</v>
      </c>
      <c r="C16098" s="3">
        <v>715</v>
      </c>
      <c r="D16098" t="s">
        <v>7</v>
      </c>
      <c r="E16098">
        <v>74</v>
      </c>
      <c r="G16098" s="3">
        <v>1710</v>
      </c>
      <c r="O16098" s="3"/>
    </row>
    <row r="16099" spans="1:15" customFormat="1" ht="13.2" x14ac:dyDescent="0.25">
      <c r="A16099">
        <v>7</v>
      </c>
      <c r="B16099">
        <v>16</v>
      </c>
      <c r="C16099" s="3">
        <v>716</v>
      </c>
      <c r="D16099" t="s">
        <v>7</v>
      </c>
      <c r="E16099">
        <v>74</v>
      </c>
      <c r="G16099" s="3">
        <v>1667</v>
      </c>
      <c r="O16099" s="3"/>
    </row>
    <row r="16100" spans="1:15" customFormat="1" ht="13.2" x14ac:dyDescent="0.25">
      <c r="A16100">
        <v>7</v>
      </c>
      <c r="B16100">
        <v>17</v>
      </c>
      <c r="C16100" s="3">
        <v>717</v>
      </c>
      <c r="D16100" t="s">
        <v>7</v>
      </c>
      <c r="E16100">
        <v>74</v>
      </c>
      <c r="G16100" s="3">
        <v>1143</v>
      </c>
      <c r="O16100" s="3"/>
    </row>
    <row r="16101" spans="1:15" customFormat="1" ht="13.2" x14ac:dyDescent="0.25">
      <c r="A16101">
        <v>7</v>
      </c>
      <c r="B16101">
        <v>18</v>
      </c>
      <c r="C16101" s="3">
        <v>718</v>
      </c>
      <c r="D16101" t="s">
        <v>7</v>
      </c>
      <c r="E16101">
        <v>74</v>
      </c>
      <c r="G16101" s="3">
        <v>233</v>
      </c>
      <c r="O16101" s="3"/>
    </row>
    <row r="16102" spans="1:15" customFormat="1" ht="13.2" x14ac:dyDescent="0.25">
      <c r="A16102">
        <v>7</v>
      </c>
      <c r="B16102">
        <v>19</v>
      </c>
      <c r="C16102" s="3">
        <v>719</v>
      </c>
      <c r="D16102" t="s">
        <v>7</v>
      </c>
      <c r="E16102">
        <v>74</v>
      </c>
      <c r="G16102" s="3">
        <v>840</v>
      </c>
      <c r="O16102" s="3"/>
    </row>
    <row r="16103" spans="1:15" customFormat="1" ht="13.2" x14ac:dyDescent="0.25">
      <c r="A16103">
        <v>7</v>
      </c>
      <c r="B16103">
        <v>20</v>
      </c>
      <c r="C16103" s="3">
        <v>720</v>
      </c>
      <c r="D16103" t="s">
        <v>7</v>
      </c>
      <c r="E16103">
        <v>74</v>
      </c>
      <c r="G16103" s="3">
        <v>239</v>
      </c>
      <c r="O16103" s="3"/>
    </row>
    <row r="16104" spans="1:15" customFormat="1" ht="13.2" x14ac:dyDescent="0.25">
      <c r="A16104">
        <v>7</v>
      </c>
      <c r="B16104">
        <v>21</v>
      </c>
      <c r="C16104" s="3">
        <v>721</v>
      </c>
      <c r="D16104" t="s">
        <v>7</v>
      </c>
      <c r="E16104">
        <v>74</v>
      </c>
      <c r="G16104" s="3">
        <v>531</v>
      </c>
      <c r="O16104" s="3"/>
    </row>
    <row r="16105" spans="1:15" customFormat="1" ht="13.2" x14ac:dyDescent="0.25">
      <c r="A16105">
        <v>7</v>
      </c>
      <c r="B16105">
        <v>22</v>
      </c>
      <c r="C16105" s="3">
        <v>722</v>
      </c>
      <c r="D16105" t="s">
        <v>7</v>
      </c>
      <c r="E16105">
        <v>74</v>
      </c>
      <c r="G16105" s="3">
        <v>457</v>
      </c>
      <c r="O16105" s="3"/>
    </row>
    <row r="16106" spans="1:15" customFormat="1" ht="13.2" x14ac:dyDescent="0.25">
      <c r="A16106">
        <v>7</v>
      </c>
      <c r="B16106">
        <v>23</v>
      </c>
      <c r="C16106" s="3">
        <v>723</v>
      </c>
      <c r="D16106" t="s">
        <v>7</v>
      </c>
      <c r="E16106">
        <v>74</v>
      </c>
      <c r="G16106" s="3">
        <v>349</v>
      </c>
      <c r="O16106" s="3"/>
    </row>
    <row r="16107" spans="1:15" customFormat="1" ht="13.2" x14ac:dyDescent="0.25">
      <c r="A16107">
        <v>7</v>
      </c>
      <c r="B16107">
        <v>24</v>
      </c>
      <c r="C16107" s="3">
        <v>724</v>
      </c>
      <c r="D16107" t="s">
        <v>7</v>
      </c>
      <c r="E16107">
        <v>74</v>
      </c>
      <c r="G16107" s="3">
        <v>932</v>
      </c>
      <c r="O16107" s="3"/>
    </row>
    <row r="16108" spans="1:15" customFormat="1" ht="13.2" x14ac:dyDescent="0.25">
      <c r="A16108">
        <v>7</v>
      </c>
      <c r="B16108">
        <v>25</v>
      </c>
      <c r="C16108" s="3">
        <v>725</v>
      </c>
      <c r="D16108" t="s">
        <v>7</v>
      </c>
      <c r="E16108">
        <v>74</v>
      </c>
      <c r="G16108" s="3">
        <v>2799</v>
      </c>
      <c r="O16108" s="3"/>
    </row>
    <row r="16109" spans="1:15" customFormat="1" ht="13.2" x14ac:dyDescent="0.25">
      <c r="A16109">
        <v>7</v>
      </c>
      <c r="B16109">
        <v>26</v>
      </c>
      <c r="C16109" s="3">
        <v>726</v>
      </c>
      <c r="D16109" t="s">
        <v>7</v>
      </c>
      <c r="E16109">
        <v>74</v>
      </c>
      <c r="G16109" s="3">
        <v>1628</v>
      </c>
      <c r="O16109" s="3"/>
    </row>
    <row r="16110" spans="1:15" customFormat="1" ht="13.2" x14ac:dyDescent="0.25">
      <c r="A16110">
        <v>7</v>
      </c>
      <c r="B16110">
        <v>27</v>
      </c>
      <c r="C16110" s="3">
        <v>727</v>
      </c>
      <c r="D16110" t="s">
        <v>7</v>
      </c>
      <c r="E16110">
        <v>74</v>
      </c>
      <c r="G16110" s="3">
        <v>845</v>
      </c>
      <c r="O16110" s="3"/>
    </row>
    <row r="16111" spans="1:15" customFormat="1" ht="13.2" x14ac:dyDescent="0.25">
      <c r="A16111">
        <v>7</v>
      </c>
      <c r="B16111">
        <v>28</v>
      </c>
      <c r="C16111" s="3">
        <v>728</v>
      </c>
      <c r="D16111" t="s">
        <v>7</v>
      </c>
      <c r="E16111">
        <v>74</v>
      </c>
      <c r="G16111" s="3">
        <v>2926</v>
      </c>
      <c r="O16111" s="3"/>
    </row>
    <row r="16112" spans="1:15" customFormat="1" ht="13.2" x14ac:dyDescent="0.25">
      <c r="A16112">
        <v>7</v>
      </c>
      <c r="B16112">
        <v>29</v>
      </c>
      <c r="C16112" s="3">
        <v>729</v>
      </c>
      <c r="D16112" t="s">
        <v>7</v>
      </c>
      <c r="E16112">
        <v>74</v>
      </c>
      <c r="G16112" s="3">
        <v>309</v>
      </c>
      <c r="O16112" s="3"/>
    </row>
    <row r="16113" spans="1:15" customFormat="1" ht="13.2" x14ac:dyDescent="0.25">
      <c r="A16113">
        <v>7</v>
      </c>
      <c r="B16113">
        <v>30</v>
      </c>
      <c r="C16113" s="3">
        <v>730</v>
      </c>
      <c r="D16113" t="s">
        <v>7</v>
      </c>
      <c r="E16113">
        <v>74</v>
      </c>
      <c r="G16113" s="3">
        <v>83</v>
      </c>
      <c r="O16113" s="3"/>
    </row>
    <row r="16114" spans="1:15" customFormat="1" ht="13.2" x14ac:dyDescent="0.25">
      <c r="A16114">
        <v>7</v>
      </c>
      <c r="B16114">
        <v>31</v>
      </c>
      <c r="C16114" s="3">
        <v>731</v>
      </c>
      <c r="D16114" t="s">
        <v>7</v>
      </c>
      <c r="E16114">
        <v>74</v>
      </c>
      <c r="G16114" s="3">
        <v>280</v>
      </c>
      <c r="O16114" s="3"/>
    </row>
    <row r="16115" spans="1:15" customFormat="1" ht="13.2" x14ac:dyDescent="0.25">
      <c r="A16115">
        <v>8</v>
      </c>
      <c r="B16115">
        <v>1</v>
      </c>
      <c r="C16115" s="3">
        <v>801</v>
      </c>
      <c r="D16115" t="s">
        <v>7</v>
      </c>
      <c r="E16115">
        <v>74</v>
      </c>
      <c r="G16115" s="3">
        <v>94</v>
      </c>
      <c r="O16115" s="3"/>
    </row>
    <row r="16116" spans="1:15" customFormat="1" ht="13.2" x14ac:dyDescent="0.25">
      <c r="A16116">
        <v>8</v>
      </c>
      <c r="B16116">
        <v>2</v>
      </c>
      <c r="C16116" s="3">
        <v>802</v>
      </c>
      <c r="D16116" t="s">
        <v>7</v>
      </c>
      <c r="E16116">
        <v>74</v>
      </c>
      <c r="G16116" s="3">
        <v>0</v>
      </c>
      <c r="O16116" s="3"/>
    </row>
    <row r="16117" spans="1:15" customFormat="1" ht="13.2" x14ac:dyDescent="0.25">
      <c r="A16117">
        <v>8</v>
      </c>
      <c r="B16117">
        <v>3</v>
      </c>
      <c r="C16117" s="3">
        <v>803</v>
      </c>
      <c r="D16117" t="s">
        <v>7</v>
      </c>
      <c r="E16117">
        <v>74</v>
      </c>
      <c r="G16117" s="3">
        <v>257</v>
      </c>
      <c r="O16117" s="3"/>
    </row>
    <row r="16118" spans="1:15" customFormat="1" ht="13.2" x14ac:dyDescent="0.25">
      <c r="A16118">
        <v>8</v>
      </c>
      <c r="B16118">
        <v>4</v>
      </c>
      <c r="C16118" s="3">
        <v>804</v>
      </c>
      <c r="D16118" t="s">
        <v>7</v>
      </c>
      <c r="E16118">
        <v>74</v>
      </c>
      <c r="G16118" s="3">
        <v>755</v>
      </c>
      <c r="O16118" s="3"/>
    </row>
    <row r="16119" spans="1:15" customFormat="1" ht="13.2" x14ac:dyDescent="0.25">
      <c r="A16119">
        <v>8</v>
      </c>
      <c r="B16119">
        <v>5</v>
      </c>
      <c r="C16119" s="3">
        <v>805</v>
      </c>
      <c r="D16119" t="s">
        <v>7</v>
      </c>
      <c r="E16119">
        <v>74</v>
      </c>
      <c r="G16119" s="3">
        <v>421</v>
      </c>
      <c r="O16119" s="3"/>
    </row>
    <row r="16120" spans="1:15" customFormat="1" ht="13.2" x14ac:dyDescent="0.25">
      <c r="A16120">
        <v>8</v>
      </c>
      <c r="B16120">
        <v>6</v>
      </c>
      <c r="C16120" s="3">
        <v>806</v>
      </c>
      <c r="D16120" t="s">
        <v>7</v>
      </c>
      <c r="E16120">
        <v>74</v>
      </c>
      <c r="G16120" s="3">
        <v>113</v>
      </c>
      <c r="O16120" s="3"/>
    </row>
    <row r="16121" spans="1:15" customFormat="1" ht="13.2" x14ac:dyDescent="0.25">
      <c r="A16121">
        <v>8</v>
      </c>
      <c r="B16121">
        <v>7</v>
      </c>
      <c r="C16121" s="3">
        <v>807</v>
      </c>
      <c r="D16121" t="s">
        <v>7</v>
      </c>
      <c r="E16121">
        <v>74</v>
      </c>
      <c r="G16121" s="3">
        <v>324</v>
      </c>
      <c r="O16121" s="3"/>
    </row>
    <row r="16122" spans="1:15" customFormat="1" ht="13.2" x14ac:dyDescent="0.25">
      <c r="A16122">
        <v>8</v>
      </c>
      <c r="B16122">
        <v>8</v>
      </c>
      <c r="C16122" s="3">
        <v>808</v>
      </c>
      <c r="D16122" t="s">
        <v>7</v>
      </c>
      <c r="E16122">
        <v>74</v>
      </c>
      <c r="G16122" s="3">
        <v>0</v>
      </c>
      <c r="O16122" s="3"/>
    </row>
    <row r="16123" spans="1:15" customFormat="1" ht="13.2" x14ac:dyDescent="0.25">
      <c r="A16123">
        <v>8</v>
      </c>
      <c r="B16123">
        <v>9</v>
      </c>
      <c r="C16123" s="3">
        <v>809</v>
      </c>
      <c r="D16123" t="s">
        <v>7</v>
      </c>
      <c r="E16123">
        <v>74</v>
      </c>
      <c r="G16123" s="3">
        <v>0</v>
      </c>
      <c r="O16123" s="3"/>
    </row>
    <row r="16124" spans="1:15" customFormat="1" ht="13.2" x14ac:dyDescent="0.25">
      <c r="A16124">
        <v>8</v>
      </c>
      <c r="B16124">
        <v>10</v>
      </c>
      <c r="C16124" s="3">
        <v>810</v>
      </c>
      <c r="D16124" t="s">
        <v>7</v>
      </c>
      <c r="E16124">
        <v>74</v>
      </c>
      <c r="G16124" s="3">
        <v>0</v>
      </c>
      <c r="O16124" s="3"/>
    </row>
    <row r="16125" spans="1:15" customFormat="1" ht="13.2" x14ac:dyDescent="0.25">
      <c r="A16125">
        <v>8</v>
      </c>
      <c r="B16125">
        <v>11</v>
      </c>
      <c r="C16125" s="3">
        <v>811</v>
      </c>
      <c r="D16125" t="s">
        <v>7</v>
      </c>
      <c r="E16125">
        <v>74</v>
      </c>
      <c r="G16125" s="3">
        <v>205</v>
      </c>
      <c r="O16125" s="3"/>
    </row>
    <row r="16126" spans="1:15" customFormat="1" ht="13.2" x14ac:dyDescent="0.25">
      <c r="A16126">
        <v>8</v>
      </c>
      <c r="B16126">
        <v>12</v>
      </c>
      <c r="C16126" s="3">
        <v>812</v>
      </c>
      <c r="D16126" t="s">
        <v>7</v>
      </c>
      <c r="E16126">
        <v>74</v>
      </c>
      <c r="G16126" s="3">
        <v>410</v>
      </c>
      <c r="O16126" s="3"/>
    </row>
    <row r="16127" spans="1:15" customFormat="1" ht="13.2" x14ac:dyDescent="0.25">
      <c r="A16127">
        <v>8</v>
      </c>
      <c r="B16127">
        <v>13</v>
      </c>
      <c r="C16127" s="3">
        <v>813</v>
      </c>
      <c r="D16127" t="s">
        <v>7</v>
      </c>
      <c r="E16127">
        <v>74</v>
      </c>
      <c r="G16127" s="3">
        <v>0</v>
      </c>
      <c r="O16127" s="3"/>
    </row>
    <row r="16128" spans="1:15" customFormat="1" ht="13.2" x14ac:dyDescent="0.25">
      <c r="A16128">
        <v>8</v>
      </c>
      <c r="B16128">
        <v>14</v>
      </c>
      <c r="C16128" s="3">
        <v>814</v>
      </c>
      <c r="D16128" t="s">
        <v>7</v>
      </c>
      <c r="E16128">
        <v>74</v>
      </c>
      <c r="G16128" s="3">
        <v>291</v>
      </c>
      <c r="O16128" s="3"/>
    </row>
    <row r="16129" spans="1:15" customFormat="1" ht="13.2" x14ac:dyDescent="0.25">
      <c r="A16129">
        <v>8</v>
      </c>
      <c r="B16129">
        <v>15</v>
      </c>
      <c r="C16129" s="3">
        <v>815</v>
      </c>
      <c r="D16129" t="s">
        <v>7</v>
      </c>
      <c r="E16129">
        <v>74</v>
      </c>
      <c r="G16129" s="3">
        <v>88</v>
      </c>
      <c r="O16129" s="3"/>
    </row>
    <row r="16130" spans="1:15" customFormat="1" ht="13.2" x14ac:dyDescent="0.25">
      <c r="A16130">
        <v>8</v>
      </c>
      <c r="B16130">
        <v>16</v>
      </c>
      <c r="C16130" s="3">
        <v>816</v>
      </c>
      <c r="D16130" t="s">
        <v>7</v>
      </c>
      <c r="E16130">
        <v>74</v>
      </c>
      <c r="G16130" s="3">
        <v>179</v>
      </c>
      <c r="O16130" s="3"/>
    </row>
    <row r="16131" spans="1:15" customFormat="1" ht="13.2" x14ac:dyDescent="0.25">
      <c r="A16131">
        <v>8</v>
      </c>
      <c r="B16131">
        <v>17</v>
      </c>
      <c r="C16131" s="3">
        <v>817</v>
      </c>
      <c r="D16131" t="s">
        <v>7</v>
      </c>
      <c r="E16131">
        <v>74</v>
      </c>
      <c r="G16131" s="3">
        <v>91</v>
      </c>
      <c r="O16131" s="3"/>
    </row>
    <row r="16132" spans="1:15" customFormat="1" ht="13.2" x14ac:dyDescent="0.25">
      <c r="A16132">
        <v>8</v>
      </c>
      <c r="B16132">
        <v>18</v>
      </c>
      <c r="C16132" s="3">
        <v>818</v>
      </c>
      <c r="D16132" t="s">
        <v>7</v>
      </c>
      <c r="E16132">
        <v>74</v>
      </c>
      <c r="G16132" s="3">
        <v>59</v>
      </c>
      <c r="O16132" s="3"/>
    </row>
    <row r="16133" spans="1:15" customFormat="1" ht="13.2" x14ac:dyDescent="0.25">
      <c r="A16133">
        <v>8</v>
      </c>
      <c r="B16133">
        <v>19</v>
      </c>
      <c r="C16133" s="3">
        <v>819</v>
      </c>
      <c r="D16133" t="s">
        <v>7</v>
      </c>
      <c r="E16133">
        <v>74</v>
      </c>
      <c r="G16133" s="3">
        <v>274</v>
      </c>
      <c r="O16133" s="3"/>
    </row>
    <row r="16134" spans="1:15" customFormat="1" ht="13.2" x14ac:dyDescent="0.25">
      <c r="A16134">
        <v>8</v>
      </c>
      <c r="B16134">
        <v>20</v>
      </c>
      <c r="C16134" s="3">
        <v>820</v>
      </c>
      <c r="D16134" t="s">
        <v>7</v>
      </c>
      <c r="E16134">
        <v>74</v>
      </c>
      <c r="G16134" s="3">
        <v>150</v>
      </c>
      <c r="O16134" s="3"/>
    </row>
    <row r="16135" spans="1:15" customFormat="1" ht="13.2" x14ac:dyDescent="0.25">
      <c r="A16135">
        <v>8</v>
      </c>
      <c r="B16135">
        <v>21</v>
      </c>
      <c r="C16135" s="3">
        <v>821</v>
      </c>
      <c r="D16135" t="s">
        <v>7</v>
      </c>
      <c r="E16135">
        <v>74</v>
      </c>
      <c r="G16135" s="3">
        <v>150</v>
      </c>
      <c r="O16135" s="3"/>
    </row>
    <row r="16136" spans="1:15" customFormat="1" ht="13.2" x14ac:dyDescent="0.25">
      <c r="A16136">
        <v>8</v>
      </c>
      <c r="B16136">
        <v>22</v>
      </c>
      <c r="C16136" s="3">
        <v>822</v>
      </c>
      <c r="D16136" t="s">
        <v>7</v>
      </c>
      <c r="E16136">
        <v>74</v>
      </c>
      <c r="G16136" s="3">
        <v>26</v>
      </c>
      <c r="O16136" s="3"/>
    </row>
    <row r="16137" spans="1:15" customFormat="1" ht="13.2" x14ac:dyDescent="0.25">
      <c r="A16137">
        <v>8</v>
      </c>
      <c r="B16137">
        <v>23</v>
      </c>
      <c r="C16137" s="3">
        <v>823</v>
      </c>
      <c r="D16137" t="s">
        <v>7</v>
      </c>
      <c r="E16137">
        <v>74</v>
      </c>
      <c r="G16137" s="3">
        <v>106</v>
      </c>
      <c r="O16137" s="3"/>
    </row>
    <row r="16138" spans="1:15" customFormat="1" ht="13.2" x14ac:dyDescent="0.25">
      <c r="A16138">
        <v>8</v>
      </c>
      <c r="B16138">
        <v>24</v>
      </c>
      <c r="C16138" s="3">
        <v>824</v>
      </c>
      <c r="D16138" t="s">
        <v>7</v>
      </c>
      <c r="E16138">
        <v>74</v>
      </c>
      <c r="G16138" s="3">
        <v>116</v>
      </c>
      <c r="O16138" s="3"/>
    </row>
    <row r="16139" spans="1:15" customFormat="1" ht="13.2" x14ac:dyDescent="0.25">
      <c r="A16139">
        <v>8</v>
      </c>
      <c r="B16139">
        <v>25</v>
      </c>
      <c r="C16139" s="3">
        <v>825</v>
      </c>
      <c r="D16139" t="s">
        <v>7</v>
      </c>
      <c r="E16139">
        <v>74</v>
      </c>
      <c r="G16139" s="3">
        <v>18</v>
      </c>
      <c r="O16139" s="3"/>
    </row>
    <row r="16140" spans="1:15" customFormat="1" ht="13.2" x14ac:dyDescent="0.25">
      <c r="A16140">
        <v>8</v>
      </c>
      <c r="B16140">
        <v>26</v>
      </c>
      <c r="C16140" s="3">
        <v>826</v>
      </c>
      <c r="D16140" t="s">
        <v>7</v>
      </c>
      <c r="E16140">
        <v>74</v>
      </c>
      <c r="G16140" s="3">
        <v>8</v>
      </c>
      <c r="O16140" s="3"/>
    </row>
    <row r="16141" spans="1:15" customFormat="1" ht="13.2" x14ac:dyDescent="0.25">
      <c r="A16141">
        <v>8</v>
      </c>
      <c r="B16141">
        <v>27</v>
      </c>
      <c r="C16141" s="3">
        <v>827</v>
      </c>
      <c r="D16141" t="s">
        <v>7</v>
      </c>
      <c r="E16141">
        <v>74</v>
      </c>
      <c r="G16141" s="3">
        <v>8</v>
      </c>
      <c r="O16141" s="3"/>
    </row>
    <row r="16142" spans="1:15" customFormat="1" ht="13.2" x14ac:dyDescent="0.25">
      <c r="A16142">
        <v>8</v>
      </c>
      <c r="B16142">
        <v>28</v>
      </c>
      <c r="C16142" s="3">
        <v>828</v>
      </c>
      <c r="D16142" t="s">
        <v>7</v>
      </c>
      <c r="E16142">
        <v>74</v>
      </c>
      <c r="G16142" s="3">
        <v>8</v>
      </c>
      <c r="O16142" s="3"/>
    </row>
    <row r="16143" spans="1:15" customFormat="1" ht="13.2" x14ac:dyDescent="0.25">
      <c r="A16143">
        <v>8</v>
      </c>
      <c r="B16143">
        <v>29</v>
      </c>
      <c r="C16143" s="3">
        <v>829</v>
      </c>
      <c r="D16143" t="s">
        <v>7</v>
      </c>
      <c r="E16143">
        <v>74</v>
      </c>
      <c r="G16143" s="3">
        <v>8</v>
      </c>
      <c r="O16143" s="3"/>
    </row>
    <row r="16144" spans="1:15" customFormat="1" ht="13.2" x14ac:dyDescent="0.25">
      <c r="A16144">
        <v>8</v>
      </c>
      <c r="B16144">
        <v>30</v>
      </c>
      <c r="C16144" s="3">
        <v>830</v>
      </c>
      <c r="D16144" t="s">
        <v>7</v>
      </c>
      <c r="E16144">
        <v>74</v>
      </c>
      <c r="G16144" s="3">
        <v>8</v>
      </c>
      <c r="O16144" s="3"/>
    </row>
    <row r="16145" spans="1:21" customFormat="1" ht="13.2" x14ac:dyDescent="0.25">
      <c r="A16145">
        <v>8</v>
      </c>
      <c r="B16145">
        <v>31</v>
      </c>
      <c r="C16145" s="3">
        <v>831</v>
      </c>
      <c r="D16145" t="s">
        <v>7</v>
      </c>
      <c r="E16145">
        <v>74</v>
      </c>
      <c r="G16145" s="3">
        <v>8</v>
      </c>
      <c r="O16145" s="3"/>
    </row>
    <row r="16146" spans="1:21" customFormat="1" ht="13.2" x14ac:dyDescent="0.25">
      <c r="A16146">
        <v>9</v>
      </c>
      <c r="B16146">
        <v>1</v>
      </c>
      <c r="C16146" s="3">
        <v>901</v>
      </c>
      <c r="D16146" t="s">
        <v>7</v>
      </c>
      <c r="E16146">
        <v>74</v>
      </c>
      <c r="G16146" s="3">
        <v>8</v>
      </c>
      <c r="O16146" s="3"/>
    </row>
    <row r="16147" spans="1:21" customFormat="1" ht="13.2" x14ac:dyDescent="0.25">
      <c r="A16147">
        <v>9</v>
      </c>
      <c r="B16147">
        <v>2</v>
      </c>
      <c r="C16147" s="3">
        <v>902</v>
      </c>
      <c r="D16147" t="s">
        <v>7</v>
      </c>
      <c r="E16147">
        <v>74</v>
      </c>
      <c r="G16147" s="3">
        <v>8</v>
      </c>
      <c r="O16147" s="3"/>
    </row>
    <row r="16148" spans="1:21" customFormat="1" ht="13.2" x14ac:dyDescent="0.25">
      <c r="A16148">
        <v>9</v>
      </c>
      <c r="B16148">
        <v>3</v>
      </c>
      <c r="C16148" s="3">
        <v>903</v>
      </c>
      <c r="D16148" t="s">
        <v>7</v>
      </c>
      <c r="E16148">
        <v>74</v>
      </c>
      <c r="G16148" s="3">
        <v>8</v>
      </c>
      <c r="O16148" s="3"/>
    </row>
    <row r="16149" spans="1:21" x14ac:dyDescent="0.3">
      <c r="A16149" s="141">
        <v>4</v>
      </c>
      <c r="B16149" s="141">
        <v>28</v>
      </c>
      <c r="C16149" s="146">
        <v>428</v>
      </c>
      <c r="D16149" s="141" t="s">
        <v>6</v>
      </c>
      <c r="E16149" s="141">
        <v>2022</v>
      </c>
      <c r="F16149" s="151"/>
      <c r="G16149" s="157">
        <f>I16149+K16149</f>
        <v>0</v>
      </c>
      <c r="H16149" s="143"/>
      <c r="I16149" s="223">
        <v>0</v>
      </c>
      <c r="J16149" s="149"/>
      <c r="K16149" s="149"/>
      <c r="L16149" s="223">
        <v>0</v>
      </c>
      <c r="M16149" s="149"/>
      <c r="N16149" s="149"/>
      <c r="O16149" s="171">
        <f>L16149+N16149</f>
        <v>0</v>
      </c>
      <c r="P16149" s="153"/>
      <c r="Q16149" s="153"/>
      <c r="R16149" s="153"/>
      <c r="S16149" s="143"/>
      <c r="T16149" s="143"/>
      <c r="U16149" s="143"/>
    </row>
    <row r="16150" spans="1:21" x14ac:dyDescent="0.3">
      <c r="A16150" s="141">
        <v>4</v>
      </c>
      <c r="B16150" s="141">
        <v>29</v>
      </c>
      <c r="C16150" s="146">
        <v>429</v>
      </c>
      <c r="D16150" s="141" t="s">
        <v>6</v>
      </c>
      <c r="E16150" s="141">
        <v>2022</v>
      </c>
      <c r="F16150" s="151"/>
      <c r="G16150" s="157">
        <f>I16150+K16150</f>
        <v>1</v>
      </c>
      <c r="H16150" s="143"/>
      <c r="I16150" s="223">
        <v>1</v>
      </c>
      <c r="J16150" s="149"/>
      <c r="K16150" s="149"/>
      <c r="L16150" s="223">
        <v>0</v>
      </c>
      <c r="M16150" s="149"/>
      <c r="N16150" s="149"/>
      <c r="O16150" s="171">
        <f>L16150+N16150</f>
        <v>0</v>
      </c>
      <c r="P16150" s="153"/>
      <c r="Q16150" s="153"/>
      <c r="R16150" s="153"/>
      <c r="S16150" s="143"/>
      <c r="T16150" s="143"/>
      <c r="U16150" s="143"/>
    </row>
    <row r="16151" spans="1:21" x14ac:dyDescent="0.3">
      <c r="A16151" s="141">
        <v>4</v>
      </c>
      <c r="B16151" s="141">
        <v>30</v>
      </c>
      <c r="C16151" s="146">
        <v>430</v>
      </c>
      <c r="D16151" s="141" t="s">
        <v>6</v>
      </c>
      <c r="E16151" s="141">
        <v>2022</v>
      </c>
      <c r="F16151" s="151"/>
      <c r="G16151" s="157">
        <f>I16151+K16151</f>
        <v>0.75</v>
      </c>
      <c r="H16151" s="143"/>
      <c r="I16151" s="223">
        <v>0.75</v>
      </c>
      <c r="J16151" s="149"/>
      <c r="K16151" s="149"/>
      <c r="L16151" s="223">
        <v>0</v>
      </c>
      <c r="M16151" s="149"/>
      <c r="N16151" s="149"/>
      <c r="O16151" s="171">
        <f>L16151+N16151</f>
        <v>0</v>
      </c>
      <c r="P16151" s="153"/>
      <c r="Q16151" s="153"/>
      <c r="R16151" s="153"/>
      <c r="S16151" s="143"/>
      <c r="T16151" s="143"/>
      <c r="U16151" s="143"/>
    </row>
    <row r="16152" spans="1:21" x14ac:dyDescent="0.3">
      <c r="A16152" s="141">
        <v>5</v>
      </c>
      <c r="B16152" s="141">
        <v>1</v>
      </c>
      <c r="C16152" s="146">
        <v>501</v>
      </c>
      <c r="D16152" s="141" t="s">
        <v>6</v>
      </c>
      <c r="E16152" s="141">
        <v>2022</v>
      </c>
      <c r="F16152" s="151"/>
      <c r="G16152" s="157">
        <f t="shared" ref="G16152:G16173" si="444">I16152+K16152</f>
        <v>0.5</v>
      </c>
      <c r="H16152" s="143"/>
      <c r="I16152" s="223">
        <v>0.5</v>
      </c>
      <c r="J16152" s="149"/>
      <c r="K16152" s="149"/>
      <c r="L16152" s="223">
        <v>0</v>
      </c>
      <c r="M16152" s="149"/>
      <c r="N16152" s="149"/>
      <c r="O16152" s="171">
        <f t="shared" ref="O16152:O16215" si="445">L16152+N16152</f>
        <v>0</v>
      </c>
      <c r="P16152" s="153"/>
      <c r="Q16152" s="153"/>
      <c r="R16152" s="153"/>
      <c r="S16152" s="143"/>
      <c r="T16152" s="143"/>
      <c r="U16152" s="143"/>
    </row>
    <row r="16153" spans="1:21" x14ac:dyDescent="0.3">
      <c r="A16153" s="141">
        <v>5</v>
      </c>
      <c r="B16153" s="141">
        <v>2</v>
      </c>
      <c r="C16153" s="146">
        <v>502</v>
      </c>
      <c r="D16153" s="141" t="s">
        <v>6</v>
      </c>
      <c r="E16153" s="141">
        <v>2022</v>
      </c>
      <c r="F16153" s="151"/>
      <c r="G16153" s="157">
        <f t="shared" si="444"/>
        <v>0.25</v>
      </c>
      <c r="H16153" s="143"/>
      <c r="I16153" s="223">
        <v>0.25</v>
      </c>
      <c r="J16153" s="149"/>
      <c r="K16153" s="149"/>
      <c r="L16153" s="223">
        <v>0</v>
      </c>
      <c r="M16153" s="149"/>
      <c r="N16153" s="149"/>
      <c r="O16153" s="171">
        <f t="shared" si="445"/>
        <v>0</v>
      </c>
      <c r="P16153" s="153"/>
      <c r="Q16153" s="153"/>
      <c r="R16153" s="153"/>
      <c r="S16153" s="143"/>
      <c r="T16153" s="143"/>
      <c r="U16153" s="143"/>
    </row>
    <row r="16154" spans="1:21" x14ac:dyDescent="0.3">
      <c r="A16154" s="141">
        <v>5</v>
      </c>
      <c r="B16154" s="141">
        <v>3</v>
      </c>
      <c r="C16154" s="146">
        <v>503</v>
      </c>
      <c r="D16154" s="141" t="s">
        <v>6</v>
      </c>
      <c r="E16154" s="141">
        <v>2022</v>
      </c>
      <c r="F16154" s="151"/>
      <c r="G16154" s="157">
        <f t="shared" si="444"/>
        <v>0</v>
      </c>
      <c r="H16154" s="143"/>
      <c r="I16154" s="223">
        <v>0</v>
      </c>
      <c r="J16154" s="149"/>
      <c r="K16154" s="149"/>
      <c r="L16154" s="223">
        <v>0</v>
      </c>
      <c r="M16154" s="149"/>
      <c r="N16154" s="149"/>
      <c r="O16154" s="171">
        <f t="shared" si="445"/>
        <v>0</v>
      </c>
      <c r="P16154" s="153"/>
      <c r="Q16154" s="153"/>
      <c r="R16154" s="153"/>
      <c r="S16154" s="143"/>
      <c r="T16154" s="143"/>
      <c r="U16154" s="143"/>
    </row>
    <row r="16155" spans="1:21" x14ac:dyDescent="0.3">
      <c r="A16155" s="141">
        <v>5</v>
      </c>
      <c r="B16155" s="141">
        <v>4</v>
      </c>
      <c r="C16155" s="146">
        <v>504</v>
      </c>
      <c r="D16155" s="141" t="s">
        <v>6</v>
      </c>
      <c r="E16155" s="141">
        <v>2022</v>
      </c>
      <c r="F16155" s="151"/>
      <c r="G16155" s="157">
        <f t="shared" si="444"/>
        <v>0</v>
      </c>
      <c r="H16155" s="143"/>
      <c r="I16155" s="223">
        <v>0</v>
      </c>
      <c r="J16155" s="149"/>
      <c r="K16155" s="149"/>
      <c r="L16155" s="223">
        <v>0</v>
      </c>
      <c r="M16155" s="149"/>
      <c r="N16155" s="149"/>
      <c r="O16155" s="171">
        <f t="shared" si="445"/>
        <v>0</v>
      </c>
      <c r="P16155" s="153"/>
      <c r="Q16155" s="153"/>
      <c r="R16155" s="153"/>
      <c r="S16155" s="143"/>
      <c r="T16155" s="143"/>
      <c r="U16155" s="143"/>
    </row>
    <row r="16156" spans="1:21" x14ac:dyDescent="0.3">
      <c r="A16156" s="141">
        <v>5</v>
      </c>
      <c r="B16156" s="141">
        <v>5</v>
      </c>
      <c r="C16156" s="146">
        <v>505</v>
      </c>
      <c r="D16156" s="141" t="s">
        <v>6</v>
      </c>
      <c r="E16156" s="141">
        <v>2022</v>
      </c>
      <c r="F16156" s="151"/>
      <c r="G16156" s="157">
        <f t="shared" si="444"/>
        <v>0</v>
      </c>
      <c r="H16156" s="143"/>
      <c r="I16156" s="223">
        <v>0</v>
      </c>
      <c r="J16156" s="149"/>
      <c r="K16156" s="149"/>
      <c r="L16156" s="223">
        <v>0</v>
      </c>
      <c r="M16156" s="149"/>
      <c r="N16156" s="149"/>
      <c r="O16156" s="171">
        <f t="shared" si="445"/>
        <v>0</v>
      </c>
      <c r="P16156" s="153"/>
      <c r="Q16156" s="153"/>
      <c r="R16156" s="153"/>
      <c r="S16156" s="143"/>
      <c r="T16156" s="143"/>
      <c r="U16156" s="143"/>
    </row>
    <row r="16157" spans="1:21" x14ac:dyDescent="0.3">
      <c r="A16157" s="141">
        <v>5</v>
      </c>
      <c r="B16157" s="141">
        <v>6</v>
      </c>
      <c r="C16157" s="146">
        <v>506</v>
      </c>
      <c r="D16157" s="141" t="s">
        <v>6</v>
      </c>
      <c r="E16157" s="141">
        <v>2022</v>
      </c>
      <c r="F16157" s="151"/>
      <c r="G16157" s="157">
        <f t="shared" si="444"/>
        <v>0</v>
      </c>
      <c r="H16157" s="143"/>
      <c r="I16157" s="223">
        <v>0</v>
      </c>
      <c r="J16157" s="149"/>
      <c r="K16157" s="149"/>
      <c r="L16157" s="223">
        <v>0</v>
      </c>
      <c r="M16157" s="149"/>
      <c r="N16157" s="149"/>
      <c r="O16157" s="171">
        <f t="shared" si="445"/>
        <v>0</v>
      </c>
      <c r="P16157" s="153"/>
      <c r="Q16157" s="153"/>
      <c r="R16157" s="153"/>
      <c r="S16157" s="143"/>
      <c r="T16157" s="143"/>
      <c r="U16157" s="143"/>
    </row>
    <row r="16158" spans="1:21" x14ac:dyDescent="0.3">
      <c r="A16158" s="141">
        <v>5</v>
      </c>
      <c r="B16158" s="141">
        <v>7</v>
      </c>
      <c r="C16158" s="146">
        <v>507</v>
      </c>
      <c r="D16158" s="141" t="s">
        <v>6</v>
      </c>
      <c r="E16158" s="141">
        <v>2022</v>
      </c>
      <c r="F16158" s="151"/>
      <c r="G16158" s="157">
        <f t="shared" si="444"/>
        <v>0</v>
      </c>
      <c r="H16158" s="143"/>
      <c r="I16158" s="223">
        <v>0</v>
      </c>
      <c r="J16158" s="149"/>
      <c r="K16158" s="149"/>
      <c r="L16158" s="223">
        <v>0</v>
      </c>
      <c r="M16158" s="149"/>
      <c r="N16158" s="149"/>
      <c r="O16158" s="171">
        <f t="shared" si="445"/>
        <v>0</v>
      </c>
      <c r="P16158" s="153"/>
      <c r="Q16158" s="153"/>
      <c r="R16158" s="153"/>
      <c r="S16158" s="143"/>
      <c r="T16158" s="143"/>
      <c r="U16158" s="143"/>
    </row>
    <row r="16159" spans="1:21" x14ac:dyDescent="0.3">
      <c r="A16159" s="141">
        <v>5</v>
      </c>
      <c r="B16159" s="141">
        <v>8</v>
      </c>
      <c r="C16159" s="146">
        <v>508</v>
      </c>
      <c r="D16159" s="141" t="s">
        <v>6</v>
      </c>
      <c r="E16159" s="141">
        <v>2022</v>
      </c>
      <c r="F16159" s="151"/>
      <c r="G16159" s="157">
        <f t="shared" si="444"/>
        <v>0</v>
      </c>
      <c r="H16159" s="143"/>
      <c r="I16159" s="223">
        <v>0</v>
      </c>
      <c r="J16159" s="149"/>
      <c r="K16159" s="149"/>
      <c r="L16159" s="223">
        <v>0</v>
      </c>
      <c r="M16159" s="149"/>
      <c r="N16159" s="149"/>
      <c r="O16159" s="171">
        <f t="shared" si="445"/>
        <v>0</v>
      </c>
      <c r="P16159" s="153"/>
      <c r="Q16159" s="153"/>
      <c r="R16159" s="153"/>
      <c r="S16159" s="143"/>
      <c r="T16159" s="143"/>
      <c r="U16159" s="143"/>
    </row>
    <row r="16160" spans="1:21" x14ac:dyDescent="0.3">
      <c r="A16160" s="141">
        <v>5</v>
      </c>
      <c r="B16160" s="141">
        <v>9</v>
      </c>
      <c r="C16160" s="146">
        <v>509</v>
      </c>
      <c r="D16160" s="141" t="s">
        <v>6</v>
      </c>
      <c r="E16160" s="141">
        <v>2022</v>
      </c>
      <c r="F16160" s="151"/>
      <c r="G16160" s="157">
        <f t="shared" si="444"/>
        <v>0</v>
      </c>
      <c r="H16160" s="143"/>
      <c r="I16160" s="223">
        <v>0</v>
      </c>
      <c r="J16160" s="149"/>
      <c r="K16160" s="149"/>
      <c r="L16160" s="223">
        <v>0</v>
      </c>
      <c r="M16160" s="149"/>
      <c r="N16160" s="149"/>
      <c r="O16160" s="171">
        <f t="shared" si="445"/>
        <v>0</v>
      </c>
      <c r="P16160" s="153"/>
      <c r="Q16160" s="153"/>
      <c r="R16160" s="153"/>
      <c r="S16160" s="143"/>
      <c r="T16160" s="143"/>
      <c r="U16160" s="143"/>
    </row>
    <row r="16161" spans="1:21" x14ac:dyDescent="0.3">
      <c r="A16161" s="141">
        <v>5</v>
      </c>
      <c r="B16161" s="141">
        <v>10</v>
      </c>
      <c r="C16161" s="146">
        <v>510</v>
      </c>
      <c r="D16161" s="141" t="s">
        <v>6</v>
      </c>
      <c r="E16161" s="141">
        <v>2022</v>
      </c>
      <c r="F16161" s="151"/>
      <c r="G16161" s="157">
        <f t="shared" si="444"/>
        <v>0</v>
      </c>
      <c r="H16161" s="143"/>
      <c r="I16161" s="224">
        <v>0</v>
      </c>
      <c r="J16161" s="149"/>
      <c r="K16161" s="149"/>
      <c r="L16161" s="224">
        <v>0</v>
      </c>
      <c r="M16161" s="149"/>
      <c r="N16161" s="149"/>
      <c r="O16161" s="171">
        <f t="shared" si="445"/>
        <v>0</v>
      </c>
      <c r="P16161" s="153"/>
      <c r="Q16161" s="153"/>
      <c r="R16161" s="153"/>
      <c r="S16161" s="143"/>
      <c r="T16161" s="143"/>
      <c r="U16161" s="143"/>
    </row>
    <row r="16162" spans="1:21" x14ac:dyDescent="0.3">
      <c r="A16162" s="141">
        <v>5</v>
      </c>
      <c r="B16162" s="141">
        <v>11</v>
      </c>
      <c r="C16162" s="146">
        <v>511</v>
      </c>
      <c r="D16162" s="141" t="s">
        <v>6</v>
      </c>
      <c r="E16162" s="141">
        <v>2022</v>
      </c>
      <c r="F16162" s="151"/>
      <c r="G16162" s="157">
        <f t="shared" si="444"/>
        <v>1</v>
      </c>
      <c r="H16162" s="143"/>
      <c r="I16162" s="224">
        <v>1</v>
      </c>
      <c r="J16162" s="149"/>
      <c r="K16162" s="149"/>
      <c r="L16162" s="224">
        <v>0</v>
      </c>
      <c r="M16162" s="149"/>
      <c r="N16162" s="149"/>
      <c r="O16162" s="171">
        <f t="shared" si="445"/>
        <v>0</v>
      </c>
      <c r="P16162" s="153"/>
      <c r="Q16162" s="153"/>
      <c r="R16162" s="153"/>
      <c r="S16162" s="143"/>
      <c r="T16162" s="143"/>
      <c r="U16162" s="143"/>
    </row>
    <row r="16163" spans="1:21" x14ac:dyDescent="0.3">
      <c r="A16163" s="141">
        <v>5</v>
      </c>
      <c r="B16163" s="141">
        <v>12</v>
      </c>
      <c r="C16163" s="146">
        <v>512</v>
      </c>
      <c r="D16163" s="141" t="s">
        <v>6</v>
      </c>
      <c r="E16163" s="141">
        <v>2022</v>
      </c>
      <c r="F16163" s="151"/>
      <c r="G16163" s="157">
        <f t="shared" si="444"/>
        <v>0</v>
      </c>
      <c r="H16163" s="143"/>
      <c r="I16163" s="224">
        <v>0</v>
      </c>
      <c r="J16163" s="149"/>
      <c r="K16163" s="149"/>
      <c r="L16163" s="224">
        <v>0</v>
      </c>
      <c r="M16163" s="149"/>
      <c r="N16163" s="149"/>
      <c r="O16163" s="171">
        <f t="shared" si="445"/>
        <v>0</v>
      </c>
      <c r="P16163" s="153"/>
      <c r="Q16163" s="153"/>
      <c r="R16163" s="153"/>
      <c r="S16163" s="143"/>
      <c r="T16163" s="143"/>
      <c r="U16163" s="143"/>
    </row>
    <row r="16164" spans="1:21" x14ac:dyDescent="0.3">
      <c r="A16164" s="141">
        <v>5</v>
      </c>
      <c r="B16164" s="141">
        <v>13</v>
      </c>
      <c r="C16164" s="146">
        <v>513</v>
      </c>
      <c r="D16164" s="141" t="s">
        <v>6</v>
      </c>
      <c r="E16164" s="141">
        <v>2022</v>
      </c>
      <c r="F16164" s="151"/>
      <c r="G16164" s="157">
        <f t="shared" si="444"/>
        <v>0</v>
      </c>
      <c r="H16164" s="143"/>
      <c r="I16164" s="224">
        <v>0</v>
      </c>
      <c r="J16164" s="149"/>
      <c r="K16164" s="149"/>
      <c r="L16164" s="224">
        <v>0</v>
      </c>
      <c r="M16164" s="149"/>
      <c r="N16164" s="149"/>
      <c r="O16164" s="171">
        <f t="shared" si="445"/>
        <v>0</v>
      </c>
      <c r="P16164" s="153"/>
      <c r="Q16164" s="153"/>
      <c r="R16164" s="153"/>
      <c r="S16164" s="143"/>
      <c r="T16164" s="143"/>
      <c r="U16164" s="143"/>
    </row>
    <row r="16165" spans="1:21" x14ac:dyDescent="0.3">
      <c r="A16165" s="141">
        <v>5</v>
      </c>
      <c r="B16165" s="141">
        <v>14</v>
      </c>
      <c r="C16165" s="146">
        <v>514</v>
      </c>
      <c r="D16165" s="141" t="s">
        <v>6</v>
      </c>
      <c r="E16165" s="141">
        <v>2022</v>
      </c>
      <c r="F16165" s="151"/>
      <c r="G16165" s="157">
        <f t="shared" si="444"/>
        <v>0</v>
      </c>
      <c r="H16165" s="143"/>
      <c r="I16165" s="224">
        <v>0</v>
      </c>
      <c r="J16165" s="149"/>
      <c r="K16165" s="149"/>
      <c r="L16165" s="224">
        <v>0</v>
      </c>
      <c r="M16165" s="149"/>
      <c r="N16165" s="149"/>
      <c r="O16165" s="171">
        <f t="shared" si="445"/>
        <v>0</v>
      </c>
      <c r="P16165" s="153"/>
      <c r="Q16165" s="153"/>
      <c r="R16165" s="153"/>
      <c r="S16165" s="143"/>
      <c r="T16165" s="143"/>
      <c r="U16165" s="143"/>
    </row>
    <row r="16166" spans="1:21" x14ac:dyDescent="0.3">
      <c r="A16166" s="141">
        <v>5</v>
      </c>
      <c r="B16166" s="141">
        <v>15</v>
      </c>
      <c r="C16166" s="146">
        <v>515</v>
      </c>
      <c r="D16166" s="141" t="s">
        <v>6</v>
      </c>
      <c r="E16166" s="141">
        <v>2022</v>
      </c>
      <c r="F16166" s="151"/>
      <c r="G16166" s="157">
        <f t="shared" si="444"/>
        <v>0</v>
      </c>
      <c r="H16166" s="143"/>
      <c r="I16166" s="224">
        <v>0</v>
      </c>
      <c r="J16166" s="149"/>
      <c r="K16166" s="149"/>
      <c r="L16166" s="224">
        <v>0</v>
      </c>
      <c r="M16166" s="149"/>
      <c r="N16166" s="149"/>
      <c r="O16166" s="171">
        <f t="shared" si="445"/>
        <v>0</v>
      </c>
      <c r="P16166" s="153"/>
      <c r="Q16166" s="153"/>
      <c r="R16166" s="153"/>
      <c r="S16166" s="143"/>
      <c r="T16166" s="143"/>
      <c r="U16166" s="143"/>
    </row>
    <row r="16167" spans="1:21" x14ac:dyDescent="0.3">
      <c r="A16167" s="141">
        <v>5</v>
      </c>
      <c r="B16167" s="141">
        <v>16</v>
      </c>
      <c r="C16167" s="146">
        <v>516</v>
      </c>
      <c r="D16167" s="141" t="s">
        <v>6</v>
      </c>
      <c r="E16167" s="141">
        <v>2022</v>
      </c>
      <c r="F16167" s="151"/>
      <c r="G16167" s="157">
        <f t="shared" si="444"/>
        <v>0</v>
      </c>
      <c r="H16167" s="143"/>
      <c r="I16167" s="224">
        <v>0</v>
      </c>
      <c r="J16167" s="149"/>
      <c r="K16167" s="149"/>
      <c r="L16167" s="224">
        <v>0</v>
      </c>
      <c r="M16167" s="149"/>
      <c r="N16167" s="149"/>
      <c r="O16167" s="171">
        <f t="shared" si="445"/>
        <v>0</v>
      </c>
      <c r="P16167" s="153"/>
      <c r="Q16167" s="153"/>
      <c r="R16167" s="153"/>
      <c r="S16167" s="143"/>
      <c r="T16167" s="143"/>
      <c r="U16167" s="143"/>
    </row>
    <row r="16168" spans="1:21" x14ac:dyDescent="0.3">
      <c r="A16168" s="141">
        <v>5</v>
      </c>
      <c r="B16168" s="141">
        <v>17</v>
      </c>
      <c r="C16168" s="146">
        <v>517</v>
      </c>
      <c r="D16168" s="141" t="s">
        <v>6</v>
      </c>
      <c r="E16168" s="141">
        <v>2022</v>
      </c>
      <c r="F16168" s="151"/>
      <c r="G16168" s="157">
        <f t="shared" si="444"/>
        <v>0</v>
      </c>
      <c r="H16168" s="143"/>
      <c r="I16168" s="224">
        <v>0</v>
      </c>
      <c r="J16168" s="149"/>
      <c r="K16168" s="149"/>
      <c r="L16168" s="224">
        <v>0</v>
      </c>
      <c r="M16168" s="149"/>
      <c r="N16168" s="149"/>
      <c r="O16168" s="171">
        <f t="shared" si="445"/>
        <v>0</v>
      </c>
      <c r="P16168" s="153"/>
      <c r="Q16168" s="153"/>
      <c r="R16168" s="153"/>
      <c r="S16168" s="143"/>
      <c r="T16168" s="143"/>
      <c r="U16168" s="143"/>
    </row>
    <row r="16169" spans="1:21" x14ac:dyDescent="0.3">
      <c r="A16169" s="141">
        <v>5</v>
      </c>
      <c r="B16169" s="141">
        <v>18</v>
      </c>
      <c r="C16169" s="146">
        <v>518</v>
      </c>
      <c r="D16169" s="141" t="s">
        <v>6</v>
      </c>
      <c r="E16169" s="141">
        <v>2022</v>
      </c>
      <c r="F16169" s="151"/>
      <c r="G16169" s="157">
        <f t="shared" si="444"/>
        <v>0</v>
      </c>
      <c r="H16169" s="143"/>
      <c r="I16169" s="224">
        <v>0</v>
      </c>
      <c r="J16169" s="149"/>
      <c r="K16169" s="149"/>
      <c r="L16169" s="224">
        <v>0</v>
      </c>
      <c r="M16169" s="149"/>
      <c r="N16169" s="149"/>
      <c r="O16169" s="171">
        <f t="shared" si="445"/>
        <v>0</v>
      </c>
      <c r="P16169" s="153"/>
      <c r="Q16169" s="153"/>
      <c r="R16169" s="153"/>
      <c r="S16169" s="143"/>
      <c r="T16169" s="143"/>
      <c r="U16169" s="143"/>
    </row>
    <row r="16170" spans="1:21" x14ac:dyDescent="0.3">
      <c r="A16170" s="141">
        <v>5</v>
      </c>
      <c r="B16170" s="141">
        <v>19</v>
      </c>
      <c r="C16170" s="146">
        <v>519</v>
      </c>
      <c r="D16170" s="141" t="s">
        <v>6</v>
      </c>
      <c r="E16170" s="141">
        <v>2022</v>
      </c>
      <c r="F16170" s="151"/>
      <c r="G16170" s="157">
        <f t="shared" si="444"/>
        <v>0</v>
      </c>
      <c r="H16170" s="143"/>
      <c r="I16170" s="224">
        <v>0</v>
      </c>
      <c r="J16170" s="149"/>
      <c r="K16170" s="149"/>
      <c r="L16170" s="224">
        <v>0</v>
      </c>
      <c r="M16170" s="149"/>
      <c r="N16170" s="149"/>
      <c r="O16170" s="171">
        <f t="shared" si="445"/>
        <v>0</v>
      </c>
      <c r="P16170" s="153"/>
      <c r="Q16170" s="153"/>
      <c r="R16170" s="153"/>
      <c r="S16170" s="143"/>
      <c r="T16170" s="143"/>
      <c r="U16170" s="143"/>
    </row>
    <row r="16171" spans="1:21" x14ac:dyDescent="0.3">
      <c r="A16171" s="141">
        <v>5</v>
      </c>
      <c r="B16171" s="141">
        <v>20</v>
      </c>
      <c r="C16171" s="146">
        <v>520</v>
      </c>
      <c r="D16171" s="141" t="s">
        <v>6</v>
      </c>
      <c r="E16171" s="141">
        <v>2022</v>
      </c>
      <c r="F16171" s="151"/>
      <c r="G16171" s="157">
        <f t="shared" si="444"/>
        <v>0</v>
      </c>
      <c r="H16171" s="143"/>
      <c r="I16171" s="224">
        <v>0</v>
      </c>
      <c r="J16171" s="149"/>
      <c r="K16171" s="149"/>
      <c r="L16171" s="224">
        <v>0</v>
      </c>
      <c r="M16171" s="149"/>
      <c r="N16171" s="149"/>
      <c r="O16171" s="171">
        <f t="shared" si="445"/>
        <v>0</v>
      </c>
      <c r="P16171" s="153"/>
      <c r="Q16171" s="153"/>
      <c r="R16171" s="153"/>
      <c r="S16171" s="143"/>
      <c r="T16171" s="143"/>
      <c r="U16171" s="143"/>
    </row>
    <row r="16172" spans="1:21" x14ac:dyDescent="0.3">
      <c r="A16172" s="141">
        <v>5</v>
      </c>
      <c r="B16172" s="141">
        <v>21</v>
      </c>
      <c r="C16172" s="146">
        <v>521</v>
      </c>
      <c r="D16172" s="141" t="s">
        <v>6</v>
      </c>
      <c r="E16172" s="141">
        <v>2022</v>
      </c>
      <c r="F16172" s="151"/>
      <c r="G16172" s="157">
        <f t="shared" si="444"/>
        <v>0</v>
      </c>
      <c r="H16172" s="143"/>
      <c r="I16172" s="224">
        <v>0</v>
      </c>
      <c r="J16172" s="149"/>
      <c r="K16172" s="149"/>
      <c r="L16172" s="224">
        <v>0</v>
      </c>
      <c r="M16172" s="149"/>
      <c r="N16172" s="149"/>
      <c r="O16172" s="171">
        <f t="shared" si="445"/>
        <v>0</v>
      </c>
      <c r="P16172" s="153"/>
      <c r="Q16172" s="153"/>
      <c r="R16172" s="153"/>
      <c r="S16172" s="143"/>
      <c r="T16172" s="143"/>
      <c r="U16172" s="143"/>
    </row>
    <row r="16173" spans="1:21" x14ac:dyDescent="0.3">
      <c r="A16173" s="141">
        <v>5</v>
      </c>
      <c r="B16173" s="141">
        <v>22</v>
      </c>
      <c r="C16173" s="146">
        <v>522</v>
      </c>
      <c r="D16173" s="141" t="s">
        <v>6</v>
      </c>
      <c r="E16173" s="141">
        <v>2022</v>
      </c>
      <c r="F16173" s="151"/>
      <c r="G16173" s="157">
        <f t="shared" si="444"/>
        <v>0</v>
      </c>
      <c r="H16173" s="143"/>
      <c r="I16173" s="225">
        <v>0</v>
      </c>
      <c r="J16173" s="149"/>
      <c r="K16173" s="149"/>
      <c r="L16173" s="224">
        <v>0</v>
      </c>
      <c r="M16173" s="149"/>
      <c r="N16173" s="149"/>
      <c r="O16173" s="171">
        <f t="shared" si="445"/>
        <v>0</v>
      </c>
      <c r="P16173" s="153"/>
      <c r="Q16173" s="153"/>
      <c r="R16173" s="153"/>
      <c r="S16173" s="143"/>
      <c r="T16173" s="143"/>
      <c r="U16173" s="143"/>
    </row>
    <row r="16174" spans="1:21" x14ac:dyDescent="0.3">
      <c r="A16174" s="141">
        <v>5</v>
      </c>
      <c r="B16174" s="141">
        <v>23</v>
      </c>
      <c r="C16174" s="146">
        <v>523</v>
      </c>
      <c r="D16174" s="141" t="s">
        <v>6</v>
      </c>
      <c r="E16174" s="141">
        <v>2022</v>
      </c>
      <c r="F16174" s="151"/>
      <c r="G16174" s="157">
        <f>I16174+K16174</f>
        <v>0</v>
      </c>
      <c r="H16174" s="143"/>
      <c r="I16174" s="225">
        <v>0</v>
      </c>
      <c r="J16174" s="149"/>
      <c r="K16174" s="149"/>
      <c r="L16174" s="224">
        <v>0</v>
      </c>
      <c r="M16174" s="149"/>
      <c r="N16174" s="149"/>
      <c r="O16174" s="171">
        <f t="shared" si="445"/>
        <v>0</v>
      </c>
      <c r="P16174" s="153"/>
      <c r="Q16174" s="153"/>
      <c r="R16174" s="153"/>
      <c r="S16174" s="143"/>
      <c r="T16174" s="143"/>
      <c r="U16174" s="143"/>
    </row>
    <row r="16175" spans="1:21" x14ac:dyDescent="0.3">
      <c r="A16175" s="141">
        <v>5</v>
      </c>
      <c r="B16175" s="141">
        <v>24</v>
      </c>
      <c r="C16175" s="146">
        <v>524</v>
      </c>
      <c r="D16175" s="141" t="s">
        <v>6</v>
      </c>
      <c r="E16175" s="141">
        <v>2022</v>
      </c>
      <c r="F16175" s="151"/>
      <c r="G16175" s="157">
        <f>I16175+K16175</f>
        <v>0</v>
      </c>
      <c r="H16175" s="143"/>
      <c r="I16175" s="225">
        <v>0</v>
      </c>
      <c r="J16175" s="149"/>
      <c r="K16175" s="149"/>
      <c r="L16175" s="224">
        <v>0</v>
      </c>
      <c r="M16175" s="149"/>
      <c r="N16175" s="149"/>
      <c r="O16175" s="171">
        <f t="shared" si="445"/>
        <v>0</v>
      </c>
      <c r="P16175" s="153"/>
      <c r="Q16175" s="153"/>
      <c r="R16175" s="153"/>
      <c r="S16175" s="143"/>
      <c r="T16175" s="143"/>
      <c r="U16175" s="143"/>
    </row>
    <row r="16176" spans="1:21" x14ac:dyDescent="0.3">
      <c r="A16176" s="141">
        <v>5</v>
      </c>
      <c r="B16176" s="141">
        <v>25</v>
      </c>
      <c r="C16176" s="146">
        <v>525</v>
      </c>
      <c r="D16176" s="141" t="s">
        <v>6</v>
      </c>
      <c r="E16176" s="141">
        <v>2022</v>
      </c>
      <c r="F16176" s="151"/>
      <c r="G16176" s="157">
        <f>I16176+K16176</f>
        <v>0</v>
      </c>
      <c r="H16176" s="143"/>
      <c r="I16176" s="225">
        <v>0</v>
      </c>
      <c r="J16176" s="149"/>
      <c r="K16176" s="149"/>
      <c r="L16176" s="224">
        <v>0</v>
      </c>
      <c r="M16176" s="149"/>
      <c r="N16176" s="149"/>
      <c r="O16176" s="171">
        <f t="shared" si="445"/>
        <v>0</v>
      </c>
      <c r="P16176" s="153"/>
      <c r="Q16176" s="153"/>
      <c r="R16176" s="153"/>
      <c r="S16176" s="143"/>
      <c r="T16176" s="143"/>
      <c r="U16176" s="143"/>
    </row>
    <row r="16177" spans="1:21" x14ac:dyDescent="0.3">
      <c r="A16177" s="141">
        <v>5</v>
      </c>
      <c r="B16177" s="141">
        <v>26</v>
      </c>
      <c r="C16177" s="146">
        <v>526</v>
      </c>
      <c r="D16177" s="141" t="s">
        <v>6</v>
      </c>
      <c r="E16177" s="141">
        <v>2022</v>
      </c>
      <c r="F16177" s="151"/>
      <c r="G16177" s="157">
        <f>I16177+K16177</f>
        <v>0</v>
      </c>
      <c r="H16177" s="143"/>
      <c r="I16177" s="225">
        <v>0</v>
      </c>
      <c r="J16177" s="149"/>
      <c r="K16177" s="149"/>
      <c r="L16177" s="224">
        <v>0</v>
      </c>
      <c r="M16177" s="149"/>
      <c r="N16177" s="149"/>
      <c r="O16177" s="171">
        <f t="shared" si="445"/>
        <v>0</v>
      </c>
      <c r="P16177" s="153"/>
      <c r="Q16177" s="153"/>
      <c r="R16177" s="153"/>
      <c r="S16177" s="143"/>
      <c r="T16177" s="143"/>
      <c r="U16177" s="143"/>
    </row>
    <row r="16178" spans="1:21" x14ac:dyDescent="0.3">
      <c r="A16178" s="141">
        <v>5</v>
      </c>
      <c r="B16178" s="141">
        <v>27</v>
      </c>
      <c r="C16178" s="146">
        <v>527</v>
      </c>
      <c r="D16178" s="141" t="s">
        <v>6</v>
      </c>
      <c r="E16178" s="141">
        <v>2022</v>
      </c>
      <c r="F16178" s="151"/>
      <c r="G16178" s="157">
        <f>I16178+K16178</f>
        <v>0</v>
      </c>
      <c r="H16178" s="143"/>
      <c r="I16178" s="225">
        <v>0</v>
      </c>
      <c r="J16178" s="149"/>
      <c r="K16178" s="149"/>
      <c r="L16178" s="224">
        <v>0</v>
      </c>
      <c r="M16178" s="149"/>
      <c r="N16178" s="149"/>
      <c r="O16178" s="171">
        <f t="shared" si="445"/>
        <v>0</v>
      </c>
      <c r="P16178" s="153"/>
      <c r="Q16178" s="153"/>
      <c r="R16178" s="153"/>
      <c r="S16178" s="143"/>
      <c r="T16178" s="143"/>
      <c r="U16178" s="143"/>
    </row>
    <row r="16179" spans="1:21" x14ac:dyDescent="0.3">
      <c r="A16179" s="141">
        <v>5</v>
      </c>
      <c r="B16179" s="141">
        <v>28</v>
      </c>
      <c r="C16179" s="146">
        <v>528</v>
      </c>
      <c r="D16179" s="141" t="s">
        <v>6</v>
      </c>
      <c r="E16179" s="141">
        <v>2022</v>
      </c>
      <c r="F16179" s="151"/>
      <c r="G16179" s="157">
        <f t="shared" ref="G16179:G16242" si="446">I16179+K16179</f>
        <v>0</v>
      </c>
      <c r="H16179" s="143"/>
      <c r="I16179" s="225">
        <v>0</v>
      </c>
      <c r="J16179" s="149"/>
      <c r="K16179" s="149"/>
      <c r="L16179" s="224">
        <v>0</v>
      </c>
      <c r="M16179" s="149"/>
      <c r="N16179" s="149"/>
      <c r="O16179" s="171">
        <f t="shared" si="445"/>
        <v>0</v>
      </c>
      <c r="P16179" s="153"/>
      <c r="Q16179" s="153"/>
      <c r="R16179" s="153"/>
      <c r="S16179" s="143"/>
      <c r="T16179" s="143"/>
      <c r="U16179" s="143"/>
    </row>
    <row r="16180" spans="1:21" x14ac:dyDescent="0.3">
      <c r="A16180" s="141">
        <v>5</v>
      </c>
      <c r="B16180" s="141">
        <v>29</v>
      </c>
      <c r="C16180" s="146">
        <v>529</v>
      </c>
      <c r="D16180" s="141" t="s">
        <v>6</v>
      </c>
      <c r="E16180" s="141">
        <v>2022</v>
      </c>
      <c r="F16180" s="151"/>
      <c r="G16180" s="157">
        <f t="shared" si="446"/>
        <v>1</v>
      </c>
      <c r="H16180" s="143"/>
      <c r="I16180" s="225">
        <v>1</v>
      </c>
      <c r="J16180" s="200"/>
      <c r="K16180" s="200"/>
      <c r="L16180" s="224">
        <v>-1</v>
      </c>
      <c r="M16180" s="149"/>
      <c r="N16180" s="149"/>
      <c r="O16180" s="171">
        <f t="shared" si="445"/>
        <v>-1</v>
      </c>
      <c r="P16180" s="153"/>
      <c r="Q16180" s="153"/>
      <c r="R16180" s="153"/>
      <c r="S16180" s="143"/>
      <c r="T16180" s="143"/>
      <c r="U16180" s="143"/>
    </row>
    <row r="16181" spans="1:21" x14ac:dyDescent="0.3">
      <c r="A16181" s="141">
        <v>5</v>
      </c>
      <c r="B16181" s="141">
        <v>30</v>
      </c>
      <c r="C16181" s="146">
        <v>530</v>
      </c>
      <c r="D16181" s="141" t="s">
        <v>6</v>
      </c>
      <c r="E16181" s="141">
        <v>2022</v>
      </c>
      <c r="F16181" s="151"/>
      <c r="G16181" s="157">
        <f t="shared" si="446"/>
        <v>2</v>
      </c>
      <c r="H16181" s="143"/>
      <c r="I16181" s="225">
        <v>2</v>
      </c>
      <c r="J16181" s="200"/>
      <c r="K16181" s="200"/>
      <c r="L16181" s="224">
        <v>0</v>
      </c>
      <c r="M16181" s="149"/>
      <c r="N16181" s="149"/>
      <c r="O16181" s="171">
        <f t="shared" si="445"/>
        <v>0</v>
      </c>
      <c r="P16181" s="153"/>
      <c r="Q16181" s="153"/>
      <c r="R16181" s="153"/>
      <c r="S16181" s="143"/>
      <c r="T16181" s="143"/>
      <c r="U16181" s="143"/>
    </row>
    <row r="16182" spans="1:21" x14ac:dyDescent="0.3">
      <c r="A16182" s="141">
        <v>5</v>
      </c>
      <c r="B16182" s="141">
        <v>31</v>
      </c>
      <c r="C16182" s="146">
        <v>531</v>
      </c>
      <c r="D16182" s="141" t="s">
        <v>6</v>
      </c>
      <c r="E16182" s="141">
        <v>2022</v>
      </c>
      <c r="F16182" s="151"/>
      <c r="G16182" s="157">
        <f t="shared" si="446"/>
        <v>3</v>
      </c>
      <c r="H16182" s="143"/>
      <c r="I16182" s="225">
        <v>3</v>
      </c>
      <c r="J16182" s="200"/>
      <c r="K16182" s="200"/>
      <c r="L16182" s="224">
        <v>0</v>
      </c>
      <c r="M16182" s="149"/>
      <c r="N16182" s="149"/>
      <c r="O16182" s="171">
        <f t="shared" si="445"/>
        <v>0</v>
      </c>
      <c r="P16182" s="153"/>
      <c r="Q16182" s="153"/>
      <c r="R16182" s="153"/>
      <c r="S16182" s="143"/>
      <c r="T16182" s="143"/>
      <c r="U16182" s="143"/>
    </row>
    <row r="16183" spans="1:21" x14ac:dyDescent="0.3">
      <c r="A16183" s="141">
        <v>6</v>
      </c>
      <c r="B16183" s="141">
        <v>1</v>
      </c>
      <c r="C16183" s="146">
        <v>601</v>
      </c>
      <c r="D16183" s="141" t="s">
        <v>6</v>
      </c>
      <c r="E16183" s="141">
        <v>2022</v>
      </c>
      <c r="F16183" s="151"/>
      <c r="G16183" s="157">
        <f t="shared" si="446"/>
        <v>153</v>
      </c>
      <c r="H16183" s="143"/>
      <c r="I16183" s="225">
        <v>153</v>
      </c>
      <c r="J16183" s="200"/>
      <c r="K16183" s="200"/>
      <c r="L16183" s="224">
        <v>2</v>
      </c>
      <c r="M16183" s="149"/>
      <c r="N16183" s="149"/>
      <c r="O16183" s="171">
        <f t="shared" si="445"/>
        <v>2</v>
      </c>
      <c r="P16183" s="153"/>
      <c r="Q16183" s="153"/>
      <c r="R16183" s="153"/>
      <c r="S16183" s="143"/>
      <c r="T16183" s="143"/>
      <c r="U16183" s="143"/>
    </row>
    <row r="16184" spans="1:21" x14ac:dyDescent="0.3">
      <c r="A16184" s="141">
        <v>6</v>
      </c>
      <c r="B16184" s="141">
        <v>2</v>
      </c>
      <c r="C16184" s="146">
        <v>602</v>
      </c>
      <c r="D16184" s="141" t="s">
        <v>6</v>
      </c>
      <c r="E16184" s="141">
        <v>2022</v>
      </c>
      <c r="F16184" s="151"/>
      <c r="G16184" s="157">
        <f t="shared" si="446"/>
        <v>14</v>
      </c>
      <c r="H16184" s="143"/>
      <c r="I16184" s="225">
        <v>14</v>
      </c>
      <c r="J16184" s="200"/>
      <c r="K16184" s="200"/>
      <c r="L16184" s="225">
        <v>0</v>
      </c>
      <c r="M16184" s="149"/>
      <c r="N16184" s="149"/>
      <c r="O16184" s="171">
        <f t="shared" si="445"/>
        <v>0</v>
      </c>
      <c r="P16184" s="153"/>
      <c r="Q16184" s="153"/>
      <c r="R16184" s="153"/>
      <c r="S16184" s="143"/>
      <c r="T16184" s="143"/>
      <c r="U16184" s="143"/>
    </row>
    <row r="16185" spans="1:21" x14ac:dyDescent="0.3">
      <c r="A16185" s="141">
        <v>6</v>
      </c>
      <c r="B16185" s="141">
        <v>3</v>
      </c>
      <c r="C16185" s="146">
        <v>603</v>
      </c>
      <c r="D16185" s="141" t="s">
        <v>6</v>
      </c>
      <c r="E16185" s="141">
        <v>2022</v>
      </c>
      <c r="F16185" s="151"/>
      <c r="G16185" s="157">
        <f t="shared" si="446"/>
        <v>12</v>
      </c>
      <c r="H16185" s="143"/>
      <c r="I16185" s="225">
        <v>12</v>
      </c>
      <c r="J16185" s="200"/>
      <c r="K16185" s="200"/>
      <c r="L16185" s="225">
        <v>0</v>
      </c>
      <c r="M16185" s="149"/>
      <c r="N16185" s="149"/>
      <c r="O16185" s="171">
        <f t="shared" si="445"/>
        <v>0</v>
      </c>
      <c r="P16185" s="153"/>
      <c r="Q16185" s="153"/>
      <c r="R16185" s="153"/>
      <c r="S16185" s="143"/>
      <c r="T16185" s="143"/>
      <c r="U16185" s="143"/>
    </row>
    <row r="16186" spans="1:21" x14ac:dyDescent="0.3">
      <c r="A16186" s="141">
        <v>6</v>
      </c>
      <c r="B16186" s="141">
        <v>4</v>
      </c>
      <c r="C16186" s="146">
        <v>604</v>
      </c>
      <c r="D16186" s="141" t="s">
        <v>6</v>
      </c>
      <c r="E16186" s="141">
        <v>2022</v>
      </c>
      <c r="F16186" s="151"/>
      <c r="G16186" s="157">
        <f t="shared" si="446"/>
        <v>46</v>
      </c>
      <c r="H16186" s="143"/>
      <c r="I16186" s="225">
        <v>46</v>
      </c>
      <c r="J16186" s="200"/>
      <c r="K16186" s="200"/>
      <c r="L16186" s="225">
        <v>0</v>
      </c>
      <c r="M16186" s="149"/>
      <c r="N16186" s="149"/>
      <c r="O16186" s="171">
        <f t="shared" si="445"/>
        <v>0</v>
      </c>
      <c r="P16186" s="153"/>
      <c r="Q16186" s="153"/>
      <c r="R16186" s="153"/>
      <c r="S16186" s="143"/>
      <c r="T16186" s="143"/>
      <c r="U16186" s="143"/>
    </row>
    <row r="16187" spans="1:21" x14ac:dyDescent="0.3">
      <c r="A16187" s="141">
        <v>6</v>
      </c>
      <c r="B16187" s="141">
        <v>5</v>
      </c>
      <c r="C16187" s="146">
        <v>605</v>
      </c>
      <c r="D16187" s="141" t="s">
        <v>6</v>
      </c>
      <c r="E16187" s="141">
        <v>2022</v>
      </c>
      <c r="F16187" s="151"/>
      <c r="G16187" s="157">
        <f t="shared" si="446"/>
        <v>36.700000000000003</v>
      </c>
      <c r="H16187" s="143"/>
      <c r="I16187" s="225">
        <v>36.700000000000003</v>
      </c>
      <c r="J16187" s="149"/>
      <c r="K16187" s="149"/>
      <c r="L16187" s="225">
        <v>0</v>
      </c>
      <c r="M16187" s="149"/>
      <c r="N16187" s="149"/>
      <c r="O16187" s="171">
        <f t="shared" si="445"/>
        <v>0</v>
      </c>
      <c r="P16187" s="153"/>
      <c r="Q16187" s="153"/>
      <c r="R16187" s="153"/>
      <c r="S16187" s="143"/>
      <c r="T16187" s="143"/>
      <c r="U16187" s="143"/>
    </row>
    <row r="16188" spans="1:21" x14ac:dyDescent="0.3">
      <c r="A16188" s="141">
        <v>6</v>
      </c>
      <c r="B16188" s="141">
        <v>6</v>
      </c>
      <c r="C16188" s="146">
        <v>606</v>
      </c>
      <c r="D16188" s="141" t="s">
        <v>6</v>
      </c>
      <c r="E16188" s="141">
        <v>2022</v>
      </c>
      <c r="F16188" s="151"/>
      <c r="G16188" s="157">
        <f t="shared" si="446"/>
        <v>27.4</v>
      </c>
      <c r="H16188" s="143"/>
      <c r="I16188" s="225">
        <v>27.4</v>
      </c>
      <c r="J16188" s="149"/>
      <c r="K16188" s="149"/>
      <c r="L16188" s="225">
        <v>0</v>
      </c>
      <c r="M16188" s="149"/>
      <c r="N16188" s="149"/>
      <c r="O16188" s="171">
        <f t="shared" si="445"/>
        <v>0</v>
      </c>
      <c r="P16188" s="153"/>
      <c r="Q16188" s="153"/>
      <c r="R16188" s="153"/>
      <c r="S16188" s="143"/>
      <c r="T16188" s="143"/>
      <c r="U16188" s="143"/>
    </row>
    <row r="16189" spans="1:21" x14ac:dyDescent="0.3">
      <c r="A16189" s="141">
        <v>6</v>
      </c>
      <c r="B16189" s="141">
        <v>7</v>
      </c>
      <c r="C16189" s="146">
        <v>607</v>
      </c>
      <c r="D16189" s="141" t="s">
        <v>6</v>
      </c>
      <c r="E16189" s="141">
        <v>2022</v>
      </c>
      <c r="F16189" s="151"/>
      <c r="G16189" s="157">
        <f t="shared" si="446"/>
        <v>18.100000000000001</v>
      </c>
      <c r="H16189" s="143"/>
      <c r="I16189" s="225">
        <v>18.100000000000001</v>
      </c>
      <c r="J16189" s="149"/>
      <c r="K16189" s="149"/>
      <c r="L16189" s="225">
        <v>0</v>
      </c>
      <c r="M16189" s="149"/>
      <c r="N16189" s="149"/>
      <c r="O16189" s="171">
        <f t="shared" si="445"/>
        <v>0</v>
      </c>
      <c r="P16189" s="153"/>
      <c r="Q16189" s="153"/>
      <c r="R16189" s="153"/>
      <c r="S16189" s="143"/>
      <c r="T16189" s="143"/>
      <c r="U16189" s="143"/>
    </row>
    <row r="16190" spans="1:21" x14ac:dyDescent="0.3">
      <c r="A16190" s="141">
        <v>6</v>
      </c>
      <c r="B16190" s="141">
        <v>8</v>
      </c>
      <c r="C16190" s="146">
        <v>608</v>
      </c>
      <c r="D16190" s="141" t="s">
        <v>6</v>
      </c>
      <c r="E16190" s="141">
        <v>2022</v>
      </c>
      <c r="F16190" s="151"/>
      <c r="G16190" s="157">
        <f t="shared" si="446"/>
        <v>8.8000000000000007</v>
      </c>
      <c r="H16190" s="143"/>
      <c r="I16190" s="225">
        <v>8.8000000000000007</v>
      </c>
      <c r="J16190" s="149"/>
      <c r="K16190" s="149"/>
      <c r="L16190" s="224">
        <v>0</v>
      </c>
      <c r="M16190" s="149"/>
      <c r="N16190" s="149"/>
      <c r="O16190" s="171">
        <f t="shared" si="445"/>
        <v>0</v>
      </c>
      <c r="P16190" s="153"/>
      <c r="Q16190" s="153"/>
      <c r="R16190" s="153"/>
      <c r="S16190" s="143"/>
      <c r="T16190" s="143"/>
      <c r="U16190" s="143"/>
    </row>
    <row r="16191" spans="1:21" x14ac:dyDescent="0.3">
      <c r="A16191" s="141">
        <v>6</v>
      </c>
      <c r="B16191" s="141">
        <v>9</v>
      </c>
      <c r="C16191" s="146">
        <v>609</v>
      </c>
      <c r="D16191" s="141" t="s">
        <v>6</v>
      </c>
      <c r="E16191" s="141">
        <v>2022</v>
      </c>
      <c r="F16191" s="151"/>
      <c r="G16191" s="157">
        <f t="shared" si="446"/>
        <v>11</v>
      </c>
      <c r="H16191" s="143"/>
      <c r="I16191" s="224">
        <v>11</v>
      </c>
      <c r="J16191" s="149"/>
      <c r="K16191" s="149"/>
      <c r="L16191" s="224">
        <v>1</v>
      </c>
      <c r="M16191" s="149"/>
      <c r="N16191" s="149"/>
      <c r="O16191" s="171">
        <f t="shared" si="445"/>
        <v>1</v>
      </c>
      <c r="P16191" s="153"/>
      <c r="Q16191" s="153"/>
      <c r="R16191" s="153"/>
      <c r="S16191" s="143"/>
      <c r="T16191" s="143"/>
      <c r="U16191" s="143"/>
    </row>
    <row r="16192" spans="1:21" x14ac:dyDescent="0.3">
      <c r="A16192" s="141">
        <v>6</v>
      </c>
      <c r="B16192" s="141">
        <v>10</v>
      </c>
      <c r="C16192" s="146">
        <v>610</v>
      </c>
      <c r="D16192" s="141" t="s">
        <v>6</v>
      </c>
      <c r="E16192" s="141">
        <v>2022</v>
      </c>
      <c r="F16192" s="151"/>
      <c r="G16192" s="157">
        <f t="shared" si="446"/>
        <v>26</v>
      </c>
      <c r="H16192" s="143"/>
      <c r="I16192" s="224">
        <v>26</v>
      </c>
      <c r="J16192" s="149"/>
      <c r="K16192" s="149"/>
      <c r="L16192" s="224">
        <v>8</v>
      </c>
      <c r="M16192" s="149"/>
      <c r="N16192" s="149"/>
      <c r="O16192" s="171">
        <f t="shared" si="445"/>
        <v>8</v>
      </c>
      <c r="P16192" s="153"/>
      <c r="Q16192" s="153"/>
      <c r="R16192" s="153"/>
      <c r="S16192" s="143"/>
      <c r="T16192" s="143"/>
      <c r="U16192" s="143"/>
    </row>
    <row r="16193" spans="1:21" x14ac:dyDescent="0.3">
      <c r="A16193" s="141">
        <v>6</v>
      </c>
      <c r="B16193" s="141">
        <v>11</v>
      </c>
      <c r="C16193" s="146">
        <v>611</v>
      </c>
      <c r="D16193" s="141" t="s">
        <v>6</v>
      </c>
      <c r="E16193" s="141">
        <v>2022</v>
      </c>
      <c r="F16193" s="151"/>
      <c r="G16193" s="157">
        <f t="shared" si="446"/>
        <v>152</v>
      </c>
      <c r="H16193" s="143"/>
      <c r="I16193" s="224">
        <v>152</v>
      </c>
      <c r="J16193" s="149"/>
      <c r="K16193" s="149"/>
      <c r="L16193" s="224">
        <v>0</v>
      </c>
      <c r="M16193" s="149"/>
      <c r="N16193" s="149"/>
      <c r="O16193" s="171">
        <f t="shared" si="445"/>
        <v>0</v>
      </c>
      <c r="P16193" s="153"/>
      <c r="Q16193" s="153"/>
      <c r="R16193" s="153"/>
      <c r="S16193" s="143"/>
      <c r="T16193" s="143"/>
      <c r="U16193" s="143"/>
    </row>
    <row r="16194" spans="1:21" x14ac:dyDescent="0.3">
      <c r="A16194" s="141">
        <v>6</v>
      </c>
      <c r="B16194" s="141">
        <v>12</v>
      </c>
      <c r="C16194" s="146">
        <v>612</v>
      </c>
      <c r="D16194" s="141" t="s">
        <v>6</v>
      </c>
      <c r="E16194" s="141">
        <v>2022</v>
      </c>
      <c r="F16194" s="151"/>
      <c r="G16194" s="157">
        <f t="shared" si="446"/>
        <v>343</v>
      </c>
      <c r="H16194" s="143"/>
      <c r="I16194" s="224">
        <v>343</v>
      </c>
      <c r="J16194" s="149"/>
      <c r="K16194" s="149"/>
      <c r="L16194" s="224">
        <v>2</v>
      </c>
      <c r="M16194" s="149"/>
      <c r="N16194" s="149"/>
      <c r="O16194" s="171">
        <f t="shared" si="445"/>
        <v>2</v>
      </c>
      <c r="P16194" s="153"/>
      <c r="Q16194" s="153"/>
      <c r="R16194" s="153"/>
      <c r="S16194" s="143"/>
      <c r="T16194" s="143"/>
      <c r="U16194" s="143"/>
    </row>
    <row r="16195" spans="1:21" x14ac:dyDescent="0.3">
      <c r="A16195" s="141">
        <v>6</v>
      </c>
      <c r="B16195" s="141">
        <v>13</v>
      </c>
      <c r="C16195" s="146">
        <v>613</v>
      </c>
      <c r="D16195" s="141" t="s">
        <v>6</v>
      </c>
      <c r="E16195" s="141">
        <v>2022</v>
      </c>
      <c r="F16195" s="151"/>
      <c r="G16195" s="157">
        <f t="shared" si="446"/>
        <v>888</v>
      </c>
      <c r="H16195" s="143"/>
      <c r="I16195" s="224">
        <v>888</v>
      </c>
      <c r="J16195" s="149"/>
      <c r="K16195" s="149"/>
      <c r="L16195" s="224">
        <v>16</v>
      </c>
      <c r="M16195" s="149"/>
      <c r="N16195" s="149"/>
      <c r="O16195" s="171">
        <f t="shared" si="445"/>
        <v>16</v>
      </c>
      <c r="P16195" s="153"/>
      <c r="Q16195" s="153"/>
      <c r="R16195" s="153"/>
      <c r="S16195" s="143"/>
      <c r="T16195" s="143"/>
      <c r="U16195" s="143"/>
    </row>
    <row r="16196" spans="1:21" x14ac:dyDescent="0.3">
      <c r="A16196" s="141">
        <v>6</v>
      </c>
      <c r="B16196" s="141">
        <v>14</v>
      </c>
      <c r="C16196" s="146">
        <v>614</v>
      </c>
      <c r="D16196" s="141" t="s">
        <v>6</v>
      </c>
      <c r="E16196" s="141">
        <v>2022</v>
      </c>
      <c r="F16196" s="151"/>
      <c r="G16196" s="157">
        <f t="shared" si="446"/>
        <v>1680</v>
      </c>
      <c r="H16196" s="143"/>
      <c r="I16196" s="224">
        <v>1680</v>
      </c>
      <c r="J16196" s="149"/>
      <c r="K16196" s="149"/>
      <c r="L16196" s="224">
        <v>33</v>
      </c>
      <c r="M16196" s="149"/>
      <c r="N16196" s="149"/>
      <c r="O16196" s="171">
        <f t="shared" si="445"/>
        <v>33</v>
      </c>
      <c r="P16196" s="153"/>
      <c r="Q16196" s="153"/>
      <c r="R16196" s="153"/>
      <c r="S16196" s="143"/>
      <c r="T16196" s="143"/>
      <c r="U16196" s="143"/>
    </row>
    <row r="16197" spans="1:21" x14ac:dyDescent="0.3">
      <c r="A16197" s="141">
        <v>6</v>
      </c>
      <c r="B16197" s="141">
        <v>15</v>
      </c>
      <c r="C16197" s="146">
        <v>615</v>
      </c>
      <c r="D16197" s="141" t="s">
        <v>6</v>
      </c>
      <c r="E16197" s="141">
        <v>2022</v>
      </c>
      <c r="F16197" s="151"/>
      <c r="G16197" s="157">
        <f t="shared" si="446"/>
        <v>2499</v>
      </c>
      <c r="H16197" s="143"/>
      <c r="I16197" s="226">
        <v>2499</v>
      </c>
      <c r="J16197" s="149"/>
      <c r="K16197" s="149"/>
      <c r="L16197" s="224">
        <v>103</v>
      </c>
      <c r="M16197" s="149"/>
      <c r="N16197" s="149"/>
      <c r="O16197" s="171">
        <f t="shared" si="445"/>
        <v>103</v>
      </c>
      <c r="P16197" s="153"/>
      <c r="Q16197" s="153"/>
      <c r="R16197" s="153"/>
      <c r="S16197" s="143"/>
      <c r="T16197" s="143"/>
      <c r="U16197" s="143"/>
    </row>
    <row r="16198" spans="1:21" x14ac:dyDescent="0.3">
      <c r="A16198" s="141">
        <v>6</v>
      </c>
      <c r="B16198" s="141">
        <v>16</v>
      </c>
      <c r="C16198" s="146">
        <v>616</v>
      </c>
      <c r="D16198" s="141" t="s">
        <v>6</v>
      </c>
      <c r="E16198" s="141">
        <v>2022</v>
      </c>
      <c r="F16198" s="151"/>
      <c r="G16198" s="157">
        <f t="shared" si="446"/>
        <v>2716</v>
      </c>
      <c r="H16198" s="143"/>
      <c r="I16198" s="226">
        <v>2716</v>
      </c>
      <c r="J16198" s="149"/>
      <c r="K16198" s="149"/>
      <c r="L16198" s="224">
        <v>4</v>
      </c>
      <c r="M16198" s="149"/>
      <c r="N16198" s="149"/>
      <c r="O16198" s="171">
        <f t="shared" si="445"/>
        <v>4</v>
      </c>
      <c r="P16198" s="153"/>
      <c r="Q16198" s="153"/>
      <c r="R16198" s="153"/>
      <c r="S16198" s="143"/>
      <c r="T16198" s="143"/>
      <c r="U16198" s="143"/>
    </row>
    <row r="16199" spans="1:21" x14ac:dyDescent="0.3">
      <c r="A16199" s="141">
        <v>6</v>
      </c>
      <c r="B16199" s="141">
        <v>17</v>
      </c>
      <c r="C16199" s="146">
        <v>617</v>
      </c>
      <c r="D16199" s="141" t="s">
        <v>6</v>
      </c>
      <c r="E16199" s="141">
        <v>2022</v>
      </c>
      <c r="F16199" s="151"/>
      <c r="G16199" s="157">
        <f t="shared" si="446"/>
        <v>4489</v>
      </c>
      <c r="H16199" s="170"/>
      <c r="I16199" s="226">
        <v>4489</v>
      </c>
      <c r="J16199" s="149"/>
      <c r="K16199" s="149"/>
      <c r="L16199" s="224">
        <v>64</v>
      </c>
      <c r="M16199" s="149"/>
      <c r="N16199" s="149"/>
      <c r="O16199" s="171">
        <f t="shared" si="445"/>
        <v>64</v>
      </c>
      <c r="P16199" s="153"/>
      <c r="Q16199" s="153"/>
      <c r="R16199" s="153"/>
      <c r="S16199" s="143"/>
      <c r="T16199" s="143"/>
      <c r="U16199" s="143"/>
    </row>
    <row r="16200" spans="1:21" x14ac:dyDescent="0.3">
      <c r="A16200" s="141">
        <v>6</v>
      </c>
      <c r="B16200" s="141">
        <v>18</v>
      </c>
      <c r="C16200" s="146">
        <v>618</v>
      </c>
      <c r="D16200" s="141" t="s">
        <v>6</v>
      </c>
      <c r="E16200" s="141">
        <v>2022</v>
      </c>
      <c r="F16200" s="151"/>
      <c r="G16200" s="157">
        <f t="shared" si="446"/>
        <v>13271</v>
      </c>
      <c r="H16200" s="143"/>
      <c r="I16200" s="226">
        <v>13271</v>
      </c>
      <c r="J16200" s="149"/>
      <c r="K16200" s="149"/>
      <c r="L16200" s="224">
        <v>92</v>
      </c>
      <c r="M16200" s="149"/>
      <c r="N16200" s="149"/>
      <c r="O16200" s="171">
        <f t="shared" si="445"/>
        <v>92</v>
      </c>
      <c r="P16200" s="153"/>
      <c r="Q16200" s="153"/>
      <c r="R16200" s="153"/>
      <c r="S16200" s="143"/>
      <c r="T16200" s="143"/>
      <c r="U16200" s="143"/>
    </row>
    <row r="16201" spans="1:21" x14ac:dyDescent="0.3">
      <c r="A16201" s="141">
        <v>6</v>
      </c>
      <c r="B16201" s="141">
        <v>19</v>
      </c>
      <c r="C16201" s="146">
        <v>619</v>
      </c>
      <c r="D16201" s="141" t="s">
        <v>6</v>
      </c>
      <c r="E16201" s="141">
        <v>2022</v>
      </c>
      <c r="F16201" s="151"/>
      <c r="G16201" s="157">
        <f t="shared" si="446"/>
        <v>8109</v>
      </c>
      <c r="H16201" s="143"/>
      <c r="I16201" s="226">
        <v>8109</v>
      </c>
      <c r="J16201" s="200"/>
      <c r="K16201" s="200"/>
      <c r="L16201" s="224">
        <v>26</v>
      </c>
      <c r="M16201" s="149"/>
      <c r="N16201" s="149"/>
      <c r="O16201" s="171">
        <f t="shared" si="445"/>
        <v>26</v>
      </c>
      <c r="P16201" s="153"/>
      <c r="Q16201" s="153"/>
      <c r="R16201" s="153"/>
      <c r="S16201" s="143"/>
      <c r="T16201" s="143"/>
      <c r="U16201" s="143"/>
    </row>
    <row r="16202" spans="1:21" x14ac:dyDescent="0.3">
      <c r="A16202" s="141">
        <v>6</v>
      </c>
      <c r="B16202" s="141">
        <v>20</v>
      </c>
      <c r="C16202" s="146">
        <v>620</v>
      </c>
      <c r="D16202" s="141" t="s">
        <v>6</v>
      </c>
      <c r="E16202" s="141">
        <v>2022</v>
      </c>
      <c r="F16202" s="151"/>
      <c r="G16202" s="157">
        <f t="shared" si="446"/>
        <v>10652.5</v>
      </c>
      <c r="H16202" s="143"/>
      <c r="I16202" s="226">
        <v>10652.5</v>
      </c>
      <c r="J16202" s="200"/>
      <c r="K16202" s="200"/>
      <c r="L16202" s="224">
        <v>1095</v>
      </c>
      <c r="M16202" s="149"/>
      <c r="N16202" s="149"/>
      <c r="O16202" s="171">
        <f t="shared" si="445"/>
        <v>1095</v>
      </c>
      <c r="P16202" s="153"/>
      <c r="Q16202" s="153"/>
      <c r="R16202" s="153"/>
      <c r="S16202" s="143"/>
      <c r="T16202" s="143"/>
      <c r="U16202" s="143"/>
    </row>
    <row r="16203" spans="1:21" x14ac:dyDescent="0.3">
      <c r="A16203" s="141">
        <v>6</v>
      </c>
      <c r="B16203" s="141">
        <v>21</v>
      </c>
      <c r="C16203" s="146">
        <v>621</v>
      </c>
      <c r="D16203" s="141" t="s">
        <v>6</v>
      </c>
      <c r="E16203" s="141">
        <v>2022</v>
      </c>
      <c r="F16203" s="151"/>
      <c r="G16203" s="157">
        <f t="shared" si="446"/>
        <v>13196</v>
      </c>
      <c r="H16203" s="143"/>
      <c r="I16203" s="226">
        <v>13196</v>
      </c>
      <c r="J16203" s="200"/>
      <c r="K16203" s="200"/>
      <c r="L16203" s="224">
        <v>2164</v>
      </c>
      <c r="M16203" s="149"/>
      <c r="N16203" s="149"/>
      <c r="O16203" s="171">
        <f t="shared" si="445"/>
        <v>2164</v>
      </c>
      <c r="P16203" s="153"/>
      <c r="Q16203" s="153"/>
      <c r="R16203" s="153"/>
      <c r="S16203" s="143"/>
      <c r="T16203" s="143"/>
      <c r="U16203" s="143"/>
    </row>
    <row r="16204" spans="1:21" x14ac:dyDescent="0.3">
      <c r="A16204" s="141">
        <v>6</v>
      </c>
      <c r="B16204" s="141">
        <v>22</v>
      </c>
      <c r="C16204" s="146">
        <v>622</v>
      </c>
      <c r="D16204" s="141" t="s">
        <v>6</v>
      </c>
      <c r="E16204" s="141">
        <v>2022</v>
      </c>
      <c r="F16204" s="151"/>
      <c r="G16204" s="157">
        <f t="shared" si="446"/>
        <v>10130</v>
      </c>
      <c r="H16204" s="143"/>
      <c r="I16204" s="226">
        <v>10130</v>
      </c>
      <c r="J16204" s="200"/>
      <c r="K16204" s="200"/>
      <c r="L16204" s="226">
        <v>103</v>
      </c>
      <c r="M16204" s="149"/>
      <c r="N16204" s="149"/>
      <c r="O16204" s="171">
        <f t="shared" si="445"/>
        <v>103</v>
      </c>
      <c r="P16204" s="153"/>
      <c r="Q16204" s="153"/>
      <c r="R16204" s="153"/>
      <c r="S16204" s="143"/>
      <c r="T16204" s="143"/>
      <c r="U16204" s="143"/>
    </row>
    <row r="16205" spans="1:21" x14ac:dyDescent="0.3">
      <c r="A16205" s="141">
        <v>6</v>
      </c>
      <c r="B16205" s="141">
        <v>23</v>
      </c>
      <c r="C16205" s="146">
        <v>623</v>
      </c>
      <c r="D16205" s="141" t="s">
        <v>6</v>
      </c>
      <c r="E16205" s="141">
        <v>2022</v>
      </c>
      <c r="F16205" s="151"/>
      <c r="G16205" s="157">
        <f t="shared" si="446"/>
        <v>9772.33</v>
      </c>
      <c r="H16205" s="143"/>
      <c r="I16205" s="226">
        <v>9772.33</v>
      </c>
      <c r="J16205" s="200"/>
      <c r="K16205" s="200"/>
      <c r="L16205" s="226">
        <v>0</v>
      </c>
      <c r="M16205" s="149"/>
      <c r="N16205" s="149"/>
      <c r="O16205" s="171">
        <f t="shared" si="445"/>
        <v>0</v>
      </c>
      <c r="P16205" s="153"/>
      <c r="Q16205" s="153"/>
      <c r="R16205" s="153"/>
      <c r="S16205" s="143"/>
      <c r="T16205" s="143"/>
      <c r="U16205" s="143"/>
    </row>
    <row r="16206" spans="1:21" x14ac:dyDescent="0.3">
      <c r="A16206" s="141">
        <v>6</v>
      </c>
      <c r="B16206" s="141">
        <v>24</v>
      </c>
      <c r="C16206" s="146">
        <v>624</v>
      </c>
      <c r="D16206" s="141" t="s">
        <v>6</v>
      </c>
      <c r="E16206" s="141">
        <v>2022</v>
      </c>
      <c r="F16206" s="151"/>
      <c r="G16206" s="157">
        <f t="shared" si="446"/>
        <v>10101</v>
      </c>
      <c r="H16206" s="143"/>
      <c r="I16206" s="226">
        <v>10101</v>
      </c>
      <c r="J16206" s="149"/>
      <c r="K16206" s="149"/>
      <c r="L16206" s="226">
        <v>357</v>
      </c>
      <c r="M16206" s="149"/>
      <c r="N16206" s="149"/>
      <c r="O16206" s="171">
        <f t="shared" si="445"/>
        <v>357</v>
      </c>
      <c r="P16206" s="153"/>
      <c r="Q16206" s="153"/>
      <c r="R16206" s="153"/>
      <c r="S16206" s="143"/>
      <c r="T16206" s="143"/>
      <c r="U16206" s="143"/>
    </row>
    <row r="16207" spans="1:21" x14ac:dyDescent="0.3">
      <c r="A16207" s="141">
        <v>6</v>
      </c>
      <c r="B16207" s="141">
        <v>25</v>
      </c>
      <c r="C16207" s="146">
        <v>625</v>
      </c>
      <c r="D16207" s="141" t="s">
        <v>6</v>
      </c>
      <c r="E16207" s="141">
        <v>2022</v>
      </c>
      <c r="F16207" s="151"/>
      <c r="G16207" s="157">
        <f t="shared" si="446"/>
        <v>8957</v>
      </c>
      <c r="H16207" s="143"/>
      <c r="I16207" s="226">
        <v>8957</v>
      </c>
      <c r="J16207" s="149"/>
      <c r="K16207" s="149"/>
      <c r="L16207" s="226">
        <v>646</v>
      </c>
      <c r="M16207" s="149"/>
      <c r="N16207" s="149"/>
      <c r="O16207" s="171">
        <f t="shared" si="445"/>
        <v>646</v>
      </c>
      <c r="P16207" s="153"/>
      <c r="Q16207" s="153"/>
      <c r="R16207" s="153"/>
      <c r="S16207" s="143"/>
      <c r="T16207" s="143"/>
      <c r="U16207" s="143"/>
    </row>
    <row r="16208" spans="1:21" x14ac:dyDescent="0.3">
      <c r="A16208" s="141">
        <v>6</v>
      </c>
      <c r="B16208" s="141">
        <v>26</v>
      </c>
      <c r="C16208" s="146">
        <v>626</v>
      </c>
      <c r="D16208" s="141" t="s">
        <v>6</v>
      </c>
      <c r="E16208" s="141">
        <v>2022</v>
      </c>
      <c r="F16208" s="151"/>
      <c r="G16208" s="157">
        <f t="shared" si="446"/>
        <v>8590</v>
      </c>
      <c r="H16208" s="143"/>
      <c r="I16208" s="226">
        <v>8590</v>
      </c>
      <c r="J16208" s="149"/>
      <c r="K16208" s="149"/>
      <c r="L16208" s="226">
        <v>1255</v>
      </c>
      <c r="M16208" s="149"/>
      <c r="N16208" s="149"/>
      <c r="O16208" s="171">
        <f t="shared" si="445"/>
        <v>1255</v>
      </c>
      <c r="P16208" s="153"/>
      <c r="Q16208" s="153"/>
      <c r="R16208" s="153"/>
      <c r="S16208" s="143"/>
      <c r="T16208" s="143"/>
      <c r="U16208" s="143"/>
    </row>
    <row r="16209" spans="1:21" x14ac:dyDescent="0.3">
      <c r="A16209" s="141">
        <v>6</v>
      </c>
      <c r="B16209" s="141">
        <v>27</v>
      </c>
      <c r="C16209" s="146">
        <v>627</v>
      </c>
      <c r="D16209" s="141" t="s">
        <v>6</v>
      </c>
      <c r="E16209" s="141">
        <v>2022</v>
      </c>
      <c r="F16209" s="151"/>
      <c r="G16209" s="157">
        <f t="shared" si="446"/>
        <v>6266</v>
      </c>
      <c r="H16209" s="143"/>
      <c r="I16209" s="226">
        <v>6266</v>
      </c>
      <c r="J16209" s="149"/>
      <c r="K16209" s="149"/>
      <c r="L16209" s="226">
        <v>1603</v>
      </c>
      <c r="M16209" s="149"/>
      <c r="N16209" s="149"/>
      <c r="O16209" s="171">
        <f t="shared" si="445"/>
        <v>1603</v>
      </c>
      <c r="P16209" s="153"/>
      <c r="Q16209" s="153"/>
      <c r="R16209" s="153"/>
      <c r="S16209" s="143"/>
      <c r="T16209" s="143"/>
      <c r="U16209" s="143"/>
    </row>
    <row r="16210" spans="1:21" x14ac:dyDescent="0.3">
      <c r="A16210" s="141">
        <v>6</v>
      </c>
      <c r="B16210" s="141">
        <v>28</v>
      </c>
      <c r="C16210" s="146">
        <v>628</v>
      </c>
      <c r="D16210" s="141" t="s">
        <v>6</v>
      </c>
      <c r="E16210" s="141">
        <v>2022</v>
      </c>
      <c r="F16210" s="151"/>
      <c r="G16210" s="157">
        <f t="shared" si="446"/>
        <v>2264</v>
      </c>
      <c r="H16210" s="143"/>
      <c r="I16210" s="226">
        <v>2264</v>
      </c>
      <c r="J16210" s="149"/>
      <c r="K16210" s="149"/>
      <c r="L16210" s="226">
        <v>442</v>
      </c>
      <c r="M16210" s="149"/>
      <c r="N16210" s="149"/>
      <c r="O16210" s="171">
        <f t="shared" si="445"/>
        <v>442</v>
      </c>
      <c r="P16210" s="153"/>
      <c r="Q16210" s="153"/>
      <c r="R16210" s="153"/>
      <c r="S16210" s="143"/>
      <c r="T16210" s="143"/>
      <c r="U16210" s="143"/>
    </row>
    <row r="16211" spans="1:21" x14ac:dyDescent="0.3">
      <c r="A16211" s="141">
        <v>6</v>
      </c>
      <c r="B16211" s="141">
        <v>29</v>
      </c>
      <c r="C16211" s="146">
        <v>629</v>
      </c>
      <c r="D16211" s="141" t="s">
        <v>6</v>
      </c>
      <c r="E16211" s="141">
        <v>2022</v>
      </c>
      <c r="F16211" s="151"/>
      <c r="G16211" s="157">
        <f t="shared" si="446"/>
        <v>3285</v>
      </c>
      <c r="H16211" s="143"/>
      <c r="I16211" s="226">
        <v>3285</v>
      </c>
      <c r="J16211" s="149"/>
      <c r="K16211" s="149"/>
      <c r="L16211" s="226">
        <v>358</v>
      </c>
      <c r="M16211" s="149"/>
      <c r="N16211" s="149"/>
      <c r="O16211" s="171">
        <f t="shared" si="445"/>
        <v>358</v>
      </c>
      <c r="P16211" s="153"/>
      <c r="Q16211" s="153"/>
      <c r="R16211" s="153"/>
      <c r="S16211" s="143"/>
      <c r="T16211" s="143"/>
      <c r="U16211" s="143"/>
    </row>
    <row r="16212" spans="1:21" x14ac:dyDescent="0.3">
      <c r="A16212" s="141">
        <v>6</v>
      </c>
      <c r="B16212" s="141">
        <v>30</v>
      </c>
      <c r="C16212" s="146">
        <v>630</v>
      </c>
      <c r="D16212" s="141" t="s">
        <v>6</v>
      </c>
      <c r="E16212" s="141">
        <v>2022</v>
      </c>
      <c r="F16212" s="151"/>
      <c r="G16212" s="157">
        <f t="shared" si="446"/>
        <v>11296</v>
      </c>
      <c r="H16212" s="143"/>
      <c r="I16212" s="226">
        <v>11296</v>
      </c>
      <c r="J16212" s="149"/>
      <c r="K16212" s="149"/>
      <c r="L16212" s="226">
        <v>4</v>
      </c>
      <c r="M16212" s="149"/>
      <c r="N16212" s="149"/>
      <c r="O16212" s="171">
        <f t="shared" si="445"/>
        <v>4</v>
      </c>
      <c r="P16212" s="153"/>
      <c r="Q16212" s="153"/>
      <c r="R16212" s="153"/>
      <c r="S16212" s="143"/>
      <c r="T16212" s="143"/>
      <c r="U16212" s="143"/>
    </row>
    <row r="16213" spans="1:21" x14ac:dyDescent="0.3">
      <c r="A16213" s="141">
        <v>7</v>
      </c>
      <c r="B16213" s="141">
        <v>1</v>
      </c>
      <c r="C16213" s="146">
        <v>701</v>
      </c>
      <c r="D16213" s="141" t="s">
        <v>6</v>
      </c>
      <c r="E16213" s="141">
        <v>2022</v>
      </c>
      <c r="F16213" s="151"/>
      <c r="G16213" s="157">
        <f t="shared" si="446"/>
        <v>11493</v>
      </c>
      <c r="H16213" s="143"/>
      <c r="I16213" s="226">
        <v>11493</v>
      </c>
      <c r="J16213" s="149"/>
      <c r="K16213" s="149"/>
      <c r="L16213" s="226">
        <v>0</v>
      </c>
      <c r="M16213" s="149"/>
      <c r="N16213" s="149"/>
      <c r="O16213" s="171">
        <f t="shared" si="445"/>
        <v>0</v>
      </c>
      <c r="P16213" s="153"/>
      <c r="Q16213" s="153"/>
      <c r="R16213" s="153"/>
      <c r="S16213" s="143"/>
      <c r="T16213" s="143"/>
      <c r="U16213" s="143"/>
    </row>
    <row r="16214" spans="1:21" x14ac:dyDescent="0.3">
      <c r="A16214" s="141">
        <v>7</v>
      </c>
      <c r="B16214" s="141">
        <v>2</v>
      </c>
      <c r="C16214" s="146">
        <v>702</v>
      </c>
      <c r="D16214" s="141" t="s">
        <v>6</v>
      </c>
      <c r="E16214" s="141">
        <v>2022</v>
      </c>
      <c r="F16214" s="151"/>
      <c r="G16214" s="157">
        <f t="shared" si="446"/>
        <v>7755</v>
      </c>
      <c r="H16214" s="143"/>
      <c r="I16214" s="226">
        <v>7755</v>
      </c>
      <c r="J16214" s="149"/>
      <c r="K16214" s="149"/>
      <c r="L16214" s="226">
        <v>1335</v>
      </c>
      <c r="M16214" s="149"/>
      <c r="N16214" s="149"/>
      <c r="O16214" s="171">
        <f t="shared" si="445"/>
        <v>1335</v>
      </c>
      <c r="P16214" s="153"/>
      <c r="Q16214" s="153"/>
      <c r="R16214" s="153"/>
      <c r="S16214" s="143"/>
      <c r="T16214" s="143"/>
      <c r="U16214" s="143"/>
    </row>
    <row r="16215" spans="1:21" x14ac:dyDescent="0.3">
      <c r="A16215" s="141">
        <v>7</v>
      </c>
      <c r="B16215" s="141">
        <v>3</v>
      </c>
      <c r="C16215" s="146">
        <v>703</v>
      </c>
      <c r="D16215" s="141" t="s">
        <v>6</v>
      </c>
      <c r="E16215" s="141">
        <v>2022</v>
      </c>
      <c r="F16215" s="151"/>
      <c r="G16215" s="157">
        <f t="shared" si="446"/>
        <v>8311</v>
      </c>
      <c r="H16215" s="143"/>
      <c r="I16215" s="196">
        <v>8311</v>
      </c>
      <c r="J16215" s="149"/>
      <c r="K16215" s="149"/>
      <c r="L16215" s="196">
        <v>2176</v>
      </c>
      <c r="M16215" s="149"/>
      <c r="N16215" s="149"/>
      <c r="O16215" s="171">
        <f t="shared" si="445"/>
        <v>2176</v>
      </c>
      <c r="P16215" s="153"/>
      <c r="Q16215" s="153"/>
      <c r="R16215" s="153"/>
      <c r="S16215" s="143"/>
      <c r="T16215" s="143"/>
      <c r="U16215" s="143"/>
    </row>
    <row r="16216" spans="1:21" x14ac:dyDescent="0.3">
      <c r="A16216" s="141">
        <v>7</v>
      </c>
      <c r="B16216" s="141">
        <v>4</v>
      </c>
      <c r="C16216" s="146">
        <v>704</v>
      </c>
      <c r="D16216" s="141" t="s">
        <v>6</v>
      </c>
      <c r="E16216" s="141">
        <v>2022</v>
      </c>
      <c r="F16216" s="151"/>
      <c r="G16216" s="157">
        <f t="shared" si="446"/>
        <v>5736</v>
      </c>
      <c r="H16216" s="143"/>
      <c r="I16216" s="196">
        <v>5736</v>
      </c>
      <c r="J16216" s="149"/>
      <c r="K16216" s="149"/>
      <c r="L16216" s="194">
        <v>1036</v>
      </c>
      <c r="M16216" s="149"/>
      <c r="N16216" s="149"/>
      <c r="O16216" s="171">
        <f t="shared" ref="O16216:O16279" si="447">L16216+N16216</f>
        <v>1036</v>
      </c>
      <c r="P16216" s="153"/>
      <c r="Q16216" s="153"/>
      <c r="R16216" s="153"/>
      <c r="S16216" s="143"/>
      <c r="T16216" s="143"/>
      <c r="U16216" s="143"/>
    </row>
    <row r="16217" spans="1:21" x14ac:dyDescent="0.3">
      <c r="A16217" s="141">
        <v>7</v>
      </c>
      <c r="B16217" s="141">
        <v>5</v>
      </c>
      <c r="C16217" s="146">
        <v>705</v>
      </c>
      <c r="D16217" s="141" t="s">
        <v>6</v>
      </c>
      <c r="E16217" s="141">
        <v>2022</v>
      </c>
      <c r="F16217" s="151"/>
      <c r="G16217" s="157">
        <f t="shared" si="446"/>
        <v>5772</v>
      </c>
      <c r="H16217" s="143"/>
      <c r="I16217" s="228">
        <v>5772</v>
      </c>
      <c r="J16217" s="149"/>
      <c r="K16217" s="149"/>
      <c r="L16217" s="228">
        <v>1169</v>
      </c>
      <c r="M16217" s="149"/>
      <c r="N16217" s="149"/>
      <c r="O16217" s="171">
        <f t="shared" si="447"/>
        <v>1169</v>
      </c>
      <c r="P16217" s="153"/>
      <c r="Q16217" s="153"/>
      <c r="R16217" s="153"/>
      <c r="S16217" s="143"/>
      <c r="T16217" s="143"/>
      <c r="U16217" s="143"/>
    </row>
    <row r="16218" spans="1:21" x14ac:dyDescent="0.3">
      <c r="A16218" s="141">
        <v>7</v>
      </c>
      <c r="B16218" s="141">
        <v>6</v>
      </c>
      <c r="C16218" s="146">
        <v>706</v>
      </c>
      <c r="D16218" s="141" t="s">
        <v>6</v>
      </c>
      <c r="E16218" s="141">
        <v>2022</v>
      </c>
      <c r="F16218" s="151"/>
      <c r="G16218" s="157">
        <f t="shared" si="446"/>
        <v>5322</v>
      </c>
      <c r="H16218" s="143"/>
      <c r="I16218" s="228">
        <v>5322</v>
      </c>
      <c r="J16218" s="149"/>
      <c r="K16218" s="149"/>
      <c r="L16218" s="228">
        <v>1327</v>
      </c>
      <c r="M16218" s="149"/>
      <c r="N16218" s="149"/>
      <c r="O16218" s="171">
        <f t="shared" si="447"/>
        <v>1327</v>
      </c>
      <c r="P16218" s="153"/>
      <c r="Q16218" s="153"/>
      <c r="R16218" s="153"/>
      <c r="S16218" s="143"/>
      <c r="T16218" s="143"/>
      <c r="U16218" s="143"/>
    </row>
    <row r="16219" spans="1:21" x14ac:dyDescent="0.3">
      <c r="A16219" s="141">
        <v>7</v>
      </c>
      <c r="B16219" s="141">
        <v>7</v>
      </c>
      <c r="C16219" s="146">
        <v>707</v>
      </c>
      <c r="D16219" s="141" t="s">
        <v>6</v>
      </c>
      <c r="E16219" s="141">
        <v>2022</v>
      </c>
      <c r="F16219" s="151"/>
      <c r="G16219" s="157">
        <f t="shared" si="446"/>
        <v>3757</v>
      </c>
      <c r="H16219" s="143"/>
      <c r="I16219" s="228">
        <v>3757</v>
      </c>
      <c r="J16219" s="149"/>
      <c r="K16219" s="149"/>
      <c r="L16219" s="228">
        <v>899</v>
      </c>
      <c r="M16219" s="149"/>
      <c r="N16219" s="149"/>
      <c r="O16219" s="171">
        <f t="shared" si="447"/>
        <v>899</v>
      </c>
      <c r="P16219" s="153"/>
      <c r="Q16219" s="153"/>
      <c r="R16219" s="153"/>
      <c r="S16219" s="143"/>
      <c r="T16219" s="143"/>
      <c r="U16219" s="143"/>
    </row>
    <row r="16220" spans="1:21" x14ac:dyDescent="0.3">
      <c r="A16220" s="141">
        <v>7</v>
      </c>
      <c r="B16220" s="141">
        <v>8</v>
      </c>
      <c r="C16220" s="146">
        <v>708</v>
      </c>
      <c r="D16220" s="141" t="s">
        <v>6</v>
      </c>
      <c r="E16220" s="141">
        <v>2022</v>
      </c>
      <c r="F16220" s="151"/>
      <c r="G16220" s="157">
        <f t="shared" si="446"/>
        <v>2516</v>
      </c>
      <c r="H16220" s="143"/>
      <c r="I16220" s="228">
        <v>2516</v>
      </c>
      <c r="J16220" s="200"/>
      <c r="K16220" s="200"/>
      <c r="L16220" s="228">
        <v>1069</v>
      </c>
      <c r="M16220" s="149"/>
      <c r="N16220" s="149"/>
      <c r="O16220" s="171">
        <f t="shared" si="447"/>
        <v>1069</v>
      </c>
      <c r="P16220" s="153"/>
      <c r="Q16220" s="153"/>
      <c r="R16220" s="153"/>
      <c r="S16220" s="143"/>
      <c r="T16220" s="143"/>
      <c r="U16220" s="143"/>
    </row>
    <row r="16221" spans="1:21" x14ac:dyDescent="0.3">
      <c r="A16221" s="141">
        <v>7</v>
      </c>
      <c r="B16221" s="141">
        <v>9</v>
      </c>
      <c r="C16221" s="146">
        <v>709</v>
      </c>
      <c r="D16221" s="141" t="s">
        <v>6</v>
      </c>
      <c r="E16221" s="141">
        <v>2022</v>
      </c>
      <c r="F16221" s="151"/>
      <c r="G16221" s="157">
        <f t="shared" si="446"/>
        <v>2503</v>
      </c>
      <c r="H16221" s="143"/>
      <c r="I16221" s="228">
        <v>2503</v>
      </c>
      <c r="J16221" s="200"/>
      <c r="K16221" s="200"/>
      <c r="L16221" s="228">
        <v>1003</v>
      </c>
      <c r="M16221" s="149"/>
      <c r="N16221" s="149"/>
      <c r="O16221" s="171">
        <f t="shared" si="447"/>
        <v>1003</v>
      </c>
      <c r="P16221" s="153"/>
      <c r="Q16221" s="153"/>
      <c r="R16221" s="153"/>
      <c r="S16221" s="143"/>
      <c r="T16221" s="143"/>
      <c r="U16221" s="143"/>
    </row>
    <row r="16222" spans="1:21" x14ac:dyDescent="0.3">
      <c r="A16222" s="141">
        <v>7</v>
      </c>
      <c r="B16222" s="141">
        <v>10</v>
      </c>
      <c r="C16222" s="146">
        <v>710</v>
      </c>
      <c r="D16222" s="141" t="s">
        <v>6</v>
      </c>
      <c r="E16222" s="141">
        <v>2022</v>
      </c>
      <c r="F16222" s="151"/>
      <c r="G16222" s="157">
        <f t="shared" si="446"/>
        <v>2640</v>
      </c>
      <c r="H16222" s="143"/>
      <c r="I16222" s="228">
        <v>2640</v>
      </c>
      <c r="J16222" s="200"/>
      <c r="K16222" s="200"/>
      <c r="L16222" s="228">
        <v>1327</v>
      </c>
      <c r="M16222" s="149"/>
      <c r="N16222" s="149"/>
      <c r="O16222" s="171">
        <f t="shared" si="447"/>
        <v>1327</v>
      </c>
      <c r="P16222" s="153"/>
      <c r="Q16222" s="153"/>
      <c r="R16222" s="153"/>
      <c r="S16222" s="143"/>
      <c r="T16222" s="143"/>
      <c r="U16222" s="143"/>
    </row>
    <row r="16223" spans="1:21" x14ac:dyDescent="0.3">
      <c r="A16223" s="141">
        <v>7</v>
      </c>
      <c r="B16223" s="141">
        <v>11</v>
      </c>
      <c r="C16223" s="146">
        <v>711</v>
      </c>
      <c r="D16223" s="141" t="s">
        <v>6</v>
      </c>
      <c r="E16223" s="141">
        <v>2022</v>
      </c>
      <c r="F16223" s="151"/>
      <c r="G16223" s="157">
        <f t="shared" si="446"/>
        <v>2042</v>
      </c>
      <c r="H16223" s="143"/>
      <c r="I16223" s="228">
        <v>2042</v>
      </c>
      <c r="J16223" s="200"/>
      <c r="K16223" s="200"/>
      <c r="L16223" s="228">
        <v>496</v>
      </c>
      <c r="M16223" s="149"/>
      <c r="N16223" s="149"/>
      <c r="O16223" s="171">
        <f t="shared" si="447"/>
        <v>496</v>
      </c>
      <c r="P16223" s="153"/>
      <c r="Q16223" s="153"/>
      <c r="R16223" s="153"/>
      <c r="S16223" s="143"/>
      <c r="T16223" s="143"/>
      <c r="U16223" s="143"/>
    </row>
    <row r="16224" spans="1:21" x14ac:dyDescent="0.3">
      <c r="A16224" s="141">
        <v>7</v>
      </c>
      <c r="B16224" s="141">
        <v>12</v>
      </c>
      <c r="C16224" s="146">
        <v>712</v>
      </c>
      <c r="D16224" s="141" t="s">
        <v>6</v>
      </c>
      <c r="E16224" s="141">
        <v>2022</v>
      </c>
      <c r="F16224" s="151"/>
      <c r="G16224" s="157">
        <f t="shared" si="446"/>
        <v>1794.33</v>
      </c>
      <c r="H16224" s="143"/>
      <c r="I16224" s="228">
        <v>1794.33</v>
      </c>
      <c r="J16224" s="200"/>
      <c r="K16224" s="200"/>
      <c r="L16224" s="228">
        <v>623</v>
      </c>
      <c r="M16224" s="149"/>
      <c r="N16224" s="149"/>
      <c r="O16224" s="171">
        <f t="shared" si="447"/>
        <v>623</v>
      </c>
      <c r="P16224" s="153"/>
      <c r="Q16224" s="153"/>
      <c r="R16224" s="153"/>
      <c r="S16224" s="143"/>
      <c r="T16224" s="143"/>
      <c r="U16224" s="143"/>
    </row>
    <row r="16225" spans="1:21" x14ac:dyDescent="0.3">
      <c r="A16225" s="141">
        <v>7</v>
      </c>
      <c r="B16225" s="141">
        <v>13</v>
      </c>
      <c r="C16225" s="146">
        <v>713</v>
      </c>
      <c r="D16225" s="141" t="s">
        <v>6</v>
      </c>
      <c r="E16225" s="141">
        <v>2022</v>
      </c>
      <c r="F16225" s="151"/>
      <c r="G16225" s="157">
        <f t="shared" si="446"/>
        <v>841</v>
      </c>
      <c r="H16225" s="143"/>
      <c r="I16225" s="227">
        <v>841</v>
      </c>
      <c r="J16225" s="200"/>
      <c r="K16225" s="200"/>
      <c r="L16225" s="227">
        <v>44</v>
      </c>
      <c r="M16225" s="149"/>
      <c r="N16225" s="149"/>
      <c r="O16225" s="171">
        <f t="shared" si="447"/>
        <v>44</v>
      </c>
      <c r="P16225" s="153"/>
      <c r="Q16225" s="153"/>
      <c r="R16225" s="153"/>
      <c r="S16225" s="143"/>
      <c r="T16225" s="143"/>
      <c r="U16225" s="143"/>
    </row>
    <row r="16226" spans="1:21" x14ac:dyDescent="0.3">
      <c r="A16226" s="141">
        <v>7</v>
      </c>
      <c r="B16226" s="141">
        <v>14</v>
      </c>
      <c r="C16226" s="146">
        <v>714</v>
      </c>
      <c r="D16226" s="141" t="s">
        <v>6</v>
      </c>
      <c r="E16226" s="141">
        <v>2022</v>
      </c>
      <c r="F16226" s="151"/>
      <c r="G16226" s="157">
        <f t="shared" si="446"/>
        <v>637</v>
      </c>
      <c r="H16226" s="143"/>
      <c r="I16226" s="227">
        <v>637</v>
      </c>
      <c r="J16226" s="200"/>
      <c r="K16226" s="200"/>
      <c r="L16226" s="227">
        <v>537</v>
      </c>
      <c r="M16226" s="149"/>
      <c r="N16226" s="149"/>
      <c r="O16226" s="171">
        <f t="shared" si="447"/>
        <v>537</v>
      </c>
      <c r="P16226" s="153"/>
      <c r="Q16226" s="153"/>
      <c r="R16226" s="153"/>
      <c r="S16226" s="143"/>
      <c r="T16226" s="143"/>
      <c r="U16226" s="143"/>
    </row>
    <row r="16227" spans="1:21" x14ac:dyDescent="0.3">
      <c r="A16227" s="141">
        <v>7</v>
      </c>
      <c r="B16227" s="141">
        <v>15</v>
      </c>
      <c r="C16227" s="146">
        <v>715</v>
      </c>
      <c r="D16227" s="141" t="s">
        <v>6</v>
      </c>
      <c r="E16227" s="141">
        <v>2022</v>
      </c>
      <c r="F16227" s="151"/>
      <c r="G16227" s="157">
        <f t="shared" si="446"/>
        <v>1884</v>
      </c>
      <c r="H16227" s="143"/>
      <c r="I16227" s="227">
        <v>1884</v>
      </c>
      <c r="J16227" s="200"/>
      <c r="K16227" s="200"/>
      <c r="L16227" s="228">
        <v>24</v>
      </c>
      <c r="M16227" s="149"/>
      <c r="N16227" s="149"/>
      <c r="O16227" s="171">
        <f t="shared" si="447"/>
        <v>24</v>
      </c>
      <c r="P16227" s="153"/>
      <c r="Q16227" s="153"/>
      <c r="R16227" s="153"/>
      <c r="S16227" s="143"/>
      <c r="T16227" s="143"/>
      <c r="U16227" s="143"/>
    </row>
    <row r="16228" spans="1:21" x14ac:dyDescent="0.3">
      <c r="A16228" s="141">
        <v>7</v>
      </c>
      <c r="B16228" s="141">
        <v>16</v>
      </c>
      <c r="C16228" s="146">
        <v>716</v>
      </c>
      <c r="D16228" s="141" t="s">
        <v>6</v>
      </c>
      <c r="E16228" s="141">
        <v>2022</v>
      </c>
      <c r="F16228" s="151"/>
      <c r="G16228" s="157">
        <f t="shared" si="446"/>
        <v>849</v>
      </c>
      <c r="H16228" s="143"/>
      <c r="I16228" s="227">
        <v>849</v>
      </c>
      <c r="J16228" s="200"/>
      <c r="K16228" s="200"/>
      <c r="L16228" s="227">
        <v>263</v>
      </c>
      <c r="M16228" s="149"/>
      <c r="N16228" s="149"/>
      <c r="O16228" s="171">
        <f t="shared" si="447"/>
        <v>263</v>
      </c>
      <c r="P16228" s="153"/>
      <c r="Q16228" s="153"/>
      <c r="R16228" s="153"/>
      <c r="S16228" s="143"/>
      <c r="T16228" s="143"/>
      <c r="U16228" s="143"/>
    </row>
    <row r="16229" spans="1:21" x14ac:dyDescent="0.3">
      <c r="A16229" s="141">
        <v>7</v>
      </c>
      <c r="B16229" s="141">
        <v>17</v>
      </c>
      <c r="C16229" s="146">
        <v>717</v>
      </c>
      <c r="D16229" s="141" t="s">
        <v>6</v>
      </c>
      <c r="E16229" s="141">
        <v>2022</v>
      </c>
      <c r="F16229" s="151"/>
      <c r="G16229" s="157">
        <f t="shared" si="446"/>
        <v>1025</v>
      </c>
      <c r="H16229" s="143"/>
      <c r="I16229" s="227">
        <v>1025</v>
      </c>
      <c r="J16229" s="200"/>
      <c r="K16229" s="200"/>
      <c r="L16229" s="227">
        <v>379</v>
      </c>
      <c r="M16229" s="149"/>
      <c r="N16229" s="149"/>
      <c r="O16229" s="171">
        <f t="shared" si="447"/>
        <v>379</v>
      </c>
      <c r="P16229" s="153"/>
      <c r="Q16229" s="153"/>
      <c r="R16229" s="153"/>
      <c r="S16229" s="143"/>
      <c r="T16229" s="143"/>
      <c r="U16229" s="143"/>
    </row>
    <row r="16230" spans="1:21" x14ac:dyDescent="0.3">
      <c r="A16230" s="141">
        <v>7</v>
      </c>
      <c r="B16230" s="141">
        <v>18</v>
      </c>
      <c r="C16230" s="146">
        <v>718</v>
      </c>
      <c r="D16230" s="141" t="s">
        <v>6</v>
      </c>
      <c r="E16230" s="141">
        <v>2022</v>
      </c>
      <c r="F16230" s="151"/>
      <c r="G16230" s="157">
        <f t="shared" si="446"/>
        <v>1011</v>
      </c>
      <c r="H16230" s="143"/>
      <c r="I16230" s="227">
        <v>1011</v>
      </c>
      <c r="J16230" s="200"/>
      <c r="K16230" s="200"/>
      <c r="L16230" s="227">
        <v>0</v>
      </c>
      <c r="M16230" s="149"/>
      <c r="N16230" s="149"/>
      <c r="O16230" s="171">
        <f t="shared" si="447"/>
        <v>0</v>
      </c>
      <c r="P16230" s="153"/>
      <c r="Q16230" s="153"/>
      <c r="R16230" s="153"/>
      <c r="S16230" s="143"/>
      <c r="T16230" s="143"/>
      <c r="U16230" s="143"/>
    </row>
    <row r="16231" spans="1:21" x14ac:dyDescent="0.3">
      <c r="A16231" s="141">
        <v>7</v>
      </c>
      <c r="B16231" s="141">
        <v>19</v>
      </c>
      <c r="C16231" s="146">
        <v>719</v>
      </c>
      <c r="D16231" s="141" t="s">
        <v>6</v>
      </c>
      <c r="E16231" s="141">
        <v>2022</v>
      </c>
      <c r="F16231" s="151"/>
      <c r="G16231" s="157">
        <f t="shared" si="446"/>
        <v>667</v>
      </c>
      <c r="H16231" s="143"/>
      <c r="I16231" s="227">
        <v>667</v>
      </c>
      <c r="J16231" s="200"/>
      <c r="K16231" s="200"/>
      <c r="L16231" s="227">
        <v>157</v>
      </c>
      <c r="M16231" s="149"/>
      <c r="N16231" s="149"/>
      <c r="O16231" s="171">
        <f t="shared" si="447"/>
        <v>157</v>
      </c>
      <c r="P16231" s="153"/>
      <c r="Q16231" s="153"/>
      <c r="R16231" s="153"/>
      <c r="S16231" s="143"/>
      <c r="T16231" s="143"/>
      <c r="U16231" s="143"/>
    </row>
    <row r="16232" spans="1:21" x14ac:dyDescent="0.3">
      <c r="A16232" s="141">
        <v>7</v>
      </c>
      <c r="B16232" s="141">
        <v>20</v>
      </c>
      <c r="C16232" s="146">
        <v>720</v>
      </c>
      <c r="D16232" s="141" t="s">
        <v>6</v>
      </c>
      <c r="E16232" s="141">
        <v>2022</v>
      </c>
      <c r="F16232" s="151"/>
      <c r="G16232" s="157">
        <f t="shared" si="446"/>
        <v>822</v>
      </c>
      <c r="H16232" s="143"/>
      <c r="I16232" s="227">
        <v>822</v>
      </c>
      <c r="J16232" s="200"/>
      <c r="K16232" s="200"/>
      <c r="L16232" s="227">
        <v>145</v>
      </c>
      <c r="M16232" s="149"/>
      <c r="N16232" s="149"/>
      <c r="O16232" s="171">
        <f t="shared" si="447"/>
        <v>145</v>
      </c>
      <c r="P16232" s="153"/>
      <c r="Q16232" s="153"/>
      <c r="R16232" s="153"/>
      <c r="S16232" s="143"/>
      <c r="T16232" s="143"/>
      <c r="U16232" s="143"/>
    </row>
    <row r="16233" spans="1:21" x14ac:dyDescent="0.3">
      <c r="A16233" s="141">
        <v>7</v>
      </c>
      <c r="B16233" s="141">
        <v>21</v>
      </c>
      <c r="C16233" s="146">
        <v>721</v>
      </c>
      <c r="D16233" s="141" t="s">
        <v>6</v>
      </c>
      <c r="E16233" s="141">
        <v>2022</v>
      </c>
      <c r="F16233" s="151"/>
      <c r="G16233" s="157">
        <f t="shared" si="446"/>
        <v>1340</v>
      </c>
      <c r="H16233" s="143"/>
      <c r="I16233" s="230">
        <v>1340</v>
      </c>
      <c r="J16233" s="200"/>
      <c r="K16233" s="200"/>
      <c r="L16233" s="230">
        <v>176</v>
      </c>
      <c r="M16233" s="149"/>
      <c r="N16233" s="149"/>
      <c r="O16233" s="171">
        <f t="shared" si="447"/>
        <v>176</v>
      </c>
      <c r="P16233" s="153"/>
      <c r="Q16233" s="153"/>
      <c r="R16233" s="153"/>
      <c r="S16233" s="143"/>
      <c r="T16233" s="143"/>
      <c r="U16233" s="143"/>
    </row>
    <row r="16234" spans="1:21" x14ac:dyDescent="0.3">
      <c r="A16234" s="141">
        <v>7</v>
      </c>
      <c r="B16234" s="141">
        <v>22</v>
      </c>
      <c r="C16234" s="146">
        <v>722</v>
      </c>
      <c r="D16234" s="141" t="s">
        <v>6</v>
      </c>
      <c r="E16234" s="141">
        <v>2022</v>
      </c>
      <c r="F16234" s="151"/>
      <c r="G16234" s="157">
        <f t="shared" si="446"/>
        <v>1041</v>
      </c>
      <c r="H16234" s="143"/>
      <c r="I16234" s="229">
        <v>1041</v>
      </c>
      <c r="J16234" s="200"/>
      <c r="K16234" s="200"/>
      <c r="L16234" s="229">
        <v>190</v>
      </c>
      <c r="M16234" s="149"/>
      <c r="N16234" s="149"/>
      <c r="O16234" s="171">
        <f t="shared" si="447"/>
        <v>190</v>
      </c>
      <c r="P16234" s="153"/>
      <c r="Q16234" s="153"/>
      <c r="R16234" s="153"/>
      <c r="S16234" s="143"/>
      <c r="T16234" s="143"/>
      <c r="U16234" s="143"/>
    </row>
    <row r="16235" spans="1:21" x14ac:dyDescent="0.3">
      <c r="A16235" s="141">
        <v>7</v>
      </c>
      <c r="B16235" s="141">
        <v>23</v>
      </c>
      <c r="C16235" s="146">
        <v>723</v>
      </c>
      <c r="D16235" s="141" t="s">
        <v>6</v>
      </c>
      <c r="E16235" s="141">
        <v>2022</v>
      </c>
      <c r="F16235" s="151"/>
      <c r="G16235" s="157">
        <f t="shared" si="446"/>
        <v>724</v>
      </c>
      <c r="H16235" s="143"/>
      <c r="I16235" s="229">
        <v>724</v>
      </c>
      <c r="J16235" s="200"/>
      <c r="K16235" s="200"/>
      <c r="L16235" s="229">
        <v>306</v>
      </c>
      <c r="M16235" s="149"/>
      <c r="N16235" s="149"/>
      <c r="O16235" s="171">
        <f t="shared" si="447"/>
        <v>306</v>
      </c>
      <c r="P16235" s="153"/>
      <c r="Q16235" s="153"/>
      <c r="R16235" s="153"/>
      <c r="S16235" s="143"/>
      <c r="T16235" s="143"/>
      <c r="U16235" s="143"/>
    </row>
    <row r="16236" spans="1:21" x14ac:dyDescent="0.3">
      <c r="A16236" s="141">
        <v>7</v>
      </c>
      <c r="B16236" s="141">
        <v>24</v>
      </c>
      <c r="C16236" s="146">
        <v>724</v>
      </c>
      <c r="D16236" s="141" t="s">
        <v>6</v>
      </c>
      <c r="E16236" s="141">
        <v>2022</v>
      </c>
      <c r="F16236" s="151"/>
      <c r="G16236" s="157">
        <f t="shared" si="446"/>
        <v>858</v>
      </c>
      <c r="H16236" s="143"/>
      <c r="I16236" s="229">
        <v>858</v>
      </c>
      <c r="J16236" s="200"/>
      <c r="K16236" s="200"/>
      <c r="L16236" s="229">
        <v>343</v>
      </c>
      <c r="M16236" s="149"/>
      <c r="N16236" s="149"/>
      <c r="O16236" s="171">
        <f t="shared" si="447"/>
        <v>343</v>
      </c>
      <c r="P16236" s="153"/>
      <c r="Q16236" s="153"/>
      <c r="R16236" s="153"/>
      <c r="S16236" s="143"/>
      <c r="T16236" s="143"/>
      <c r="U16236" s="143"/>
    </row>
    <row r="16237" spans="1:21" x14ac:dyDescent="0.3">
      <c r="A16237" s="141">
        <v>7</v>
      </c>
      <c r="B16237" s="141">
        <v>25</v>
      </c>
      <c r="C16237" s="146">
        <v>725</v>
      </c>
      <c r="D16237" s="141" t="s">
        <v>6</v>
      </c>
      <c r="E16237" s="141">
        <v>2022</v>
      </c>
      <c r="F16237" s="151"/>
      <c r="G16237" s="157">
        <f t="shared" si="446"/>
        <v>1364.5</v>
      </c>
      <c r="H16237" s="143"/>
      <c r="I16237" s="229">
        <v>1364.5</v>
      </c>
      <c r="J16237" s="200"/>
      <c r="K16237" s="200"/>
      <c r="L16237" s="229">
        <v>235</v>
      </c>
      <c r="M16237" s="149"/>
      <c r="N16237" s="149"/>
      <c r="O16237" s="171">
        <f t="shared" si="447"/>
        <v>235</v>
      </c>
      <c r="P16237" s="153"/>
      <c r="Q16237" s="153"/>
      <c r="R16237" s="153"/>
      <c r="S16237" s="143"/>
      <c r="T16237" s="143"/>
      <c r="U16237" s="143"/>
    </row>
    <row r="16238" spans="1:21" x14ac:dyDescent="0.3">
      <c r="A16238" s="141">
        <v>7</v>
      </c>
      <c r="B16238" s="141">
        <v>26</v>
      </c>
      <c r="C16238" s="146">
        <v>726</v>
      </c>
      <c r="D16238" s="141" t="s">
        <v>6</v>
      </c>
      <c r="E16238" s="141">
        <v>2022</v>
      </c>
      <c r="F16238" s="151"/>
      <c r="G16238" s="157">
        <f t="shared" si="446"/>
        <v>391</v>
      </c>
      <c r="H16238" s="143"/>
      <c r="I16238" s="229">
        <v>391</v>
      </c>
      <c r="J16238" s="200"/>
      <c r="K16238" s="200"/>
      <c r="L16238" s="229">
        <v>37</v>
      </c>
      <c r="M16238" s="149"/>
      <c r="N16238" s="149"/>
      <c r="O16238" s="171">
        <f t="shared" si="447"/>
        <v>37</v>
      </c>
      <c r="P16238" s="153"/>
      <c r="Q16238" s="153"/>
      <c r="R16238" s="153"/>
      <c r="S16238" s="143"/>
      <c r="T16238" s="143"/>
      <c r="U16238" s="143"/>
    </row>
    <row r="16239" spans="1:21" x14ac:dyDescent="0.3">
      <c r="A16239" s="141">
        <v>7</v>
      </c>
      <c r="B16239" s="141">
        <v>27</v>
      </c>
      <c r="C16239" s="146">
        <v>727</v>
      </c>
      <c r="D16239" s="141" t="s">
        <v>6</v>
      </c>
      <c r="E16239" s="141">
        <v>2022</v>
      </c>
      <c r="F16239" s="151"/>
      <c r="G16239" s="157">
        <f t="shared" si="446"/>
        <v>275</v>
      </c>
      <c r="H16239" s="143"/>
      <c r="I16239" s="229">
        <v>275</v>
      </c>
      <c r="J16239" s="200"/>
      <c r="K16239" s="200"/>
      <c r="L16239" s="229">
        <v>30</v>
      </c>
      <c r="M16239" s="149"/>
      <c r="N16239" s="149"/>
      <c r="O16239" s="171">
        <f t="shared" si="447"/>
        <v>30</v>
      </c>
      <c r="P16239" s="153"/>
      <c r="Q16239" s="153"/>
      <c r="R16239" s="153"/>
      <c r="S16239" s="143"/>
      <c r="T16239" s="143"/>
      <c r="U16239" s="143"/>
    </row>
    <row r="16240" spans="1:21" x14ac:dyDescent="0.3">
      <c r="A16240" s="141">
        <v>7</v>
      </c>
      <c r="B16240" s="141">
        <v>28</v>
      </c>
      <c r="C16240" s="146">
        <v>728</v>
      </c>
      <c r="D16240" s="141" t="s">
        <v>6</v>
      </c>
      <c r="E16240" s="141">
        <v>2022</v>
      </c>
      <c r="F16240" s="151"/>
      <c r="G16240" s="157">
        <f t="shared" si="446"/>
        <v>169</v>
      </c>
      <c r="H16240" s="143"/>
      <c r="I16240" s="229">
        <v>169</v>
      </c>
      <c r="J16240" s="200"/>
      <c r="K16240" s="200"/>
      <c r="L16240" s="229">
        <v>23</v>
      </c>
      <c r="M16240" s="149"/>
      <c r="N16240" s="149"/>
      <c r="O16240" s="171">
        <f t="shared" si="447"/>
        <v>23</v>
      </c>
      <c r="P16240" s="153"/>
      <c r="Q16240" s="153"/>
      <c r="R16240" s="153"/>
      <c r="S16240" s="143"/>
      <c r="T16240" s="143"/>
      <c r="U16240" s="143"/>
    </row>
    <row r="16241" spans="1:21" x14ac:dyDescent="0.3">
      <c r="A16241" s="141">
        <v>7</v>
      </c>
      <c r="B16241" s="141">
        <v>29</v>
      </c>
      <c r="C16241" s="146">
        <v>729</v>
      </c>
      <c r="D16241" s="141" t="s">
        <v>6</v>
      </c>
      <c r="E16241" s="141">
        <v>2022</v>
      </c>
      <c r="F16241" s="151"/>
      <c r="G16241" s="157">
        <f t="shared" si="446"/>
        <v>462</v>
      </c>
      <c r="H16241" s="143"/>
      <c r="I16241" s="229">
        <v>462</v>
      </c>
      <c r="J16241" s="200"/>
      <c r="K16241" s="200"/>
      <c r="L16241" s="229">
        <v>41</v>
      </c>
      <c r="M16241" s="149"/>
      <c r="N16241" s="149"/>
      <c r="O16241" s="171">
        <f t="shared" si="447"/>
        <v>41</v>
      </c>
      <c r="P16241" s="153"/>
      <c r="Q16241" s="153"/>
      <c r="R16241" s="153"/>
      <c r="S16241" s="143"/>
      <c r="T16241" s="143"/>
      <c r="U16241" s="143"/>
    </row>
    <row r="16242" spans="1:21" x14ac:dyDescent="0.3">
      <c r="A16242" s="141">
        <v>7</v>
      </c>
      <c r="B16242" s="141">
        <v>30</v>
      </c>
      <c r="C16242" s="146">
        <v>730</v>
      </c>
      <c r="D16242" s="141" t="s">
        <v>6</v>
      </c>
      <c r="E16242" s="141">
        <v>2022</v>
      </c>
      <c r="F16242" s="151"/>
      <c r="G16242" s="157">
        <f t="shared" si="446"/>
        <v>277</v>
      </c>
      <c r="H16242" s="143"/>
      <c r="I16242" s="229">
        <v>277</v>
      </c>
      <c r="J16242" s="200"/>
      <c r="K16242" s="200"/>
      <c r="L16242" s="229">
        <v>116</v>
      </c>
      <c r="M16242" s="149"/>
      <c r="N16242" s="149"/>
      <c r="O16242" s="171">
        <f t="shared" si="447"/>
        <v>116</v>
      </c>
      <c r="P16242" s="153"/>
      <c r="Q16242" s="153"/>
      <c r="R16242" s="153"/>
      <c r="S16242" s="143"/>
      <c r="T16242" s="143"/>
      <c r="U16242" s="143"/>
    </row>
    <row r="16243" spans="1:21" x14ac:dyDescent="0.3">
      <c r="A16243" s="141">
        <v>7</v>
      </c>
      <c r="B16243" s="141">
        <v>31</v>
      </c>
      <c r="C16243" s="146">
        <v>731</v>
      </c>
      <c r="D16243" s="141" t="s">
        <v>6</v>
      </c>
      <c r="E16243" s="141">
        <v>2022</v>
      </c>
      <c r="F16243" s="151"/>
      <c r="G16243" s="157">
        <f t="shared" ref="G16243:G16306" si="448">I16243+K16243</f>
        <v>252</v>
      </c>
      <c r="H16243" s="143"/>
      <c r="I16243" s="229">
        <v>252</v>
      </c>
      <c r="J16243" s="200"/>
      <c r="K16243" s="200"/>
      <c r="L16243" s="229">
        <v>14</v>
      </c>
      <c r="M16243" s="149"/>
      <c r="N16243" s="149"/>
      <c r="O16243" s="171">
        <f t="shared" si="447"/>
        <v>14</v>
      </c>
      <c r="P16243" s="153"/>
      <c r="Q16243" s="153"/>
      <c r="R16243" s="153"/>
      <c r="S16243" s="143"/>
      <c r="T16243" s="143"/>
      <c r="U16243" s="143"/>
    </row>
    <row r="16244" spans="1:21" x14ac:dyDescent="0.3">
      <c r="A16244" s="141">
        <v>8</v>
      </c>
      <c r="B16244" s="141">
        <v>1</v>
      </c>
      <c r="C16244" s="146">
        <v>801</v>
      </c>
      <c r="D16244" s="141" t="s">
        <v>6</v>
      </c>
      <c r="E16244" s="141">
        <v>2022</v>
      </c>
      <c r="F16244" s="151"/>
      <c r="G16244" s="157">
        <f t="shared" si="448"/>
        <v>137</v>
      </c>
      <c r="H16244" s="143"/>
      <c r="I16244" s="229">
        <v>137</v>
      </c>
      <c r="J16244" s="200"/>
      <c r="K16244" s="200"/>
      <c r="L16244" s="229">
        <v>0</v>
      </c>
      <c r="M16244" s="149"/>
      <c r="N16244" s="149"/>
      <c r="O16244" s="171">
        <f t="shared" si="447"/>
        <v>0</v>
      </c>
      <c r="P16244" s="153"/>
      <c r="Q16244" s="153"/>
      <c r="R16244" s="153"/>
      <c r="S16244" s="143"/>
      <c r="T16244" s="143"/>
      <c r="U16244" s="143"/>
    </row>
    <row r="16245" spans="1:21" x14ac:dyDescent="0.3">
      <c r="A16245" s="141">
        <v>8</v>
      </c>
      <c r="B16245" s="141">
        <v>2</v>
      </c>
      <c r="C16245" s="146">
        <v>802</v>
      </c>
      <c r="D16245" s="141" t="s">
        <v>6</v>
      </c>
      <c r="E16245" s="141">
        <v>2022</v>
      </c>
      <c r="F16245" s="151"/>
      <c r="G16245" s="157">
        <f t="shared" si="448"/>
        <v>71</v>
      </c>
      <c r="H16245" s="143"/>
      <c r="I16245" s="229">
        <v>71</v>
      </c>
      <c r="J16245" s="200"/>
      <c r="K16245" s="200"/>
      <c r="L16245" s="229">
        <v>13</v>
      </c>
      <c r="M16245" s="149"/>
      <c r="N16245" s="149"/>
      <c r="O16245" s="152">
        <f t="shared" si="447"/>
        <v>13</v>
      </c>
      <c r="P16245" s="153"/>
      <c r="Q16245" s="153"/>
      <c r="R16245" s="153"/>
      <c r="S16245" s="143"/>
      <c r="T16245" s="143"/>
      <c r="U16245" s="143"/>
    </row>
    <row r="16246" spans="1:21" x14ac:dyDescent="0.3">
      <c r="A16246" s="141">
        <v>8</v>
      </c>
      <c r="B16246" s="141">
        <v>3</v>
      </c>
      <c r="C16246" s="146">
        <v>803</v>
      </c>
      <c r="D16246" s="141" t="s">
        <v>6</v>
      </c>
      <c r="E16246" s="141">
        <v>2022</v>
      </c>
      <c r="F16246" s="151"/>
      <c r="G16246" s="157">
        <f t="shared" si="448"/>
        <v>21</v>
      </c>
      <c r="H16246" s="143"/>
      <c r="I16246" s="194">
        <v>21</v>
      </c>
      <c r="J16246" s="200"/>
      <c r="K16246" s="200"/>
      <c r="L16246" s="194">
        <v>0</v>
      </c>
      <c r="M16246" s="149"/>
      <c r="N16246" s="149"/>
      <c r="O16246" s="152">
        <f t="shared" si="447"/>
        <v>0</v>
      </c>
      <c r="P16246" s="153"/>
      <c r="Q16246" s="153"/>
      <c r="R16246" s="153"/>
      <c r="S16246" s="143"/>
      <c r="T16246" s="143"/>
      <c r="U16246" s="143"/>
    </row>
    <row r="16247" spans="1:21" x14ac:dyDescent="0.3">
      <c r="A16247" s="141">
        <v>8</v>
      </c>
      <c r="B16247" s="141">
        <v>4</v>
      </c>
      <c r="C16247" s="146">
        <v>804</v>
      </c>
      <c r="D16247" s="141" t="s">
        <v>6</v>
      </c>
      <c r="E16247" s="141">
        <v>2022</v>
      </c>
      <c r="F16247" s="151"/>
      <c r="G16247" s="157">
        <f t="shared" si="448"/>
        <v>156</v>
      </c>
      <c r="H16247" s="143"/>
      <c r="I16247" s="194">
        <v>156</v>
      </c>
      <c r="J16247" s="200"/>
      <c r="K16247" s="200"/>
      <c r="L16247" s="194">
        <v>0</v>
      </c>
      <c r="M16247" s="149"/>
      <c r="N16247" s="149"/>
      <c r="O16247" s="152">
        <f t="shared" si="447"/>
        <v>0</v>
      </c>
      <c r="P16247" s="153"/>
      <c r="Q16247" s="153"/>
      <c r="R16247" s="153"/>
      <c r="S16247" s="143"/>
      <c r="T16247" s="143"/>
      <c r="U16247" s="143"/>
    </row>
    <row r="16248" spans="1:21" x14ac:dyDescent="0.3">
      <c r="A16248" s="141">
        <v>8</v>
      </c>
      <c r="B16248" s="141">
        <v>5</v>
      </c>
      <c r="C16248" s="146">
        <v>805</v>
      </c>
      <c r="D16248" s="141" t="s">
        <v>6</v>
      </c>
      <c r="E16248" s="141">
        <v>2022</v>
      </c>
      <c r="F16248" s="151"/>
      <c r="G16248" s="157">
        <f t="shared" si="448"/>
        <v>273</v>
      </c>
      <c r="H16248" s="143"/>
      <c r="I16248" s="194">
        <v>273</v>
      </c>
      <c r="J16248" s="200"/>
      <c r="K16248" s="200"/>
      <c r="L16248" s="194">
        <v>0</v>
      </c>
      <c r="M16248" s="149"/>
      <c r="N16248" s="149"/>
      <c r="O16248" s="152">
        <f t="shared" si="447"/>
        <v>0</v>
      </c>
      <c r="P16248" s="153"/>
      <c r="Q16248" s="153"/>
      <c r="R16248" s="153"/>
      <c r="S16248" s="143"/>
      <c r="T16248" s="143"/>
      <c r="U16248" s="143"/>
    </row>
    <row r="16249" spans="1:21" x14ac:dyDescent="0.3">
      <c r="A16249" s="141">
        <v>8</v>
      </c>
      <c r="B16249" s="141">
        <v>6</v>
      </c>
      <c r="C16249" s="146">
        <v>806</v>
      </c>
      <c r="D16249" s="141" t="s">
        <v>6</v>
      </c>
      <c r="E16249" s="141">
        <v>2022</v>
      </c>
      <c r="F16249" s="151"/>
      <c r="G16249" s="157">
        <f t="shared" si="448"/>
        <v>817</v>
      </c>
      <c r="H16249" s="143"/>
      <c r="I16249" s="194">
        <v>817</v>
      </c>
      <c r="J16249" s="200"/>
      <c r="K16249" s="200"/>
      <c r="L16249" s="194">
        <v>66</v>
      </c>
      <c r="M16249" s="149"/>
      <c r="N16249" s="149"/>
      <c r="O16249" s="152">
        <f t="shared" si="447"/>
        <v>66</v>
      </c>
      <c r="P16249" s="153"/>
      <c r="Q16249" s="153"/>
      <c r="R16249" s="153"/>
      <c r="S16249" s="143"/>
      <c r="T16249" s="143"/>
      <c r="U16249" s="143"/>
    </row>
    <row r="16250" spans="1:21" x14ac:dyDescent="0.3">
      <c r="A16250" s="141">
        <v>8</v>
      </c>
      <c r="B16250" s="141">
        <v>7</v>
      </c>
      <c r="C16250" s="146">
        <v>807</v>
      </c>
      <c r="D16250" s="141" t="s">
        <v>6</v>
      </c>
      <c r="E16250" s="141">
        <v>2022</v>
      </c>
      <c r="F16250" s="151"/>
      <c r="G16250" s="157">
        <f t="shared" si="448"/>
        <v>817</v>
      </c>
      <c r="H16250" s="143"/>
      <c r="I16250" s="194">
        <v>817</v>
      </c>
      <c r="J16250" s="200"/>
      <c r="K16250" s="200"/>
      <c r="L16250" s="194">
        <v>107</v>
      </c>
      <c r="M16250" s="149"/>
      <c r="N16250" s="149"/>
      <c r="O16250" s="152">
        <f t="shared" si="447"/>
        <v>107</v>
      </c>
      <c r="P16250" s="153"/>
      <c r="Q16250" s="153"/>
      <c r="R16250" s="153"/>
      <c r="S16250" s="143"/>
      <c r="T16250" s="143"/>
      <c r="U16250" s="143"/>
    </row>
    <row r="16251" spans="1:21" x14ac:dyDescent="0.3">
      <c r="A16251" s="141">
        <v>8</v>
      </c>
      <c r="B16251" s="141">
        <v>8</v>
      </c>
      <c r="C16251" s="146">
        <v>808</v>
      </c>
      <c r="D16251" s="141" t="s">
        <v>6</v>
      </c>
      <c r="E16251" s="141">
        <v>2022</v>
      </c>
      <c r="F16251" s="151"/>
      <c r="G16251" s="157">
        <f t="shared" si="448"/>
        <v>513</v>
      </c>
      <c r="H16251" s="143"/>
      <c r="I16251" s="194">
        <v>513</v>
      </c>
      <c r="J16251" s="200"/>
      <c r="K16251" s="200"/>
      <c r="L16251" s="194">
        <v>19</v>
      </c>
      <c r="M16251" s="149"/>
      <c r="N16251" s="149"/>
      <c r="O16251" s="152">
        <f t="shared" si="447"/>
        <v>19</v>
      </c>
      <c r="P16251" s="153"/>
      <c r="Q16251" s="153"/>
      <c r="R16251" s="153"/>
      <c r="S16251" s="143"/>
      <c r="T16251" s="143"/>
      <c r="U16251" s="143"/>
    </row>
    <row r="16252" spans="1:21" x14ac:dyDescent="0.3">
      <c r="A16252" s="141">
        <v>8</v>
      </c>
      <c r="B16252" s="141">
        <v>9</v>
      </c>
      <c r="C16252" s="146">
        <v>809</v>
      </c>
      <c r="D16252" s="141" t="s">
        <v>6</v>
      </c>
      <c r="E16252" s="141">
        <v>2022</v>
      </c>
      <c r="F16252" s="151"/>
      <c r="G16252" s="157">
        <f t="shared" si="448"/>
        <v>426</v>
      </c>
      <c r="H16252" s="143"/>
      <c r="I16252" s="196">
        <v>426</v>
      </c>
      <c r="J16252" s="200"/>
      <c r="K16252" s="200"/>
      <c r="L16252" s="194">
        <v>0</v>
      </c>
      <c r="M16252" s="149"/>
      <c r="N16252" s="149"/>
      <c r="O16252" s="152">
        <f t="shared" si="447"/>
        <v>0</v>
      </c>
      <c r="P16252" s="153"/>
      <c r="Q16252" s="153"/>
      <c r="R16252" s="153"/>
      <c r="S16252" s="143"/>
      <c r="T16252" s="143"/>
      <c r="U16252" s="143"/>
    </row>
    <row r="16253" spans="1:21" x14ac:dyDescent="0.3">
      <c r="A16253" s="141">
        <v>8</v>
      </c>
      <c r="B16253" s="141">
        <v>10</v>
      </c>
      <c r="C16253" s="146">
        <v>810</v>
      </c>
      <c r="D16253" s="141" t="s">
        <v>6</v>
      </c>
      <c r="E16253" s="141">
        <v>2022</v>
      </c>
      <c r="F16253" s="151"/>
      <c r="G16253" s="157">
        <f t="shared" si="448"/>
        <v>612</v>
      </c>
      <c r="H16253" s="143"/>
      <c r="I16253" s="196">
        <v>612</v>
      </c>
      <c r="J16253" s="200"/>
      <c r="K16253" s="200"/>
      <c r="L16253" s="194">
        <v>26</v>
      </c>
      <c r="M16253" s="149"/>
      <c r="N16253" s="149"/>
      <c r="O16253" s="152">
        <f t="shared" si="447"/>
        <v>26</v>
      </c>
      <c r="P16253" s="153"/>
      <c r="Q16253" s="153"/>
      <c r="R16253" s="153"/>
      <c r="S16253" s="143"/>
      <c r="T16253" s="143"/>
      <c r="U16253" s="143"/>
    </row>
    <row r="16254" spans="1:21" x14ac:dyDescent="0.3">
      <c r="A16254" s="141">
        <v>8</v>
      </c>
      <c r="B16254" s="141">
        <v>11</v>
      </c>
      <c r="C16254" s="146">
        <v>811</v>
      </c>
      <c r="D16254" s="141" t="s">
        <v>6</v>
      </c>
      <c r="E16254" s="141">
        <v>2022</v>
      </c>
      <c r="F16254" s="151"/>
      <c r="G16254" s="157">
        <f t="shared" si="448"/>
        <v>590</v>
      </c>
      <c r="H16254" s="143"/>
      <c r="I16254" s="196">
        <v>590</v>
      </c>
      <c r="J16254" s="200"/>
      <c r="K16254" s="200"/>
      <c r="L16254" s="194">
        <v>26</v>
      </c>
      <c r="M16254" s="149"/>
      <c r="N16254" s="149"/>
      <c r="O16254" s="152">
        <f t="shared" si="447"/>
        <v>26</v>
      </c>
      <c r="P16254" s="153"/>
      <c r="Q16254" s="153"/>
      <c r="R16254" s="153"/>
      <c r="S16254" s="143"/>
      <c r="T16254" s="143"/>
      <c r="U16254" s="143"/>
    </row>
    <row r="16255" spans="1:21" x14ac:dyDescent="0.3">
      <c r="A16255" s="141">
        <v>8</v>
      </c>
      <c r="B16255" s="141">
        <v>12</v>
      </c>
      <c r="C16255" s="146">
        <v>812</v>
      </c>
      <c r="D16255" s="141" t="s">
        <v>6</v>
      </c>
      <c r="E16255" s="141">
        <v>2022</v>
      </c>
      <c r="F16255" s="151"/>
      <c r="G16255" s="157">
        <f t="shared" si="448"/>
        <v>499</v>
      </c>
      <c r="H16255" s="143"/>
      <c r="I16255" s="196">
        <v>499</v>
      </c>
      <c r="J16255" s="200"/>
      <c r="K16255" s="200"/>
      <c r="L16255" s="194">
        <v>37</v>
      </c>
      <c r="M16255" s="149"/>
      <c r="N16255" s="149"/>
      <c r="O16255" s="152">
        <f t="shared" si="447"/>
        <v>37</v>
      </c>
      <c r="P16255" s="153"/>
      <c r="Q16255" s="153"/>
      <c r="R16255" s="153"/>
      <c r="S16255" s="143"/>
      <c r="T16255" s="143"/>
      <c r="U16255" s="143"/>
    </row>
    <row r="16256" spans="1:21" x14ac:dyDescent="0.3">
      <c r="A16256" s="141">
        <v>8</v>
      </c>
      <c r="B16256" s="141">
        <v>13</v>
      </c>
      <c r="C16256" s="146">
        <v>813</v>
      </c>
      <c r="D16256" s="141" t="s">
        <v>6</v>
      </c>
      <c r="E16256" s="141">
        <v>2022</v>
      </c>
      <c r="F16256" s="151"/>
      <c r="G16256" s="157">
        <f t="shared" si="448"/>
        <v>709</v>
      </c>
      <c r="H16256" s="143"/>
      <c r="I16256" s="194">
        <v>709</v>
      </c>
      <c r="J16256" s="200"/>
      <c r="K16256" s="200"/>
      <c r="L16256" s="194">
        <v>0</v>
      </c>
      <c r="M16256" s="149"/>
      <c r="N16256" s="149"/>
      <c r="O16256" s="152">
        <f t="shared" si="447"/>
        <v>0</v>
      </c>
      <c r="P16256" s="153"/>
      <c r="Q16256" s="153"/>
      <c r="R16256" s="153"/>
      <c r="S16256" s="143"/>
      <c r="T16256" s="143"/>
      <c r="U16256" s="143"/>
    </row>
    <row r="16257" spans="1:21" x14ac:dyDescent="0.3">
      <c r="A16257" s="141">
        <v>8</v>
      </c>
      <c r="B16257" s="141">
        <v>14</v>
      </c>
      <c r="C16257" s="146">
        <v>814</v>
      </c>
      <c r="D16257" s="141" t="s">
        <v>6</v>
      </c>
      <c r="E16257" s="141">
        <v>2022</v>
      </c>
      <c r="F16257" s="151"/>
      <c r="G16257" s="157">
        <f t="shared" si="448"/>
        <v>257</v>
      </c>
      <c r="H16257" s="143"/>
      <c r="I16257" s="194">
        <v>257</v>
      </c>
      <c r="J16257" s="200"/>
      <c r="K16257" s="200"/>
      <c r="L16257" s="194">
        <v>1</v>
      </c>
      <c r="M16257" s="149"/>
      <c r="N16257" s="149"/>
      <c r="O16257" s="152">
        <f t="shared" si="447"/>
        <v>1</v>
      </c>
      <c r="P16257" s="153"/>
      <c r="Q16257" s="153"/>
      <c r="R16257" s="153"/>
      <c r="S16257" s="143"/>
      <c r="T16257" s="143"/>
      <c r="U16257" s="143"/>
    </row>
    <row r="16258" spans="1:21" x14ac:dyDescent="0.3">
      <c r="A16258" s="141">
        <v>8</v>
      </c>
      <c r="B16258" s="141">
        <v>15</v>
      </c>
      <c r="C16258" s="146">
        <v>815</v>
      </c>
      <c r="D16258" s="141" t="s">
        <v>6</v>
      </c>
      <c r="E16258" s="141">
        <v>2022</v>
      </c>
      <c r="F16258" s="151"/>
      <c r="G16258" s="157">
        <f t="shared" si="448"/>
        <v>321</v>
      </c>
      <c r="H16258" s="143"/>
      <c r="I16258" s="194">
        <v>321</v>
      </c>
      <c r="J16258" s="200"/>
      <c r="K16258" s="200"/>
      <c r="L16258" s="194">
        <v>34</v>
      </c>
      <c r="M16258" s="149"/>
      <c r="N16258" s="149"/>
      <c r="O16258" s="152">
        <f t="shared" si="447"/>
        <v>34</v>
      </c>
      <c r="P16258" s="153"/>
      <c r="Q16258" s="153"/>
      <c r="R16258" s="153"/>
      <c r="S16258" s="143"/>
      <c r="T16258" s="143"/>
      <c r="U16258" s="143"/>
    </row>
    <row r="16259" spans="1:21" x14ac:dyDescent="0.3">
      <c r="A16259" s="141">
        <v>8</v>
      </c>
      <c r="B16259" s="141">
        <v>16</v>
      </c>
      <c r="C16259" s="146">
        <v>816</v>
      </c>
      <c r="D16259" s="141" t="s">
        <v>6</v>
      </c>
      <c r="E16259" s="141">
        <v>2022</v>
      </c>
      <c r="F16259" s="151"/>
      <c r="G16259" s="157">
        <f t="shared" si="448"/>
        <v>299</v>
      </c>
      <c r="H16259" s="143"/>
      <c r="I16259" s="196">
        <v>299</v>
      </c>
      <c r="J16259" s="200"/>
      <c r="K16259" s="200"/>
      <c r="L16259" s="194">
        <v>17</v>
      </c>
      <c r="M16259" s="149"/>
      <c r="N16259" s="149"/>
      <c r="O16259" s="152">
        <f t="shared" si="447"/>
        <v>17</v>
      </c>
      <c r="P16259" s="153"/>
      <c r="Q16259" s="153"/>
      <c r="R16259" s="153"/>
      <c r="S16259" s="143"/>
      <c r="T16259" s="143"/>
      <c r="U16259" s="143"/>
    </row>
    <row r="16260" spans="1:21" x14ac:dyDescent="0.3">
      <c r="A16260" s="141">
        <v>8</v>
      </c>
      <c r="B16260" s="141">
        <v>17</v>
      </c>
      <c r="C16260" s="146">
        <v>817</v>
      </c>
      <c r="D16260" s="141" t="s">
        <v>6</v>
      </c>
      <c r="E16260" s="141">
        <v>2022</v>
      </c>
      <c r="F16260" s="151"/>
      <c r="G16260" s="157">
        <f t="shared" si="448"/>
        <v>133</v>
      </c>
      <c r="H16260" s="143"/>
      <c r="I16260" s="196">
        <v>133</v>
      </c>
      <c r="J16260" s="200"/>
      <c r="K16260" s="200"/>
      <c r="L16260" s="194">
        <v>35</v>
      </c>
      <c r="M16260" s="149"/>
      <c r="N16260" s="149"/>
      <c r="O16260" s="152">
        <f t="shared" si="447"/>
        <v>35</v>
      </c>
      <c r="P16260" s="153"/>
      <c r="Q16260" s="153"/>
      <c r="R16260" s="153"/>
      <c r="S16260" s="143"/>
      <c r="T16260" s="143"/>
      <c r="U16260" s="143"/>
    </row>
    <row r="16261" spans="1:21" x14ac:dyDescent="0.3">
      <c r="A16261" s="141">
        <v>8</v>
      </c>
      <c r="B16261" s="141">
        <v>18</v>
      </c>
      <c r="C16261" s="146">
        <v>818</v>
      </c>
      <c r="D16261" s="141" t="s">
        <v>6</v>
      </c>
      <c r="E16261" s="141">
        <v>2022</v>
      </c>
      <c r="F16261" s="151"/>
      <c r="G16261" s="157">
        <f t="shared" si="448"/>
        <v>121.5</v>
      </c>
      <c r="H16261" s="143"/>
      <c r="I16261" s="196">
        <v>121.5</v>
      </c>
      <c r="J16261" s="200"/>
      <c r="K16261" s="200"/>
      <c r="L16261" s="194">
        <v>18</v>
      </c>
      <c r="M16261" s="149"/>
      <c r="N16261" s="149"/>
      <c r="O16261" s="152">
        <f t="shared" si="447"/>
        <v>18</v>
      </c>
      <c r="P16261" s="153"/>
      <c r="Q16261" s="153"/>
      <c r="R16261" s="153"/>
      <c r="S16261" s="143"/>
      <c r="T16261" s="143"/>
      <c r="U16261" s="143"/>
    </row>
    <row r="16262" spans="1:21" x14ac:dyDescent="0.3">
      <c r="A16262" s="141">
        <v>8</v>
      </c>
      <c r="B16262" s="141">
        <v>19</v>
      </c>
      <c r="C16262" s="146">
        <v>819</v>
      </c>
      <c r="D16262" s="141" t="s">
        <v>6</v>
      </c>
      <c r="E16262" s="141">
        <v>2022</v>
      </c>
      <c r="F16262" s="151"/>
      <c r="G16262" s="157">
        <f t="shared" si="448"/>
        <v>110</v>
      </c>
      <c r="H16262" s="143"/>
      <c r="I16262" s="196">
        <v>110</v>
      </c>
      <c r="J16262" s="149"/>
      <c r="K16262" s="149"/>
      <c r="L16262" s="194">
        <v>1</v>
      </c>
      <c r="M16262" s="149"/>
      <c r="N16262" s="149"/>
      <c r="O16262" s="152">
        <f t="shared" si="447"/>
        <v>1</v>
      </c>
      <c r="P16262" s="153"/>
      <c r="Q16262" s="153"/>
      <c r="R16262" s="153"/>
      <c r="S16262" s="143"/>
      <c r="T16262" s="143"/>
      <c r="U16262" s="143"/>
    </row>
    <row r="16263" spans="1:21" x14ac:dyDescent="0.3">
      <c r="A16263" s="141">
        <v>8</v>
      </c>
      <c r="B16263" s="141">
        <v>20</v>
      </c>
      <c r="C16263" s="146">
        <v>820</v>
      </c>
      <c r="D16263" s="141" t="s">
        <v>6</v>
      </c>
      <c r="E16263" s="141">
        <v>2022</v>
      </c>
      <c r="F16263" s="151"/>
      <c r="G16263" s="157">
        <f t="shared" si="448"/>
        <v>55</v>
      </c>
      <c r="H16263" s="143"/>
      <c r="I16263" s="196">
        <v>55</v>
      </c>
      <c r="J16263" s="149"/>
      <c r="K16263" s="149"/>
      <c r="L16263" s="194">
        <v>6</v>
      </c>
      <c r="M16263" s="149"/>
      <c r="N16263" s="149"/>
      <c r="O16263" s="152">
        <f t="shared" si="447"/>
        <v>6</v>
      </c>
      <c r="P16263" s="153"/>
      <c r="Q16263" s="153"/>
      <c r="R16263" s="153"/>
      <c r="S16263" s="143"/>
      <c r="T16263" s="143"/>
      <c r="U16263" s="143"/>
    </row>
    <row r="16264" spans="1:21" x14ac:dyDescent="0.3">
      <c r="A16264" s="141">
        <v>8</v>
      </c>
      <c r="B16264" s="141">
        <v>21</v>
      </c>
      <c r="C16264" s="146">
        <v>821</v>
      </c>
      <c r="D16264" s="141" t="s">
        <v>6</v>
      </c>
      <c r="E16264" s="141">
        <v>2022</v>
      </c>
      <c r="F16264" s="151"/>
      <c r="G16264" s="157">
        <f t="shared" si="448"/>
        <v>89</v>
      </c>
      <c r="H16264" s="143"/>
      <c r="I16264" s="194">
        <v>89</v>
      </c>
      <c r="J16264" s="149"/>
      <c r="K16264" s="149"/>
      <c r="L16264" s="194">
        <v>5</v>
      </c>
      <c r="M16264" s="149"/>
      <c r="N16264" s="149"/>
      <c r="O16264" s="152">
        <f t="shared" si="447"/>
        <v>5</v>
      </c>
      <c r="P16264" s="153"/>
      <c r="Q16264" s="153"/>
      <c r="R16264" s="153"/>
      <c r="S16264" s="143"/>
      <c r="T16264" s="143"/>
      <c r="U16264" s="143"/>
    </row>
    <row r="16265" spans="1:21" x14ac:dyDescent="0.3">
      <c r="A16265" s="141">
        <v>8</v>
      </c>
      <c r="B16265" s="141">
        <v>22</v>
      </c>
      <c r="C16265" s="146">
        <v>822</v>
      </c>
      <c r="D16265" s="141" t="s">
        <v>6</v>
      </c>
      <c r="E16265" s="141">
        <v>2022</v>
      </c>
      <c r="F16265" s="151"/>
      <c r="G16265" s="157">
        <f t="shared" si="448"/>
        <v>78</v>
      </c>
      <c r="H16265" s="143"/>
      <c r="I16265" s="194">
        <v>78</v>
      </c>
      <c r="J16265" s="149"/>
      <c r="K16265" s="149"/>
      <c r="L16265" s="194">
        <v>5</v>
      </c>
      <c r="M16265" s="149"/>
      <c r="N16265" s="149"/>
      <c r="O16265" s="152">
        <f t="shared" si="447"/>
        <v>5</v>
      </c>
      <c r="P16265" s="153"/>
      <c r="Q16265" s="153"/>
      <c r="R16265" s="153"/>
      <c r="S16265" s="143"/>
      <c r="T16265" s="143"/>
      <c r="U16265" s="143"/>
    </row>
    <row r="16266" spans="1:21" x14ac:dyDescent="0.3">
      <c r="A16266" s="141">
        <v>8</v>
      </c>
      <c r="B16266" s="141">
        <v>23</v>
      </c>
      <c r="C16266" s="146">
        <v>823</v>
      </c>
      <c r="D16266" s="141" t="s">
        <v>6</v>
      </c>
      <c r="E16266" s="141">
        <v>2022</v>
      </c>
      <c r="F16266" s="151"/>
      <c r="G16266" s="157">
        <f t="shared" si="448"/>
        <v>73</v>
      </c>
      <c r="H16266" s="143"/>
      <c r="I16266" s="196">
        <v>73</v>
      </c>
      <c r="J16266" s="149"/>
      <c r="K16266" s="149"/>
      <c r="L16266" s="194">
        <v>4</v>
      </c>
      <c r="M16266" s="149"/>
      <c r="N16266" s="149"/>
      <c r="O16266" s="152">
        <f t="shared" si="447"/>
        <v>4</v>
      </c>
      <c r="P16266" s="153"/>
      <c r="Q16266" s="153"/>
      <c r="R16266" s="153"/>
      <c r="S16266" s="143"/>
      <c r="T16266" s="143"/>
      <c r="U16266" s="143"/>
    </row>
    <row r="16267" spans="1:21" x14ac:dyDescent="0.3">
      <c r="A16267" s="141">
        <v>8</v>
      </c>
      <c r="B16267" s="141">
        <v>24</v>
      </c>
      <c r="C16267" s="146">
        <v>824</v>
      </c>
      <c r="D16267" s="141" t="s">
        <v>6</v>
      </c>
      <c r="E16267" s="141">
        <v>2022</v>
      </c>
      <c r="F16267" s="151"/>
      <c r="G16267" s="157">
        <f t="shared" si="448"/>
        <v>115</v>
      </c>
      <c r="H16267" s="143"/>
      <c r="I16267" s="196">
        <v>115</v>
      </c>
      <c r="J16267" s="149"/>
      <c r="K16267" s="149"/>
      <c r="L16267" s="194">
        <v>15</v>
      </c>
      <c r="M16267" s="149"/>
      <c r="N16267" s="149"/>
      <c r="O16267" s="152">
        <f t="shared" si="447"/>
        <v>15</v>
      </c>
      <c r="P16267" s="153"/>
      <c r="Q16267" s="153"/>
      <c r="R16267" s="153"/>
      <c r="S16267" s="143"/>
      <c r="T16267" s="143"/>
      <c r="U16267" s="143"/>
    </row>
    <row r="16268" spans="1:21" x14ac:dyDescent="0.3">
      <c r="A16268" s="141">
        <v>8</v>
      </c>
      <c r="B16268" s="141">
        <v>25</v>
      </c>
      <c r="C16268" s="146">
        <v>825</v>
      </c>
      <c r="D16268" s="141" t="s">
        <v>6</v>
      </c>
      <c r="E16268" s="141">
        <v>2022</v>
      </c>
      <c r="F16268" s="151"/>
      <c r="G16268" s="157">
        <f t="shared" si="448"/>
        <v>87</v>
      </c>
      <c r="H16268" s="143"/>
      <c r="I16268" s="196">
        <v>87</v>
      </c>
      <c r="J16268" s="149"/>
      <c r="K16268" s="149"/>
      <c r="L16268" s="194">
        <v>4</v>
      </c>
      <c r="M16268" s="149"/>
      <c r="N16268" s="149"/>
      <c r="O16268" s="152">
        <f t="shared" si="447"/>
        <v>4</v>
      </c>
      <c r="P16268" s="153"/>
      <c r="Q16268" s="153"/>
      <c r="R16268" s="153"/>
      <c r="S16268" s="143"/>
      <c r="T16268" s="143"/>
      <c r="U16268" s="143"/>
    </row>
    <row r="16269" spans="1:21" x14ac:dyDescent="0.3">
      <c r="A16269" s="141">
        <v>8</v>
      </c>
      <c r="B16269" s="141">
        <v>26</v>
      </c>
      <c r="C16269" s="146">
        <v>826</v>
      </c>
      <c r="D16269" s="141" t="s">
        <v>6</v>
      </c>
      <c r="E16269" s="141">
        <v>2022</v>
      </c>
      <c r="F16269" s="151"/>
      <c r="G16269" s="157">
        <f t="shared" si="448"/>
        <v>76</v>
      </c>
      <c r="H16269" s="143"/>
      <c r="I16269" s="196">
        <v>76</v>
      </c>
      <c r="J16269" s="200"/>
      <c r="K16269" s="200"/>
      <c r="L16269" s="194">
        <v>8</v>
      </c>
      <c r="M16269" s="149"/>
      <c r="N16269" s="149"/>
      <c r="O16269" s="152">
        <f t="shared" si="447"/>
        <v>8</v>
      </c>
      <c r="P16269" s="153"/>
      <c r="Q16269" s="153"/>
      <c r="R16269" s="153"/>
      <c r="S16269" s="143"/>
      <c r="T16269" s="143"/>
      <c r="U16269" s="143"/>
    </row>
    <row r="16270" spans="1:21" x14ac:dyDescent="0.3">
      <c r="A16270" s="141">
        <v>8</v>
      </c>
      <c r="B16270" s="141">
        <v>27</v>
      </c>
      <c r="C16270" s="146">
        <v>827</v>
      </c>
      <c r="D16270" s="141" t="s">
        <v>6</v>
      </c>
      <c r="E16270" s="141">
        <v>2022</v>
      </c>
      <c r="F16270" s="151"/>
      <c r="G16270" s="157">
        <f t="shared" si="448"/>
        <v>65</v>
      </c>
      <c r="H16270" s="143"/>
      <c r="I16270" s="196">
        <v>65</v>
      </c>
      <c r="J16270" s="200"/>
      <c r="K16270" s="200"/>
      <c r="L16270" s="194">
        <v>2</v>
      </c>
      <c r="M16270" s="149"/>
      <c r="N16270" s="149"/>
      <c r="O16270" s="152">
        <f t="shared" si="447"/>
        <v>2</v>
      </c>
      <c r="P16270" s="153"/>
      <c r="Q16270" s="153"/>
      <c r="R16270" s="153"/>
      <c r="S16270" s="143"/>
      <c r="T16270" s="143"/>
      <c r="U16270" s="143"/>
    </row>
    <row r="16271" spans="1:21" x14ac:dyDescent="0.3">
      <c r="A16271" s="141">
        <v>8</v>
      </c>
      <c r="B16271" s="141">
        <v>28</v>
      </c>
      <c r="C16271" s="146">
        <v>828</v>
      </c>
      <c r="D16271" s="141" t="s">
        <v>6</v>
      </c>
      <c r="E16271" s="141">
        <v>2022</v>
      </c>
      <c r="F16271" s="151"/>
      <c r="G16271" s="157">
        <f t="shared" si="448"/>
        <v>54</v>
      </c>
      <c r="H16271" s="143"/>
      <c r="I16271" s="194">
        <v>54</v>
      </c>
      <c r="J16271" s="200"/>
      <c r="K16271" s="200"/>
      <c r="L16271" s="194">
        <v>1</v>
      </c>
      <c r="M16271" s="149"/>
      <c r="N16271" s="149"/>
      <c r="O16271" s="152">
        <f t="shared" si="447"/>
        <v>1</v>
      </c>
      <c r="P16271" s="153"/>
      <c r="Q16271" s="153"/>
      <c r="R16271" s="153"/>
      <c r="S16271" s="143"/>
      <c r="T16271" s="143"/>
      <c r="U16271" s="143"/>
    </row>
    <row r="16272" spans="1:21" x14ac:dyDescent="0.3">
      <c r="A16272" s="141">
        <v>8</v>
      </c>
      <c r="B16272" s="141">
        <v>29</v>
      </c>
      <c r="C16272" s="146">
        <v>829</v>
      </c>
      <c r="D16272" s="141" t="s">
        <v>6</v>
      </c>
      <c r="E16272" s="141">
        <v>2022</v>
      </c>
      <c r="F16272" s="151"/>
      <c r="G16272" s="157">
        <f t="shared" si="448"/>
        <v>56</v>
      </c>
      <c r="H16272" s="143"/>
      <c r="I16272" s="196">
        <v>56</v>
      </c>
      <c r="J16272" s="200"/>
      <c r="K16272" s="200"/>
      <c r="L16272" s="194">
        <v>0</v>
      </c>
      <c r="M16272" s="149"/>
      <c r="N16272" s="149"/>
      <c r="O16272" s="152">
        <f t="shared" si="447"/>
        <v>0</v>
      </c>
      <c r="P16272" s="153"/>
      <c r="Q16272" s="153"/>
      <c r="R16272" s="153"/>
      <c r="S16272" s="143"/>
      <c r="T16272" s="143"/>
      <c r="U16272" s="143"/>
    </row>
    <row r="16273" spans="1:21" x14ac:dyDescent="0.3">
      <c r="A16273" s="141">
        <v>8</v>
      </c>
      <c r="B16273" s="141">
        <v>30</v>
      </c>
      <c r="C16273" s="146">
        <v>830</v>
      </c>
      <c r="D16273" s="141" t="s">
        <v>6</v>
      </c>
      <c r="E16273" s="141">
        <v>2022</v>
      </c>
      <c r="F16273" s="151"/>
      <c r="G16273" s="157">
        <f t="shared" si="448"/>
        <v>60</v>
      </c>
      <c r="H16273" s="143"/>
      <c r="I16273" s="196">
        <v>60</v>
      </c>
      <c r="J16273" s="200"/>
      <c r="K16273" s="200"/>
      <c r="L16273" s="194">
        <v>4</v>
      </c>
      <c r="M16273" s="149"/>
      <c r="N16273" s="149"/>
      <c r="O16273" s="152">
        <f t="shared" si="447"/>
        <v>4</v>
      </c>
      <c r="P16273" s="153"/>
      <c r="Q16273" s="153"/>
      <c r="R16273" s="153"/>
      <c r="S16273" s="143"/>
      <c r="T16273" s="143"/>
      <c r="U16273" s="143"/>
    </row>
    <row r="16274" spans="1:21" x14ac:dyDescent="0.3">
      <c r="A16274" s="141">
        <v>8</v>
      </c>
      <c r="B16274" s="141">
        <v>31</v>
      </c>
      <c r="C16274" s="146">
        <v>831</v>
      </c>
      <c r="D16274" s="141" t="s">
        <v>6</v>
      </c>
      <c r="E16274" s="141">
        <v>2022</v>
      </c>
      <c r="F16274" s="151"/>
      <c r="G16274" s="157">
        <f t="shared" si="448"/>
        <v>73</v>
      </c>
      <c r="H16274" s="143"/>
      <c r="I16274" s="196">
        <v>73</v>
      </c>
      <c r="J16274" s="200"/>
      <c r="K16274" s="200"/>
      <c r="L16274" s="194">
        <v>6</v>
      </c>
      <c r="M16274" s="149"/>
      <c r="N16274" s="149"/>
      <c r="O16274" s="152">
        <f t="shared" si="447"/>
        <v>6</v>
      </c>
      <c r="P16274" s="153"/>
      <c r="Q16274" s="153"/>
      <c r="R16274" s="153"/>
      <c r="S16274" s="143"/>
      <c r="T16274" s="143"/>
      <c r="U16274" s="143"/>
    </row>
    <row r="16275" spans="1:21" x14ac:dyDescent="0.3">
      <c r="A16275" s="141">
        <v>9</v>
      </c>
      <c r="B16275" s="141">
        <v>1</v>
      </c>
      <c r="C16275" s="146">
        <v>901</v>
      </c>
      <c r="D16275" s="141" t="s">
        <v>6</v>
      </c>
      <c r="E16275" s="141">
        <v>2022</v>
      </c>
      <c r="F16275" s="151"/>
      <c r="G16275" s="157">
        <f t="shared" si="448"/>
        <v>35.6</v>
      </c>
      <c r="H16275" s="143"/>
      <c r="I16275" s="218">
        <v>35.6</v>
      </c>
      <c r="J16275" s="200"/>
      <c r="K16275" s="200"/>
      <c r="L16275" s="218">
        <v>4</v>
      </c>
      <c r="M16275" s="149"/>
      <c r="N16275" s="149"/>
      <c r="O16275" s="152">
        <f t="shared" si="447"/>
        <v>4</v>
      </c>
      <c r="P16275" s="153"/>
      <c r="Q16275" s="153"/>
      <c r="R16275" s="153"/>
      <c r="S16275" s="143"/>
      <c r="T16275" s="143"/>
      <c r="U16275" s="143"/>
    </row>
    <row r="16276" spans="1:21" x14ac:dyDescent="0.3">
      <c r="A16276" s="141">
        <v>9</v>
      </c>
      <c r="B16276" s="141">
        <v>2</v>
      </c>
      <c r="C16276" s="146">
        <v>902</v>
      </c>
      <c r="D16276" s="141" t="s">
        <v>6</v>
      </c>
      <c r="E16276" s="141">
        <v>2022</v>
      </c>
      <c r="F16276" s="151"/>
      <c r="G16276" s="157">
        <f t="shared" si="448"/>
        <v>75</v>
      </c>
      <c r="H16276" s="143"/>
      <c r="I16276" s="218">
        <v>75</v>
      </c>
      <c r="J16276" s="200"/>
      <c r="K16276" s="200"/>
      <c r="L16276" s="218">
        <v>6</v>
      </c>
      <c r="M16276" s="149"/>
      <c r="N16276" s="149"/>
      <c r="O16276" s="152">
        <f t="shared" si="447"/>
        <v>6</v>
      </c>
      <c r="P16276" s="153"/>
      <c r="Q16276" s="153"/>
      <c r="R16276" s="153"/>
      <c r="S16276" s="143"/>
      <c r="T16276" s="143"/>
      <c r="U16276" s="143"/>
    </row>
    <row r="16277" spans="1:21" x14ac:dyDescent="0.3">
      <c r="A16277" s="141">
        <v>9</v>
      </c>
      <c r="B16277" s="141">
        <v>3</v>
      </c>
      <c r="C16277" s="146">
        <v>903</v>
      </c>
      <c r="D16277" s="141" t="s">
        <v>6</v>
      </c>
      <c r="E16277" s="141">
        <v>2022</v>
      </c>
      <c r="F16277" s="151"/>
      <c r="G16277" s="157">
        <f t="shared" si="448"/>
        <v>67</v>
      </c>
      <c r="H16277" s="143"/>
      <c r="I16277" s="218">
        <v>67</v>
      </c>
      <c r="J16277" s="200"/>
      <c r="K16277" s="200"/>
      <c r="L16277" s="218">
        <v>0</v>
      </c>
      <c r="M16277" s="149"/>
      <c r="N16277" s="149"/>
      <c r="O16277" s="152">
        <f t="shared" si="447"/>
        <v>0</v>
      </c>
      <c r="P16277" s="153"/>
      <c r="Q16277" s="153"/>
      <c r="R16277" s="153"/>
      <c r="S16277" s="143"/>
      <c r="T16277" s="143"/>
      <c r="U16277" s="143"/>
    </row>
    <row r="16278" spans="1:21" x14ac:dyDescent="0.3">
      <c r="A16278" s="141">
        <v>9</v>
      </c>
      <c r="B16278" s="141">
        <v>4</v>
      </c>
      <c r="C16278" s="146">
        <v>904</v>
      </c>
      <c r="D16278" s="141" t="s">
        <v>6</v>
      </c>
      <c r="E16278" s="141">
        <v>2022</v>
      </c>
      <c r="F16278" s="151"/>
      <c r="G16278" s="157">
        <f t="shared" si="448"/>
        <v>37</v>
      </c>
      <c r="H16278" s="143"/>
      <c r="I16278" s="218">
        <v>37</v>
      </c>
      <c r="J16278" s="200"/>
      <c r="K16278" s="200"/>
      <c r="L16278" s="218">
        <v>0</v>
      </c>
      <c r="M16278" s="149"/>
      <c r="N16278" s="149"/>
      <c r="O16278" s="152">
        <f t="shared" si="447"/>
        <v>0</v>
      </c>
      <c r="P16278" s="153"/>
      <c r="Q16278" s="153"/>
      <c r="R16278" s="153"/>
      <c r="S16278" s="143"/>
      <c r="T16278" s="143"/>
      <c r="U16278" s="143"/>
    </row>
    <row r="16279" spans="1:21" x14ac:dyDescent="0.3">
      <c r="A16279" s="141">
        <v>9</v>
      </c>
      <c r="B16279" s="141">
        <v>5</v>
      </c>
      <c r="C16279" s="146">
        <v>905</v>
      </c>
      <c r="D16279" s="141" t="s">
        <v>6</v>
      </c>
      <c r="E16279" s="141">
        <v>2022</v>
      </c>
      <c r="F16279" s="151"/>
      <c r="G16279" s="157">
        <f t="shared" si="448"/>
        <v>21</v>
      </c>
      <c r="H16279" s="143"/>
      <c r="I16279" s="218">
        <v>21</v>
      </c>
      <c r="J16279" s="200"/>
      <c r="K16279" s="200"/>
      <c r="L16279" s="218">
        <v>0</v>
      </c>
      <c r="M16279" s="149"/>
      <c r="N16279" s="149"/>
      <c r="O16279" s="152">
        <f t="shared" si="447"/>
        <v>0</v>
      </c>
      <c r="P16279" s="153"/>
      <c r="Q16279" s="153"/>
      <c r="R16279" s="153"/>
      <c r="S16279" s="143"/>
      <c r="T16279" s="143"/>
      <c r="U16279" s="143"/>
    </row>
    <row r="16280" spans="1:21" x14ac:dyDescent="0.3">
      <c r="A16280" s="141">
        <v>9</v>
      </c>
      <c r="B16280" s="141">
        <v>6</v>
      </c>
      <c r="C16280" s="146">
        <v>906</v>
      </c>
      <c r="D16280" s="141" t="s">
        <v>6</v>
      </c>
      <c r="E16280" s="141">
        <v>2022</v>
      </c>
      <c r="F16280" s="151"/>
      <c r="G16280" s="157">
        <f t="shared" si="448"/>
        <v>5</v>
      </c>
      <c r="H16280" s="143"/>
      <c r="I16280" s="218">
        <v>5</v>
      </c>
      <c r="J16280" s="200"/>
      <c r="K16280" s="200"/>
      <c r="L16280" s="218">
        <v>0</v>
      </c>
      <c r="M16280" s="149"/>
      <c r="N16280" s="149"/>
      <c r="O16280" s="152">
        <f t="shared" ref="O16280:O16343" si="449">L16280+N16280</f>
        <v>0</v>
      </c>
      <c r="P16280" s="153"/>
      <c r="Q16280" s="153"/>
      <c r="R16280" s="153"/>
      <c r="S16280" s="143"/>
      <c r="T16280" s="143"/>
      <c r="U16280" s="143"/>
    </row>
    <row r="16281" spans="1:21" x14ac:dyDescent="0.3">
      <c r="A16281" s="141">
        <v>9</v>
      </c>
      <c r="B16281" s="141">
        <v>7</v>
      </c>
      <c r="C16281" s="146">
        <v>907</v>
      </c>
      <c r="D16281" s="141" t="s">
        <v>6</v>
      </c>
      <c r="E16281" s="141">
        <v>2022</v>
      </c>
      <c r="F16281" s="151"/>
      <c r="G16281" s="157">
        <f t="shared" si="448"/>
        <v>28</v>
      </c>
      <c r="H16281" s="143"/>
      <c r="I16281" s="218">
        <v>28</v>
      </c>
      <c r="J16281" s="200"/>
      <c r="K16281" s="200"/>
      <c r="L16281" s="218">
        <v>2</v>
      </c>
      <c r="M16281" s="149"/>
      <c r="N16281" s="149"/>
      <c r="O16281" s="152">
        <f t="shared" si="449"/>
        <v>2</v>
      </c>
      <c r="P16281" s="153"/>
      <c r="Q16281" s="153"/>
      <c r="R16281" s="153"/>
      <c r="S16281" s="143"/>
      <c r="T16281" s="143"/>
      <c r="U16281" s="143"/>
    </row>
    <row r="16282" spans="1:21" x14ac:dyDescent="0.3">
      <c r="A16282" s="141">
        <v>9</v>
      </c>
      <c r="B16282" s="141">
        <v>8</v>
      </c>
      <c r="C16282" s="146">
        <v>908</v>
      </c>
      <c r="D16282" s="141" t="s">
        <v>6</v>
      </c>
      <c r="E16282" s="141">
        <v>2022</v>
      </c>
      <c r="F16282" s="151"/>
      <c r="G16282" s="157">
        <f t="shared" si="448"/>
        <v>4</v>
      </c>
      <c r="H16282" s="143"/>
      <c r="I16282" s="218">
        <v>4</v>
      </c>
      <c r="J16282" s="200"/>
      <c r="K16282" s="200"/>
      <c r="L16282" s="218">
        <v>2</v>
      </c>
      <c r="M16282" s="149"/>
      <c r="N16282" s="149"/>
      <c r="O16282" s="152">
        <f t="shared" si="449"/>
        <v>2</v>
      </c>
      <c r="P16282" s="153"/>
      <c r="Q16282" s="153"/>
      <c r="R16282" s="153"/>
      <c r="S16282" s="143"/>
      <c r="T16282" s="143"/>
      <c r="U16282" s="143"/>
    </row>
    <row r="16283" spans="1:21" x14ac:dyDescent="0.3">
      <c r="A16283" s="141">
        <v>9</v>
      </c>
      <c r="B16283" s="141">
        <v>9</v>
      </c>
      <c r="C16283" s="146">
        <v>909</v>
      </c>
      <c r="D16283" s="141" t="s">
        <v>6</v>
      </c>
      <c r="E16283" s="141">
        <v>2022</v>
      </c>
      <c r="F16283" s="151"/>
      <c r="G16283" s="157">
        <f t="shared" si="448"/>
        <v>11</v>
      </c>
      <c r="H16283" s="143"/>
      <c r="I16283" s="218">
        <v>11</v>
      </c>
      <c r="J16283" s="200"/>
      <c r="K16283" s="200"/>
      <c r="L16283" s="218">
        <v>0</v>
      </c>
      <c r="M16283" s="149"/>
      <c r="N16283" s="149"/>
      <c r="O16283" s="152">
        <f t="shared" si="449"/>
        <v>0</v>
      </c>
      <c r="P16283" s="153"/>
      <c r="Q16283" s="153"/>
      <c r="R16283" s="153"/>
      <c r="S16283" s="143"/>
      <c r="T16283" s="143"/>
      <c r="U16283" s="143"/>
    </row>
    <row r="16284" spans="1:21" x14ac:dyDescent="0.3">
      <c r="A16284" s="141">
        <v>9</v>
      </c>
      <c r="B16284" s="141">
        <v>10</v>
      </c>
      <c r="C16284" s="146">
        <v>910</v>
      </c>
      <c r="D16284" s="141" t="s">
        <v>6</v>
      </c>
      <c r="E16284" s="141">
        <v>2022</v>
      </c>
      <c r="F16284" s="151"/>
      <c r="G16284" s="157">
        <f t="shared" si="448"/>
        <v>8</v>
      </c>
      <c r="H16284" s="143"/>
      <c r="I16284" s="218">
        <v>8</v>
      </c>
      <c r="J16284" s="200"/>
      <c r="K16284" s="200"/>
      <c r="L16284" s="218">
        <v>0</v>
      </c>
      <c r="M16284" s="149"/>
      <c r="N16284" s="149"/>
      <c r="O16284" s="152">
        <f t="shared" si="449"/>
        <v>0</v>
      </c>
      <c r="P16284" s="153"/>
      <c r="Q16284" s="153"/>
      <c r="R16284" s="153"/>
      <c r="S16284" s="143"/>
      <c r="T16284" s="143"/>
      <c r="U16284" s="143"/>
    </row>
    <row r="16285" spans="1:21" x14ac:dyDescent="0.3">
      <c r="A16285" s="141">
        <v>9</v>
      </c>
      <c r="B16285" s="141">
        <v>11</v>
      </c>
      <c r="C16285" s="146">
        <v>911</v>
      </c>
      <c r="D16285" s="141" t="s">
        <v>6</v>
      </c>
      <c r="E16285" s="141">
        <v>2022</v>
      </c>
      <c r="F16285" s="151"/>
      <c r="G16285" s="157">
        <f t="shared" si="448"/>
        <v>12</v>
      </c>
      <c r="H16285" s="143"/>
      <c r="I16285" s="218">
        <v>12</v>
      </c>
      <c r="J16285" s="200"/>
      <c r="K16285" s="200"/>
      <c r="L16285" s="218">
        <v>0</v>
      </c>
      <c r="M16285" s="149"/>
      <c r="N16285" s="149"/>
      <c r="O16285" s="152">
        <f t="shared" si="449"/>
        <v>0</v>
      </c>
      <c r="P16285" s="153"/>
      <c r="Q16285" s="153"/>
      <c r="R16285" s="153"/>
      <c r="S16285" s="143"/>
      <c r="T16285" s="143"/>
      <c r="U16285" s="143"/>
    </row>
    <row r="16286" spans="1:21" x14ac:dyDescent="0.3">
      <c r="A16286" s="141">
        <v>9</v>
      </c>
      <c r="B16286" s="141">
        <v>12</v>
      </c>
      <c r="C16286" s="146">
        <v>912</v>
      </c>
      <c r="D16286" s="141" t="s">
        <v>6</v>
      </c>
      <c r="E16286" s="141">
        <v>2022</v>
      </c>
      <c r="F16286" s="151"/>
      <c r="G16286" s="157">
        <f t="shared" si="448"/>
        <v>7</v>
      </c>
      <c r="H16286" s="143"/>
      <c r="I16286" s="218">
        <v>7</v>
      </c>
      <c r="J16286" s="200"/>
      <c r="K16286" s="200"/>
      <c r="L16286" s="218">
        <v>0</v>
      </c>
      <c r="M16286" s="149"/>
      <c r="N16286" s="149"/>
      <c r="O16286" s="152">
        <f t="shared" si="449"/>
        <v>0</v>
      </c>
      <c r="P16286" s="153"/>
      <c r="Q16286" s="153"/>
      <c r="R16286" s="153"/>
      <c r="S16286" s="143"/>
      <c r="T16286" s="143"/>
      <c r="U16286" s="143"/>
    </row>
    <row r="16287" spans="1:21" x14ac:dyDescent="0.3">
      <c r="A16287" s="141">
        <v>9</v>
      </c>
      <c r="B16287" s="141">
        <v>13</v>
      </c>
      <c r="C16287" s="146">
        <v>913</v>
      </c>
      <c r="D16287" s="141" t="s">
        <v>6</v>
      </c>
      <c r="E16287" s="141">
        <v>2022</v>
      </c>
      <c r="F16287" s="151"/>
      <c r="G16287" s="157">
        <f t="shared" si="448"/>
        <v>0</v>
      </c>
      <c r="H16287" s="143"/>
      <c r="I16287" s="218">
        <v>0</v>
      </c>
      <c r="J16287" s="200"/>
      <c r="K16287" s="200"/>
      <c r="L16287" s="218">
        <v>0</v>
      </c>
      <c r="M16287" s="149"/>
      <c r="N16287" s="149"/>
      <c r="O16287" s="152">
        <f t="shared" si="449"/>
        <v>0</v>
      </c>
      <c r="P16287" s="153"/>
      <c r="Q16287" s="153"/>
      <c r="R16287" s="153"/>
      <c r="S16287" s="143"/>
      <c r="T16287" s="143"/>
      <c r="U16287" s="143"/>
    </row>
    <row r="16288" spans="1:21" x14ac:dyDescent="0.3">
      <c r="A16288" s="141">
        <v>9</v>
      </c>
      <c r="B16288" s="141">
        <v>14</v>
      </c>
      <c r="C16288" s="146">
        <v>914</v>
      </c>
      <c r="D16288" s="141" t="s">
        <v>6</v>
      </c>
      <c r="E16288" s="141">
        <v>2022</v>
      </c>
      <c r="F16288" s="151"/>
      <c r="G16288" s="157">
        <f t="shared" si="448"/>
        <v>1</v>
      </c>
      <c r="H16288" s="143"/>
      <c r="I16288" s="218">
        <v>1</v>
      </c>
      <c r="J16288" s="200"/>
      <c r="K16288" s="200"/>
      <c r="L16288" s="218">
        <v>0</v>
      </c>
      <c r="M16288" s="149"/>
      <c r="N16288" s="149"/>
      <c r="O16288" s="152">
        <f t="shared" si="449"/>
        <v>0</v>
      </c>
      <c r="P16288" s="153"/>
      <c r="Q16288" s="153"/>
      <c r="R16288" s="153"/>
      <c r="S16288" s="143"/>
      <c r="T16288" s="143"/>
      <c r="U16288" s="143"/>
    </row>
    <row r="16289" spans="1:21" x14ac:dyDescent="0.3">
      <c r="A16289" s="141">
        <v>9</v>
      </c>
      <c r="B16289" s="141">
        <v>15</v>
      </c>
      <c r="C16289" s="146">
        <v>915</v>
      </c>
      <c r="D16289" s="141" t="s">
        <v>6</v>
      </c>
      <c r="E16289" s="141">
        <v>2022</v>
      </c>
      <c r="F16289" s="151"/>
      <c r="G16289" s="157">
        <f t="shared" si="448"/>
        <v>1</v>
      </c>
      <c r="H16289" s="143"/>
      <c r="I16289" s="218">
        <v>1</v>
      </c>
      <c r="J16289" s="200"/>
      <c r="K16289" s="200"/>
      <c r="L16289" s="218">
        <v>0</v>
      </c>
      <c r="M16289" s="149"/>
      <c r="N16289" s="149"/>
      <c r="O16289" s="152">
        <f t="shared" si="449"/>
        <v>0</v>
      </c>
      <c r="P16289" s="153"/>
      <c r="Q16289" s="153"/>
      <c r="R16289" s="153"/>
      <c r="S16289" s="143"/>
      <c r="T16289" s="143"/>
      <c r="U16289" s="143"/>
    </row>
    <row r="16290" spans="1:21" x14ac:dyDescent="0.3">
      <c r="A16290" s="141">
        <v>9</v>
      </c>
      <c r="B16290" s="141">
        <v>16</v>
      </c>
      <c r="C16290" s="146">
        <v>916</v>
      </c>
      <c r="D16290" s="141" t="s">
        <v>6</v>
      </c>
      <c r="E16290" s="141">
        <v>2022</v>
      </c>
      <c r="F16290" s="151"/>
      <c r="G16290" s="157">
        <f t="shared" si="448"/>
        <v>0</v>
      </c>
      <c r="H16290" s="143"/>
      <c r="I16290" s="218">
        <v>0</v>
      </c>
      <c r="J16290" s="200"/>
      <c r="K16290" s="200"/>
      <c r="L16290" s="218">
        <v>0</v>
      </c>
      <c r="M16290" s="149"/>
      <c r="N16290" s="149"/>
      <c r="O16290" s="152">
        <f t="shared" si="449"/>
        <v>0</v>
      </c>
      <c r="P16290" s="153"/>
      <c r="Q16290" s="153"/>
      <c r="R16290" s="153"/>
      <c r="S16290" s="143"/>
      <c r="T16290" s="143"/>
      <c r="U16290" s="143"/>
    </row>
    <row r="16291" spans="1:21" x14ac:dyDescent="0.3">
      <c r="A16291" s="141">
        <v>9</v>
      </c>
      <c r="B16291" s="141">
        <v>17</v>
      </c>
      <c r="C16291" s="146">
        <v>917</v>
      </c>
      <c r="D16291" s="141" t="s">
        <v>6</v>
      </c>
      <c r="E16291" s="141">
        <v>2022</v>
      </c>
      <c r="F16291" s="151"/>
      <c r="G16291" s="157">
        <f t="shared" si="448"/>
        <v>0</v>
      </c>
      <c r="H16291" s="143"/>
      <c r="I16291" s="218">
        <v>0</v>
      </c>
      <c r="J16291" s="200"/>
      <c r="K16291" s="200"/>
      <c r="L16291" s="218">
        <v>0</v>
      </c>
      <c r="M16291" s="149"/>
      <c r="N16291" s="149"/>
      <c r="O16291" s="152">
        <f t="shared" si="449"/>
        <v>0</v>
      </c>
      <c r="P16291" s="153"/>
      <c r="Q16291" s="153"/>
      <c r="R16291" s="153"/>
      <c r="S16291" s="143"/>
      <c r="T16291" s="143"/>
      <c r="U16291" s="143"/>
    </row>
    <row r="16292" spans="1:21" x14ac:dyDescent="0.3">
      <c r="A16292" s="141">
        <v>9</v>
      </c>
      <c r="B16292" s="141">
        <v>18</v>
      </c>
      <c r="C16292" s="146">
        <v>918</v>
      </c>
      <c r="D16292" s="141" t="s">
        <v>6</v>
      </c>
      <c r="E16292" s="141">
        <v>2022</v>
      </c>
      <c r="F16292" s="151"/>
      <c r="G16292" s="157">
        <f t="shared" si="448"/>
        <v>2</v>
      </c>
      <c r="H16292" s="143"/>
      <c r="I16292" s="218">
        <v>2</v>
      </c>
      <c r="J16292" s="200"/>
      <c r="K16292" s="200"/>
      <c r="L16292" s="218">
        <v>0</v>
      </c>
      <c r="M16292" s="149"/>
      <c r="N16292" s="149"/>
      <c r="O16292" s="152">
        <f t="shared" si="449"/>
        <v>0</v>
      </c>
      <c r="P16292" s="153"/>
      <c r="Q16292" s="153"/>
      <c r="R16292" s="153"/>
      <c r="S16292" s="143"/>
      <c r="T16292" s="143"/>
      <c r="U16292" s="143"/>
    </row>
    <row r="16293" spans="1:21" x14ac:dyDescent="0.3">
      <c r="A16293" s="141">
        <v>9</v>
      </c>
      <c r="B16293" s="141">
        <v>19</v>
      </c>
      <c r="C16293" s="146">
        <v>919</v>
      </c>
      <c r="D16293" s="141" t="s">
        <v>6</v>
      </c>
      <c r="E16293" s="141">
        <v>2022</v>
      </c>
      <c r="F16293" s="151"/>
      <c r="G16293" s="157">
        <f t="shared" si="448"/>
        <v>1</v>
      </c>
      <c r="H16293" s="143"/>
      <c r="I16293" s="218">
        <v>1</v>
      </c>
      <c r="J16293" s="200"/>
      <c r="K16293" s="200"/>
      <c r="L16293" s="218">
        <v>0</v>
      </c>
      <c r="M16293" s="149"/>
      <c r="N16293" s="149"/>
      <c r="O16293" s="152">
        <f t="shared" si="449"/>
        <v>0</v>
      </c>
      <c r="P16293" s="153"/>
      <c r="Q16293" s="153"/>
      <c r="R16293" s="153"/>
      <c r="S16293" s="143"/>
      <c r="T16293" s="143"/>
      <c r="U16293" s="143"/>
    </row>
    <row r="16294" spans="1:21" x14ac:dyDescent="0.3">
      <c r="A16294" s="141">
        <v>9</v>
      </c>
      <c r="B16294" s="141">
        <v>20</v>
      </c>
      <c r="C16294" s="146">
        <v>920</v>
      </c>
      <c r="D16294" s="141" t="s">
        <v>6</v>
      </c>
      <c r="E16294" s="141">
        <v>2022</v>
      </c>
      <c r="F16294" s="151"/>
      <c r="G16294" s="157">
        <f t="shared" si="448"/>
        <v>0</v>
      </c>
      <c r="H16294" s="143"/>
      <c r="I16294" s="218">
        <v>0</v>
      </c>
      <c r="J16294" s="200"/>
      <c r="K16294" s="200"/>
      <c r="L16294" s="218">
        <v>0</v>
      </c>
      <c r="M16294" s="149"/>
      <c r="N16294" s="149"/>
      <c r="O16294" s="152">
        <f t="shared" si="449"/>
        <v>0</v>
      </c>
      <c r="P16294" s="153"/>
      <c r="Q16294" s="153"/>
      <c r="R16294" s="153"/>
      <c r="S16294" s="143"/>
      <c r="T16294" s="143"/>
      <c r="U16294" s="143"/>
    </row>
    <row r="16295" spans="1:21" x14ac:dyDescent="0.3">
      <c r="A16295" s="141">
        <v>9</v>
      </c>
      <c r="B16295" s="141">
        <v>21</v>
      </c>
      <c r="C16295" s="146">
        <v>921</v>
      </c>
      <c r="D16295" s="141" t="s">
        <v>6</v>
      </c>
      <c r="E16295" s="141">
        <v>2022</v>
      </c>
      <c r="F16295" s="151"/>
      <c r="G16295" s="157">
        <f t="shared" si="448"/>
        <v>2</v>
      </c>
      <c r="H16295" s="143"/>
      <c r="I16295" s="218">
        <v>2</v>
      </c>
      <c r="J16295" s="200"/>
      <c r="K16295" s="200"/>
      <c r="L16295" s="218">
        <v>0</v>
      </c>
      <c r="M16295" s="149"/>
      <c r="N16295" s="149"/>
      <c r="O16295" s="152">
        <f t="shared" si="449"/>
        <v>0</v>
      </c>
      <c r="P16295" s="153"/>
      <c r="Q16295" s="153"/>
      <c r="R16295" s="153"/>
      <c r="S16295" s="143"/>
      <c r="T16295" s="143"/>
      <c r="U16295" s="143"/>
    </row>
    <row r="16296" spans="1:21" x14ac:dyDescent="0.3">
      <c r="A16296" s="141">
        <v>9</v>
      </c>
      <c r="B16296" s="141">
        <v>22</v>
      </c>
      <c r="C16296" s="146">
        <v>922</v>
      </c>
      <c r="D16296" s="141" t="s">
        <v>6</v>
      </c>
      <c r="E16296" s="141">
        <v>2022</v>
      </c>
      <c r="F16296" s="151"/>
      <c r="G16296" s="157">
        <f t="shared" si="448"/>
        <v>0</v>
      </c>
      <c r="H16296" s="143"/>
      <c r="I16296" s="218">
        <v>0</v>
      </c>
      <c r="J16296" s="200"/>
      <c r="K16296" s="200"/>
      <c r="L16296" s="218">
        <v>0</v>
      </c>
      <c r="M16296" s="149"/>
      <c r="N16296" s="149"/>
      <c r="O16296" s="152">
        <f t="shared" si="449"/>
        <v>0</v>
      </c>
      <c r="P16296" s="153"/>
      <c r="Q16296" s="153"/>
      <c r="R16296" s="153"/>
      <c r="S16296" s="143"/>
      <c r="T16296" s="143"/>
      <c r="U16296" s="143"/>
    </row>
    <row r="16297" spans="1:21" x14ac:dyDescent="0.3">
      <c r="A16297" s="141">
        <v>9</v>
      </c>
      <c r="B16297" s="141">
        <v>23</v>
      </c>
      <c r="C16297" s="146">
        <v>923</v>
      </c>
      <c r="D16297" s="141" t="s">
        <v>6</v>
      </c>
      <c r="E16297" s="141">
        <v>2022</v>
      </c>
      <c r="F16297" s="151"/>
      <c r="G16297" s="157">
        <f t="shared" si="448"/>
        <v>2</v>
      </c>
      <c r="H16297" s="143"/>
      <c r="I16297" s="218">
        <v>2</v>
      </c>
      <c r="J16297" s="200"/>
      <c r="K16297" s="200"/>
      <c r="L16297" s="218">
        <v>0</v>
      </c>
      <c r="M16297" s="149"/>
      <c r="N16297" s="149"/>
      <c r="O16297" s="152">
        <f t="shared" si="449"/>
        <v>0</v>
      </c>
      <c r="P16297" s="153"/>
      <c r="Q16297" s="153"/>
      <c r="R16297" s="153"/>
      <c r="S16297" s="143"/>
      <c r="T16297" s="143"/>
      <c r="U16297" s="143"/>
    </row>
    <row r="16298" spans="1:21" x14ac:dyDescent="0.3">
      <c r="A16298" s="141">
        <v>9</v>
      </c>
      <c r="B16298" s="141">
        <v>24</v>
      </c>
      <c r="C16298" s="146">
        <v>924</v>
      </c>
      <c r="D16298" s="141" t="s">
        <v>6</v>
      </c>
      <c r="E16298" s="141">
        <v>2022</v>
      </c>
      <c r="F16298" s="151"/>
      <c r="G16298" s="157">
        <f t="shared" si="448"/>
        <v>4</v>
      </c>
      <c r="H16298" s="143"/>
      <c r="I16298" s="218">
        <v>4</v>
      </c>
      <c r="J16298" s="200"/>
      <c r="K16298" s="200"/>
      <c r="L16298" s="218">
        <v>0</v>
      </c>
      <c r="M16298" s="149"/>
      <c r="N16298" s="149"/>
      <c r="O16298" s="152">
        <f t="shared" si="449"/>
        <v>0</v>
      </c>
      <c r="P16298" s="153"/>
      <c r="Q16298" s="153"/>
      <c r="R16298" s="153"/>
      <c r="S16298" s="143"/>
      <c r="T16298" s="143"/>
      <c r="U16298" s="143"/>
    </row>
    <row r="16299" spans="1:21" x14ac:dyDescent="0.3">
      <c r="A16299" s="141">
        <v>9</v>
      </c>
      <c r="B16299" s="141">
        <v>25</v>
      </c>
      <c r="C16299" s="146">
        <v>925</v>
      </c>
      <c r="D16299" s="141" t="s">
        <v>6</v>
      </c>
      <c r="E16299" s="141">
        <v>2022</v>
      </c>
      <c r="F16299" s="151"/>
      <c r="G16299" s="157">
        <f t="shared" si="448"/>
        <v>3</v>
      </c>
      <c r="H16299" s="143"/>
      <c r="I16299" s="218">
        <v>3</v>
      </c>
      <c r="J16299" s="200"/>
      <c r="K16299" s="200"/>
      <c r="L16299" s="218">
        <v>0</v>
      </c>
      <c r="M16299" s="149"/>
      <c r="N16299" s="149"/>
      <c r="O16299" s="152">
        <f t="shared" si="449"/>
        <v>0</v>
      </c>
      <c r="P16299" s="153"/>
      <c r="Q16299" s="153"/>
      <c r="R16299" s="153"/>
      <c r="S16299" s="143"/>
      <c r="T16299" s="143"/>
      <c r="U16299" s="143"/>
    </row>
    <row r="16300" spans="1:21" x14ac:dyDescent="0.3">
      <c r="A16300" s="141">
        <v>9</v>
      </c>
      <c r="B16300" s="141">
        <v>26</v>
      </c>
      <c r="C16300" s="146">
        <v>926</v>
      </c>
      <c r="D16300" s="141" t="s">
        <v>6</v>
      </c>
      <c r="E16300" s="141">
        <v>2022</v>
      </c>
      <c r="F16300" s="151"/>
      <c r="G16300" s="157">
        <f t="shared" si="448"/>
        <v>0</v>
      </c>
      <c r="H16300" s="143"/>
      <c r="I16300" s="218">
        <v>0</v>
      </c>
      <c r="J16300" s="200"/>
      <c r="K16300" s="200"/>
      <c r="L16300" s="218">
        <v>1</v>
      </c>
      <c r="M16300" s="149"/>
      <c r="N16300" s="149"/>
      <c r="O16300" s="152">
        <f t="shared" si="449"/>
        <v>1</v>
      </c>
      <c r="P16300" s="153"/>
      <c r="Q16300" s="153"/>
      <c r="R16300" s="153"/>
      <c r="S16300" s="143"/>
      <c r="T16300" s="143"/>
      <c r="U16300" s="143"/>
    </row>
    <row r="16301" spans="1:21" x14ac:dyDescent="0.3">
      <c r="A16301" s="141">
        <v>9</v>
      </c>
      <c r="B16301" s="141">
        <v>27</v>
      </c>
      <c r="C16301" s="146">
        <v>927</v>
      </c>
      <c r="D16301" s="141" t="s">
        <v>6</v>
      </c>
      <c r="E16301" s="141">
        <v>2022</v>
      </c>
      <c r="F16301" s="151"/>
      <c r="G16301" s="157">
        <f t="shared" si="448"/>
        <v>1</v>
      </c>
      <c r="H16301" s="143"/>
      <c r="I16301" s="218">
        <v>1</v>
      </c>
      <c r="J16301" s="200"/>
      <c r="K16301" s="200"/>
      <c r="L16301" s="218">
        <v>0</v>
      </c>
      <c r="M16301" s="149"/>
      <c r="N16301" s="149"/>
      <c r="O16301" s="152">
        <f t="shared" si="449"/>
        <v>0</v>
      </c>
      <c r="P16301" s="153"/>
      <c r="Q16301" s="153"/>
      <c r="R16301" s="153"/>
      <c r="S16301" s="143"/>
      <c r="T16301" s="143"/>
      <c r="U16301" s="143"/>
    </row>
    <row r="16302" spans="1:21" x14ac:dyDescent="0.3">
      <c r="A16302" s="141">
        <v>9</v>
      </c>
      <c r="B16302" s="141">
        <v>28</v>
      </c>
      <c r="C16302" s="146">
        <v>928</v>
      </c>
      <c r="D16302" s="141" t="s">
        <v>6</v>
      </c>
      <c r="E16302" s="141">
        <v>2022</v>
      </c>
      <c r="F16302" s="151"/>
      <c r="G16302" s="157">
        <f t="shared" si="448"/>
        <v>0</v>
      </c>
      <c r="H16302" s="143"/>
      <c r="I16302" s="218">
        <v>0</v>
      </c>
      <c r="J16302" s="200"/>
      <c r="K16302" s="200"/>
      <c r="L16302" s="218">
        <v>0</v>
      </c>
      <c r="M16302" s="149"/>
      <c r="N16302" s="149"/>
      <c r="O16302" s="152">
        <f t="shared" si="449"/>
        <v>0</v>
      </c>
      <c r="P16302" s="153"/>
      <c r="Q16302" s="153"/>
      <c r="R16302" s="153"/>
      <c r="S16302" s="143"/>
      <c r="T16302" s="143"/>
      <c r="U16302" s="143"/>
    </row>
    <row r="16303" spans="1:21" x14ac:dyDescent="0.3">
      <c r="A16303" s="141">
        <v>9</v>
      </c>
      <c r="B16303" s="141">
        <v>29</v>
      </c>
      <c r="C16303" s="146">
        <v>929</v>
      </c>
      <c r="D16303" s="141" t="s">
        <v>6</v>
      </c>
      <c r="E16303" s="141">
        <v>2022</v>
      </c>
      <c r="F16303" s="151"/>
      <c r="G16303" s="157">
        <f t="shared" si="448"/>
        <v>0</v>
      </c>
      <c r="H16303" s="143"/>
      <c r="I16303" s="218">
        <v>0</v>
      </c>
      <c r="J16303" s="200"/>
      <c r="K16303" s="200"/>
      <c r="L16303" s="218">
        <v>0</v>
      </c>
      <c r="M16303" s="149"/>
      <c r="N16303" s="149"/>
      <c r="O16303" s="152">
        <f t="shared" si="449"/>
        <v>0</v>
      </c>
      <c r="P16303" s="153"/>
      <c r="Q16303" s="153"/>
      <c r="R16303" s="153"/>
      <c r="S16303" s="143"/>
      <c r="T16303" s="143"/>
      <c r="U16303" s="143"/>
    </row>
    <row r="16304" spans="1:21" x14ac:dyDescent="0.3">
      <c r="A16304" s="141">
        <v>9</v>
      </c>
      <c r="B16304" s="141">
        <v>30</v>
      </c>
      <c r="C16304" s="146">
        <v>930</v>
      </c>
      <c r="D16304" s="141" t="s">
        <v>6</v>
      </c>
      <c r="E16304" s="141">
        <v>2022</v>
      </c>
      <c r="F16304" s="151"/>
      <c r="G16304" s="157">
        <f t="shared" si="448"/>
        <v>0</v>
      </c>
      <c r="H16304" s="143"/>
      <c r="I16304" s="218">
        <v>0</v>
      </c>
      <c r="J16304" s="200"/>
      <c r="K16304" s="200"/>
      <c r="L16304" s="218">
        <v>0</v>
      </c>
      <c r="M16304" s="149"/>
      <c r="N16304" s="149"/>
      <c r="O16304" s="152">
        <f t="shared" si="449"/>
        <v>0</v>
      </c>
      <c r="P16304" s="153"/>
      <c r="Q16304" s="153"/>
      <c r="R16304" s="153"/>
      <c r="S16304" s="143"/>
      <c r="T16304" s="143"/>
      <c r="U16304" s="143"/>
    </row>
    <row r="16305" spans="1:21" x14ac:dyDescent="0.3">
      <c r="A16305" s="141">
        <v>10</v>
      </c>
      <c r="B16305" s="141">
        <v>1</v>
      </c>
      <c r="C16305" s="146">
        <v>1001</v>
      </c>
      <c r="D16305" s="141" t="s">
        <v>6</v>
      </c>
      <c r="E16305" s="141">
        <v>2022</v>
      </c>
      <c r="F16305" s="151"/>
      <c r="G16305" s="157">
        <f t="shared" si="448"/>
        <v>1</v>
      </c>
      <c r="H16305" s="143"/>
      <c r="I16305" s="218">
        <v>1</v>
      </c>
      <c r="J16305" s="200"/>
      <c r="K16305" s="200"/>
      <c r="L16305" s="218">
        <v>0</v>
      </c>
      <c r="M16305" s="149"/>
      <c r="N16305" s="149"/>
      <c r="O16305" s="152">
        <f t="shared" si="449"/>
        <v>0</v>
      </c>
      <c r="P16305" s="153"/>
      <c r="Q16305" s="153"/>
      <c r="R16305" s="153"/>
      <c r="S16305" s="143"/>
      <c r="T16305" s="143"/>
      <c r="U16305" s="143"/>
    </row>
    <row r="16306" spans="1:21" x14ac:dyDescent="0.3">
      <c r="A16306" s="141">
        <v>10</v>
      </c>
      <c r="B16306" s="141">
        <v>2</v>
      </c>
      <c r="C16306" s="146">
        <v>1002</v>
      </c>
      <c r="D16306" s="141" t="s">
        <v>6</v>
      </c>
      <c r="E16306" s="141">
        <v>2022</v>
      </c>
      <c r="F16306" s="151"/>
      <c r="G16306" s="157">
        <f t="shared" si="448"/>
        <v>0</v>
      </c>
      <c r="H16306" s="143"/>
      <c r="I16306" s="218">
        <v>0</v>
      </c>
      <c r="J16306" s="200"/>
      <c r="K16306" s="200"/>
      <c r="L16306" s="218">
        <v>0</v>
      </c>
      <c r="M16306" s="149"/>
      <c r="N16306" s="149"/>
      <c r="O16306" s="152">
        <f t="shared" si="449"/>
        <v>0</v>
      </c>
      <c r="P16306" s="153"/>
      <c r="Q16306" s="153"/>
      <c r="R16306" s="153"/>
      <c r="S16306" s="143"/>
      <c r="T16306" s="143"/>
      <c r="U16306" s="143"/>
    </row>
    <row r="16307" spans="1:21" x14ac:dyDescent="0.3">
      <c r="A16307" s="141">
        <v>10</v>
      </c>
      <c r="B16307" s="141">
        <v>3</v>
      </c>
      <c r="C16307" s="146">
        <v>1003</v>
      </c>
      <c r="D16307" s="141" t="s">
        <v>6</v>
      </c>
      <c r="E16307" s="141">
        <v>2022</v>
      </c>
      <c r="F16307" s="151"/>
      <c r="G16307" s="157">
        <f t="shared" ref="G16307:G16391" si="450">I16307+K16307</f>
        <v>0</v>
      </c>
      <c r="H16307" s="143"/>
      <c r="I16307" s="218">
        <v>0</v>
      </c>
      <c r="J16307" s="200"/>
      <c r="K16307" s="200"/>
      <c r="L16307" s="218">
        <v>0</v>
      </c>
      <c r="M16307" s="149"/>
      <c r="N16307" s="149"/>
      <c r="O16307" s="152">
        <f t="shared" si="449"/>
        <v>0</v>
      </c>
      <c r="P16307" s="153"/>
      <c r="Q16307" s="153"/>
      <c r="R16307" s="153"/>
      <c r="S16307" s="143"/>
      <c r="T16307" s="143"/>
      <c r="U16307" s="143"/>
    </row>
    <row r="16308" spans="1:21" x14ac:dyDescent="0.3">
      <c r="A16308" s="141">
        <v>10</v>
      </c>
      <c r="B16308" s="141">
        <v>4</v>
      </c>
      <c r="C16308" s="146">
        <v>1004</v>
      </c>
      <c r="D16308" s="141" t="s">
        <v>6</v>
      </c>
      <c r="E16308" s="141">
        <v>2022</v>
      </c>
      <c r="F16308" s="151"/>
      <c r="G16308" s="157">
        <f t="shared" si="450"/>
        <v>0</v>
      </c>
      <c r="H16308" s="143"/>
      <c r="I16308" s="218">
        <v>0</v>
      </c>
      <c r="J16308" s="200"/>
      <c r="K16308" s="200"/>
      <c r="L16308" s="218">
        <v>0</v>
      </c>
      <c r="M16308" s="149"/>
      <c r="N16308" s="149"/>
      <c r="O16308" s="152">
        <f t="shared" si="449"/>
        <v>0</v>
      </c>
      <c r="P16308" s="153"/>
      <c r="Q16308" s="153"/>
      <c r="R16308" s="153"/>
      <c r="S16308" s="143"/>
      <c r="T16308" s="143"/>
      <c r="U16308" s="143"/>
    </row>
    <row r="16309" spans="1:21" x14ac:dyDescent="0.3">
      <c r="A16309" s="141">
        <v>10</v>
      </c>
      <c r="B16309" s="141">
        <v>5</v>
      </c>
      <c r="C16309" s="146">
        <v>1005</v>
      </c>
      <c r="D16309" s="141" t="s">
        <v>6</v>
      </c>
      <c r="E16309" s="141">
        <v>2022</v>
      </c>
      <c r="F16309" s="151"/>
      <c r="G16309" s="157">
        <f t="shared" si="450"/>
        <v>0</v>
      </c>
      <c r="H16309" s="143"/>
      <c r="I16309" s="218">
        <v>0</v>
      </c>
      <c r="J16309" s="200"/>
      <c r="K16309" s="200"/>
      <c r="L16309" s="218">
        <v>0</v>
      </c>
      <c r="M16309" s="149"/>
      <c r="N16309" s="149"/>
      <c r="O16309" s="152">
        <f t="shared" si="449"/>
        <v>0</v>
      </c>
      <c r="P16309" s="153"/>
      <c r="Q16309" s="153"/>
      <c r="R16309" s="153"/>
      <c r="S16309" s="143"/>
      <c r="T16309" s="143"/>
      <c r="U16309" s="143"/>
    </row>
    <row r="16310" spans="1:21" x14ac:dyDescent="0.3">
      <c r="A16310" s="141">
        <v>10</v>
      </c>
      <c r="B16310" s="141">
        <v>6</v>
      </c>
      <c r="C16310" s="146">
        <v>1006</v>
      </c>
      <c r="D16310" s="141" t="s">
        <v>6</v>
      </c>
      <c r="E16310" s="141">
        <v>2022</v>
      </c>
      <c r="F16310" s="151"/>
      <c r="G16310" s="157">
        <f t="shared" si="450"/>
        <v>0</v>
      </c>
      <c r="H16310" s="143"/>
      <c r="I16310" s="218">
        <v>0</v>
      </c>
      <c r="J16310" s="200"/>
      <c r="K16310" s="200"/>
      <c r="L16310" s="218">
        <v>0</v>
      </c>
      <c r="M16310" s="149"/>
      <c r="N16310" s="149"/>
      <c r="O16310" s="152">
        <f t="shared" si="449"/>
        <v>0</v>
      </c>
      <c r="P16310" s="153"/>
      <c r="Q16310" s="153"/>
      <c r="R16310" s="153"/>
      <c r="S16310" s="143"/>
      <c r="T16310" s="143"/>
      <c r="U16310" s="143"/>
    </row>
    <row r="16311" spans="1:21" x14ac:dyDescent="0.3">
      <c r="A16311" s="141">
        <v>10</v>
      </c>
      <c r="B16311" s="141">
        <v>7</v>
      </c>
      <c r="C16311" s="146">
        <v>1007</v>
      </c>
      <c r="D16311" s="141" t="s">
        <v>6</v>
      </c>
      <c r="E16311" s="141">
        <v>2022</v>
      </c>
      <c r="F16311" s="151"/>
      <c r="G16311" s="157">
        <f t="shared" si="450"/>
        <v>0</v>
      </c>
      <c r="H16311" s="143"/>
      <c r="I16311" s="218">
        <v>0</v>
      </c>
      <c r="J16311" s="200"/>
      <c r="K16311" s="200"/>
      <c r="L16311" s="218">
        <v>0</v>
      </c>
      <c r="M16311" s="149"/>
      <c r="N16311" s="149"/>
      <c r="O16311" s="152">
        <f t="shared" si="449"/>
        <v>0</v>
      </c>
      <c r="P16311" s="153"/>
      <c r="Q16311" s="153"/>
      <c r="R16311" s="153"/>
      <c r="S16311" s="143"/>
      <c r="T16311" s="143"/>
      <c r="U16311" s="143"/>
    </row>
    <row r="16312" spans="1:21" x14ac:dyDescent="0.3">
      <c r="A16312" s="141">
        <v>10</v>
      </c>
      <c r="B16312" s="141">
        <v>8</v>
      </c>
      <c r="C16312" s="146">
        <v>1008</v>
      </c>
      <c r="D16312" s="141" t="s">
        <v>6</v>
      </c>
      <c r="E16312" s="141">
        <v>2022</v>
      </c>
      <c r="F16312" s="151"/>
      <c r="G16312" s="157">
        <f t="shared" si="450"/>
        <v>0</v>
      </c>
      <c r="H16312" s="143"/>
      <c r="I16312" s="218">
        <v>0</v>
      </c>
      <c r="J16312" s="200"/>
      <c r="K16312" s="200"/>
      <c r="L16312" s="218">
        <v>0</v>
      </c>
      <c r="M16312" s="149"/>
      <c r="N16312" s="149"/>
      <c r="O16312" s="152">
        <f t="shared" si="449"/>
        <v>0</v>
      </c>
      <c r="P16312" s="153"/>
      <c r="Q16312" s="153"/>
      <c r="R16312" s="153"/>
      <c r="S16312" s="143"/>
      <c r="T16312" s="143"/>
      <c r="U16312" s="143"/>
    </row>
    <row r="16313" spans="1:21" x14ac:dyDescent="0.3">
      <c r="A16313" s="141">
        <v>10</v>
      </c>
      <c r="B16313" s="141">
        <v>9</v>
      </c>
      <c r="C16313" s="146">
        <v>1009</v>
      </c>
      <c r="D16313" s="141" t="s">
        <v>6</v>
      </c>
      <c r="E16313" s="141">
        <v>2022</v>
      </c>
      <c r="F16313" s="151"/>
      <c r="G16313" s="157">
        <f t="shared" si="450"/>
        <v>0</v>
      </c>
      <c r="H16313" s="143"/>
      <c r="I16313" s="218">
        <v>0</v>
      </c>
      <c r="J16313" s="200"/>
      <c r="K16313" s="200"/>
      <c r="L16313" s="218">
        <v>0</v>
      </c>
      <c r="M16313" s="149"/>
      <c r="N16313" s="149"/>
      <c r="O16313" s="152">
        <f t="shared" si="449"/>
        <v>0</v>
      </c>
      <c r="P16313" s="153"/>
      <c r="Q16313" s="153"/>
      <c r="R16313" s="153"/>
      <c r="S16313" s="143"/>
      <c r="T16313" s="143"/>
      <c r="U16313" s="143"/>
    </row>
    <row r="16314" spans="1:21" x14ac:dyDescent="0.3">
      <c r="A16314" s="141">
        <v>10</v>
      </c>
      <c r="B16314" s="141">
        <v>10</v>
      </c>
      <c r="C16314" s="146">
        <v>1010</v>
      </c>
      <c r="D16314" s="141" t="s">
        <v>6</v>
      </c>
      <c r="E16314" s="141">
        <v>2022</v>
      </c>
      <c r="F16314" s="151"/>
      <c r="G16314" s="157">
        <f t="shared" si="450"/>
        <v>2</v>
      </c>
      <c r="H16314" s="143"/>
      <c r="I16314" s="218">
        <v>2</v>
      </c>
      <c r="J16314" s="200"/>
      <c r="K16314" s="200"/>
      <c r="L16314" s="218">
        <v>0</v>
      </c>
      <c r="M16314" s="149"/>
      <c r="N16314" s="149"/>
      <c r="O16314" s="152">
        <f t="shared" si="449"/>
        <v>0</v>
      </c>
      <c r="P16314" s="153"/>
      <c r="Q16314" s="153"/>
      <c r="R16314" s="153"/>
      <c r="S16314" s="143"/>
      <c r="T16314" s="143"/>
      <c r="U16314" s="143"/>
    </row>
    <row r="16315" spans="1:21" x14ac:dyDescent="0.3">
      <c r="A16315" s="141">
        <v>10</v>
      </c>
      <c r="B16315" s="141">
        <v>11</v>
      </c>
      <c r="C16315" s="146">
        <v>1011</v>
      </c>
      <c r="D16315" s="141" t="s">
        <v>6</v>
      </c>
      <c r="E16315" s="141">
        <v>2022</v>
      </c>
      <c r="F16315" s="151"/>
      <c r="G16315" s="157">
        <f t="shared" si="450"/>
        <v>0</v>
      </c>
      <c r="H16315" s="143"/>
      <c r="I16315" s="218">
        <v>0</v>
      </c>
      <c r="J16315" s="200"/>
      <c r="K16315" s="200"/>
      <c r="L16315" s="218">
        <v>0</v>
      </c>
      <c r="M16315" s="149"/>
      <c r="N16315" s="149"/>
      <c r="O16315" s="152">
        <f t="shared" si="449"/>
        <v>0</v>
      </c>
      <c r="P16315" s="153"/>
      <c r="Q16315" s="153"/>
      <c r="R16315" s="153"/>
      <c r="S16315" s="143"/>
      <c r="T16315" s="143"/>
      <c r="U16315" s="143"/>
    </row>
    <row r="16316" spans="1:21" x14ac:dyDescent="0.3">
      <c r="A16316" s="141">
        <v>10</v>
      </c>
      <c r="B16316" s="141">
        <v>12</v>
      </c>
      <c r="C16316" s="146">
        <v>1012</v>
      </c>
      <c r="D16316" s="141" t="s">
        <v>6</v>
      </c>
      <c r="E16316" s="141">
        <v>2022</v>
      </c>
      <c r="F16316" s="151"/>
      <c r="G16316" s="157">
        <f t="shared" si="450"/>
        <v>0</v>
      </c>
      <c r="H16316" s="143"/>
      <c r="I16316" s="218">
        <v>0</v>
      </c>
      <c r="J16316" s="200"/>
      <c r="K16316" s="200"/>
      <c r="L16316" s="218">
        <v>0</v>
      </c>
      <c r="M16316" s="149"/>
      <c r="N16316" s="149"/>
      <c r="O16316" s="152">
        <f t="shared" si="449"/>
        <v>0</v>
      </c>
      <c r="P16316" s="153"/>
      <c r="Q16316" s="153"/>
      <c r="R16316" s="153"/>
      <c r="S16316" s="143"/>
      <c r="T16316" s="143"/>
      <c r="U16316" s="143"/>
    </row>
    <row r="16317" spans="1:21" x14ac:dyDescent="0.3">
      <c r="A16317" s="141">
        <v>10</v>
      </c>
      <c r="B16317" s="141">
        <v>13</v>
      </c>
      <c r="C16317" s="146">
        <v>1013</v>
      </c>
      <c r="D16317" s="141" t="s">
        <v>6</v>
      </c>
      <c r="E16317" s="141">
        <v>2022</v>
      </c>
      <c r="F16317" s="151"/>
      <c r="G16317" s="157">
        <f t="shared" si="450"/>
        <v>0</v>
      </c>
      <c r="H16317" s="143"/>
      <c r="I16317" s="218">
        <v>0</v>
      </c>
      <c r="J16317" s="200"/>
      <c r="K16317" s="200"/>
      <c r="L16317" s="218">
        <v>0</v>
      </c>
      <c r="M16317" s="149"/>
      <c r="N16317" s="149"/>
      <c r="O16317" s="152">
        <f t="shared" si="449"/>
        <v>0</v>
      </c>
      <c r="P16317" s="153"/>
      <c r="Q16317" s="153"/>
      <c r="R16317" s="153"/>
      <c r="S16317" s="143"/>
      <c r="T16317" s="143"/>
      <c r="U16317" s="143"/>
    </row>
    <row r="16318" spans="1:21" x14ac:dyDescent="0.3">
      <c r="A16318" s="141">
        <v>10</v>
      </c>
      <c r="B16318" s="141">
        <v>14</v>
      </c>
      <c r="C16318" s="146">
        <v>1014</v>
      </c>
      <c r="D16318" s="141" t="s">
        <v>6</v>
      </c>
      <c r="E16318" s="141">
        <v>2022</v>
      </c>
      <c r="F16318" s="151"/>
      <c r="G16318" s="157">
        <f t="shared" si="450"/>
        <v>1</v>
      </c>
      <c r="H16318" s="143"/>
      <c r="I16318" s="218">
        <v>1</v>
      </c>
      <c r="J16318" s="200"/>
      <c r="K16318" s="200"/>
      <c r="L16318" s="218">
        <v>0</v>
      </c>
      <c r="M16318" s="149"/>
      <c r="N16318" s="149"/>
      <c r="O16318" s="152">
        <f t="shared" si="449"/>
        <v>0</v>
      </c>
      <c r="P16318" s="153"/>
      <c r="Q16318" s="153"/>
      <c r="R16318" s="153"/>
      <c r="S16318" s="143"/>
      <c r="T16318" s="143"/>
      <c r="U16318" s="143"/>
    </row>
    <row r="16319" spans="1:21" x14ac:dyDescent="0.3">
      <c r="A16319" s="141">
        <v>10</v>
      </c>
      <c r="B16319" s="141">
        <v>15</v>
      </c>
      <c r="C16319" s="146">
        <v>1015</v>
      </c>
      <c r="D16319" s="141" t="s">
        <v>6</v>
      </c>
      <c r="E16319" s="141">
        <v>2022</v>
      </c>
      <c r="F16319" s="151"/>
      <c r="G16319" s="157">
        <f t="shared" si="450"/>
        <v>0</v>
      </c>
      <c r="H16319" s="143"/>
      <c r="I16319" s="218">
        <v>0</v>
      </c>
      <c r="J16319" s="200"/>
      <c r="K16319" s="200"/>
      <c r="L16319" s="218">
        <v>0</v>
      </c>
      <c r="M16319" s="149"/>
      <c r="N16319" s="149"/>
      <c r="O16319" s="152">
        <f t="shared" si="449"/>
        <v>0</v>
      </c>
      <c r="P16319" s="153"/>
      <c r="Q16319" s="153"/>
      <c r="R16319" s="153"/>
      <c r="S16319" s="143"/>
      <c r="T16319" s="143"/>
      <c r="U16319" s="143"/>
    </row>
    <row r="16320" spans="1:21" x14ac:dyDescent="0.3">
      <c r="A16320" s="141">
        <v>10</v>
      </c>
      <c r="B16320" s="141">
        <v>16</v>
      </c>
      <c r="C16320" s="146">
        <v>1016</v>
      </c>
      <c r="D16320" s="141" t="s">
        <v>6</v>
      </c>
      <c r="E16320" s="141">
        <v>2022</v>
      </c>
      <c r="F16320" s="151"/>
      <c r="G16320" s="157">
        <f t="shared" si="450"/>
        <v>1</v>
      </c>
      <c r="H16320" s="143"/>
      <c r="I16320" s="218">
        <v>1</v>
      </c>
      <c r="J16320" s="200"/>
      <c r="K16320" s="200"/>
      <c r="L16320" s="218">
        <v>0</v>
      </c>
      <c r="M16320" s="149"/>
      <c r="N16320" s="149"/>
      <c r="O16320" s="152">
        <f t="shared" si="449"/>
        <v>0</v>
      </c>
      <c r="P16320" s="153"/>
      <c r="Q16320" s="153"/>
      <c r="R16320" s="153"/>
      <c r="S16320" s="143"/>
      <c r="T16320" s="143"/>
      <c r="U16320" s="143"/>
    </row>
    <row r="16321" spans="1:21" x14ac:dyDescent="0.3">
      <c r="A16321" s="141">
        <v>10</v>
      </c>
      <c r="B16321" s="141">
        <v>17</v>
      </c>
      <c r="C16321" s="146">
        <v>1017</v>
      </c>
      <c r="D16321" s="141" t="s">
        <v>6</v>
      </c>
      <c r="E16321" s="141">
        <v>2022</v>
      </c>
      <c r="F16321" s="151"/>
      <c r="G16321" s="157">
        <f t="shared" si="450"/>
        <v>0</v>
      </c>
      <c r="H16321" s="143"/>
      <c r="I16321" s="218">
        <v>0</v>
      </c>
      <c r="J16321" s="200"/>
      <c r="K16321" s="200"/>
      <c r="L16321" s="218">
        <v>0</v>
      </c>
      <c r="M16321" s="149"/>
      <c r="N16321" s="149"/>
      <c r="O16321" s="152">
        <f t="shared" si="449"/>
        <v>0</v>
      </c>
      <c r="P16321" s="153"/>
      <c r="Q16321" s="153"/>
      <c r="R16321" s="153"/>
      <c r="S16321" s="143"/>
      <c r="T16321" s="143"/>
      <c r="U16321" s="143"/>
    </row>
    <row r="16322" spans="1:21" x14ac:dyDescent="0.3">
      <c r="A16322" s="141">
        <v>10</v>
      </c>
      <c r="B16322" s="141">
        <v>18</v>
      </c>
      <c r="C16322" s="146">
        <v>1018</v>
      </c>
      <c r="D16322" s="141" t="s">
        <v>6</v>
      </c>
      <c r="E16322" s="141">
        <v>2022</v>
      </c>
      <c r="F16322" s="151"/>
      <c r="G16322" s="157">
        <f t="shared" si="450"/>
        <v>1</v>
      </c>
      <c r="H16322" s="143"/>
      <c r="I16322" s="218">
        <v>1</v>
      </c>
      <c r="J16322" s="200"/>
      <c r="K16322" s="200"/>
      <c r="L16322" s="218">
        <v>0</v>
      </c>
      <c r="M16322" s="149"/>
      <c r="N16322" s="149"/>
      <c r="O16322" s="152">
        <f t="shared" si="449"/>
        <v>0</v>
      </c>
      <c r="P16322" s="153"/>
      <c r="Q16322" s="153"/>
      <c r="R16322" s="153"/>
      <c r="S16322" s="143"/>
      <c r="T16322" s="143"/>
      <c r="U16322" s="143"/>
    </row>
    <row r="16323" spans="1:21" x14ac:dyDescent="0.3">
      <c r="A16323" s="141">
        <v>10</v>
      </c>
      <c r="B16323" s="141">
        <v>19</v>
      </c>
      <c r="C16323" s="146">
        <v>1019</v>
      </c>
      <c r="D16323" s="141" t="s">
        <v>6</v>
      </c>
      <c r="E16323" s="141">
        <v>2022</v>
      </c>
      <c r="F16323" s="151"/>
      <c r="G16323" s="157">
        <f t="shared" si="450"/>
        <v>0</v>
      </c>
      <c r="H16323" s="143"/>
      <c r="I16323" s="218">
        <v>0</v>
      </c>
      <c r="J16323" s="200"/>
      <c r="K16323" s="200"/>
      <c r="L16323" s="218">
        <v>0</v>
      </c>
      <c r="M16323" s="149"/>
      <c r="N16323" s="149"/>
      <c r="O16323" s="152">
        <f t="shared" si="449"/>
        <v>0</v>
      </c>
      <c r="P16323" s="153"/>
      <c r="Q16323" s="153"/>
      <c r="R16323" s="153"/>
      <c r="S16323" s="143"/>
      <c r="T16323" s="143"/>
      <c r="U16323" s="143"/>
    </row>
    <row r="16324" spans="1:21" x14ac:dyDescent="0.3">
      <c r="A16324" s="141">
        <v>10</v>
      </c>
      <c r="B16324" s="141">
        <v>20</v>
      </c>
      <c r="C16324" s="146">
        <v>1020</v>
      </c>
      <c r="D16324" s="141" t="s">
        <v>6</v>
      </c>
      <c r="E16324" s="141">
        <v>2022</v>
      </c>
      <c r="F16324" s="151"/>
      <c r="G16324" s="157">
        <f t="shared" si="450"/>
        <v>0</v>
      </c>
      <c r="H16324" s="143"/>
      <c r="I16324" s="218">
        <v>0</v>
      </c>
      <c r="J16324" s="200"/>
      <c r="K16324" s="200"/>
      <c r="L16324" s="218">
        <v>0</v>
      </c>
      <c r="M16324" s="149"/>
      <c r="N16324" s="149"/>
      <c r="O16324" s="152">
        <f t="shared" si="449"/>
        <v>0</v>
      </c>
      <c r="P16324" s="153"/>
      <c r="Q16324" s="153"/>
      <c r="R16324" s="153"/>
      <c r="S16324" s="143"/>
      <c r="T16324" s="143"/>
      <c r="U16324" s="143"/>
    </row>
    <row r="16325" spans="1:21" x14ac:dyDescent="0.3">
      <c r="A16325" s="141">
        <v>10</v>
      </c>
      <c r="B16325" s="141">
        <v>21</v>
      </c>
      <c r="C16325" s="146">
        <v>1021</v>
      </c>
      <c r="D16325" s="141" t="s">
        <v>6</v>
      </c>
      <c r="E16325" s="141">
        <v>2022</v>
      </c>
      <c r="F16325" s="151"/>
      <c r="G16325" s="157">
        <f t="shared" si="450"/>
        <v>1</v>
      </c>
      <c r="H16325" s="143"/>
      <c r="I16325" s="218">
        <v>1</v>
      </c>
      <c r="J16325" s="200"/>
      <c r="K16325" s="200"/>
      <c r="L16325" s="218">
        <v>0</v>
      </c>
      <c r="M16325" s="149"/>
      <c r="N16325" s="149"/>
      <c r="O16325" s="152">
        <f t="shared" si="449"/>
        <v>0</v>
      </c>
      <c r="P16325" s="153"/>
      <c r="Q16325" s="153"/>
      <c r="R16325" s="153"/>
      <c r="S16325" s="143"/>
      <c r="T16325" s="143"/>
      <c r="U16325" s="143"/>
    </row>
    <row r="16326" spans="1:21" x14ac:dyDescent="0.3">
      <c r="A16326" s="141">
        <v>10</v>
      </c>
      <c r="B16326" s="141">
        <v>22</v>
      </c>
      <c r="C16326" s="146">
        <v>1022</v>
      </c>
      <c r="D16326" s="141" t="s">
        <v>6</v>
      </c>
      <c r="E16326" s="141">
        <v>2022</v>
      </c>
      <c r="F16326" s="151"/>
      <c r="G16326" s="157">
        <f t="shared" si="450"/>
        <v>1</v>
      </c>
      <c r="H16326" s="143"/>
      <c r="I16326" s="200">
        <v>1</v>
      </c>
      <c r="J16326" s="200"/>
      <c r="K16326" s="200"/>
      <c r="L16326" s="200">
        <v>0</v>
      </c>
      <c r="M16326" s="149"/>
      <c r="N16326" s="149"/>
      <c r="O16326" s="152">
        <f t="shared" si="449"/>
        <v>0</v>
      </c>
      <c r="P16326" s="153"/>
      <c r="Q16326" s="153"/>
      <c r="R16326" s="153"/>
      <c r="S16326" s="143"/>
      <c r="T16326" s="143"/>
      <c r="U16326" s="143"/>
    </row>
    <row r="16327" spans="1:21" x14ac:dyDescent="0.3">
      <c r="A16327" s="141">
        <v>10</v>
      </c>
      <c r="B16327" s="141">
        <v>23</v>
      </c>
      <c r="C16327" s="146">
        <v>1023</v>
      </c>
      <c r="D16327" s="141" t="s">
        <v>6</v>
      </c>
      <c r="E16327" s="141">
        <v>2022</v>
      </c>
      <c r="F16327" s="151"/>
      <c r="G16327" s="157">
        <f t="shared" si="450"/>
        <v>0</v>
      </c>
      <c r="H16327" s="143"/>
      <c r="I16327" s="200">
        <v>0</v>
      </c>
      <c r="J16327" s="200"/>
      <c r="K16327" s="200"/>
      <c r="L16327" s="200">
        <v>0</v>
      </c>
      <c r="M16327" s="149"/>
      <c r="N16327" s="149"/>
      <c r="O16327" s="152">
        <f t="shared" si="449"/>
        <v>0</v>
      </c>
      <c r="P16327" s="153"/>
      <c r="Q16327" s="153"/>
      <c r="R16327" s="153"/>
      <c r="S16327" s="143"/>
      <c r="T16327" s="143"/>
      <c r="U16327" s="143"/>
    </row>
    <row r="16328" spans="1:21" x14ac:dyDescent="0.3">
      <c r="A16328" s="141">
        <v>10</v>
      </c>
      <c r="B16328" s="141">
        <v>24</v>
      </c>
      <c r="C16328" s="146">
        <v>1024</v>
      </c>
      <c r="D16328" s="141" t="s">
        <v>6</v>
      </c>
      <c r="E16328" s="141">
        <v>2022</v>
      </c>
      <c r="F16328" s="151"/>
      <c r="G16328" s="157">
        <f t="shared" si="450"/>
        <v>0</v>
      </c>
      <c r="H16328" s="143"/>
      <c r="I16328" s="200">
        <v>0</v>
      </c>
      <c r="J16328" s="200"/>
      <c r="K16328" s="200"/>
      <c r="L16328" s="200">
        <v>0</v>
      </c>
      <c r="M16328" s="149"/>
      <c r="N16328" s="149"/>
      <c r="O16328" s="152">
        <f t="shared" si="449"/>
        <v>0</v>
      </c>
      <c r="P16328" s="153"/>
      <c r="Q16328" s="153"/>
      <c r="R16328" s="153"/>
      <c r="S16328" s="143"/>
      <c r="T16328" s="143"/>
      <c r="U16328" s="143"/>
    </row>
    <row r="16329" spans="1:21" x14ac:dyDescent="0.3">
      <c r="A16329" s="141">
        <v>10</v>
      </c>
      <c r="B16329" s="141">
        <v>25</v>
      </c>
      <c r="C16329" s="146">
        <v>1025</v>
      </c>
      <c r="D16329" s="141" t="s">
        <v>6</v>
      </c>
      <c r="E16329" s="141">
        <v>2022</v>
      </c>
      <c r="F16329" s="151"/>
      <c r="G16329" s="157">
        <f t="shared" si="450"/>
        <v>0</v>
      </c>
      <c r="H16329" s="143"/>
      <c r="I16329" s="200">
        <v>0</v>
      </c>
      <c r="J16329" s="200"/>
      <c r="K16329" s="200"/>
      <c r="L16329" s="200">
        <v>0</v>
      </c>
      <c r="M16329" s="149"/>
      <c r="N16329" s="149"/>
      <c r="O16329" s="152">
        <f t="shared" si="449"/>
        <v>0</v>
      </c>
      <c r="P16329" s="153"/>
      <c r="Q16329" s="153"/>
      <c r="R16329" s="153"/>
      <c r="S16329" s="143"/>
      <c r="T16329" s="143"/>
      <c r="U16329" s="143"/>
    </row>
    <row r="16330" spans="1:21" x14ac:dyDescent="0.3">
      <c r="A16330" s="141">
        <v>10</v>
      </c>
      <c r="B16330" s="141">
        <v>26</v>
      </c>
      <c r="C16330" s="146">
        <v>1026</v>
      </c>
      <c r="D16330" s="141" t="s">
        <v>6</v>
      </c>
      <c r="E16330" s="141">
        <v>2022</v>
      </c>
      <c r="F16330" s="151"/>
      <c r="G16330" s="157">
        <f t="shared" si="450"/>
        <v>0</v>
      </c>
      <c r="H16330" s="143"/>
      <c r="I16330" s="200">
        <v>0</v>
      </c>
      <c r="J16330" s="200"/>
      <c r="K16330" s="200"/>
      <c r="L16330" s="200">
        <v>0</v>
      </c>
      <c r="M16330" s="149"/>
      <c r="N16330" s="149"/>
      <c r="O16330" s="152">
        <f t="shared" si="449"/>
        <v>0</v>
      </c>
      <c r="P16330" s="153"/>
      <c r="Q16330" s="153"/>
      <c r="R16330" s="153"/>
      <c r="S16330" s="143"/>
      <c r="T16330" s="143"/>
      <c r="U16330" s="143"/>
    </row>
    <row r="16331" spans="1:21" x14ac:dyDescent="0.3">
      <c r="A16331" s="141">
        <v>10</v>
      </c>
      <c r="B16331" s="141">
        <v>27</v>
      </c>
      <c r="C16331" s="146">
        <v>1027</v>
      </c>
      <c r="D16331" s="141" t="s">
        <v>6</v>
      </c>
      <c r="E16331" s="141">
        <v>2022</v>
      </c>
      <c r="F16331" s="151"/>
      <c r="G16331" s="157">
        <f t="shared" si="450"/>
        <v>0</v>
      </c>
      <c r="H16331" s="143"/>
      <c r="I16331" s="200">
        <v>0</v>
      </c>
      <c r="J16331" s="200"/>
      <c r="K16331" s="200"/>
      <c r="L16331" s="200">
        <v>0</v>
      </c>
      <c r="M16331" s="149"/>
      <c r="N16331" s="149"/>
      <c r="O16331" s="152">
        <f t="shared" si="449"/>
        <v>0</v>
      </c>
      <c r="P16331" s="153"/>
      <c r="Q16331" s="153"/>
      <c r="R16331" s="153"/>
      <c r="S16331" s="143"/>
      <c r="T16331" s="143"/>
      <c r="U16331" s="143"/>
    </row>
    <row r="16332" spans="1:21" x14ac:dyDescent="0.3">
      <c r="A16332" s="141">
        <v>10</v>
      </c>
      <c r="B16332" s="141">
        <v>28</v>
      </c>
      <c r="C16332" s="146">
        <v>1028</v>
      </c>
      <c r="D16332" s="141" t="s">
        <v>6</v>
      </c>
      <c r="E16332" s="141">
        <v>2022</v>
      </c>
      <c r="F16332" s="151"/>
      <c r="G16332" s="157">
        <f t="shared" si="450"/>
        <v>4</v>
      </c>
      <c r="H16332" s="143"/>
      <c r="I16332" s="200">
        <v>4</v>
      </c>
      <c r="J16332" s="200"/>
      <c r="K16332" s="200"/>
      <c r="L16332" s="200">
        <v>1</v>
      </c>
      <c r="M16332" s="149"/>
      <c r="N16332" s="149"/>
      <c r="O16332" s="152">
        <f t="shared" si="449"/>
        <v>1</v>
      </c>
      <c r="P16332" s="153"/>
      <c r="Q16332" s="153"/>
      <c r="R16332" s="153"/>
      <c r="S16332" s="143"/>
      <c r="T16332" s="143"/>
      <c r="U16332" s="143"/>
    </row>
    <row r="16333" spans="1:21" x14ac:dyDescent="0.3">
      <c r="A16333" s="141">
        <v>10</v>
      </c>
      <c r="B16333" s="141">
        <v>29</v>
      </c>
      <c r="C16333" s="146">
        <v>1029</v>
      </c>
      <c r="D16333" s="141" t="s">
        <v>6</v>
      </c>
      <c r="E16333" s="141">
        <v>2022</v>
      </c>
      <c r="F16333" s="151"/>
      <c r="G16333" s="157">
        <f t="shared" si="450"/>
        <v>1</v>
      </c>
      <c r="H16333" s="143"/>
      <c r="I16333" s="200">
        <v>1</v>
      </c>
      <c r="J16333" s="200"/>
      <c r="K16333" s="200"/>
      <c r="L16333" s="200">
        <v>0</v>
      </c>
      <c r="M16333" s="149"/>
      <c r="N16333" s="149"/>
      <c r="O16333" s="152">
        <f t="shared" si="449"/>
        <v>0</v>
      </c>
      <c r="P16333" s="153"/>
      <c r="Q16333" s="153"/>
      <c r="R16333" s="153"/>
      <c r="S16333" s="143"/>
      <c r="T16333" s="143"/>
      <c r="U16333" s="143"/>
    </row>
    <row r="16334" spans="1:21" x14ac:dyDescent="0.3">
      <c r="A16334" s="141">
        <v>10</v>
      </c>
      <c r="B16334" s="141">
        <v>30</v>
      </c>
      <c r="C16334" s="146">
        <v>1030</v>
      </c>
      <c r="D16334" s="141" t="s">
        <v>6</v>
      </c>
      <c r="E16334" s="141">
        <v>2022</v>
      </c>
      <c r="F16334" s="151"/>
      <c r="G16334" s="157">
        <f t="shared" si="450"/>
        <v>0</v>
      </c>
      <c r="H16334" s="143"/>
      <c r="I16334" s="200">
        <v>0</v>
      </c>
      <c r="J16334" s="200"/>
      <c r="K16334" s="200"/>
      <c r="L16334" s="200">
        <v>0</v>
      </c>
      <c r="M16334" s="149"/>
      <c r="N16334" s="149"/>
      <c r="O16334" s="152">
        <f t="shared" si="449"/>
        <v>0</v>
      </c>
      <c r="P16334" s="153"/>
      <c r="Q16334" s="153"/>
      <c r="R16334" s="153"/>
      <c r="S16334" s="143"/>
      <c r="T16334" s="143"/>
      <c r="U16334" s="143"/>
    </row>
    <row r="16335" spans="1:21" x14ac:dyDescent="0.3">
      <c r="A16335" s="141">
        <v>10</v>
      </c>
      <c r="B16335" s="141">
        <v>31</v>
      </c>
      <c r="C16335" s="146">
        <v>1031</v>
      </c>
      <c r="D16335" s="141" t="s">
        <v>6</v>
      </c>
      <c r="E16335" s="141">
        <v>2022</v>
      </c>
      <c r="F16335" s="151"/>
      <c r="G16335" s="157">
        <f t="shared" si="450"/>
        <v>1</v>
      </c>
      <c r="H16335" s="143"/>
      <c r="I16335" s="200">
        <v>1</v>
      </c>
      <c r="J16335" s="200"/>
      <c r="K16335" s="200"/>
      <c r="L16335" s="200">
        <v>0</v>
      </c>
      <c r="M16335" s="149"/>
      <c r="N16335" s="149"/>
      <c r="O16335" s="152">
        <f t="shared" si="449"/>
        <v>0</v>
      </c>
      <c r="P16335" s="153"/>
      <c r="Q16335" s="153"/>
      <c r="R16335" s="153"/>
      <c r="S16335" s="143"/>
      <c r="T16335" s="143"/>
      <c r="U16335" s="143"/>
    </row>
    <row r="16336" spans="1:21" x14ac:dyDescent="0.3">
      <c r="A16336" s="141">
        <v>11</v>
      </c>
      <c r="B16336" s="141">
        <v>1</v>
      </c>
      <c r="C16336" s="146">
        <v>1101</v>
      </c>
      <c r="D16336" s="141" t="s">
        <v>6</v>
      </c>
      <c r="E16336" s="141">
        <v>2022</v>
      </c>
      <c r="F16336" s="151"/>
      <c r="G16336" s="157">
        <f t="shared" si="450"/>
        <v>1</v>
      </c>
      <c r="H16336" s="143"/>
      <c r="I16336" s="200">
        <v>1</v>
      </c>
      <c r="J16336" s="200"/>
      <c r="K16336" s="200"/>
      <c r="L16336" s="200">
        <v>0</v>
      </c>
      <c r="M16336" s="149"/>
      <c r="N16336" s="149"/>
      <c r="O16336" s="152">
        <f t="shared" si="449"/>
        <v>0</v>
      </c>
      <c r="P16336" s="153"/>
      <c r="Q16336" s="153"/>
      <c r="R16336" s="153"/>
      <c r="S16336" s="143"/>
      <c r="T16336" s="143"/>
      <c r="U16336" s="143"/>
    </row>
    <row r="16337" spans="1:21" x14ac:dyDescent="0.3">
      <c r="A16337" s="141">
        <v>11</v>
      </c>
      <c r="B16337" s="141">
        <v>2</v>
      </c>
      <c r="C16337" s="146">
        <v>1102</v>
      </c>
      <c r="D16337" s="141" t="s">
        <v>6</v>
      </c>
      <c r="E16337" s="141">
        <v>2022</v>
      </c>
      <c r="F16337" s="151"/>
      <c r="G16337" s="157">
        <f t="shared" si="450"/>
        <v>0</v>
      </c>
      <c r="H16337" s="143"/>
      <c r="I16337" s="200">
        <v>0</v>
      </c>
      <c r="J16337" s="200"/>
      <c r="K16337" s="200"/>
      <c r="L16337" s="200">
        <v>0</v>
      </c>
      <c r="M16337" s="149"/>
      <c r="N16337" s="149"/>
      <c r="O16337" s="152">
        <f t="shared" si="449"/>
        <v>0</v>
      </c>
      <c r="P16337" s="153"/>
      <c r="Q16337" s="153"/>
      <c r="R16337" s="153"/>
      <c r="S16337" s="143"/>
      <c r="T16337" s="143"/>
      <c r="U16337" s="143"/>
    </row>
    <row r="16338" spans="1:21" x14ac:dyDescent="0.3">
      <c r="A16338" s="141">
        <v>11</v>
      </c>
      <c r="B16338" s="141">
        <v>3</v>
      </c>
      <c r="C16338" s="146">
        <v>1103</v>
      </c>
      <c r="D16338" s="141" t="s">
        <v>6</v>
      </c>
      <c r="E16338" s="141">
        <v>2022</v>
      </c>
      <c r="F16338" s="151"/>
      <c r="G16338" s="157">
        <f t="shared" si="450"/>
        <v>2</v>
      </c>
      <c r="H16338" s="143"/>
      <c r="I16338" s="200">
        <v>2</v>
      </c>
      <c r="J16338" s="200"/>
      <c r="K16338" s="200"/>
      <c r="L16338" s="200">
        <v>0</v>
      </c>
      <c r="M16338" s="149"/>
      <c r="N16338" s="149"/>
      <c r="O16338" s="152">
        <f t="shared" si="449"/>
        <v>0</v>
      </c>
      <c r="P16338" s="153"/>
      <c r="Q16338" s="153"/>
      <c r="R16338" s="153"/>
      <c r="S16338" s="143"/>
      <c r="T16338" s="143"/>
      <c r="U16338" s="143"/>
    </row>
    <row r="16339" spans="1:21" x14ac:dyDescent="0.3">
      <c r="A16339" s="141">
        <v>11</v>
      </c>
      <c r="B16339" s="141">
        <v>4</v>
      </c>
      <c r="C16339" s="146">
        <v>1104</v>
      </c>
      <c r="D16339" s="141" t="s">
        <v>6</v>
      </c>
      <c r="E16339" s="141">
        <v>2022</v>
      </c>
      <c r="F16339" s="151"/>
      <c r="G16339" s="157">
        <f t="shared" si="450"/>
        <v>1</v>
      </c>
      <c r="H16339" s="143"/>
      <c r="I16339" s="200">
        <v>1</v>
      </c>
      <c r="J16339" s="200"/>
      <c r="K16339" s="200"/>
      <c r="L16339" s="200">
        <v>0</v>
      </c>
      <c r="M16339" s="149"/>
      <c r="N16339" s="149"/>
      <c r="O16339" s="152">
        <f t="shared" si="449"/>
        <v>0</v>
      </c>
      <c r="P16339" s="153"/>
      <c r="Q16339" s="153"/>
      <c r="R16339" s="153"/>
      <c r="S16339" s="143"/>
      <c r="T16339" s="143"/>
      <c r="U16339" s="143"/>
    </row>
    <row r="16340" spans="1:21" x14ac:dyDescent="0.3">
      <c r="A16340" s="141">
        <v>11</v>
      </c>
      <c r="B16340" s="141">
        <v>5</v>
      </c>
      <c r="C16340" s="146">
        <v>1105</v>
      </c>
      <c r="D16340" s="141" t="s">
        <v>6</v>
      </c>
      <c r="E16340" s="141">
        <v>2022</v>
      </c>
      <c r="F16340" s="151"/>
      <c r="G16340" s="157">
        <f t="shared" si="450"/>
        <v>0</v>
      </c>
      <c r="H16340" s="143"/>
      <c r="I16340" s="200">
        <v>0</v>
      </c>
      <c r="J16340" s="200"/>
      <c r="K16340" s="200"/>
      <c r="L16340" s="200">
        <v>0</v>
      </c>
      <c r="M16340" s="149"/>
      <c r="N16340" s="149"/>
      <c r="O16340" s="152">
        <f t="shared" si="449"/>
        <v>0</v>
      </c>
      <c r="P16340" s="153"/>
      <c r="Q16340" s="153"/>
      <c r="R16340" s="153"/>
      <c r="S16340" s="143"/>
      <c r="T16340" s="143"/>
      <c r="U16340" s="143"/>
    </row>
    <row r="16341" spans="1:21" x14ac:dyDescent="0.3">
      <c r="A16341" s="141">
        <v>11</v>
      </c>
      <c r="B16341" s="141">
        <v>6</v>
      </c>
      <c r="C16341" s="146">
        <v>1106</v>
      </c>
      <c r="D16341" s="141" t="s">
        <v>6</v>
      </c>
      <c r="E16341" s="141">
        <v>2022</v>
      </c>
      <c r="F16341" s="151"/>
      <c r="G16341" s="157">
        <f t="shared" si="450"/>
        <v>2</v>
      </c>
      <c r="H16341" s="143"/>
      <c r="I16341" s="200">
        <v>2</v>
      </c>
      <c r="J16341" s="200"/>
      <c r="K16341" s="200"/>
      <c r="L16341" s="200">
        <v>0</v>
      </c>
      <c r="M16341" s="149"/>
      <c r="N16341" s="149"/>
      <c r="O16341" s="152">
        <f t="shared" si="449"/>
        <v>0</v>
      </c>
      <c r="P16341" s="153"/>
      <c r="Q16341" s="153"/>
      <c r="R16341" s="153"/>
      <c r="S16341" s="143"/>
      <c r="T16341" s="143"/>
      <c r="U16341" s="143"/>
    </row>
    <row r="16342" spans="1:21" x14ac:dyDescent="0.3">
      <c r="A16342" s="141">
        <v>11</v>
      </c>
      <c r="B16342" s="141">
        <v>7</v>
      </c>
      <c r="C16342" s="146">
        <v>1107</v>
      </c>
      <c r="D16342" s="141" t="s">
        <v>6</v>
      </c>
      <c r="E16342" s="141">
        <v>2022</v>
      </c>
      <c r="F16342" s="151"/>
      <c r="G16342" s="157">
        <f t="shared" si="450"/>
        <v>1</v>
      </c>
      <c r="H16342" s="143"/>
      <c r="I16342" s="200">
        <v>1</v>
      </c>
      <c r="J16342" s="200"/>
      <c r="K16342" s="200"/>
      <c r="L16342" s="200">
        <v>0</v>
      </c>
      <c r="M16342" s="149"/>
      <c r="N16342" s="149"/>
      <c r="O16342" s="152">
        <f t="shared" si="449"/>
        <v>0</v>
      </c>
      <c r="P16342" s="153"/>
      <c r="Q16342" s="153"/>
      <c r="R16342" s="153"/>
      <c r="S16342" s="143"/>
      <c r="T16342" s="143"/>
      <c r="U16342" s="143"/>
    </row>
    <row r="16343" spans="1:21" x14ac:dyDescent="0.3">
      <c r="A16343" s="141">
        <v>11</v>
      </c>
      <c r="B16343" s="141">
        <v>8</v>
      </c>
      <c r="C16343" s="146">
        <v>1108</v>
      </c>
      <c r="D16343" s="141" t="s">
        <v>6</v>
      </c>
      <c r="E16343" s="141">
        <v>2022</v>
      </c>
      <c r="F16343" s="151"/>
      <c r="G16343" s="157">
        <f t="shared" si="450"/>
        <v>1</v>
      </c>
      <c r="H16343" s="143"/>
      <c r="I16343" s="200">
        <v>1</v>
      </c>
      <c r="J16343" s="200"/>
      <c r="K16343" s="200"/>
      <c r="L16343" s="200">
        <v>0</v>
      </c>
      <c r="M16343" s="149"/>
      <c r="N16343" s="149"/>
      <c r="O16343" s="152">
        <f t="shared" si="449"/>
        <v>0</v>
      </c>
      <c r="P16343" s="153"/>
      <c r="Q16343" s="153"/>
      <c r="R16343" s="153"/>
      <c r="S16343" s="143"/>
      <c r="T16343" s="143"/>
      <c r="U16343" s="143"/>
    </row>
    <row r="16344" spans="1:21" x14ac:dyDescent="0.3">
      <c r="A16344" s="141">
        <v>11</v>
      </c>
      <c r="B16344" s="141">
        <v>9</v>
      </c>
      <c r="C16344" s="146">
        <v>1109</v>
      </c>
      <c r="D16344" s="141" t="s">
        <v>6</v>
      </c>
      <c r="E16344" s="141">
        <v>2022</v>
      </c>
      <c r="F16344" s="151"/>
      <c r="G16344" s="157">
        <f t="shared" si="450"/>
        <v>0</v>
      </c>
      <c r="H16344" s="143"/>
      <c r="I16344" s="200">
        <v>0</v>
      </c>
      <c r="J16344" s="200"/>
      <c r="K16344" s="200"/>
      <c r="L16344" s="200">
        <v>0</v>
      </c>
      <c r="M16344" s="149"/>
      <c r="N16344" s="149"/>
      <c r="O16344" s="152">
        <f t="shared" ref="O16344:O16372" si="451">L16344+N16344</f>
        <v>0</v>
      </c>
      <c r="P16344" s="153"/>
      <c r="Q16344" s="153"/>
      <c r="R16344" s="153"/>
      <c r="S16344" s="143"/>
      <c r="T16344" s="143"/>
      <c r="U16344" s="143"/>
    </row>
    <row r="16345" spans="1:21" x14ac:dyDescent="0.3">
      <c r="A16345" s="141">
        <v>11</v>
      </c>
      <c r="B16345" s="141">
        <v>10</v>
      </c>
      <c r="C16345" s="146">
        <v>1110</v>
      </c>
      <c r="D16345" s="141" t="s">
        <v>6</v>
      </c>
      <c r="E16345" s="141">
        <v>2022</v>
      </c>
      <c r="F16345" s="151"/>
      <c r="G16345" s="157">
        <f t="shared" si="450"/>
        <v>0</v>
      </c>
      <c r="H16345" s="143"/>
      <c r="I16345" s="200">
        <v>0</v>
      </c>
      <c r="J16345" s="200"/>
      <c r="K16345" s="200"/>
      <c r="L16345" s="200">
        <v>0</v>
      </c>
      <c r="M16345" s="149"/>
      <c r="N16345" s="149"/>
      <c r="O16345" s="152">
        <f t="shared" si="451"/>
        <v>0</v>
      </c>
      <c r="P16345" s="153"/>
      <c r="Q16345" s="153"/>
      <c r="R16345" s="153"/>
      <c r="S16345" s="143"/>
      <c r="T16345" s="143"/>
      <c r="U16345" s="143"/>
    </row>
    <row r="16346" spans="1:21" x14ac:dyDescent="0.3">
      <c r="A16346" s="141">
        <v>11</v>
      </c>
      <c r="B16346" s="141">
        <v>11</v>
      </c>
      <c r="C16346" s="146" t="str">
        <f>_xlfn.CONCAT(RawEsc[[#This Row],[month]],RawEsc[[#This Row],[day]])</f>
        <v>1111</v>
      </c>
      <c r="D16346" s="141" t="s">
        <v>6</v>
      </c>
      <c r="E16346" s="141">
        <v>2022</v>
      </c>
      <c r="F16346" s="151"/>
      <c r="G16346" s="157">
        <f t="shared" si="450"/>
        <v>3</v>
      </c>
      <c r="H16346" s="143"/>
      <c r="I16346" s="200">
        <v>3</v>
      </c>
      <c r="J16346" s="200"/>
      <c r="K16346" s="200"/>
      <c r="L16346" s="200">
        <v>0</v>
      </c>
      <c r="M16346" s="149"/>
      <c r="N16346" s="149"/>
      <c r="O16346" s="152">
        <f t="shared" si="451"/>
        <v>0</v>
      </c>
      <c r="P16346" s="153"/>
      <c r="Q16346" s="153"/>
      <c r="R16346" s="153"/>
      <c r="S16346" s="143"/>
      <c r="T16346" s="143"/>
      <c r="U16346" s="143"/>
    </row>
    <row r="16347" spans="1:21" x14ac:dyDescent="0.3">
      <c r="A16347" s="141">
        <v>11</v>
      </c>
      <c r="B16347" s="141">
        <v>12</v>
      </c>
      <c r="C16347" s="146" t="str">
        <f>_xlfn.CONCAT(RawEsc[[#This Row],[month]],RawEsc[[#This Row],[day]])</f>
        <v>1112</v>
      </c>
      <c r="D16347" s="141" t="s">
        <v>6</v>
      </c>
      <c r="E16347" s="141">
        <v>2022</v>
      </c>
      <c r="F16347" s="151"/>
      <c r="G16347" s="157">
        <f t="shared" si="450"/>
        <v>2</v>
      </c>
      <c r="H16347" s="143"/>
      <c r="I16347" s="200">
        <v>2</v>
      </c>
      <c r="J16347" s="200"/>
      <c r="K16347" s="200"/>
      <c r="L16347" s="200">
        <v>0</v>
      </c>
      <c r="M16347" s="149"/>
      <c r="N16347" s="149"/>
      <c r="O16347" s="152">
        <f t="shared" si="451"/>
        <v>0</v>
      </c>
      <c r="P16347" s="153"/>
      <c r="Q16347" s="153"/>
      <c r="R16347" s="153"/>
      <c r="S16347" s="143"/>
      <c r="T16347" s="143"/>
      <c r="U16347" s="143"/>
    </row>
    <row r="16348" spans="1:21" x14ac:dyDescent="0.3">
      <c r="A16348" s="141">
        <v>11</v>
      </c>
      <c r="B16348" s="141">
        <v>13</v>
      </c>
      <c r="C16348" s="146" t="str">
        <f>_xlfn.CONCAT(RawEsc[[#This Row],[month]],RawEsc[[#This Row],[day]])</f>
        <v>1113</v>
      </c>
      <c r="D16348" s="141" t="s">
        <v>6</v>
      </c>
      <c r="E16348" s="141">
        <v>2022</v>
      </c>
      <c r="F16348" s="151"/>
      <c r="G16348" s="157">
        <f t="shared" si="450"/>
        <v>0</v>
      </c>
      <c r="H16348" s="143"/>
      <c r="I16348" s="200">
        <v>0</v>
      </c>
      <c r="J16348" s="200"/>
      <c r="K16348" s="200"/>
      <c r="L16348" s="200">
        <v>0</v>
      </c>
      <c r="M16348" s="149"/>
      <c r="N16348" s="149"/>
      <c r="O16348" s="152">
        <f t="shared" si="451"/>
        <v>0</v>
      </c>
      <c r="P16348" s="153"/>
      <c r="Q16348" s="153"/>
      <c r="R16348" s="153"/>
      <c r="S16348" s="143"/>
      <c r="T16348" s="143"/>
      <c r="U16348" s="143"/>
    </row>
    <row r="16349" spans="1:21" x14ac:dyDescent="0.3">
      <c r="A16349" s="141">
        <v>11</v>
      </c>
      <c r="B16349" s="141">
        <v>14</v>
      </c>
      <c r="C16349" s="146" t="str">
        <f>_xlfn.CONCAT(RawEsc[[#This Row],[month]],RawEsc[[#This Row],[day]])</f>
        <v>1114</v>
      </c>
      <c r="D16349" s="141" t="s">
        <v>6</v>
      </c>
      <c r="E16349" s="141">
        <v>2022</v>
      </c>
      <c r="F16349" s="151"/>
      <c r="G16349" s="157">
        <f t="shared" si="450"/>
        <v>0</v>
      </c>
      <c r="H16349" s="143"/>
      <c r="I16349" s="200">
        <v>0</v>
      </c>
      <c r="J16349" s="200"/>
      <c r="K16349" s="200"/>
      <c r="L16349" s="200">
        <v>0</v>
      </c>
      <c r="M16349" s="149"/>
      <c r="N16349" s="149"/>
      <c r="O16349" s="152">
        <f t="shared" si="451"/>
        <v>0</v>
      </c>
      <c r="P16349" s="153"/>
      <c r="Q16349" s="153"/>
      <c r="R16349" s="153"/>
      <c r="S16349" s="143"/>
      <c r="T16349" s="143"/>
      <c r="U16349" s="143"/>
    </row>
    <row r="16350" spans="1:21" x14ac:dyDescent="0.3">
      <c r="A16350" s="141">
        <v>11</v>
      </c>
      <c r="B16350" s="141">
        <v>15</v>
      </c>
      <c r="C16350" s="146" t="str">
        <f>_xlfn.CONCAT(RawEsc[[#This Row],[month]],RawEsc[[#This Row],[day]])</f>
        <v>1115</v>
      </c>
      <c r="D16350" s="141" t="s">
        <v>6</v>
      </c>
      <c r="E16350" s="141">
        <v>2022</v>
      </c>
      <c r="F16350" s="151"/>
      <c r="G16350" s="157">
        <f t="shared" si="450"/>
        <v>0</v>
      </c>
      <c r="H16350" s="143"/>
      <c r="I16350" s="200">
        <v>0</v>
      </c>
      <c r="J16350" s="200"/>
      <c r="K16350" s="200"/>
      <c r="L16350" s="200">
        <v>0</v>
      </c>
      <c r="M16350" s="149"/>
      <c r="N16350" s="149"/>
      <c r="O16350" s="152">
        <f t="shared" si="451"/>
        <v>0</v>
      </c>
      <c r="P16350" s="153"/>
      <c r="Q16350" s="153"/>
      <c r="R16350" s="153"/>
      <c r="S16350" s="143"/>
      <c r="T16350" s="143"/>
      <c r="U16350" s="143"/>
    </row>
    <row r="16351" spans="1:21" x14ac:dyDescent="0.3">
      <c r="A16351" s="141">
        <v>11</v>
      </c>
      <c r="B16351" s="141">
        <v>16</v>
      </c>
      <c r="C16351" s="146" t="str">
        <f>_xlfn.CONCAT(RawEsc[[#This Row],[month]],RawEsc[[#This Row],[day]])</f>
        <v>1116</v>
      </c>
      <c r="D16351" s="141" t="s">
        <v>6</v>
      </c>
      <c r="E16351" s="141">
        <v>2022</v>
      </c>
      <c r="F16351" s="151"/>
      <c r="G16351" s="157">
        <f t="shared" ref="G16351:G16366" si="452">I16351+K16351</f>
        <v>1</v>
      </c>
      <c r="H16351" s="143"/>
      <c r="I16351" s="200">
        <v>1</v>
      </c>
      <c r="J16351" s="200"/>
      <c r="K16351" s="200"/>
      <c r="L16351" s="200">
        <v>0</v>
      </c>
      <c r="M16351" s="149"/>
      <c r="N16351" s="149"/>
      <c r="O16351" s="152">
        <f t="shared" ref="O16351:O16366" si="453">L16351+N16351</f>
        <v>0</v>
      </c>
      <c r="P16351" s="153"/>
      <c r="Q16351" s="153"/>
      <c r="R16351" s="153"/>
      <c r="S16351" s="143"/>
      <c r="T16351" s="143"/>
      <c r="U16351" s="143"/>
    </row>
    <row r="16352" spans="1:21" x14ac:dyDescent="0.3">
      <c r="A16352" s="141">
        <v>11</v>
      </c>
      <c r="B16352" s="141">
        <v>17</v>
      </c>
      <c r="C16352" s="146" t="str">
        <f>_xlfn.CONCAT(RawEsc[[#This Row],[month]],RawEsc[[#This Row],[day]])</f>
        <v>1117</v>
      </c>
      <c r="D16352" s="141" t="s">
        <v>6</v>
      </c>
      <c r="E16352" s="141">
        <v>2022</v>
      </c>
      <c r="F16352" s="151"/>
      <c r="G16352" s="157">
        <f t="shared" si="452"/>
        <v>0</v>
      </c>
      <c r="H16352" s="143"/>
      <c r="I16352" s="200">
        <v>0</v>
      </c>
      <c r="J16352" s="200"/>
      <c r="K16352" s="200"/>
      <c r="L16352" s="200">
        <v>0</v>
      </c>
      <c r="M16352" s="149"/>
      <c r="N16352" s="149"/>
      <c r="O16352" s="152">
        <f t="shared" si="453"/>
        <v>0</v>
      </c>
      <c r="P16352" s="153"/>
      <c r="Q16352" s="153"/>
      <c r="R16352" s="153"/>
      <c r="S16352" s="143"/>
      <c r="T16352" s="143"/>
      <c r="U16352" s="143"/>
    </row>
    <row r="16353" spans="1:21" x14ac:dyDescent="0.3">
      <c r="A16353" s="141">
        <v>11</v>
      </c>
      <c r="B16353" s="141">
        <v>18</v>
      </c>
      <c r="C16353" s="146" t="str">
        <f>_xlfn.CONCAT(RawEsc[[#This Row],[month]],RawEsc[[#This Row],[day]])</f>
        <v>1118</v>
      </c>
      <c r="D16353" s="141" t="s">
        <v>6</v>
      </c>
      <c r="E16353" s="141">
        <v>2022</v>
      </c>
      <c r="F16353" s="151"/>
      <c r="G16353" s="157">
        <f t="shared" si="452"/>
        <v>0</v>
      </c>
      <c r="H16353" s="143"/>
      <c r="I16353" s="200">
        <v>0</v>
      </c>
      <c r="J16353" s="200"/>
      <c r="K16353" s="200"/>
      <c r="L16353" s="200">
        <v>0</v>
      </c>
      <c r="M16353" s="149"/>
      <c r="N16353" s="149"/>
      <c r="O16353" s="152">
        <f t="shared" si="453"/>
        <v>0</v>
      </c>
      <c r="P16353" s="153"/>
      <c r="Q16353" s="153"/>
      <c r="R16353" s="153"/>
      <c r="S16353" s="143"/>
      <c r="T16353" s="143"/>
      <c r="U16353" s="143"/>
    </row>
    <row r="16354" spans="1:21" x14ac:dyDescent="0.3">
      <c r="A16354" s="141">
        <v>11</v>
      </c>
      <c r="B16354" s="141">
        <v>19</v>
      </c>
      <c r="C16354" s="146" t="str">
        <f>_xlfn.CONCAT(RawEsc[[#This Row],[month]],RawEsc[[#This Row],[day]])</f>
        <v>1119</v>
      </c>
      <c r="D16354" s="141" t="s">
        <v>6</v>
      </c>
      <c r="E16354" s="141">
        <v>2022</v>
      </c>
      <c r="F16354" s="151"/>
      <c r="G16354" s="157">
        <f t="shared" si="452"/>
        <v>0</v>
      </c>
      <c r="H16354" s="143"/>
      <c r="I16354" s="200">
        <v>0</v>
      </c>
      <c r="J16354" s="200"/>
      <c r="K16354" s="200"/>
      <c r="L16354" s="200">
        <v>0</v>
      </c>
      <c r="M16354" s="149"/>
      <c r="N16354" s="149"/>
      <c r="O16354" s="152">
        <f t="shared" si="453"/>
        <v>0</v>
      </c>
      <c r="P16354" s="153"/>
      <c r="Q16354" s="153"/>
      <c r="R16354" s="153"/>
      <c r="S16354" s="143"/>
      <c r="T16354" s="143"/>
      <c r="U16354" s="143"/>
    </row>
    <row r="16355" spans="1:21" x14ac:dyDescent="0.3">
      <c r="A16355" s="141">
        <v>11</v>
      </c>
      <c r="B16355" s="141">
        <v>20</v>
      </c>
      <c r="C16355" s="146" t="str">
        <f>_xlfn.CONCAT(RawEsc[[#This Row],[month]],RawEsc[[#This Row],[day]])</f>
        <v>1120</v>
      </c>
      <c r="D16355" s="141" t="s">
        <v>6</v>
      </c>
      <c r="E16355" s="141">
        <v>2022</v>
      </c>
      <c r="F16355" s="151"/>
      <c r="G16355" s="157">
        <f t="shared" si="452"/>
        <v>0</v>
      </c>
      <c r="H16355" s="143"/>
      <c r="I16355" s="200">
        <v>0</v>
      </c>
      <c r="J16355" s="200"/>
      <c r="K16355" s="200"/>
      <c r="L16355" s="200">
        <v>0</v>
      </c>
      <c r="M16355" s="149"/>
      <c r="N16355" s="149"/>
      <c r="O16355" s="152">
        <f t="shared" si="453"/>
        <v>0</v>
      </c>
      <c r="P16355" s="153"/>
      <c r="Q16355" s="153"/>
      <c r="R16355" s="153"/>
      <c r="S16355" s="143"/>
      <c r="T16355" s="143"/>
      <c r="U16355" s="143"/>
    </row>
    <row r="16356" spans="1:21" x14ac:dyDescent="0.3">
      <c r="A16356" s="141">
        <v>11</v>
      </c>
      <c r="B16356" s="141">
        <v>21</v>
      </c>
      <c r="C16356" s="146" t="str">
        <f>_xlfn.CONCAT(RawEsc[[#This Row],[month]],RawEsc[[#This Row],[day]])</f>
        <v>1121</v>
      </c>
      <c r="D16356" s="141" t="s">
        <v>6</v>
      </c>
      <c r="E16356" s="141">
        <v>2022</v>
      </c>
      <c r="F16356" s="151"/>
      <c r="G16356" s="157">
        <f t="shared" si="452"/>
        <v>0</v>
      </c>
      <c r="H16356" s="143"/>
      <c r="I16356" s="200">
        <v>0</v>
      </c>
      <c r="J16356" s="200"/>
      <c r="K16356" s="200"/>
      <c r="L16356" s="200">
        <v>0</v>
      </c>
      <c r="M16356" s="149"/>
      <c r="N16356" s="149"/>
      <c r="O16356" s="152">
        <f t="shared" si="453"/>
        <v>0</v>
      </c>
      <c r="P16356" s="153"/>
      <c r="Q16356" s="153"/>
      <c r="R16356" s="153"/>
      <c r="S16356" s="143"/>
      <c r="T16356" s="143"/>
      <c r="U16356" s="143"/>
    </row>
    <row r="16357" spans="1:21" x14ac:dyDescent="0.3">
      <c r="A16357" s="141">
        <v>11</v>
      </c>
      <c r="B16357" s="141">
        <v>22</v>
      </c>
      <c r="C16357" s="146" t="str">
        <f>_xlfn.CONCAT(RawEsc[[#This Row],[month]],RawEsc[[#This Row],[day]])</f>
        <v>1122</v>
      </c>
      <c r="D16357" s="141" t="s">
        <v>6</v>
      </c>
      <c r="E16357" s="141">
        <v>2022</v>
      </c>
      <c r="F16357" s="151"/>
      <c r="G16357" s="157">
        <f t="shared" si="452"/>
        <v>0</v>
      </c>
      <c r="H16357" s="143"/>
      <c r="I16357" s="200">
        <v>0</v>
      </c>
      <c r="J16357" s="200"/>
      <c r="K16357" s="200"/>
      <c r="L16357" s="200">
        <v>0</v>
      </c>
      <c r="M16357" s="149"/>
      <c r="N16357" s="149"/>
      <c r="O16357" s="152">
        <f t="shared" si="453"/>
        <v>0</v>
      </c>
      <c r="P16357" s="153"/>
      <c r="Q16357" s="153"/>
      <c r="R16357" s="153"/>
      <c r="S16357" s="143"/>
      <c r="T16357" s="143"/>
      <c r="U16357" s="143"/>
    </row>
    <row r="16358" spans="1:21" x14ac:dyDescent="0.3">
      <c r="A16358" s="141">
        <v>11</v>
      </c>
      <c r="B16358" s="141">
        <v>23</v>
      </c>
      <c r="C16358" s="146" t="str">
        <f>_xlfn.CONCAT(RawEsc[[#This Row],[month]],RawEsc[[#This Row],[day]])</f>
        <v>1123</v>
      </c>
      <c r="D16358" s="141" t="s">
        <v>6</v>
      </c>
      <c r="E16358" s="141">
        <v>2022</v>
      </c>
      <c r="F16358" s="151"/>
      <c r="G16358" s="157">
        <f t="shared" si="452"/>
        <v>0</v>
      </c>
      <c r="H16358" s="143"/>
      <c r="I16358" s="200">
        <v>0</v>
      </c>
      <c r="J16358" s="200"/>
      <c r="K16358" s="200"/>
      <c r="L16358" s="200">
        <v>0</v>
      </c>
      <c r="M16358" s="149"/>
      <c r="N16358" s="149"/>
      <c r="O16358" s="152">
        <f t="shared" si="453"/>
        <v>0</v>
      </c>
      <c r="P16358" s="153"/>
      <c r="Q16358" s="153"/>
      <c r="R16358" s="153"/>
      <c r="S16358" s="143"/>
      <c r="T16358" s="143"/>
      <c r="U16358" s="143"/>
    </row>
    <row r="16359" spans="1:21" x14ac:dyDescent="0.3">
      <c r="A16359" s="141">
        <v>11</v>
      </c>
      <c r="B16359" s="141">
        <v>24</v>
      </c>
      <c r="C16359" s="146" t="str">
        <f>_xlfn.CONCAT(RawEsc[[#This Row],[month]],RawEsc[[#This Row],[day]])</f>
        <v>1124</v>
      </c>
      <c r="D16359" s="141" t="s">
        <v>6</v>
      </c>
      <c r="E16359" s="141">
        <v>2022</v>
      </c>
      <c r="F16359" s="151"/>
      <c r="G16359" s="157">
        <f t="shared" si="452"/>
        <v>0</v>
      </c>
      <c r="H16359" s="143"/>
      <c r="I16359" s="200">
        <v>0</v>
      </c>
      <c r="J16359" s="200"/>
      <c r="K16359" s="200"/>
      <c r="L16359" s="200">
        <v>0</v>
      </c>
      <c r="M16359" s="149"/>
      <c r="N16359" s="149"/>
      <c r="O16359" s="152">
        <f t="shared" si="453"/>
        <v>0</v>
      </c>
      <c r="P16359" s="153"/>
      <c r="Q16359" s="153"/>
      <c r="R16359" s="153"/>
      <c r="S16359" s="143"/>
      <c r="T16359" s="143"/>
      <c r="U16359" s="143"/>
    </row>
    <row r="16360" spans="1:21" x14ac:dyDescent="0.3">
      <c r="A16360" s="141">
        <v>11</v>
      </c>
      <c r="B16360" s="141">
        <v>25</v>
      </c>
      <c r="C16360" s="146" t="str">
        <f>_xlfn.CONCAT(RawEsc[[#This Row],[month]],RawEsc[[#This Row],[day]])</f>
        <v>1125</v>
      </c>
      <c r="D16360" s="141" t="s">
        <v>6</v>
      </c>
      <c r="E16360" s="141">
        <v>2022</v>
      </c>
      <c r="F16360" s="151"/>
      <c r="G16360" s="157">
        <f t="shared" si="452"/>
        <v>0</v>
      </c>
      <c r="H16360" s="143"/>
      <c r="I16360" s="200">
        <v>0</v>
      </c>
      <c r="J16360" s="200"/>
      <c r="K16360" s="200"/>
      <c r="L16360" s="200">
        <v>0</v>
      </c>
      <c r="M16360" s="149"/>
      <c r="N16360" s="149"/>
      <c r="O16360" s="152">
        <f t="shared" si="453"/>
        <v>0</v>
      </c>
      <c r="P16360" s="153"/>
      <c r="Q16360" s="153"/>
      <c r="R16360" s="153"/>
      <c r="S16360" s="143"/>
      <c r="T16360" s="143"/>
      <c r="U16360" s="143"/>
    </row>
    <row r="16361" spans="1:21" x14ac:dyDescent="0.3">
      <c r="A16361" s="141">
        <v>11</v>
      </c>
      <c r="B16361" s="141">
        <v>26</v>
      </c>
      <c r="C16361" s="146" t="str">
        <f>_xlfn.CONCAT(RawEsc[[#This Row],[month]],RawEsc[[#This Row],[day]])</f>
        <v>1126</v>
      </c>
      <c r="D16361" s="141" t="s">
        <v>6</v>
      </c>
      <c r="E16361" s="141">
        <v>2022</v>
      </c>
      <c r="F16361" s="151"/>
      <c r="G16361" s="157">
        <f t="shared" si="452"/>
        <v>0</v>
      </c>
      <c r="H16361" s="143"/>
      <c r="I16361" s="200">
        <v>0</v>
      </c>
      <c r="J16361" s="200"/>
      <c r="K16361" s="200"/>
      <c r="L16361" s="200">
        <v>0</v>
      </c>
      <c r="M16361" s="149"/>
      <c r="N16361" s="149"/>
      <c r="O16361" s="152">
        <f t="shared" si="453"/>
        <v>0</v>
      </c>
      <c r="P16361" s="153"/>
      <c r="Q16361" s="153"/>
      <c r="R16361" s="153"/>
      <c r="S16361" s="143"/>
      <c r="T16361" s="143"/>
      <c r="U16361" s="143"/>
    </row>
    <row r="16362" spans="1:21" x14ac:dyDescent="0.3">
      <c r="A16362" s="141">
        <v>11</v>
      </c>
      <c r="B16362" s="141">
        <v>27</v>
      </c>
      <c r="C16362" s="146" t="str">
        <f>_xlfn.CONCAT(RawEsc[[#This Row],[month]],RawEsc[[#This Row],[day]])</f>
        <v>1127</v>
      </c>
      <c r="D16362" s="141" t="s">
        <v>6</v>
      </c>
      <c r="E16362" s="141">
        <v>2022</v>
      </c>
      <c r="F16362" s="151"/>
      <c r="G16362" s="157">
        <f t="shared" si="452"/>
        <v>0</v>
      </c>
      <c r="H16362" s="143"/>
      <c r="I16362" s="200">
        <v>0</v>
      </c>
      <c r="J16362" s="200"/>
      <c r="K16362" s="200"/>
      <c r="L16362" s="200">
        <v>0</v>
      </c>
      <c r="M16362" s="149"/>
      <c r="N16362" s="149"/>
      <c r="O16362" s="152">
        <f t="shared" si="453"/>
        <v>0</v>
      </c>
      <c r="P16362" s="153"/>
      <c r="Q16362" s="153"/>
      <c r="R16362" s="153"/>
      <c r="S16362" s="143"/>
      <c r="T16362" s="143"/>
      <c r="U16362" s="143"/>
    </row>
    <row r="16363" spans="1:21" x14ac:dyDescent="0.3">
      <c r="A16363" s="141">
        <v>11</v>
      </c>
      <c r="B16363" s="141">
        <v>28</v>
      </c>
      <c r="C16363" s="146" t="str">
        <f>_xlfn.CONCAT(RawEsc[[#This Row],[month]],RawEsc[[#This Row],[day]])</f>
        <v>1128</v>
      </c>
      <c r="D16363" s="141" t="s">
        <v>6</v>
      </c>
      <c r="E16363" s="141">
        <v>2022</v>
      </c>
      <c r="F16363" s="151"/>
      <c r="G16363" s="157">
        <f t="shared" si="452"/>
        <v>0</v>
      </c>
      <c r="H16363" s="143"/>
      <c r="I16363" s="200">
        <v>0</v>
      </c>
      <c r="J16363" s="200"/>
      <c r="K16363" s="200"/>
      <c r="L16363" s="200">
        <v>0</v>
      </c>
      <c r="M16363" s="149"/>
      <c r="N16363" s="149"/>
      <c r="O16363" s="152">
        <f t="shared" si="453"/>
        <v>0</v>
      </c>
      <c r="P16363" s="153"/>
      <c r="Q16363" s="153"/>
      <c r="R16363" s="153"/>
      <c r="S16363" s="143"/>
      <c r="T16363" s="143"/>
      <c r="U16363" s="143"/>
    </row>
    <row r="16364" spans="1:21" x14ac:dyDescent="0.3">
      <c r="A16364" s="141">
        <v>11</v>
      </c>
      <c r="B16364" s="141">
        <v>29</v>
      </c>
      <c r="C16364" s="146" t="str">
        <f>_xlfn.CONCAT(RawEsc[[#This Row],[month]],RawEsc[[#This Row],[day]])</f>
        <v>1129</v>
      </c>
      <c r="D16364" s="141" t="s">
        <v>6</v>
      </c>
      <c r="E16364" s="141">
        <v>2022</v>
      </c>
      <c r="F16364" s="151"/>
      <c r="G16364" s="157">
        <f t="shared" si="452"/>
        <v>0</v>
      </c>
      <c r="H16364" s="143"/>
      <c r="I16364" s="200">
        <v>0</v>
      </c>
      <c r="J16364" s="200"/>
      <c r="K16364" s="200"/>
      <c r="L16364" s="200">
        <v>0</v>
      </c>
      <c r="M16364" s="149"/>
      <c r="N16364" s="149"/>
      <c r="O16364" s="152">
        <f t="shared" si="453"/>
        <v>0</v>
      </c>
      <c r="P16364" s="153"/>
      <c r="Q16364" s="153"/>
      <c r="R16364" s="153"/>
      <c r="S16364" s="143"/>
      <c r="T16364" s="143"/>
      <c r="U16364" s="143"/>
    </row>
    <row r="16365" spans="1:21" x14ac:dyDescent="0.3">
      <c r="A16365" s="141">
        <v>11</v>
      </c>
      <c r="B16365" s="141">
        <v>30</v>
      </c>
      <c r="C16365" s="146" t="str">
        <f>_xlfn.CONCAT(RawEsc[[#This Row],[month]],RawEsc[[#This Row],[day]])</f>
        <v>1130</v>
      </c>
      <c r="D16365" s="141" t="s">
        <v>6</v>
      </c>
      <c r="E16365" s="141">
        <v>2022</v>
      </c>
      <c r="F16365" s="151"/>
      <c r="G16365" s="157">
        <f t="shared" si="452"/>
        <v>0</v>
      </c>
      <c r="H16365" s="143"/>
      <c r="I16365" s="200">
        <v>0</v>
      </c>
      <c r="J16365" s="200"/>
      <c r="K16365" s="200"/>
      <c r="L16365" s="200">
        <v>0</v>
      </c>
      <c r="M16365" s="149"/>
      <c r="N16365" s="149"/>
      <c r="O16365" s="152">
        <f t="shared" si="453"/>
        <v>0</v>
      </c>
      <c r="P16365" s="153"/>
      <c r="Q16365" s="153"/>
      <c r="R16365" s="153"/>
      <c r="S16365" s="143"/>
      <c r="T16365" s="143"/>
      <c r="U16365" s="143"/>
    </row>
    <row r="16366" spans="1:21" x14ac:dyDescent="0.3">
      <c r="A16366" s="141">
        <v>12</v>
      </c>
      <c r="B16366" s="141">
        <v>1</v>
      </c>
      <c r="C16366" s="146">
        <v>1201</v>
      </c>
      <c r="D16366" s="141" t="s">
        <v>6</v>
      </c>
      <c r="E16366" s="141">
        <v>2022</v>
      </c>
      <c r="F16366" s="151"/>
      <c r="G16366" s="157">
        <f t="shared" si="452"/>
        <v>0</v>
      </c>
      <c r="H16366" s="143"/>
      <c r="I16366" s="200">
        <v>0</v>
      </c>
      <c r="J16366" s="200"/>
      <c r="K16366" s="200"/>
      <c r="L16366" s="200">
        <v>0</v>
      </c>
      <c r="M16366" s="149"/>
      <c r="N16366" s="149"/>
      <c r="O16366" s="152">
        <f t="shared" si="453"/>
        <v>0</v>
      </c>
      <c r="P16366" s="153"/>
      <c r="Q16366" s="153"/>
      <c r="R16366" s="153"/>
      <c r="S16366" s="143"/>
      <c r="T16366" s="143"/>
      <c r="U16366" s="143"/>
    </row>
    <row r="16367" spans="1:21" x14ac:dyDescent="0.3">
      <c r="A16367" s="141">
        <v>4</v>
      </c>
      <c r="B16367" s="141">
        <v>5</v>
      </c>
      <c r="C16367" s="146">
        <v>405</v>
      </c>
      <c r="D16367" s="141" t="s">
        <v>7</v>
      </c>
      <c r="E16367" s="141">
        <v>2022</v>
      </c>
      <c r="F16367" s="151"/>
      <c r="G16367" s="157">
        <f t="shared" si="450"/>
        <v>0</v>
      </c>
      <c r="H16367" s="143"/>
      <c r="I16367" s="221">
        <v>0</v>
      </c>
      <c r="J16367" s="221"/>
      <c r="K16367" s="200"/>
      <c r="L16367" s="221">
        <v>0</v>
      </c>
      <c r="M16367" s="149"/>
      <c r="N16367" s="149"/>
      <c r="O16367" s="152">
        <f t="shared" si="451"/>
        <v>0</v>
      </c>
      <c r="P16367" s="153"/>
      <c r="Q16367" s="153"/>
      <c r="R16367" s="153"/>
      <c r="S16367" s="143"/>
      <c r="T16367" s="143"/>
      <c r="U16367" s="143"/>
    </row>
    <row r="16368" spans="1:21" x14ac:dyDescent="0.3">
      <c r="A16368" s="141">
        <v>4</v>
      </c>
      <c r="B16368" s="141">
        <v>6</v>
      </c>
      <c r="C16368" s="146">
        <v>406</v>
      </c>
      <c r="D16368" s="141" t="s">
        <v>7</v>
      </c>
      <c r="E16368" s="141">
        <v>2022</v>
      </c>
      <c r="F16368" s="151"/>
      <c r="G16368" s="157">
        <f t="shared" si="450"/>
        <v>0</v>
      </c>
      <c r="H16368" s="143"/>
      <c r="I16368" s="221">
        <v>0</v>
      </c>
      <c r="J16368" s="221"/>
      <c r="K16368" s="200"/>
      <c r="L16368" s="221">
        <v>0</v>
      </c>
      <c r="M16368" s="149"/>
      <c r="N16368" s="149"/>
      <c r="O16368" s="152">
        <f t="shared" si="451"/>
        <v>0</v>
      </c>
      <c r="P16368" s="153"/>
      <c r="Q16368" s="153"/>
      <c r="R16368" s="153"/>
      <c r="S16368" s="143"/>
      <c r="T16368" s="143"/>
      <c r="U16368" s="143"/>
    </row>
    <row r="16369" spans="1:21" x14ac:dyDescent="0.3">
      <c r="A16369" s="141">
        <v>4</v>
      </c>
      <c r="B16369" s="141">
        <v>7</v>
      </c>
      <c r="C16369" s="146">
        <v>407</v>
      </c>
      <c r="D16369" s="141" t="s">
        <v>7</v>
      </c>
      <c r="E16369" s="141">
        <v>2022</v>
      </c>
      <c r="F16369" s="151"/>
      <c r="G16369" s="157">
        <f t="shared" si="450"/>
        <v>0</v>
      </c>
      <c r="H16369" s="143"/>
      <c r="I16369" s="221">
        <v>0</v>
      </c>
      <c r="J16369" s="221"/>
      <c r="K16369" s="200"/>
      <c r="L16369" s="221">
        <v>0</v>
      </c>
      <c r="M16369" s="149"/>
      <c r="N16369" s="149"/>
      <c r="O16369" s="152">
        <f t="shared" si="451"/>
        <v>0</v>
      </c>
      <c r="P16369" s="153"/>
      <c r="Q16369" s="153"/>
      <c r="R16369" s="153"/>
      <c r="S16369" s="143"/>
      <c r="T16369" s="143"/>
      <c r="U16369" s="143"/>
    </row>
    <row r="16370" spans="1:21" x14ac:dyDescent="0.3">
      <c r="A16370" s="141">
        <v>4</v>
      </c>
      <c r="B16370" s="141">
        <v>8</v>
      </c>
      <c r="C16370" s="146">
        <v>408</v>
      </c>
      <c r="D16370" s="141" t="s">
        <v>7</v>
      </c>
      <c r="E16370" s="141">
        <v>2022</v>
      </c>
      <c r="F16370" s="151"/>
      <c r="G16370" s="157">
        <f t="shared" si="450"/>
        <v>1</v>
      </c>
      <c r="H16370" s="143"/>
      <c r="I16370" s="221">
        <v>1</v>
      </c>
      <c r="J16370" s="221"/>
      <c r="K16370" s="200"/>
      <c r="L16370" s="221">
        <v>0</v>
      </c>
      <c r="M16370" s="149"/>
      <c r="N16370" s="149"/>
      <c r="O16370" s="152">
        <f t="shared" si="451"/>
        <v>0</v>
      </c>
      <c r="P16370" s="153"/>
      <c r="Q16370" s="153"/>
      <c r="R16370" s="153"/>
      <c r="S16370" s="143"/>
      <c r="T16370" s="143"/>
      <c r="U16370" s="143"/>
    </row>
    <row r="16371" spans="1:21" x14ac:dyDescent="0.3">
      <c r="A16371" s="141">
        <v>4</v>
      </c>
      <c r="B16371" s="141">
        <v>9</v>
      </c>
      <c r="C16371" s="146">
        <v>409</v>
      </c>
      <c r="D16371" s="141" t="s">
        <v>7</v>
      </c>
      <c r="E16371" s="141">
        <v>2022</v>
      </c>
      <c r="F16371" s="151"/>
      <c r="G16371" s="157">
        <f t="shared" si="450"/>
        <v>0</v>
      </c>
      <c r="H16371" s="143"/>
      <c r="I16371" s="221">
        <v>0</v>
      </c>
      <c r="J16371" s="221"/>
      <c r="K16371" s="200"/>
      <c r="L16371" s="221">
        <v>0</v>
      </c>
      <c r="M16371" s="149"/>
      <c r="N16371" s="149"/>
      <c r="O16371" s="152">
        <f t="shared" si="451"/>
        <v>0</v>
      </c>
      <c r="P16371" s="153"/>
      <c r="Q16371" s="153"/>
      <c r="R16371" s="153"/>
      <c r="S16371" s="143"/>
      <c r="T16371" s="143"/>
      <c r="U16371" s="143"/>
    </row>
    <row r="16372" spans="1:21" x14ac:dyDescent="0.3">
      <c r="A16372" s="141">
        <v>4</v>
      </c>
      <c r="B16372" s="141">
        <v>10</v>
      </c>
      <c r="C16372" s="146">
        <v>410</v>
      </c>
      <c r="D16372" s="141" t="s">
        <v>7</v>
      </c>
      <c r="E16372" s="141">
        <v>2022</v>
      </c>
      <c r="F16372" s="151"/>
      <c r="G16372" s="157">
        <f t="shared" si="450"/>
        <v>0</v>
      </c>
      <c r="H16372" s="143"/>
      <c r="I16372" s="221">
        <v>0</v>
      </c>
      <c r="J16372" s="221"/>
      <c r="K16372" s="200"/>
      <c r="L16372" s="221">
        <v>0</v>
      </c>
      <c r="M16372" s="149"/>
      <c r="N16372" s="149"/>
      <c r="O16372" s="152">
        <f t="shared" si="451"/>
        <v>0</v>
      </c>
      <c r="P16372" s="153"/>
      <c r="Q16372" s="153"/>
      <c r="R16372" s="153"/>
      <c r="S16372" s="143"/>
      <c r="T16372" s="143"/>
      <c r="U16372" s="143"/>
    </row>
    <row r="16373" spans="1:21" x14ac:dyDescent="0.3">
      <c r="A16373" s="141">
        <v>4</v>
      </c>
      <c r="B16373" s="141">
        <v>11</v>
      </c>
      <c r="C16373" s="146">
        <v>411</v>
      </c>
      <c r="D16373" s="141" t="s">
        <v>7</v>
      </c>
      <c r="E16373" s="141">
        <v>2022</v>
      </c>
      <c r="F16373" s="151"/>
      <c r="G16373" s="157">
        <f t="shared" si="450"/>
        <v>0</v>
      </c>
      <c r="H16373" s="143"/>
      <c r="I16373" s="221">
        <v>0</v>
      </c>
      <c r="J16373" s="221"/>
      <c r="K16373" s="200"/>
      <c r="L16373" s="221">
        <v>0</v>
      </c>
      <c r="M16373" s="149"/>
      <c r="N16373" s="149"/>
      <c r="O16373" s="152">
        <f t="shared" ref="O16373:O16403" si="454">L16373+N16373</f>
        <v>0</v>
      </c>
      <c r="P16373" s="153"/>
      <c r="Q16373" s="153"/>
      <c r="R16373" s="153"/>
      <c r="S16373" s="143"/>
      <c r="T16373" s="143"/>
      <c r="U16373" s="143"/>
    </row>
    <row r="16374" spans="1:21" x14ac:dyDescent="0.3">
      <c r="A16374" s="141">
        <v>4</v>
      </c>
      <c r="B16374" s="141">
        <v>12</v>
      </c>
      <c r="C16374" s="146">
        <v>412</v>
      </c>
      <c r="D16374" s="141" t="s">
        <v>7</v>
      </c>
      <c r="E16374" s="141">
        <v>2022</v>
      </c>
      <c r="F16374" s="151"/>
      <c r="G16374" s="157">
        <f t="shared" si="450"/>
        <v>0</v>
      </c>
      <c r="H16374" s="143"/>
      <c r="I16374" s="221">
        <v>0</v>
      </c>
      <c r="J16374" s="221"/>
      <c r="K16374" s="200"/>
      <c r="L16374" s="221">
        <v>0</v>
      </c>
      <c r="M16374" s="149"/>
      <c r="N16374" s="149"/>
      <c r="O16374" s="152">
        <f t="shared" si="454"/>
        <v>0</v>
      </c>
      <c r="P16374" s="153"/>
      <c r="Q16374" s="153"/>
      <c r="R16374" s="153"/>
      <c r="S16374" s="143"/>
      <c r="T16374" s="143"/>
      <c r="U16374" s="143"/>
    </row>
    <row r="16375" spans="1:21" x14ac:dyDescent="0.3">
      <c r="A16375" s="141">
        <v>4</v>
      </c>
      <c r="B16375" s="141">
        <v>13</v>
      </c>
      <c r="C16375" s="146">
        <v>413</v>
      </c>
      <c r="D16375" s="141" t="s">
        <v>7</v>
      </c>
      <c r="E16375" s="141">
        <v>2022</v>
      </c>
      <c r="F16375" s="151"/>
      <c r="G16375" s="157">
        <f t="shared" si="450"/>
        <v>0</v>
      </c>
      <c r="H16375" s="143"/>
      <c r="I16375" s="221">
        <v>0</v>
      </c>
      <c r="J16375" s="221"/>
      <c r="K16375" s="200"/>
      <c r="L16375" s="221">
        <v>0</v>
      </c>
      <c r="M16375" s="149"/>
      <c r="N16375" s="149"/>
      <c r="O16375" s="152">
        <f t="shared" si="454"/>
        <v>0</v>
      </c>
      <c r="P16375" s="153"/>
      <c r="Q16375" s="153"/>
      <c r="R16375" s="153"/>
      <c r="S16375" s="143"/>
      <c r="T16375" s="143"/>
      <c r="U16375" s="143"/>
    </row>
    <row r="16376" spans="1:21" x14ac:dyDescent="0.3">
      <c r="A16376" s="141">
        <v>4</v>
      </c>
      <c r="B16376" s="141">
        <v>14</v>
      </c>
      <c r="C16376" s="146">
        <v>414</v>
      </c>
      <c r="D16376" s="141" t="s">
        <v>7</v>
      </c>
      <c r="E16376" s="141">
        <v>2022</v>
      </c>
      <c r="F16376" s="151"/>
      <c r="G16376" s="157">
        <f t="shared" si="450"/>
        <v>0</v>
      </c>
      <c r="H16376" s="143"/>
      <c r="I16376" s="221">
        <v>0</v>
      </c>
      <c r="J16376" s="221"/>
      <c r="K16376" s="200"/>
      <c r="L16376" s="221">
        <v>0</v>
      </c>
      <c r="M16376" s="149"/>
      <c r="N16376" s="149"/>
      <c r="O16376" s="152">
        <f t="shared" si="454"/>
        <v>0</v>
      </c>
      <c r="P16376" s="153"/>
      <c r="Q16376" s="153"/>
      <c r="R16376" s="153"/>
      <c r="S16376" s="143"/>
      <c r="T16376" s="143"/>
      <c r="U16376" s="143"/>
    </row>
    <row r="16377" spans="1:21" x14ac:dyDescent="0.3">
      <c r="A16377" s="141">
        <v>4</v>
      </c>
      <c r="B16377" s="141">
        <v>15</v>
      </c>
      <c r="C16377" s="146">
        <v>415</v>
      </c>
      <c r="D16377" s="141" t="s">
        <v>7</v>
      </c>
      <c r="E16377" s="141">
        <v>2022</v>
      </c>
      <c r="F16377" s="151"/>
      <c r="G16377" s="157">
        <f t="shared" si="450"/>
        <v>0</v>
      </c>
      <c r="H16377" s="143"/>
      <c r="I16377" s="221">
        <v>0</v>
      </c>
      <c r="J16377" s="221"/>
      <c r="K16377" s="149"/>
      <c r="L16377" s="221">
        <v>0</v>
      </c>
      <c r="M16377" s="149"/>
      <c r="N16377" s="149"/>
      <c r="O16377" s="152">
        <f t="shared" si="454"/>
        <v>0</v>
      </c>
      <c r="P16377" s="153"/>
      <c r="Q16377" s="153"/>
      <c r="R16377" s="153"/>
      <c r="S16377" s="143"/>
      <c r="T16377" s="143"/>
      <c r="U16377" s="143"/>
    </row>
    <row r="16378" spans="1:21" x14ac:dyDescent="0.3">
      <c r="A16378" s="141">
        <v>4</v>
      </c>
      <c r="B16378" s="141">
        <v>16</v>
      </c>
      <c r="C16378" s="146">
        <v>416</v>
      </c>
      <c r="D16378" s="141" t="s">
        <v>7</v>
      </c>
      <c r="E16378" s="141">
        <v>2022</v>
      </c>
      <c r="F16378" s="151"/>
      <c r="G16378" s="157">
        <f t="shared" si="450"/>
        <v>0</v>
      </c>
      <c r="H16378" s="143"/>
      <c r="I16378" s="221">
        <v>0</v>
      </c>
      <c r="J16378" s="221"/>
      <c r="K16378" s="149"/>
      <c r="L16378" s="221">
        <v>0</v>
      </c>
      <c r="M16378" s="149"/>
      <c r="N16378" s="149"/>
      <c r="O16378" s="152">
        <f t="shared" si="454"/>
        <v>0</v>
      </c>
      <c r="P16378" s="153"/>
      <c r="Q16378" s="153"/>
      <c r="R16378" s="153"/>
      <c r="S16378" s="143"/>
      <c r="T16378" s="143"/>
      <c r="U16378" s="143"/>
    </row>
    <row r="16379" spans="1:21" x14ac:dyDescent="0.3">
      <c r="A16379" s="141">
        <v>4</v>
      </c>
      <c r="B16379" s="141">
        <v>17</v>
      </c>
      <c r="C16379" s="146">
        <v>417</v>
      </c>
      <c r="D16379" s="141" t="s">
        <v>7</v>
      </c>
      <c r="E16379" s="141">
        <v>2022</v>
      </c>
      <c r="F16379" s="151"/>
      <c r="G16379" s="157">
        <f t="shared" si="450"/>
        <v>0</v>
      </c>
      <c r="H16379" s="143"/>
      <c r="I16379" s="221">
        <v>0</v>
      </c>
      <c r="J16379" s="221"/>
      <c r="K16379" s="149"/>
      <c r="L16379" s="221">
        <v>0</v>
      </c>
      <c r="M16379" s="149"/>
      <c r="N16379" s="149"/>
      <c r="O16379" s="152">
        <f t="shared" si="454"/>
        <v>0</v>
      </c>
      <c r="P16379" s="153"/>
      <c r="Q16379" s="153"/>
      <c r="R16379" s="153"/>
      <c r="S16379" s="143"/>
      <c r="T16379" s="143"/>
      <c r="U16379" s="143"/>
    </row>
    <row r="16380" spans="1:21" x14ac:dyDescent="0.3">
      <c r="A16380" s="141">
        <v>4</v>
      </c>
      <c r="B16380" s="141">
        <v>18</v>
      </c>
      <c r="C16380" s="146">
        <v>418</v>
      </c>
      <c r="D16380" s="141" t="s">
        <v>7</v>
      </c>
      <c r="E16380" s="141">
        <v>2022</v>
      </c>
      <c r="F16380" s="151"/>
      <c r="G16380" s="157">
        <f t="shared" si="450"/>
        <v>1</v>
      </c>
      <c r="H16380" s="143"/>
      <c r="I16380" s="221">
        <v>1</v>
      </c>
      <c r="J16380" s="221"/>
      <c r="K16380" s="149"/>
      <c r="L16380" s="221">
        <v>0</v>
      </c>
      <c r="M16380" s="149"/>
      <c r="N16380" s="149"/>
      <c r="O16380" s="152">
        <f t="shared" si="454"/>
        <v>0</v>
      </c>
      <c r="P16380" s="153"/>
      <c r="Q16380" s="153"/>
      <c r="R16380" s="153"/>
      <c r="S16380" s="143"/>
      <c r="T16380" s="143"/>
      <c r="U16380" s="143"/>
    </row>
    <row r="16381" spans="1:21" x14ac:dyDescent="0.3">
      <c r="A16381" s="141">
        <v>4</v>
      </c>
      <c r="B16381" s="141">
        <v>19</v>
      </c>
      <c r="C16381" s="146">
        <v>419</v>
      </c>
      <c r="D16381" s="141" t="s">
        <v>7</v>
      </c>
      <c r="E16381" s="141">
        <v>2022</v>
      </c>
      <c r="F16381" s="151"/>
      <c r="G16381" s="157">
        <f t="shared" si="450"/>
        <v>2</v>
      </c>
      <c r="H16381" s="143"/>
      <c r="I16381" s="221">
        <v>2</v>
      </c>
      <c r="J16381" s="221"/>
      <c r="K16381" s="149"/>
      <c r="L16381" s="221">
        <v>0</v>
      </c>
      <c r="M16381" s="149"/>
      <c r="N16381" s="149"/>
      <c r="O16381" s="152">
        <f t="shared" si="454"/>
        <v>0</v>
      </c>
      <c r="P16381" s="153"/>
      <c r="Q16381" s="153"/>
      <c r="R16381" s="153"/>
      <c r="S16381" s="143"/>
      <c r="T16381" s="143"/>
      <c r="U16381" s="143"/>
    </row>
    <row r="16382" spans="1:21" x14ac:dyDescent="0.3">
      <c r="A16382" s="141">
        <v>4</v>
      </c>
      <c r="B16382" s="141">
        <v>20</v>
      </c>
      <c r="C16382" s="146">
        <v>420</v>
      </c>
      <c r="D16382" s="141" t="s">
        <v>7</v>
      </c>
      <c r="E16382" s="141">
        <v>2022</v>
      </c>
      <c r="F16382" s="151"/>
      <c r="G16382" s="157">
        <f t="shared" si="450"/>
        <v>0</v>
      </c>
      <c r="H16382" s="143"/>
      <c r="I16382" s="221">
        <v>0</v>
      </c>
      <c r="J16382" s="221"/>
      <c r="K16382" s="149"/>
      <c r="L16382" s="221">
        <v>0</v>
      </c>
      <c r="M16382" s="149"/>
      <c r="N16382" s="149"/>
      <c r="O16382" s="152">
        <f t="shared" si="454"/>
        <v>0</v>
      </c>
      <c r="P16382" s="153"/>
      <c r="Q16382" s="153"/>
      <c r="R16382" s="153"/>
      <c r="S16382" s="143"/>
      <c r="T16382" s="143"/>
      <c r="U16382" s="143"/>
    </row>
    <row r="16383" spans="1:21" x14ac:dyDescent="0.3">
      <c r="A16383" s="141">
        <v>4</v>
      </c>
      <c r="B16383" s="141">
        <v>21</v>
      </c>
      <c r="C16383" s="146">
        <v>421</v>
      </c>
      <c r="D16383" s="141" t="s">
        <v>7</v>
      </c>
      <c r="E16383" s="141">
        <v>2022</v>
      </c>
      <c r="F16383" s="151"/>
      <c r="G16383" s="157">
        <f t="shared" si="450"/>
        <v>1</v>
      </c>
      <c r="H16383" s="143"/>
      <c r="I16383" s="221">
        <v>1</v>
      </c>
      <c r="J16383" s="221"/>
      <c r="K16383" s="149"/>
      <c r="L16383" s="221">
        <v>0</v>
      </c>
      <c r="M16383" s="149"/>
      <c r="N16383" s="149"/>
      <c r="O16383" s="152">
        <f t="shared" si="454"/>
        <v>0</v>
      </c>
      <c r="P16383" s="153"/>
      <c r="Q16383" s="153"/>
      <c r="R16383" s="153"/>
      <c r="S16383" s="143"/>
      <c r="T16383" s="143"/>
      <c r="U16383" s="143"/>
    </row>
    <row r="16384" spans="1:21" x14ac:dyDescent="0.3">
      <c r="A16384" s="141">
        <v>4</v>
      </c>
      <c r="B16384" s="141">
        <v>22</v>
      </c>
      <c r="C16384" s="146">
        <v>422</v>
      </c>
      <c r="D16384" s="141" t="s">
        <v>7</v>
      </c>
      <c r="E16384" s="141">
        <v>2022</v>
      </c>
      <c r="F16384" s="151"/>
      <c r="G16384" s="157">
        <f t="shared" si="450"/>
        <v>0</v>
      </c>
      <c r="H16384" s="143"/>
      <c r="I16384" s="221">
        <v>0</v>
      </c>
      <c r="J16384" s="221"/>
      <c r="K16384" s="149"/>
      <c r="L16384" s="221">
        <v>0</v>
      </c>
      <c r="M16384" s="149"/>
      <c r="N16384" s="149"/>
      <c r="O16384" s="152">
        <f t="shared" si="454"/>
        <v>0</v>
      </c>
      <c r="P16384" s="153"/>
      <c r="Q16384" s="153"/>
      <c r="R16384" s="153"/>
      <c r="S16384" s="143"/>
      <c r="T16384" s="143"/>
      <c r="U16384" s="143"/>
    </row>
    <row r="16385" spans="1:21" x14ac:dyDescent="0.3">
      <c r="A16385" s="141">
        <v>4</v>
      </c>
      <c r="B16385" s="141">
        <v>23</v>
      </c>
      <c r="C16385" s="146">
        <v>423</v>
      </c>
      <c r="D16385" s="141" t="s">
        <v>7</v>
      </c>
      <c r="E16385" s="141">
        <v>2022</v>
      </c>
      <c r="F16385" s="151"/>
      <c r="G16385" s="157">
        <f t="shared" si="450"/>
        <v>0</v>
      </c>
      <c r="H16385" s="143"/>
      <c r="I16385" s="221">
        <v>0</v>
      </c>
      <c r="J16385" s="221"/>
      <c r="K16385" s="149"/>
      <c r="L16385" s="221">
        <v>0</v>
      </c>
      <c r="M16385" s="149"/>
      <c r="N16385" s="149"/>
      <c r="O16385" s="152">
        <f t="shared" si="454"/>
        <v>0</v>
      </c>
      <c r="P16385" s="153"/>
      <c r="Q16385" s="153"/>
      <c r="R16385" s="153"/>
      <c r="S16385" s="143"/>
      <c r="T16385" s="143"/>
      <c r="U16385" s="143"/>
    </row>
    <row r="16386" spans="1:21" x14ac:dyDescent="0.3">
      <c r="A16386" s="141">
        <v>4</v>
      </c>
      <c r="B16386" s="141">
        <v>24</v>
      </c>
      <c r="C16386" s="146">
        <v>424</v>
      </c>
      <c r="D16386" s="141" t="s">
        <v>7</v>
      </c>
      <c r="E16386" s="141">
        <v>2022</v>
      </c>
      <c r="F16386" s="151"/>
      <c r="G16386" s="157">
        <f t="shared" si="450"/>
        <v>0</v>
      </c>
      <c r="H16386" s="143"/>
      <c r="I16386" s="221">
        <v>0</v>
      </c>
      <c r="J16386" s="221"/>
      <c r="K16386" s="149"/>
      <c r="L16386" s="221">
        <v>0</v>
      </c>
      <c r="M16386" s="149"/>
      <c r="N16386" s="149"/>
      <c r="O16386" s="152">
        <f t="shared" si="454"/>
        <v>0</v>
      </c>
      <c r="P16386" s="153"/>
      <c r="Q16386" s="153"/>
      <c r="R16386" s="153"/>
      <c r="S16386" s="143"/>
      <c r="T16386" s="143"/>
      <c r="U16386" s="143"/>
    </row>
    <row r="16387" spans="1:21" x14ac:dyDescent="0.3">
      <c r="A16387" s="141">
        <v>4</v>
      </c>
      <c r="B16387" s="141">
        <v>25</v>
      </c>
      <c r="C16387" s="146">
        <v>425</v>
      </c>
      <c r="D16387" s="141" t="s">
        <v>7</v>
      </c>
      <c r="E16387" s="141">
        <v>2022</v>
      </c>
      <c r="F16387" s="151"/>
      <c r="G16387" s="157">
        <f t="shared" si="450"/>
        <v>2</v>
      </c>
      <c r="H16387" s="143"/>
      <c r="I16387" s="221">
        <v>2</v>
      </c>
      <c r="J16387" s="221"/>
      <c r="K16387" s="149"/>
      <c r="L16387" s="221">
        <v>0</v>
      </c>
      <c r="M16387" s="149"/>
      <c r="N16387" s="149"/>
      <c r="O16387" s="152">
        <f t="shared" si="454"/>
        <v>0</v>
      </c>
      <c r="P16387" s="153"/>
      <c r="Q16387" s="153"/>
      <c r="R16387" s="153"/>
      <c r="S16387" s="143"/>
      <c r="T16387" s="143"/>
      <c r="U16387" s="143"/>
    </row>
    <row r="16388" spans="1:21" x14ac:dyDescent="0.3">
      <c r="A16388" s="141">
        <v>4</v>
      </c>
      <c r="B16388" s="141">
        <v>26</v>
      </c>
      <c r="C16388" s="146">
        <v>426</v>
      </c>
      <c r="D16388" s="141" t="s">
        <v>7</v>
      </c>
      <c r="E16388" s="141">
        <v>2022</v>
      </c>
      <c r="F16388" s="151"/>
      <c r="G16388" s="157">
        <f t="shared" si="450"/>
        <v>0</v>
      </c>
      <c r="H16388" s="143"/>
      <c r="I16388" s="221">
        <v>0</v>
      </c>
      <c r="J16388" s="221"/>
      <c r="K16388" s="149"/>
      <c r="L16388" s="221">
        <v>0</v>
      </c>
      <c r="M16388" s="149"/>
      <c r="N16388" s="149"/>
      <c r="O16388" s="152">
        <f t="shared" si="454"/>
        <v>0</v>
      </c>
      <c r="P16388" s="153"/>
      <c r="Q16388" s="153"/>
      <c r="R16388" s="153"/>
      <c r="S16388" s="143"/>
      <c r="T16388" s="143"/>
      <c r="U16388" s="143"/>
    </row>
    <row r="16389" spans="1:21" x14ac:dyDescent="0.3">
      <c r="A16389" s="141">
        <v>4</v>
      </c>
      <c r="B16389" s="141">
        <v>27</v>
      </c>
      <c r="C16389" s="146">
        <v>427</v>
      </c>
      <c r="D16389" s="141" t="s">
        <v>7</v>
      </c>
      <c r="E16389" s="141">
        <v>2022</v>
      </c>
      <c r="F16389" s="151"/>
      <c r="G16389" s="157">
        <f t="shared" si="450"/>
        <v>0</v>
      </c>
      <c r="H16389" s="143"/>
      <c r="I16389" s="221">
        <v>0</v>
      </c>
      <c r="J16389" s="221"/>
      <c r="K16389" s="149"/>
      <c r="L16389" s="221">
        <v>0</v>
      </c>
      <c r="M16389" s="149"/>
      <c r="N16389" s="149"/>
      <c r="O16389" s="152">
        <f t="shared" si="454"/>
        <v>0</v>
      </c>
      <c r="P16389" s="153"/>
      <c r="Q16389" s="153"/>
      <c r="R16389" s="153"/>
      <c r="S16389" s="143"/>
      <c r="T16389" s="143"/>
      <c r="U16389" s="143"/>
    </row>
    <row r="16390" spans="1:21" x14ac:dyDescent="0.3">
      <c r="A16390" s="141">
        <v>4</v>
      </c>
      <c r="B16390" s="141">
        <v>28</v>
      </c>
      <c r="C16390" s="146">
        <v>428</v>
      </c>
      <c r="D16390" s="141" t="s">
        <v>7</v>
      </c>
      <c r="E16390" s="141">
        <v>2022</v>
      </c>
      <c r="F16390" s="151"/>
      <c r="G16390" s="157">
        <f t="shared" si="450"/>
        <v>0</v>
      </c>
      <c r="H16390" s="143"/>
      <c r="I16390" s="221">
        <v>0</v>
      </c>
      <c r="J16390" s="221"/>
      <c r="K16390" s="149"/>
      <c r="L16390" s="221">
        <v>0</v>
      </c>
      <c r="M16390" s="149"/>
      <c r="N16390" s="149"/>
      <c r="O16390" s="152">
        <f t="shared" si="454"/>
        <v>0</v>
      </c>
      <c r="P16390" s="153"/>
      <c r="Q16390" s="153"/>
      <c r="R16390" s="153"/>
      <c r="S16390" s="143"/>
      <c r="T16390" s="143"/>
      <c r="U16390" s="143"/>
    </row>
    <row r="16391" spans="1:21" x14ac:dyDescent="0.3">
      <c r="A16391" s="141">
        <v>4</v>
      </c>
      <c r="B16391" s="141">
        <v>29</v>
      </c>
      <c r="C16391" s="146">
        <v>429</v>
      </c>
      <c r="D16391" s="141" t="s">
        <v>7</v>
      </c>
      <c r="E16391" s="141">
        <v>2022</v>
      </c>
      <c r="F16391" s="151"/>
      <c r="G16391" s="157">
        <f t="shared" si="450"/>
        <v>2</v>
      </c>
      <c r="H16391" s="143"/>
      <c r="I16391" s="221">
        <v>2</v>
      </c>
      <c r="J16391" s="221"/>
      <c r="K16391" s="149"/>
      <c r="L16391" s="221">
        <v>0</v>
      </c>
      <c r="M16391" s="149"/>
      <c r="N16391" s="149"/>
      <c r="O16391" s="152">
        <f t="shared" si="454"/>
        <v>0</v>
      </c>
      <c r="P16391" s="153"/>
      <c r="Q16391" s="153"/>
      <c r="R16391" s="153"/>
      <c r="S16391" s="143"/>
      <c r="T16391" s="143"/>
      <c r="U16391" s="143"/>
    </row>
    <row r="16392" spans="1:21" x14ac:dyDescent="0.3">
      <c r="A16392" s="141">
        <v>4</v>
      </c>
      <c r="B16392" s="141">
        <v>30</v>
      </c>
      <c r="C16392" s="146">
        <v>430</v>
      </c>
      <c r="D16392" s="141" t="s">
        <v>7</v>
      </c>
      <c r="E16392" s="141">
        <v>2022</v>
      </c>
      <c r="F16392" s="151"/>
      <c r="G16392" s="157">
        <f t="shared" ref="G16392:G16434" si="455">I16392+K16392</f>
        <v>3</v>
      </c>
      <c r="H16392" s="143"/>
      <c r="I16392" s="221">
        <v>3</v>
      </c>
      <c r="J16392" s="221"/>
      <c r="K16392" s="149"/>
      <c r="L16392" s="221">
        <v>0</v>
      </c>
      <c r="M16392" s="149"/>
      <c r="N16392" s="149"/>
      <c r="O16392" s="152">
        <f t="shared" si="454"/>
        <v>0</v>
      </c>
      <c r="P16392" s="153"/>
      <c r="Q16392" s="153"/>
      <c r="R16392" s="153"/>
      <c r="S16392" s="143"/>
      <c r="T16392" s="143"/>
      <c r="U16392" s="143"/>
    </row>
    <row r="16393" spans="1:21" x14ac:dyDescent="0.3">
      <c r="A16393" s="141">
        <v>5</v>
      </c>
      <c r="B16393" s="141">
        <v>1</v>
      </c>
      <c r="C16393" s="146">
        <v>501</v>
      </c>
      <c r="D16393" s="141" t="s">
        <v>7</v>
      </c>
      <c r="E16393" s="141">
        <v>2022</v>
      </c>
      <c r="F16393" s="151"/>
      <c r="G16393" s="157">
        <f t="shared" si="455"/>
        <v>3</v>
      </c>
      <c r="H16393" s="143"/>
      <c r="I16393" s="221">
        <v>3</v>
      </c>
      <c r="J16393" s="221"/>
      <c r="K16393" s="149"/>
      <c r="L16393" s="221">
        <v>0</v>
      </c>
      <c r="M16393" s="149"/>
      <c r="N16393" s="149"/>
      <c r="O16393" s="152">
        <f t="shared" si="454"/>
        <v>0</v>
      </c>
      <c r="P16393" s="153"/>
      <c r="Q16393" s="153"/>
      <c r="R16393" s="153"/>
      <c r="S16393" s="143"/>
      <c r="T16393" s="143"/>
      <c r="U16393" s="143"/>
    </row>
    <row r="16394" spans="1:21" x14ac:dyDescent="0.3">
      <c r="A16394" s="141">
        <v>5</v>
      </c>
      <c r="B16394" s="141">
        <v>2</v>
      </c>
      <c r="C16394" s="146">
        <v>502</v>
      </c>
      <c r="D16394" s="141" t="s">
        <v>7</v>
      </c>
      <c r="E16394" s="141">
        <v>2022</v>
      </c>
      <c r="F16394" s="151"/>
      <c r="G16394" s="157">
        <f t="shared" si="455"/>
        <v>6</v>
      </c>
      <c r="H16394" s="143"/>
      <c r="I16394" s="221">
        <v>6</v>
      </c>
      <c r="J16394" s="221"/>
      <c r="K16394" s="149"/>
      <c r="L16394" s="221">
        <v>0</v>
      </c>
      <c r="M16394" s="149"/>
      <c r="N16394" s="149"/>
      <c r="O16394" s="152">
        <f t="shared" si="454"/>
        <v>0</v>
      </c>
      <c r="P16394" s="153"/>
      <c r="Q16394" s="153"/>
      <c r="R16394" s="153"/>
      <c r="S16394" s="143"/>
      <c r="T16394" s="143"/>
      <c r="U16394" s="143"/>
    </row>
    <row r="16395" spans="1:21" x14ac:dyDescent="0.3">
      <c r="A16395" s="141">
        <v>5</v>
      </c>
      <c r="B16395" s="141">
        <v>3</v>
      </c>
      <c r="C16395" s="146">
        <v>503</v>
      </c>
      <c r="D16395" s="141" t="s">
        <v>7</v>
      </c>
      <c r="E16395" s="141">
        <v>2022</v>
      </c>
      <c r="F16395" s="151"/>
      <c r="G16395" s="157">
        <f t="shared" si="455"/>
        <v>6</v>
      </c>
      <c r="H16395" s="143"/>
      <c r="I16395" s="221">
        <v>6</v>
      </c>
      <c r="J16395" s="221"/>
      <c r="K16395" s="149"/>
      <c r="L16395" s="221">
        <v>0</v>
      </c>
      <c r="M16395" s="149"/>
      <c r="N16395" s="149"/>
      <c r="O16395" s="152">
        <f t="shared" si="454"/>
        <v>0</v>
      </c>
      <c r="P16395" s="153"/>
      <c r="Q16395" s="153"/>
      <c r="R16395" s="153"/>
      <c r="S16395" s="143"/>
      <c r="T16395" s="143"/>
      <c r="U16395" s="143"/>
    </row>
    <row r="16396" spans="1:21" x14ac:dyDescent="0.3">
      <c r="A16396" s="141">
        <v>5</v>
      </c>
      <c r="B16396" s="141">
        <v>4</v>
      </c>
      <c r="C16396" s="146">
        <v>504</v>
      </c>
      <c r="D16396" s="141" t="s">
        <v>7</v>
      </c>
      <c r="E16396" s="141">
        <v>2022</v>
      </c>
      <c r="F16396" s="151"/>
      <c r="G16396" s="157">
        <f t="shared" si="455"/>
        <v>8</v>
      </c>
      <c r="H16396" s="143"/>
      <c r="I16396" s="221">
        <v>8</v>
      </c>
      <c r="J16396" s="221"/>
      <c r="K16396" s="149"/>
      <c r="L16396" s="221">
        <v>0</v>
      </c>
      <c r="M16396" s="149"/>
      <c r="N16396" s="149"/>
      <c r="O16396" s="152">
        <f t="shared" si="454"/>
        <v>0</v>
      </c>
      <c r="P16396" s="153"/>
      <c r="Q16396" s="153"/>
      <c r="R16396" s="153"/>
      <c r="S16396" s="143"/>
      <c r="T16396" s="143"/>
      <c r="U16396" s="143"/>
    </row>
    <row r="16397" spans="1:21" x14ac:dyDescent="0.3">
      <c r="A16397" s="141">
        <v>5</v>
      </c>
      <c r="B16397" s="141">
        <v>5</v>
      </c>
      <c r="C16397" s="146">
        <v>505</v>
      </c>
      <c r="D16397" s="141" t="s">
        <v>7</v>
      </c>
      <c r="E16397" s="141">
        <v>2022</v>
      </c>
      <c r="F16397" s="151"/>
      <c r="G16397" s="157">
        <f t="shared" si="455"/>
        <v>15</v>
      </c>
      <c r="H16397" s="143"/>
      <c r="I16397" s="221">
        <v>15</v>
      </c>
      <c r="J16397" s="221"/>
      <c r="K16397" s="149"/>
      <c r="L16397" s="221">
        <v>0</v>
      </c>
      <c r="M16397" s="149"/>
      <c r="N16397" s="149"/>
      <c r="O16397" s="152">
        <f t="shared" si="454"/>
        <v>0</v>
      </c>
      <c r="P16397" s="153"/>
      <c r="Q16397" s="153"/>
      <c r="R16397" s="153"/>
      <c r="S16397" s="143"/>
      <c r="T16397" s="143"/>
      <c r="U16397" s="143"/>
    </row>
    <row r="16398" spans="1:21" x14ac:dyDescent="0.3">
      <c r="A16398" s="141">
        <v>5</v>
      </c>
      <c r="B16398" s="141">
        <v>6</v>
      </c>
      <c r="C16398" s="146">
        <v>506</v>
      </c>
      <c r="D16398" s="141" t="s">
        <v>7</v>
      </c>
      <c r="E16398" s="141">
        <v>2022</v>
      </c>
      <c r="F16398" s="151"/>
      <c r="G16398" s="157">
        <f t="shared" si="455"/>
        <v>2</v>
      </c>
      <c r="H16398" s="143"/>
      <c r="I16398" s="221">
        <v>2</v>
      </c>
      <c r="J16398" s="221"/>
      <c r="K16398" s="149"/>
      <c r="L16398" s="221">
        <v>0</v>
      </c>
      <c r="M16398" s="149"/>
      <c r="N16398" s="149"/>
      <c r="O16398" s="152">
        <f t="shared" si="454"/>
        <v>0</v>
      </c>
      <c r="P16398" s="153"/>
      <c r="Q16398" s="153"/>
      <c r="R16398" s="153"/>
      <c r="S16398" s="143"/>
      <c r="T16398" s="143"/>
      <c r="U16398" s="143"/>
    </row>
    <row r="16399" spans="1:21" x14ac:dyDescent="0.3">
      <c r="A16399" s="141">
        <v>5</v>
      </c>
      <c r="B16399" s="141">
        <v>7</v>
      </c>
      <c r="C16399" s="146">
        <v>507</v>
      </c>
      <c r="D16399" s="141" t="s">
        <v>7</v>
      </c>
      <c r="E16399" s="141">
        <v>2022</v>
      </c>
      <c r="F16399" s="151"/>
      <c r="G16399" s="157">
        <f t="shared" si="455"/>
        <v>6</v>
      </c>
      <c r="H16399" s="143"/>
      <c r="I16399" s="221">
        <v>6</v>
      </c>
      <c r="J16399" s="221"/>
      <c r="K16399" s="149"/>
      <c r="L16399" s="221">
        <v>0</v>
      </c>
      <c r="M16399" s="149"/>
      <c r="N16399" s="149"/>
      <c r="O16399" s="152">
        <f t="shared" si="454"/>
        <v>0</v>
      </c>
      <c r="P16399" s="153"/>
      <c r="Q16399" s="153"/>
      <c r="R16399" s="153"/>
      <c r="S16399" s="143"/>
      <c r="T16399" s="143"/>
      <c r="U16399" s="143"/>
    </row>
    <row r="16400" spans="1:21" x14ac:dyDescent="0.3">
      <c r="A16400" s="141">
        <v>5</v>
      </c>
      <c r="B16400" s="141">
        <v>8</v>
      </c>
      <c r="C16400" s="146">
        <v>508</v>
      </c>
      <c r="D16400" s="141" t="s">
        <v>7</v>
      </c>
      <c r="E16400" s="141">
        <v>2022</v>
      </c>
      <c r="F16400" s="151"/>
      <c r="G16400" s="157">
        <f t="shared" si="455"/>
        <v>12</v>
      </c>
      <c r="H16400" s="143"/>
      <c r="I16400" s="221">
        <v>12</v>
      </c>
      <c r="J16400" s="221"/>
      <c r="K16400" s="149"/>
      <c r="L16400" s="221">
        <v>0</v>
      </c>
      <c r="M16400" s="149"/>
      <c r="N16400" s="149"/>
      <c r="O16400" s="152">
        <f t="shared" si="454"/>
        <v>0</v>
      </c>
      <c r="P16400" s="153"/>
      <c r="Q16400" s="153"/>
      <c r="R16400" s="153"/>
      <c r="S16400" s="143"/>
      <c r="T16400" s="143"/>
      <c r="U16400" s="143"/>
    </row>
    <row r="16401" spans="1:21" x14ac:dyDescent="0.3">
      <c r="A16401" s="141">
        <v>5</v>
      </c>
      <c r="B16401" s="141">
        <v>9</v>
      </c>
      <c r="C16401" s="146">
        <v>509</v>
      </c>
      <c r="D16401" s="141" t="s">
        <v>7</v>
      </c>
      <c r="E16401" s="141">
        <v>2022</v>
      </c>
      <c r="F16401" s="151"/>
      <c r="G16401" s="157">
        <f t="shared" si="455"/>
        <v>22</v>
      </c>
      <c r="H16401" s="143"/>
      <c r="I16401" s="221">
        <v>22</v>
      </c>
      <c r="J16401" s="221"/>
      <c r="K16401" s="149"/>
      <c r="L16401" s="221">
        <v>0</v>
      </c>
      <c r="M16401" s="149"/>
      <c r="N16401" s="149"/>
      <c r="O16401" s="152">
        <f t="shared" si="454"/>
        <v>0</v>
      </c>
      <c r="P16401" s="153"/>
      <c r="Q16401" s="153"/>
      <c r="R16401" s="153"/>
      <c r="S16401" s="143"/>
      <c r="T16401" s="143"/>
      <c r="U16401" s="143"/>
    </row>
    <row r="16402" spans="1:21" x14ac:dyDescent="0.3">
      <c r="A16402" s="141">
        <v>5</v>
      </c>
      <c r="B16402" s="141">
        <v>10</v>
      </c>
      <c r="C16402" s="146">
        <v>510</v>
      </c>
      <c r="D16402" s="141" t="s">
        <v>7</v>
      </c>
      <c r="E16402" s="141">
        <v>2022</v>
      </c>
      <c r="F16402" s="151"/>
      <c r="G16402" s="157">
        <f t="shared" si="455"/>
        <v>33</v>
      </c>
      <c r="H16402" s="143"/>
      <c r="I16402" s="221">
        <v>33</v>
      </c>
      <c r="J16402" s="221"/>
      <c r="K16402" s="149"/>
      <c r="L16402" s="221">
        <v>0</v>
      </c>
      <c r="M16402" s="149"/>
      <c r="N16402" s="149"/>
      <c r="O16402" s="152">
        <f t="shared" si="454"/>
        <v>0</v>
      </c>
      <c r="P16402" s="153"/>
      <c r="Q16402" s="153"/>
      <c r="R16402" s="153"/>
      <c r="S16402" s="143"/>
      <c r="T16402" s="143"/>
      <c r="U16402" s="143"/>
    </row>
    <row r="16403" spans="1:21" x14ac:dyDescent="0.3">
      <c r="A16403" s="141">
        <v>5</v>
      </c>
      <c r="B16403" s="141">
        <v>11</v>
      </c>
      <c r="C16403" s="146">
        <v>511</v>
      </c>
      <c r="D16403" s="141" t="s">
        <v>7</v>
      </c>
      <c r="E16403" s="141">
        <v>2022</v>
      </c>
      <c r="F16403" s="151"/>
      <c r="G16403" s="157">
        <f t="shared" si="455"/>
        <v>32</v>
      </c>
      <c r="H16403" s="143"/>
      <c r="I16403" s="221">
        <v>32</v>
      </c>
      <c r="J16403" s="221"/>
      <c r="K16403" s="149"/>
      <c r="L16403" s="221">
        <v>0</v>
      </c>
      <c r="M16403" s="149"/>
      <c r="N16403" s="149"/>
      <c r="O16403" s="152">
        <f t="shared" si="454"/>
        <v>0</v>
      </c>
      <c r="P16403" s="153"/>
      <c r="Q16403" s="153"/>
      <c r="R16403" s="153"/>
      <c r="S16403" s="143"/>
      <c r="T16403" s="143"/>
      <c r="U16403" s="143"/>
    </row>
    <row r="16404" spans="1:21" x14ac:dyDescent="0.3">
      <c r="A16404" s="141">
        <v>5</v>
      </c>
      <c r="B16404" s="141">
        <v>12</v>
      </c>
      <c r="C16404" s="146">
        <v>512</v>
      </c>
      <c r="D16404" s="141" t="s">
        <v>7</v>
      </c>
      <c r="E16404" s="141">
        <v>2022</v>
      </c>
      <c r="F16404" s="151"/>
      <c r="G16404" s="157">
        <f t="shared" si="455"/>
        <v>15</v>
      </c>
      <c r="H16404" s="143"/>
      <c r="I16404" s="221">
        <v>15</v>
      </c>
      <c r="J16404" s="221"/>
      <c r="K16404" s="149"/>
      <c r="L16404" s="221">
        <v>0</v>
      </c>
      <c r="M16404" s="149"/>
      <c r="N16404" s="149"/>
      <c r="O16404" s="152">
        <f t="shared" ref="O16404:O16435" si="456">L16404+N16404</f>
        <v>0</v>
      </c>
      <c r="P16404" s="153"/>
      <c r="Q16404" s="153"/>
      <c r="R16404" s="153"/>
      <c r="S16404" s="143"/>
      <c r="T16404" s="143"/>
      <c r="U16404" s="143"/>
    </row>
    <row r="16405" spans="1:21" x14ac:dyDescent="0.3">
      <c r="A16405" s="141">
        <v>5</v>
      </c>
      <c r="B16405" s="141">
        <v>13</v>
      </c>
      <c r="C16405" s="146">
        <v>513</v>
      </c>
      <c r="D16405" s="141" t="s">
        <v>7</v>
      </c>
      <c r="E16405" s="141">
        <v>2022</v>
      </c>
      <c r="F16405" s="151"/>
      <c r="G16405" s="157">
        <f t="shared" si="455"/>
        <v>10</v>
      </c>
      <c r="H16405" s="143"/>
      <c r="I16405" s="221">
        <v>10</v>
      </c>
      <c r="J16405" s="221"/>
      <c r="K16405" s="149"/>
      <c r="L16405" s="221">
        <v>0</v>
      </c>
      <c r="M16405" s="149"/>
      <c r="N16405" s="149"/>
      <c r="O16405" s="152">
        <f t="shared" si="456"/>
        <v>0</v>
      </c>
      <c r="P16405" s="153"/>
      <c r="Q16405" s="153"/>
      <c r="R16405" s="153"/>
      <c r="S16405" s="143"/>
      <c r="T16405" s="143"/>
      <c r="U16405" s="143"/>
    </row>
    <row r="16406" spans="1:21" x14ac:dyDescent="0.3">
      <c r="A16406" s="141">
        <v>5</v>
      </c>
      <c r="B16406" s="141">
        <v>14</v>
      </c>
      <c r="C16406" s="146">
        <v>514</v>
      </c>
      <c r="D16406" s="141" t="s">
        <v>7</v>
      </c>
      <c r="E16406" s="141">
        <v>2022</v>
      </c>
      <c r="F16406" s="151"/>
      <c r="G16406" s="157">
        <f t="shared" si="455"/>
        <v>14</v>
      </c>
      <c r="H16406" s="143"/>
      <c r="I16406" s="221">
        <v>14</v>
      </c>
      <c r="J16406" s="221"/>
      <c r="K16406" s="149"/>
      <c r="L16406" s="221">
        <v>0</v>
      </c>
      <c r="M16406" s="149"/>
      <c r="N16406" s="149"/>
      <c r="O16406" s="152">
        <f t="shared" si="456"/>
        <v>0</v>
      </c>
      <c r="P16406" s="153"/>
      <c r="Q16406" s="153"/>
      <c r="R16406" s="153"/>
      <c r="S16406" s="143"/>
      <c r="T16406" s="143"/>
      <c r="U16406" s="143"/>
    </row>
    <row r="16407" spans="1:21" x14ac:dyDescent="0.3">
      <c r="A16407" s="141">
        <v>5</v>
      </c>
      <c r="B16407" s="141">
        <v>15</v>
      </c>
      <c r="C16407" s="146">
        <v>515</v>
      </c>
      <c r="D16407" s="141" t="s">
        <v>7</v>
      </c>
      <c r="E16407" s="141">
        <v>2022</v>
      </c>
      <c r="F16407" s="151"/>
      <c r="G16407" s="157">
        <f t="shared" si="455"/>
        <v>33</v>
      </c>
      <c r="H16407" s="143"/>
      <c r="I16407" s="221">
        <v>33</v>
      </c>
      <c r="J16407" s="221"/>
      <c r="K16407" s="149"/>
      <c r="L16407" s="221">
        <v>0</v>
      </c>
      <c r="M16407" s="149"/>
      <c r="N16407" s="149"/>
      <c r="O16407" s="152">
        <f t="shared" si="456"/>
        <v>0</v>
      </c>
      <c r="P16407" s="153"/>
      <c r="Q16407" s="153"/>
      <c r="R16407" s="153"/>
      <c r="S16407" s="143"/>
      <c r="T16407" s="143"/>
      <c r="U16407" s="143"/>
    </row>
    <row r="16408" spans="1:21" x14ac:dyDescent="0.3">
      <c r="A16408" s="141">
        <v>5</v>
      </c>
      <c r="B16408" s="141">
        <v>16</v>
      </c>
      <c r="C16408" s="146">
        <v>516</v>
      </c>
      <c r="D16408" s="141" t="s">
        <v>7</v>
      </c>
      <c r="E16408" s="141">
        <v>2022</v>
      </c>
      <c r="F16408" s="151"/>
      <c r="G16408" s="157">
        <f t="shared" si="455"/>
        <v>14</v>
      </c>
      <c r="H16408" s="143"/>
      <c r="I16408" s="221">
        <v>14</v>
      </c>
      <c r="J16408" s="221"/>
      <c r="K16408" s="149"/>
      <c r="L16408" s="221">
        <v>0</v>
      </c>
      <c r="M16408" s="149"/>
      <c r="N16408" s="149"/>
      <c r="O16408" s="152">
        <f t="shared" si="456"/>
        <v>0</v>
      </c>
      <c r="P16408" s="153"/>
      <c r="Q16408" s="153"/>
      <c r="R16408" s="153"/>
      <c r="S16408" s="143"/>
      <c r="T16408" s="143"/>
      <c r="U16408" s="143"/>
    </row>
    <row r="16409" spans="1:21" x14ac:dyDescent="0.3">
      <c r="A16409" s="141">
        <v>5</v>
      </c>
      <c r="B16409" s="141">
        <v>17</v>
      </c>
      <c r="C16409" s="146">
        <v>517</v>
      </c>
      <c r="D16409" s="141" t="s">
        <v>7</v>
      </c>
      <c r="E16409" s="141">
        <v>2022</v>
      </c>
      <c r="F16409" s="151"/>
      <c r="G16409" s="157">
        <f t="shared" si="455"/>
        <v>29</v>
      </c>
      <c r="H16409" s="143"/>
      <c r="I16409" s="221">
        <v>29</v>
      </c>
      <c r="J16409" s="221"/>
      <c r="K16409" s="149"/>
      <c r="L16409" s="221">
        <v>0</v>
      </c>
      <c r="M16409" s="149"/>
      <c r="N16409" s="149"/>
      <c r="O16409" s="152">
        <f t="shared" si="456"/>
        <v>0</v>
      </c>
      <c r="P16409" s="153"/>
      <c r="Q16409" s="153"/>
      <c r="R16409" s="153"/>
      <c r="S16409" s="143"/>
      <c r="T16409" s="143"/>
      <c r="U16409" s="143"/>
    </row>
    <row r="16410" spans="1:21" x14ac:dyDescent="0.3">
      <c r="A16410" s="141">
        <v>5</v>
      </c>
      <c r="B16410" s="141">
        <v>18</v>
      </c>
      <c r="C16410" s="146">
        <v>518</v>
      </c>
      <c r="D16410" s="141" t="s">
        <v>7</v>
      </c>
      <c r="E16410" s="141">
        <v>2022</v>
      </c>
      <c r="F16410" s="151"/>
      <c r="G16410" s="157">
        <f t="shared" si="455"/>
        <v>30</v>
      </c>
      <c r="H16410" s="143"/>
      <c r="I16410" s="221">
        <v>30</v>
      </c>
      <c r="J16410" s="221"/>
      <c r="K16410" s="149"/>
      <c r="L16410" s="221">
        <v>0</v>
      </c>
      <c r="M16410" s="149"/>
      <c r="N16410" s="149"/>
      <c r="O16410" s="152">
        <f t="shared" si="456"/>
        <v>0</v>
      </c>
      <c r="P16410" s="153"/>
      <c r="Q16410" s="153"/>
      <c r="R16410" s="153"/>
      <c r="S16410" s="143"/>
      <c r="T16410" s="143"/>
      <c r="U16410" s="143"/>
    </row>
    <row r="16411" spans="1:21" x14ac:dyDescent="0.3">
      <c r="A16411" s="141">
        <v>5</v>
      </c>
      <c r="B16411" s="141">
        <v>19</v>
      </c>
      <c r="C16411" s="146">
        <v>519</v>
      </c>
      <c r="D16411" s="141" t="s">
        <v>7</v>
      </c>
      <c r="E16411" s="141">
        <v>2022</v>
      </c>
      <c r="F16411" s="151"/>
      <c r="G16411" s="157">
        <f t="shared" si="455"/>
        <v>34</v>
      </c>
      <c r="H16411" s="143"/>
      <c r="I16411" s="221">
        <v>34</v>
      </c>
      <c r="J16411" s="221"/>
      <c r="K16411" s="149"/>
      <c r="L16411" s="221">
        <v>0</v>
      </c>
      <c r="M16411" s="149"/>
      <c r="N16411" s="149"/>
      <c r="O16411" s="152">
        <f t="shared" si="456"/>
        <v>0</v>
      </c>
      <c r="P16411" s="153"/>
      <c r="Q16411" s="153"/>
      <c r="R16411" s="153"/>
      <c r="S16411" s="143"/>
      <c r="T16411" s="143"/>
      <c r="U16411" s="143"/>
    </row>
    <row r="16412" spans="1:21" x14ac:dyDescent="0.3">
      <c r="A16412" s="141">
        <v>5</v>
      </c>
      <c r="B16412" s="141">
        <v>20</v>
      </c>
      <c r="C16412" s="146">
        <v>520</v>
      </c>
      <c r="D16412" s="141" t="s">
        <v>7</v>
      </c>
      <c r="E16412" s="141">
        <v>2022</v>
      </c>
      <c r="F16412" s="151"/>
      <c r="G16412" s="157">
        <f t="shared" si="455"/>
        <v>78</v>
      </c>
      <c r="H16412" s="143"/>
      <c r="I16412" s="221">
        <v>78</v>
      </c>
      <c r="J16412" s="221"/>
      <c r="K16412" s="149"/>
      <c r="L16412" s="221">
        <v>0</v>
      </c>
      <c r="M16412" s="149"/>
      <c r="N16412" s="149"/>
      <c r="O16412" s="152">
        <f t="shared" si="456"/>
        <v>0</v>
      </c>
      <c r="P16412" s="153"/>
      <c r="Q16412" s="153"/>
      <c r="R16412" s="153"/>
      <c r="S16412" s="143"/>
      <c r="T16412" s="143"/>
      <c r="U16412" s="143"/>
    </row>
    <row r="16413" spans="1:21" x14ac:dyDescent="0.3">
      <c r="A16413" s="141">
        <v>5</v>
      </c>
      <c r="B16413" s="141">
        <v>21</v>
      </c>
      <c r="C16413" s="146">
        <v>521</v>
      </c>
      <c r="D16413" s="141" t="s">
        <v>7</v>
      </c>
      <c r="E16413" s="141">
        <v>2022</v>
      </c>
      <c r="F16413" s="151"/>
      <c r="G16413" s="157">
        <f t="shared" si="455"/>
        <v>106</v>
      </c>
      <c r="H16413" s="143"/>
      <c r="I16413" s="221">
        <v>106</v>
      </c>
      <c r="J16413" s="221"/>
      <c r="K16413" s="149"/>
      <c r="L16413" s="221">
        <v>0</v>
      </c>
      <c r="M16413" s="149"/>
      <c r="N16413" s="149"/>
      <c r="O16413" s="152">
        <f t="shared" si="456"/>
        <v>0</v>
      </c>
      <c r="P16413" s="153"/>
      <c r="Q16413" s="153"/>
      <c r="R16413" s="153"/>
      <c r="S16413" s="143"/>
      <c r="T16413" s="143"/>
      <c r="U16413" s="143"/>
    </row>
    <row r="16414" spans="1:21" x14ac:dyDescent="0.3">
      <c r="A16414" s="141">
        <v>5</v>
      </c>
      <c r="B16414" s="141">
        <v>22</v>
      </c>
      <c r="C16414" s="146">
        <v>522</v>
      </c>
      <c r="D16414" s="141" t="s">
        <v>7</v>
      </c>
      <c r="E16414" s="141">
        <v>2022</v>
      </c>
      <c r="F16414" s="151"/>
      <c r="G16414" s="157">
        <f t="shared" si="455"/>
        <v>169</v>
      </c>
      <c r="H16414" s="143"/>
      <c r="I16414" s="221">
        <v>169</v>
      </c>
      <c r="J16414" s="221"/>
      <c r="K16414" s="149"/>
      <c r="L16414" s="221">
        <v>0</v>
      </c>
      <c r="M16414" s="149"/>
      <c r="N16414" s="149"/>
      <c r="O16414" s="152">
        <f t="shared" si="456"/>
        <v>0</v>
      </c>
      <c r="P16414" s="153"/>
      <c r="Q16414" s="153"/>
      <c r="R16414" s="153"/>
      <c r="S16414" s="143"/>
      <c r="T16414" s="143"/>
      <c r="U16414" s="143"/>
    </row>
    <row r="16415" spans="1:21" x14ac:dyDescent="0.3">
      <c r="A16415" s="141">
        <v>5</v>
      </c>
      <c r="B16415" s="141">
        <v>23</v>
      </c>
      <c r="C16415" s="146">
        <v>523</v>
      </c>
      <c r="D16415" s="141" t="s">
        <v>7</v>
      </c>
      <c r="E16415" s="141">
        <v>2022</v>
      </c>
      <c r="F16415" s="151"/>
      <c r="G16415" s="157">
        <f t="shared" si="455"/>
        <v>94</v>
      </c>
      <c r="H16415" s="143"/>
      <c r="I16415" s="221">
        <v>94</v>
      </c>
      <c r="J16415" s="221"/>
      <c r="K16415" s="149"/>
      <c r="L16415" s="221">
        <v>0</v>
      </c>
      <c r="M16415" s="149"/>
      <c r="N16415" s="149"/>
      <c r="O16415" s="152">
        <f t="shared" si="456"/>
        <v>0</v>
      </c>
      <c r="P16415" s="153"/>
      <c r="Q16415" s="153"/>
      <c r="R16415" s="153"/>
      <c r="S16415" s="143"/>
      <c r="T16415" s="143"/>
      <c r="U16415" s="143"/>
    </row>
    <row r="16416" spans="1:21" x14ac:dyDescent="0.3">
      <c r="A16416" s="141">
        <v>5</v>
      </c>
      <c r="B16416" s="141">
        <v>24</v>
      </c>
      <c r="C16416" s="146">
        <v>524</v>
      </c>
      <c r="D16416" s="141" t="s">
        <v>7</v>
      </c>
      <c r="E16416" s="141">
        <v>2022</v>
      </c>
      <c r="F16416" s="151"/>
      <c r="G16416" s="157">
        <f t="shared" si="455"/>
        <v>115</v>
      </c>
      <c r="H16416" s="143"/>
      <c r="I16416" s="221">
        <v>115</v>
      </c>
      <c r="J16416" s="221"/>
      <c r="K16416" s="149"/>
      <c r="L16416" s="221">
        <v>0</v>
      </c>
      <c r="M16416" s="149"/>
      <c r="N16416" s="149"/>
      <c r="O16416" s="152">
        <f t="shared" si="456"/>
        <v>0</v>
      </c>
      <c r="P16416" s="153"/>
      <c r="Q16416" s="153"/>
      <c r="R16416" s="153"/>
      <c r="S16416" s="143"/>
      <c r="T16416" s="143"/>
      <c r="U16416" s="143"/>
    </row>
    <row r="16417" spans="1:21" x14ac:dyDescent="0.3">
      <c r="A16417" s="141">
        <v>5</v>
      </c>
      <c r="B16417" s="141">
        <v>25</v>
      </c>
      <c r="C16417" s="146">
        <v>525</v>
      </c>
      <c r="D16417" s="141" t="s">
        <v>7</v>
      </c>
      <c r="E16417" s="141">
        <v>2022</v>
      </c>
      <c r="F16417" s="151"/>
      <c r="G16417" s="157">
        <f t="shared" si="455"/>
        <v>183</v>
      </c>
      <c r="H16417" s="143"/>
      <c r="I16417" s="221">
        <v>183</v>
      </c>
      <c r="J16417" s="221"/>
      <c r="K16417" s="149"/>
      <c r="L16417" s="221">
        <v>0</v>
      </c>
      <c r="M16417" s="149"/>
      <c r="N16417" s="149"/>
      <c r="O16417" s="152">
        <f t="shared" si="456"/>
        <v>0</v>
      </c>
      <c r="P16417" s="153"/>
      <c r="Q16417" s="153"/>
      <c r="R16417" s="153"/>
      <c r="S16417" s="143"/>
      <c r="T16417" s="143"/>
      <c r="U16417" s="143"/>
    </row>
    <row r="16418" spans="1:21" x14ac:dyDescent="0.3">
      <c r="A16418" s="141">
        <v>5</v>
      </c>
      <c r="B16418" s="141">
        <v>26</v>
      </c>
      <c r="C16418" s="146">
        <v>526</v>
      </c>
      <c r="D16418" s="141" t="s">
        <v>7</v>
      </c>
      <c r="E16418" s="141">
        <v>2022</v>
      </c>
      <c r="F16418" s="151"/>
      <c r="G16418" s="157">
        <f t="shared" si="455"/>
        <v>364</v>
      </c>
      <c r="H16418" s="143"/>
      <c r="I16418" s="221">
        <v>364</v>
      </c>
      <c r="J16418" s="221"/>
      <c r="K16418" s="149"/>
      <c r="L16418" s="221">
        <v>0</v>
      </c>
      <c r="M16418" s="149"/>
      <c r="N16418" s="149"/>
      <c r="O16418" s="152">
        <f t="shared" si="456"/>
        <v>0</v>
      </c>
      <c r="P16418" s="153"/>
      <c r="Q16418" s="153"/>
      <c r="R16418" s="153"/>
      <c r="S16418" s="143"/>
      <c r="T16418" s="143"/>
      <c r="U16418" s="143"/>
    </row>
    <row r="16419" spans="1:21" x14ac:dyDescent="0.3">
      <c r="A16419" s="141">
        <v>5</v>
      </c>
      <c r="B16419" s="141">
        <v>27</v>
      </c>
      <c r="C16419" s="146">
        <v>527</v>
      </c>
      <c r="D16419" s="141" t="s">
        <v>7</v>
      </c>
      <c r="E16419" s="141">
        <v>2022</v>
      </c>
      <c r="F16419" s="151"/>
      <c r="G16419" s="157">
        <f t="shared" si="455"/>
        <v>244</v>
      </c>
      <c r="H16419" s="143"/>
      <c r="I16419" s="221">
        <v>244</v>
      </c>
      <c r="J16419" s="221"/>
      <c r="K16419" s="149"/>
      <c r="L16419" s="221">
        <v>0</v>
      </c>
      <c r="M16419" s="149"/>
      <c r="N16419" s="149"/>
      <c r="O16419" s="152">
        <f t="shared" si="456"/>
        <v>0</v>
      </c>
      <c r="P16419" s="153"/>
      <c r="Q16419" s="153"/>
      <c r="R16419" s="153"/>
      <c r="S16419" s="143"/>
      <c r="T16419" s="143"/>
      <c r="U16419" s="143"/>
    </row>
    <row r="16420" spans="1:21" x14ac:dyDescent="0.3">
      <c r="A16420" s="141">
        <v>5</v>
      </c>
      <c r="B16420" s="141">
        <v>28</v>
      </c>
      <c r="C16420" s="146">
        <v>528</v>
      </c>
      <c r="D16420" s="141" t="s">
        <v>7</v>
      </c>
      <c r="E16420" s="141">
        <v>2022</v>
      </c>
      <c r="F16420" s="151"/>
      <c r="G16420" s="157">
        <f t="shared" si="455"/>
        <v>209</v>
      </c>
      <c r="H16420" s="143"/>
      <c r="I16420" s="221">
        <v>209</v>
      </c>
      <c r="J16420" s="221"/>
      <c r="K16420" s="200"/>
      <c r="L16420" s="221">
        <v>0</v>
      </c>
      <c r="M16420" s="149"/>
      <c r="N16420" s="149"/>
      <c r="O16420" s="152">
        <f t="shared" si="456"/>
        <v>0</v>
      </c>
      <c r="P16420" s="153"/>
      <c r="Q16420" s="153"/>
      <c r="R16420" s="153"/>
      <c r="S16420" s="143"/>
      <c r="T16420" s="143"/>
      <c r="U16420" s="143"/>
    </row>
    <row r="16421" spans="1:21" x14ac:dyDescent="0.3">
      <c r="A16421" s="141">
        <v>5</v>
      </c>
      <c r="B16421" s="141">
        <v>29</v>
      </c>
      <c r="C16421" s="146">
        <v>529</v>
      </c>
      <c r="D16421" s="141" t="s">
        <v>7</v>
      </c>
      <c r="E16421" s="141">
        <v>2022</v>
      </c>
      <c r="F16421" s="151"/>
      <c r="G16421" s="157">
        <f t="shared" si="455"/>
        <v>337</v>
      </c>
      <c r="H16421" s="143"/>
      <c r="I16421" s="221">
        <v>337</v>
      </c>
      <c r="J16421" s="221"/>
      <c r="K16421" s="200"/>
      <c r="L16421" s="221">
        <v>0</v>
      </c>
      <c r="M16421" s="149"/>
      <c r="N16421" s="149"/>
      <c r="O16421" s="152">
        <f t="shared" si="456"/>
        <v>0</v>
      </c>
      <c r="P16421" s="153"/>
      <c r="Q16421" s="153"/>
      <c r="R16421" s="153"/>
      <c r="S16421" s="143"/>
      <c r="T16421" s="143"/>
      <c r="U16421" s="143"/>
    </row>
    <row r="16422" spans="1:21" x14ac:dyDescent="0.3">
      <c r="A16422" s="141">
        <v>5</v>
      </c>
      <c r="B16422" s="141">
        <v>30</v>
      </c>
      <c r="C16422" s="146">
        <v>530</v>
      </c>
      <c r="D16422" s="141" t="s">
        <v>7</v>
      </c>
      <c r="E16422" s="141">
        <v>2022</v>
      </c>
      <c r="F16422" s="151"/>
      <c r="G16422" s="157">
        <f t="shared" si="455"/>
        <v>232</v>
      </c>
      <c r="H16422" s="143"/>
      <c r="I16422" s="221">
        <v>232</v>
      </c>
      <c r="J16422" s="221"/>
      <c r="K16422" s="200"/>
      <c r="L16422" s="221">
        <v>0</v>
      </c>
      <c r="M16422" s="149"/>
      <c r="N16422" s="149"/>
      <c r="O16422" s="152">
        <f t="shared" si="456"/>
        <v>0</v>
      </c>
      <c r="P16422" s="153"/>
      <c r="Q16422" s="153"/>
      <c r="R16422" s="153"/>
      <c r="S16422" s="143"/>
      <c r="T16422" s="143"/>
      <c r="U16422" s="143"/>
    </row>
    <row r="16423" spans="1:21" x14ac:dyDescent="0.3">
      <c r="A16423" s="141">
        <v>5</v>
      </c>
      <c r="B16423" s="141">
        <v>31</v>
      </c>
      <c r="C16423" s="146">
        <v>531</v>
      </c>
      <c r="D16423" s="141" t="s">
        <v>7</v>
      </c>
      <c r="E16423" s="141">
        <v>2022</v>
      </c>
      <c r="F16423" s="151"/>
      <c r="G16423" s="157">
        <f t="shared" si="455"/>
        <v>245</v>
      </c>
      <c r="H16423" s="143"/>
      <c r="I16423" s="221">
        <v>245</v>
      </c>
      <c r="J16423" s="221"/>
      <c r="K16423" s="200"/>
      <c r="L16423" s="221">
        <v>0</v>
      </c>
      <c r="M16423" s="149"/>
      <c r="N16423" s="149"/>
      <c r="O16423" s="152">
        <f t="shared" si="456"/>
        <v>0</v>
      </c>
      <c r="P16423" s="153"/>
      <c r="Q16423" s="153"/>
      <c r="R16423" s="153"/>
      <c r="S16423" s="143"/>
      <c r="T16423" s="143"/>
      <c r="U16423" s="143"/>
    </row>
    <row r="16424" spans="1:21" x14ac:dyDescent="0.3">
      <c r="A16424" s="141">
        <v>6</v>
      </c>
      <c r="B16424" s="141">
        <v>1</v>
      </c>
      <c r="C16424" s="146">
        <v>601</v>
      </c>
      <c r="D16424" s="141" t="s">
        <v>7</v>
      </c>
      <c r="E16424" s="141">
        <v>2022</v>
      </c>
      <c r="F16424" s="151"/>
      <c r="G16424" s="157">
        <f t="shared" si="455"/>
        <v>437</v>
      </c>
      <c r="H16424" s="143"/>
      <c r="I16424" s="221">
        <v>437</v>
      </c>
      <c r="J16424" s="221"/>
      <c r="K16424" s="200"/>
      <c r="L16424" s="221">
        <v>0</v>
      </c>
      <c r="M16424" s="149"/>
      <c r="N16424" s="149"/>
      <c r="O16424" s="152">
        <f t="shared" si="456"/>
        <v>0</v>
      </c>
      <c r="P16424" s="153"/>
      <c r="Q16424" s="153"/>
      <c r="R16424" s="153"/>
      <c r="S16424" s="143"/>
      <c r="T16424" s="143"/>
      <c r="U16424" s="143"/>
    </row>
    <row r="16425" spans="1:21" x14ac:dyDescent="0.3">
      <c r="A16425" s="141">
        <v>6</v>
      </c>
      <c r="B16425" s="141">
        <v>2</v>
      </c>
      <c r="C16425" s="146">
        <v>602</v>
      </c>
      <c r="D16425" s="141" t="s">
        <v>7</v>
      </c>
      <c r="E16425" s="141">
        <v>2022</v>
      </c>
      <c r="F16425" s="151"/>
      <c r="G16425" s="157">
        <f t="shared" si="455"/>
        <v>509</v>
      </c>
      <c r="H16425" s="143"/>
      <c r="I16425" s="221">
        <v>509</v>
      </c>
      <c r="J16425" s="221"/>
      <c r="K16425" s="200"/>
      <c r="L16425" s="221">
        <v>0</v>
      </c>
      <c r="M16425" s="149"/>
      <c r="N16425" s="149"/>
      <c r="O16425" s="152">
        <f t="shared" si="456"/>
        <v>0</v>
      </c>
      <c r="P16425" s="153"/>
      <c r="Q16425" s="153"/>
      <c r="R16425" s="153"/>
      <c r="S16425" s="143"/>
      <c r="T16425" s="143"/>
      <c r="U16425" s="143"/>
    </row>
    <row r="16426" spans="1:21" x14ac:dyDescent="0.3">
      <c r="A16426" s="141">
        <v>6</v>
      </c>
      <c r="B16426" s="141">
        <v>3</v>
      </c>
      <c r="C16426" s="146">
        <v>603</v>
      </c>
      <c r="D16426" s="141" t="s">
        <v>7</v>
      </c>
      <c r="E16426" s="141">
        <v>2022</v>
      </c>
      <c r="F16426" s="151"/>
      <c r="G16426" s="157">
        <f t="shared" si="455"/>
        <v>684</v>
      </c>
      <c r="H16426" s="143"/>
      <c r="I16426" s="221">
        <v>684</v>
      </c>
      <c r="J16426" s="221"/>
      <c r="K16426" s="200"/>
      <c r="L16426" s="221">
        <v>0</v>
      </c>
      <c r="M16426" s="149"/>
      <c r="N16426" s="149"/>
      <c r="O16426" s="152">
        <f t="shared" si="456"/>
        <v>0</v>
      </c>
      <c r="P16426" s="153"/>
      <c r="Q16426" s="153"/>
      <c r="R16426" s="153"/>
      <c r="S16426" s="143"/>
      <c r="T16426" s="143"/>
      <c r="U16426" s="143"/>
    </row>
    <row r="16427" spans="1:21" x14ac:dyDescent="0.3">
      <c r="A16427" s="141">
        <v>6</v>
      </c>
      <c r="B16427" s="141">
        <v>4</v>
      </c>
      <c r="C16427" s="146">
        <v>604</v>
      </c>
      <c r="D16427" s="141" t="s">
        <v>7</v>
      </c>
      <c r="E16427" s="141">
        <v>2022</v>
      </c>
      <c r="F16427" s="151"/>
      <c r="G16427" s="157">
        <f t="shared" si="455"/>
        <v>2100</v>
      </c>
      <c r="H16427" s="143"/>
      <c r="I16427" s="222">
        <v>2100</v>
      </c>
      <c r="J16427" s="221"/>
      <c r="K16427" s="200"/>
      <c r="L16427" s="221">
        <v>0</v>
      </c>
      <c r="M16427" s="149"/>
      <c r="N16427" s="149"/>
      <c r="O16427" s="152">
        <f t="shared" si="456"/>
        <v>0</v>
      </c>
      <c r="P16427" s="153"/>
      <c r="Q16427" s="153"/>
      <c r="R16427" s="153"/>
      <c r="S16427" s="143"/>
      <c r="T16427" s="143"/>
      <c r="U16427" s="143"/>
    </row>
    <row r="16428" spans="1:21" x14ac:dyDescent="0.3">
      <c r="A16428" s="141">
        <v>6</v>
      </c>
      <c r="B16428" s="141">
        <v>5</v>
      </c>
      <c r="C16428" s="146">
        <v>605</v>
      </c>
      <c r="D16428" s="141" t="s">
        <v>7</v>
      </c>
      <c r="E16428" s="141">
        <v>2022</v>
      </c>
      <c r="F16428" s="151"/>
      <c r="G16428" s="157">
        <f t="shared" si="455"/>
        <v>4106</v>
      </c>
      <c r="H16428" s="143"/>
      <c r="I16428" s="222">
        <v>4106</v>
      </c>
      <c r="J16428" s="221"/>
      <c r="K16428" s="200"/>
      <c r="L16428" s="221">
        <v>0</v>
      </c>
      <c r="M16428" s="149"/>
      <c r="N16428" s="149"/>
      <c r="O16428" s="152">
        <f t="shared" si="456"/>
        <v>0</v>
      </c>
      <c r="P16428" s="153"/>
      <c r="Q16428" s="153"/>
      <c r="R16428" s="153"/>
      <c r="S16428" s="143"/>
      <c r="T16428" s="143"/>
      <c r="U16428" s="143"/>
    </row>
    <row r="16429" spans="1:21" x14ac:dyDescent="0.3">
      <c r="A16429" s="141">
        <v>6</v>
      </c>
      <c r="B16429" s="141">
        <v>6</v>
      </c>
      <c r="C16429" s="146">
        <v>606</v>
      </c>
      <c r="D16429" s="141" t="s">
        <v>7</v>
      </c>
      <c r="E16429" s="141">
        <v>2022</v>
      </c>
      <c r="F16429" s="151"/>
      <c r="G16429" s="157">
        <f t="shared" si="455"/>
        <v>3047</v>
      </c>
      <c r="H16429" s="143"/>
      <c r="I16429" s="222">
        <v>3047</v>
      </c>
      <c r="J16429" s="221"/>
      <c r="K16429" s="149"/>
      <c r="L16429" s="221">
        <v>0</v>
      </c>
      <c r="M16429" s="149"/>
      <c r="N16429" s="149"/>
      <c r="O16429" s="152">
        <f t="shared" si="456"/>
        <v>0</v>
      </c>
      <c r="P16429" s="153"/>
      <c r="Q16429" s="153"/>
      <c r="R16429" s="153"/>
      <c r="S16429" s="143"/>
      <c r="T16429" s="143"/>
      <c r="U16429" s="143"/>
    </row>
    <row r="16430" spans="1:21" x14ac:dyDescent="0.3">
      <c r="A16430" s="141">
        <v>6</v>
      </c>
      <c r="B16430" s="141">
        <v>7</v>
      </c>
      <c r="C16430" s="146">
        <v>607</v>
      </c>
      <c r="D16430" s="141" t="s">
        <v>7</v>
      </c>
      <c r="E16430" s="141">
        <v>2022</v>
      </c>
      <c r="F16430" s="151"/>
      <c r="G16430" s="157">
        <f t="shared" si="455"/>
        <v>3292</v>
      </c>
      <c r="H16430" s="143"/>
      <c r="I16430" s="222">
        <v>3292</v>
      </c>
      <c r="J16430" s="221"/>
      <c r="K16430" s="149"/>
      <c r="L16430" s="221">
        <v>0</v>
      </c>
      <c r="M16430" s="149"/>
      <c r="N16430" s="149"/>
      <c r="O16430" s="152">
        <f t="shared" si="456"/>
        <v>0</v>
      </c>
      <c r="P16430" s="153"/>
      <c r="Q16430" s="153"/>
      <c r="R16430" s="153"/>
      <c r="S16430" s="143"/>
      <c r="T16430" s="143"/>
      <c r="U16430" s="143"/>
    </row>
    <row r="16431" spans="1:21" x14ac:dyDescent="0.3">
      <c r="A16431" s="141">
        <v>6</v>
      </c>
      <c r="B16431" s="141">
        <v>8</v>
      </c>
      <c r="C16431" s="146">
        <v>608</v>
      </c>
      <c r="D16431" s="141" t="s">
        <v>7</v>
      </c>
      <c r="E16431" s="141">
        <v>2022</v>
      </c>
      <c r="F16431" s="151"/>
      <c r="G16431" s="157">
        <f t="shared" si="455"/>
        <v>3083</v>
      </c>
      <c r="H16431" s="143"/>
      <c r="I16431" s="222">
        <v>3083</v>
      </c>
      <c r="J16431" s="221"/>
      <c r="K16431" s="149"/>
      <c r="L16431" s="221">
        <v>104</v>
      </c>
      <c r="M16431" s="149"/>
      <c r="N16431" s="149"/>
      <c r="O16431" s="152">
        <f t="shared" si="456"/>
        <v>104</v>
      </c>
      <c r="P16431" s="153"/>
      <c r="Q16431" s="153"/>
      <c r="R16431" s="153"/>
      <c r="S16431" s="143"/>
      <c r="T16431" s="143"/>
      <c r="U16431" s="143"/>
    </row>
    <row r="16432" spans="1:21" x14ac:dyDescent="0.3">
      <c r="A16432" s="141">
        <v>6</v>
      </c>
      <c r="B16432" s="141">
        <v>9</v>
      </c>
      <c r="C16432" s="146">
        <v>609</v>
      </c>
      <c r="D16432" s="141" t="s">
        <v>7</v>
      </c>
      <c r="E16432" s="141">
        <v>2022</v>
      </c>
      <c r="F16432" s="151"/>
      <c r="G16432" s="157">
        <f t="shared" si="455"/>
        <v>2886</v>
      </c>
      <c r="H16432" s="143"/>
      <c r="I16432" s="222">
        <v>2886</v>
      </c>
      <c r="J16432" s="221"/>
      <c r="K16432" s="149"/>
      <c r="L16432" s="221">
        <v>201</v>
      </c>
      <c r="M16432" s="149"/>
      <c r="N16432" s="149"/>
      <c r="O16432" s="152">
        <f t="shared" si="456"/>
        <v>201</v>
      </c>
      <c r="P16432" s="153"/>
      <c r="Q16432" s="153"/>
      <c r="R16432" s="153"/>
      <c r="S16432" s="143"/>
      <c r="T16432" s="143"/>
      <c r="U16432" s="143"/>
    </row>
    <row r="16433" spans="1:21" x14ac:dyDescent="0.3">
      <c r="A16433" s="141">
        <v>6</v>
      </c>
      <c r="B16433" s="141">
        <v>10</v>
      </c>
      <c r="C16433" s="146">
        <v>610</v>
      </c>
      <c r="D16433" s="141" t="s">
        <v>7</v>
      </c>
      <c r="E16433" s="141">
        <v>2022</v>
      </c>
      <c r="F16433" s="151"/>
      <c r="G16433" s="157">
        <f t="shared" si="455"/>
        <v>3058</v>
      </c>
      <c r="H16433" s="143"/>
      <c r="I16433" s="222">
        <v>3058</v>
      </c>
      <c r="J16433" s="221"/>
      <c r="K16433" s="149"/>
      <c r="L16433" s="221">
        <v>174</v>
      </c>
      <c r="M16433" s="149"/>
      <c r="N16433" s="149"/>
      <c r="O16433" s="152">
        <f t="shared" si="456"/>
        <v>174</v>
      </c>
      <c r="P16433" s="153"/>
      <c r="Q16433" s="153"/>
      <c r="R16433" s="153"/>
      <c r="S16433" s="143"/>
      <c r="T16433" s="143"/>
      <c r="U16433" s="143"/>
    </row>
    <row r="16434" spans="1:21" x14ac:dyDescent="0.3">
      <c r="A16434" s="141">
        <v>6</v>
      </c>
      <c r="B16434" s="141">
        <v>11</v>
      </c>
      <c r="C16434" s="146">
        <v>611</v>
      </c>
      <c r="D16434" s="141" t="s">
        <v>7</v>
      </c>
      <c r="E16434" s="141">
        <v>2022</v>
      </c>
      <c r="F16434" s="151"/>
      <c r="G16434" s="157">
        <f t="shared" si="455"/>
        <v>2295</v>
      </c>
      <c r="H16434" s="143"/>
      <c r="I16434" s="222">
        <v>2295</v>
      </c>
      <c r="J16434" s="221"/>
      <c r="K16434" s="200"/>
      <c r="L16434" s="221">
        <v>102</v>
      </c>
      <c r="M16434" s="149"/>
      <c r="N16434" s="149"/>
      <c r="O16434" s="152">
        <f t="shared" si="456"/>
        <v>102</v>
      </c>
      <c r="P16434" s="153"/>
      <c r="Q16434" s="153"/>
      <c r="R16434" s="153"/>
      <c r="S16434" s="143"/>
      <c r="T16434" s="143"/>
      <c r="U16434" s="143"/>
    </row>
    <row r="16435" spans="1:21" x14ac:dyDescent="0.3">
      <c r="A16435" s="141">
        <v>6</v>
      </c>
      <c r="B16435" s="141">
        <v>12</v>
      </c>
      <c r="C16435" s="146">
        <v>612</v>
      </c>
      <c r="D16435" s="141" t="s">
        <v>7</v>
      </c>
      <c r="E16435" s="141">
        <v>2022</v>
      </c>
      <c r="F16435" s="151"/>
      <c r="G16435" s="157">
        <f>I16435+K16435</f>
        <v>2395</v>
      </c>
      <c r="H16435" s="143"/>
      <c r="I16435" s="222">
        <v>2395</v>
      </c>
      <c r="J16435" s="221"/>
      <c r="K16435" s="149"/>
      <c r="L16435" s="221">
        <v>77</v>
      </c>
      <c r="M16435" s="149"/>
      <c r="N16435" s="149"/>
      <c r="O16435" s="152">
        <f t="shared" si="456"/>
        <v>77</v>
      </c>
      <c r="P16435" s="153"/>
      <c r="Q16435" s="153"/>
      <c r="R16435" s="153"/>
      <c r="S16435" s="143"/>
      <c r="T16435" s="143"/>
      <c r="U16435" s="143"/>
    </row>
    <row r="16436" spans="1:21" x14ac:dyDescent="0.3">
      <c r="A16436" s="141">
        <v>6</v>
      </c>
      <c r="B16436" s="141">
        <v>13</v>
      </c>
      <c r="C16436" s="146">
        <v>613</v>
      </c>
      <c r="D16436" s="141" t="s">
        <v>7</v>
      </c>
      <c r="E16436" s="141">
        <v>2022</v>
      </c>
      <c r="F16436" s="151"/>
      <c r="G16436" s="157">
        <f t="shared" ref="G16436:G16499" si="457">I16436+K16436</f>
        <v>3087</v>
      </c>
      <c r="H16436" s="143"/>
      <c r="I16436" s="222">
        <v>3087</v>
      </c>
      <c r="J16436" s="221"/>
      <c r="K16436" s="149"/>
      <c r="L16436" s="221">
        <v>63</v>
      </c>
      <c r="M16436" s="149"/>
      <c r="N16436" s="149"/>
      <c r="O16436" s="152">
        <f t="shared" ref="O16436:O16451" si="458">L16436+N16436</f>
        <v>63</v>
      </c>
      <c r="P16436" s="153"/>
      <c r="Q16436" s="153"/>
      <c r="R16436" s="153"/>
      <c r="S16436" s="143"/>
      <c r="T16436" s="143"/>
      <c r="U16436" s="143"/>
    </row>
    <row r="16437" spans="1:21" x14ac:dyDescent="0.3">
      <c r="A16437" s="141">
        <v>6</v>
      </c>
      <c r="B16437" s="141">
        <v>14</v>
      </c>
      <c r="C16437" s="146">
        <v>614</v>
      </c>
      <c r="D16437" s="141" t="s">
        <v>7</v>
      </c>
      <c r="E16437" s="141">
        <v>2022</v>
      </c>
      <c r="F16437" s="151"/>
      <c r="G16437" s="157">
        <f t="shared" si="457"/>
        <v>2392</v>
      </c>
      <c r="H16437" s="143"/>
      <c r="I16437" s="222">
        <v>2392</v>
      </c>
      <c r="J16437" s="221"/>
      <c r="K16437" s="149"/>
      <c r="L16437" s="221">
        <v>52</v>
      </c>
      <c r="M16437" s="149"/>
      <c r="N16437" s="149"/>
      <c r="O16437" s="152">
        <f t="shared" si="458"/>
        <v>52</v>
      </c>
      <c r="P16437" s="153"/>
      <c r="Q16437" s="153"/>
      <c r="R16437" s="153"/>
      <c r="S16437" s="143"/>
      <c r="T16437" s="143"/>
      <c r="U16437" s="143"/>
    </row>
    <row r="16438" spans="1:21" x14ac:dyDescent="0.3">
      <c r="A16438" s="141">
        <v>6</v>
      </c>
      <c r="B16438" s="141">
        <v>15</v>
      </c>
      <c r="C16438" s="146">
        <v>615</v>
      </c>
      <c r="D16438" s="141" t="s">
        <v>7</v>
      </c>
      <c r="E16438" s="141">
        <v>2022</v>
      </c>
      <c r="F16438" s="151"/>
      <c r="G16438" s="157">
        <f t="shared" si="457"/>
        <v>6078</v>
      </c>
      <c r="H16438" s="143"/>
      <c r="I16438" s="222">
        <v>6078</v>
      </c>
      <c r="J16438" s="221"/>
      <c r="K16438" s="149"/>
      <c r="L16438" s="221">
        <v>141</v>
      </c>
      <c r="M16438" s="149"/>
      <c r="N16438" s="149"/>
      <c r="O16438" s="152">
        <f t="shared" si="458"/>
        <v>141</v>
      </c>
      <c r="P16438" s="153"/>
      <c r="Q16438" s="153"/>
      <c r="R16438" s="153"/>
      <c r="S16438" s="143"/>
      <c r="T16438" s="143"/>
      <c r="U16438" s="143"/>
    </row>
    <row r="16439" spans="1:21" x14ac:dyDescent="0.3">
      <c r="A16439" s="141">
        <v>6</v>
      </c>
      <c r="B16439" s="141">
        <v>16</v>
      </c>
      <c r="C16439" s="146">
        <v>616</v>
      </c>
      <c r="D16439" s="141" t="s">
        <v>7</v>
      </c>
      <c r="E16439" s="141">
        <v>2022</v>
      </c>
      <c r="F16439" s="151"/>
      <c r="G16439" s="157">
        <f t="shared" si="457"/>
        <v>5001</v>
      </c>
      <c r="H16439" s="143"/>
      <c r="I16439" s="222">
        <v>5001</v>
      </c>
      <c r="J16439" s="221"/>
      <c r="K16439" s="149"/>
      <c r="L16439" s="221">
        <v>162</v>
      </c>
      <c r="M16439" s="149"/>
      <c r="N16439" s="149"/>
      <c r="O16439" s="152">
        <f t="shared" si="458"/>
        <v>162</v>
      </c>
      <c r="P16439" s="153"/>
      <c r="Q16439" s="153"/>
      <c r="R16439" s="153"/>
      <c r="S16439" s="143"/>
      <c r="T16439" s="143"/>
      <c r="U16439" s="143"/>
    </row>
    <row r="16440" spans="1:21" x14ac:dyDescent="0.3">
      <c r="A16440" s="141">
        <v>6</v>
      </c>
      <c r="B16440" s="141">
        <v>17</v>
      </c>
      <c r="C16440" s="146">
        <v>617</v>
      </c>
      <c r="D16440" s="141" t="s">
        <v>7</v>
      </c>
      <c r="E16440" s="141">
        <v>2022</v>
      </c>
      <c r="F16440" s="151"/>
      <c r="G16440" s="157">
        <f t="shared" si="457"/>
        <v>5180</v>
      </c>
      <c r="H16440" s="143"/>
      <c r="I16440" s="222">
        <v>5180</v>
      </c>
      <c r="J16440" s="221"/>
      <c r="K16440" s="200"/>
      <c r="L16440" s="221">
        <v>216</v>
      </c>
      <c r="M16440" s="149"/>
      <c r="N16440" s="149"/>
      <c r="O16440" s="152">
        <f t="shared" si="458"/>
        <v>216</v>
      </c>
      <c r="P16440" s="153"/>
      <c r="Q16440" s="153"/>
      <c r="R16440" s="153"/>
      <c r="S16440" s="143"/>
      <c r="T16440" s="143"/>
      <c r="U16440" s="143"/>
    </row>
    <row r="16441" spans="1:21" x14ac:dyDescent="0.3">
      <c r="A16441" s="141">
        <v>6</v>
      </c>
      <c r="B16441" s="141">
        <v>18</v>
      </c>
      <c r="C16441" s="146">
        <v>618</v>
      </c>
      <c r="D16441" s="141" t="s">
        <v>7</v>
      </c>
      <c r="E16441" s="141">
        <v>2022</v>
      </c>
      <c r="F16441" s="151"/>
      <c r="G16441" s="157">
        <f t="shared" si="457"/>
        <v>9077</v>
      </c>
      <c r="H16441" s="143"/>
      <c r="I16441" s="222">
        <v>9077</v>
      </c>
      <c r="J16441" s="221"/>
      <c r="K16441" s="200"/>
      <c r="L16441" s="221">
        <v>396</v>
      </c>
      <c r="M16441" s="149"/>
      <c r="N16441" s="149"/>
      <c r="O16441" s="152">
        <f t="shared" si="458"/>
        <v>396</v>
      </c>
      <c r="P16441" s="153"/>
      <c r="Q16441" s="153"/>
      <c r="R16441" s="153"/>
      <c r="S16441" s="143"/>
      <c r="T16441" s="143"/>
      <c r="U16441" s="143"/>
    </row>
    <row r="16442" spans="1:21" x14ac:dyDescent="0.3">
      <c r="A16442" s="141">
        <v>6</v>
      </c>
      <c r="B16442" s="141">
        <v>19</v>
      </c>
      <c r="C16442" s="146">
        <v>619</v>
      </c>
      <c r="D16442" s="141" t="s">
        <v>7</v>
      </c>
      <c r="E16442" s="141">
        <v>2022</v>
      </c>
      <c r="F16442" s="151"/>
      <c r="G16442" s="157">
        <f t="shared" si="457"/>
        <v>8116</v>
      </c>
      <c r="H16442" s="143"/>
      <c r="I16442" s="222">
        <v>8116</v>
      </c>
      <c r="J16442" s="221"/>
      <c r="K16442" s="149"/>
      <c r="L16442" s="221">
        <v>370</v>
      </c>
      <c r="M16442" s="149"/>
      <c r="N16442" s="149"/>
      <c r="O16442" s="152">
        <f t="shared" si="458"/>
        <v>370</v>
      </c>
      <c r="P16442" s="153"/>
      <c r="Q16442" s="153"/>
      <c r="R16442" s="153"/>
      <c r="S16442" s="143"/>
      <c r="T16442" s="143"/>
      <c r="U16442" s="143"/>
    </row>
    <row r="16443" spans="1:21" x14ac:dyDescent="0.3">
      <c r="A16443" s="141">
        <v>6</v>
      </c>
      <c r="B16443" s="141">
        <v>20</v>
      </c>
      <c r="C16443" s="146">
        <v>620</v>
      </c>
      <c r="D16443" s="141" t="s">
        <v>7</v>
      </c>
      <c r="E16443" s="141">
        <v>2022</v>
      </c>
      <c r="F16443" s="151"/>
      <c r="G16443" s="157">
        <f t="shared" si="457"/>
        <v>9833</v>
      </c>
      <c r="H16443" s="143"/>
      <c r="I16443" s="222">
        <v>9833</v>
      </c>
      <c r="J16443" s="221"/>
      <c r="K16443" s="149"/>
      <c r="L16443" s="221">
        <v>469</v>
      </c>
      <c r="M16443" s="149"/>
      <c r="N16443" s="149"/>
      <c r="O16443" s="152">
        <f t="shared" si="458"/>
        <v>469</v>
      </c>
      <c r="P16443" s="153"/>
      <c r="Q16443" s="153"/>
      <c r="R16443" s="153"/>
      <c r="S16443" s="143"/>
      <c r="T16443" s="143"/>
      <c r="U16443" s="143"/>
    </row>
    <row r="16444" spans="1:21" x14ac:dyDescent="0.3">
      <c r="A16444" s="141">
        <v>6</v>
      </c>
      <c r="B16444" s="141">
        <v>21</v>
      </c>
      <c r="C16444" s="146">
        <v>621</v>
      </c>
      <c r="D16444" s="141" t="s">
        <v>7</v>
      </c>
      <c r="E16444" s="141">
        <v>2022</v>
      </c>
      <c r="F16444" s="151"/>
      <c r="G16444" s="157">
        <f t="shared" si="457"/>
        <v>7653</v>
      </c>
      <c r="H16444" s="143"/>
      <c r="I16444" s="222">
        <v>7653</v>
      </c>
      <c r="J16444" s="221"/>
      <c r="K16444" s="149"/>
      <c r="L16444" s="221">
        <v>352</v>
      </c>
      <c r="M16444" s="149"/>
      <c r="N16444" s="149"/>
      <c r="O16444" s="152">
        <f t="shared" si="458"/>
        <v>352</v>
      </c>
      <c r="P16444" s="153"/>
      <c r="Q16444" s="153"/>
      <c r="R16444" s="153"/>
      <c r="S16444" s="143"/>
      <c r="T16444" s="143"/>
      <c r="U16444" s="143"/>
    </row>
    <row r="16445" spans="1:21" x14ac:dyDescent="0.3">
      <c r="A16445" s="141">
        <v>6</v>
      </c>
      <c r="B16445" s="141">
        <v>22</v>
      </c>
      <c r="C16445" s="146">
        <v>622</v>
      </c>
      <c r="D16445" s="141" t="s">
        <v>7</v>
      </c>
      <c r="E16445" s="141">
        <v>2022</v>
      </c>
      <c r="F16445" s="151"/>
      <c r="G16445" s="157">
        <f t="shared" si="457"/>
        <v>9893</v>
      </c>
      <c r="H16445" s="143"/>
      <c r="I16445" s="222">
        <v>9893</v>
      </c>
      <c r="J16445" s="221"/>
      <c r="K16445" s="149"/>
      <c r="L16445" s="221">
        <v>440</v>
      </c>
      <c r="M16445" s="149"/>
      <c r="N16445" s="149"/>
      <c r="O16445" s="152">
        <f t="shared" si="458"/>
        <v>440</v>
      </c>
      <c r="P16445" s="153"/>
      <c r="Q16445" s="153"/>
      <c r="R16445" s="153"/>
      <c r="S16445" s="143"/>
      <c r="T16445" s="143"/>
      <c r="U16445" s="143"/>
    </row>
    <row r="16446" spans="1:21" x14ac:dyDescent="0.3">
      <c r="A16446" s="141">
        <v>6</v>
      </c>
      <c r="B16446" s="141">
        <v>23</v>
      </c>
      <c r="C16446" s="146">
        <v>623</v>
      </c>
      <c r="D16446" s="141" t="s">
        <v>7</v>
      </c>
      <c r="E16446" s="141">
        <v>2022</v>
      </c>
      <c r="F16446" s="151"/>
      <c r="G16446" s="157">
        <f t="shared" si="457"/>
        <v>8870</v>
      </c>
      <c r="H16446" s="143"/>
      <c r="I16446" s="222">
        <v>8870</v>
      </c>
      <c r="J16446" s="221"/>
      <c r="K16446" s="149"/>
      <c r="L16446" s="221">
        <v>702</v>
      </c>
      <c r="M16446" s="149"/>
      <c r="N16446" s="149"/>
      <c r="O16446" s="152">
        <f t="shared" si="458"/>
        <v>702</v>
      </c>
      <c r="P16446" s="153"/>
      <c r="Q16446" s="153"/>
      <c r="R16446" s="153"/>
      <c r="S16446" s="143"/>
      <c r="T16446" s="143"/>
      <c r="U16446" s="143"/>
    </row>
    <row r="16447" spans="1:21" x14ac:dyDescent="0.3">
      <c r="A16447" s="141">
        <v>6</v>
      </c>
      <c r="B16447" s="141">
        <v>24</v>
      </c>
      <c r="C16447" s="146">
        <v>624</v>
      </c>
      <c r="D16447" s="141" t="s">
        <v>7</v>
      </c>
      <c r="E16447" s="141">
        <v>2022</v>
      </c>
      <c r="F16447" s="151"/>
      <c r="G16447" s="157">
        <f t="shared" si="457"/>
        <v>9603</v>
      </c>
      <c r="H16447" s="143"/>
      <c r="I16447" s="222">
        <v>9603</v>
      </c>
      <c r="J16447" s="221"/>
      <c r="K16447" s="200"/>
      <c r="L16447" s="222">
        <v>1117</v>
      </c>
      <c r="M16447" s="149"/>
      <c r="N16447" s="149"/>
      <c r="O16447" s="152">
        <f t="shared" si="458"/>
        <v>1117</v>
      </c>
      <c r="P16447" s="153"/>
      <c r="Q16447" s="153"/>
      <c r="R16447" s="153"/>
      <c r="S16447" s="143"/>
      <c r="T16447" s="143"/>
      <c r="U16447" s="143"/>
    </row>
    <row r="16448" spans="1:21" x14ac:dyDescent="0.3">
      <c r="A16448" s="141">
        <v>6</v>
      </c>
      <c r="B16448" s="141">
        <v>25</v>
      </c>
      <c r="C16448" s="146">
        <v>625</v>
      </c>
      <c r="D16448" s="141" t="s">
        <v>7</v>
      </c>
      <c r="E16448" s="141">
        <v>2022</v>
      </c>
      <c r="F16448" s="151"/>
      <c r="G16448" s="157">
        <f t="shared" si="457"/>
        <v>14249</v>
      </c>
      <c r="H16448" s="143"/>
      <c r="I16448" s="222">
        <v>14249</v>
      </c>
      <c r="J16448" s="221"/>
      <c r="K16448" s="200"/>
      <c r="L16448" s="222">
        <v>1813</v>
      </c>
      <c r="M16448" s="149"/>
      <c r="N16448" s="149"/>
      <c r="O16448" s="152">
        <f t="shared" si="458"/>
        <v>1813</v>
      </c>
      <c r="P16448" s="153"/>
      <c r="Q16448" s="153"/>
      <c r="R16448" s="153"/>
      <c r="S16448" s="143"/>
      <c r="T16448" s="143"/>
      <c r="U16448" s="143"/>
    </row>
    <row r="16449" spans="1:21" x14ac:dyDescent="0.3">
      <c r="A16449" s="141">
        <v>6</v>
      </c>
      <c r="B16449" s="141">
        <v>26</v>
      </c>
      <c r="C16449" s="146">
        <v>626</v>
      </c>
      <c r="D16449" s="141" t="s">
        <v>7</v>
      </c>
      <c r="E16449" s="141">
        <v>2022</v>
      </c>
      <c r="F16449" s="151"/>
      <c r="G16449" s="157">
        <f t="shared" si="457"/>
        <v>11287</v>
      </c>
      <c r="H16449" s="143"/>
      <c r="I16449" s="222">
        <v>11287</v>
      </c>
      <c r="J16449" s="221"/>
      <c r="K16449" s="149"/>
      <c r="L16449" s="222">
        <v>1564</v>
      </c>
      <c r="M16449" s="149"/>
      <c r="N16449" s="149"/>
      <c r="O16449" s="152">
        <f t="shared" si="458"/>
        <v>1564</v>
      </c>
      <c r="P16449" s="153"/>
      <c r="Q16449" s="153"/>
      <c r="R16449" s="153"/>
      <c r="S16449" s="143"/>
      <c r="T16449" s="143"/>
      <c r="U16449" s="143"/>
    </row>
    <row r="16450" spans="1:21" x14ac:dyDescent="0.3">
      <c r="A16450" s="141">
        <v>6</v>
      </c>
      <c r="B16450" s="141">
        <v>27</v>
      </c>
      <c r="C16450" s="146">
        <v>627</v>
      </c>
      <c r="D16450" s="141" t="s">
        <v>7</v>
      </c>
      <c r="E16450" s="141">
        <v>2022</v>
      </c>
      <c r="F16450" s="151"/>
      <c r="G16450" s="157">
        <f t="shared" si="457"/>
        <v>11083</v>
      </c>
      <c r="H16450" s="143"/>
      <c r="I16450" s="222">
        <v>11083</v>
      </c>
      <c r="J16450" s="221"/>
      <c r="K16450" s="149"/>
      <c r="L16450" s="222">
        <v>1662</v>
      </c>
      <c r="M16450" s="149"/>
      <c r="N16450" s="149"/>
      <c r="O16450" s="152">
        <f t="shared" si="458"/>
        <v>1662</v>
      </c>
      <c r="P16450" s="153"/>
      <c r="Q16450" s="153"/>
      <c r="R16450" s="153"/>
      <c r="S16450" s="143"/>
      <c r="T16450" s="143"/>
      <c r="U16450" s="143"/>
    </row>
    <row r="16451" spans="1:21" x14ac:dyDescent="0.3">
      <c r="A16451" s="141">
        <v>6</v>
      </c>
      <c r="B16451" s="141">
        <v>28</v>
      </c>
      <c r="C16451" s="146">
        <v>628</v>
      </c>
      <c r="D16451" s="141" t="s">
        <v>7</v>
      </c>
      <c r="E16451" s="141">
        <v>2022</v>
      </c>
      <c r="F16451" s="151"/>
      <c r="G16451" s="157">
        <f t="shared" si="457"/>
        <v>11729</v>
      </c>
      <c r="H16451" s="143"/>
      <c r="I16451" s="222">
        <v>11729</v>
      </c>
      <c r="J16451" s="221"/>
      <c r="K16451" s="149"/>
      <c r="L16451" s="222">
        <v>1430</v>
      </c>
      <c r="M16451" s="149"/>
      <c r="N16451" s="149"/>
      <c r="O16451" s="152">
        <f t="shared" si="458"/>
        <v>1430</v>
      </c>
      <c r="P16451" s="153"/>
      <c r="Q16451" s="153"/>
      <c r="R16451" s="153"/>
      <c r="S16451" s="143"/>
      <c r="T16451" s="143"/>
      <c r="U16451" s="143"/>
    </row>
    <row r="16452" spans="1:21" x14ac:dyDescent="0.3">
      <c r="A16452" s="141">
        <v>6</v>
      </c>
      <c r="B16452" s="141">
        <v>29</v>
      </c>
      <c r="C16452" s="146">
        <v>629</v>
      </c>
      <c r="D16452" s="141" t="s">
        <v>7</v>
      </c>
      <c r="E16452" s="141">
        <v>2022</v>
      </c>
      <c r="F16452" s="151"/>
      <c r="G16452" s="157">
        <f t="shared" si="457"/>
        <v>18595</v>
      </c>
      <c r="H16452" s="143"/>
      <c r="I16452" s="196">
        <v>18595</v>
      </c>
      <c r="J16452" s="149"/>
      <c r="K16452" s="149"/>
      <c r="L16452" s="196">
        <v>1772</v>
      </c>
      <c r="M16452" s="149"/>
      <c r="N16452" s="149"/>
      <c r="O16452" s="152">
        <f t="shared" ref="O16452:O16504" si="459">L16452+N16452</f>
        <v>1772</v>
      </c>
      <c r="P16452" s="153"/>
      <c r="Q16452" s="153"/>
      <c r="R16452" s="153"/>
      <c r="S16452" s="143"/>
      <c r="T16452" s="143"/>
      <c r="U16452" s="143"/>
    </row>
    <row r="16453" spans="1:21" x14ac:dyDescent="0.3">
      <c r="A16453" s="141">
        <v>6</v>
      </c>
      <c r="B16453" s="141">
        <v>30</v>
      </c>
      <c r="C16453" s="146">
        <v>630</v>
      </c>
      <c r="D16453" s="141" t="s">
        <v>7</v>
      </c>
      <c r="E16453" s="141">
        <v>2022</v>
      </c>
      <c r="F16453" s="151"/>
      <c r="G16453" s="157">
        <f t="shared" si="457"/>
        <v>21016</v>
      </c>
      <c r="H16453" s="143"/>
      <c r="I16453" s="196">
        <v>21016</v>
      </c>
      <c r="J16453" s="149"/>
      <c r="K16453" s="149"/>
      <c r="L16453" s="196">
        <v>2002</v>
      </c>
      <c r="M16453" s="149"/>
      <c r="N16453" s="149"/>
      <c r="O16453" s="152">
        <f t="shared" si="459"/>
        <v>2002</v>
      </c>
      <c r="P16453" s="153"/>
      <c r="Q16453" s="153"/>
      <c r="R16453" s="153"/>
      <c r="S16453" s="143"/>
      <c r="T16453" s="143"/>
      <c r="U16453" s="143"/>
    </row>
    <row r="16454" spans="1:21" x14ac:dyDescent="0.3">
      <c r="A16454" s="141">
        <v>7</v>
      </c>
      <c r="B16454" s="141">
        <v>1</v>
      </c>
      <c r="C16454" s="146">
        <v>701</v>
      </c>
      <c r="D16454" s="141" t="s">
        <v>7</v>
      </c>
      <c r="E16454" s="141">
        <v>2022</v>
      </c>
      <c r="F16454" s="151"/>
      <c r="G16454" s="157">
        <f t="shared" si="457"/>
        <v>15463</v>
      </c>
      <c r="H16454" s="143"/>
      <c r="I16454" s="196">
        <v>15463</v>
      </c>
      <c r="J16454" s="196"/>
      <c r="K16454" s="196"/>
      <c r="L16454" s="196">
        <v>1473</v>
      </c>
      <c r="M16454" s="149"/>
      <c r="N16454" s="149"/>
      <c r="O16454" s="152">
        <f t="shared" si="459"/>
        <v>1473</v>
      </c>
      <c r="P16454" s="153"/>
      <c r="Q16454" s="153"/>
      <c r="R16454" s="153"/>
      <c r="S16454" s="143"/>
      <c r="T16454" s="143"/>
      <c r="U16454" s="143"/>
    </row>
    <row r="16455" spans="1:21" x14ac:dyDescent="0.3">
      <c r="A16455" s="141">
        <v>7</v>
      </c>
      <c r="B16455" s="141">
        <v>2</v>
      </c>
      <c r="C16455" s="146">
        <v>702</v>
      </c>
      <c r="D16455" s="141" t="s">
        <v>7</v>
      </c>
      <c r="E16455" s="141">
        <v>2022</v>
      </c>
      <c r="F16455" s="151"/>
      <c r="G16455" s="157">
        <f t="shared" si="457"/>
        <v>11566</v>
      </c>
      <c r="H16455" s="143"/>
      <c r="I16455" s="196">
        <v>11566</v>
      </c>
      <c r="J16455" s="149"/>
      <c r="K16455" s="149"/>
      <c r="L16455" s="196">
        <v>1409</v>
      </c>
      <c r="M16455" s="149"/>
      <c r="N16455" s="149"/>
      <c r="O16455" s="152">
        <f t="shared" si="459"/>
        <v>1409</v>
      </c>
      <c r="P16455" s="153"/>
      <c r="Q16455" s="153"/>
      <c r="R16455" s="153"/>
      <c r="S16455" s="143"/>
      <c r="T16455" s="143"/>
      <c r="U16455" s="143"/>
    </row>
    <row r="16456" spans="1:21" x14ac:dyDescent="0.3">
      <c r="A16456" s="141">
        <v>7</v>
      </c>
      <c r="B16456" s="141">
        <v>3</v>
      </c>
      <c r="C16456" s="146">
        <v>703</v>
      </c>
      <c r="D16456" s="141" t="s">
        <v>7</v>
      </c>
      <c r="E16456" s="141">
        <v>2022</v>
      </c>
      <c r="F16456" s="151"/>
      <c r="G16456" s="157">
        <f t="shared" si="457"/>
        <v>12564</v>
      </c>
      <c r="H16456" s="143"/>
      <c r="I16456" s="196">
        <v>12564</v>
      </c>
      <c r="J16456" s="149"/>
      <c r="K16456" s="149"/>
      <c r="L16456" s="196">
        <v>1884</v>
      </c>
      <c r="M16456" s="149"/>
      <c r="N16456" s="149"/>
      <c r="O16456" s="152">
        <f t="shared" si="459"/>
        <v>1884</v>
      </c>
      <c r="P16456" s="153"/>
      <c r="Q16456" s="153"/>
      <c r="R16456" s="153"/>
      <c r="S16456" s="143"/>
      <c r="T16456" s="143"/>
      <c r="U16456" s="143"/>
    </row>
    <row r="16457" spans="1:21" x14ac:dyDescent="0.3">
      <c r="A16457" s="141">
        <v>7</v>
      </c>
      <c r="B16457" s="141">
        <v>4</v>
      </c>
      <c r="C16457" s="146">
        <v>704</v>
      </c>
      <c r="D16457" s="141" t="s">
        <v>7</v>
      </c>
      <c r="E16457" s="141">
        <v>2022</v>
      </c>
      <c r="F16457" s="151"/>
      <c r="G16457" s="157">
        <f t="shared" si="457"/>
        <v>12643</v>
      </c>
      <c r="H16457" s="143"/>
      <c r="I16457" s="196">
        <v>12643</v>
      </c>
      <c r="J16457" s="149"/>
      <c r="K16457" s="149"/>
      <c r="L16457" s="196">
        <v>2268</v>
      </c>
      <c r="M16457" s="149"/>
      <c r="N16457" s="149"/>
      <c r="O16457" s="152">
        <f t="shared" si="459"/>
        <v>2268</v>
      </c>
      <c r="P16457" s="153"/>
      <c r="Q16457" s="153"/>
      <c r="R16457" s="153"/>
      <c r="S16457" s="143"/>
      <c r="T16457" s="143"/>
      <c r="U16457" s="143"/>
    </row>
    <row r="16458" spans="1:21" x14ac:dyDescent="0.3">
      <c r="A16458" s="141">
        <v>7</v>
      </c>
      <c r="B16458" s="141">
        <v>5</v>
      </c>
      <c r="C16458" s="146">
        <v>705</v>
      </c>
      <c r="D16458" s="141" t="s">
        <v>7</v>
      </c>
      <c r="E16458" s="141">
        <v>2022</v>
      </c>
      <c r="F16458" s="151"/>
      <c r="G16458" s="157">
        <f t="shared" si="457"/>
        <v>9107</v>
      </c>
      <c r="H16458" s="143"/>
      <c r="I16458" s="196">
        <v>9107</v>
      </c>
      <c r="J16458" s="149"/>
      <c r="K16458" s="149"/>
      <c r="L16458" s="196">
        <v>2252</v>
      </c>
      <c r="M16458" s="149"/>
      <c r="N16458" s="149"/>
      <c r="O16458" s="152">
        <f t="shared" si="459"/>
        <v>2252</v>
      </c>
      <c r="P16458" s="153"/>
      <c r="Q16458" s="153"/>
      <c r="R16458" s="153"/>
      <c r="S16458" s="143"/>
      <c r="T16458" s="143"/>
      <c r="U16458" s="143"/>
    </row>
    <row r="16459" spans="1:21" x14ac:dyDescent="0.3">
      <c r="A16459" s="141">
        <v>7</v>
      </c>
      <c r="B16459" s="141">
        <v>6</v>
      </c>
      <c r="C16459" s="146">
        <v>706</v>
      </c>
      <c r="D16459" s="141" t="s">
        <v>7</v>
      </c>
      <c r="E16459" s="141">
        <v>2022</v>
      </c>
      <c r="F16459" s="151"/>
      <c r="G16459" s="157">
        <f t="shared" si="457"/>
        <v>7803</v>
      </c>
      <c r="H16459" s="143"/>
      <c r="I16459" s="196">
        <v>7803</v>
      </c>
      <c r="J16459" s="149"/>
      <c r="K16459" s="149"/>
      <c r="L16459" s="196">
        <v>2524</v>
      </c>
      <c r="M16459" s="149"/>
      <c r="N16459" s="149"/>
      <c r="O16459" s="152">
        <f t="shared" si="459"/>
        <v>2524</v>
      </c>
      <c r="P16459" s="153"/>
      <c r="Q16459" s="153"/>
      <c r="R16459" s="153"/>
      <c r="S16459" s="143"/>
      <c r="T16459" s="143"/>
      <c r="U16459" s="143"/>
    </row>
    <row r="16460" spans="1:21" x14ac:dyDescent="0.3">
      <c r="A16460" s="141">
        <v>7</v>
      </c>
      <c r="B16460" s="141">
        <v>7</v>
      </c>
      <c r="C16460" s="146">
        <v>707</v>
      </c>
      <c r="D16460" s="141" t="s">
        <v>7</v>
      </c>
      <c r="E16460" s="141">
        <v>2022</v>
      </c>
      <c r="F16460" s="151"/>
      <c r="G16460" s="157">
        <f t="shared" si="457"/>
        <v>6736</v>
      </c>
      <c r="H16460" s="143"/>
      <c r="I16460" s="196">
        <v>6736</v>
      </c>
      <c r="J16460" s="149"/>
      <c r="K16460" s="149"/>
      <c r="L16460" s="196">
        <v>2373</v>
      </c>
      <c r="M16460" s="149"/>
      <c r="N16460" s="149"/>
      <c r="O16460" s="152">
        <f t="shared" si="459"/>
        <v>2373</v>
      </c>
      <c r="P16460" s="153"/>
      <c r="Q16460" s="153"/>
      <c r="R16460" s="153"/>
      <c r="S16460" s="143"/>
      <c r="T16460" s="143"/>
      <c r="U16460" s="143"/>
    </row>
    <row r="16461" spans="1:21" x14ac:dyDescent="0.3">
      <c r="A16461" s="141">
        <v>7</v>
      </c>
      <c r="B16461" s="141">
        <v>8</v>
      </c>
      <c r="C16461" s="146">
        <v>708</v>
      </c>
      <c r="D16461" s="141" t="s">
        <v>7</v>
      </c>
      <c r="E16461" s="141">
        <v>2022</v>
      </c>
      <c r="F16461" s="151"/>
      <c r="G16461" s="157">
        <f t="shared" si="457"/>
        <v>6925</v>
      </c>
      <c r="H16461" s="143"/>
      <c r="I16461" s="196">
        <v>6925</v>
      </c>
      <c r="J16461" s="200"/>
      <c r="K16461" s="200"/>
      <c r="L16461" s="196">
        <v>2648</v>
      </c>
      <c r="M16461" s="149"/>
      <c r="N16461" s="149"/>
      <c r="O16461" s="152">
        <f t="shared" si="459"/>
        <v>2648</v>
      </c>
      <c r="P16461" s="153"/>
      <c r="Q16461" s="153"/>
      <c r="R16461" s="153"/>
      <c r="S16461" s="143"/>
      <c r="T16461" s="143"/>
      <c r="U16461" s="143"/>
    </row>
    <row r="16462" spans="1:21" x14ac:dyDescent="0.3">
      <c r="A16462" s="141">
        <v>7</v>
      </c>
      <c r="B16462" s="141">
        <v>9</v>
      </c>
      <c r="C16462" s="146">
        <v>709</v>
      </c>
      <c r="D16462" s="141" t="s">
        <v>7</v>
      </c>
      <c r="E16462" s="141">
        <v>2022</v>
      </c>
      <c r="F16462" s="151"/>
      <c r="G16462" s="157">
        <f t="shared" si="457"/>
        <v>6577</v>
      </c>
      <c r="H16462" s="143"/>
      <c r="I16462" s="228">
        <v>6577</v>
      </c>
      <c r="J16462" s="200"/>
      <c r="K16462" s="200"/>
      <c r="L16462" s="228">
        <v>2090</v>
      </c>
      <c r="M16462" s="149"/>
      <c r="N16462" s="149"/>
      <c r="O16462" s="152">
        <f t="shared" si="459"/>
        <v>2090</v>
      </c>
      <c r="P16462" s="153"/>
      <c r="Q16462" s="153"/>
      <c r="R16462" s="153"/>
      <c r="S16462" s="143"/>
      <c r="T16462" s="143"/>
      <c r="U16462" s="143"/>
    </row>
    <row r="16463" spans="1:21" x14ac:dyDescent="0.3">
      <c r="A16463" s="141">
        <v>7</v>
      </c>
      <c r="B16463" s="141">
        <v>10</v>
      </c>
      <c r="C16463" s="146">
        <v>710</v>
      </c>
      <c r="D16463" s="141" t="s">
        <v>7</v>
      </c>
      <c r="E16463" s="141">
        <v>2022</v>
      </c>
      <c r="F16463" s="151"/>
      <c r="G16463" s="157">
        <f t="shared" si="457"/>
        <v>7291</v>
      </c>
      <c r="H16463" s="143"/>
      <c r="I16463" s="228">
        <v>7291</v>
      </c>
      <c r="J16463" s="149"/>
      <c r="K16463" s="149"/>
      <c r="L16463" s="228">
        <v>1888</v>
      </c>
      <c r="M16463" s="149"/>
      <c r="N16463" s="149"/>
      <c r="O16463" s="152">
        <f t="shared" si="459"/>
        <v>1888</v>
      </c>
      <c r="P16463" s="153"/>
      <c r="Q16463" s="153"/>
      <c r="R16463" s="153"/>
      <c r="S16463" s="143"/>
      <c r="T16463" s="143"/>
      <c r="U16463" s="143"/>
    </row>
    <row r="16464" spans="1:21" x14ac:dyDescent="0.3">
      <c r="A16464" s="141">
        <v>7</v>
      </c>
      <c r="B16464" s="141">
        <v>11</v>
      </c>
      <c r="C16464" s="146">
        <v>711</v>
      </c>
      <c r="D16464" s="141" t="s">
        <v>7</v>
      </c>
      <c r="E16464" s="141">
        <v>2022</v>
      </c>
      <c r="F16464" s="151"/>
      <c r="G16464" s="157">
        <f t="shared" si="457"/>
        <v>5033</v>
      </c>
      <c r="H16464" s="143"/>
      <c r="I16464" s="228">
        <v>5033</v>
      </c>
      <c r="J16464" s="149"/>
      <c r="K16464" s="149"/>
      <c r="L16464" s="228">
        <v>1032</v>
      </c>
      <c r="M16464" s="149"/>
      <c r="N16464" s="149"/>
      <c r="O16464" s="152">
        <f t="shared" si="459"/>
        <v>1032</v>
      </c>
      <c r="P16464" s="153"/>
      <c r="Q16464" s="153"/>
      <c r="R16464" s="153"/>
      <c r="S16464" s="143"/>
      <c r="T16464" s="143"/>
      <c r="U16464" s="143"/>
    </row>
    <row r="16465" spans="1:21" x14ac:dyDescent="0.3">
      <c r="A16465" s="141">
        <v>7</v>
      </c>
      <c r="B16465" s="141">
        <v>12</v>
      </c>
      <c r="C16465" s="146">
        <v>712</v>
      </c>
      <c r="D16465" s="141" t="s">
        <v>7</v>
      </c>
      <c r="E16465" s="141">
        <v>2022</v>
      </c>
      <c r="F16465" s="151"/>
      <c r="G16465" s="157">
        <f t="shared" si="457"/>
        <v>3005</v>
      </c>
      <c r="H16465" s="143"/>
      <c r="I16465" s="228">
        <v>3005</v>
      </c>
      <c r="J16465" s="149"/>
      <c r="K16465" s="149"/>
      <c r="L16465" s="227">
        <v>864</v>
      </c>
      <c r="M16465" s="149"/>
      <c r="N16465" s="149"/>
      <c r="O16465" s="152">
        <f t="shared" si="459"/>
        <v>864</v>
      </c>
      <c r="P16465" s="153"/>
      <c r="Q16465" s="153"/>
      <c r="R16465" s="153"/>
      <c r="S16465" s="143"/>
      <c r="T16465" s="143"/>
      <c r="U16465" s="143"/>
    </row>
    <row r="16466" spans="1:21" x14ac:dyDescent="0.3">
      <c r="A16466" s="141">
        <v>7</v>
      </c>
      <c r="B16466" s="141">
        <v>13</v>
      </c>
      <c r="C16466" s="146">
        <v>713</v>
      </c>
      <c r="D16466" s="141" t="s">
        <v>7</v>
      </c>
      <c r="E16466" s="141">
        <v>2022</v>
      </c>
      <c r="F16466" s="151"/>
      <c r="G16466" s="157">
        <f t="shared" si="457"/>
        <v>2919</v>
      </c>
      <c r="H16466" s="143"/>
      <c r="I16466" s="228">
        <v>2919</v>
      </c>
      <c r="J16466" s="149"/>
      <c r="K16466" s="149"/>
      <c r="L16466" s="228">
        <v>1116</v>
      </c>
      <c r="M16466" s="149"/>
      <c r="N16466" s="149"/>
      <c r="O16466" s="152">
        <f t="shared" si="459"/>
        <v>1116</v>
      </c>
      <c r="P16466" s="153"/>
      <c r="Q16466" s="153"/>
      <c r="R16466" s="153"/>
      <c r="S16466" s="143"/>
      <c r="T16466" s="143"/>
      <c r="U16466" s="143"/>
    </row>
    <row r="16467" spans="1:21" x14ac:dyDescent="0.3">
      <c r="A16467" s="141">
        <v>7</v>
      </c>
      <c r="B16467" s="141">
        <v>14</v>
      </c>
      <c r="C16467" s="146">
        <v>714</v>
      </c>
      <c r="D16467" s="141" t="s">
        <v>7</v>
      </c>
      <c r="E16467" s="141">
        <v>2022</v>
      </c>
      <c r="F16467" s="151"/>
      <c r="G16467" s="157">
        <f t="shared" si="457"/>
        <v>3303</v>
      </c>
      <c r="H16467" s="143"/>
      <c r="I16467" s="228">
        <v>3303</v>
      </c>
      <c r="J16467" s="149"/>
      <c r="K16467" s="149"/>
      <c r="L16467" s="228">
        <v>1083</v>
      </c>
      <c r="M16467" s="149"/>
      <c r="N16467" s="149"/>
      <c r="O16467" s="152">
        <f t="shared" si="459"/>
        <v>1083</v>
      </c>
      <c r="P16467" s="153"/>
      <c r="Q16467" s="153"/>
      <c r="R16467" s="153"/>
      <c r="S16467" s="143"/>
      <c r="T16467" s="143"/>
      <c r="U16467" s="143"/>
    </row>
    <row r="16468" spans="1:21" x14ac:dyDescent="0.3">
      <c r="A16468" s="141">
        <v>7</v>
      </c>
      <c r="B16468" s="141">
        <v>15</v>
      </c>
      <c r="C16468" s="146">
        <v>715</v>
      </c>
      <c r="D16468" s="141" t="s">
        <v>7</v>
      </c>
      <c r="E16468" s="141">
        <v>2022</v>
      </c>
      <c r="F16468" s="151"/>
      <c r="G16468" s="157">
        <f t="shared" si="457"/>
        <v>3306</v>
      </c>
      <c r="H16468" s="143"/>
      <c r="I16468" s="228">
        <v>3306</v>
      </c>
      <c r="J16468" s="149"/>
      <c r="K16468" s="149"/>
      <c r="L16468" s="227">
        <v>919</v>
      </c>
      <c r="M16468" s="149"/>
      <c r="N16468" s="149"/>
      <c r="O16468" s="152">
        <f t="shared" si="459"/>
        <v>919</v>
      </c>
      <c r="P16468" s="153"/>
      <c r="Q16468" s="153"/>
      <c r="R16468" s="153"/>
      <c r="S16468" s="143"/>
      <c r="T16468" s="143"/>
      <c r="U16468" s="143"/>
    </row>
    <row r="16469" spans="1:21" x14ac:dyDescent="0.3">
      <c r="A16469" s="141">
        <v>7</v>
      </c>
      <c r="B16469" s="141">
        <v>16</v>
      </c>
      <c r="C16469" s="146">
        <v>716</v>
      </c>
      <c r="D16469" s="141" t="s">
        <v>7</v>
      </c>
      <c r="E16469" s="141">
        <v>2022</v>
      </c>
      <c r="F16469" s="151"/>
      <c r="G16469" s="157">
        <f t="shared" si="457"/>
        <v>3586</v>
      </c>
      <c r="H16469" s="143"/>
      <c r="I16469" s="228">
        <v>3586</v>
      </c>
      <c r="J16469" s="200"/>
      <c r="K16469" s="200"/>
      <c r="L16469" s="227">
        <v>827</v>
      </c>
      <c r="M16469" s="149"/>
      <c r="N16469" s="149"/>
      <c r="O16469" s="152">
        <f t="shared" si="459"/>
        <v>827</v>
      </c>
      <c r="P16469" s="153"/>
      <c r="Q16469" s="153"/>
      <c r="R16469" s="153"/>
      <c r="S16469" s="143"/>
      <c r="T16469" s="143"/>
      <c r="U16469" s="143"/>
    </row>
    <row r="16470" spans="1:21" x14ac:dyDescent="0.3">
      <c r="A16470" s="141">
        <v>7</v>
      </c>
      <c r="B16470" s="141">
        <v>17</v>
      </c>
      <c r="C16470" s="146">
        <v>717</v>
      </c>
      <c r="D16470" s="141" t="s">
        <v>7</v>
      </c>
      <c r="E16470" s="141">
        <v>2022</v>
      </c>
      <c r="F16470" s="151"/>
      <c r="G16470" s="157">
        <f t="shared" si="457"/>
        <v>1597</v>
      </c>
      <c r="H16470" s="143"/>
      <c r="I16470" s="228">
        <v>1597</v>
      </c>
      <c r="J16470" s="200"/>
      <c r="K16470" s="200"/>
      <c r="L16470" s="227">
        <v>299</v>
      </c>
      <c r="M16470" s="149"/>
      <c r="N16470" s="149"/>
      <c r="O16470" s="152">
        <f t="shared" si="459"/>
        <v>299</v>
      </c>
      <c r="P16470" s="153"/>
      <c r="Q16470" s="153"/>
      <c r="R16470" s="153"/>
      <c r="S16470" s="143"/>
      <c r="T16470" s="143"/>
      <c r="U16470" s="143"/>
    </row>
    <row r="16471" spans="1:21" x14ac:dyDescent="0.3">
      <c r="A16471" s="141">
        <v>7</v>
      </c>
      <c r="B16471" s="141">
        <v>18</v>
      </c>
      <c r="C16471" s="146">
        <v>718</v>
      </c>
      <c r="D16471" s="141" t="s">
        <v>7</v>
      </c>
      <c r="E16471" s="141">
        <v>2022</v>
      </c>
      <c r="F16471" s="151"/>
      <c r="G16471" s="157">
        <f t="shared" si="457"/>
        <v>5076</v>
      </c>
      <c r="H16471" s="143"/>
      <c r="I16471" s="228">
        <v>5076</v>
      </c>
      <c r="J16471" s="200"/>
      <c r="K16471" s="200"/>
      <c r="L16471" s="227">
        <v>743</v>
      </c>
      <c r="M16471" s="149"/>
      <c r="N16471" s="149"/>
      <c r="O16471" s="152">
        <f t="shared" si="459"/>
        <v>743</v>
      </c>
      <c r="P16471" s="153"/>
      <c r="Q16471" s="153"/>
      <c r="R16471" s="153"/>
      <c r="S16471" s="143"/>
      <c r="T16471" s="143"/>
      <c r="U16471" s="143"/>
    </row>
    <row r="16472" spans="1:21" x14ac:dyDescent="0.3">
      <c r="A16472" s="141">
        <v>7</v>
      </c>
      <c r="B16472" s="141">
        <v>19</v>
      </c>
      <c r="C16472" s="146">
        <v>719</v>
      </c>
      <c r="D16472" s="141" t="s">
        <v>7</v>
      </c>
      <c r="E16472" s="141">
        <v>2022</v>
      </c>
      <c r="F16472" s="151"/>
      <c r="G16472" s="157">
        <f t="shared" si="457"/>
        <v>2266</v>
      </c>
      <c r="H16472" s="143"/>
      <c r="I16472" s="228">
        <v>2266</v>
      </c>
      <c r="J16472" s="200"/>
      <c r="K16472" s="200"/>
      <c r="L16472" s="227">
        <v>564</v>
      </c>
      <c r="M16472" s="149"/>
      <c r="N16472" s="149"/>
      <c r="O16472" s="152">
        <f t="shared" si="459"/>
        <v>564</v>
      </c>
      <c r="P16472" s="153"/>
      <c r="Q16472" s="153"/>
      <c r="R16472" s="153"/>
      <c r="S16472" s="143"/>
      <c r="T16472" s="143"/>
      <c r="U16472" s="143"/>
    </row>
    <row r="16473" spans="1:21" x14ac:dyDescent="0.3">
      <c r="A16473" s="141">
        <v>7</v>
      </c>
      <c r="B16473" s="141">
        <v>20</v>
      </c>
      <c r="C16473" s="146">
        <v>720</v>
      </c>
      <c r="D16473" s="141" t="s">
        <v>7</v>
      </c>
      <c r="E16473" s="141">
        <v>2022</v>
      </c>
      <c r="F16473" s="151"/>
      <c r="G16473" s="157">
        <f t="shared" si="457"/>
        <v>3405</v>
      </c>
      <c r="H16473" s="143"/>
      <c r="I16473" s="228">
        <v>3405</v>
      </c>
      <c r="J16473" s="200"/>
      <c r="K16473" s="200"/>
      <c r="L16473" s="228">
        <v>1265</v>
      </c>
      <c r="M16473" s="149"/>
      <c r="N16473" s="149"/>
      <c r="O16473" s="152">
        <f t="shared" si="459"/>
        <v>1265</v>
      </c>
      <c r="P16473" s="153"/>
      <c r="Q16473" s="153"/>
      <c r="R16473" s="153"/>
      <c r="S16473" s="143"/>
      <c r="T16473" s="143"/>
      <c r="U16473" s="143"/>
    </row>
    <row r="16474" spans="1:21" x14ac:dyDescent="0.3">
      <c r="A16474" s="141">
        <v>7</v>
      </c>
      <c r="B16474" s="141">
        <v>21</v>
      </c>
      <c r="C16474" s="146">
        <v>721</v>
      </c>
      <c r="D16474" s="141" t="s">
        <v>7</v>
      </c>
      <c r="E16474" s="141">
        <v>2022</v>
      </c>
      <c r="F16474" s="151"/>
      <c r="G16474" s="157">
        <f t="shared" si="457"/>
        <v>3378</v>
      </c>
      <c r="H16474" s="143"/>
      <c r="I16474" s="228">
        <v>3378</v>
      </c>
      <c r="J16474" s="200"/>
      <c r="K16474" s="200"/>
      <c r="L16474" s="227">
        <v>785</v>
      </c>
      <c r="M16474" s="149"/>
      <c r="N16474" s="149"/>
      <c r="O16474" s="152">
        <f t="shared" si="459"/>
        <v>785</v>
      </c>
      <c r="P16474" s="153"/>
      <c r="Q16474" s="153"/>
      <c r="R16474" s="153"/>
      <c r="S16474" s="143"/>
      <c r="T16474" s="143"/>
      <c r="U16474" s="143"/>
    </row>
    <row r="16475" spans="1:21" x14ac:dyDescent="0.3">
      <c r="A16475" s="141">
        <v>7</v>
      </c>
      <c r="B16475" s="141">
        <v>22</v>
      </c>
      <c r="C16475" s="146">
        <v>722</v>
      </c>
      <c r="D16475" s="141" t="s">
        <v>7</v>
      </c>
      <c r="E16475" s="141">
        <v>2022</v>
      </c>
      <c r="F16475" s="151"/>
      <c r="G16475" s="157">
        <f t="shared" si="457"/>
        <v>4211</v>
      </c>
      <c r="H16475" s="143"/>
      <c r="I16475" s="228">
        <v>4211</v>
      </c>
      <c r="J16475" s="149"/>
      <c r="K16475" s="149"/>
      <c r="L16475" s="227">
        <v>501</v>
      </c>
      <c r="M16475" s="149" t="s">
        <v>67</v>
      </c>
      <c r="N16475" s="149"/>
      <c r="O16475" s="152">
        <f t="shared" si="459"/>
        <v>501</v>
      </c>
      <c r="P16475" s="153"/>
      <c r="Q16475" s="153"/>
      <c r="R16475" s="153"/>
      <c r="S16475" s="143"/>
      <c r="T16475" s="143"/>
      <c r="U16475" s="143"/>
    </row>
    <row r="16476" spans="1:21" x14ac:dyDescent="0.3">
      <c r="A16476" s="141">
        <v>7</v>
      </c>
      <c r="B16476" s="141">
        <v>23</v>
      </c>
      <c r="C16476" s="146">
        <v>723</v>
      </c>
      <c r="D16476" s="141" t="s">
        <v>7</v>
      </c>
      <c r="E16476" s="141">
        <v>2022</v>
      </c>
      <c r="F16476" s="151"/>
      <c r="G16476" s="157">
        <f t="shared" si="457"/>
        <v>2328</v>
      </c>
      <c r="H16476" s="143"/>
      <c r="I16476" s="228">
        <v>2328</v>
      </c>
      <c r="J16476" s="149"/>
      <c r="K16476" s="149"/>
      <c r="L16476" s="227">
        <v>257</v>
      </c>
      <c r="M16476" s="149"/>
      <c r="N16476" s="149"/>
      <c r="O16476" s="152">
        <f t="shared" si="459"/>
        <v>257</v>
      </c>
      <c r="P16476" s="153"/>
      <c r="Q16476" s="153"/>
      <c r="R16476" s="153"/>
      <c r="S16476" s="143"/>
      <c r="T16476" s="143"/>
      <c r="U16476" s="143"/>
    </row>
    <row r="16477" spans="1:21" x14ac:dyDescent="0.3">
      <c r="A16477" s="141">
        <v>7</v>
      </c>
      <c r="B16477" s="141">
        <v>24</v>
      </c>
      <c r="C16477" s="146">
        <v>724</v>
      </c>
      <c r="D16477" s="141" t="s">
        <v>7</v>
      </c>
      <c r="E16477" s="141">
        <v>2022</v>
      </c>
      <c r="F16477" s="151"/>
      <c r="G16477" s="157">
        <f t="shared" si="457"/>
        <v>2530</v>
      </c>
      <c r="H16477" s="143"/>
      <c r="I16477" s="228">
        <v>2530</v>
      </c>
      <c r="J16477" s="149"/>
      <c r="K16477" s="149"/>
      <c r="L16477" s="227">
        <v>257</v>
      </c>
      <c r="M16477" s="149"/>
      <c r="N16477" s="149"/>
      <c r="O16477" s="152">
        <f t="shared" si="459"/>
        <v>257</v>
      </c>
      <c r="P16477" s="153"/>
      <c r="Q16477" s="153"/>
      <c r="R16477" s="153"/>
      <c r="S16477" s="143"/>
      <c r="T16477" s="143"/>
      <c r="U16477" s="143"/>
    </row>
    <row r="16478" spans="1:21" x14ac:dyDescent="0.3">
      <c r="A16478" s="141">
        <v>7</v>
      </c>
      <c r="B16478" s="141">
        <v>25</v>
      </c>
      <c r="C16478" s="146">
        <v>725</v>
      </c>
      <c r="D16478" s="141" t="s">
        <v>7</v>
      </c>
      <c r="E16478" s="141">
        <v>2022</v>
      </c>
      <c r="F16478" s="151"/>
      <c r="G16478" s="157">
        <f t="shared" si="457"/>
        <v>2254</v>
      </c>
      <c r="H16478" s="143"/>
      <c r="I16478" s="228">
        <v>2254</v>
      </c>
      <c r="J16478" s="149"/>
      <c r="K16478" s="149"/>
      <c r="L16478" s="227">
        <v>210</v>
      </c>
      <c r="M16478" s="149"/>
      <c r="N16478" s="149"/>
      <c r="O16478" s="152">
        <f t="shared" si="459"/>
        <v>210</v>
      </c>
      <c r="P16478" s="153"/>
      <c r="Q16478" s="153"/>
      <c r="R16478" s="153"/>
      <c r="S16478" s="143"/>
      <c r="T16478" s="143"/>
      <c r="U16478" s="143"/>
    </row>
    <row r="16479" spans="1:21" x14ac:dyDescent="0.3">
      <c r="A16479" s="141">
        <v>7</v>
      </c>
      <c r="B16479" s="141">
        <v>26</v>
      </c>
      <c r="C16479" s="146">
        <v>726</v>
      </c>
      <c r="D16479" s="141" t="s">
        <v>7</v>
      </c>
      <c r="E16479" s="141">
        <v>2022</v>
      </c>
      <c r="F16479" s="151"/>
      <c r="G16479" s="157">
        <f t="shared" si="457"/>
        <v>687</v>
      </c>
      <c r="H16479" s="143"/>
      <c r="I16479" s="229">
        <v>687</v>
      </c>
      <c r="J16479" s="149"/>
      <c r="K16479" s="149"/>
      <c r="L16479" s="229">
        <v>63</v>
      </c>
      <c r="M16479" s="149"/>
      <c r="N16479" s="149"/>
      <c r="O16479" s="152">
        <f t="shared" si="459"/>
        <v>63</v>
      </c>
      <c r="P16479" s="153"/>
      <c r="Q16479" s="153"/>
      <c r="R16479" s="153"/>
      <c r="S16479" s="143"/>
      <c r="T16479" s="143"/>
      <c r="U16479" s="143"/>
    </row>
    <row r="16480" spans="1:21" x14ac:dyDescent="0.3">
      <c r="A16480" s="141">
        <v>7</v>
      </c>
      <c r="B16480" s="141">
        <v>27</v>
      </c>
      <c r="C16480" s="146">
        <v>727</v>
      </c>
      <c r="D16480" s="141" t="s">
        <v>7</v>
      </c>
      <c r="E16480" s="141">
        <v>2022</v>
      </c>
      <c r="F16480" s="151"/>
      <c r="G16480" s="157">
        <f t="shared" si="457"/>
        <v>405</v>
      </c>
      <c r="H16480" s="143"/>
      <c r="I16480" s="229">
        <v>405</v>
      </c>
      <c r="J16480" s="149"/>
      <c r="K16480" s="149"/>
      <c r="L16480" s="229">
        <v>37</v>
      </c>
      <c r="M16480" s="149"/>
      <c r="N16480" s="149"/>
      <c r="O16480" s="152">
        <f t="shared" si="459"/>
        <v>37</v>
      </c>
      <c r="P16480" s="153"/>
      <c r="Q16480" s="153"/>
      <c r="R16480" s="153"/>
      <c r="S16480" s="143"/>
      <c r="T16480" s="143"/>
      <c r="U16480" s="143"/>
    </row>
    <row r="16481" spans="1:21" x14ac:dyDescent="0.3">
      <c r="A16481" s="141">
        <v>7</v>
      </c>
      <c r="B16481" s="141">
        <v>28</v>
      </c>
      <c r="C16481" s="146">
        <v>728</v>
      </c>
      <c r="D16481" s="141" t="s">
        <v>7</v>
      </c>
      <c r="E16481" s="141">
        <v>2022</v>
      </c>
      <c r="F16481" s="151"/>
      <c r="G16481" s="157">
        <f t="shared" si="457"/>
        <v>402</v>
      </c>
      <c r="H16481" s="143"/>
      <c r="I16481" s="229">
        <v>402</v>
      </c>
      <c r="J16481" s="149"/>
      <c r="K16481" s="149"/>
      <c r="L16481" s="229">
        <v>36</v>
      </c>
      <c r="M16481" s="149"/>
      <c r="N16481" s="149"/>
      <c r="O16481" s="152">
        <f t="shared" si="459"/>
        <v>36</v>
      </c>
      <c r="P16481" s="153"/>
      <c r="Q16481" s="153"/>
      <c r="R16481" s="153"/>
      <c r="S16481" s="143"/>
      <c r="T16481" s="143"/>
      <c r="U16481" s="143"/>
    </row>
    <row r="16482" spans="1:21" x14ac:dyDescent="0.3">
      <c r="A16482" s="141">
        <v>7</v>
      </c>
      <c r="B16482" s="141">
        <v>29</v>
      </c>
      <c r="C16482" s="146">
        <v>729</v>
      </c>
      <c r="D16482" s="141" t="s">
        <v>7</v>
      </c>
      <c r="E16482" s="141">
        <v>2022</v>
      </c>
      <c r="F16482" s="151"/>
      <c r="G16482" s="157">
        <f t="shared" si="457"/>
        <v>20</v>
      </c>
      <c r="H16482" s="143"/>
      <c r="I16482" s="229">
        <v>20</v>
      </c>
      <c r="J16482" s="200"/>
      <c r="K16482" s="200"/>
      <c r="L16482" s="229">
        <v>2</v>
      </c>
      <c r="M16482" s="149"/>
      <c r="N16482" s="149"/>
      <c r="O16482" s="152">
        <f t="shared" si="459"/>
        <v>2</v>
      </c>
      <c r="P16482" s="153"/>
      <c r="Q16482" s="153"/>
      <c r="R16482" s="153"/>
      <c r="S16482" s="143"/>
      <c r="T16482" s="143"/>
      <c r="U16482" s="143"/>
    </row>
    <row r="16483" spans="1:21" x14ac:dyDescent="0.3">
      <c r="A16483" s="141">
        <v>7</v>
      </c>
      <c r="B16483" s="141">
        <v>30</v>
      </c>
      <c r="C16483" s="146">
        <v>730</v>
      </c>
      <c r="D16483" s="141" t="s">
        <v>7</v>
      </c>
      <c r="E16483" s="141">
        <v>2022</v>
      </c>
      <c r="F16483" s="151"/>
      <c r="G16483" s="157">
        <f t="shared" si="457"/>
        <v>0</v>
      </c>
      <c r="H16483" s="143"/>
      <c r="I16483" s="229">
        <v>0</v>
      </c>
      <c r="J16483" s="200"/>
      <c r="K16483" s="200"/>
      <c r="L16483" s="229">
        <v>0</v>
      </c>
      <c r="M16483" s="149"/>
      <c r="N16483" s="149"/>
      <c r="O16483" s="152">
        <f t="shared" si="459"/>
        <v>0</v>
      </c>
      <c r="P16483" s="153"/>
      <c r="Q16483" s="153"/>
      <c r="R16483" s="153"/>
      <c r="S16483" s="143"/>
      <c r="T16483" s="143"/>
      <c r="U16483" s="143"/>
    </row>
    <row r="16484" spans="1:21" x14ac:dyDescent="0.3">
      <c r="A16484" s="141">
        <v>7</v>
      </c>
      <c r="B16484" s="141">
        <v>31</v>
      </c>
      <c r="C16484" s="146">
        <v>731</v>
      </c>
      <c r="D16484" s="141" t="s">
        <v>7</v>
      </c>
      <c r="E16484" s="141">
        <v>2022</v>
      </c>
      <c r="F16484" s="151"/>
      <c r="G16484" s="157">
        <f t="shared" si="457"/>
        <v>162</v>
      </c>
      <c r="H16484" s="143"/>
      <c r="I16484" s="229">
        <v>162</v>
      </c>
      <c r="J16484" s="200"/>
      <c r="K16484" s="200"/>
      <c r="L16484" s="229">
        <v>10</v>
      </c>
      <c r="M16484" s="149"/>
      <c r="N16484" s="149"/>
      <c r="O16484" s="152">
        <f t="shared" si="459"/>
        <v>10</v>
      </c>
      <c r="P16484" s="153"/>
      <c r="Q16484" s="153"/>
      <c r="R16484" s="153"/>
      <c r="S16484" s="143"/>
      <c r="T16484" s="143"/>
      <c r="U16484" s="143"/>
    </row>
    <row r="16485" spans="1:21" x14ac:dyDescent="0.3">
      <c r="A16485" s="141">
        <v>8</v>
      </c>
      <c r="B16485" s="141">
        <v>1</v>
      </c>
      <c r="C16485" s="146">
        <v>801</v>
      </c>
      <c r="D16485" s="141" t="s">
        <v>7</v>
      </c>
      <c r="E16485" s="141">
        <v>2022</v>
      </c>
      <c r="F16485" s="151"/>
      <c r="G16485" s="157">
        <f t="shared" si="457"/>
        <v>1</v>
      </c>
      <c r="H16485" s="143"/>
      <c r="I16485" s="229">
        <v>1</v>
      </c>
      <c r="J16485" s="200"/>
      <c r="K16485" s="200"/>
      <c r="L16485" s="229">
        <v>0</v>
      </c>
      <c r="M16485" s="149"/>
      <c r="N16485" s="149"/>
      <c r="O16485" s="152">
        <f t="shared" si="459"/>
        <v>0</v>
      </c>
      <c r="P16485" s="153"/>
      <c r="Q16485" s="153"/>
      <c r="R16485" s="153"/>
      <c r="S16485" s="143"/>
      <c r="T16485" s="143"/>
      <c r="U16485" s="143"/>
    </row>
    <row r="16486" spans="1:21" x14ac:dyDescent="0.3">
      <c r="A16486" s="141">
        <v>8</v>
      </c>
      <c r="B16486" s="141">
        <v>2</v>
      </c>
      <c r="C16486" s="146">
        <v>802</v>
      </c>
      <c r="D16486" s="141" t="s">
        <v>7</v>
      </c>
      <c r="E16486" s="141">
        <v>2022</v>
      </c>
      <c r="F16486" s="151"/>
      <c r="G16486" s="157">
        <f t="shared" si="457"/>
        <v>97</v>
      </c>
      <c r="H16486" s="143"/>
      <c r="I16486" s="229">
        <v>97</v>
      </c>
      <c r="J16486" s="200"/>
      <c r="K16486" s="200"/>
      <c r="L16486" s="229">
        <v>4</v>
      </c>
      <c r="M16486" s="149"/>
      <c r="N16486" s="149"/>
      <c r="O16486" s="152">
        <f t="shared" si="459"/>
        <v>4</v>
      </c>
      <c r="P16486" s="153"/>
      <c r="Q16486" s="153"/>
      <c r="R16486" s="153"/>
      <c r="S16486" s="143"/>
      <c r="T16486" s="143"/>
      <c r="U16486" s="143"/>
    </row>
    <row r="16487" spans="1:21" x14ac:dyDescent="0.3">
      <c r="A16487" s="141">
        <v>8</v>
      </c>
      <c r="B16487" s="141">
        <v>3</v>
      </c>
      <c r="C16487" s="146">
        <v>803</v>
      </c>
      <c r="D16487" s="141" t="s">
        <v>7</v>
      </c>
      <c r="E16487" s="141">
        <v>2022</v>
      </c>
      <c r="F16487" s="151"/>
      <c r="G16487" s="157">
        <f t="shared" si="457"/>
        <v>23</v>
      </c>
      <c r="H16487" s="143"/>
      <c r="I16487" s="194">
        <v>23</v>
      </c>
      <c r="J16487" s="200"/>
      <c r="K16487" s="200"/>
      <c r="L16487" s="194">
        <v>1</v>
      </c>
      <c r="M16487" s="149"/>
      <c r="N16487" s="149"/>
      <c r="O16487" s="152">
        <f t="shared" si="459"/>
        <v>1</v>
      </c>
      <c r="P16487" s="153"/>
      <c r="Q16487" s="153"/>
      <c r="R16487" s="153"/>
      <c r="S16487" s="143"/>
      <c r="T16487" s="143"/>
      <c r="U16487" s="143"/>
    </row>
    <row r="16488" spans="1:21" x14ac:dyDescent="0.3">
      <c r="A16488" s="141">
        <v>8</v>
      </c>
      <c r="B16488" s="141">
        <v>4</v>
      </c>
      <c r="C16488" s="146">
        <v>804</v>
      </c>
      <c r="D16488" s="141" t="s">
        <v>7</v>
      </c>
      <c r="E16488" s="141">
        <v>2022</v>
      </c>
      <c r="F16488" s="151"/>
      <c r="G16488" s="157">
        <f t="shared" si="457"/>
        <v>92</v>
      </c>
      <c r="H16488" s="143"/>
      <c r="I16488" s="194">
        <v>92</v>
      </c>
      <c r="J16488" s="200"/>
      <c r="K16488" s="200"/>
      <c r="L16488" s="194">
        <v>2</v>
      </c>
      <c r="M16488" s="149"/>
      <c r="N16488" s="149"/>
      <c r="O16488" s="152">
        <f t="shared" si="459"/>
        <v>2</v>
      </c>
      <c r="P16488" s="153"/>
      <c r="Q16488" s="153"/>
      <c r="R16488" s="153"/>
      <c r="S16488" s="143"/>
      <c r="T16488" s="143"/>
      <c r="U16488" s="143"/>
    </row>
    <row r="16489" spans="1:21" x14ac:dyDescent="0.3">
      <c r="A16489" s="141">
        <v>8</v>
      </c>
      <c r="B16489" s="141">
        <v>5</v>
      </c>
      <c r="C16489" s="146">
        <v>805</v>
      </c>
      <c r="D16489" s="141" t="s">
        <v>7</v>
      </c>
      <c r="E16489" s="141">
        <v>2022</v>
      </c>
      <c r="F16489" s="151"/>
      <c r="G16489" s="157">
        <f t="shared" si="457"/>
        <v>1606</v>
      </c>
      <c r="H16489" s="143"/>
      <c r="I16489" s="196">
        <v>1606</v>
      </c>
      <c r="J16489" s="200"/>
      <c r="K16489" s="200"/>
      <c r="L16489" s="194">
        <v>15</v>
      </c>
      <c r="M16489" s="149"/>
      <c r="N16489" s="149"/>
      <c r="O16489" s="152">
        <f t="shared" si="459"/>
        <v>15</v>
      </c>
      <c r="P16489" s="153"/>
      <c r="Q16489" s="153"/>
      <c r="R16489" s="153"/>
      <c r="S16489" s="143"/>
      <c r="T16489" s="143"/>
      <c r="U16489" s="143"/>
    </row>
    <row r="16490" spans="1:21" x14ac:dyDescent="0.3">
      <c r="A16490" s="141">
        <v>8</v>
      </c>
      <c r="B16490" s="141">
        <v>6</v>
      </c>
      <c r="C16490" s="146">
        <v>806</v>
      </c>
      <c r="D16490" s="141" t="s">
        <v>7</v>
      </c>
      <c r="E16490" s="141">
        <v>2022</v>
      </c>
      <c r="F16490" s="151"/>
      <c r="G16490" s="157">
        <f t="shared" si="457"/>
        <v>3029</v>
      </c>
      <c r="H16490" s="143"/>
      <c r="I16490" s="196">
        <v>3029</v>
      </c>
      <c r="J16490" s="200"/>
      <c r="K16490" s="200"/>
      <c r="L16490" s="194">
        <v>0</v>
      </c>
      <c r="M16490" s="149"/>
      <c r="N16490" s="149"/>
      <c r="O16490" s="152">
        <f t="shared" si="459"/>
        <v>0</v>
      </c>
      <c r="P16490" s="153"/>
      <c r="Q16490" s="153"/>
      <c r="R16490" s="153"/>
      <c r="S16490" s="143"/>
      <c r="T16490" s="143"/>
      <c r="U16490" s="143"/>
    </row>
    <row r="16491" spans="1:21" x14ac:dyDescent="0.3">
      <c r="A16491" s="141">
        <v>8</v>
      </c>
      <c r="B16491" s="141">
        <v>7</v>
      </c>
      <c r="C16491" s="146">
        <v>807</v>
      </c>
      <c r="D16491" s="141" t="s">
        <v>7</v>
      </c>
      <c r="E16491" s="141">
        <v>2022</v>
      </c>
      <c r="F16491" s="151"/>
      <c r="G16491" s="157">
        <f t="shared" si="457"/>
        <v>3013</v>
      </c>
      <c r="H16491" s="143"/>
      <c r="I16491" s="196">
        <v>3013</v>
      </c>
      <c r="J16491" s="200"/>
      <c r="K16491" s="200"/>
      <c r="L16491" s="194">
        <v>0</v>
      </c>
      <c r="M16491" s="149"/>
      <c r="N16491" s="149"/>
      <c r="O16491" s="152">
        <f t="shared" si="459"/>
        <v>0</v>
      </c>
      <c r="P16491" s="153"/>
      <c r="Q16491" s="153"/>
      <c r="R16491" s="153"/>
      <c r="S16491" s="143"/>
      <c r="T16491" s="143"/>
      <c r="U16491" s="143"/>
    </row>
    <row r="16492" spans="1:21" x14ac:dyDescent="0.3">
      <c r="A16492" s="141">
        <v>8</v>
      </c>
      <c r="B16492" s="141">
        <v>8</v>
      </c>
      <c r="C16492" s="146">
        <v>808</v>
      </c>
      <c r="D16492" s="141" t="s">
        <v>7</v>
      </c>
      <c r="E16492" s="141">
        <v>2022</v>
      </c>
      <c r="F16492" s="151"/>
      <c r="G16492" s="157">
        <f t="shared" si="457"/>
        <v>905</v>
      </c>
      <c r="H16492" s="143"/>
      <c r="I16492" s="194">
        <v>905</v>
      </c>
      <c r="J16492" s="200"/>
      <c r="K16492" s="200"/>
      <c r="L16492" s="194">
        <v>0</v>
      </c>
      <c r="M16492" s="149"/>
      <c r="N16492" s="149"/>
      <c r="O16492" s="152">
        <f t="shared" si="459"/>
        <v>0</v>
      </c>
      <c r="P16492" s="153"/>
      <c r="Q16492" s="153"/>
      <c r="R16492" s="153"/>
      <c r="S16492" s="143"/>
      <c r="T16492" s="143"/>
      <c r="U16492" s="143"/>
    </row>
    <row r="16493" spans="1:21" x14ac:dyDescent="0.3">
      <c r="A16493" s="141">
        <v>8</v>
      </c>
      <c r="B16493" s="141">
        <v>9</v>
      </c>
      <c r="C16493" s="146">
        <v>809</v>
      </c>
      <c r="D16493" s="141" t="s">
        <v>7</v>
      </c>
      <c r="E16493" s="141">
        <v>2022</v>
      </c>
      <c r="F16493" s="151"/>
      <c r="G16493" s="157">
        <f t="shared" si="457"/>
        <v>215</v>
      </c>
      <c r="H16493" s="143"/>
      <c r="I16493" s="194">
        <v>215</v>
      </c>
      <c r="J16493" s="200"/>
      <c r="K16493" s="200"/>
      <c r="L16493" s="196">
        <v>0</v>
      </c>
      <c r="M16493" s="149"/>
      <c r="N16493" s="149"/>
      <c r="O16493" s="152">
        <f t="shared" si="459"/>
        <v>0</v>
      </c>
      <c r="P16493" s="153"/>
      <c r="Q16493" s="153"/>
      <c r="R16493" s="153"/>
      <c r="S16493" s="143"/>
      <c r="T16493" s="143"/>
      <c r="U16493" s="143"/>
    </row>
    <row r="16494" spans="1:21" x14ac:dyDescent="0.3">
      <c r="A16494" s="141">
        <v>8</v>
      </c>
      <c r="B16494" s="141">
        <v>10</v>
      </c>
      <c r="C16494" s="146">
        <v>810</v>
      </c>
      <c r="D16494" s="141" t="s">
        <v>7</v>
      </c>
      <c r="E16494" s="141">
        <v>2022</v>
      </c>
      <c r="F16494" s="151"/>
      <c r="G16494" s="157">
        <f t="shared" si="457"/>
        <v>246</v>
      </c>
      <c r="H16494" s="143"/>
      <c r="I16494" s="194">
        <v>246</v>
      </c>
      <c r="J16494" s="200"/>
      <c r="K16494" s="200"/>
      <c r="L16494" s="194">
        <v>0</v>
      </c>
      <c r="M16494" s="149"/>
      <c r="N16494" s="149"/>
      <c r="O16494" s="152">
        <f t="shared" si="459"/>
        <v>0</v>
      </c>
      <c r="P16494" s="153"/>
      <c r="Q16494" s="153"/>
      <c r="R16494" s="153"/>
      <c r="S16494" s="143"/>
      <c r="T16494" s="143"/>
      <c r="U16494" s="143"/>
    </row>
    <row r="16495" spans="1:21" x14ac:dyDescent="0.3">
      <c r="A16495" s="141">
        <v>8</v>
      </c>
      <c r="B16495" s="141">
        <v>11</v>
      </c>
      <c r="C16495" s="146">
        <v>811</v>
      </c>
      <c r="D16495" s="141" t="s">
        <v>7</v>
      </c>
      <c r="E16495" s="141">
        <v>2022</v>
      </c>
      <c r="F16495" s="151"/>
      <c r="G16495" s="157">
        <f t="shared" si="457"/>
        <v>779</v>
      </c>
      <c r="H16495" s="143"/>
      <c r="I16495" s="194">
        <v>779</v>
      </c>
      <c r="J16495" s="200"/>
      <c r="K16495" s="200"/>
      <c r="L16495" s="194">
        <v>0</v>
      </c>
      <c r="M16495" s="149"/>
      <c r="N16495" s="149"/>
      <c r="O16495" s="152">
        <f t="shared" si="459"/>
        <v>0</v>
      </c>
      <c r="P16495" s="153"/>
      <c r="Q16495" s="153"/>
      <c r="R16495" s="153"/>
      <c r="S16495" s="143"/>
      <c r="T16495" s="143"/>
      <c r="U16495" s="143"/>
    </row>
    <row r="16496" spans="1:21" x14ac:dyDescent="0.3">
      <c r="A16496" s="141">
        <v>8</v>
      </c>
      <c r="B16496" s="141">
        <v>12</v>
      </c>
      <c r="C16496" s="146">
        <v>812</v>
      </c>
      <c r="D16496" s="141" t="s">
        <v>7</v>
      </c>
      <c r="E16496" s="141">
        <v>2022</v>
      </c>
      <c r="F16496" s="151"/>
      <c r="G16496" s="157">
        <f t="shared" si="457"/>
        <v>1764</v>
      </c>
      <c r="H16496" s="143"/>
      <c r="I16496" s="196">
        <v>1764</v>
      </c>
      <c r="J16496" s="200"/>
      <c r="K16496" s="200"/>
      <c r="L16496" s="194">
        <v>0</v>
      </c>
      <c r="M16496" s="149"/>
      <c r="N16496" s="149"/>
      <c r="O16496" s="152">
        <f t="shared" si="459"/>
        <v>0</v>
      </c>
      <c r="P16496" s="153"/>
      <c r="Q16496" s="153"/>
      <c r="R16496" s="153"/>
      <c r="S16496" s="143"/>
      <c r="T16496" s="143"/>
      <c r="U16496" s="143"/>
    </row>
    <row r="16497" spans="1:21" x14ac:dyDescent="0.3">
      <c r="A16497" s="141">
        <v>8</v>
      </c>
      <c r="B16497" s="141">
        <v>13</v>
      </c>
      <c r="C16497" s="146">
        <v>813</v>
      </c>
      <c r="D16497" s="141" t="s">
        <v>7</v>
      </c>
      <c r="E16497" s="141">
        <v>2022</v>
      </c>
      <c r="F16497" s="151"/>
      <c r="G16497" s="157">
        <f t="shared" si="457"/>
        <v>1977</v>
      </c>
      <c r="H16497" s="143"/>
      <c r="I16497" s="196">
        <v>1977</v>
      </c>
      <c r="J16497" s="200"/>
      <c r="K16497" s="200"/>
      <c r="L16497" s="194">
        <v>0</v>
      </c>
      <c r="M16497" s="149"/>
      <c r="N16497" s="149"/>
      <c r="O16497" s="152">
        <f t="shared" si="459"/>
        <v>0</v>
      </c>
      <c r="P16497" s="153"/>
      <c r="Q16497" s="153"/>
      <c r="R16497" s="153"/>
      <c r="S16497" s="143"/>
      <c r="T16497" s="143"/>
      <c r="U16497" s="143"/>
    </row>
    <row r="16498" spans="1:21" x14ac:dyDescent="0.3">
      <c r="A16498" s="141">
        <v>8</v>
      </c>
      <c r="B16498" s="141">
        <v>14</v>
      </c>
      <c r="C16498" s="146">
        <v>814</v>
      </c>
      <c r="D16498" s="141" t="s">
        <v>7</v>
      </c>
      <c r="E16498" s="141">
        <v>2022</v>
      </c>
      <c r="F16498" s="151"/>
      <c r="G16498" s="157">
        <f t="shared" si="457"/>
        <v>998</v>
      </c>
      <c r="H16498" s="143"/>
      <c r="I16498" s="194">
        <v>998</v>
      </c>
      <c r="J16498" s="200"/>
      <c r="K16498" s="200"/>
      <c r="L16498" s="194">
        <v>0</v>
      </c>
      <c r="M16498" s="149"/>
      <c r="N16498" s="149"/>
      <c r="O16498" s="152">
        <f t="shared" si="459"/>
        <v>0</v>
      </c>
      <c r="P16498" s="153"/>
      <c r="Q16498" s="153"/>
      <c r="R16498" s="153"/>
      <c r="S16498" s="143"/>
      <c r="T16498" s="143"/>
      <c r="U16498" s="143"/>
    </row>
    <row r="16499" spans="1:21" x14ac:dyDescent="0.3">
      <c r="A16499" s="141">
        <v>8</v>
      </c>
      <c r="B16499" s="141">
        <v>15</v>
      </c>
      <c r="C16499" s="146">
        <v>815</v>
      </c>
      <c r="D16499" s="141" t="s">
        <v>7</v>
      </c>
      <c r="E16499" s="141">
        <v>2022</v>
      </c>
      <c r="F16499" s="151"/>
      <c r="G16499" s="157">
        <f t="shared" si="457"/>
        <v>723</v>
      </c>
      <c r="H16499" s="143"/>
      <c r="I16499" s="194">
        <v>723</v>
      </c>
      <c r="J16499" s="200"/>
      <c r="K16499" s="200"/>
      <c r="L16499" s="194">
        <v>0</v>
      </c>
      <c r="M16499" s="149"/>
      <c r="N16499" s="149"/>
      <c r="O16499" s="152">
        <f t="shared" si="459"/>
        <v>0</v>
      </c>
      <c r="P16499" s="153"/>
      <c r="Q16499" s="153"/>
      <c r="R16499" s="153"/>
      <c r="S16499" s="143"/>
      <c r="T16499" s="143"/>
      <c r="U16499" s="143"/>
    </row>
    <row r="16500" spans="1:21" x14ac:dyDescent="0.3">
      <c r="A16500" s="141">
        <v>8</v>
      </c>
      <c r="B16500" s="141">
        <v>16</v>
      </c>
      <c r="C16500" s="146">
        <v>816</v>
      </c>
      <c r="D16500" s="141" t="s">
        <v>7</v>
      </c>
      <c r="E16500" s="141">
        <v>2022</v>
      </c>
      <c r="F16500" s="151"/>
      <c r="G16500" s="157">
        <f t="shared" ref="G16500:G16563" si="460">I16500+K16500</f>
        <v>589</v>
      </c>
      <c r="H16500" s="143"/>
      <c r="I16500" s="194">
        <v>589</v>
      </c>
      <c r="J16500" s="200"/>
      <c r="K16500" s="200"/>
      <c r="L16500" s="194">
        <v>0</v>
      </c>
      <c r="M16500" s="149"/>
      <c r="N16500" s="149"/>
      <c r="O16500" s="152">
        <f t="shared" si="459"/>
        <v>0</v>
      </c>
      <c r="P16500" s="153"/>
      <c r="Q16500" s="153"/>
      <c r="R16500" s="153"/>
      <c r="S16500" s="143"/>
      <c r="T16500" s="143"/>
      <c r="U16500" s="143"/>
    </row>
    <row r="16501" spans="1:21" x14ac:dyDescent="0.3">
      <c r="A16501" s="141">
        <v>8</v>
      </c>
      <c r="B16501" s="141">
        <v>17</v>
      </c>
      <c r="C16501" s="146">
        <v>817</v>
      </c>
      <c r="D16501" s="141" t="s">
        <v>7</v>
      </c>
      <c r="E16501" s="141">
        <v>2022</v>
      </c>
      <c r="F16501" s="151"/>
      <c r="G16501" s="157">
        <f t="shared" si="460"/>
        <v>342</v>
      </c>
      <c r="H16501" s="143"/>
      <c r="I16501" s="194">
        <v>342</v>
      </c>
      <c r="J16501" s="200"/>
      <c r="K16501" s="200"/>
      <c r="L16501" s="194">
        <v>0</v>
      </c>
      <c r="M16501" s="149"/>
      <c r="N16501" s="149"/>
      <c r="O16501" s="152">
        <f t="shared" si="459"/>
        <v>0</v>
      </c>
      <c r="P16501" s="153"/>
      <c r="Q16501" s="153"/>
      <c r="R16501" s="153"/>
      <c r="S16501" s="143"/>
      <c r="T16501" s="143"/>
      <c r="U16501" s="143"/>
    </row>
    <row r="16502" spans="1:21" x14ac:dyDescent="0.3">
      <c r="A16502" s="141">
        <v>8</v>
      </c>
      <c r="B16502" s="141">
        <v>18</v>
      </c>
      <c r="C16502" s="146">
        <v>818</v>
      </c>
      <c r="D16502" s="141" t="s">
        <v>7</v>
      </c>
      <c r="E16502" s="141">
        <v>2022</v>
      </c>
      <c r="F16502" s="151"/>
      <c r="G16502" s="157">
        <f t="shared" si="460"/>
        <v>229</v>
      </c>
      <c r="H16502" s="143"/>
      <c r="I16502" s="196">
        <v>229</v>
      </c>
      <c r="J16502" s="200"/>
      <c r="K16502" s="200"/>
      <c r="L16502" s="196">
        <v>0</v>
      </c>
      <c r="M16502" s="149"/>
      <c r="N16502" s="149"/>
      <c r="O16502" s="152">
        <f t="shared" si="459"/>
        <v>0</v>
      </c>
      <c r="P16502" s="153"/>
      <c r="Q16502" s="153"/>
      <c r="R16502" s="153"/>
      <c r="S16502" s="143"/>
      <c r="T16502" s="143"/>
      <c r="U16502" s="143"/>
    </row>
    <row r="16503" spans="1:21" x14ac:dyDescent="0.3">
      <c r="A16503" s="141">
        <v>8</v>
      </c>
      <c r="B16503" s="141">
        <v>19</v>
      </c>
      <c r="C16503" s="146">
        <v>819</v>
      </c>
      <c r="D16503" s="141" t="s">
        <v>7</v>
      </c>
      <c r="E16503" s="141">
        <v>2022</v>
      </c>
      <c r="F16503" s="151"/>
      <c r="G16503" s="157">
        <f t="shared" si="460"/>
        <v>89</v>
      </c>
      <c r="H16503" s="143"/>
      <c r="I16503" s="194">
        <v>89</v>
      </c>
      <c r="J16503" s="200"/>
      <c r="K16503" s="200"/>
      <c r="L16503" s="196">
        <v>0</v>
      </c>
      <c r="M16503" s="149"/>
      <c r="N16503" s="149"/>
      <c r="O16503" s="152">
        <f t="shared" si="459"/>
        <v>0</v>
      </c>
      <c r="P16503" s="153"/>
      <c r="Q16503" s="153"/>
      <c r="R16503" s="153"/>
      <c r="S16503" s="143"/>
      <c r="T16503" s="143"/>
      <c r="U16503" s="143"/>
    </row>
    <row r="16504" spans="1:21" x14ac:dyDescent="0.3">
      <c r="A16504" s="141">
        <v>8</v>
      </c>
      <c r="B16504" s="141">
        <v>20</v>
      </c>
      <c r="C16504" s="146">
        <v>820</v>
      </c>
      <c r="D16504" s="141" t="s">
        <v>7</v>
      </c>
      <c r="E16504" s="141">
        <v>2022</v>
      </c>
      <c r="F16504" s="151"/>
      <c r="G16504" s="157">
        <f t="shared" si="460"/>
        <v>133</v>
      </c>
      <c r="H16504" s="143"/>
      <c r="I16504" s="194">
        <v>133</v>
      </c>
      <c r="J16504" s="200"/>
      <c r="K16504" s="200"/>
      <c r="L16504" s="194">
        <v>0</v>
      </c>
      <c r="M16504" s="149"/>
      <c r="N16504" s="149"/>
      <c r="O16504" s="152">
        <f t="shared" si="459"/>
        <v>0</v>
      </c>
      <c r="P16504" s="153"/>
      <c r="Q16504" s="153"/>
      <c r="R16504" s="153"/>
      <c r="S16504" s="143"/>
      <c r="T16504" s="143"/>
      <c r="U16504" s="143"/>
    </row>
    <row r="16505" spans="1:21" x14ac:dyDescent="0.3">
      <c r="A16505" s="141">
        <v>8</v>
      </c>
      <c r="B16505" s="141">
        <v>21</v>
      </c>
      <c r="C16505" s="146">
        <v>821</v>
      </c>
      <c r="D16505" s="141" t="s">
        <v>7</v>
      </c>
      <c r="E16505" s="141">
        <v>2022</v>
      </c>
      <c r="F16505" s="151"/>
      <c r="G16505" s="157">
        <f t="shared" si="460"/>
        <v>119</v>
      </c>
      <c r="H16505" s="143"/>
      <c r="I16505" s="194">
        <v>119</v>
      </c>
      <c r="J16505" s="200"/>
      <c r="K16505" s="200"/>
      <c r="L16505" s="194">
        <v>0</v>
      </c>
      <c r="M16505" s="149"/>
      <c r="N16505" s="149"/>
      <c r="O16505" s="152">
        <f t="shared" ref="O16505:O16568" si="461">L16505+N16505</f>
        <v>0</v>
      </c>
      <c r="P16505" s="153"/>
      <c r="Q16505" s="153"/>
      <c r="R16505" s="153"/>
      <c r="S16505" s="143"/>
      <c r="T16505" s="143"/>
      <c r="U16505" s="143"/>
    </row>
    <row r="16506" spans="1:21" x14ac:dyDescent="0.3">
      <c r="A16506" s="141">
        <v>8</v>
      </c>
      <c r="B16506" s="141">
        <v>22</v>
      </c>
      <c r="C16506" s="146">
        <v>822</v>
      </c>
      <c r="D16506" s="141" t="s">
        <v>7</v>
      </c>
      <c r="E16506" s="141">
        <v>2022</v>
      </c>
      <c r="F16506" s="151"/>
      <c r="G16506" s="157">
        <f t="shared" si="460"/>
        <v>108</v>
      </c>
      <c r="H16506" s="143"/>
      <c r="I16506" s="194">
        <v>108</v>
      </c>
      <c r="J16506" s="200"/>
      <c r="K16506" s="200"/>
      <c r="L16506" s="194">
        <v>0</v>
      </c>
      <c r="M16506" s="149"/>
      <c r="N16506" s="149"/>
      <c r="O16506" s="152">
        <f t="shared" si="461"/>
        <v>0</v>
      </c>
      <c r="P16506" s="153"/>
      <c r="Q16506" s="153"/>
      <c r="R16506" s="153"/>
      <c r="S16506" s="143"/>
      <c r="T16506" s="143"/>
      <c r="U16506" s="143"/>
    </row>
    <row r="16507" spans="1:21" x14ac:dyDescent="0.3">
      <c r="A16507" s="141">
        <v>8</v>
      </c>
      <c r="B16507" s="141">
        <v>23</v>
      </c>
      <c r="C16507" s="146">
        <v>823</v>
      </c>
      <c r="D16507" s="141" t="s">
        <v>7</v>
      </c>
      <c r="E16507" s="141">
        <v>2022</v>
      </c>
      <c r="F16507" s="151"/>
      <c r="G16507" s="157">
        <f t="shared" si="460"/>
        <v>78</v>
      </c>
      <c r="H16507" s="143"/>
      <c r="I16507" s="194">
        <v>78</v>
      </c>
      <c r="J16507" s="200"/>
      <c r="K16507" s="200"/>
      <c r="L16507" s="194">
        <v>0</v>
      </c>
      <c r="M16507" s="149"/>
      <c r="N16507" s="149"/>
      <c r="O16507" s="152">
        <f t="shared" si="461"/>
        <v>0</v>
      </c>
      <c r="P16507" s="153"/>
      <c r="Q16507" s="153"/>
      <c r="R16507" s="153"/>
      <c r="S16507" s="143"/>
      <c r="T16507" s="143"/>
      <c r="U16507" s="143"/>
    </row>
    <row r="16508" spans="1:21" x14ac:dyDescent="0.3">
      <c r="A16508" s="141">
        <v>8</v>
      </c>
      <c r="B16508" s="141">
        <v>24</v>
      </c>
      <c r="C16508" s="146">
        <v>824</v>
      </c>
      <c r="D16508" s="141" t="s">
        <v>7</v>
      </c>
      <c r="E16508" s="141">
        <v>2022</v>
      </c>
      <c r="F16508" s="151"/>
      <c r="G16508" s="157">
        <f t="shared" si="460"/>
        <v>71</v>
      </c>
      <c r="H16508" s="143"/>
      <c r="I16508" s="194">
        <v>71</v>
      </c>
      <c r="J16508" s="200"/>
      <c r="K16508" s="200"/>
      <c r="L16508" s="194">
        <v>0</v>
      </c>
      <c r="M16508" s="149"/>
      <c r="N16508" s="149"/>
      <c r="O16508" s="152">
        <f t="shared" si="461"/>
        <v>0</v>
      </c>
      <c r="P16508" s="153"/>
      <c r="Q16508" s="153"/>
      <c r="R16508" s="153"/>
      <c r="S16508" s="143"/>
      <c r="T16508" s="143"/>
      <c r="U16508" s="143"/>
    </row>
    <row r="16509" spans="1:21" x14ac:dyDescent="0.3">
      <c r="A16509" s="141">
        <v>8</v>
      </c>
      <c r="B16509" s="141">
        <v>25</v>
      </c>
      <c r="C16509" s="146">
        <v>825</v>
      </c>
      <c r="D16509" s="141" t="s">
        <v>7</v>
      </c>
      <c r="E16509" s="141">
        <v>2022</v>
      </c>
      <c r="F16509" s="151"/>
      <c r="G16509" s="157">
        <f t="shared" si="460"/>
        <v>75</v>
      </c>
      <c r="H16509" s="143"/>
      <c r="I16509" s="194">
        <v>75</v>
      </c>
      <c r="J16509" s="200"/>
      <c r="K16509" s="200"/>
      <c r="L16509" s="194">
        <v>0</v>
      </c>
      <c r="M16509" s="149"/>
      <c r="N16509" s="149"/>
      <c r="O16509" s="152">
        <f t="shared" si="461"/>
        <v>0</v>
      </c>
      <c r="P16509" s="153"/>
      <c r="Q16509" s="153"/>
      <c r="R16509" s="153"/>
      <c r="S16509" s="143"/>
      <c r="T16509" s="143"/>
      <c r="U16509" s="143"/>
    </row>
    <row r="16510" spans="1:21" x14ac:dyDescent="0.3">
      <c r="A16510" s="141">
        <v>8</v>
      </c>
      <c r="B16510" s="141">
        <v>26</v>
      </c>
      <c r="C16510" s="146">
        <v>826</v>
      </c>
      <c r="D16510" s="141" t="s">
        <v>7</v>
      </c>
      <c r="E16510" s="141">
        <v>2022</v>
      </c>
      <c r="F16510" s="151"/>
      <c r="G16510" s="157">
        <f t="shared" si="460"/>
        <v>102</v>
      </c>
      <c r="H16510" s="143"/>
      <c r="I16510" s="194">
        <v>102</v>
      </c>
      <c r="J16510" s="200"/>
      <c r="K16510" s="200"/>
      <c r="L16510" s="194">
        <v>0</v>
      </c>
      <c r="M16510" s="149"/>
      <c r="N16510" s="149"/>
      <c r="O16510" s="152">
        <f t="shared" si="461"/>
        <v>0</v>
      </c>
      <c r="P16510" s="153"/>
      <c r="Q16510" s="153"/>
      <c r="R16510" s="153"/>
      <c r="S16510" s="143"/>
      <c r="T16510" s="143"/>
      <c r="U16510" s="143"/>
    </row>
    <row r="16511" spans="1:21" x14ac:dyDescent="0.3">
      <c r="A16511" s="141">
        <v>8</v>
      </c>
      <c r="B16511" s="141">
        <v>27</v>
      </c>
      <c r="C16511" s="146">
        <v>827</v>
      </c>
      <c r="D16511" s="141" t="s">
        <v>7</v>
      </c>
      <c r="E16511" s="141">
        <v>2022</v>
      </c>
      <c r="F16511" s="151"/>
      <c r="G16511" s="157">
        <f t="shared" si="460"/>
        <v>49</v>
      </c>
      <c r="H16511" s="143"/>
      <c r="I16511" s="194">
        <v>49</v>
      </c>
      <c r="J16511" s="200"/>
      <c r="K16511" s="200"/>
      <c r="L16511" s="194">
        <v>0</v>
      </c>
      <c r="M16511" s="149"/>
      <c r="N16511" s="149"/>
      <c r="O16511" s="152">
        <f t="shared" si="461"/>
        <v>0</v>
      </c>
      <c r="P16511" s="153"/>
      <c r="Q16511" s="153"/>
      <c r="R16511" s="153"/>
      <c r="S16511" s="143"/>
      <c r="T16511" s="143"/>
      <c r="U16511" s="143"/>
    </row>
    <row r="16512" spans="1:21" x14ac:dyDescent="0.3">
      <c r="A16512" s="141">
        <v>8</v>
      </c>
      <c r="B16512" s="141">
        <v>28</v>
      </c>
      <c r="C16512" s="146">
        <v>828</v>
      </c>
      <c r="D16512" s="141" t="s">
        <v>7</v>
      </c>
      <c r="E16512" s="141">
        <v>2022</v>
      </c>
      <c r="F16512" s="151"/>
      <c r="G16512" s="157">
        <f t="shared" si="460"/>
        <v>46</v>
      </c>
      <c r="H16512" s="143"/>
      <c r="I16512" s="194">
        <v>46</v>
      </c>
      <c r="J16512" s="200"/>
      <c r="K16512" s="200"/>
      <c r="L16512" s="194">
        <v>0</v>
      </c>
      <c r="M16512" s="149"/>
      <c r="N16512" s="149"/>
      <c r="O16512" s="152">
        <f t="shared" si="461"/>
        <v>0</v>
      </c>
      <c r="P16512" s="153"/>
      <c r="Q16512" s="153"/>
      <c r="R16512" s="153"/>
      <c r="S16512" s="143"/>
      <c r="T16512" s="143"/>
      <c r="U16512" s="143"/>
    </row>
    <row r="16513" spans="1:21" x14ac:dyDescent="0.3">
      <c r="A16513" s="141">
        <v>8</v>
      </c>
      <c r="B16513" s="141">
        <v>29</v>
      </c>
      <c r="C16513" s="146">
        <v>829</v>
      </c>
      <c r="D16513" s="141" t="s">
        <v>7</v>
      </c>
      <c r="E16513" s="141">
        <v>2022</v>
      </c>
      <c r="F16513" s="151"/>
      <c r="G16513" s="157">
        <f t="shared" si="460"/>
        <v>45</v>
      </c>
      <c r="H16513" s="143"/>
      <c r="I16513" s="196">
        <v>45</v>
      </c>
      <c r="J16513" s="200"/>
      <c r="K16513" s="200"/>
      <c r="L16513" s="196">
        <v>0</v>
      </c>
      <c r="M16513" s="149"/>
      <c r="N16513" s="149"/>
      <c r="O16513" s="152">
        <f t="shared" si="461"/>
        <v>0</v>
      </c>
      <c r="P16513" s="153"/>
      <c r="Q16513" s="153"/>
      <c r="R16513" s="153"/>
      <c r="S16513" s="143"/>
      <c r="T16513" s="143"/>
      <c r="U16513" s="143"/>
    </row>
    <row r="16514" spans="1:21" x14ac:dyDescent="0.3">
      <c r="A16514" s="141">
        <v>8</v>
      </c>
      <c r="B16514" s="141">
        <v>30</v>
      </c>
      <c r="C16514" s="146">
        <v>830</v>
      </c>
      <c r="D16514" s="141" t="s">
        <v>7</v>
      </c>
      <c r="E16514" s="141">
        <v>2022</v>
      </c>
      <c r="F16514" s="151"/>
      <c r="G16514" s="157">
        <f t="shared" si="460"/>
        <v>89</v>
      </c>
      <c r="H16514" s="143"/>
      <c r="I16514" s="194">
        <v>89</v>
      </c>
      <c r="J16514" s="200"/>
      <c r="K16514" s="200"/>
      <c r="L16514" s="196">
        <v>0</v>
      </c>
      <c r="M16514" s="149"/>
      <c r="N16514" s="149"/>
      <c r="O16514" s="152">
        <f t="shared" si="461"/>
        <v>0</v>
      </c>
      <c r="P16514" s="153"/>
      <c r="Q16514" s="153"/>
      <c r="R16514" s="153"/>
      <c r="S16514" s="143"/>
      <c r="T16514" s="143"/>
      <c r="U16514" s="143"/>
    </row>
    <row r="16515" spans="1:21" x14ac:dyDescent="0.3">
      <c r="A16515" s="141">
        <v>8</v>
      </c>
      <c r="B16515" s="141">
        <v>31</v>
      </c>
      <c r="C16515" s="146">
        <v>831</v>
      </c>
      <c r="D16515" s="141" t="s">
        <v>7</v>
      </c>
      <c r="E16515" s="141">
        <v>2022</v>
      </c>
      <c r="F16515" s="151"/>
      <c r="G16515" s="157">
        <f t="shared" si="460"/>
        <v>38</v>
      </c>
      <c r="H16515" s="143"/>
      <c r="I16515" s="194">
        <v>38</v>
      </c>
      <c r="J16515" s="200"/>
      <c r="K16515" s="200"/>
      <c r="L16515" s="194">
        <v>0</v>
      </c>
      <c r="M16515" s="149"/>
      <c r="N16515" s="149"/>
      <c r="O16515" s="152">
        <f t="shared" si="461"/>
        <v>0</v>
      </c>
      <c r="P16515" s="153"/>
      <c r="Q16515" s="153"/>
      <c r="R16515" s="153"/>
      <c r="S16515" s="143"/>
      <c r="T16515" s="143"/>
      <c r="U16515" s="143"/>
    </row>
    <row r="16516" spans="1:21" x14ac:dyDescent="0.3">
      <c r="A16516" s="141">
        <v>9</v>
      </c>
      <c r="B16516" s="141">
        <v>1</v>
      </c>
      <c r="C16516" s="146">
        <v>901</v>
      </c>
      <c r="D16516" s="141" t="s">
        <v>7</v>
      </c>
      <c r="E16516" s="141">
        <v>2022</v>
      </c>
      <c r="F16516" s="151"/>
      <c r="G16516" s="157">
        <f t="shared" si="460"/>
        <v>55</v>
      </c>
      <c r="H16516" s="143"/>
      <c r="I16516" s="194">
        <v>55</v>
      </c>
      <c r="J16516" s="200"/>
      <c r="K16516" s="200"/>
      <c r="L16516" s="218">
        <v>0</v>
      </c>
      <c r="M16516" s="149"/>
      <c r="N16516" s="149"/>
      <c r="O16516" s="152">
        <f t="shared" si="461"/>
        <v>0</v>
      </c>
      <c r="P16516" s="153"/>
      <c r="Q16516" s="153"/>
      <c r="R16516" s="153"/>
      <c r="S16516" s="143"/>
      <c r="T16516" s="143"/>
      <c r="U16516" s="143"/>
    </row>
    <row r="16517" spans="1:21" x14ac:dyDescent="0.3">
      <c r="A16517" s="141">
        <v>9</v>
      </c>
      <c r="B16517" s="141">
        <v>2</v>
      </c>
      <c r="C16517" s="146">
        <v>902</v>
      </c>
      <c r="D16517" s="141" t="s">
        <v>7</v>
      </c>
      <c r="E16517" s="141">
        <v>2022</v>
      </c>
      <c r="F16517" s="151"/>
      <c r="G16517" s="157">
        <f t="shared" si="460"/>
        <v>39</v>
      </c>
      <c r="H16517" s="143"/>
      <c r="I16517" s="194">
        <v>39</v>
      </c>
      <c r="J16517" s="200"/>
      <c r="K16517" s="200"/>
      <c r="L16517" s="218">
        <v>0</v>
      </c>
      <c r="M16517" s="149"/>
      <c r="N16517" s="149"/>
      <c r="O16517" s="152">
        <f t="shared" si="461"/>
        <v>0</v>
      </c>
      <c r="P16517" s="153"/>
      <c r="Q16517" s="153"/>
      <c r="R16517" s="153"/>
      <c r="S16517" s="143"/>
      <c r="T16517" s="143"/>
      <c r="U16517" s="143"/>
    </row>
    <row r="16518" spans="1:21" x14ac:dyDescent="0.3">
      <c r="A16518" s="141">
        <v>9</v>
      </c>
      <c r="B16518" s="141">
        <v>3</v>
      </c>
      <c r="C16518" s="146">
        <v>903</v>
      </c>
      <c r="D16518" s="141" t="s">
        <v>7</v>
      </c>
      <c r="E16518" s="141">
        <v>2022</v>
      </c>
      <c r="F16518" s="151"/>
      <c r="G16518" s="157">
        <f t="shared" si="460"/>
        <v>32</v>
      </c>
      <c r="H16518" s="143"/>
      <c r="I16518" s="194">
        <v>32</v>
      </c>
      <c r="J16518" s="200"/>
      <c r="K16518" s="200"/>
      <c r="L16518" s="218">
        <v>0</v>
      </c>
      <c r="M16518" s="149"/>
      <c r="N16518" s="149"/>
      <c r="O16518" s="152">
        <f t="shared" si="461"/>
        <v>0</v>
      </c>
      <c r="P16518" s="153"/>
      <c r="Q16518" s="153"/>
      <c r="R16518" s="153"/>
      <c r="S16518" s="143"/>
      <c r="T16518" s="143"/>
      <c r="U16518" s="143"/>
    </row>
    <row r="16519" spans="1:21" x14ac:dyDescent="0.3">
      <c r="A16519" s="141">
        <v>9</v>
      </c>
      <c r="B16519" s="141">
        <v>4</v>
      </c>
      <c r="C16519" s="146">
        <v>904</v>
      </c>
      <c r="D16519" s="141" t="s">
        <v>7</v>
      </c>
      <c r="E16519" s="141">
        <v>2022</v>
      </c>
      <c r="F16519" s="151"/>
      <c r="G16519" s="157">
        <f t="shared" si="460"/>
        <v>37</v>
      </c>
      <c r="H16519" s="143"/>
      <c r="I16519" s="194">
        <v>37</v>
      </c>
      <c r="J16519" s="200"/>
      <c r="K16519" s="200"/>
      <c r="L16519" s="218">
        <v>0</v>
      </c>
      <c r="M16519" s="149"/>
      <c r="N16519" s="149"/>
      <c r="O16519" s="152">
        <f t="shared" si="461"/>
        <v>0</v>
      </c>
      <c r="P16519" s="153"/>
      <c r="Q16519" s="153"/>
      <c r="R16519" s="153"/>
      <c r="S16519" s="143"/>
      <c r="T16519" s="143"/>
      <c r="U16519" s="143"/>
    </row>
    <row r="16520" spans="1:21" x14ac:dyDescent="0.3">
      <c r="A16520" s="141">
        <v>9</v>
      </c>
      <c r="B16520" s="141">
        <v>5</v>
      </c>
      <c r="C16520" s="146">
        <v>905</v>
      </c>
      <c r="D16520" s="141" t="s">
        <v>7</v>
      </c>
      <c r="E16520" s="141">
        <v>2022</v>
      </c>
      <c r="F16520" s="151"/>
      <c r="G16520" s="157">
        <f t="shared" si="460"/>
        <v>26</v>
      </c>
      <c r="H16520" s="143"/>
      <c r="I16520" s="194">
        <v>26</v>
      </c>
      <c r="J16520" s="200"/>
      <c r="K16520" s="200"/>
      <c r="L16520" s="218">
        <v>0</v>
      </c>
      <c r="M16520" s="149"/>
      <c r="N16520" s="149"/>
      <c r="O16520" s="152">
        <f t="shared" si="461"/>
        <v>0</v>
      </c>
      <c r="P16520" s="153"/>
      <c r="Q16520" s="153"/>
      <c r="R16520" s="153"/>
      <c r="S16520" s="143"/>
      <c r="T16520" s="143"/>
      <c r="U16520" s="143"/>
    </row>
    <row r="16521" spans="1:21" x14ac:dyDescent="0.3">
      <c r="A16521" s="141">
        <v>9</v>
      </c>
      <c r="B16521" s="141">
        <v>6</v>
      </c>
      <c r="C16521" s="146">
        <v>906</v>
      </c>
      <c r="D16521" s="141" t="s">
        <v>7</v>
      </c>
      <c r="E16521" s="141">
        <v>2022</v>
      </c>
      <c r="F16521" s="151"/>
      <c r="G16521" s="157">
        <f t="shared" si="460"/>
        <v>25</v>
      </c>
      <c r="H16521" s="143"/>
      <c r="I16521" s="194">
        <v>25</v>
      </c>
      <c r="J16521" s="200"/>
      <c r="K16521" s="200"/>
      <c r="L16521" s="218">
        <v>0</v>
      </c>
      <c r="M16521" s="149"/>
      <c r="N16521" s="149"/>
      <c r="O16521" s="152">
        <f t="shared" si="461"/>
        <v>0</v>
      </c>
      <c r="P16521" s="153"/>
      <c r="Q16521" s="153"/>
      <c r="R16521" s="153"/>
      <c r="S16521" s="143"/>
      <c r="T16521" s="143"/>
      <c r="U16521" s="143"/>
    </row>
    <row r="16522" spans="1:21" x14ac:dyDescent="0.3">
      <c r="A16522" s="141">
        <v>9</v>
      </c>
      <c r="B16522" s="141">
        <v>7</v>
      </c>
      <c r="C16522" s="146">
        <v>907</v>
      </c>
      <c r="D16522" s="141" t="s">
        <v>7</v>
      </c>
      <c r="E16522" s="141">
        <v>2022</v>
      </c>
      <c r="F16522" s="151"/>
      <c r="G16522" s="157">
        <f t="shared" si="460"/>
        <v>12</v>
      </c>
      <c r="H16522" s="143"/>
      <c r="I16522" s="194">
        <v>12</v>
      </c>
      <c r="J16522" s="200"/>
      <c r="K16522" s="200"/>
      <c r="L16522" s="218">
        <v>0</v>
      </c>
      <c r="M16522" s="149"/>
      <c r="N16522" s="149"/>
      <c r="O16522" s="152">
        <f t="shared" si="461"/>
        <v>0</v>
      </c>
      <c r="P16522" s="153"/>
      <c r="Q16522" s="153"/>
      <c r="R16522" s="153"/>
      <c r="S16522" s="143"/>
      <c r="T16522" s="143"/>
      <c r="U16522" s="143"/>
    </row>
    <row r="16523" spans="1:21" x14ac:dyDescent="0.3">
      <c r="A16523" s="141">
        <v>9</v>
      </c>
      <c r="B16523" s="141">
        <v>8</v>
      </c>
      <c r="C16523" s="146">
        <v>908</v>
      </c>
      <c r="D16523" s="141" t="s">
        <v>7</v>
      </c>
      <c r="E16523" s="141">
        <v>2022</v>
      </c>
      <c r="F16523" s="151"/>
      <c r="G16523" s="157">
        <f t="shared" si="460"/>
        <v>18</v>
      </c>
      <c r="H16523" s="143"/>
      <c r="I16523" s="194">
        <v>18</v>
      </c>
      <c r="J16523" s="200"/>
      <c r="K16523" s="200"/>
      <c r="L16523" s="218">
        <v>0</v>
      </c>
      <c r="M16523" s="149"/>
      <c r="N16523" s="149"/>
      <c r="O16523" s="152">
        <f t="shared" si="461"/>
        <v>0</v>
      </c>
      <c r="P16523" s="153"/>
      <c r="Q16523" s="153"/>
      <c r="R16523" s="153"/>
      <c r="S16523" s="143"/>
      <c r="T16523" s="143"/>
      <c r="U16523" s="143"/>
    </row>
    <row r="16524" spans="1:21" x14ac:dyDescent="0.3">
      <c r="A16524" s="141">
        <v>9</v>
      </c>
      <c r="B16524" s="141">
        <v>9</v>
      </c>
      <c r="C16524" s="146">
        <v>909</v>
      </c>
      <c r="D16524" s="141" t="s">
        <v>7</v>
      </c>
      <c r="E16524" s="141">
        <v>2022</v>
      </c>
      <c r="F16524" s="151"/>
      <c r="G16524" s="157">
        <f t="shared" si="460"/>
        <v>3</v>
      </c>
      <c r="H16524" s="143"/>
      <c r="I16524" s="194">
        <v>3</v>
      </c>
      <c r="J16524" s="200"/>
      <c r="K16524" s="200"/>
      <c r="L16524" s="218">
        <v>0</v>
      </c>
      <c r="M16524" s="149"/>
      <c r="N16524" s="149"/>
      <c r="O16524" s="152">
        <f t="shared" si="461"/>
        <v>0</v>
      </c>
      <c r="P16524" s="153"/>
      <c r="Q16524" s="153"/>
      <c r="R16524" s="153"/>
      <c r="S16524" s="143"/>
      <c r="T16524" s="143"/>
      <c r="U16524" s="143"/>
    </row>
    <row r="16525" spans="1:21" x14ac:dyDescent="0.3">
      <c r="A16525" s="141">
        <v>9</v>
      </c>
      <c r="B16525" s="141">
        <v>10</v>
      </c>
      <c r="C16525" s="146">
        <v>910</v>
      </c>
      <c r="D16525" s="141" t="s">
        <v>7</v>
      </c>
      <c r="E16525" s="141">
        <v>2022</v>
      </c>
      <c r="F16525" s="151"/>
      <c r="G16525" s="157">
        <f t="shared" si="460"/>
        <v>1</v>
      </c>
      <c r="H16525" s="143"/>
      <c r="I16525" s="194">
        <v>1</v>
      </c>
      <c r="J16525" s="200"/>
      <c r="K16525" s="200"/>
      <c r="L16525" s="218">
        <v>0</v>
      </c>
      <c r="M16525" s="149"/>
      <c r="N16525" s="149"/>
      <c r="O16525" s="152">
        <f t="shared" si="461"/>
        <v>0</v>
      </c>
      <c r="P16525" s="153"/>
      <c r="Q16525" s="153"/>
      <c r="R16525" s="153"/>
      <c r="S16525" s="143"/>
      <c r="T16525" s="143"/>
      <c r="U16525" s="143"/>
    </row>
    <row r="16526" spans="1:21" x14ac:dyDescent="0.3">
      <c r="A16526" s="141">
        <v>9</v>
      </c>
      <c r="B16526" s="141">
        <v>11</v>
      </c>
      <c r="C16526" s="146">
        <v>911</v>
      </c>
      <c r="D16526" s="141" t="s">
        <v>7</v>
      </c>
      <c r="E16526" s="141">
        <v>2022</v>
      </c>
      <c r="F16526" s="151"/>
      <c r="G16526" s="157">
        <f t="shared" si="460"/>
        <v>8</v>
      </c>
      <c r="H16526" s="143"/>
      <c r="I16526" s="194">
        <v>8</v>
      </c>
      <c r="J16526" s="200"/>
      <c r="K16526" s="200"/>
      <c r="L16526" s="218">
        <v>0</v>
      </c>
      <c r="M16526" s="149"/>
      <c r="N16526" s="149"/>
      <c r="O16526" s="152">
        <f t="shared" si="461"/>
        <v>0</v>
      </c>
      <c r="P16526" s="153"/>
      <c r="Q16526" s="153"/>
      <c r="R16526" s="153"/>
      <c r="S16526" s="143"/>
      <c r="T16526" s="143"/>
      <c r="U16526" s="143"/>
    </row>
    <row r="16527" spans="1:21" x14ac:dyDescent="0.3">
      <c r="A16527" s="141">
        <v>9</v>
      </c>
      <c r="B16527" s="141">
        <v>12</v>
      </c>
      <c r="C16527" s="146">
        <v>912</v>
      </c>
      <c r="D16527" s="141" t="s">
        <v>7</v>
      </c>
      <c r="E16527" s="141">
        <v>2022</v>
      </c>
      <c r="F16527" s="151"/>
      <c r="G16527" s="157">
        <f t="shared" si="460"/>
        <v>9</v>
      </c>
      <c r="H16527" s="143"/>
      <c r="I16527" s="196">
        <v>9</v>
      </c>
      <c r="J16527" s="200"/>
      <c r="K16527" s="200"/>
      <c r="L16527" s="218">
        <v>0</v>
      </c>
      <c r="M16527" s="149"/>
      <c r="N16527" s="149"/>
      <c r="O16527" s="152">
        <f t="shared" si="461"/>
        <v>0</v>
      </c>
      <c r="P16527" s="153"/>
      <c r="Q16527" s="153"/>
      <c r="R16527" s="153"/>
      <c r="S16527" s="143"/>
      <c r="T16527" s="143"/>
      <c r="U16527" s="143"/>
    </row>
    <row r="16528" spans="1:21" x14ac:dyDescent="0.3">
      <c r="A16528" s="141">
        <v>9</v>
      </c>
      <c r="B16528" s="141">
        <v>13</v>
      </c>
      <c r="C16528" s="146">
        <v>913</v>
      </c>
      <c r="D16528" s="141" t="s">
        <v>7</v>
      </c>
      <c r="E16528" s="141">
        <v>2022</v>
      </c>
      <c r="F16528" s="151"/>
      <c r="G16528" s="157">
        <f t="shared" si="460"/>
        <v>1</v>
      </c>
      <c r="H16528" s="143"/>
      <c r="I16528" s="196">
        <v>1</v>
      </c>
      <c r="J16528" s="200"/>
      <c r="K16528" s="200"/>
      <c r="L16528" s="218">
        <v>0</v>
      </c>
      <c r="M16528" s="149"/>
      <c r="N16528" s="149"/>
      <c r="O16528" s="152">
        <f t="shared" si="461"/>
        <v>0</v>
      </c>
      <c r="P16528" s="153"/>
      <c r="Q16528" s="153"/>
      <c r="R16528" s="153"/>
      <c r="S16528" s="143"/>
      <c r="T16528" s="143"/>
      <c r="U16528" s="143"/>
    </row>
    <row r="16529" spans="1:21" x14ac:dyDescent="0.3">
      <c r="A16529" s="141">
        <v>9</v>
      </c>
      <c r="B16529" s="141">
        <v>14</v>
      </c>
      <c r="C16529" s="146">
        <v>914</v>
      </c>
      <c r="D16529" s="141" t="s">
        <v>7</v>
      </c>
      <c r="E16529" s="141">
        <v>2022</v>
      </c>
      <c r="F16529" s="151"/>
      <c r="G16529" s="157">
        <f t="shared" si="460"/>
        <v>0</v>
      </c>
      <c r="H16529" s="143"/>
      <c r="I16529" s="194">
        <v>0</v>
      </c>
      <c r="J16529" s="200"/>
      <c r="K16529" s="200"/>
      <c r="L16529" s="218">
        <v>0</v>
      </c>
      <c r="M16529" s="149"/>
      <c r="N16529" s="149"/>
      <c r="O16529" s="152">
        <f t="shared" si="461"/>
        <v>0</v>
      </c>
      <c r="P16529" s="153"/>
      <c r="Q16529" s="153"/>
      <c r="R16529" s="153"/>
      <c r="S16529" s="143"/>
      <c r="T16529" s="143"/>
      <c r="U16529" s="143"/>
    </row>
    <row r="16530" spans="1:21" x14ac:dyDescent="0.3">
      <c r="A16530" s="141">
        <v>9</v>
      </c>
      <c r="B16530" s="141">
        <v>15</v>
      </c>
      <c r="C16530" s="146">
        <v>915</v>
      </c>
      <c r="D16530" s="141" t="s">
        <v>7</v>
      </c>
      <c r="E16530" s="141">
        <v>2022</v>
      </c>
      <c r="F16530" s="151"/>
      <c r="G16530" s="157">
        <f t="shared" si="460"/>
        <v>1</v>
      </c>
      <c r="H16530" s="143"/>
      <c r="I16530" s="194">
        <v>1</v>
      </c>
      <c r="J16530" s="200"/>
      <c r="K16530" s="200"/>
      <c r="L16530" s="218">
        <v>0</v>
      </c>
      <c r="M16530" s="149"/>
      <c r="N16530" s="149"/>
      <c r="O16530" s="152">
        <f t="shared" si="461"/>
        <v>0</v>
      </c>
      <c r="P16530" s="153"/>
      <c r="Q16530" s="153"/>
      <c r="R16530" s="153"/>
      <c r="S16530" s="143"/>
      <c r="T16530" s="143"/>
      <c r="U16530" s="143"/>
    </row>
    <row r="16531" spans="1:21" x14ac:dyDescent="0.3">
      <c r="A16531" s="141">
        <v>9</v>
      </c>
      <c r="B16531" s="141">
        <v>16</v>
      </c>
      <c r="C16531" s="146">
        <v>916</v>
      </c>
      <c r="D16531" s="141" t="s">
        <v>7</v>
      </c>
      <c r="E16531" s="141">
        <v>2022</v>
      </c>
      <c r="F16531" s="151"/>
      <c r="G16531" s="157">
        <f t="shared" si="460"/>
        <v>0</v>
      </c>
      <c r="H16531" s="143"/>
      <c r="I16531" s="194">
        <v>0</v>
      </c>
      <c r="J16531" s="200"/>
      <c r="K16531" s="200"/>
      <c r="L16531" s="218">
        <v>0</v>
      </c>
      <c r="M16531" s="149"/>
      <c r="N16531" s="149"/>
      <c r="O16531" s="152">
        <f t="shared" si="461"/>
        <v>0</v>
      </c>
      <c r="P16531" s="153"/>
      <c r="Q16531" s="153"/>
      <c r="R16531" s="153"/>
      <c r="S16531" s="143"/>
      <c r="T16531" s="143"/>
      <c r="U16531" s="143"/>
    </row>
    <row r="16532" spans="1:21" x14ac:dyDescent="0.3">
      <c r="A16532" s="141">
        <v>9</v>
      </c>
      <c r="B16532" s="141">
        <v>17</v>
      </c>
      <c r="C16532" s="146">
        <v>917</v>
      </c>
      <c r="D16532" s="141" t="s">
        <v>7</v>
      </c>
      <c r="E16532" s="141">
        <v>2022</v>
      </c>
      <c r="F16532" s="151"/>
      <c r="G16532" s="157">
        <f t="shared" si="460"/>
        <v>1</v>
      </c>
      <c r="H16532" s="143"/>
      <c r="I16532" s="194">
        <v>1</v>
      </c>
      <c r="J16532" s="200"/>
      <c r="K16532" s="200"/>
      <c r="L16532" s="218">
        <v>0</v>
      </c>
      <c r="M16532" s="149"/>
      <c r="N16532" s="149"/>
      <c r="O16532" s="152">
        <f t="shared" si="461"/>
        <v>0</v>
      </c>
      <c r="P16532" s="153"/>
      <c r="Q16532" s="153"/>
      <c r="R16532" s="153"/>
      <c r="S16532" s="143"/>
      <c r="T16532" s="143"/>
      <c r="U16532" s="143"/>
    </row>
    <row r="16533" spans="1:21" x14ac:dyDescent="0.3">
      <c r="A16533" s="141">
        <v>9</v>
      </c>
      <c r="B16533" s="141">
        <v>18</v>
      </c>
      <c r="C16533" s="146">
        <v>918</v>
      </c>
      <c r="D16533" s="141" t="s">
        <v>7</v>
      </c>
      <c r="E16533" s="141">
        <v>2022</v>
      </c>
      <c r="F16533" s="151"/>
      <c r="G16533" s="157">
        <f t="shared" si="460"/>
        <v>0</v>
      </c>
      <c r="H16533" s="143"/>
      <c r="I16533" s="194">
        <v>0</v>
      </c>
      <c r="J16533" s="200"/>
      <c r="K16533" s="200"/>
      <c r="L16533" s="218">
        <v>0</v>
      </c>
      <c r="M16533" s="149"/>
      <c r="N16533" s="149"/>
      <c r="O16533" s="152">
        <f t="shared" si="461"/>
        <v>0</v>
      </c>
      <c r="P16533" s="153"/>
      <c r="Q16533" s="153"/>
      <c r="R16533" s="153"/>
      <c r="S16533" s="143"/>
      <c r="T16533" s="143"/>
      <c r="U16533" s="143"/>
    </row>
    <row r="16534" spans="1:21" x14ac:dyDescent="0.3">
      <c r="A16534" s="141">
        <v>9</v>
      </c>
      <c r="B16534" s="141">
        <v>19</v>
      </c>
      <c r="C16534" s="146">
        <v>919</v>
      </c>
      <c r="D16534" s="141" t="s">
        <v>7</v>
      </c>
      <c r="E16534" s="141">
        <v>2022</v>
      </c>
      <c r="F16534" s="151"/>
      <c r="G16534" s="157">
        <f t="shared" si="460"/>
        <v>1</v>
      </c>
      <c r="H16534" s="143"/>
      <c r="I16534" s="194">
        <v>1</v>
      </c>
      <c r="J16534" s="200"/>
      <c r="K16534" s="200"/>
      <c r="L16534" s="218">
        <v>0</v>
      </c>
      <c r="M16534" s="149"/>
      <c r="N16534" s="149"/>
      <c r="O16534" s="152">
        <f t="shared" si="461"/>
        <v>0</v>
      </c>
      <c r="P16534" s="153"/>
      <c r="Q16534" s="153"/>
      <c r="R16534" s="153"/>
      <c r="S16534" s="143"/>
      <c r="T16534" s="143"/>
      <c r="U16534" s="143"/>
    </row>
    <row r="16535" spans="1:21" x14ac:dyDescent="0.3">
      <c r="A16535" s="141">
        <v>9</v>
      </c>
      <c r="B16535" s="141">
        <v>20</v>
      </c>
      <c r="C16535" s="146">
        <v>920</v>
      </c>
      <c r="D16535" s="141" t="s">
        <v>7</v>
      </c>
      <c r="E16535" s="141">
        <v>2022</v>
      </c>
      <c r="F16535" s="151"/>
      <c r="G16535" s="157">
        <f t="shared" si="460"/>
        <v>0</v>
      </c>
      <c r="H16535" s="143"/>
      <c r="I16535" s="194">
        <v>0</v>
      </c>
      <c r="J16535" s="200"/>
      <c r="K16535" s="200"/>
      <c r="L16535" s="218">
        <v>0</v>
      </c>
      <c r="M16535" s="149"/>
      <c r="N16535" s="149"/>
      <c r="O16535" s="152">
        <f t="shared" si="461"/>
        <v>0</v>
      </c>
      <c r="P16535" s="153"/>
      <c r="Q16535" s="153"/>
      <c r="R16535" s="153"/>
      <c r="S16535" s="143"/>
      <c r="T16535" s="143"/>
      <c r="U16535" s="143"/>
    </row>
    <row r="16536" spans="1:21" x14ac:dyDescent="0.3">
      <c r="A16536" s="141">
        <v>9</v>
      </c>
      <c r="B16536" s="141">
        <v>21</v>
      </c>
      <c r="C16536" s="146">
        <v>921</v>
      </c>
      <c r="D16536" s="141" t="s">
        <v>7</v>
      </c>
      <c r="E16536" s="141">
        <v>2022</v>
      </c>
      <c r="F16536" s="151"/>
      <c r="G16536" s="157">
        <f t="shared" si="460"/>
        <v>0</v>
      </c>
      <c r="H16536" s="143"/>
      <c r="I16536" s="196">
        <v>0</v>
      </c>
      <c r="J16536" s="200"/>
      <c r="K16536" s="200"/>
      <c r="L16536" s="218">
        <v>0</v>
      </c>
      <c r="M16536" s="149"/>
      <c r="N16536" s="149"/>
      <c r="O16536" s="152">
        <f t="shared" si="461"/>
        <v>0</v>
      </c>
      <c r="P16536" s="153"/>
      <c r="Q16536" s="153"/>
      <c r="R16536" s="153"/>
      <c r="S16536" s="143"/>
      <c r="T16536" s="143"/>
      <c r="U16536" s="143"/>
    </row>
    <row r="16537" spans="1:21" x14ac:dyDescent="0.3">
      <c r="A16537" s="141">
        <v>9</v>
      </c>
      <c r="B16537" s="141">
        <v>22</v>
      </c>
      <c r="C16537" s="146">
        <v>922</v>
      </c>
      <c r="D16537" s="141" t="s">
        <v>7</v>
      </c>
      <c r="E16537" s="141">
        <v>2022</v>
      </c>
      <c r="F16537" s="151"/>
      <c r="G16537" s="157">
        <f t="shared" si="460"/>
        <v>1</v>
      </c>
      <c r="H16537" s="143"/>
      <c r="I16537" s="194">
        <v>1</v>
      </c>
      <c r="J16537" s="200"/>
      <c r="K16537" s="200"/>
      <c r="L16537" s="218">
        <v>0</v>
      </c>
      <c r="M16537" s="149"/>
      <c r="N16537" s="149"/>
      <c r="O16537" s="152">
        <f t="shared" si="461"/>
        <v>0</v>
      </c>
      <c r="P16537" s="153"/>
      <c r="Q16537" s="153"/>
      <c r="R16537" s="153"/>
      <c r="S16537" s="143"/>
      <c r="T16537" s="143"/>
      <c r="U16537" s="143"/>
    </row>
    <row r="16538" spans="1:21" x14ac:dyDescent="0.3">
      <c r="A16538" s="141">
        <v>9</v>
      </c>
      <c r="B16538" s="141">
        <v>23</v>
      </c>
      <c r="C16538" s="146">
        <v>923</v>
      </c>
      <c r="D16538" s="141" t="s">
        <v>7</v>
      </c>
      <c r="E16538" s="141">
        <v>2022</v>
      </c>
      <c r="F16538" s="151"/>
      <c r="G16538" s="157">
        <f t="shared" si="460"/>
        <v>0</v>
      </c>
      <c r="H16538" s="143"/>
      <c r="I16538" s="194">
        <v>0</v>
      </c>
      <c r="J16538" s="200"/>
      <c r="K16538" s="200"/>
      <c r="L16538" s="218">
        <v>0</v>
      </c>
      <c r="M16538" s="149"/>
      <c r="N16538" s="149"/>
      <c r="O16538" s="152">
        <f t="shared" si="461"/>
        <v>0</v>
      </c>
      <c r="P16538" s="153"/>
      <c r="Q16538" s="153"/>
      <c r="R16538" s="153"/>
      <c r="S16538" s="143"/>
      <c r="T16538" s="143"/>
      <c r="U16538" s="143"/>
    </row>
    <row r="16539" spans="1:21" x14ac:dyDescent="0.3">
      <c r="A16539" s="141">
        <v>9</v>
      </c>
      <c r="B16539" s="141">
        <v>24</v>
      </c>
      <c r="C16539" s="146">
        <v>924</v>
      </c>
      <c r="D16539" s="141" t="s">
        <v>7</v>
      </c>
      <c r="E16539" s="141">
        <v>2022</v>
      </c>
      <c r="F16539" s="151"/>
      <c r="G16539" s="157">
        <f t="shared" si="460"/>
        <v>0</v>
      </c>
      <c r="H16539" s="143"/>
      <c r="I16539" s="194">
        <v>0</v>
      </c>
      <c r="J16539" s="200"/>
      <c r="K16539" s="200"/>
      <c r="L16539" s="218">
        <v>0</v>
      </c>
      <c r="M16539" s="149"/>
      <c r="N16539" s="149"/>
      <c r="O16539" s="152">
        <f t="shared" si="461"/>
        <v>0</v>
      </c>
      <c r="P16539" s="153"/>
      <c r="Q16539" s="153"/>
      <c r="R16539" s="153"/>
      <c r="S16539" s="143"/>
      <c r="T16539" s="143"/>
      <c r="U16539" s="143"/>
    </row>
    <row r="16540" spans="1:21" x14ac:dyDescent="0.3">
      <c r="A16540" s="141">
        <v>9</v>
      </c>
      <c r="B16540" s="141">
        <v>25</v>
      </c>
      <c r="C16540" s="146">
        <v>925</v>
      </c>
      <c r="D16540" s="141" t="s">
        <v>7</v>
      </c>
      <c r="E16540" s="141">
        <v>2022</v>
      </c>
      <c r="F16540" s="151"/>
      <c r="G16540" s="157">
        <f t="shared" si="460"/>
        <v>0</v>
      </c>
      <c r="H16540" s="143"/>
      <c r="I16540" s="194">
        <v>0</v>
      </c>
      <c r="J16540" s="200"/>
      <c r="K16540" s="200"/>
      <c r="L16540" s="218">
        <v>0</v>
      </c>
      <c r="M16540" s="149"/>
      <c r="N16540" s="149"/>
      <c r="O16540" s="152">
        <f t="shared" si="461"/>
        <v>0</v>
      </c>
      <c r="P16540" s="153"/>
      <c r="Q16540" s="153"/>
      <c r="R16540" s="153"/>
      <c r="S16540" s="143"/>
      <c r="T16540" s="143"/>
      <c r="U16540" s="143"/>
    </row>
    <row r="16541" spans="1:21" x14ac:dyDescent="0.3">
      <c r="A16541" s="141">
        <v>9</v>
      </c>
      <c r="B16541" s="141">
        <v>26</v>
      </c>
      <c r="C16541" s="146">
        <v>926</v>
      </c>
      <c r="D16541" s="141" t="s">
        <v>7</v>
      </c>
      <c r="E16541" s="141">
        <v>2022</v>
      </c>
      <c r="F16541" s="151"/>
      <c r="G16541" s="157">
        <f t="shared" si="460"/>
        <v>3</v>
      </c>
      <c r="H16541" s="143"/>
      <c r="I16541" s="194">
        <v>3</v>
      </c>
      <c r="J16541" s="200"/>
      <c r="K16541" s="200"/>
      <c r="L16541" s="218">
        <v>0</v>
      </c>
      <c r="M16541" s="149"/>
      <c r="N16541" s="149"/>
      <c r="O16541" s="152">
        <f t="shared" si="461"/>
        <v>0</v>
      </c>
      <c r="P16541" s="153"/>
      <c r="Q16541" s="153"/>
      <c r="R16541" s="153"/>
      <c r="S16541" s="143"/>
      <c r="T16541" s="143"/>
      <c r="U16541" s="143"/>
    </row>
    <row r="16542" spans="1:21" x14ac:dyDescent="0.3">
      <c r="A16542" s="141">
        <v>9</v>
      </c>
      <c r="B16542" s="141">
        <v>27</v>
      </c>
      <c r="C16542" s="146">
        <v>927</v>
      </c>
      <c r="D16542" s="141" t="s">
        <v>7</v>
      </c>
      <c r="E16542" s="141">
        <v>2022</v>
      </c>
      <c r="F16542" s="151"/>
      <c r="G16542" s="157">
        <f t="shared" si="460"/>
        <v>1</v>
      </c>
      <c r="H16542" s="143"/>
      <c r="I16542" s="194">
        <v>1</v>
      </c>
      <c r="J16542" s="200"/>
      <c r="K16542" s="200"/>
      <c r="L16542" s="218">
        <v>0</v>
      </c>
      <c r="M16542" s="149"/>
      <c r="N16542" s="149"/>
      <c r="O16542" s="152">
        <f t="shared" si="461"/>
        <v>0</v>
      </c>
      <c r="P16542" s="153"/>
      <c r="Q16542" s="153"/>
      <c r="R16542" s="153"/>
      <c r="S16542" s="143"/>
      <c r="T16542" s="143"/>
      <c r="U16542" s="143"/>
    </row>
    <row r="16543" spans="1:21" x14ac:dyDescent="0.3">
      <c r="A16543" s="141">
        <v>9</v>
      </c>
      <c r="B16543" s="141">
        <v>28</v>
      </c>
      <c r="C16543" s="146">
        <v>928</v>
      </c>
      <c r="D16543" s="141" t="s">
        <v>7</v>
      </c>
      <c r="E16543" s="141">
        <v>2022</v>
      </c>
      <c r="F16543" s="151"/>
      <c r="G16543" s="157">
        <f t="shared" si="460"/>
        <v>2</v>
      </c>
      <c r="H16543" s="143"/>
      <c r="I16543" s="194">
        <v>2</v>
      </c>
      <c r="J16543" s="200"/>
      <c r="K16543" s="200"/>
      <c r="L16543" s="218">
        <v>0</v>
      </c>
      <c r="M16543" s="149"/>
      <c r="N16543" s="149"/>
      <c r="O16543" s="152">
        <f t="shared" si="461"/>
        <v>0</v>
      </c>
      <c r="P16543" s="153"/>
      <c r="Q16543" s="153"/>
      <c r="R16543" s="153"/>
      <c r="S16543" s="143"/>
      <c r="T16543" s="143"/>
      <c r="U16543" s="143"/>
    </row>
    <row r="16544" spans="1:21" x14ac:dyDescent="0.3">
      <c r="A16544" s="141">
        <v>9</v>
      </c>
      <c r="B16544" s="141">
        <v>29</v>
      </c>
      <c r="C16544" s="146">
        <v>929</v>
      </c>
      <c r="D16544" s="141" t="s">
        <v>7</v>
      </c>
      <c r="E16544" s="141">
        <v>2022</v>
      </c>
      <c r="F16544" s="151"/>
      <c r="G16544" s="157">
        <f t="shared" si="460"/>
        <v>2</v>
      </c>
      <c r="H16544" s="143"/>
      <c r="I16544" s="194">
        <v>2</v>
      </c>
      <c r="J16544" s="200"/>
      <c r="K16544" s="200"/>
      <c r="L16544" s="218">
        <v>0</v>
      </c>
      <c r="M16544" s="149"/>
      <c r="N16544" s="149"/>
      <c r="O16544" s="152">
        <f t="shared" si="461"/>
        <v>0</v>
      </c>
      <c r="P16544" s="153"/>
      <c r="Q16544" s="153"/>
      <c r="R16544" s="153"/>
      <c r="S16544" s="143"/>
      <c r="T16544" s="143"/>
      <c r="U16544" s="143"/>
    </row>
    <row r="16545" spans="1:21" x14ac:dyDescent="0.3">
      <c r="A16545" s="141">
        <v>9</v>
      </c>
      <c r="B16545" s="141">
        <v>30</v>
      </c>
      <c r="C16545" s="146">
        <v>930</v>
      </c>
      <c r="D16545" s="141" t="s">
        <v>7</v>
      </c>
      <c r="E16545" s="141">
        <v>2022</v>
      </c>
      <c r="F16545" s="151"/>
      <c r="G16545" s="157">
        <f t="shared" si="460"/>
        <v>2</v>
      </c>
      <c r="H16545" s="143"/>
      <c r="I16545" s="194">
        <v>2</v>
      </c>
      <c r="J16545" s="200"/>
      <c r="K16545" s="200"/>
      <c r="L16545" s="218">
        <v>0</v>
      </c>
      <c r="M16545" s="149"/>
      <c r="N16545" s="149"/>
      <c r="O16545" s="152">
        <f t="shared" si="461"/>
        <v>0</v>
      </c>
      <c r="P16545" s="153"/>
      <c r="Q16545" s="153"/>
      <c r="R16545" s="153"/>
      <c r="S16545" s="143"/>
      <c r="T16545" s="143"/>
      <c r="U16545" s="143"/>
    </row>
    <row r="16546" spans="1:21" x14ac:dyDescent="0.3">
      <c r="A16546" s="141">
        <v>10</v>
      </c>
      <c r="B16546" s="141">
        <v>1</v>
      </c>
      <c r="C16546" s="146">
        <v>1001</v>
      </c>
      <c r="D16546" s="141" t="s">
        <v>7</v>
      </c>
      <c r="E16546" s="141">
        <v>2022</v>
      </c>
      <c r="F16546" s="151"/>
      <c r="G16546" s="157">
        <f t="shared" si="460"/>
        <v>1</v>
      </c>
      <c r="H16546" s="143"/>
      <c r="I16546" s="194">
        <v>1</v>
      </c>
      <c r="J16546" s="200"/>
      <c r="K16546" s="200"/>
      <c r="L16546" s="218">
        <v>0</v>
      </c>
      <c r="M16546" s="149"/>
      <c r="N16546" s="149"/>
      <c r="O16546" s="152">
        <f t="shared" si="461"/>
        <v>0</v>
      </c>
      <c r="P16546" s="153"/>
      <c r="Q16546" s="153"/>
      <c r="R16546" s="153"/>
      <c r="S16546" s="143"/>
      <c r="T16546" s="143"/>
      <c r="U16546" s="143"/>
    </row>
    <row r="16547" spans="1:21" x14ac:dyDescent="0.3">
      <c r="A16547" s="141">
        <v>10</v>
      </c>
      <c r="B16547" s="141">
        <v>2</v>
      </c>
      <c r="C16547" s="146">
        <v>1002</v>
      </c>
      <c r="D16547" s="141" t="s">
        <v>7</v>
      </c>
      <c r="E16547" s="141">
        <v>2022</v>
      </c>
      <c r="F16547" s="151"/>
      <c r="G16547" s="157">
        <f t="shared" si="460"/>
        <v>2</v>
      </c>
      <c r="H16547" s="143"/>
      <c r="I16547" s="194">
        <v>2</v>
      </c>
      <c r="J16547" s="200"/>
      <c r="K16547" s="200"/>
      <c r="L16547" s="218">
        <v>0</v>
      </c>
      <c r="M16547" s="149"/>
      <c r="N16547" s="149"/>
      <c r="O16547" s="152">
        <f t="shared" si="461"/>
        <v>0</v>
      </c>
      <c r="P16547" s="153"/>
      <c r="Q16547" s="153"/>
      <c r="R16547" s="153"/>
      <c r="S16547" s="143"/>
      <c r="T16547" s="143"/>
      <c r="U16547" s="143"/>
    </row>
    <row r="16548" spans="1:21" x14ac:dyDescent="0.3">
      <c r="A16548" s="141">
        <v>10</v>
      </c>
      <c r="B16548" s="141">
        <v>3</v>
      </c>
      <c r="C16548" s="146">
        <v>1003</v>
      </c>
      <c r="D16548" s="141" t="s">
        <v>7</v>
      </c>
      <c r="E16548" s="141">
        <v>2022</v>
      </c>
      <c r="F16548" s="151"/>
      <c r="G16548" s="157">
        <f t="shared" si="460"/>
        <v>2</v>
      </c>
      <c r="H16548" s="143"/>
      <c r="I16548" s="194">
        <v>2</v>
      </c>
      <c r="J16548" s="200"/>
      <c r="K16548" s="200"/>
      <c r="L16548" s="218">
        <v>0</v>
      </c>
      <c r="M16548" s="149"/>
      <c r="N16548" s="149"/>
      <c r="O16548" s="152">
        <f t="shared" si="461"/>
        <v>0</v>
      </c>
      <c r="P16548" s="153"/>
      <c r="Q16548" s="153"/>
      <c r="R16548" s="153"/>
      <c r="S16548" s="143"/>
      <c r="T16548" s="143"/>
      <c r="U16548" s="143"/>
    </row>
    <row r="16549" spans="1:21" x14ac:dyDescent="0.3">
      <c r="A16549" s="141">
        <v>10</v>
      </c>
      <c r="B16549" s="141">
        <v>4</v>
      </c>
      <c r="C16549" s="146">
        <v>1004</v>
      </c>
      <c r="D16549" s="141" t="s">
        <v>7</v>
      </c>
      <c r="E16549" s="141">
        <v>2022</v>
      </c>
      <c r="F16549" s="151"/>
      <c r="G16549" s="157">
        <f t="shared" si="460"/>
        <v>0</v>
      </c>
      <c r="H16549" s="143"/>
      <c r="I16549" s="194">
        <v>0</v>
      </c>
      <c r="J16549" s="200"/>
      <c r="K16549" s="200"/>
      <c r="L16549" s="218">
        <v>0</v>
      </c>
      <c r="M16549" s="149"/>
      <c r="N16549" s="149"/>
      <c r="O16549" s="152">
        <f t="shared" si="461"/>
        <v>0</v>
      </c>
      <c r="P16549" s="153"/>
      <c r="Q16549" s="153"/>
      <c r="R16549" s="153"/>
      <c r="S16549" s="143"/>
      <c r="T16549" s="143"/>
      <c r="U16549" s="143"/>
    </row>
    <row r="16550" spans="1:21" x14ac:dyDescent="0.3">
      <c r="A16550" s="141">
        <v>10</v>
      </c>
      <c r="B16550" s="141">
        <v>5</v>
      </c>
      <c r="C16550" s="146">
        <v>1005</v>
      </c>
      <c r="D16550" s="141" t="s">
        <v>7</v>
      </c>
      <c r="E16550" s="141">
        <v>2022</v>
      </c>
      <c r="F16550" s="151"/>
      <c r="G16550" s="157">
        <f t="shared" si="460"/>
        <v>2</v>
      </c>
      <c r="H16550" s="143"/>
      <c r="I16550" s="194">
        <v>2</v>
      </c>
      <c r="J16550" s="200"/>
      <c r="K16550" s="200"/>
      <c r="L16550" s="218">
        <v>0</v>
      </c>
      <c r="M16550" s="149"/>
      <c r="N16550" s="149"/>
      <c r="O16550" s="152">
        <f t="shared" si="461"/>
        <v>0</v>
      </c>
      <c r="P16550" s="153"/>
      <c r="Q16550" s="153"/>
      <c r="R16550" s="153"/>
      <c r="S16550" s="143"/>
      <c r="T16550" s="143"/>
      <c r="U16550" s="143"/>
    </row>
    <row r="16551" spans="1:21" x14ac:dyDescent="0.3">
      <c r="A16551" s="141">
        <v>10</v>
      </c>
      <c r="B16551" s="141">
        <v>6</v>
      </c>
      <c r="C16551" s="146">
        <v>1006</v>
      </c>
      <c r="D16551" s="141" t="s">
        <v>7</v>
      </c>
      <c r="E16551" s="141">
        <v>2022</v>
      </c>
      <c r="F16551" s="151"/>
      <c r="G16551" s="157">
        <f t="shared" si="460"/>
        <v>0</v>
      </c>
      <c r="H16551" s="143"/>
      <c r="I16551" s="194">
        <v>0</v>
      </c>
      <c r="J16551" s="200"/>
      <c r="K16551" s="200"/>
      <c r="L16551" s="218">
        <v>0</v>
      </c>
      <c r="M16551" s="149"/>
      <c r="N16551" s="149"/>
      <c r="O16551" s="152">
        <f t="shared" si="461"/>
        <v>0</v>
      </c>
      <c r="P16551" s="153"/>
      <c r="Q16551" s="153"/>
      <c r="R16551" s="153"/>
      <c r="S16551" s="143"/>
      <c r="T16551" s="143"/>
      <c r="U16551" s="143"/>
    </row>
    <row r="16552" spans="1:21" x14ac:dyDescent="0.3">
      <c r="A16552" s="141">
        <v>10</v>
      </c>
      <c r="B16552" s="141">
        <v>7</v>
      </c>
      <c r="C16552" s="146">
        <v>1007</v>
      </c>
      <c r="D16552" s="141" t="s">
        <v>7</v>
      </c>
      <c r="E16552" s="141">
        <v>2022</v>
      </c>
      <c r="F16552" s="151"/>
      <c r="G16552" s="157">
        <f t="shared" si="460"/>
        <v>1</v>
      </c>
      <c r="H16552" s="143"/>
      <c r="I16552" s="194">
        <v>1</v>
      </c>
      <c r="J16552" s="200"/>
      <c r="K16552" s="200"/>
      <c r="L16552" s="218">
        <v>0</v>
      </c>
      <c r="M16552" s="149"/>
      <c r="N16552" s="149"/>
      <c r="O16552" s="152">
        <f t="shared" si="461"/>
        <v>0</v>
      </c>
      <c r="P16552" s="153"/>
      <c r="Q16552" s="153"/>
      <c r="R16552" s="153"/>
      <c r="S16552" s="143"/>
      <c r="T16552" s="143"/>
      <c r="U16552" s="143"/>
    </row>
    <row r="16553" spans="1:21" x14ac:dyDescent="0.3">
      <c r="A16553" s="141">
        <v>10</v>
      </c>
      <c r="B16553" s="141">
        <v>8</v>
      </c>
      <c r="C16553" s="146">
        <v>1008</v>
      </c>
      <c r="D16553" s="141" t="s">
        <v>7</v>
      </c>
      <c r="E16553" s="141">
        <v>2022</v>
      </c>
      <c r="F16553" s="151"/>
      <c r="G16553" s="157">
        <f t="shared" si="460"/>
        <v>1</v>
      </c>
      <c r="H16553" s="143"/>
      <c r="I16553" s="194">
        <v>1</v>
      </c>
      <c r="J16553" s="200"/>
      <c r="K16553" s="200"/>
      <c r="L16553" s="218">
        <v>0</v>
      </c>
      <c r="M16553" s="149"/>
      <c r="N16553" s="149"/>
      <c r="O16553" s="152">
        <f t="shared" si="461"/>
        <v>0</v>
      </c>
      <c r="P16553" s="153"/>
      <c r="Q16553" s="153"/>
      <c r="R16553" s="153"/>
      <c r="S16553" s="143"/>
      <c r="T16553" s="143"/>
      <c r="U16553" s="143"/>
    </row>
    <row r="16554" spans="1:21" x14ac:dyDescent="0.3">
      <c r="A16554" s="141">
        <v>10</v>
      </c>
      <c r="B16554" s="141">
        <v>9</v>
      </c>
      <c r="C16554" s="146">
        <v>1009</v>
      </c>
      <c r="D16554" s="141" t="s">
        <v>7</v>
      </c>
      <c r="E16554" s="141">
        <v>2022</v>
      </c>
      <c r="F16554" s="151"/>
      <c r="G16554" s="157">
        <f t="shared" si="460"/>
        <v>0</v>
      </c>
      <c r="H16554" s="143"/>
      <c r="I16554" s="194">
        <v>0</v>
      </c>
      <c r="J16554" s="200"/>
      <c r="K16554" s="200"/>
      <c r="L16554" s="218">
        <v>0</v>
      </c>
      <c r="M16554" s="149"/>
      <c r="N16554" s="149"/>
      <c r="O16554" s="152">
        <f t="shared" si="461"/>
        <v>0</v>
      </c>
      <c r="P16554" s="153"/>
      <c r="Q16554" s="153"/>
      <c r="R16554" s="153"/>
      <c r="S16554" s="143"/>
      <c r="T16554" s="143"/>
      <c r="U16554" s="143"/>
    </row>
    <row r="16555" spans="1:21" x14ac:dyDescent="0.3">
      <c r="A16555" s="141">
        <v>10</v>
      </c>
      <c r="B16555" s="141">
        <v>10</v>
      </c>
      <c r="C16555" s="146">
        <v>1010</v>
      </c>
      <c r="D16555" s="141" t="s">
        <v>7</v>
      </c>
      <c r="E16555" s="141">
        <v>2022</v>
      </c>
      <c r="F16555" s="151"/>
      <c r="G16555" s="157">
        <f t="shared" si="460"/>
        <v>0</v>
      </c>
      <c r="H16555" s="143"/>
      <c r="I16555" s="194">
        <v>0</v>
      </c>
      <c r="J16555" s="200"/>
      <c r="K16555" s="200"/>
      <c r="L16555" s="218">
        <v>0</v>
      </c>
      <c r="M16555" s="149"/>
      <c r="N16555" s="149"/>
      <c r="O16555" s="152">
        <f t="shared" si="461"/>
        <v>0</v>
      </c>
      <c r="P16555" s="153"/>
      <c r="Q16555" s="153"/>
      <c r="R16555" s="153"/>
      <c r="S16555" s="143"/>
      <c r="T16555" s="143"/>
      <c r="U16555" s="143"/>
    </row>
    <row r="16556" spans="1:21" x14ac:dyDescent="0.3">
      <c r="A16556" s="141">
        <v>10</v>
      </c>
      <c r="B16556" s="141">
        <v>11</v>
      </c>
      <c r="C16556" s="146">
        <v>1011</v>
      </c>
      <c r="D16556" s="141" t="s">
        <v>7</v>
      </c>
      <c r="E16556" s="141">
        <v>2022</v>
      </c>
      <c r="F16556" s="151"/>
      <c r="G16556" s="157">
        <f t="shared" si="460"/>
        <v>0</v>
      </c>
      <c r="H16556" s="143"/>
      <c r="I16556" s="194">
        <v>0</v>
      </c>
      <c r="J16556" s="200"/>
      <c r="K16556" s="200"/>
      <c r="L16556" s="218">
        <v>0</v>
      </c>
      <c r="M16556" s="149"/>
      <c r="N16556" s="149"/>
      <c r="O16556" s="152">
        <f t="shared" si="461"/>
        <v>0</v>
      </c>
      <c r="P16556" s="153"/>
      <c r="Q16556" s="153"/>
      <c r="R16556" s="153"/>
      <c r="S16556" s="143"/>
      <c r="T16556" s="143"/>
      <c r="U16556" s="143"/>
    </row>
    <row r="16557" spans="1:21" x14ac:dyDescent="0.3">
      <c r="A16557" s="141">
        <v>10</v>
      </c>
      <c r="B16557" s="141">
        <v>12</v>
      </c>
      <c r="C16557" s="146">
        <v>1012</v>
      </c>
      <c r="D16557" s="141" t="s">
        <v>7</v>
      </c>
      <c r="E16557" s="141">
        <v>2022</v>
      </c>
      <c r="F16557" s="151"/>
      <c r="G16557" s="157">
        <f t="shared" si="460"/>
        <v>1</v>
      </c>
      <c r="H16557" s="143"/>
      <c r="I16557" s="194">
        <v>1</v>
      </c>
      <c r="J16557" s="200"/>
      <c r="K16557" s="200"/>
      <c r="L16557" s="218">
        <v>0</v>
      </c>
      <c r="M16557" s="149"/>
      <c r="N16557" s="149"/>
      <c r="O16557" s="152">
        <f t="shared" si="461"/>
        <v>0</v>
      </c>
      <c r="P16557" s="153"/>
      <c r="Q16557" s="153"/>
      <c r="R16557" s="153"/>
      <c r="S16557" s="143"/>
      <c r="T16557" s="143"/>
      <c r="U16557" s="143"/>
    </row>
    <row r="16558" spans="1:21" x14ac:dyDescent="0.3">
      <c r="A16558" s="141">
        <v>10</v>
      </c>
      <c r="B16558" s="141">
        <v>13</v>
      </c>
      <c r="C16558" s="146">
        <v>1013</v>
      </c>
      <c r="D16558" s="141" t="s">
        <v>7</v>
      </c>
      <c r="E16558" s="141">
        <v>2022</v>
      </c>
      <c r="F16558" s="151"/>
      <c r="G16558" s="157">
        <f t="shared" si="460"/>
        <v>0</v>
      </c>
      <c r="H16558" s="143"/>
      <c r="I16558" s="218">
        <v>0</v>
      </c>
      <c r="J16558" s="200"/>
      <c r="K16558" s="200"/>
      <c r="L16558" s="218">
        <v>0</v>
      </c>
      <c r="M16558" s="149"/>
      <c r="N16558" s="149"/>
      <c r="O16558" s="152">
        <f t="shared" si="461"/>
        <v>0</v>
      </c>
      <c r="P16558" s="153"/>
      <c r="Q16558" s="153"/>
      <c r="R16558" s="153"/>
      <c r="S16558" s="143"/>
      <c r="T16558" s="143"/>
      <c r="U16558" s="143"/>
    </row>
    <row r="16559" spans="1:21" x14ac:dyDescent="0.3">
      <c r="A16559" s="141">
        <v>10</v>
      </c>
      <c r="B16559" s="141">
        <v>14</v>
      </c>
      <c r="C16559" s="146">
        <v>1014</v>
      </c>
      <c r="D16559" s="141" t="s">
        <v>7</v>
      </c>
      <c r="E16559" s="141">
        <v>2022</v>
      </c>
      <c r="F16559" s="151"/>
      <c r="G16559" s="157">
        <f t="shared" si="460"/>
        <v>4</v>
      </c>
      <c r="H16559" s="143"/>
      <c r="I16559" s="218">
        <v>4</v>
      </c>
      <c r="J16559" s="200"/>
      <c r="K16559" s="200"/>
      <c r="L16559" s="218">
        <v>0</v>
      </c>
      <c r="M16559" s="149"/>
      <c r="N16559" s="149"/>
      <c r="O16559" s="152">
        <f t="shared" si="461"/>
        <v>0</v>
      </c>
      <c r="P16559" s="153"/>
      <c r="Q16559" s="153"/>
      <c r="R16559" s="153"/>
      <c r="S16559" s="143"/>
      <c r="T16559" s="143"/>
      <c r="U16559" s="143"/>
    </row>
    <row r="16560" spans="1:21" x14ac:dyDescent="0.3">
      <c r="A16560" s="141">
        <v>10</v>
      </c>
      <c r="B16560" s="141">
        <v>15</v>
      </c>
      <c r="C16560" s="146">
        <v>1015</v>
      </c>
      <c r="D16560" s="141" t="s">
        <v>7</v>
      </c>
      <c r="E16560" s="141">
        <v>2022</v>
      </c>
      <c r="F16560" s="151"/>
      <c r="G16560" s="157">
        <f t="shared" si="460"/>
        <v>0</v>
      </c>
      <c r="H16560" s="143"/>
      <c r="I16560" s="218">
        <v>0</v>
      </c>
      <c r="J16560" s="200"/>
      <c r="K16560" s="200"/>
      <c r="L16560" s="218">
        <v>0</v>
      </c>
      <c r="M16560" s="149"/>
      <c r="N16560" s="149"/>
      <c r="O16560" s="152">
        <f t="shared" si="461"/>
        <v>0</v>
      </c>
      <c r="P16560" s="153"/>
      <c r="Q16560" s="153"/>
      <c r="R16560" s="153"/>
      <c r="S16560" s="143"/>
      <c r="T16560" s="143"/>
      <c r="U16560" s="143"/>
    </row>
    <row r="16561" spans="1:21" x14ac:dyDescent="0.3">
      <c r="A16561" s="141">
        <v>10</v>
      </c>
      <c r="B16561" s="141">
        <v>16</v>
      </c>
      <c r="C16561" s="146">
        <v>1016</v>
      </c>
      <c r="D16561" s="141" t="s">
        <v>7</v>
      </c>
      <c r="E16561" s="141">
        <v>2022</v>
      </c>
      <c r="F16561" s="151"/>
      <c r="G16561" s="157">
        <f t="shared" si="460"/>
        <v>3</v>
      </c>
      <c r="H16561" s="143"/>
      <c r="I16561" s="218">
        <v>3</v>
      </c>
      <c r="J16561" s="200"/>
      <c r="K16561" s="200"/>
      <c r="L16561" s="218">
        <v>0</v>
      </c>
      <c r="M16561" s="149"/>
      <c r="N16561" s="149"/>
      <c r="O16561" s="152">
        <f t="shared" si="461"/>
        <v>0</v>
      </c>
      <c r="P16561" s="153"/>
      <c r="Q16561" s="153"/>
      <c r="R16561" s="153"/>
      <c r="S16561" s="143"/>
      <c r="T16561" s="143"/>
      <c r="U16561" s="143"/>
    </row>
    <row r="16562" spans="1:21" x14ac:dyDescent="0.3">
      <c r="A16562" s="141">
        <v>10</v>
      </c>
      <c r="B16562" s="141">
        <v>17</v>
      </c>
      <c r="C16562" s="146">
        <v>1017</v>
      </c>
      <c r="D16562" s="141" t="s">
        <v>7</v>
      </c>
      <c r="E16562" s="141">
        <v>2022</v>
      </c>
      <c r="F16562" s="151"/>
      <c r="G16562" s="157">
        <f t="shared" si="460"/>
        <v>2</v>
      </c>
      <c r="H16562" s="143"/>
      <c r="I16562" s="218">
        <v>2</v>
      </c>
      <c r="J16562" s="200"/>
      <c r="K16562" s="200"/>
      <c r="L16562" s="218">
        <v>0</v>
      </c>
      <c r="M16562" s="149"/>
      <c r="N16562" s="149"/>
      <c r="O16562" s="152">
        <f t="shared" si="461"/>
        <v>0</v>
      </c>
      <c r="P16562" s="153"/>
      <c r="Q16562" s="153"/>
      <c r="R16562" s="153"/>
      <c r="S16562" s="143"/>
      <c r="T16562" s="143"/>
      <c r="U16562" s="143"/>
    </row>
    <row r="16563" spans="1:21" x14ac:dyDescent="0.3">
      <c r="A16563" s="141">
        <v>10</v>
      </c>
      <c r="B16563" s="141">
        <v>18</v>
      </c>
      <c r="C16563" s="146">
        <v>1018</v>
      </c>
      <c r="D16563" s="141" t="s">
        <v>7</v>
      </c>
      <c r="E16563" s="141">
        <v>2022</v>
      </c>
      <c r="F16563" s="151"/>
      <c r="G16563" s="157">
        <f t="shared" si="460"/>
        <v>2</v>
      </c>
      <c r="H16563" s="143"/>
      <c r="I16563" s="218">
        <v>2</v>
      </c>
      <c r="J16563" s="200"/>
      <c r="K16563" s="200"/>
      <c r="L16563" s="218">
        <v>0</v>
      </c>
      <c r="M16563" s="149"/>
      <c r="N16563" s="149"/>
      <c r="O16563" s="152">
        <f t="shared" si="461"/>
        <v>0</v>
      </c>
      <c r="P16563" s="153"/>
      <c r="Q16563" s="153"/>
      <c r="R16563" s="153"/>
      <c r="S16563" s="143"/>
      <c r="T16563" s="143"/>
      <c r="U16563" s="143"/>
    </row>
    <row r="16564" spans="1:21" x14ac:dyDescent="0.3">
      <c r="A16564" s="141">
        <v>10</v>
      </c>
      <c r="B16564" s="141">
        <v>19</v>
      </c>
      <c r="C16564" s="146">
        <v>1019</v>
      </c>
      <c r="D16564" s="141" t="s">
        <v>7</v>
      </c>
      <c r="E16564" s="141">
        <v>2022</v>
      </c>
      <c r="F16564" s="151"/>
      <c r="G16564" s="157">
        <f t="shared" ref="G16564:G16591" si="462">I16564+K16564</f>
        <v>1</v>
      </c>
      <c r="H16564" s="143"/>
      <c r="I16564" s="218">
        <v>1</v>
      </c>
      <c r="J16564" s="200"/>
      <c r="K16564" s="200"/>
      <c r="L16564" s="218">
        <v>0</v>
      </c>
      <c r="M16564" s="149"/>
      <c r="N16564" s="149"/>
      <c r="O16564" s="152">
        <f t="shared" si="461"/>
        <v>0</v>
      </c>
      <c r="P16564" s="153"/>
      <c r="Q16564" s="153"/>
      <c r="R16564" s="153"/>
      <c r="S16564" s="143"/>
      <c r="T16564" s="143"/>
      <c r="U16564" s="143"/>
    </row>
    <row r="16565" spans="1:21" x14ac:dyDescent="0.3">
      <c r="A16565" s="141">
        <v>10</v>
      </c>
      <c r="B16565" s="141">
        <v>20</v>
      </c>
      <c r="C16565" s="146">
        <v>1020</v>
      </c>
      <c r="D16565" s="141" t="s">
        <v>7</v>
      </c>
      <c r="E16565" s="141">
        <v>2022</v>
      </c>
      <c r="F16565" s="151"/>
      <c r="G16565" s="157">
        <f t="shared" si="462"/>
        <v>3</v>
      </c>
      <c r="H16565" s="143"/>
      <c r="I16565" s="218">
        <v>3</v>
      </c>
      <c r="J16565" s="200"/>
      <c r="K16565" s="200"/>
      <c r="L16565" s="218">
        <v>0</v>
      </c>
      <c r="M16565" s="149"/>
      <c r="N16565" s="149"/>
      <c r="O16565" s="152">
        <f t="shared" si="461"/>
        <v>0</v>
      </c>
      <c r="P16565" s="153"/>
      <c r="Q16565" s="153"/>
      <c r="R16565" s="153"/>
      <c r="S16565" s="143"/>
      <c r="T16565" s="143"/>
      <c r="U16565" s="143"/>
    </row>
    <row r="16566" spans="1:21" x14ac:dyDescent="0.3">
      <c r="A16566" s="141">
        <v>10</v>
      </c>
      <c r="B16566" s="141">
        <v>21</v>
      </c>
      <c r="C16566" s="146">
        <v>1021</v>
      </c>
      <c r="D16566" s="141" t="s">
        <v>7</v>
      </c>
      <c r="E16566" s="141">
        <v>2022</v>
      </c>
      <c r="F16566" s="151"/>
      <c r="G16566" s="157">
        <f t="shared" si="462"/>
        <v>5</v>
      </c>
      <c r="H16566" s="143"/>
      <c r="I16566" s="218">
        <v>5</v>
      </c>
      <c r="J16566" s="200"/>
      <c r="K16566" s="200"/>
      <c r="L16566" s="218">
        <v>0</v>
      </c>
      <c r="M16566" s="149"/>
      <c r="N16566" s="149"/>
      <c r="O16566" s="152">
        <f t="shared" si="461"/>
        <v>0</v>
      </c>
      <c r="P16566" s="153"/>
      <c r="Q16566" s="153"/>
      <c r="R16566" s="153"/>
      <c r="S16566" s="143"/>
      <c r="T16566" s="143"/>
      <c r="U16566" s="143"/>
    </row>
    <row r="16567" spans="1:21" x14ac:dyDescent="0.3">
      <c r="A16567" s="141">
        <v>10</v>
      </c>
      <c r="B16567" s="141">
        <v>22</v>
      </c>
      <c r="C16567" s="146">
        <v>1022</v>
      </c>
      <c r="D16567" s="141" t="s">
        <v>7</v>
      </c>
      <c r="E16567" s="141">
        <v>2022</v>
      </c>
      <c r="F16567" s="151"/>
      <c r="G16567" s="157">
        <f t="shared" si="462"/>
        <v>4</v>
      </c>
      <c r="H16567" s="143"/>
      <c r="I16567" s="200">
        <v>4</v>
      </c>
      <c r="J16567" s="200"/>
      <c r="K16567" s="200"/>
      <c r="L16567" s="200">
        <v>0</v>
      </c>
      <c r="M16567" s="149"/>
      <c r="N16567" s="149"/>
      <c r="O16567" s="152">
        <f t="shared" si="461"/>
        <v>0</v>
      </c>
      <c r="P16567" s="153"/>
      <c r="Q16567" s="153"/>
      <c r="R16567" s="153"/>
      <c r="S16567" s="143"/>
      <c r="T16567" s="143"/>
      <c r="U16567" s="143"/>
    </row>
    <row r="16568" spans="1:21" x14ac:dyDescent="0.3">
      <c r="A16568" s="141">
        <v>10</v>
      </c>
      <c r="B16568" s="141">
        <v>23</v>
      </c>
      <c r="C16568" s="146">
        <v>1023</v>
      </c>
      <c r="D16568" s="141" t="s">
        <v>7</v>
      </c>
      <c r="E16568" s="141">
        <v>2022</v>
      </c>
      <c r="F16568" s="151"/>
      <c r="G16568" s="157">
        <f t="shared" si="462"/>
        <v>4</v>
      </c>
      <c r="H16568" s="143"/>
      <c r="I16568" s="200">
        <v>4</v>
      </c>
      <c r="J16568" s="200"/>
      <c r="K16568" s="200"/>
      <c r="L16568" s="200">
        <v>0</v>
      </c>
      <c r="M16568" s="149"/>
      <c r="N16568" s="149"/>
      <c r="O16568" s="152">
        <f t="shared" si="461"/>
        <v>0</v>
      </c>
      <c r="P16568" s="153"/>
      <c r="Q16568" s="153"/>
      <c r="R16568" s="153"/>
      <c r="S16568" s="143"/>
      <c r="T16568" s="143"/>
      <c r="U16568" s="143"/>
    </row>
    <row r="16569" spans="1:21" x14ac:dyDescent="0.3">
      <c r="A16569" s="141">
        <v>10</v>
      </c>
      <c r="B16569" s="141">
        <v>24</v>
      </c>
      <c r="C16569" s="146">
        <v>1024</v>
      </c>
      <c r="D16569" s="141" t="s">
        <v>7</v>
      </c>
      <c r="E16569" s="141">
        <v>2022</v>
      </c>
      <c r="F16569" s="151"/>
      <c r="G16569" s="157">
        <f t="shared" si="462"/>
        <v>1</v>
      </c>
      <c r="H16569" s="143"/>
      <c r="I16569" s="200">
        <v>1</v>
      </c>
      <c r="J16569" s="200"/>
      <c r="K16569" s="200"/>
      <c r="L16569" s="200">
        <v>0</v>
      </c>
      <c r="M16569" s="149"/>
      <c r="N16569" s="149"/>
      <c r="O16569" s="152">
        <f t="shared" ref="O16569:O16591" si="463">L16569+N16569</f>
        <v>0</v>
      </c>
      <c r="P16569" s="153"/>
      <c r="Q16569" s="153"/>
      <c r="R16569" s="153"/>
      <c r="S16569" s="143"/>
      <c r="T16569" s="143"/>
      <c r="U16569" s="143"/>
    </row>
    <row r="16570" spans="1:21" x14ac:dyDescent="0.3">
      <c r="A16570" s="141">
        <v>10</v>
      </c>
      <c r="B16570" s="141">
        <v>25</v>
      </c>
      <c r="C16570" s="146">
        <v>1025</v>
      </c>
      <c r="D16570" s="141" t="s">
        <v>7</v>
      </c>
      <c r="E16570" s="141">
        <v>2022</v>
      </c>
      <c r="F16570" s="151"/>
      <c r="G16570" s="157">
        <f t="shared" si="462"/>
        <v>7</v>
      </c>
      <c r="H16570" s="143"/>
      <c r="I16570" s="200">
        <v>7</v>
      </c>
      <c r="J16570" s="200"/>
      <c r="K16570" s="200"/>
      <c r="L16570" s="200">
        <v>0</v>
      </c>
      <c r="M16570" s="149"/>
      <c r="N16570" s="149"/>
      <c r="O16570" s="152">
        <f t="shared" si="463"/>
        <v>0</v>
      </c>
      <c r="P16570" s="153"/>
      <c r="Q16570" s="153"/>
      <c r="R16570" s="153"/>
      <c r="S16570" s="143"/>
      <c r="T16570" s="143"/>
      <c r="U16570" s="143"/>
    </row>
    <row r="16571" spans="1:21" x14ac:dyDescent="0.3">
      <c r="A16571" s="141">
        <v>10</v>
      </c>
      <c r="B16571" s="141">
        <v>26</v>
      </c>
      <c r="C16571" s="146">
        <v>1026</v>
      </c>
      <c r="D16571" s="141" t="s">
        <v>7</v>
      </c>
      <c r="E16571" s="141">
        <v>2022</v>
      </c>
      <c r="F16571" s="151"/>
      <c r="G16571" s="157">
        <f t="shared" si="462"/>
        <v>8</v>
      </c>
      <c r="H16571" s="143"/>
      <c r="I16571" s="200">
        <v>8</v>
      </c>
      <c r="J16571" s="200"/>
      <c r="K16571" s="200"/>
      <c r="L16571" s="200">
        <v>0</v>
      </c>
      <c r="M16571" s="149"/>
      <c r="N16571" s="149"/>
      <c r="O16571" s="152">
        <f t="shared" si="463"/>
        <v>0</v>
      </c>
      <c r="P16571" s="153"/>
      <c r="Q16571" s="153"/>
      <c r="R16571" s="153"/>
      <c r="S16571" s="143"/>
      <c r="T16571" s="143"/>
      <c r="U16571" s="143"/>
    </row>
    <row r="16572" spans="1:21" x14ac:dyDescent="0.3">
      <c r="A16572" s="141">
        <v>10</v>
      </c>
      <c r="B16572" s="141">
        <v>27</v>
      </c>
      <c r="C16572" s="146">
        <v>1027</v>
      </c>
      <c r="D16572" s="141" t="s">
        <v>7</v>
      </c>
      <c r="E16572" s="141">
        <v>2022</v>
      </c>
      <c r="F16572" s="151"/>
      <c r="G16572" s="157">
        <f t="shared" si="462"/>
        <v>9</v>
      </c>
      <c r="H16572" s="143"/>
      <c r="I16572" s="200">
        <v>9</v>
      </c>
      <c r="J16572" s="200"/>
      <c r="K16572" s="200"/>
      <c r="L16572" s="200">
        <v>0</v>
      </c>
      <c r="M16572" s="149"/>
      <c r="N16572" s="149"/>
      <c r="O16572" s="152">
        <f t="shared" si="463"/>
        <v>0</v>
      </c>
      <c r="P16572" s="153"/>
      <c r="Q16572" s="153"/>
      <c r="R16572" s="153"/>
      <c r="S16572" s="143"/>
      <c r="T16572" s="143"/>
      <c r="U16572" s="143"/>
    </row>
    <row r="16573" spans="1:21" x14ac:dyDescent="0.3">
      <c r="A16573" s="141">
        <v>10</v>
      </c>
      <c r="B16573" s="141">
        <v>28</v>
      </c>
      <c r="C16573" s="146">
        <v>1028</v>
      </c>
      <c r="D16573" s="141" t="s">
        <v>7</v>
      </c>
      <c r="E16573" s="141">
        <v>2022</v>
      </c>
      <c r="F16573" s="151"/>
      <c r="G16573" s="157">
        <f t="shared" si="462"/>
        <v>24</v>
      </c>
      <c r="H16573" s="143"/>
      <c r="I16573" s="200">
        <v>24</v>
      </c>
      <c r="J16573" s="200"/>
      <c r="K16573" s="200"/>
      <c r="L16573" s="200">
        <v>0</v>
      </c>
      <c r="M16573" s="149"/>
      <c r="N16573" s="149"/>
      <c r="O16573" s="152">
        <f t="shared" si="463"/>
        <v>0</v>
      </c>
      <c r="P16573" s="153"/>
      <c r="Q16573" s="153"/>
      <c r="R16573" s="153"/>
      <c r="S16573" s="143"/>
      <c r="T16573" s="143"/>
      <c r="U16573" s="143"/>
    </row>
    <row r="16574" spans="1:21" x14ac:dyDescent="0.3">
      <c r="A16574" s="141">
        <v>10</v>
      </c>
      <c r="B16574" s="141">
        <v>29</v>
      </c>
      <c r="C16574" s="146">
        <v>1029</v>
      </c>
      <c r="D16574" s="141" t="s">
        <v>7</v>
      </c>
      <c r="E16574" s="141">
        <v>2022</v>
      </c>
      <c r="F16574" s="151"/>
      <c r="G16574" s="157">
        <f t="shared" si="462"/>
        <v>27</v>
      </c>
      <c r="H16574" s="143"/>
      <c r="I16574" s="200">
        <v>27</v>
      </c>
      <c r="J16574" s="200"/>
      <c r="K16574" s="200"/>
      <c r="L16574" s="200">
        <v>0</v>
      </c>
      <c r="M16574" s="149"/>
      <c r="N16574" s="149"/>
      <c r="O16574" s="152">
        <f t="shared" si="463"/>
        <v>0</v>
      </c>
      <c r="P16574" s="153"/>
      <c r="Q16574" s="153"/>
      <c r="R16574" s="153"/>
      <c r="S16574" s="143"/>
      <c r="T16574" s="143"/>
      <c r="U16574" s="143"/>
    </row>
    <row r="16575" spans="1:21" x14ac:dyDescent="0.3">
      <c r="A16575" s="141">
        <v>10</v>
      </c>
      <c r="B16575" s="141">
        <v>30</v>
      </c>
      <c r="C16575" s="146">
        <v>1030</v>
      </c>
      <c r="D16575" s="141" t="s">
        <v>7</v>
      </c>
      <c r="E16575" s="141">
        <v>2022</v>
      </c>
      <c r="F16575" s="151"/>
      <c r="G16575" s="157">
        <f t="shared" si="462"/>
        <v>25</v>
      </c>
      <c r="H16575" s="143"/>
      <c r="I16575" s="200">
        <v>25</v>
      </c>
      <c r="J16575" s="200"/>
      <c r="K16575" s="200"/>
      <c r="L16575" s="200">
        <v>0</v>
      </c>
      <c r="M16575" s="149"/>
      <c r="N16575" s="149"/>
      <c r="O16575" s="152">
        <f t="shared" si="463"/>
        <v>0</v>
      </c>
      <c r="P16575" s="153"/>
      <c r="Q16575" s="153"/>
      <c r="R16575" s="153"/>
      <c r="S16575" s="143"/>
      <c r="T16575" s="143"/>
      <c r="U16575" s="143"/>
    </row>
    <row r="16576" spans="1:21" x14ac:dyDescent="0.3">
      <c r="A16576" s="141">
        <v>10</v>
      </c>
      <c r="B16576" s="141">
        <v>31</v>
      </c>
      <c r="C16576" s="146">
        <v>1031</v>
      </c>
      <c r="D16576" s="141" t="s">
        <v>7</v>
      </c>
      <c r="E16576" s="141">
        <v>2022</v>
      </c>
      <c r="F16576" s="151"/>
      <c r="G16576" s="157">
        <f t="shared" si="462"/>
        <v>34</v>
      </c>
      <c r="H16576" s="143"/>
      <c r="I16576" s="200">
        <v>34</v>
      </c>
      <c r="J16576" s="200"/>
      <c r="K16576" s="200"/>
      <c r="L16576" s="200">
        <v>0</v>
      </c>
      <c r="M16576" s="149"/>
      <c r="N16576" s="149"/>
      <c r="O16576" s="152">
        <f t="shared" si="463"/>
        <v>0</v>
      </c>
      <c r="P16576" s="153"/>
      <c r="Q16576" s="153"/>
      <c r="R16576" s="153"/>
      <c r="S16576" s="143"/>
      <c r="T16576" s="143"/>
      <c r="U16576" s="143"/>
    </row>
    <row r="16577" spans="1:21" x14ac:dyDescent="0.3">
      <c r="A16577" s="141">
        <v>11</v>
      </c>
      <c r="B16577" s="141">
        <v>1</v>
      </c>
      <c r="C16577" s="146">
        <v>1101</v>
      </c>
      <c r="D16577" s="141" t="s">
        <v>7</v>
      </c>
      <c r="E16577" s="141">
        <v>2022</v>
      </c>
      <c r="F16577" s="151"/>
      <c r="G16577" s="157">
        <f t="shared" si="462"/>
        <v>12</v>
      </c>
      <c r="H16577" s="143"/>
      <c r="I16577" s="200">
        <v>12</v>
      </c>
      <c r="J16577" s="200"/>
      <c r="K16577" s="200"/>
      <c r="L16577" s="200">
        <v>0</v>
      </c>
      <c r="M16577" s="149"/>
      <c r="N16577" s="149"/>
      <c r="O16577" s="152">
        <f t="shared" si="463"/>
        <v>0</v>
      </c>
      <c r="P16577" s="153"/>
      <c r="Q16577" s="153"/>
      <c r="R16577" s="153"/>
      <c r="S16577" s="143"/>
      <c r="T16577" s="143"/>
      <c r="U16577" s="143"/>
    </row>
    <row r="16578" spans="1:21" x14ac:dyDescent="0.3">
      <c r="A16578" s="141">
        <v>11</v>
      </c>
      <c r="B16578" s="141">
        <v>2</v>
      </c>
      <c r="C16578" s="146">
        <v>1102</v>
      </c>
      <c r="D16578" s="141" t="s">
        <v>7</v>
      </c>
      <c r="E16578" s="141">
        <v>2022</v>
      </c>
      <c r="F16578" s="151"/>
      <c r="G16578" s="157">
        <f t="shared" si="462"/>
        <v>9</v>
      </c>
      <c r="H16578" s="143"/>
      <c r="I16578" s="200">
        <v>9</v>
      </c>
      <c r="J16578" s="200"/>
      <c r="K16578" s="200"/>
      <c r="L16578" s="200">
        <v>0</v>
      </c>
      <c r="M16578" s="149"/>
      <c r="N16578" s="149"/>
      <c r="O16578" s="152">
        <f t="shared" si="463"/>
        <v>0</v>
      </c>
      <c r="P16578" s="153"/>
      <c r="Q16578" s="153"/>
      <c r="R16578" s="153"/>
      <c r="S16578" s="143"/>
      <c r="T16578" s="143"/>
      <c r="U16578" s="143"/>
    </row>
    <row r="16579" spans="1:21" x14ac:dyDescent="0.3">
      <c r="A16579" s="141">
        <v>11</v>
      </c>
      <c r="B16579" s="141">
        <v>3</v>
      </c>
      <c r="C16579" s="146">
        <v>1103</v>
      </c>
      <c r="D16579" s="141" t="s">
        <v>7</v>
      </c>
      <c r="E16579" s="141">
        <v>2022</v>
      </c>
      <c r="F16579" s="151"/>
      <c r="G16579" s="157">
        <f t="shared" si="462"/>
        <v>9</v>
      </c>
      <c r="H16579" s="143"/>
      <c r="I16579" s="200">
        <v>9</v>
      </c>
      <c r="J16579" s="200"/>
      <c r="K16579" s="200"/>
      <c r="L16579" s="200">
        <v>0</v>
      </c>
      <c r="M16579" s="149"/>
      <c r="N16579" s="149"/>
      <c r="O16579" s="152">
        <f t="shared" si="463"/>
        <v>0</v>
      </c>
      <c r="P16579" s="153"/>
      <c r="Q16579" s="153"/>
      <c r="R16579" s="153"/>
      <c r="S16579" s="143"/>
      <c r="T16579" s="143"/>
      <c r="U16579" s="143"/>
    </row>
    <row r="16580" spans="1:21" x14ac:dyDescent="0.3">
      <c r="A16580" s="141">
        <v>11</v>
      </c>
      <c r="B16580" s="141">
        <v>4</v>
      </c>
      <c r="C16580" s="146">
        <v>1104</v>
      </c>
      <c r="D16580" s="141" t="s">
        <v>7</v>
      </c>
      <c r="E16580" s="141">
        <v>2022</v>
      </c>
      <c r="F16580" s="151"/>
      <c r="G16580" s="157">
        <f t="shared" si="462"/>
        <v>4</v>
      </c>
      <c r="H16580" s="143"/>
      <c r="I16580" s="200">
        <v>4</v>
      </c>
      <c r="J16580" s="200"/>
      <c r="K16580" s="200"/>
      <c r="L16580" s="200">
        <v>0</v>
      </c>
      <c r="M16580" s="149"/>
      <c r="N16580" s="149"/>
      <c r="O16580" s="152">
        <f t="shared" si="463"/>
        <v>0</v>
      </c>
      <c r="P16580" s="153"/>
      <c r="Q16580" s="153"/>
      <c r="R16580" s="153"/>
      <c r="S16580" s="143"/>
      <c r="T16580" s="143"/>
      <c r="U16580" s="143"/>
    </row>
    <row r="16581" spans="1:21" x14ac:dyDescent="0.3">
      <c r="A16581" s="141">
        <v>11</v>
      </c>
      <c r="B16581" s="141">
        <v>5</v>
      </c>
      <c r="C16581" s="146">
        <v>1105</v>
      </c>
      <c r="D16581" s="141" t="s">
        <v>7</v>
      </c>
      <c r="E16581" s="141">
        <v>2022</v>
      </c>
      <c r="F16581" s="151"/>
      <c r="G16581" s="157">
        <f t="shared" si="462"/>
        <v>8</v>
      </c>
      <c r="H16581" s="143"/>
      <c r="I16581" s="200">
        <v>8</v>
      </c>
      <c r="J16581" s="200"/>
      <c r="K16581" s="200"/>
      <c r="L16581" s="200">
        <v>0</v>
      </c>
      <c r="M16581" s="149"/>
      <c r="N16581" s="149"/>
      <c r="O16581" s="152">
        <f t="shared" si="463"/>
        <v>0</v>
      </c>
      <c r="P16581" s="153"/>
      <c r="Q16581" s="153"/>
      <c r="R16581" s="153"/>
      <c r="S16581" s="143"/>
      <c r="T16581" s="143"/>
      <c r="U16581" s="143"/>
    </row>
    <row r="16582" spans="1:21" x14ac:dyDescent="0.3">
      <c r="A16582" s="141">
        <v>11</v>
      </c>
      <c r="B16582" s="141">
        <v>6</v>
      </c>
      <c r="C16582" s="146">
        <v>1106</v>
      </c>
      <c r="D16582" s="141" t="s">
        <v>7</v>
      </c>
      <c r="E16582" s="141">
        <v>2022</v>
      </c>
      <c r="F16582" s="151"/>
      <c r="G16582" s="157">
        <f t="shared" si="462"/>
        <v>8</v>
      </c>
      <c r="H16582" s="143"/>
      <c r="I16582" s="200">
        <v>8</v>
      </c>
      <c r="J16582" s="200"/>
      <c r="K16582" s="200"/>
      <c r="L16582" s="200">
        <v>0</v>
      </c>
      <c r="M16582" s="149"/>
      <c r="N16582" s="149"/>
      <c r="O16582" s="152">
        <f t="shared" si="463"/>
        <v>0</v>
      </c>
      <c r="P16582" s="153"/>
      <c r="Q16582" s="153"/>
      <c r="R16582" s="153"/>
      <c r="S16582" s="143"/>
      <c r="T16582" s="143"/>
      <c r="U16582" s="143"/>
    </row>
    <row r="16583" spans="1:21" x14ac:dyDescent="0.3">
      <c r="A16583" s="141">
        <v>11</v>
      </c>
      <c r="B16583" s="141">
        <v>7</v>
      </c>
      <c r="C16583" s="146">
        <v>1107</v>
      </c>
      <c r="D16583" s="141" t="s">
        <v>7</v>
      </c>
      <c r="E16583" s="141">
        <v>2022</v>
      </c>
      <c r="F16583" s="151"/>
      <c r="G16583" s="157">
        <f t="shared" si="462"/>
        <v>5</v>
      </c>
      <c r="H16583" s="143"/>
      <c r="I16583" s="200">
        <v>5</v>
      </c>
      <c r="J16583" s="200"/>
      <c r="K16583" s="200"/>
      <c r="L16583" s="200">
        <v>0</v>
      </c>
      <c r="M16583" s="149"/>
      <c r="N16583" s="149"/>
      <c r="O16583" s="152">
        <f t="shared" si="463"/>
        <v>0</v>
      </c>
      <c r="P16583" s="153"/>
      <c r="Q16583" s="153"/>
      <c r="R16583" s="153"/>
      <c r="S16583" s="143"/>
      <c r="T16583" s="143"/>
      <c r="U16583" s="143"/>
    </row>
    <row r="16584" spans="1:21" x14ac:dyDescent="0.3">
      <c r="A16584" s="141">
        <v>11</v>
      </c>
      <c r="B16584" s="141">
        <v>8</v>
      </c>
      <c r="C16584" s="146">
        <v>1108</v>
      </c>
      <c r="D16584" s="141" t="s">
        <v>7</v>
      </c>
      <c r="E16584" s="141">
        <v>2022</v>
      </c>
      <c r="F16584" s="151"/>
      <c r="G16584" s="157">
        <f t="shared" si="462"/>
        <v>8</v>
      </c>
      <c r="H16584" s="143"/>
      <c r="I16584" s="200">
        <v>8</v>
      </c>
      <c r="J16584" s="200"/>
      <c r="K16584" s="200"/>
      <c r="L16584" s="200">
        <v>0</v>
      </c>
      <c r="M16584" s="149"/>
      <c r="N16584" s="149"/>
      <c r="O16584" s="152">
        <f t="shared" si="463"/>
        <v>0</v>
      </c>
      <c r="P16584" s="153"/>
      <c r="Q16584" s="153"/>
      <c r="R16584" s="153"/>
      <c r="S16584" s="143"/>
      <c r="T16584" s="143"/>
      <c r="U16584" s="143"/>
    </row>
    <row r="16585" spans="1:21" x14ac:dyDescent="0.3">
      <c r="A16585" s="141">
        <v>11</v>
      </c>
      <c r="B16585" s="141">
        <v>9</v>
      </c>
      <c r="C16585" s="146">
        <v>1109</v>
      </c>
      <c r="D16585" s="141" t="s">
        <v>7</v>
      </c>
      <c r="E16585" s="141">
        <v>2022</v>
      </c>
      <c r="F16585" s="151"/>
      <c r="G16585" s="157">
        <f t="shared" si="462"/>
        <v>5</v>
      </c>
      <c r="H16585" s="143"/>
      <c r="I16585" s="200">
        <v>5</v>
      </c>
      <c r="J16585" s="200"/>
      <c r="K16585" s="200"/>
      <c r="L16585" s="200">
        <v>0</v>
      </c>
      <c r="M16585" s="149"/>
      <c r="N16585" s="149"/>
      <c r="O16585" s="152">
        <f t="shared" si="463"/>
        <v>0</v>
      </c>
      <c r="P16585" s="153"/>
      <c r="Q16585" s="153"/>
      <c r="R16585" s="153"/>
      <c r="S16585" s="143"/>
      <c r="T16585" s="143"/>
      <c r="U16585" s="143"/>
    </row>
    <row r="16586" spans="1:21" x14ac:dyDescent="0.3">
      <c r="A16586" s="141">
        <v>11</v>
      </c>
      <c r="B16586" s="141">
        <v>10</v>
      </c>
      <c r="C16586" s="146">
        <v>1110</v>
      </c>
      <c r="D16586" s="141" t="s">
        <v>7</v>
      </c>
      <c r="E16586" s="141">
        <v>2022</v>
      </c>
      <c r="F16586" s="151"/>
      <c r="G16586" s="157">
        <f t="shared" si="462"/>
        <v>0</v>
      </c>
      <c r="H16586" s="143"/>
      <c r="I16586" s="200">
        <v>0</v>
      </c>
      <c r="J16586" s="200"/>
      <c r="K16586" s="200"/>
      <c r="L16586" s="200">
        <v>0</v>
      </c>
      <c r="M16586" s="149"/>
      <c r="N16586" s="149"/>
      <c r="O16586" s="152">
        <f t="shared" si="463"/>
        <v>0</v>
      </c>
      <c r="P16586" s="153"/>
      <c r="Q16586" s="153"/>
      <c r="R16586" s="153"/>
      <c r="S16586" s="143"/>
      <c r="T16586" s="143"/>
      <c r="U16586" s="143"/>
    </row>
    <row r="16587" spans="1:21" x14ac:dyDescent="0.3">
      <c r="A16587" s="141">
        <v>11</v>
      </c>
      <c r="B16587" s="141">
        <v>11</v>
      </c>
      <c r="C16587" s="146">
        <v>1111</v>
      </c>
      <c r="D16587" s="141" t="s">
        <v>7</v>
      </c>
      <c r="E16587" s="141">
        <v>2022</v>
      </c>
      <c r="F16587" s="151"/>
      <c r="G16587" s="157">
        <f t="shared" si="462"/>
        <v>4</v>
      </c>
      <c r="H16587" s="143"/>
      <c r="I16587" s="200">
        <v>4</v>
      </c>
      <c r="J16587" s="200"/>
      <c r="K16587" s="200"/>
      <c r="L16587" s="200">
        <v>0</v>
      </c>
      <c r="M16587" s="149"/>
      <c r="N16587" s="149"/>
      <c r="O16587" s="152">
        <f t="shared" si="463"/>
        <v>0</v>
      </c>
      <c r="P16587" s="153"/>
      <c r="Q16587" s="153"/>
      <c r="R16587" s="153"/>
      <c r="S16587" s="143"/>
      <c r="T16587" s="143"/>
      <c r="U16587" s="143"/>
    </row>
    <row r="16588" spans="1:21" x14ac:dyDescent="0.3">
      <c r="A16588" s="141">
        <v>11</v>
      </c>
      <c r="B16588" s="141">
        <v>12</v>
      </c>
      <c r="C16588" s="146">
        <v>1112</v>
      </c>
      <c r="D16588" s="141" t="s">
        <v>7</v>
      </c>
      <c r="E16588" s="141">
        <v>2022</v>
      </c>
      <c r="F16588" s="151"/>
      <c r="G16588" s="157">
        <f t="shared" si="462"/>
        <v>4</v>
      </c>
      <c r="H16588" s="143"/>
      <c r="I16588" s="200">
        <v>4</v>
      </c>
      <c r="J16588" s="200"/>
      <c r="K16588" s="200"/>
      <c r="L16588" s="200">
        <v>0</v>
      </c>
      <c r="M16588" s="149"/>
      <c r="N16588" s="149"/>
      <c r="O16588" s="152">
        <f t="shared" si="463"/>
        <v>0</v>
      </c>
      <c r="P16588" s="153"/>
      <c r="Q16588" s="153"/>
      <c r="R16588" s="153"/>
      <c r="S16588" s="143"/>
      <c r="T16588" s="143"/>
      <c r="U16588" s="143"/>
    </row>
    <row r="16589" spans="1:21" x14ac:dyDescent="0.3">
      <c r="A16589" s="141">
        <v>11</v>
      </c>
      <c r="B16589" s="141">
        <v>13</v>
      </c>
      <c r="C16589" s="146">
        <v>1113</v>
      </c>
      <c r="D16589" s="141" t="s">
        <v>7</v>
      </c>
      <c r="E16589" s="141">
        <v>2022</v>
      </c>
      <c r="F16589" s="151"/>
      <c r="G16589" s="157">
        <f t="shared" si="462"/>
        <v>4</v>
      </c>
      <c r="H16589" s="143"/>
      <c r="I16589" s="200">
        <v>4</v>
      </c>
      <c r="J16589" s="200"/>
      <c r="K16589" s="200"/>
      <c r="L16589" s="200">
        <v>0</v>
      </c>
      <c r="M16589" s="149"/>
      <c r="N16589" s="149"/>
      <c r="O16589" s="152">
        <f t="shared" si="463"/>
        <v>0</v>
      </c>
      <c r="P16589" s="153"/>
      <c r="Q16589" s="153"/>
      <c r="R16589" s="153"/>
      <c r="S16589" s="143"/>
      <c r="T16589" s="143"/>
      <c r="U16589" s="143"/>
    </row>
    <row r="16590" spans="1:21" x14ac:dyDescent="0.3">
      <c r="A16590" s="141">
        <v>11</v>
      </c>
      <c r="B16590" s="141">
        <v>14</v>
      </c>
      <c r="C16590" s="146">
        <v>1114</v>
      </c>
      <c r="D16590" s="141" t="s">
        <v>7</v>
      </c>
      <c r="E16590" s="141">
        <v>2022</v>
      </c>
      <c r="F16590" s="151"/>
      <c r="G16590" s="157">
        <f t="shared" si="462"/>
        <v>7</v>
      </c>
      <c r="H16590" s="143"/>
      <c r="I16590" s="200">
        <v>7</v>
      </c>
      <c r="J16590" s="200"/>
      <c r="K16590" s="200"/>
      <c r="L16590" s="200">
        <v>0</v>
      </c>
      <c r="M16590" s="149"/>
      <c r="N16590" s="149"/>
      <c r="O16590" s="152">
        <f t="shared" si="463"/>
        <v>0</v>
      </c>
      <c r="P16590" s="153"/>
      <c r="Q16590" s="153"/>
      <c r="R16590" s="153"/>
      <c r="S16590" s="143"/>
      <c r="T16590" s="143"/>
      <c r="U16590" s="143"/>
    </row>
    <row r="16591" spans="1:21" x14ac:dyDescent="0.3">
      <c r="A16591" s="141">
        <v>11</v>
      </c>
      <c r="B16591" s="141">
        <v>15</v>
      </c>
      <c r="C16591" s="146">
        <v>1115</v>
      </c>
      <c r="D16591" s="141" t="s">
        <v>7</v>
      </c>
      <c r="E16591" s="141">
        <v>2022</v>
      </c>
      <c r="F16591" s="151"/>
      <c r="G16591" s="157">
        <f t="shared" si="462"/>
        <v>13</v>
      </c>
      <c r="H16591" s="143"/>
      <c r="I16591" s="200">
        <v>13</v>
      </c>
      <c r="J16591" s="200"/>
      <c r="K16591" s="200"/>
      <c r="L16591" s="200">
        <v>0</v>
      </c>
      <c r="M16591" s="149"/>
      <c r="N16591" s="149"/>
      <c r="O16591" s="152">
        <f t="shared" si="463"/>
        <v>0</v>
      </c>
      <c r="P16591" s="153"/>
      <c r="Q16591" s="153"/>
      <c r="R16591" s="153"/>
      <c r="S16591" s="143"/>
      <c r="T16591" s="143"/>
      <c r="U16591" s="143"/>
    </row>
    <row r="16592" spans="1:21" x14ac:dyDescent="0.3">
      <c r="A16592" s="141">
        <v>11</v>
      </c>
      <c r="B16592" s="141">
        <v>16</v>
      </c>
      <c r="C16592" s="146" t="str">
        <f>_xlfn.CONCAT(RawEsc[[#This Row],[month]],RawEsc[[#This Row],[day]])</f>
        <v>1116</v>
      </c>
      <c r="D16592" s="141" t="s">
        <v>7</v>
      </c>
      <c r="E16592" s="141">
        <v>2022</v>
      </c>
      <c r="F16592" s="233"/>
      <c r="G16592" s="157">
        <f t="shared" ref="G16592:G16612" si="464">I16592+K16592</f>
        <v>7</v>
      </c>
      <c r="H16592" s="143"/>
      <c r="I16592" s="200">
        <v>7</v>
      </c>
      <c r="J16592" s="200"/>
      <c r="K16592" s="200"/>
      <c r="L16592" s="200">
        <v>0</v>
      </c>
      <c r="M16592" s="149"/>
      <c r="N16592" s="149"/>
      <c r="O16592" s="171">
        <f t="shared" ref="O16592:O16612" si="465">L16592+N16592</f>
        <v>0</v>
      </c>
      <c r="P16592" s="234"/>
      <c r="Q16592" s="234"/>
      <c r="R16592" s="234"/>
      <c r="S16592" s="143"/>
      <c r="T16592" s="143"/>
      <c r="U16592" s="143"/>
    </row>
    <row r="16593" spans="1:21" x14ac:dyDescent="0.3">
      <c r="A16593" s="141">
        <v>11</v>
      </c>
      <c r="B16593" s="141">
        <v>17</v>
      </c>
      <c r="C16593" s="146" t="str">
        <f>_xlfn.CONCAT(RawEsc[[#This Row],[month]],RawEsc[[#This Row],[day]])</f>
        <v>1117</v>
      </c>
      <c r="D16593" s="141" t="s">
        <v>7</v>
      </c>
      <c r="E16593" s="141">
        <v>2022</v>
      </c>
      <c r="F16593" s="233"/>
      <c r="G16593" s="157">
        <f t="shared" si="464"/>
        <v>5</v>
      </c>
      <c r="H16593" s="143"/>
      <c r="I16593" s="200">
        <v>5</v>
      </c>
      <c r="J16593" s="200"/>
      <c r="K16593" s="200"/>
      <c r="L16593" s="200">
        <v>0</v>
      </c>
      <c r="M16593" s="149"/>
      <c r="N16593" s="149"/>
      <c r="O16593" s="171">
        <f t="shared" si="465"/>
        <v>0</v>
      </c>
      <c r="P16593" s="234"/>
      <c r="Q16593" s="234"/>
      <c r="R16593" s="234"/>
      <c r="S16593" s="143"/>
      <c r="T16593" s="143"/>
      <c r="U16593" s="143"/>
    </row>
    <row r="16594" spans="1:21" x14ac:dyDescent="0.3">
      <c r="A16594" s="141">
        <v>11</v>
      </c>
      <c r="B16594" s="141">
        <v>18</v>
      </c>
      <c r="C16594" s="146" t="str">
        <f>_xlfn.CONCAT(RawEsc[[#This Row],[month]],RawEsc[[#This Row],[day]])</f>
        <v>1118</v>
      </c>
      <c r="D16594" s="141" t="s">
        <v>7</v>
      </c>
      <c r="E16594" s="141">
        <v>2022</v>
      </c>
      <c r="F16594" s="233"/>
      <c r="G16594" s="157">
        <f t="shared" si="464"/>
        <v>1</v>
      </c>
      <c r="H16594" s="143"/>
      <c r="I16594" s="200">
        <v>1</v>
      </c>
      <c r="J16594" s="200"/>
      <c r="K16594" s="200"/>
      <c r="L16594" s="200">
        <v>0</v>
      </c>
      <c r="M16594" s="149"/>
      <c r="N16594" s="149"/>
      <c r="O16594" s="171">
        <f t="shared" si="465"/>
        <v>0</v>
      </c>
      <c r="P16594" s="234"/>
      <c r="Q16594" s="234"/>
      <c r="R16594" s="234"/>
      <c r="S16594" s="143"/>
      <c r="T16594" s="143"/>
      <c r="U16594" s="143"/>
    </row>
    <row r="16595" spans="1:21" x14ac:dyDescent="0.3">
      <c r="A16595" s="141">
        <v>11</v>
      </c>
      <c r="B16595" s="141">
        <v>19</v>
      </c>
      <c r="C16595" s="146" t="str">
        <f>_xlfn.CONCAT(RawEsc[[#This Row],[month]],RawEsc[[#This Row],[day]])</f>
        <v>1119</v>
      </c>
      <c r="D16595" s="141" t="s">
        <v>7</v>
      </c>
      <c r="E16595" s="141">
        <v>2022</v>
      </c>
      <c r="F16595" s="233"/>
      <c r="G16595" s="157">
        <f t="shared" si="464"/>
        <v>3</v>
      </c>
      <c r="H16595" s="143"/>
      <c r="I16595" s="200">
        <v>3</v>
      </c>
      <c r="J16595" s="200"/>
      <c r="K16595" s="200"/>
      <c r="L16595" s="200">
        <v>0</v>
      </c>
      <c r="M16595" s="149"/>
      <c r="N16595" s="149"/>
      <c r="O16595" s="171">
        <f t="shared" si="465"/>
        <v>0</v>
      </c>
      <c r="P16595" s="234"/>
      <c r="Q16595" s="234"/>
      <c r="R16595" s="234"/>
      <c r="S16595" s="143"/>
      <c r="T16595" s="143"/>
      <c r="U16595" s="143"/>
    </row>
    <row r="16596" spans="1:21" x14ac:dyDescent="0.3">
      <c r="A16596" s="141">
        <v>11</v>
      </c>
      <c r="B16596" s="141">
        <v>20</v>
      </c>
      <c r="C16596" s="146" t="str">
        <f>_xlfn.CONCAT(RawEsc[[#This Row],[month]],RawEsc[[#This Row],[day]])</f>
        <v>1120</v>
      </c>
      <c r="D16596" s="141" t="s">
        <v>7</v>
      </c>
      <c r="E16596" s="141">
        <v>2022</v>
      </c>
      <c r="F16596" s="233"/>
      <c r="G16596" s="157">
        <f t="shared" si="464"/>
        <v>-1</v>
      </c>
      <c r="H16596" s="143"/>
      <c r="I16596" s="200">
        <v>-1</v>
      </c>
      <c r="J16596" s="200"/>
      <c r="K16596" s="200"/>
      <c r="L16596" s="200">
        <v>0</v>
      </c>
      <c r="M16596" s="149"/>
      <c r="N16596" s="149"/>
      <c r="O16596" s="171">
        <f t="shared" si="465"/>
        <v>0</v>
      </c>
      <c r="P16596" s="234"/>
      <c r="Q16596" s="234"/>
      <c r="R16596" s="234"/>
      <c r="S16596" s="143"/>
      <c r="T16596" s="143"/>
      <c r="U16596" s="143"/>
    </row>
    <row r="16597" spans="1:21" x14ac:dyDescent="0.3">
      <c r="A16597" s="141">
        <v>11</v>
      </c>
      <c r="B16597" s="141">
        <v>21</v>
      </c>
      <c r="C16597" s="146" t="str">
        <f>_xlfn.CONCAT(RawEsc[[#This Row],[month]],RawEsc[[#This Row],[day]])</f>
        <v>1121</v>
      </c>
      <c r="D16597" s="141" t="s">
        <v>7</v>
      </c>
      <c r="E16597" s="141">
        <v>2022</v>
      </c>
      <c r="F16597" s="233"/>
      <c r="G16597" s="157">
        <f t="shared" si="464"/>
        <v>4</v>
      </c>
      <c r="H16597" s="143"/>
      <c r="I16597" s="200">
        <v>4</v>
      </c>
      <c r="J16597" s="200"/>
      <c r="K16597" s="200"/>
      <c r="L16597" s="200">
        <v>0</v>
      </c>
      <c r="M16597" s="149"/>
      <c r="N16597" s="149"/>
      <c r="O16597" s="171">
        <f t="shared" si="465"/>
        <v>0</v>
      </c>
      <c r="P16597" s="234"/>
      <c r="Q16597" s="234"/>
      <c r="R16597" s="234"/>
      <c r="S16597" s="143"/>
      <c r="T16597" s="143"/>
      <c r="U16597" s="143"/>
    </row>
    <row r="16598" spans="1:21" x14ac:dyDescent="0.3">
      <c r="A16598" s="141">
        <v>11</v>
      </c>
      <c r="B16598" s="141">
        <v>22</v>
      </c>
      <c r="C16598" s="146" t="str">
        <f>_xlfn.CONCAT(RawEsc[[#This Row],[month]],RawEsc[[#This Row],[day]])</f>
        <v>1122</v>
      </c>
      <c r="D16598" s="141" t="s">
        <v>7</v>
      </c>
      <c r="E16598" s="141">
        <v>2022</v>
      </c>
      <c r="F16598" s="233"/>
      <c r="G16598" s="157">
        <f t="shared" si="464"/>
        <v>4</v>
      </c>
      <c r="H16598" s="143"/>
      <c r="I16598" s="200">
        <v>4</v>
      </c>
      <c r="J16598" s="200"/>
      <c r="K16598" s="200"/>
      <c r="L16598" s="200">
        <v>0</v>
      </c>
      <c r="M16598" s="149"/>
      <c r="N16598" s="149"/>
      <c r="O16598" s="171">
        <f t="shared" si="465"/>
        <v>0</v>
      </c>
      <c r="P16598" s="234"/>
      <c r="Q16598" s="234"/>
      <c r="R16598" s="234"/>
      <c r="S16598" s="143"/>
      <c r="T16598" s="143"/>
      <c r="U16598" s="143"/>
    </row>
    <row r="16599" spans="1:21" x14ac:dyDescent="0.3">
      <c r="A16599" s="141">
        <v>11</v>
      </c>
      <c r="B16599" s="141">
        <v>23</v>
      </c>
      <c r="C16599" s="146" t="str">
        <f>_xlfn.CONCAT(RawEsc[[#This Row],[month]],RawEsc[[#This Row],[day]])</f>
        <v>1123</v>
      </c>
      <c r="D16599" s="141" t="s">
        <v>7</v>
      </c>
      <c r="E16599" s="141">
        <v>2022</v>
      </c>
      <c r="F16599" s="233"/>
      <c r="G16599" s="157">
        <f t="shared" si="464"/>
        <v>7</v>
      </c>
      <c r="H16599" s="143"/>
      <c r="I16599" s="200">
        <v>7</v>
      </c>
      <c r="J16599" s="200"/>
      <c r="K16599" s="200"/>
      <c r="L16599" s="200">
        <v>0</v>
      </c>
      <c r="M16599" s="149"/>
      <c r="N16599" s="149"/>
      <c r="O16599" s="171">
        <f t="shared" si="465"/>
        <v>0</v>
      </c>
      <c r="P16599" s="234"/>
      <c r="Q16599" s="234"/>
      <c r="R16599" s="234"/>
      <c r="S16599" s="143"/>
      <c r="T16599" s="143"/>
      <c r="U16599" s="143"/>
    </row>
    <row r="16600" spans="1:21" x14ac:dyDescent="0.3">
      <c r="A16600" s="141">
        <v>11</v>
      </c>
      <c r="B16600" s="141">
        <v>24</v>
      </c>
      <c r="C16600" s="146" t="str">
        <f>_xlfn.CONCAT(RawEsc[[#This Row],[month]],RawEsc[[#This Row],[day]])</f>
        <v>1124</v>
      </c>
      <c r="D16600" s="141" t="s">
        <v>7</v>
      </c>
      <c r="E16600" s="141">
        <v>2022</v>
      </c>
      <c r="F16600" s="233"/>
      <c r="G16600" s="157">
        <f t="shared" si="464"/>
        <v>7</v>
      </c>
      <c r="H16600" s="143"/>
      <c r="I16600" s="200">
        <v>7</v>
      </c>
      <c r="J16600" s="200"/>
      <c r="K16600" s="200"/>
      <c r="L16600" s="200">
        <v>0</v>
      </c>
      <c r="M16600" s="149"/>
      <c r="N16600" s="149"/>
      <c r="O16600" s="171">
        <f t="shared" si="465"/>
        <v>0</v>
      </c>
      <c r="P16600" s="234"/>
      <c r="Q16600" s="234"/>
      <c r="R16600" s="234"/>
      <c r="S16600" s="143"/>
      <c r="T16600" s="143"/>
      <c r="U16600" s="143"/>
    </row>
    <row r="16601" spans="1:21" x14ac:dyDescent="0.3">
      <c r="A16601" s="141">
        <v>11</v>
      </c>
      <c r="B16601" s="141">
        <v>25</v>
      </c>
      <c r="C16601" s="146" t="str">
        <f>_xlfn.CONCAT(RawEsc[[#This Row],[month]],RawEsc[[#This Row],[day]])</f>
        <v>1125</v>
      </c>
      <c r="D16601" s="141" t="s">
        <v>7</v>
      </c>
      <c r="E16601" s="141">
        <v>2022</v>
      </c>
      <c r="F16601" s="233"/>
      <c r="G16601" s="157">
        <f t="shared" si="464"/>
        <v>0</v>
      </c>
      <c r="H16601" s="143"/>
      <c r="I16601" s="200">
        <v>0</v>
      </c>
      <c r="J16601" s="200"/>
      <c r="K16601" s="200"/>
      <c r="L16601" s="200">
        <v>0</v>
      </c>
      <c r="M16601" s="149"/>
      <c r="N16601" s="149"/>
      <c r="O16601" s="171">
        <f t="shared" si="465"/>
        <v>0</v>
      </c>
      <c r="P16601" s="234"/>
      <c r="Q16601" s="234"/>
      <c r="R16601" s="234"/>
      <c r="S16601" s="143"/>
      <c r="T16601" s="143"/>
      <c r="U16601" s="143"/>
    </row>
    <row r="16602" spans="1:21" x14ac:dyDescent="0.3">
      <c r="A16602" s="141">
        <v>11</v>
      </c>
      <c r="B16602" s="141">
        <v>26</v>
      </c>
      <c r="C16602" s="146" t="str">
        <f>_xlfn.CONCAT(RawEsc[[#This Row],[month]],RawEsc[[#This Row],[day]])</f>
        <v>1126</v>
      </c>
      <c r="D16602" s="141" t="s">
        <v>7</v>
      </c>
      <c r="E16602" s="141">
        <v>2022</v>
      </c>
      <c r="F16602" s="233"/>
      <c r="G16602" s="157">
        <f t="shared" si="464"/>
        <v>0</v>
      </c>
      <c r="H16602" s="143"/>
      <c r="I16602" s="200">
        <v>0</v>
      </c>
      <c r="J16602" s="200"/>
      <c r="K16602" s="200"/>
      <c r="L16602" s="200">
        <v>0</v>
      </c>
      <c r="M16602" s="149"/>
      <c r="N16602" s="149"/>
      <c r="O16602" s="171">
        <f t="shared" si="465"/>
        <v>0</v>
      </c>
      <c r="P16602" s="234"/>
      <c r="Q16602" s="234"/>
      <c r="R16602" s="234"/>
      <c r="S16602" s="143"/>
      <c r="T16602" s="143"/>
      <c r="U16602" s="143"/>
    </row>
    <row r="16603" spans="1:21" x14ac:dyDescent="0.3">
      <c r="A16603" s="141">
        <v>11</v>
      </c>
      <c r="B16603" s="141">
        <v>27</v>
      </c>
      <c r="C16603" s="146" t="str">
        <f>_xlfn.CONCAT(RawEsc[[#This Row],[month]],RawEsc[[#This Row],[day]])</f>
        <v>1127</v>
      </c>
      <c r="D16603" s="141" t="s">
        <v>7</v>
      </c>
      <c r="E16603" s="141">
        <v>2022</v>
      </c>
      <c r="F16603" s="233"/>
      <c r="G16603" s="157">
        <f t="shared" si="464"/>
        <v>0</v>
      </c>
      <c r="H16603" s="143"/>
      <c r="I16603" s="200">
        <v>0</v>
      </c>
      <c r="J16603" s="200"/>
      <c r="K16603" s="200"/>
      <c r="L16603" s="200">
        <v>0</v>
      </c>
      <c r="M16603" s="149"/>
      <c r="N16603" s="149"/>
      <c r="O16603" s="171">
        <f t="shared" si="465"/>
        <v>0</v>
      </c>
      <c r="P16603" s="234"/>
      <c r="Q16603" s="234"/>
      <c r="R16603" s="234"/>
      <c r="S16603" s="143"/>
      <c r="T16603" s="143"/>
      <c r="U16603" s="143"/>
    </row>
    <row r="16604" spans="1:21" x14ac:dyDescent="0.3">
      <c r="A16604" s="141">
        <v>11</v>
      </c>
      <c r="B16604" s="141">
        <v>28</v>
      </c>
      <c r="C16604" s="146" t="str">
        <f>_xlfn.CONCAT(RawEsc[[#This Row],[month]],RawEsc[[#This Row],[day]])</f>
        <v>1128</v>
      </c>
      <c r="D16604" s="141" t="s">
        <v>7</v>
      </c>
      <c r="E16604" s="141">
        <v>2022</v>
      </c>
      <c r="F16604" s="233"/>
      <c r="G16604" s="157">
        <f t="shared" si="464"/>
        <v>0</v>
      </c>
      <c r="H16604" s="143"/>
      <c r="I16604" s="200">
        <v>0</v>
      </c>
      <c r="J16604" s="200"/>
      <c r="K16604" s="200"/>
      <c r="L16604" s="200">
        <v>0</v>
      </c>
      <c r="M16604" s="149"/>
      <c r="N16604" s="149"/>
      <c r="O16604" s="171">
        <f t="shared" si="465"/>
        <v>0</v>
      </c>
      <c r="P16604" s="234"/>
      <c r="Q16604" s="234"/>
      <c r="R16604" s="234"/>
      <c r="S16604" s="143"/>
      <c r="T16604" s="143"/>
      <c r="U16604" s="143"/>
    </row>
    <row r="16605" spans="1:21" x14ac:dyDescent="0.3">
      <c r="A16605" s="141">
        <v>11</v>
      </c>
      <c r="B16605" s="141">
        <v>29</v>
      </c>
      <c r="C16605" s="146" t="str">
        <f>_xlfn.CONCAT(RawEsc[[#This Row],[month]],RawEsc[[#This Row],[day]])</f>
        <v>1129</v>
      </c>
      <c r="D16605" s="141" t="s">
        <v>7</v>
      </c>
      <c r="E16605" s="141">
        <v>2022</v>
      </c>
      <c r="F16605" s="233"/>
      <c r="G16605" s="157">
        <f t="shared" si="464"/>
        <v>1</v>
      </c>
      <c r="H16605" s="143"/>
      <c r="I16605" s="200">
        <v>1</v>
      </c>
      <c r="J16605" s="200"/>
      <c r="K16605" s="200"/>
      <c r="L16605" s="200">
        <v>0</v>
      </c>
      <c r="M16605" s="149"/>
      <c r="N16605" s="149"/>
      <c r="O16605" s="171">
        <f t="shared" si="465"/>
        <v>0</v>
      </c>
      <c r="P16605" s="234"/>
      <c r="Q16605" s="234"/>
      <c r="R16605" s="234"/>
      <c r="S16605" s="143"/>
      <c r="T16605" s="143"/>
      <c r="U16605" s="143"/>
    </row>
    <row r="16606" spans="1:21" x14ac:dyDescent="0.3">
      <c r="A16606" s="141">
        <v>11</v>
      </c>
      <c r="B16606" s="141">
        <v>30</v>
      </c>
      <c r="C16606" s="146" t="str">
        <f>_xlfn.CONCAT(RawEsc[[#This Row],[month]],RawEsc[[#This Row],[day]])</f>
        <v>1130</v>
      </c>
      <c r="D16606" s="141" t="s">
        <v>7</v>
      </c>
      <c r="E16606" s="141">
        <v>2022</v>
      </c>
      <c r="F16606" s="233"/>
      <c r="G16606" s="157">
        <f t="shared" si="464"/>
        <v>0</v>
      </c>
      <c r="H16606" s="143"/>
      <c r="I16606" s="200">
        <v>0</v>
      </c>
      <c r="J16606" s="200"/>
      <c r="K16606" s="200"/>
      <c r="L16606" s="200">
        <v>0</v>
      </c>
      <c r="M16606" s="149"/>
      <c r="N16606" s="149"/>
      <c r="O16606" s="171">
        <f t="shared" si="465"/>
        <v>0</v>
      </c>
      <c r="P16606" s="234"/>
      <c r="Q16606" s="234"/>
      <c r="R16606" s="234"/>
      <c r="S16606" s="143"/>
      <c r="T16606" s="143"/>
      <c r="U16606" s="143"/>
    </row>
    <row r="16607" spans="1:21" x14ac:dyDescent="0.3">
      <c r="A16607" s="141">
        <v>12</v>
      </c>
      <c r="B16607" s="141">
        <v>1</v>
      </c>
      <c r="C16607" s="146">
        <v>1201</v>
      </c>
      <c r="D16607" s="141" t="s">
        <v>7</v>
      </c>
      <c r="E16607" s="141">
        <v>2022</v>
      </c>
      <c r="F16607" s="233"/>
      <c r="G16607" s="157">
        <f t="shared" si="464"/>
        <v>0</v>
      </c>
      <c r="H16607" s="143"/>
      <c r="I16607" s="200">
        <v>0</v>
      </c>
      <c r="J16607" s="200"/>
      <c r="K16607" s="200"/>
      <c r="L16607" s="200">
        <v>0</v>
      </c>
      <c r="M16607" s="149"/>
      <c r="N16607" s="149"/>
      <c r="O16607" s="171">
        <f t="shared" si="465"/>
        <v>0</v>
      </c>
      <c r="P16607" s="234"/>
      <c r="Q16607" s="234"/>
      <c r="R16607" s="234"/>
      <c r="S16607" s="143"/>
      <c r="T16607" s="143"/>
      <c r="U16607" s="143"/>
    </row>
    <row r="16608" spans="1:21" x14ac:dyDescent="0.3">
      <c r="A16608" s="141">
        <v>12</v>
      </c>
      <c r="B16608" s="141">
        <v>2</v>
      </c>
      <c r="C16608" s="146">
        <v>1202</v>
      </c>
      <c r="D16608" s="141" t="s">
        <v>7</v>
      </c>
      <c r="E16608" s="141">
        <v>2022</v>
      </c>
      <c r="F16608" s="233"/>
      <c r="G16608" s="157">
        <f t="shared" si="464"/>
        <v>0</v>
      </c>
      <c r="H16608" s="143"/>
      <c r="I16608" s="200">
        <v>0</v>
      </c>
      <c r="J16608" s="200"/>
      <c r="K16608" s="200"/>
      <c r="L16608" s="200">
        <v>0</v>
      </c>
      <c r="M16608" s="149"/>
      <c r="N16608" s="149"/>
      <c r="O16608" s="171">
        <f t="shared" si="465"/>
        <v>0</v>
      </c>
      <c r="P16608" s="234"/>
      <c r="Q16608" s="234"/>
      <c r="R16608" s="234"/>
      <c r="S16608" s="143"/>
      <c r="T16608" s="143"/>
      <c r="U16608" s="143"/>
    </row>
    <row r="16609" spans="1:21" x14ac:dyDescent="0.3">
      <c r="A16609" s="141">
        <v>12</v>
      </c>
      <c r="B16609" s="141">
        <v>3</v>
      </c>
      <c r="C16609" s="146">
        <v>1203</v>
      </c>
      <c r="D16609" s="141" t="s">
        <v>7</v>
      </c>
      <c r="E16609" s="141">
        <v>2022</v>
      </c>
      <c r="F16609" s="233"/>
      <c r="G16609" s="157">
        <f t="shared" si="464"/>
        <v>0</v>
      </c>
      <c r="H16609" s="143"/>
      <c r="I16609" s="200">
        <v>0</v>
      </c>
      <c r="J16609" s="200"/>
      <c r="K16609" s="200"/>
      <c r="L16609" s="200">
        <v>0</v>
      </c>
      <c r="M16609" s="149"/>
      <c r="N16609" s="149"/>
      <c r="O16609" s="171">
        <f t="shared" si="465"/>
        <v>0</v>
      </c>
      <c r="P16609" s="234"/>
      <c r="Q16609" s="234"/>
      <c r="R16609" s="234"/>
      <c r="S16609" s="143"/>
      <c r="T16609" s="143"/>
      <c r="U16609" s="143"/>
    </row>
    <row r="16610" spans="1:21" x14ac:dyDescent="0.3">
      <c r="A16610" s="141">
        <v>12</v>
      </c>
      <c r="B16610" s="141">
        <v>4</v>
      </c>
      <c r="C16610" s="146">
        <v>1204</v>
      </c>
      <c r="D16610" s="141" t="s">
        <v>7</v>
      </c>
      <c r="E16610" s="141">
        <v>2022</v>
      </c>
      <c r="F16610" s="233"/>
      <c r="G16610" s="157">
        <f t="shared" si="464"/>
        <v>0</v>
      </c>
      <c r="H16610" s="143"/>
      <c r="I16610" s="200">
        <v>0</v>
      </c>
      <c r="J16610" s="200"/>
      <c r="K16610" s="200"/>
      <c r="L16610" s="200">
        <v>0</v>
      </c>
      <c r="M16610" s="149"/>
      <c r="N16610" s="149"/>
      <c r="O16610" s="171">
        <f t="shared" si="465"/>
        <v>0</v>
      </c>
      <c r="P16610" s="234"/>
      <c r="Q16610" s="234"/>
      <c r="R16610" s="234"/>
      <c r="S16610" s="143"/>
      <c r="T16610" s="143"/>
      <c r="U16610" s="143"/>
    </row>
    <row r="16611" spans="1:21" x14ac:dyDescent="0.3">
      <c r="A16611" s="141">
        <v>12</v>
      </c>
      <c r="B16611" s="141">
        <v>5</v>
      </c>
      <c r="C16611" s="146">
        <v>1205</v>
      </c>
      <c r="D16611" s="141" t="s">
        <v>7</v>
      </c>
      <c r="E16611" s="141">
        <v>2022</v>
      </c>
      <c r="F16611" s="233"/>
      <c r="G16611" s="157">
        <f t="shared" si="464"/>
        <v>0</v>
      </c>
      <c r="H16611" s="143"/>
      <c r="I16611" s="200">
        <v>0</v>
      </c>
      <c r="J16611" s="200"/>
      <c r="K16611" s="200"/>
      <c r="L16611" s="200">
        <v>0</v>
      </c>
      <c r="M16611" s="149"/>
      <c r="N16611" s="149"/>
      <c r="O16611" s="171">
        <f t="shared" si="465"/>
        <v>0</v>
      </c>
      <c r="P16611" s="234"/>
      <c r="Q16611" s="234"/>
      <c r="R16611" s="234"/>
      <c r="S16611" s="143"/>
      <c r="T16611" s="143"/>
      <c r="U16611" s="143"/>
    </row>
    <row r="16612" spans="1:21" x14ac:dyDescent="0.3">
      <c r="A16612" s="141">
        <v>12</v>
      </c>
      <c r="B16612" s="141">
        <v>6</v>
      </c>
      <c r="C16612" s="146">
        <v>1206</v>
      </c>
      <c r="D16612" s="141" t="s">
        <v>7</v>
      </c>
      <c r="E16612" s="141">
        <v>2022</v>
      </c>
      <c r="F16612" s="233"/>
      <c r="G16612" s="157">
        <f t="shared" si="464"/>
        <v>0</v>
      </c>
      <c r="H16612" s="143"/>
      <c r="I16612" s="200">
        <v>0</v>
      </c>
      <c r="J16612" s="200"/>
      <c r="K16612" s="200"/>
      <c r="L16612" s="200">
        <v>0</v>
      </c>
      <c r="M16612" s="149"/>
      <c r="N16612" s="149"/>
      <c r="O16612" s="171">
        <f t="shared" si="465"/>
        <v>0</v>
      </c>
      <c r="P16612" s="234"/>
      <c r="Q16612" s="234"/>
      <c r="R16612" s="234"/>
      <c r="S16612" s="143"/>
      <c r="T16612" s="143"/>
      <c r="U16612" s="143"/>
    </row>
  </sheetData>
  <phoneticPr fontId="36" type="noConversion"/>
  <printOptions gridLines="1" gridLinesSet="0"/>
  <pageMargins left="0.75" right="0.75" top="1" bottom="1" header="0.5" footer="0.5"/>
  <pageSetup scale="11" orientation="portrait" horizontalDpi="300" verticalDpi="300" r:id="rId1"/>
  <headerFooter alignWithMargins="0">
    <oddHeader>&amp;A</oddHeader>
    <oddFooter>Page &amp;P</oddFooter>
  </headerFooter>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wcvi</dc:creator>
  <cp:lastModifiedBy>Brown, Nicholas (DFO/MPO)</cp:lastModifiedBy>
  <cp:lastPrinted>2018-02-21T19:38:49Z</cp:lastPrinted>
  <dcterms:created xsi:type="dcterms:W3CDTF">2003-06-18T21:28:03Z</dcterms:created>
  <dcterms:modified xsi:type="dcterms:W3CDTF">2024-12-30T17:34:39Z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2020-05-19T18:37:01Z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7de7da7a-cef8-4c77-94e8-000097312bcb</vt:lpwstr>
  </property>
</Properties>
</file>